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ding Taks" sheetId="1" r:id="rId4"/>
    <sheet state="visible" name="Post Data" sheetId="2" r:id="rId5"/>
    <sheet state="visible" name="Data Log" sheetId="3" r:id="rId6"/>
    <sheet state="visible" name="Pending @" sheetId="4" r:id="rId7"/>
    <sheet state="visible" name="Data Log_BI" sheetId="5" r:id="rId8"/>
  </sheets>
  <definedNames/>
  <calcPr/>
</workbook>
</file>

<file path=xl/sharedStrings.xml><?xml version="1.0" encoding="utf-8"?>
<sst xmlns="http://schemas.openxmlformats.org/spreadsheetml/2006/main" count="9902" uniqueCount="1092">
  <si>
    <t>ID</t>
  </si>
  <si>
    <t>Type</t>
  </si>
  <si>
    <t>Title</t>
  </si>
  <si>
    <t>Node Name</t>
  </si>
  <si>
    <t>Assignee ID</t>
  </si>
  <si>
    <t>Assignee Name</t>
  </si>
  <si>
    <t>Group ID</t>
  </si>
  <si>
    <t>Group Name</t>
  </si>
  <si>
    <t>Card ID</t>
  </si>
  <si>
    <t>Application ID</t>
  </si>
  <si>
    <t>Application Name</t>
  </si>
  <si>
    <t>Due Date</t>
  </si>
  <si>
    <t>Created Date</t>
  </si>
  <si>
    <t>Completed Date</t>
  </si>
  <si>
    <t>Status</t>
  </si>
  <si>
    <t>Escalated?</t>
  </si>
  <si>
    <t>Stage</t>
  </si>
  <si>
    <t>Category WH</t>
  </si>
  <si>
    <t>Month</t>
  </si>
  <si>
    <t>Vendor Name</t>
  </si>
  <si>
    <t>Task Aging</t>
  </si>
  <si>
    <t>Task Aging Category</t>
  </si>
  <si>
    <t>Task SLA</t>
  </si>
  <si>
    <t>Pending @</t>
  </si>
  <si>
    <t>High Level Pending @</t>
  </si>
  <si>
    <t>Region</t>
  </si>
  <si>
    <t>Category</t>
  </si>
  <si>
    <t>Service Month</t>
  </si>
  <si>
    <t>3V2MSTJFKBJZTTWO35SQTEEQXULEW26WTILC5UGL</t>
  </si>
  <si>
    <t>INPUT</t>
  </si>
  <si>
    <t>PO_NTR_PIS_July_Browns Engineering and Construction Pvt Ltd_230802163200245</t>
  </si>
  <si>
    <t>Create &amp; Upload PO</t>
  </si>
  <si>
    <t>CO2DTUUUXH5FLH7EI2W5H6JYPY7PRVZ4</t>
  </si>
  <si>
    <t>Nadeesha Ranaweera</t>
  </si>
  <si>
    <t>wbb53bb2668</t>
  </si>
  <si>
    <t>PO Process</t>
  </si>
  <si>
    <t>NEW</t>
  </si>
  <si>
    <t>PIS</t>
  </si>
  <si>
    <t>July</t>
  </si>
  <si>
    <t>Browns Engineering and Construction Pvt Ltd</t>
  </si>
  <si>
    <t>CYVZARXINYEQVXUORKXKLU2ADUBIT2SEVXNBLRZJ</t>
  </si>
  <si>
    <t>PO_NTR_PG_July_Browns Engineering and Construction Pvt Ltd_230802163300272</t>
  </si>
  <si>
    <t>PG</t>
  </si>
  <si>
    <t>D76DGW7TYLIGE6S5WX5BL2NROULC57TRXT4SCBJM</t>
  </si>
  <si>
    <t>PO_SUR_AC_July_Browns Engineering and Construction Pvt Ltd_230802163300271</t>
  </si>
  <si>
    <t>AC</t>
  </si>
  <si>
    <t>OWGOQFCN34DEUADYJPT3BNX3ZWJRPDNAUIFFDTDP</t>
  </si>
  <si>
    <t>PO_SUR_PIS_June_Browns Engineering and Construction Pvt Ltd_230710195000127</t>
  </si>
  <si>
    <t>June</t>
  </si>
  <si>
    <t>YNDTXOY2FAYNMBRKB74VGD6VVLU5UH3EMU5UHGJK</t>
  </si>
  <si>
    <t>PO_NTR_Refuel_July_Browns Engineering and Construction Pvt Ltd_230802163300254</t>
  </si>
  <si>
    <t>Refuel</t>
  </si>
  <si>
    <t>M7VBYSBWYBKCAAU6YRRL3L5GZGW6QY5OOT4NTAA2</t>
  </si>
  <si>
    <t>PO_NWR_PG_June_Browns Engineering and Construction Pvt Ltd_230710194900110</t>
  </si>
  <si>
    <t>Payment Status Update</t>
  </si>
  <si>
    <t>O3ZE7B4YUA2YBJQHN3F5YBL5AVQKBDN7B6UZ7NIQ</t>
  </si>
  <si>
    <t>PO_NTR_Refuel_June_Browns Engineering and Construction Pvt Ltd_230710195000128</t>
  </si>
  <si>
    <t>644K6C62FQSWML5UGBC4ITPWPOGGUYDVLQBPM5FV</t>
  </si>
  <si>
    <t>PO_SUR_Refuel_June_Browns Engineering and Construction Pvt Ltd_230710195100131</t>
  </si>
  <si>
    <t>NKRSPLQQIH4NAVZPM3MOV5TK364TIEXJORYVAETU</t>
  </si>
  <si>
    <t>PO_NTR_PG_June_Browns Engineering and Construction Pvt Ltd_230710195300115</t>
  </si>
  <si>
    <t>GJHTKWIKGA3AMWDPPO63MI54H57TRTSC33YHWEX3</t>
  </si>
  <si>
    <t>PO_NTR_PIS_June_Browns Engineering and Construction Pvt Ltd_230710195200124</t>
  </si>
  <si>
    <t>V5MZVWQZPFWBJHODH2GCTQWCVCQISXXTOG5273GB</t>
  </si>
  <si>
    <t>PO_SUR_FTG_June_Browns Engineering and Construction Pvt Ltd_230712205300139</t>
  </si>
  <si>
    <t>FTG</t>
  </si>
  <si>
    <t>23OVHMZLORN3R4NKOPQZPEZ3SXJ2AYODCHLHFU6J</t>
  </si>
  <si>
    <t>PO_NTR_FTG_June_Browns Engineering and Construction Pvt Ltd_230712205600142</t>
  </si>
  <si>
    <t>CE2A2K5PWE37S3FCRTB24JOBUA24BALEK2KHOC53</t>
  </si>
  <si>
    <t>PO_SUR_AC_June_Browns Engineering and Construction Pvt Ltd_230710195200114</t>
  </si>
  <si>
    <t>VOQLVEZKTW5LMB7PIE3X45W4GZQVZRS62Q62CI3M</t>
  </si>
  <si>
    <t>PO_WNR_PIS_June_Browns Engineering and Construction Pvt Ltd_23071018380093</t>
  </si>
  <si>
    <t>F7CUGXTYTZEDA3T2PW5LJ2IAIKSPBL5YKZN4UBG3</t>
  </si>
  <si>
    <t>PO_WNR_PG_June_Browns Engineering and Construction Pvt Ltd_230710194800103</t>
  </si>
  <si>
    <t>OOWOLUU5XFHBM6NYCPL2FU2SHINVRTBAGKAQXVWZ</t>
  </si>
  <si>
    <t>PO_WCR_PIS_June_Browns Engineering and Construction Pvt Ltd_23071019390096</t>
  </si>
  <si>
    <t>MRAVSTO7RH2RSA3KANW3JJFUFQ4XSIC6UQRVPEZ5</t>
  </si>
  <si>
    <t>PO_CNR_PG_July_Browns Engineering and Construction Pvt Ltd_230802163200252</t>
  </si>
  <si>
    <t>ZTRVHYIRUGENT5LH5NHTIELFZOWVGG7VJGDMJ6QK</t>
  </si>
  <si>
    <t>PO_CNR_FTG_July_Browns Engineering and Construction Pvt Ltd_230802163300266</t>
  </si>
  <si>
    <t>KWVMHKMOA5ESDXRX234H4IRP3MR5G2X3TW53BKXH</t>
  </si>
  <si>
    <t>PO_CNR_Refuel_July_Browns Engineering and Construction Pvt Ltd_230802163200234</t>
  </si>
  <si>
    <t>NOPSBSG2ZG3JFJSNEIG2Y5IUB3L35QOBB53ZR4LI</t>
  </si>
  <si>
    <t>PO_WNR_AC_June_Browns Engineering and Construction Pvt Ltd_230710194600100</t>
  </si>
  <si>
    <t>SWRDKG2WQBOILLMXJTWQ3SU4TMKAJ5VE2JPX3YDY</t>
  </si>
  <si>
    <t>PO_WCR_PIS_July_Browns Engineering and Construction Pvt Ltd_230802163200241</t>
  </si>
  <si>
    <t>JAY6JZKPRUEP6QWBT7KMF4UIH44KS6QCQPBOQD3M</t>
  </si>
  <si>
    <t>PO_WNR_PIS_July_Browns Engineering and Construction Pvt Ltd_230802163200232</t>
  </si>
  <si>
    <t>DUR545MRH3S6U4LQRN6IZF7DPK4QHWHHIBCWLMEB</t>
  </si>
  <si>
    <t>PO_WNR_PG_July_Browns Engineering and Construction Pvt Ltd_230802163200251</t>
  </si>
  <si>
    <t>RNLREIZQSLDK4BGFOUXAOJQVWGBFHHHAFUZJ7PXX</t>
  </si>
  <si>
    <t>PO_ESR_Refuel_July_Browns Engineering and Construction Pvt Ltd_230802163300270</t>
  </si>
  <si>
    <t>57NWG53WX7TSND24LXRJIKDAXLOPESLYGM52D3I2</t>
  </si>
  <si>
    <t>PO_WCR_PG_June_Browns Engineering and Construction Pvt Ltd_230710194700102</t>
  </si>
  <si>
    <t>5KXPCLVY2LR7XMZCF3EXADWO2NJ7X35IFN2J5VSB</t>
  </si>
  <si>
    <t>PO_WCR_AC_June_Browns Engineering and Construction Pvt Ltd_230710194600101</t>
  </si>
  <si>
    <t>BEQUSOACUOPDDFFZWCDYVAA2TGEKMWWQ7Y6KDRDW</t>
  </si>
  <si>
    <t>PO_WCR_FTG_June_Browns Engineering and Construction Pvt Ltd_230712205100138</t>
  </si>
  <si>
    <t>HOU2GCIL6IZEA4ELGDYNNY5IZHEUNFE3HDLOGR2I</t>
  </si>
  <si>
    <t>PO_WCR_Refuel_June_Browns Engineering and Construction Pvt Ltd_23071019420095</t>
  </si>
  <si>
    <t>VYXXNZ66MYT5KJMWCLUZTUHULQKDVDXFFOUE7U4D</t>
  </si>
  <si>
    <t>PO_WCR_FTG_July_Browns Engineering and Construction Pvt Ltd_230802163200239</t>
  </si>
  <si>
    <t>XPYEKC3X3F7IN5TEGG4C3OH243KCLXKMC3NCHVPA</t>
  </si>
  <si>
    <t>PO_Central Office_Security_July_Avant Guard_230802163200237</t>
  </si>
  <si>
    <t>Security</t>
  </si>
  <si>
    <t>Avant Guard</t>
  </si>
  <si>
    <t>T2CYDG2CYLPMEXQ77NUXNOH4L7PGBUYM3SCPE44S</t>
  </si>
  <si>
    <t>PO_WCR_Refuel_July_LDN Engineering</t>
  </si>
  <si>
    <t>Region Update</t>
  </si>
  <si>
    <t>JFEZ2RIM4IOKOJEDF35SU4DSGTGUW2PQ</t>
  </si>
  <si>
    <t>Sandun Ranaweera</t>
  </si>
  <si>
    <t>LDN Engineering</t>
  </si>
  <si>
    <t>WK64IEPM3O5J7OQO2RFUVUO7M6KARAKS5CCTDXSG</t>
  </si>
  <si>
    <t>PO_WCR_AC_July_Browns</t>
  </si>
  <si>
    <t>VWD3DENBBZA7CUEC4WULMRX6OK2E6OKX</t>
  </si>
  <si>
    <t>Vipula Hemakumara Weerakkody</t>
  </si>
  <si>
    <t>XN7TZHLZBOPV4Q7XLFW5HVHPRKZMWQK3DQU4DKSI</t>
  </si>
  <si>
    <t>PO_SUR_PG_July_Browns</t>
  </si>
  <si>
    <t>QTPAFTJMC2OTHUJUQP23W67YAWO66M5K</t>
  </si>
  <si>
    <t>Anuradha Gunathilaka</t>
  </si>
  <si>
    <t>2VRUO5WIWYR27FGESQGOCODJXFC32VXCZ4IYAIZ4</t>
  </si>
  <si>
    <t>PO_WNR_AC_July_Browns</t>
  </si>
  <si>
    <t>HHHA6LSOR3GHCYDTUJSWSRRXYULXMRFIT5YNEZLI</t>
  </si>
  <si>
    <t>PO_Central Office_CCTV_July_Eagle Alert_230802163300275</t>
  </si>
  <si>
    <t>CCTV</t>
  </si>
  <si>
    <t>Eagle Alert</t>
  </si>
  <si>
    <t>FFE7OE7VU6VHPIF3KQ2GWKANH7TX273A73TTABJG</t>
  </si>
  <si>
    <t>PO_Central Office_Investigation_July_Eagle Alert_230802163200240</t>
  </si>
  <si>
    <t>Investigation</t>
  </si>
  <si>
    <t>NKIIZRFYEN64Y6JCL42T6GIG7GHFUZK6ZH2VDQDB</t>
  </si>
  <si>
    <t>PO_Central Office_Security_July_Eagle Alert_230802163300255</t>
  </si>
  <si>
    <t>TI7HEIJ6NTUHUST5XHDC5V7IGEK6VVH5JQXR6W6E</t>
  </si>
  <si>
    <t>PO_CNR_FTG_June_Browns Engineering and Construction Pvt Ltd_230712205400140</t>
  </si>
  <si>
    <t>YJTY5TJJBT4YMN73OLFZH4MYUAD66DCFCYAXZRGF</t>
  </si>
  <si>
    <t>PO_SUR_PG_June_230710195200119</t>
  </si>
  <si>
    <t>Create SES and Send to Finance</t>
  </si>
  <si>
    <t>SGFODWMYCLOSTWZ56DWURE4QS4K6F6NB27GNTHFZ</t>
  </si>
  <si>
    <t>PO_WNR_Refuel_June_23071019440094</t>
  </si>
  <si>
    <t>SCM Invoice Validation</t>
  </si>
  <si>
    <t>LTQGNY5MUZ4P6YWEYCZ2VCGJNZ6YNGDLPGKEPUKW</t>
  </si>
  <si>
    <t>PO_NTR_AC_230710195100132</t>
  </si>
  <si>
    <t>4D2WIMHQ4ZZBZBDKXFL7IIAHGKNT3ZYX</t>
  </si>
  <si>
    <t>Imasha Alles</t>
  </si>
  <si>
    <t>PIXP5INLFW3TU3AILPO2AP43FX7KFUK2KFXOBCUC</t>
  </si>
  <si>
    <t>PO_Central Office_Security_Certis Lanka</t>
  </si>
  <si>
    <t>Certis Lanka Security Solutions</t>
  </si>
  <si>
    <t>D7PR73UXWTYNPTZDNPKBSZNOMKJBVYORER7MRCPM</t>
  </si>
  <si>
    <t>PO_Central Office_Security_Eagle Alert</t>
  </si>
  <si>
    <t>D7AOGWVEVXEMJBLMOFHZB7TPC3CYOJ32</t>
  </si>
  <si>
    <t>Anju Kumarasinghe</t>
  </si>
  <si>
    <t>HOIUGJ6Z56SZAIVPK3AKA7UH2THVJ75J27EZYHIR</t>
  </si>
  <si>
    <t>PO_Central Office_Security_Avant Guard</t>
  </si>
  <si>
    <t>KE74NKI425QJDSIH3SZBAI2U4F3ETCAWKG6Q2B27</t>
  </si>
  <si>
    <t>PO_Central Office_Vehicle - Additional_230710195600122</t>
  </si>
  <si>
    <t>Submit Invoice</t>
  </si>
  <si>
    <t>MRRWLTTJDI4KF3CDY6HIAXKGTPW4AZWH</t>
  </si>
  <si>
    <t>Priyanthi DNS PO Supplier</t>
  </si>
  <si>
    <t>PO Process - Vendor - Prime Tours</t>
  </si>
  <si>
    <t>Vehicle - Additional</t>
  </si>
  <si>
    <t>Prime Tours</t>
  </si>
  <si>
    <t>VVHYOXOZHXCLWIAJAYYF3CNESFLX5H2NCAKRXNSH</t>
  </si>
  <si>
    <t>PO_CNR_PG_June_Browns Engineering and Construction Pvt Ltd_230710195300111</t>
  </si>
  <si>
    <t>RJ4PZKTSKCHWAFS4WUKAQYOBKMVUK4XG</t>
  </si>
  <si>
    <t>PO Process - DNS-Finance</t>
  </si>
  <si>
    <t>CAEFODRN6445G7TGIWGF2W2N4D4WACYUT7PGKJA2</t>
  </si>
  <si>
    <t>PO_CNR_PIS_July_Browns Engineering and Construction Pvt Ltd_230802163300269</t>
  </si>
  <si>
    <t>5LHBALZYWNCXCBNGWEXEY66QZ5S2Z3VD</t>
  </si>
  <si>
    <t>PO Process - DNS-SCM</t>
  </si>
  <si>
    <t>46VJCH225R3XUZ7RWDCH4THL77W4YAOCPZR5P5VL</t>
  </si>
  <si>
    <t>PO_ESR_FTG_July_Browns Engineering and Construction Pvt Ltd_230802163300257</t>
  </si>
  <si>
    <t>MQPCNYDMEJMJ3TGVNZN5FK3XD2PO45IKAC2DVJ4A</t>
  </si>
  <si>
    <t>PO_CNR_AC_July_Browns Engineering and Construction Pvt Ltd_230802163200243</t>
  </si>
  <si>
    <t>V5UMSUYSNTZUUUABK6SWMR5M75LBKXFP5Y7XP3IH</t>
  </si>
  <si>
    <t>PO_WNR_Refuel_July_Browns Engineering and Construction Pvt Ltd_230802163300268</t>
  </si>
  <si>
    <t>64AGASWPTNFJLFDDA6DVAUPKHVS73QA2DGV4ETN5</t>
  </si>
  <si>
    <t>PO_SUR_FTG_July_Browns Engineering and Construction Pvt Ltd_230802163200248</t>
  </si>
  <si>
    <t>UDSBCGKCSFLLMCXVKNZEJWAE4GUMACVED4FT2YFB</t>
  </si>
  <si>
    <t>PO_SUR_Refuel_July_Browns Engineering and Construction Pvt Ltd_230802163300262</t>
  </si>
  <si>
    <t>YO6L3PMPN525ZZSDZ3UDJB75WUIR5AMFWXVJ4GZT</t>
  </si>
  <si>
    <t>PO_SUR_PIS_July_Browns Engineering and Construction Pvt Ltd_230802163300253</t>
  </si>
  <si>
    <t>VYKW33OVESGZISXZW3NBCF6FAO7SH3THSDLVP3RL</t>
  </si>
  <si>
    <t>PO_Central Office_Caretaker_June_Browns Engineering and Construction Pvt Ltd_230714162300143</t>
  </si>
  <si>
    <t>Invoice Validation</t>
  </si>
  <si>
    <t>L4WB5OZCCFWG7VLXZQN7YIFL63HOEP3D</t>
  </si>
  <si>
    <t>PO Process - PO_DNS-region(Initiator)-OM/PM/PE -Region Ops</t>
  </si>
  <si>
    <t>Caretaker</t>
  </si>
  <si>
    <t>5QTCE3UT4GCXVTSW4T4Y2F5ILBDSUVLFEOR4KIDN</t>
  </si>
  <si>
    <t>PO_WCR_PG_July_Browns Engineering and Construction Pvt Ltd_230802163300260</t>
  </si>
  <si>
    <t>PS4RNGWUN27JFTPBPXIO4BUVPMS7M7JQ</t>
  </si>
  <si>
    <t>PO Process - DNS-region(Initiator)-OM/PM/PE - Western</t>
  </si>
  <si>
    <t>JW4ZZLHNQAXC6QOSO75LAKVUDFZ6KT2GGDFCZJUL</t>
  </si>
  <si>
    <t>PO_WCR_Refuel_July_Browns Engineering and Construction Pvt Ltd_230802163200250</t>
  </si>
  <si>
    <t>XQCDJJ5MTY6VZBHXOZGPZPPFPRGHBJH4AFAG7CM7</t>
  </si>
  <si>
    <t>PO_Central Office_Depot-office-Security_July_Certis Lanka</t>
  </si>
  <si>
    <t>Depot-office-Security</t>
  </si>
  <si>
    <t>GZHRMM6CL46SAUERATXWXNVX3E7REL7UBAG5MYO7</t>
  </si>
  <si>
    <t>PO_Central Office_Vehicle - Base Rental_July_CS Tours</t>
  </si>
  <si>
    <t>Vehicle - Base Rental</t>
  </si>
  <si>
    <t>CS Tours</t>
  </si>
  <si>
    <t>NBTIGJBGCQ42D3PL5M4PTW6MQ7R3EILKLSPOPLXW</t>
  </si>
  <si>
    <t>PO_Central Office_Vehicle - Base Rental_July_Prime Tours</t>
  </si>
  <si>
    <t>NP5QCFWXI4TGIDRBRNCN2LCODWENU6U7D52XE34P</t>
  </si>
  <si>
    <t>PO_Central Office_Vehicle - Additional_July_Communication Engineers</t>
  </si>
  <si>
    <t>Communication Engineers Lanka (Pvt.) Ltd</t>
  </si>
  <si>
    <t>BCF7VO347YWB6ZP6TF6QJ3AZIZZT2DS6MZ2QPPRG</t>
  </si>
  <si>
    <t>PO_Central Office_Vehicle - Base Rental_July_Green Nexus</t>
  </si>
  <si>
    <t>Green Nexus</t>
  </si>
  <si>
    <t>EBXZ5CMUOWPJP5JBXX5I3BKHPSNXVXNPLGAE53RE</t>
  </si>
  <si>
    <t>PO_Central Office_Vehicle - Additional_July_Prime Tours</t>
  </si>
  <si>
    <t>LDLXG6O3362QJZMLE6UNEM6FF4Y5BUKGCZUJ63WR</t>
  </si>
  <si>
    <t>PO_Central Office_Vehicle - Additional_July_Green Nexus</t>
  </si>
  <si>
    <t>QBJPBLSRMVQ46UVM64AMP27LXQDYK2ZVGLYIOQI7</t>
  </si>
  <si>
    <t>PO_Central Office_Vehicle - Additional_July_CS Tours</t>
  </si>
  <si>
    <t>RELTORSTID6RD6OCPB3NNFHX53FMHXKRB7GYQ4EL</t>
  </si>
  <si>
    <t>PO_Central Office_Vehicle - Base Rental_July_Communication Engineers</t>
  </si>
  <si>
    <t>BGYN5YDXUMNBQYMTG6EBH6NW6JD3GU5JTXUGDYEW</t>
  </si>
  <si>
    <t>PO_Central Office_Depot-office-Security_July_Eagle Alert_230802163300267</t>
  </si>
  <si>
    <t>BRUTGDWFM5INTDACHM3EDT5G2WFERJFWW24HMERL</t>
  </si>
  <si>
    <t>PO_Central Office_Depot-office-Security_July_Avant Guard_230802163300258</t>
  </si>
  <si>
    <t>3BEZNKNJ5LJGXV3PCKB3LWP3NT47ILD5OSN2RCER</t>
  </si>
  <si>
    <t>PO_Central Office_Vehicle - Base Rental_Green Nexus</t>
  </si>
  <si>
    <t>ESL3PKM53HUTVLP7DIGMHLJVCFZ2OM6HIGK3AID7</t>
  </si>
  <si>
    <t>PO_Central Office_Vehicle - Additional_Green Nexus</t>
  </si>
  <si>
    <t>APNYHPID62E5EMUCG2I6BHFZXZLCI2J4LMJMWWVP</t>
  </si>
  <si>
    <t>PO_WCR_Refuel_LDN Engineering</t>
  </si>
  <si>
    <t>DOVU64N6XAIU2DXUF6ZBN35ORQOYG7ZGS4MXUK77</t>
  </si>
  <si>
    <t>PO_Central Office_Vehicle - Base Rental_Prime Tours</t>
  </si>
  <si>
    <t>QDERADBDWT7DHSM2LX6WFHNDKHVCB53HZFZBUEAK</t>
  </si>
  <si>
    <t>PO_Central Office_Vehicle - Base Rental_CS Tours</t>
  </si>
  <si>
    <t>V3OXH6CXWYEGVV3YU5QKWUOTM3Q5GAAT7HIYODPS</t>
  </si>
  <si>
    <t>PO_Central Office_Vehicle - Base Rental_Communication Engineers</t>
  </si>
  <si>
    <t>QE7RAS6LTEVVX75FWUTCGF3C6P2WG2NQO3YQ523F</t>
  </si>
  <si>
    <t>PO_Central Office_Vehicle - Additional_230710195100133</t>
  </si>
  <si>
    <t>RK5RPQJ27B5FOVDWBATZHUBWEYL72TTV</t>
  </si>
  <si>
    <t>PO Process - Vendor - CS Tours</t>
  </si>
  <si>
    <t>Ticket Status</t>
  </si>
  <si>
    <t>Completed By</t>
  </si>
  <si>
    <t>High Level Completed By</t>
  </si>
  <si>
    <t>MOM Task SLA Status - Within SLA</t>
  </si>
  <si>
    <t>MOM Task SLA Status - SLA Violated</t>
  </si>
  <si>
    <t>SLA Achievement</t>
  </si>
  <si>
    <t>CJENZQVMKHDOYI63TX4IDR75I6X3OTN2SG465XOX</t>
  </si>
  <si>
    <t>HLKTG7L5RUPRIR2EFCFWJWUH54HJMKOV</t>
  </si>
  <si>
    <t>Chathuranga  Wijesooriya</t>
  </si>
  <si>
    <t>ISQECW3UFHMIOX43DTW3FH3MEHTYTFFP</t>
  </si>
  <si>
    <t>PO Process - DNS-region(Initiator)-OM/PM/PE - Central</t>
  </si>
  <si>
    <t>DONE</t>
  </si>
  <si>
    <t>EAEK2QR62IFYJUSN2XENBAHPEWOYOUDFU25W722G</t>
  </si>
  <si>
    <t>JC6EJS6GFR7C2V2FKHEVWGCULK4FCNGB</t>
  </si>
  <si>
    <t>Kaveesha Perera</t>
  </si>
  <si>
    <t>L5W5UTJYWDFRBV5GL7KL3DORYVI7QSQN</t>
  </si>
  <si>
    <t>PO Process - Vendor - Browns - Central</t>
  </si>
  <si>
    <t>UZ4QNED5GCR3FHDBTCOS4CYZ65MOIYY52LG2OEVF</t>
  </si>
  <si>
    <t>HBUOKUG6GHGH2IMB6RSOJRP6J4QH5EV6</t>
  </si>
  <si>
    <t>PO Process -DNS-region(Initiator)-OM/PM/PE - Southern</t>
  </si>
  <si>
    <t>RNENF36R67MJVVB5WJK3NCDQUGSUJPHRWNZ2Z7DT</t>
  </si>
  <si>
    <t>3PCDVFISMY74V7LCJBME37XEJQHOVDFRL3KAPKKB</t>
  </si>
  <si>
    <t>D5SJ6Q4AV2DVXFA7U7QB4OPXIPSYFTKF</t>
  </si>
  <si>
    <t>PO Process - Vendor - Browns - Southern</t>
  </si>
  <si>
    <t>ATMEPLXOF2BFHXA2PSQWSK2A5LIPCAQTK3UWJEU2</t>
  </si>
  <si>
    <t>6MPE4T2KYTFLITDRLDGJJKEJICZ3PHNHL2G2WUHR</t>
  </si>
  <si>
    <t>A36ZZLOY7LVHIXDKKDNPFRIVM7CL5ARYAWCIH5GF</t>
  </si>
  <si>
    <t>EFK5W7LOA4HSYHT3YCX2CNIM45JNTL2W</t>
  </si>
  <si>
    <t>Tharindu Dharmasena</t>
  </si>
  <si>
    <t>EYSPLIYMH72ALDGI7ZWMYE2IWNO2WNRPRCMZHTPP</t>
  </si>
  <si>
    <t>Escalated</t>
  </si>
  <si>
    <t>ESCALATED</t>
  </si>
  <si>
    <t>VGLKE5PSHMVOVUKJU5MPME3RNP2TDJRISYVO4OF7</t>
  </si>
  <si>
    <t>OUY5LEMFOX6XLZ2VPGQGLPIPFSEQYA7TS25TFHTM</t>
  </si>
  <si>
    <t>56SCWK32AXLM23HN5G4DQ3PUWTES2JHXVTU5H2WO</t>
  </si>
  <si>
    <t>IGZAPE6N6GUY5AYAEGX7VF2G6T76HJCCTZYLGYS2</t>
  </si>
  <si>
    <t>77O4ADEHWXP7PW4BUV22PIXZVVHYI6YQWP467VFJ</t>
  </si>
  <si>
    <t>RPETFE2Q5PCGG3RJF7CN6SDPBK4K2RHO</t>
  </si>
  <si>
    <t>Amila Chamindu</t>
  </si>
  <si>
    <t>CZH3Y4FPABBGTJUGR2G2F52XVDXD3EHW</t>
  </si>
  <si>
    <t>PO Process - DNS-region(Initiator)-OM/PM/PE - Eastern</t>
  </si>
  <si>
    <t>AS2PRSVYVQF2KZ5FXY3FKG5F5OLP4SZNSATGJV3Q</t>
  </si>
  <si>
    <t>PO_ESR_AC_July_Browns Engineering and Construction Pvt Ltd_230802163200235</t>
  </si>
  <si>
    <t>I3WXXRH6KZD3RPOOFFTCM34A6YHUQSPCF75QB2Y5</t>
  </si>
  <si>
    <t>CLUI2OA2RTBSWOQI5VUNPLUC3Q52WLPJQFL6BBC7</t>
  </si>
  <si>
    <t>PO_ESR_PG_July_Browns Engineering and Construction Pvt Ltd_230802163200244</t>
  </si>
  <si>
    <t>NGO6BGM6GGYGDULHXH5P7YMZFNKJBR7M5BCUVIBM</t>
  </si>
  <si>
    <t>5BDM6OOWP2UGJHFVTILMN7L6QU6BCVEI5SQ5MRSL</t>
  </si>
  <si>
    <t>H3AY6R6ZA3BHRL6S235JXKI3WVFN4UFH6QFYEM4O</t>
  </si>
  <si>
    <t>OIKAL4WYMEQBULIYWNBQ7ZYQJA5GGMVCKPR24P4M</t>
  </si>
  <si>
    <t>HKIAID5AEGGXCFVE6USTT2UFIRFH4STWJR5F4CGW</t>
  </si>
  <si>
    <t>PO_ESR_PIS_July_Browns Engineering and Construction Pvt Ltd_230802163300261</t>
  </si>
  <si>
    <t>CJHAFDGLN6EATACDTRSZPUWFRXDU7W5A3T5Z27LI</t>
  </si>
  <si>
    <t>7IMITLG57HQBYLAPL3JE7ZB2P2D522GISFR63AVH</t>
  </si>
  <si>
    <t>RBSAVUWCCTWAJ25BDZBI2JEZDCJWCY35L3UO44XR</t>
  </si>
  <si>
    <t>CAAQXCIZDGCBEF3ZCKLVYG76IXE5F6BLPY72QLO7</t>
  </si>
  <si>
    <t>KVPQJTKF7SP2MMCFNNNYYDIO6KA2ZY6Z</t>
  </si>
  <si>
    <t>Rizwan Mohamed</t>
  </si>
  <si>
    <t>MECWMACU3U2H7EKWLZNCTU2T2YT4XOBHXWN2DDF5</t>
  </si>
  <si>
    <t>3EJMI5IPSLYMQUKLXYH7XPBDWZLICN7D5YMD6UIT</t>
  </si>
  <si>
    <t>FEPJPREOIJ4U23BHCYBSGEFLC3MFDMPMWH3FKSRA</t>
  </si>
  <si>
    <t>D43XTMZ4IBFWCE5JX6TMGGOAI4XNPN6QAO3AJO7S</t>
  </si>
  <si>
    <t>P3GKLZL7DC3ELP2QHPTRKRSVBDB33ZSPZOSX2DKO</t>
  </si>
  <si>
    <t>DSK3DOIVRRUWHLR6UULPUGFL53GADEUUTBS2SC7S</t>
  </si>
  <si>
    <t>PO_NTR_AC_July_Browns Engineering and Construction Pvt Ltd_230802163300263</t>
  </si>
  <si>
    <t>JCVTFWDWVKI7VV2UG5J5EBYLIV4NWI7A</t>
  </si>
  <si>
    <t>Imesha Madushan</t>
  </si>
  <si>
    <t>LHMBOKN2CE3WIUS3HS7QE6PEAIRL3X4G</t>
  </si>
  <si>
    <t>PO Process - DNS-region(Initiator)-OM/PM/PE - Northern</t>
  </si>
  <si>
    <t>LTV3MNKB2YDYOUUMDIG64T7UX45TLTAGVDG6KATM</t>
  </si>
  <si>
    <t>V4ODUO6WL4WQ4DRBGJFFRBIFDZIJRETAY5GSQUIU</t>
  </si>
  <si>
    <t>RJIN3DPRSURWM23WAZ2I7WWFXPBBHB3MML74TYUU</t>
  </si>
  <si>
    <t>HML6SY5PLOXX3SSBNEZO447W6NF2OYOEIE3WDEIX</t>
  </si>
  <si>
    <t>MO6CZQNYDIIXD24VGDL7APTRIDI663J2HSYGJ3KN</t>
  </si>
  <si>
    <t>ZEMIKLIGOXNWJ62IPRHTP3SI6OPPAC5SUS2JZT6G</t>
  </si>
  <si>
    <t>ULVANUAQWSTBCFYZRSPLLFATTAZLFBF2VT6KMLJF</t>
  </si>
  <si>
    <t>F5T23LQJI4CJJXL63GOWYXDLZPF2RLQVJOJ6BK74</t>
  </si>
  <si>
    <t>ASISUGIYPV733NE526TS2NJRESBGMTWNRAF5EAQX</t>
  </si>
  <si>
    <t>UB57FX5IFQYHBKNF5ZUUN5YLYIA6VYJXKENNDSBG</t>
  </si>
  <si>
    <t>Y2Y5K72DNGP4HSFPXSM3UCLCCUJZD5JUOHLY6B2C</t>
  </si>
  <si>
    <t>YYUMMGWROPO5WTHWJCWUTRDC7XOEOMZCEBAQHCFG</t>
  </si>
  <si>
    <t>EMOZZHUS5HUWJGZ6CSP7WCY636BB5YIKVMDID3UR</t>
  </si>
  <si>
    <t>N2ZLKWCSDQFWX3XVDTKDP2W5N2EIHWJM3CJDPJAW</t>
  </si>
  <si>
    <t>C7QXG3LBN5CUK2ZJVLE67BWHXPLSKAHOAJ27LSAC</t>
  </si>
  <si>
    <t>HBXOBZK73KRNVKDDZKK4Z2SFVNFL7CQ6AH7556UU</t>
  </si>
  <si>
    <t>VSMPOYYCNEBOEDASYYFE7QLLQPOFMGAWLX4ZIPPI</t>
  </si>
  <si>
    <t>GFMEB5ASJCFFFBQQZCIJTNJVPGSRVF4SLGWG2VNH</t>
  </si>
  <si>
    <t>CKGIIHHAZXLNNJULPG77KYFHSORHQNND6YVH67GM</t>
  </si>
  <si>
    <t>JVCLZQFQB6U2EXMSECJIGMQNOAX6GGBX4YNRO3N4</t>
  </si>
  <si>
    <t>WO7PX32BZWVMFKCYRZQKNKBKG24RQHS2IWIL7HKL</t>
  </si>
  <si>
    <t>F6GZYAKVJQF6EP3VJ5JUSJZOZIN25BSU</t>
  </si>
  <si>
    <t>Supun  Amarathunga</t>
  </si>
  <si>
    <t>TGUXNNM6K6VSJUSLIGYXUZ4H7RFK64HLLGQBUPP3</t>
  </si>
  <si>
    <t>RYU3MKW72HZEQGLWUAOAXKMZOZ4MM5S2</t>
  </si>
  <si>
    <t>Isuru Sunimal</t>
  </si>
  <si>
    <t>RTNNEJGFKO6DHMH4O5KORXJVZDPPORKIOFBTXBI4</t>
  </si>
  <si>
    <t>FI4N62XXDG34OYVK2M5US5C34JKOM4KAU6H5AJON</t>
  </si>
  <si>
    <t>G5ZVNZPJUYINRXLWAV6CGCUGKRTBOR5D</t>
  </si>
  <si>
    <t>Piyumal  Madusanka</t>
  </si>
  <si>
    <t>KNI25HFA3ITKKKMPQYKZ3YLDEGZGMKP7PMORRNTL</t>
  </si>
  <si>
    <t>SPXTSDTRYQYPEHFUKS2XGODRPOYW5MWJ7HBL5NAW</t>
  </si>
  <si>
    <t>75PV3BXFIR7MJ6VDRDCNH2EEEA6UJZOH66HLE6FW</t>
  </si>
  <si>
    <t>HDNPWDQOC5ASKB7XHSOTOJZA5H63KO2ZTHQSYFCC</t>
  </si>
  <si>
    <t>YADDIIKQFX5DLW5VMI4VBQGU6BOQE2IB</t>
  </si>
  <si>
    <t>PO Process - Vendor - Browns - Western</t>
  </si>
  <si>
    <t>T3UEDMCCMCVDT54QZNPHEABDDPKG7XZKN4WBNWFV</t>
  </si>
  <si>
    <t>HZHIHPBS6Z7QBGXABGQEEZY7WORTXAPJI7J3HXL7</t>
  </si>
  <si>
    <t>NBPDQG446DIMLU5HYQMJHCMAAMUENDHDH2EBYBN2</t>
  </si>
  <si>
    <t>O6HBEUNQHVC5RNXUX2JQYBOPUKQRM6UQCPKD5U3C</t>
  </si>
  <si>
    <t>73H3UJBQP4SFV2P37YI255255PC64SV2TV47XK5T</t>
  </si>
  <si>
    <t>2WOTNKUNSZEC5ULRVLVKFJESAHLNEH5M</t>
  </si>
  <si>
    <t>PO Process - Vendor - Browns - Northern</t>
  </si>
  <si>
    <t>4YSG2EDM5HEZB5QID4YQ66Z5HXCQ23LLRZO6BEBM</t>
  </si>
  <si>
    <t>2D73O62MI5ZVUJTC42XW67U545PDGCLZKLCB7I5H</t>
  </si>
  <si>
    <t>LLJA2YII2EAWJZUO7VVLNILGUEXDJNEXFQIFWVB4</t>
  </si>
  <si>
    <t>36W53MPHLDSYVAPF7W7XUGL4Y3B2LMY42TUNPPC6</t>
  </si>
  <si>
    <t>MGBGE6VLCF2EEF2KZHFQY5L44K5CHSH3O6LVOW4K</t>
  </si>
  <si>
    <t>OXOPAIPSW666HQ47QARUO3VOTQJPK3DV3WIMN2E5</t>
  </si>
  <si>
    <t>PO_CNR_PIS_July_Browns</t>
  </si>
  <si>
    <t>6QEPC5JJTWFE62PAPLF2BP5Q35PJURWEQ2YY5I54</t>
  </si>
  <si>
    <t>PO_SUR_AC_July_Browns</t>
  </si>
  <si>
    <t>RDCXLS67H6CM3W6DJ7QA43UF7ZXXNQVOKZHN4ZTS</t>
  </si>
  <si>
    <t>PO_SUR_Refuel_July_Browns</t>
  </si>
  <si>
    <t>JPX2D3R3WL753YHHOSNE4BJEV5N7ZXZOCOGPBLFJ</t>
  </si>
  <si>
    <t>PO_CNR_AC_July_Browns</t>
  </si>
  <si>
    <t>NAP6ZIBMTYVWPG3IJLZGX4DNQXMYAJHMREUQFONH</t>
  </si>
  <si>
    <t>PO_SUR_PIS_July_Browns</t>
  </si>
  <si>
    <t>U4ECFFTPQNGZUSAMTL5F7N5NFMWUZDJVHDXSVET2</t>
  </si>
  <si>
    <t>PO_SUR_FTG_July_Browns</t>
  </si>
  <si>
    <t>V4ELC73ITTLCR6O3IO5EDALTQXSA7ZJ3KPVXE46K</t>
  </si>
  <si>
    <t>PO_NTR_PIS_July_Browns</t>
  </si>
  <si>
    <t>TYSXL4NJ7BL5BTYJOZ4CNEPEDFVGAY2SN4OMDMPC</t>
  </si>
  <si>
    <t>LKAVK2VZMJ2ON5ZT3OM725S5R6G4VZSC</t>
  </si>
  <si>
    <t>PO Process - Vendor - Browns - Eastern</t>
  </si>
  <si>
    <t>CP6IPZ6AMYA43C5PQYPH2TUXCRN2JXYEHUAEEYRK</t>
  </si>
  <si>
    <t>LZ2IFOQQIRBWTL4GW3NET4RZPG7KNGSEN3SZ4MJH</t>
  </si>
  <si>
    <t>ZBO5HTW5ASX7A5YEAJUHY2YBKRJHS2RS534MYGXE</t>
  </si>
  <si>
    <t>WR4GT4KH66ANNRMGG6AN44266SBKPSXSIBSNONCD</t>
  </si>
  <si>
    <t>YS3MUF47GB6BFUD4QNEO6G5ESL4EKWD7VYXATJZ7</t>
  </si>
  <si>
    <t>RCYBHUVCDOXP5UXC3M25PYQGKR74SAFRTBACRQIU</t>
  </si>
  <si>
    <t>IASDVH5D2G4SMZXLDSSM6IYMDHVSR32I7HBZXO6F</t>
  </si>
  <si>
    <t>PZNKWYHRVF7WOOZVFPA6UHGYIGNAGIUEBFB6I6HX</t>
  </si>
  <si>
    <t>WXIU2YBI3BAIT5L3F3DJARATPQVRIB7SODA4IYTF</t>
  </si>
  <si>
    <t>IYQDDF6HBHVI2KVYQOINU2M7ETBEQRPCOI62HDLI</t>
  </si>
  <si>
    <t>EOPSD7NJBMNSJIHKZL6SUAFVGRTZE6BGQY4ZH4OF</t>
  </si>
  <si>
    <t>GAP7NALU3OQ5Z7YZZMBJWYFFDB62TTIM6SCD5PYZ</t>
  </si>
  <si>
    <t>NRJRTGLISSV3YXHGMUGC3CSDGGC5LUMMYAHSMXNP</t>
  </si>
  <si>
    <t>SLNNGNXVPMB6BCF2YT6TIRDOZJKDAOHSXACHDFXN</t>
  </si>
  <si>
    <t>SHS6M7GGMI6LMB4AUIBRASGAHE3JQTYZB3GPJB5X</t>
  </si>
  <si>
    <t>I4SZ4TQA5SBL5EKCKUUUOV4TGNA7F4ZC5X6TR5QU</t>
  </si>
  <si>
    <t>LFHC3YRK2DZR72IR6MSQWKGW67RWQA2WC6W5CCVH</t>
  </si>
  <si>
    <t>NXVFY34TLR5HZ47CZ3HVOOW5SDYYUCMKPJQPNKW2</t>
  </si>
  <si>
    <t>EQSS33CYLYRMACP2A5FDY2KSINE4ZVMHRULI3NQR</t>
  </si>
  <si>
    <t>UBLU4BOKJHQMRWVVKI7AETTV3UHSJAHT4D7TH5XR</t>
  </si>
  <si>
    <t>5662HBLBWNHOVFOZTCC3BEECTVDIQSQKPRTBCMP7</t>
  </si>
  <si>
    <t>YT2UGF7PDC2YXM32HGNOSZN7TEB5QHC3LTUWJOH6</t>
  </si>
  <si>
    <t>BI3NPME44JIPKUJBL3FY7UTGZUQPG3G55FEC7PMA</t>
  </si>
  <si>
    <t>KASDSC4GDX5EVRBLQNIJYAO7ANDKKLW55FR453HB</t>
  </si>
  <si>
    <t>5XCXKBNOQLR5OHQI7PZUS4TIRE7XM7KJ4CHACMSL</t>
  </si>
  <si>
    <t>VM643SQSTQ3EZIRGHMEMTSONVD5XFJIA5D7JTTRD</t>
  </si>
  <si>
    <t>DR3DU43CAD2N5RFK6PCIHSNLYGKIE7XZ</t>
  </si>
  <si>
    <t>Umesh Ruberu</t>
  </si>
  <si>
    <t>VO2ONECKJ3MZVIQ2S45CDXZG5CJCFHLDU3IFOKEZ</t>
  </si>
  <si>
    <t>R4SU7COY3KJQG65DIJQRLMSIQOIGZYMZ</t>
  </si>
  <si>
    <t>Yapa DNS PO Supplier</t>
  </si>
  <si>
    <t>GA3PCBLT6YQOULQXX2QIU3Z3KK74BTB5</t>
  </si>
  <si>
    <t>PO Process - Vendor - Avant Guard</t>
  </si>
  <si>
    <t>4YKMLFCQI3GUPBQSVZDBDJEPHH3J4NSVWZYQMO62</t>
  </si>
  <si>
    <t>6MUHSNA4ZI3NSU7DLDHGTNMN5V2TB3QW</t>
  </si>
  <si>
    <t>Mohamed Saheed</t>
  </si>
  <si>
    <t>2YE3JAF45U7UXDTJ4HRFAGZA544HRQTO</t>
  </si>
  <si>
    <t>PO Process - Vendor - Eagle Alert</t>
  </si>
  <si>
    <t>FJIT4Y3XPOIGJ4WWXBSLTQUROHID4NUUL3NHIC4M</t>
  </si>
  <si>
    <t>GOYHE2HHAAVBS7UBOBB66RMVRVXKBBI6ID3R3TC5</t>
  </si>
  <si>
    <t>RX3YEXLABYQKYALAHS2AMZWV3WIN3BWW</t>
  </si>
  <si>
    <t>Tharaka  Wellabada</t>
  </si>
  <si>
    <t>SSK72WKDP2MWNTX2NWA2ZZFQYSBCOQ5NZBGHD737</t>
  </si>
  <si>
    <t>YTUBQ4WSCY7WPOBI52YVSYB56UBEWXY6FBLKGXP2</t>
  </si>
  <si>
    <t>4TGCGEKG2GK4AOLTKYZNKE66X4LIPVCJO7Y3M4PC</t>
  </si>
  <si>
    <t>Re-Submit_Invoice(RG reject)</t>
  </si>
  <si>
    <t>SV7P3CACCMKKNI4DSBJOAD3GJB6THBQ2QDXVOF76</t>
  </si>
  <si>
    <t>357JLDP2E7Q33FEO7624QVBUYYLAIVM23S5234QE</t>
  </si>
  <si>
    <t>E56LUIQA3BD2EA7YFTUBRKQMEUTTBI62YDFDINHF</t>
  </si>
  <si>
    <t>UXWPTDWAZPITPCMQLISW5ITZZ56E2M7QPVPZM5XX</t>
  </si>
  <si>
    <t>5PGZKVHNWMFDW3ZQMP4GMJIVE6N5TY5SQ3NRAXTS</t>
  </si>
  <si>
    <t>BTTKDXCRLWIDBU4EPXNPT2N4JUHTYJY724AQ7UEJ</t>
  </si>
  <si>
    <t>PO_Central Office_Caretaker_June_230714162300143</t>
  </si>
  <si>
    <t>IEJRMF5RWVCBV4O622UI7RS6ADFWZL7X</t>
  </si>
  <si>
    <t>PO Process - Vendor - Browns_CO Payment</t>
  </si>
  <si>
    <t>Y4UIWEGAERSAOJY53R6ENU74FRV7OKKKTD2ENJXC</t>
  </si>
  <si>
    <t>PO_WCR_PG_June_230710194700102</t>
  </si>
  <si>
    <t>ISWLJZ7P7Q7AM5EBCA6AKZPTUR4QNSFP</t>
  </si>
  <si>
    <t>Dhanushka Siebel</t>
  </si>
  <si>
    <t>HFA7TFGASLCPX4Q5GPAVXR4WFSO5O5QV22UFJU7U</t>
  </si>
  <si>
    <t>4772T3VBDBFVAKCDUGVN2JD54UEJUVVYULI5UPGN</t>
  </si>
  <si>
    <t>X6PXUCBQDNZYG3LNF7N6JNLQVXWT3PCSNUB5WARG</t>
  </si>
  <si>
    <t>6MGLC67HOLFOEOBLWZMWW6PS4QUPGUIBSJKQCI4Y</t>
  </si>
  <si>
    <t>7CKMZKTQXCP5YMKGENHH2K5JKW24MI2ZZFEWRJK3</t>
  </si>
  <si>
    <t>FJ72SMWVR5RXM5E5HPOTDTOL4VAKOCBIM6XQZXFK</t>
  </si>
  <si>
    <t>UVM7WDL5XEYUK5HLRIMFHQBNRO7V4W2YHX3IRCWW</t>
  </si>
  <si>
    <t>FJKWRQSEALJATJL65DAB5SI3XUSDENUZ5LGPDTJJ</t>
  </si>
  <si>
    <t>UOHWMU6VZD5TRNL66PTEEQ6BJTLFZGYSRBXPBPFQ</t>
  </si>
  <si>
    <t>7T4SHLX7XCZBKYO77F36KYVYPH4PDG2HQXYAOM7N</t>
  </si>
  <si>
    <t>UYO22GP63LTERXUP5QTKLDIRFBC44ASO4AINYDJL</t>
  </si>
  <si>
    <t>AXC2RVXL6OSCO3SQRS2EAJINZRG4UVMMCG2N6PLZ</t>
  </si>
  <si>
    <t>6NM2SOUQEX3WYZC55VFS5TULB4UBCTWBPIEONRTZ</t>
  </si>
  <si>
    <t>62HA7OFVOKVMO4NKYVLUL2FFXB365Z5ILUOFNHN3</t>
  </si>
  <si>
    <t>PO_Central Office_CCTV_July_Eagle Alert</t>
  </si>
  <si>
    <t>DI4SGB34IIG75AQ7HNHQ36GCWBDCOSFDJOKYSCU5</t>
  </si>
  <si>
    <t>PO_ESR_Refuel_July_Browns</t>
  </si>
  <si>
    <t>EKTQO5ER655IUXZGJN4FGNN5BSJESMOHYHRD5JCL</t>
  </si>
  <si>
    <t>PO_WNR_Refuel_July_Browns</t>
  </si>
  <si>
    <t>L4Y5QLQ5YL4UHMDV3YGUMA6EDXGKJPA2SUBQSXHZ</t>
  </si>
  <si>
    <t>V43DDSFR6JD6JEMLL2RPDORZA5BGAY6TAI6EZTIQ</t>
  </si>
  <si>
    <t>PO_ESR_FTG_July_Browns</t>
  </si>
  <si>
    <t>XK3BQQI53LVNJIZGSIXUB6TQRJZXVTX6LQUW2N4T</t>
  </si>
  <si>
    <t>PO_WNR_PG_July_Browns</t>
  </si>
  <si>
    <t>CX623WT2KVYAV7I3PH6SXVITGG4NNACKTTUMAEF3</t>
  </si>
  <si>
    <t>PO_ESR_PIS_July_Browns</t>
  </si>
  <si>
    <t>DMZUURM7HE75TQROIVUQ7BSDVZQVPMIJEKKJEM3X</t>
  </si>
  <si>
    <t>PO_CNR_FTG_July_Browns</t>
  </si>
  <si>
    <t>HTPF63DH53IGP4AZJNPTPRX3ZWLQSJC6C6D2627L</t>
  </si>
  <si>
    <t>JRP2IUD7FK6YBAVMDH6KAWVAFLK65XEFCJFYD7D4</t>
  </si>
  <si>
    <t>PO_NTR_AC_July_Browns</t>
  </si>
  <si>
    <t>ZDKXDWYYOXPAQSINEH3ZJKXR5F5CA75CSCHBDDKI</t>
  </si>
  <si>
    <t>PO_NTR_Refuel_July_Browns</t>
  </si>
  <si>
    <t>DPLYG5ADZSBAMIFRNZXPSGROCAX462QL7AGFVCOL</t>
  </si>
  <si>
    <t>PO_NTR_PG_July_Browns</t>
  </si>
  <si>
    <t>QLVUZF5WTIDRCBBSX3WP7G26QIXFVQQ43FM7FDTR</t>
  </si>
  <si>
    <t>PO_Central Office_Security_July_Eagle Alert</t>
  </si>
  <si>
    <t>XDAD77OBVIRTAU7LBW4QKDYFVZ2CZDCXNGOVTTVZ</t>
  </si>
  <si>
    <t>UJYBQMJE5GGD4VZNQ7PUXE63QAAI2ZNR5KWTTI3V</t>
  </si>
  <si>
    <t>PO_Central Office_Depot-office-Security_July_Eagle Alert</t>
  </si>
  <si>
    <t>OLLXQFNVF7B5MP4G5BEZUJJMYQD5DL3TXK6U5HEE</t>
  </si>
  <si>
    <t>XAWZH3YN5P4XPBKJEEYPEMH5PU3YBFLKTOCFSAUK</t>
  </si>
  <si>
    <t>PO_WCR_Refuel_July_Browns</t>
  </si>
  <si>
    <t>YWZRIU4CXKFTMNPP2X57PJT4OCBPMBGBHC2FT2TU</t>
  </si>
  <si>
    <t>4M7CGLFF5PKXLYTSJB3HM3JLZWDXE567LP7PNTWA</t>
  </si>
  <si>
    <t>PO_CNR_PG_July_Browns</t>
  </si>
  <si>
    <t>66DMN4DPB23ZXP3B35IIDCCIBUVQBBNRZYJ77XEK</t>
  </si>
  <si>
    <t>PO_Central Office_Depot-office-Security_July_Avant Guard</t>
  </si>
  <si>
    <t>APBRYGA4CKKSJFOKXE2W2X5NU3B47YDL6O6UGHYM</t>
  </si>
  <si>
    <t>I26DWARH3FM2M7GPPZE7ISZ2CUDDLLLJC2GC5S7A</t>
  </si>
  <si>
    <t>R3E3H23N4G3LYHXYBKJO7EBJODOD7JJ5SPQJ4J7K</t>
  </si>
  <si>
    <t>PO_WCR_PG_July_Browns</t>
  </si>
  <si>
    <t>4UVP4NGCSWDA77TXP4OCX3XHLEFOCKZKJXYJG46Z</t>
  </si>
  <si>
    <t>DH5JZYZCWGVK2JURLD2AMMXLWSJHDLC3DWHZ3B6Q</t>
  </si>
  <si>
    <t>PO_Central Office_Investigation_July_Eagle Alert</t>
  </si>
  <si>
    <t>GLR44K4SF7K5XSXDSNLGGWFNA3K662WAAS6NZ2US</t>
  </si>
  <si>
    <t>PO_CNR_Refuel_July_Browns</t>
  </si>
  <si>
    <t>IJWIZD372SGA6NUQPWVSTXFEJYVG5JGW6RAZ3MYI</t>
  </si>
  <si>
    <t>TOGSSOV4RPXXFX3IJNYL5REMN4IXFGGLM4O3GPZJ</t>
  </si>
  <si>
    <t>Demo</t>
  </si>
  <si>
    <t>UEV7RIFKS7UUSU6FVFPGEJADU2XCBEYBZLUWEU2L</t>
  </si>
  <si>
    <t>PO_ESR_PG_July_Browns</t>
  </si>
  <si>
    <t>DT4MY65XMCXOMN7CMO5RZCU3A6EP3OW2SHTAJNPS</t>
  </si>
  <si>
    <t>PO_Central Office_Security_July_Avant Guard</t>
  </si>
  <si>
    <t>HMGC6AMLZBFD5MBGVPDWLGWHV2IN2SJEOCFYT4GL</t>
  </si>
  <si>
    <t>PO_WCR_FTG_July_Browns</t>
  </si>
  <si>
    <t>XTRNVRRYN5Y2HA2Q27BAY6R2NSFXQR245BPVJGUL</t>
  </si>
  <si>
    <t>PO_WCR_PIS_July_Browns</t>
  </si>
  <si>
    <t>XYQ5ZQXBA66IS3F4YQN2QGJQFJAGGH5YUGLXZPPQ</t>
  </si>
  <si>
    <t>PO_WNR_PIS_July_Browns</t>
  </si>
  <si>
    <t>YJXLQ6MMB6SFOAYUL5SFQH537VVYSHRL4ROGW7TP</t>
  </si>
  <si>
    <t>PO_ESR_AC_July_Browns</t>
  </si>
  <si>
    <t>6DRRWJKQRK2KM6KCFQEIHW3L62GH527HKJUDUTFI</t>
  </si>
  <si>
    <t>XFSZDKIY4ZRKBR642A6V2TRJEOF6SNLX7SMUKTVH</t>
  </si>
  <si>
    <t>JJITUP5BWZAXWNZTJYRTHOAEOYOIETYGD6S4ECTJ</t>
  </si>
  <si>
    <t>PO_CNR_FTG_June_230712205400140</t>
  </si>
  <si>
    <t>BZQUQIG5WDH7CIML2D2ATSGU2OEOW4D5C223N5RF</t>
  </si>
  <si>
    <t>PO_WCR_PIS_June_23071019390096</t>
  </si>
  <si>
    <t>WYJURKC6TQBBRPQSI7HKWDKWN5QHS5U4</t>
  </si>
  <si>
    <t>Pradeep Chandana</t>
  </si>
  <si>
    <t>DBSQDB65AE5E7LG4ZRDJDIJPK4GAQ2CDTJOKKDGO</t>
  </si>
  <si>
    <t>PO_WNR_PG_June_230710194800103</t>
  </si>
  <si>
    <t>HT5K77KL4YWN3IFC66EUVKHZWRTU2JVHEEIMHGV7</t>
  </si>
  <si>
    <t>PO_WNR_PIS_June_23071018380093</t>
  </si>
  <si>
    <t>CBLJ45ABYNO7FGNFUGBN2SOG26RLYWOZRXGAOBSE</t>
  </si>
  <si>
    <t>PO_SUR_AC_June_230710195200114</t>
  </si>
  <si>
    <t>BCBXROLDRTCWX6ZCSCXJJ4NTI4TCL4JBQVLN3TAQ</t>
  </si>
  <si>
    <t>PO_NTR_FTG_June_230712205600142</t>
  </si>
  <si>
    <t>IMOLPIQM6573DJG2IIW73F5KNMTGY5N2AVWFZQ2B</t>
  </si>
  <si>
    <t>PO_SUR_FTG_June_230712205300139</t>
  </si>
  <si>
    <t>RQSVCV3IW5PZIOGIYXTK7FWMFCVBJQ5DW2VKZ6CF</t>
  </si>
  <si>
    <t>PO_NTR_PIS_June_230710195200124</t>
  </si>
  <si>
    <t>ZGCHHYMUYOI23VO2MEBQXG4LBNQV7FSALZHZD27V</t>
  </si>
  <si>
    <t>PO_NTR_PG_June_230710195300115</t>
  </si>
  <si>
    <t>7PGAWEDVYGIC77RFTGAX6PVFXPATTYWULQNHYCLH</t>
  </si>
  <si>
    <t>PO_SUR_Refuel_June_230710195100131</t>
  </si>
  <si>
    <t>54QUJPEI6UEULXF4OQHDATRC6SBVIDXIWDLCIB53</t>
  </si>
  <si>
    <t>PO_NTR_Refuel_June_230710195000128</t>
  </si>
  <si>
    <t>F3PPCZ7GRLF3K5WOKQF4RJQ5U6KM2VGO6VOWMQKV</t>
  </si>
  <si>
    <t>PO_NWR_PG_June_230710194900110</t>
  </si>
  <si>
    <t>MX6GNXLEJD2X5LJOQ7JSI33KSSUFNSFS7H6DGBVY</t>
  </si>
  <si>
    <t>PO_CNR_PG_June_230710195300111</t>
  </si>
  <si>
    <t>JJ2UNEDUMH7LXFYZJWU5WYAVCTEF3UTFJLQL7EET</t>
  </si>
  <si>
    <t>PO_WNR_AC_June_230710194600100</t>
  </si>
  <si>
    <t>VOXHU5V4SBHSV3LFGR26M662FCWXLPOHLRAMPC7N</t>
  </si>
  <si>
    <t>PO_WCR_AC_June_230710194600101</t>
  </si>
  <si>
    <t>7TFRN64ONDOAUXBZUCJPME47JUBF3SQCDCYB6AHY</t>
  </si>
  <si>
    <t>PO_WCR_Refuel_June_23071019420095</t>
  </si>
  <si>
    <t>NTX2VWTKLPSWFT5GCRO6JWJZV2QX5J6K5WNSPHAN</t>
  </si>
  <si>
    <t>PSTUNY4OI3N5BQ5Y2PZHSPRWE7LFHYV77SWHMU5Z</t>
  </si>
  <si>
    <t>3MGJL3PKZENCXO3MUYUQPJ7MWP2DRZDPPTTM7SA2</t>
  </si>
  <si>
    <t>Z5U4SEWWC4ZTK4BF24FII4ZHDTDRKDWE3NRBLBNT</t>
  </si>
  <si>
    <t>S3HONWXZNKVDGRJ3KWAVTBRPUQXILQN4UXMYN3VR</t>
  </si>
  <si>
    <t>LYDNXH7SAQZN6YMH7FAD5F3KDGOLBD2NI7F4D5NR</t>
  </si>
  <si>
    <t>4IQ7TD7X6EOR5GJKIHRF5QUSQ4YYGULMJCQWYNTG</t>
  </si>
  <si>
    <t>EBGQRDWULVJBCF2BMKZJ3MOADKTCRADTWEFN3WNU</t>
  </si>
  <si>
    <t>FJMNYVQUHQEPYYJOIV3Z5PNDLHGFESPW2P665V53</t>
  </si>
  <si>
    <t>5MAE2I64FZI2MNWV5AUAPDTYXBNRF6XFOV4FSGC5</t>
  </si>
  <si>
    <t>L2B73TKYZ363T5ZX6WZMEPDAFNLZKDI3DJAOMC2C</t>
  </si>
  <si>
    <t>JZB2UD6S3V7GF2QGSZQ5XYJONN6KBZDDV54AKIWN</t>
  </si>
  <si>
    <t>KVNN2FBUI4DVROD42SCWCDLOYUNER3QZDEP4JRFJ</t>
  </si>
  <si>
    <t>MBWOB32VHVBDRC5ZDTCGL64S3IWHW2S7NOMREPJQ</t>
  </si>
  <si>
    <t>PO_Central Office_Caretaker_230714162300143</t>
  </si>
  <si>
    <t>DRINNJYZE5NBTOCH2UHAJODMWQ5AYKRH</t>
  </si>
  <si>
    <t>Rajitha Lakmal</t>
  </si>
  <si>
    <t>NQRDNCVYDX4SWHUU2GYSYXMD5YIWTF762NFFNLBL</t>
  </si>
  <si>
    <t>6GYQLPUMZGXPWLXNJWJDFQHX2Y5NKF6K54TSSQFQ</t>
  </si>
  <si>
    <t>KWOSU5AADSPMH3WEMHLINGCJSVWAQ7TOYXH2XLSA</t>
  </si>
  <si>
    <t>LB5CDB32KUYRRFINWAEPCGUZXYEY5HSALGFYJSUQ</t>
  </si>
  <si>
    <t>6WL7PSVLSSNO3U5VN6C6DQW7E2SI3EPJXQA2UCF2</t>
  </si>
  <si>
    <t>PO_WNR_PG_230710194800103</t>
  </si>
  <si>
    <t>YCMEHDYOAK3S7JQWLZS6V5FL2EFHRYX3RCSAWO3H</t>
  </si>
  <si>
    <t>PO_WCR_PIS_23071019390096</t>
  </si>
  <si>
    <t>BCB4M2JP2AEOLEBQHNPB74XGRFJHXBM2WMWHFICE</t>
  </si>
  <si>
    <t>PO_WNR_PIS_23071018380093</t>
  </si>
  <si>
    <t>L7P2XMG4U4OUSPNUC5G7SDN3ZP2MPQGZU2XRQBE7</t>
  </si>
  <si>
    <t>PO_WNR_Refuel_23071019440094</t>
  </si>
  <si>
    <t>QRBLOOFJHR7567G2E7PZILZ3BXGPTHAGDN62TZUK</t>
  </si>
  <si>
    <t>PO_CNR_FTG_230712205400140</t>
  </si>
  <si>
    <t>CXPOBSO3OOOIBEWLQTIXXCRW6JEK47LHP2E2XBMM</t>
  </si>
  <si>
    <t>PO_WCR_FTG_230712205100138</t>
  </si>
  <si>
    <t>E3EPO6F6T46DSXPAG7YLMXQMEVSJTAAYYC23N6IF</t>
  </si>
  <si>
    <t>PO_SUR_Refuel_230710195100131</t>
  </si>
  <si>
    <t>AU4EFQT4G2MBDVX2HLX26UAWLUVBR24YU5GUZOXI</t>
  </si>
  <si>
    <t>PO_NTR_PIS_230710195200124</t>
  </si>
  <si>
    <t>ZL6X7LNNVISLZK4TD4PBGIMVYYBMYQHOXKZ4GTA4</t>
  </si>
  <si>
    <t>PO_CNR_AC_230710195000109</t>
  </si>
  <si>
    <t>I4RCHJXOZFFO5JNXPEFRXXJBGIBS7HYD</t>
  </si>
  <si>
    <t>Preshan Jayarathne</t>
  </si>
  <si>
    <t>CBAPAFYIDMF6GO773HHDHXBX2DVBE7QS5RMMLFI7</t>
  </si>
  <si>
    <t>PO_SUR_AC_230710195200114</t>
  </si>
  <si>
    <t>MU2ULL3OIEWV52D5DGQBL52XKMWTA37QOAAAJHL3</t>
  </si>
  <si>
    <t>YP2QYNYLJTNFOYNG4DGG47HTGYBNAY5FUW2DHGRJ</t>
  </si>
  <si>
    <t>PO_SUR_FTG_230712205300139</t>
  </si>
  <si>
    <t>7G5EGGOWPXW5YDNAFH6CPU4PHYZG7MUEFK2I56NR</t>
  </si>
  <si>
    <t>PCSDPQ2GSQHNKCFIK4OKEGNZLGFVGVVECXLAOJSV</t>
  </si>
  <si>
    <t>PO_NTR_Refuel_230710195000128</t>
  </si>
  <si>
    <t>CEVRAIGSGUP63GY6CKDAXPEJIMGB6ARNJDF5KMLW</t>
  </si>
  <si>
    <t>PO_NWR_PG_230710194900110</t>
  </si>
  <si>
    <t>7BSB2ZTK3C63PKGTQBCF4CESOHGB3Y6VYGYXSXOI</t>
  </si>
  <si>
    <t>PO_CNR_PG_230710195300111</t>
  </si>
  <si>
    <t>OSLTC55UL2ME2UOMXPDT5XRJFTERT2UXSV2DIVFJ</t>
  </si>
  <si>
    <t>PO_NTR_PG_230710195300115</t>
  </si>
  <si>
    <t>MVXDX4OVMDBU4FIFD35D2GLOU4QMYJ7GHMXF3FZF</t>
  </si>
  <si>
    <t>PO_NTR_FTG_230712205600142</t>
  </si>
  <si>
    <t>F6YFF46ZEXBLDZ73LK4LRPSYKERHID7TKCFG4RIG</t>
  </si>
  <si>
    <t>ZFGU7VWMW3OU3W3HESGWRHO7LATA7RQ76FVPK67T</t>
  </si>
  <si>
    <t>JULFUFIX4AYTSGJYKBXSJXLJ2AOGLCQMGWBSFDHW</t>
  </si>
  <si>
    <t>PO_SUR_PG_230710195200119</t>
  </si>
  <si>
    <t>4LHKBPSQCIXKZOEKJXQU4JMMIBZHVVL2MNPHF4PP</t>
  </si>
  <si>
    <t>2SGWUDDFOSMFEMC3ACGYM7ZKFAC6HTWVNHC4FTWT</t>
  </si>
  <si>
    <t>S6J76RXMLI6B3L5K7GLPTIF6HQOX7ES3QMQKJB7F</t>
  </si>
  <si>
    <t>PO_SUR_PG_Browns</t>
  </si>
  <si>
    <t>HY3LP457JVOC3MH2NNWXSLSWFU7RLUQXJWUT3BI3</t>
  </si>
  <si>
    <t>PO_WNR_AC_Browns</t>
  </si>
  <si>
    <t>K362DBETCCDUFOOYHEH4QK2INDAFNGDTHEKCGOST</t>
  </si>
  <si>
    <t>PO_SUR_PIS_Browns</t>
  </si>
  <si>
    <t>BQYMLSGDNEUQASLBKEQM76L3RJBZN3DDMF46XOWM</t>
  </si>
  <si>
    <t>PO_WNR_PG_Browns</t>
  </si>
  <si>
    <t>G5UHLQRETE4MYJCKYPALGMDO3SED623CBJKEYXGK</t>
  </si>
  <si>
    <t>PO_WCR_Refuel_Browns</t>
  </si>
  <si>
    <t>UNY25HBDMHZPFAIDTA5QXG5E6IPT7Y673XECYHHD</t>
  </si>
  <si>
    <t>PO_WCR_AC_Browns</t>
  </si>
  <si>
    <t>UYKVNRQR6YTP436QOZJP65S4TENAAHIVEZN33Z2Z</t>
  </si>
  <si>
    <t>PO_WNR_Refuel_Browns</t>
  </si>
  <si>
    <t>PP65FVCWNYHFC76RWMLR3XH52WS4EDA37YSBXXHV</t>
  </si>
  <si>
    <t>PO_CNR_Refuel_230710195100107</t>
  </si>
  <si>
    <t>6Q2HA2KDSCUWDAEG6CIJRGLNYH3YITNSYHZ7J5MF</t>
  </si>
  <si>
    <t>PO_CNR_PIS_230710195000105</t>
  </si>
  <si>
    <t>B6G2H3RSYXGEYRPIFIY3R5RS2HC4H2YVQB37LBZ4</t>
  </si>
  <si>
    <t>BED55PJZ272Z53FLKOLYTFCMRJXWSS7WLQQHXJWI</t>
  </si>
  <si>
    <t>TEGUOGYUZODLKLHBNMTDNTMPW24XNGEBD3Y7GDSY</t>
  </si>
  <si>
    <t>22IIATTS7CY3PDXV77E4SUTCS2RWQ3CO3WZ6JZE2</t>
  </si>
  <si>
    <t>PO_ESR_Refuel_230710195000113</t>
  </si>
  <si>
    <t>LKPW6NHPWCKS45TVMXYK2MCU5UPKFGG37ZFRDYB2</t>
  </si>
  <si>
    <t>LVORIRLB4GMO3ZPLQWALN2442FN7GQUDOOEK63NX</t>
  </si>
  <si>
    <t>JQ7HCO5EWD4ZNSVFPDWC7PFCXUJLF4LIRMOBGZFX</t>
  </si>
  <si>
    <t>PTVW7FPJ4QLPDDQVBV2YXM3QWUPYMHY5PJCL4V7Z</t>
  </si>
  <si>
    <t>MRNBO476SKSMDT2KECZEBEW2OFDSVFEEC6RANUUT</t>
  </si>
  <si>
    <t>ODGIJTCYWDBZ7PU5ACN6HJWZ4JNAUT2HEJCKUSC5</t>
  </si>
  <si>
    <t>AEXBV4XZOPD6IWRT46VOXOQMY5WAZUHTHKXDJLC5</t>
  </si>
  <si>
    <t>S3WMA52IYORKSVSKPXEBLITWIYQFAEELOQZHZ4HN</t>
  </si>
  <si>
    <t>PCNSD7LHCZJ6HTHKH62FMAKQ6HM2E6ULUX6IGYJH</t>
  </si>
  <si>
    <t>FWE4FD26ECFGLYYW5WBS5MR333PEL2FRLU4QLJEP</t>
  </si>
  <si>
    <t>7V2ZO4MERXJODJZGZCQIALJ4RWKTTXOLUFUNV2C7</t>
  </si>
  <si>
    <t>M2WMNZIZ6ESOS2R54QBMCLZZQGOZREBVGSPQCWHY</t>
  </si>
  <si>
    <t>4BLUUIUA7SWSQFNMYDST5Y3AEXYG2I64L4KQA55N</t>
  </si>
  <si>
    <t>CBB7B2LAM6B6NPRKOGS7WI2DHA4ZNAHJP7B7R6RJ</t>
  </si>
  <si>
    <t>D7OMIQ6L2JSKQMRBXP4BZJ3BDVC2Z2V43TMXE35A</t>
  </si>
  <si>
    <t>N53BM2ZJZUKBZBGH6E53HCJXAMNGFW4UT5X47K6X</t>
  </si>
  <si>
    <t>PO_ESR_FTG_230712205600141</t>
  </si>
  <si>
    <t>YDT2SPOHXKTKFOYWPHCNFQM5QT53XZUIW5MZFYGR</t>
  </si>
  <si>
    <t>PO_ESR_AC_230710195100118</t>
  </si>
  <si>
    <t>22PSYVVFV22MCWZ27GVKPSSJ2NYG2YDVKB4DZF3S</t>
  </si>
  <si>
    <t>DKPZ3WIMRBO42QD5BOLY2AN6L3CSKV2YSFCKHJV6</t>
  </si>
  <si>
    <t>PO_ESR_PG_230710195100123</t>
  </si>
  <si>
    <t>NDSX4QFZ4X2Y4U52YJTL7JI3XJ5NBJQJLZEHH5UR</t>
  </si>
  <si>
    <t>PO_ESR_PIS_230710195000112</t>
  </si>
  <si>
    <t>64QDWGJVR3HTPJUR2T454PGLCSBPORFGT2GWHIYQ</t>
  </si>
  <si>
    <t>BDPCLA725W6OCVRGPIZ6LXZZO6JSCK4I3EU54JBK</t>
  </si>
  <si>
    <t>GZHCTVGWG5SGOFWZHWIMLMUKVLOT475J</t>
  </si>
  <si>
    <t>Sriyantha  Mallawaarachchi</t>
  </si>
  <si>
    <t>5A2OXQTUYUUE2DKT6UDRFP3KMIYI2BA75XXCJ2BI</t>
  </si>
  <si>
    <t>YW4JW6USLCAPHN7AYCS5PAHS6UFWDSEJVC2BLNSA</t>
  </si>
  <si>
    <t>SAABOFEE7RA3BGZLD5G5MEOZ3N56V53G</t>
  </si>
  <si>
    <t>Mahinda  Panampitiya</t>
  </si>
  <si>
    <t>EABNMTX5PVJCYR7DAKZJH7M4LXIJ3FIKPL3CIKYK</t>
  </si>
  <si>
    <t>I5BNROBCRHHUN2V7VIGFGVNW5EO5GTZ3HTWRN6CS</t>
  </si>
  <si>
    <t>EP64IGNN5X7G5C34DVMX4MFTOFV4FP3CPXUNEVBX</t>
  </si>
  <si>
    <t>FWUEHRBKHWAINVXAST75KGXSCCLS4BOXSURSQ3QX</t>
  </si>
  <si>
    <t>PO_NTR__230712205600142</t>
  </si>
  <si>
    <t>VIEDOLPURMP52JB7HM35YJPBEVGHO6NU34QYGGDF</t>
  </si>
  <si>
    <t>5V5VJCGCUUUDCDXE62THJNAINY26LDZXXLRTXKLP</t>
  </si>
  <si>
    <t>TI7CTI74AE3TDQK523TEE73A2YQ7CPGRSR5QLQKH</t>
  </si>
  <si>
    <t>AUVXIS6IVLARDIIFMLXYQJAOSSW5I7IC47RKYO6H</t>
  </si>
  <si>
    <t>MK4ZDDWQEBYVNGSWBS7ZQ3FNLSP6TUMTS2ODFVST</t>
  </si>
  <si>
    <t>HXE4PGWNQQ7YCL4FNNQVUY3WOW5CIW5JF3XHCZ75</t>
  </si>
  <si>
    <t>V6ZAYQLBXDQURXIJUHHIOA7GDRVFND6SI3POVUF7</t>
  </si>
  <si>
    <t>7BY5TYSA3OTEMTHRRRKHCVKWLOEFYIR5RRGXXVQB</t>
  </si>
  <si>
    <t>KQPK3CXCC7IIQPFNDHRJ57CSTR5NJGAJ5YADIBF6</t>
  </si>
  <si>
    <t>VFLQKFTPJ35Y3FWC5FLI6O4VIP3JCHVPUZLHIZ7S</t>
  </si>
  <si>
    <t>DHNDYL57EMI4XGS6CJNLGIHYR4L6XDQ2</t>
  </si>
  <si>
    <t>BXFGATK4I5SROGIBZGXVIQM53TWS3N4T5UCMGT33</t>
  </si>
  <si>
    <t>D5Q7YGH6CNRO77JECH6OWZI5OW6GRZVLLMXNVHUZ</t>
  </si>
  <si>
    <t>GWIWMZUGQMS23TAB7H4BZ3SFP2XH5ICX7B4DOFZJ</t>
  </si>
  <si>
    <t>DJLORHGH27S6J267WXSLUPE4MBCQY32G34YTSBUK</t>
  </si>
  <si>
    <t>GFFZWHRHKHNHQFIRA65JMXGXZBECYG2ENFAY5ZHZ</t>
  </si>
  <si>
    <t>7B7CZ7KFZY7ZZIOLFM4EGUTQDRFQIPG2JCDXO76A</t>
  </si>
  <si>
    <t>CZGGB3D5Q7FLVXTE2S5ETIKMJVSNCGOUX6EGGJBU</t>
  </si>
  <si>
    <t>RD26BTJFN633TGJLSIA6T7Z5N6NZCY2CE73YH6HV</t>
  </si>
  <si>
    <t>SZ4KIJOROAAZT5XLOSLUM2VG7DYQQ7E7GAFVYNAG</t>
  </si>
  <si>
    <t>DP33DSGTGTXFSE2DQLVRTJPRMZCFCBE4JCZTQN2W</t>
  </si>
  <si>
    <t>LI24C72LGFFJ2EUYCUKRUIUXDPU3VKU5B4L4XF64</t>
  </si>
  <si>
    <t>JPTLVB2JK7ZQFMANXRA652AGZSVS6D4O4BJV26Z2</t>
  </si>
  <si>
    <t>CFO2TLAV36IUEKBDKUVF57D2RF2QFIXIC7FPSOLJ</t>
  </si>
  <si>
    <t>3OYFIZ2QZZVCCQBAXD5HWAPGTR26Y3PUG6EYMCLJ</t>
  </si>
  <si>
    <t>UCCST6N4U6KCCTZSYCG6M7FJ2BOSQG3P7SQ2ZFXP</t>
  </si>
  <si>
    <t>IGY7HJI4FNZF7562QQGAIE47Q4RMULL4CAIZLH3C</t>
  </si>
  <si>
    <t>542YTEWOJMCCPGSEJG323NWNF46UFBJDX5WOZHB6</t>
  </si>
  <si>
    <t>PO_WNR_AC_230711175000137</t>
  </si>
  <si>
    <t>Payment Confirmation</t>
  </si>
  <si>
    <t>2SCYSGUC5YCJQQKYJUCUES4HZMXYUB3Q</t>
  </si>
  <si>
    <t>Janagan Kathiramalainathan</t>
  </si>
  <si>
    <t>March</t>
  </si>
  <si>
    <t>QMJTLOEACU44Z7QTVMK2GQHQEMYNPAK4KPGSHQ3H</t>
  </si>
  <si>
    <t>6VOIBPNVQ34QXJDL6MMBUYFBONIOABDMRTXTQBUK</t>
  </si>
  <si>
    <t>QCQ43AQXOUZ42RWPJUNAURDPN4WOVQRIOIUW372L</t>
  </si>
  <si>
    <t>MRKQ3FD5I365CXFTENP77WFBNRAPV2PEA265JWBP</t>
  </si>
  <si>
    <t>N3MBXM2VXC2UBHA6KM2HBADYS7VQQHB6P3LPG73T</t>
  </si>
  <si>
    <t xml:space="preserve">Re-submit_Invoice(SCM rejection) with Value change </t>
  </si>
  <si>
    <t>Re-submit_Invoice(SCM rejection) with Value change</t>
  </si>
  <si>
    <t>Q5SJQF5ZMBVIG4GWV2AY2BKLEGXDWYGXTWUIXCS4</t>
  </si>
  <si>
    <t>SCM Invoice Revalidation(PO Reject)</t>
  </si>
  <si>
    <t>5CAA4VURRLF7W7QTNSCJJV344DDJDNYBUIBWLDAS</t>
  </si>
  <si>
    <t>BA5C7RJ2BZBDDUMXEU46KJJXYSIBJ6AVIPC5SJ7J</t>
  </si>
  <si>
    <t>B5LAA4VXCWM2FRZWCT4S6O47IKDE62YPSE2L4442</t>
  </si>
  <si>
    <t>Re-submit_Invoice(SCM rejection)</t>
  </si>
  <si>
    <t>C6RK377R6E74WXKRURTQB64YRR4OADPRQVR5SMQU</t>
  </si>
  <si>
    <t>R6EUFFRA6RLIHBCJSZHBLFFOCT4NFDCLQ3IUDZ4Q</t>
  </si>
  <si>
    <t>YY66NYXQYIJNO3MLAEZAO2H42ZXH5IMSE2RKARJA</t>
  </si>
  <si>
    <t>BMXKHTC47TXVSCIRGRQQ3N6LX6C5YBD3TAYDUNHI</t>
  </si>
  <si>
    <t>GPTG2PPY6KNE73GYNRLHKKIAUSZ3OVZARXWM6MQL</t>
  </si>
  <si>
    <t>PO_WCR_PIS_230711162400136</t>
  </si>
  <si>
    <t>January</t>
  </si>
  <si>
    <t>LDXEQ7MWDWA75LWGVDYC34JC2WZAQ4AFTNM6IVTM</t>
  </si>
  <si>
    <t>DBQO4S25CMMT2AOHPIFXX4D7ZYI6HCJXGR7SMQYN</t>
  </si>
  <si>
    <t>PO_WNR_Refuel_23071018210092</t>
  </si>
  <si>
    <t>XOFOBHV5WLK2LI2CI7W32KIM4XVJXZBPMR73OLPQ</t>
  </si>
  <si>
    <t>KCXDHELAIFTZBYPYHMSALHHQD4BPEXUXDJMYZHBT</t>
  </si>
  <si>
    <t>WPO4DHQ6BBUUBZ74MT3BXRZDDR5HVXOVCUN773ZL</t>
  </si>
  <si>
    <t>57NMKFWB3FLGBDPKE4UWLW4YNIJQBI7KTL7VBYYA</t>
  </si>
  <si>
    <t>SSFB4DAPNU2SZVPK2KTEWLPDJ4TWS5K3ZSNIBMC4</t>
  </si>
  <si>
    <t>RRLSCWRZ3DJCXYINRNYC4QUOQNYT2A3A4OSUFBMI</t>
  </si>
  <si>
    <t>UOW6QJQ5DFKXZ7LOV7OUVUVJHUEXITTG6766ZMV2</t>
  </si>
  <si>
    <t>PSAVJAUZGHY46Q64WXWJTT3UMQFCOSWIKSIDV7V2</t>
  </si>
  <si>
    <t>7IPDBE52SQOD5O23ZZHTTV2TLCEDYST6HPW2GKC5</t>
  </si>
  <si>
    <t>PO_WCR_PG_23071011470091</t>
  </si>
  <si>
    <t>February</t>
  </si>
  <si>
    <t>XLTTVZF7NBJMEKZCVRZS6JDDAAMEYIBPT3XBUDGI</t>
  </si>
  <si>
    <t>IHTL623BAQWLTIOGOFM2WXJFSEJAQACY2OTA2DWK</t>
  </si>
  <si>
    <t>YTD4QTYFIRS3IDMUSIIF3BOTMI2HAZYJ4JWT4TIQ</t>
  </si>
  <si>
    <t>3SE52HSTX4TAU5DN4Z2OODEV44RM6KLOJVCFWGNR</t>
  </si>
  <si>
    <t>BNX4FZIEYAMJGH2T4J4WVDOCA3MLTXEXJXDMYON2</t>
  </si>
  <si>
    <t>ZCMNRXQW7FJ2VA2AWZTQX5ZGPWOP4EJOINMLAM3H</t>
  </si>
  <si>
    <t>7DTLQ44LM2RUZDFTA4UFO7CZRZQQJHMSVJIGHAXS</t>
  </si>
  <si>
    <t>Y3JSEIRJCPIZRBT7YESD5EESAVB7CBGLXOKA74U5</t>
  </si>
  <si>
    <t>ZGTYVAIG56YVIPY2MKI2TG6FGHJMJCZPQNUULPV2</t>
  </si>
  <si>
    <t>IH6QTDQU67FKBK22SYJDFG6VW5LR2UP4JZ2MUDH4</t>
  </si>
  <si>
    <t>PO_Central Office_Caretaker_23071011450090</t>
  </si>
  <si>
    <t>HCXUABT5SEOBGBF2DIEUMK5JYZJIYGGLZJTAWTM6</t>
  </si>
  <si>
    <t>I7N52ZHP7JEB5LCJQTFWDASPY7BS3B5AJOV6RDBO</t>
  </si>
  <si>
    <t>IENF4UXJCUPUEUAYURZSZM3IMQXTDDLH5KUP3NVZ</t>
  </si>
  <si>
    <t>HU7ITEPBTQCT24G7H2SYXSGF5AE4SZXLRCNBOLDB</t>
  </si>
  <si>
    <t>62WDJDWITYWHT2ENTAYCT27DMXNXSAEREW7OBWV3</t>
  </si>
  <si>
    <t>YYBH5YR4BPAWZU265VTA7XCDYMMUD3457GVZFA7Z</t>
  </si>
  <si>
    <t>MF2LU4AMUMOH7AGD2MR5JFFIXE2G776R2JUL3VIA</t>
  </si>
  <si>
    <t>R6SZ4RRCDY4NN4M6W75I5EYBL7HZFMXPER6CTPRP</t>
  </si>
  <si>
    <t>WEFIS4UFQY6WY6UE5RFDK5BDJV4ZBWUVJVNJV7SR</t>
  </si>
  <si>
    <t>EOVYOHGYAECQDI7RFXKFFC7VMVJ77V2S7OKAAP7X</t>
  </si>
  <si>
    <t>763UZTYJSYLNCEBBKN5G4ULG4NOMJ2W744W2ST5L</t>
  </si>
  <si>
    <t>W2445XP6PWO2PFFO3CBFB2DDXDEAM7P7ALUAIY6A</t>
  </si>
  <si>
    <t>DUTRUJDWSPU4RJJ3DGVEZOPGA2EMWGMTLIP5USM2</t>
  </si>
  <si>
    <t>ZD7OYPSHZG5FIOF3KWQLKEGYCBBTLIYHW3VZAULC</t>
  </si>
  <si>
    <t>RFJVZT6U6QTEWAS7OMU5W7IK27574OA3NFALGSC3</t>
  </si>
  <si>
    <t>OMASNIOIALZP6BUQ3K363RQHXJIOWELUPHUKN7AE</t>
  </si>
  <si>
    <t>JT4J65QBI3K3ZDQ6BBWWA73D75DNSXIHXXCDFILX</t>
  </si>
  <si>
    <t>R3DCBKSLXNOP3TFCZI72Q56XEARKQI6O6TCKVFID</t>
  </si>
  <si>
    <t>52RFWJ4S7757IVGUOQF5ZHR56NYEIVKUMADORKVI</t>
  </si>
  <si>
    <t>WUJ6M2EV5RP672BJMIHGCJAFYOFDG2XKTN6Q5544</t>
  </si>
  <si>
    <t>2YIJGIZHIYI3VWZ23XRYVITERV3X3CERMZXY6JHO</t>
  </si>
  <si>
    <t>544CGACBKUCT7I3MHLMAKG7PCZHC55RA24JW6SZQ</t>
  </si>
  <si>
    <t>PO_WNR_Refuel_23071019440099</t>
  </si>
  <si>
    <t>6X6SONHIK6QP5SCQL6WOJCNTZKD7GNVI</t>
  </si>
  <si>
    <t>PO Process - Vendor - LDN Engineering</t>
  </si>
  <si>
    <t>CKAPTH4IWOLZRI6LNGVU63HD36PAEJSNLJK6ZWBY</t>
  </si>
  <si>
    <t>PO_WNR_PG_230711152800135</t>
  </si>
  <si>
    <t>LWTSBYXE4P53UMC5LZJ32IXF7GBFKHCU</t>
  </si>
  <si>
    <t>Nalaka Dissanayake</t>
  </si>
  <si>
    <t>OSAPSUCBCCQIRTXUH7AL2RZASTEW2G56MGOVA3FT</t>
  </si>
  <si>
    <t>NFFEIXEML73FTQ7G4GPLD3WV3FKQ4Q3E74I42GJU</t>
  </si>
  <si>
    <t>7UK5OMWXJSODEWGYUUZ7VEPAKZGE5IYJEATMC2DP</t>
  </si>
  <si>
    <t>VOHO55NZLO4H5GROOXZGUO2IZZ7LDF2AF3M666RL</t>
  </si>
  <si>
    <t>SNVIPEBW7BDUN3VE6SEZRBRQ72EN2BBSMXUDIALR</t>
  </si>
  <si>
    <t>VH6FB5WNIUMGHL3PYQI3GGKY37YW7LEKWSME6TLY</t>
  </si>
  <si>
    <t>CUPGVMDHWGG6RICPTDGOAG5PTQSM6225O4N643JT</t>
  </si>
  <si>
    <t>CPPR35E2TJ6H6BM7B33L3AQMB7SZHL4JSEDBT762</t>
  </si>
  <si>
    <t>577JL5DCAPIWVFWEXMEJ3NPDC4TRHH52VK7BJ3UH</t>
  </si>
  <si>
    <t>AVXDM63LQHU5J3WICRUJIMQKW2K2V2J4X75V2BCU</t>
  </si>
  <si>
    <t>LBCTSLQT5BDVCV6BZLYWKQSKFJ47F6QMMQL4X7XI</t>
  </si>
  <si>
    <t>PO_ESR_PG_Browns</t>
  </si>
  <si>
    <t>PSI33HXVC3AFEIUSGYR4SL7BT2W5TLCGPPNLB2HH</t>
  </si>
  <si>
    <t>PO_ESR_AC_Browns</t>
  </si>
  <si>
    <t>MCNLYKQVX5OQQNALIF5OIDSSKNZYAMAPHQ2VI2QR</t>
  </si>
  <si>
    <t>PO_SUR_Refuel_Browns</t>
  </si>
  <si>
    <t>VRURLIWIDM334QSPYQVJTQUFT2CZQHEPCGR7ZVLS</t>
  </si>
  <si>
    <t>PO_CNR_PIS_Browns</t>
  </si>
  <si>
    <t>3T65GYQV7CKGHEGAUDKBS4F3756GTZM245OLUM4K</t>
  </si>
  <si>
    <t>I5USF5VVASPGSG6GT25HQHUSDXCAZZQ44TUUZVQH</t>
  </si>
  <si>
    <t>SJPIHZ6TVOQUAWDC27GKIEHXFAQJXTW3KXP64A6C</t>
  </si>
  <si>
    <t>PO_NTR_AC_Browns</t>
  </si>
  <si>
    <t>WVCI4Y5DZE665C2WG246GET2XMSK4VCHQMFV3AFR</t>
  </si>
  <si>
    <t>PO_Central Office_Vehicle - Additional_CS Tours</t>
  </si>
  <si>
    <t>BJTM6GLR7YBQ2ARQPYBWRYFO24SK7PD373XP4PFK</t>
  </si>
  <si>
    <t>PO_ESR_PIS_Browns</t>
  </si>
  <si>
    <t>2MS6RT254O2GNBZEOIONGIGID6Z6YQL7OVXFJYYM</t>
  </si>
  <si>
    <t>PO_NTR_PG_Browns</t>
  </si>
  <si>
    <t>3LXXSNNXN36AVANUAO5SMIO22CKU6LKGYBAMIZ6I</t>
  </si>
  <si>
    <t>PO_CNR_PG_Browns</t>
  </si>
  <si>
    <t>ADYEZLO5ZB425UWNNAV5WYPOXZY34KGDCPXVY7OR</t>
  </si>
  <si>
    <t>PO_NTR_Refuel_Browns</t>
  </si>
  <si>
    <t>K7ESMLOXZJEPB7T7VIAWOIVCDWIL7ECETRLV5FYH</t>
  </si>
  <si>
    <t>PO_SUR_AC_Browns</t>
  </si>
  <si>
    <t>2LFSEZHWKM4TTMM6OCZ75MYIAQKCK7FWKRBWQBSU</t>
  </si>
  <si>
    <t>PO_NTR_PIS_Browns</t>
  </si>
  <si>
    <t>5BPOJTQBAEEK4OT6BU3CFTR4RY6P3WFWWXOWZVMG</t>
  </si>
  <si>
    <t>PO_CNR_Refuel_Browns</t>
  </si>
  <si>
    <t>5MP5XQW4IQJM5CGBGDHNVO4H2SCQCSFRCLRTQ35E</t>
  </si>
  <si>
    <t>ODMGRPGG6CGHQ3ZME6ITP7T5SPN6KBLBUIU4YWEI</t>
  </si>
  <si>
    <t>PO_Central Office_Vehicle - Additional_Prime Tours</t>
  </si>
  <si>
    <t>SCIXJ6BNR4LM5IFNMUMAQMZXT7Z235KXNFHB2JWS</t>
  </si>
  <si>
    <t>M7H6JAN6IKRLCQXMTRLMWLQQXZOSSXXZKW3QCBW2</t>
  </si>
  <si>
    <t>PO_NWR_PG_Browns</t>
  </si>
  <si>
    <t>PQWMDPWNWUNOW2N3KURKWAI3CDBSAQKYPOSDL7BV</t>
  </si>
  <si>
    <t>WHMGPAVEUHN4AXCJBDY33XX4A5UXHIPIRJRFPIMP</t>
  </si>
  <si>
    <t>PO_CNR_AC_Browns</t>
  </si>
  <si>
    <t>DGUDTHSP4NXJFWQPST2R5PZVFGFAITOMKZV52CZS</t>
  </si>
  <si>
    <t>PO_ESR_Refuel_Browns</t>
  </si>
  <si>
    <t>JU6D3OPMP4YFLVEMABEQQYZ4UYTWR7HSG4B22UO5</t>
  </si>
  <si>
    <t>PO_WNR_PIS_Browns</t>
  </si>
  <si>
    <t>M6SHSESV7XH56FVRQDVKLECEMUH47QMKZ4X2DSEC</t>
  </si>
  <si>
    <t>QTFFCGSTXAIDEGVH76OM5IUKQMQ53Z5HRPFJ7AXQ</t>
  </si>
  <si>
    <t>PO_WNR_PIS_Browns_Demo</t>
  </si>
  <si>
    <t>F5GG2F6AQ3VELKALB2CHN2SKYHI4B4HWXQQROADZ</t>
  </si>
  <si>
    <t>PO_WCR_PIS_Browns</t>
  </si>
  <si>
    <t>NKNMCIG25O2HPUL3CK7SQ5PDWL4P4ZIWGZV3GUMI</t>
  </si>
  <si>
    <t>3GZQA3JPSIUGEUMC4URFHMWG5ZJ6Z6JA7433VMNY</t>
  </si>
  <si>
    <t>PO_WNR_Refuel_LDN Engineering_Demo</t>
  </si>
  <si>
    <t>5NHQDH2WYUDPCIMC6L7PN2F6E6OOCXTXRXL3LO4Z</t>
  </si>
  <si>
    <t>PO_WCR_PG_230710 11470091</t>
  </si>
  <si>
    <t>BT7Z2NB66D344WQEG2W62ZPUBBQFYA3FXUYYM45Y</t>
  </si>
  <si>
    <t>PO_Central Office_Caretaker_230710 11450090</t>
  </si>
  <si>
    <t>PO_refer_Id</t>
  </si>
  <si>
    <t>PO_Request_Type</t>
  </si>
  <si>
    <t>Created_Date</t>
  </si>
  <si>
    <t>Sub-Region</t>
  </si>
  <si>
    <t>Assign_vendor_Name</t>
  </si>
  <si>
    <t>Inv_Est_value</t>
  </si>
  <si>
    <t>Invoice_total_value</t>
  </si>
  <si>
    <t>Requested_Year</t>
  </si>
  <si>
    <t>Requested_Month</t>
  </si>
  <si>
    <t>region_User</t>
  </si>
  <si>
    <t>Region_submit_time</t>
  </si>
  <si>
    <t>Task Name</t>
  </si>
  <si>
    <t>Vendor_User</t>
  </si>
  <si>
    <t>vendor_submit_time</t>
  </si>
  <si>
    <t>Re-Submission Status</t>
  </si>
  <si>
    <t>RG_validated_status</t>
  </si>
  <si>
    <t>Region_Validate_User</t>
  </si>
  <si>
    <t>RG_validate_time</t>
  </si>
  <si>
    <t>RM Status</t>
  </si>
  <si>
    <t>RM_user</t>
  </si>
  <si>
    <t>RM Status_Time</t>
  </si>
  <si>
    <t>HOD Status</t>
  </si>
  <si>
    <t>HOD_user</t>
  </si>
  <si>
    <t>HOD Status_Time</t>
  </si>
  <si>
    <t>SCM_Inv_validation_Status</t>
  </si>
  <si>
    <t>SCM_Validate_user</t>
  </si>
  <si>
    <t>SCM_Inv_validatedtime</t>
  </si>
  <si>
    <t>Changes Needs On</t>
  </si>
  <si>
    <t>SCM_PO_approval_status</t>
  </si>
  <si>
    <t>SCM_UploadPO_user</t>
  </si>
  <si>
    <t>SCM_PO_approval_time</t>
  </si>
  <si>
    <t>Approved_PO_no</t>
  </si>
  <si>
    <t>Approved PO_Amount</t>
  </si>
  <si>
    <t>Create SES user</t>
  </si>
  <si>
    <t>Create SES user Time</t>
  </si>
  <si>
    <t>Payment Status</t>
  </si>
  <si>
    <t>Payment_Update_user</t>
  </si>
  <si>
    <t>Payment Status Update Time</t>
  </si>
  <si>
    <t>ID_Task Name</t>
  </si>
  <si>
    <t>PO_CNR_PIS_230705 17250084</t>
  </si>
  <si>
    <t>CR</t>
  </si>
  <si>
    <t>CNR</t>
  </si>
  <si>
    <t>April</t>
  </si>
  <si>
    <t>Approved</t>
  </si>
  <si>
    <t>Completed</t>
  </si>
  <si>
    <t>PO_CNR_Refuel_230705 16590085</t>
  </si>
  <si>
    <t>May</t>
  </si>
  <si>
    <t>WR</t>
  </si>
  <si>
    <t>WCR</t>
  </si>
  <si>
    <t>ReSubmission</t>
  </si>
  <si>
    <t>Rejected</t>
  </si>
  <si>
    <t>Invoice Value</t>
  </si>
  <si>
    <t>Central Office</t>
  </si>
  <si>
    <t>WNR</t>
  </si>
  <si>
    <t>NWR</t>
  </si>
  <si>
    <t>NR</t>
  </si>
  <si>
    <t>NTR</t>
  </si>
  <si>
    <t>ER</t>
  </si>
  <si>
    <t>ESR</t>
  </si>
  <si>
    <t>SR</t>
  </si>
  <si>
    <t>SUR</t>
  </si>
  <si>
    <t>PO_CNR_Refuel_June_230710195100107</t>
  </si>
  <si>
    <t>PO_CNR_PIS_June_230710195000105</t>
  </si>
  <si>
    <t>PO_CNR_AC_June_230710195000109</t>
  </si>
  <si>
    <t>Group</t>
  </si>
  <si>
    <t>Browns-Eastern</t>
  </si>
  <si>
    <t>Browns-Northern</t>
  </si>
  <si>
    <t>DNS-Northern</t>
  </si>
  <si>
    <t>Browns-Central</t>
  </si>
  <si>
    <t>DNS-Western</t>
  </si>
  <si>
    <t>DNS-Regional Ops</t>
  </si>
  <si>
    <t>DNS-Central</t>
  </si>
  <si>
    <t>DNS-Southern</t>
  </si>
  <si>
    <t>DNS-Finance</t>
  </si>
  <si>
    <t>Browns-Western</t>
  </si>
  <si>
    <t>Browns-Southern</t>
  </si>
  <si>
    <t>DNS-SCM</t>
  </si>
  <si>
    <t>LDN</t>
  </si>
  <si>
    <t>Browns - CO</t>
  </si>
  <si>
    <t>Reference</t>
  </si>
  <si>
    <t>Index</t>
  </si>
  <si>
    <t>PO_Central Office_Caretaker_23071011450090_Create &amp; Upload PO</t>
  </si>
  <si>
    <t>PO_Central Office_Caretaker_23071011450090_Invoice Validation</t>
  </si>
  <si>
    <t>PO_Central Office_Caretaker_23071011450090_Region Update</t>
  </si>
  <si>
    <t>PO_Central Office_Caretaker_23071011450090_Re-Submit_Invoice(RG reject)</t>
  </si>
  <si>
    <t xml:space="preserve">PO_Central Office_Caretaker_23071011450090_Re-submit_Invoice(SCM rejection) with Value change </t>
  </si>
  <si>
    <t>PO_Central Office_Caretaker_23071011450090_SCM Invoice Validation</t>
  </si>
  <si>
    <t>PO_Central Office_Caretaker_23071011450090_Submit Invoice</t>
  </si>
  <si>
    <t>PO_Central Office_Caretaker_June_230714162300143_Region Update</t>
  </si>
  <si>
    <t>PO_Central Office_CCTV_July_Eagle Alert_230802163300275_Invoice Validation</t>
  </si>
  <si>
    <t>PO_Central Office_CCTV_July_Eagle Alert_230802163300275_Region Update</t>
  </si>
  <si>
    <t>PO_Central Office_CCTV_July_Eagle Alert_230802163300275_SCM Invoice Validation</t>
  </si>
  <si>
    <t>PO_Central Office_CCTV_July_Eagle Alert_230802163300275_Submit Invoice</t>
  </si>
  <si>
    <t>PO_Central Office_Investigation_July_Eagle Alert_230802163200240_Invoice Validation</t>
  </si>
  <si>
    <t>PO_Central Office_Investigation_July_Eagle Alert_230802163200240_Region Update</t>
  </si>
  <si>
    <t>PO_Central Office_Investigation_July_Eagle Alert_230802163200240_SCM Invoice Validation</t>
  </si>
  <si>
    <t>PO_Central Office_Investigation_July_Eagle Alert_230802163200240_Submit Invoice</t>
  </si>
  <si>
    <t>PO_Central Office_Security_July_Avant Guard_230802163200237_Region Update</t>
  </si>
  <si>
    <t>PO_Central Office_Security_July_Eagle Alert_230802163300255_Invoice Validation</t>
  </si>
  <si>
    <t>PO_Central Office_Security_July_Eagle Alert_230802163300255_Region Update</t>
  </si>
  <si>
    <t>PO_Central Office_Security_July_Eagle Alert_230802163300255_SCM Invoice Validation</t>
  </si>
  <si>
    <t>PO_Central Office_Security_July_Eagle Alert_230802163300255_Submit Invoice</t>
  </si>
  <si>
    <t>PO_Central Office_Vehicle - Additional_230710195100133_Region Update</t>
  </si>
  <si>
    <t>PO_Central Office_Vehicle - Additional_230710195600122_Region Update</t>
  </si>
  <si>
    <t>PO_CNR_AC_230710195000109_Region Update</t>
  </si>
  <si>
    <t>PO_CNR_AC_230710195000109_Submit Invoice</t>
  </si>
  <si>
    <t>PO_CNR_AC_June_230710195000109_Invoice Validation</t>
  </si>
  <si>
    <t>PO_CNR_FTG_June_230712205400140_Region Update</t>
  </si>
  <si>
    <t>PO_CNR_FTG_June_Browns Engineering and Construction Pvt Ltd_230712205400140_Invoice Validation</t>
  </si>
  <si>
    <t>PO_CNR_FTG_June_Browns Engineering and Construction Pvt Ltd_230712205400140_SCM Invoice Validation</t>
  </si>
  <si>
    <t>PO_CNR_FTG_June_Browns Engineering and Construction Pvt Ltd_230712205400140_Submit Invoice</t>
  </si>
  <si>
    <t>PO_CNR_PG_230710195300111_Invoice Validation</t>
  </si>
  <si>
    <t>PO_CNR_PG_230710195300111_Region Update</t>
  </si>
  <si>
    <t>PO_CNR_PG_230710195300111_SCM Invoice Validation</t>
  </si>
  <si>
    <t>PO_CNR_PG_230710195300111_Submit Invoice</t>
  </si>
  <si>
    <t>PO_CNR_PG_June_230710195300111_Create &amp; Upload PO</t>
  </si>
  <si>
    <t>PO_CNR_PIS_230705 17250084_Create &amp; Upload PO</t>
  </si>
  <si>
    <t>PO_CNR_PIS_230705 17250084_Create SES and Send to Finance</t>
  </si>
  <si>
    <t>PO_CNR_PIS_230705 17250084_Invoice Validation</t>
  </si>
  <si>
    <t>PO_CNR_PIS_230705 17250084_Payment Status Update</t>
  </si>
  <si>
    <t>PO_CNR_PIS_230705 17250084_Region Update</t>
  </si>
  <si>
    <t>PO_CNR_PIS_230705 17250084_SCM Invoice Validation</t>
  </si>
  <si>
    <t>PO_CNR_PIS_230705 17250084_Submit Invoice</t>
  </si>
  <si>
    <t>PO_CNR_PIS_230710195000105_Region Update</t>
  </si>
  <si>
    <t>PO_CNR_PIS_230710195000105_Submit Invoice</t>
  </si>
  <si>
    <t>PO_CNR_PIS_June_230710195000105_Invoice Validation</t>
  </si>
  <si>
    <t>PO_CNR_Refuel_230705 16590085_Create &amp; Upload PO</t>
  </si>
  <si>
    <t>PO_CNR_Refuel_230705 16590085_Create SES and Send to Finance</t>
  </si>
  <si>
    <t>PO_CNR_Refuel_230705 16590085_Invoice Validation</t>
  </si>
  <si>
    <t>PO_CNR_Refuel_230705 16590085_Payment Status Update</t>
  </si>
  <si>
    <t>PO_CNR_Refuel_230705 16590085_Region Update</t>
  </si>
  <si>
    <t>PO_CNR_Refuel_230705 16590085_SCM Invoice Validation</t>
  </si>
  <si>
    <t>PO_CNR_Refuel_230705 16590085_Submit Invoice</t>
  </si>
  <si>
    <t>PO_CNR_Refuel_230710195100107_Region Update</t>
  </si>
  <si>
    <t>PO_CNR_Refuel_230710195100107_Submit Invoice</t>
  </si>
  <si>
    <t>PO_CNR_Refuel_June_230710195100107_Invoice Validation</t>
  </si>
  <si>
    <t>PO_ESR_AC_230710195100118_Invoice Validation</t>
  </si>
  <si>
    <t>PO_ESR_AC_230710195100118_Region Update</t>
  </si>
  <si>
    <t>PO_ESR_AC_230710195100118_Submit Invoice</t>
  </si>
  <si>
    <t>PO_ESR_FTG_230712205600141_Invoice Validation</t>
  </si>
  <si>
    <t>PO_ESR_FTG_230712205600141_Region Update</t>
  </si>
  <si>
    <t>PO_ESR_FTG_230712205600141_Submit Invoice</t>
  </si>
  <si>
    <t>PO_ESR_PG_230710195100123_Invoice Validation</t>
  </si>
  <si>
    <t>PO_ESR_PG_230710195100123_Region Update</t>
  </si>
  <si>
    <t>PO_ESR_PG_230710195100123_Submit Invoice</t>
  </si>
  <si>
    <t>PO_ESR_PIS_230710195000112_Invoice Validation</t>
  </si>
  <si>
    <t>PO_ESR_PIS_230710195000112_Region Update</t>
  </si>
  <si>
    <t>PO_ESR_PIS_230710195000112_Submit Invoice</t>
  </si>
  <si>
    <t>PO_ESR_Refuel_230710195000113_Invoice Validation</t>
  </si>
  <si>
    <t>PO_ESR_Refuel_230710195000113_Region Update</t>
  </si>
  <si>
    <t>PO_ESR_Refuel_230710195000113_Submit Invoice</t>
  </si>
  <si>
    <t>PO_NTR_AC_230710195100132_Invoice Validation</t>
  </si>
  <si>
    <t>PO_NTR_AC_230710195100132_Region Update</t>
  </si>
  <si>
    <t>PO_NTR_AC_230710195100132_Re-Submit_Invoice(RG reject)</t>
  </si>
  <si>
    <t>PO_NTR_AC_230710195100132_Submit Invoice</t>
  </si>
  <si>
    <t>PO_NTR_AC_July_Browns Engineering and Construction Pvt Ltd_230802163300263_Region Update</t>
  </si>
  <si>
    <t>PO_NTR_FTG_230712205600142_Invoice Validation</t>
  </si>
  <si>
    <t>PO_NTR_FTG_230712205600142_Region Update</t>
  </si>
  <si>
    <t>PO_NTR_FTG_230712205600142_Re-Submit_Invoice(RG reject)</t>
  </si>
  <si>
    <t>PO_NTR_FTG_230712205600142_SCM Invoice Validation</t>
  </si>
  <si>
    <t>PO_NTR_FTG_230712205600142_Submit Invoice</t>
  </si>
  <si>
    <t>PO_NTR_FTG_June_230712205600142_Create &amp; Upload PO</t>
  </si>
  <si>
    <t>PO_NTR_PG_230710195300115_Invoice Validation</t>
  </si>
  <si>
    <t>PO_NTR_PG_230710195300115_Region Update</t>
  </si>
  <si>
    <t>PO_NTR_PG_230710195300115_SCM Invoice Validation</t>
  </si>
  <si>
    <t>PO_NTR_PG_230710195300115_Submit Invoice</t>
  </si>
  <si>
    <t>PO_NTR_PG_June_230710195300115_Create &amp; Upload PO</t>
  </si>
  <si>
    <t>PO_NTR_PIS_230710195200124_Invoice Validation</t>
  </si>
  <si>
    <t>PO_NTR_PIS_230710195200124_Region Update</t>
  </si>
  <si>
    <t>PO_NTR_PIS_230710195200124_SCM Invoice Validation</t>
  </si>
  <si>
    <t>PO_NTR_PIS_230710195200124_Submit Invoice</t>
  </si>
  <si>
    <t>PO_NTR_PIS_June_230710195200124_Create &amp; Upload PO</t>
  </si>
  <si>
    <t>PO_NTR_Refuel_230710195000128_Invoice Validation</t>
  </si>
  <si>
    <t>PO_NTR_Refuel_230710195000128_Region Update</t>
  </si>
  <si>
    <t>PO_NTR_Refuel_230710195000128_Re-Submit_Invoice(RG reject)</t>
  </si>
  <si>
    <t>PO_NTR_Refuel_230710195000128_SCM Invoice Validation</t>
  </si>
  <si>
    <t>PO_NTR_Refuel_230710195000128_Submit Invoice</t>
  </si>
  <si>
    <t>PO_NTR_Refuel_June_230710195000128_Create &amp; Upload PO</t>
  </si>
  <si>
    <t>PO_NWR_PG_230710194900110_Invoice Validation</t>
  </si>
  <si>
    <t>PO_NWR_PG_230710194900110_Region Update</t>
  </si>
  <si>
    <t>PO_NWR_PG_230710194900110_SCM Invoice Validation</t>
  </si>
  <si>
    <t>PO_NWR_PG_230710194900110_Submit Invoice</t>
  </si>
  <si>
    <t>PO_NWR_PG_June_230710194900110_Create &amp; Upload PO</t>
  </si>
  <si>
    <t>PO_SUR_AC_230710195200114_Region Update</t>
  </si>
  <si>
    <t>PO_SUR_AC_June_230710195200114_Create &amp; Upload PO</t>
  </si>
  <si>
    <t>PO_SUR_AC_June_230710195200114_Invoice Validation</t>
  </si>
  <si>
    <t>PO_SUR_AC_June_230710195200114_SCM Invoice Validation</t>
  </si>
  <si>
    <t>PO_SUR_AC_June_230710195200114_Submit Invoice</t>
  </si>
  <si>
    <t>PO_SUR_FTG_230712205300139_Invoice Validation</t>
  </si>
  <si>
    <t>PO_SUR_FTG_230712205300139_Region Update</t>
  </si>
  <si>
    <t>PO_SUR_FTG_230712205300139_SCM Invoice Validation</t>
  </si>
  <si>
    <t>PO_SUR_FTG_230712205300139_Submit Invoice</t>
  </si>
  <si>
    <t>PO_SUR_FTG_June_230712205300139_Create &amp; Upload PO</t>
  </si>
  <si>
    <t>PO_SUR_PG_230710195200119_Region Update</t>
  </si>
  <si>
    <t>PO_SUR_PG_June_230710195200119_Create &amp; Upload PO</t>
  </si>
  <si>
    <t>PO_SUR_PG_June_230710195200119_Invoice Validation</t>
  </si>
  <si>
    <t>PO_SUR_PG_June_230710195200119_SCM Invoice Validation</t>
  </si>
  <si>
    <t>PO_SUR_PG_June_230710195200119_Submit Invoice</t>
  </si>
  <si>
    <t>PO_SUR_Refuel_230710195100131_Invoice Validation</t>
  </si>
  <si>
    <t>PO_SUR_Refuel_230710195100131_Region Update</t>
  </si>
  <si>
    <t>PO_SUR_Refuel_230710195100131_SCM Invoice Validation</t>
  </si>
  <si>
    <t>PO_SUR_Refuel_230710195100131_Submit Invoice</t>
  </si>
  <si>
    <t>PO_SUR_Refuel_June_230710195100131_Create &amp; Upload PO</t>
  </si>
  <si>
    <t>PO_WCR_AC_June_230710194600101_Region Update</t>
  </si>
  <si>
    <t>PO_WCR_AC_June_230710194600101_Submit Invoice</t>
  </si>
  <si>
    <t>PO_WCR_FTG_July_Browns Engineering and Construction Pvt Ltd_230802163200239_Region Update</t>
  </si>
  <si>
    <t>PO_WCR_FTG_June_Browns Engineering and Construction Pvt Ltd_230712205100138_Invoice Validation</t>
  </si>
  <si>
    <t>PO_WCR_FTG_June_Browns Engineering and Construction Pvt Ltd_230712205100138_Region Update</t>
  </si>
  <si>
    <t>PO_WCR_FTG_June_Browns Engineering and Construction Pvt Ltd_230712205100138_Submit Invoice</t>
  </si>
  <si>
    <t>PO_WCR_PG_23071011470091_Create &amp; Upload PO</t>
  </si>
  <si>
    <t>PO_WCR_PG_23071011470091_Create SES and Send to Finance</t>
  </si>
  <si>
    <t>PO_WCR_PG_23071011470091_Invoice Validation</t>
  </si>
  <si>
    <t>PO_WCR_PG_23071011470091_Payment Status Update</t>
  </si>
  <si>
    <t>PO_WCR_PG_23071011470091_Region Update</t>
  </si>
  <si>
    <t>PO_WCR_PG_23071011470091_SCM Invoice Revalidation(PO Reject)</t>
  </si>
  <si>
    <t>PO_WCR_PG_23071011470091_SCM Invoice Validation</t>
  </si>
  <si>
    <t>PO_WCR_PG_23071011470091_Submit Invoice</t>
  </si>
  <si>
    <t>PO_WCR_PG_June_230710194700102_Invoice Validation</t>
  </si>
  <si>
    <t>PO_WCR_PG_June_230710194700102_Region Update</t>
  </si>
  <si>
    <t>PO_WCR_PG_June_230710194700102_Re-Submit_Invoice(RG reject)</t>
  </si>
  <si>
    <t>PO_WCR_PG_June_230710194700102_Submit Invoice</t>
  </si>
  <si>
    <t>PO_WCR_PIS_23071019390096_Invoice Validation</t>
  </si>
  <si>
    <t>PO_WCR_PIS_23071019390096_Region Update</t>
  </si>
  <si>
    <t>PO_WCR_PIS_23071019390096_Submit Invoice</t>
  </si>
  <si>
    <t>PO_WCR_PIS_230711162400136_Create &amp; Upload PO</t>
  </si>
  <si>
    <t>PO_WCR_PIS_230711162400136_Create SES and Send to Finance</t>
  </si>
  <si>
    <t>PO_WCR_PIS_230711162400136_Invoice Validation</t>
  </si>
  <si>
    <t>PO_WCR_PIS_230711162400136_Payment Status Update</t>
  </si>
  <si>
    <t>PO_WCR_PIS_230711162400136_Region Update</t>
  </si>
  <si>
    <t>PO_WCR_PIS_230711162400136_Re-Submit_Invoice(RG reject)</t>
  </si>
  <si>
    <t xml:space="preserve">PO_WCR_PIS_230711162400136_Re-submit_Invoice(SCM rejection) with Value change </t>
  </si>
  <si>
    <t>PO_WCR_PIS_230711162400136_SCM Invoice Validation</t>
  </si>
  <si>
    <t>PO_WCR_PIS_230711162400136_Submit Invoice</t>
  </si>
  <si>
    <t>PO_WCR_PIS_June_23071019390096_Create &amp; Upload PO</t>
  </si>
  <si>
    <t>PO_WCR_PIS_June_23071019390096_SCM Invoice Validation</t>
  </si>
  <si>
    <t>PO_WCR_Refuel_June_23071019420095_Region Update</t>
  </si>
  <si>
    <t>PO_WCR_Refuel_June_23071019420095_Submit Invoice</t>
  </si>
  <si>
    <t>PO_WNR_AC_230711175000137_Create &amp; Upload PO</t>
  </si>
  <si>
    <t>PO_WNR_AC_230711175000137_Create SES and Send to Finance</t>
  </si>
  <si>
    <t>PO_WNR_AC_230711175000137_Invoice Validation</t>
  </si>
  <si>
    <t>PO_WNR_AC_230711175000137_Payment Status Update</t>
  </si>
  <si>
    <t>PO_WNR_AC_230711175000137_Region Update</t>
  </si>
  <si>
    <t>PO_WNR_AC_230711175000137_Re-Submit_Invoice(RG reject)</t>
  </si>
  <si>
    <t xml:space="preserve">PO_WNR_AC_230711175000137_Re-submit_Invoice(SCM rejection) with Value change </t>
  </si>
  <si>
    <t>PO_WNR_AC_230711175000137_SCM Invoice Revalidation(PO Reject)</t>
  </si>
  <si>
    <t>PO_WNR_AC_230711175000137_SCM Invoice Validation</t>
  </si>
  <si>
    <t>PO_WNR_AC_230711175000137_Submit Invoice</t>
  </si>
  <si>
    <t>PO_WNR_AC_June_230710194600100_Region Update</t>
  </si>
  <si>
    <t>PO_WNR_AC_June_230710194600100_Submit Invoice</t>
  </si>
  <si>
    <t>PO_WNR_PG_230710194800103_Invoice Validation</t>
  </si>
  <si>
    <t>PO_WNR_PG_230710194800103_Region Update</t>
  </si>
  <si>
    <t>PO_WNR_PG_230710194800103_Submit Invoice</t>
  </si>
  <si>
    <t>PO_WNR_PG_June_230710194800103_Create &amp; Upload PO</t>
  </si>
  <si>
    <t>PO_WNR_PG_June_230710194800103_SCM Invoice Validation</t>
  </si>
  <si>
    <t>PO_WNR_PIS_23071018380093_Invoice Validation</t>
  </si>
  <si>
    <t>PO_WNR_PIS_23071018380093_Region Update</t>
  </si>
  <si>
    <t>PO_WNR_PIS_23071018380093_Submit Invoice</t>
  </si>
  <si>
    <t>PO_WNR_PIS_June_23071018380093_Create &amp; Upload PO</t>
  </si>
  <si>
    <t>PO_WNR_PIS_June_23071018380093_SCM Invoice Validation</t>
  </si>
  <si>
    <t>PO_WNR_Refuel_23071019440094_Region Update</t>
  </si>
  <si>
    <t>PO_WNR_Refuel_July_Browns Engineering and Construction Pvt Ltd_230802163300268_Region Update</t>
  </si>
  <si>
    <t>PO_WNR_Refuel_June_23071019440094_Invoice Validation</t>
  </si>
  <si>
    <t>PO_WNR_Refuel_June_23071019440094_Submit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</si>
</sst>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_(* #,##0.00_);_(* \(#,##0.0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DEEAF6"/>
        <bgColor rgb="FFDEEAF6"/>
      </patternFill>
    </fill>
  </fills>
  <borders count="5">
    <border/>
    <border>
      <left/>
      <right/>
      <top/>
      <bottom/>
    </border>
    <border>
      <left/>
      <right/>
      <top style="thin">
        <color rgb="FF9CC2E5"/>
      </top>
      <bottom/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2" fontId="2" numFmtId="0" xfId="0" applyBorder="1" applyFont="1"/>
    <xf borderId="0" fillId="0" fontId="2" numFmtId="15" xfId="0" applyFont="1" applyNumberFormat="1"/>
    <xf borderId="0" fillId="0" fontId="2" numFmtId="1" xfId="0" applyFont="1" applyNumberFormat="1"/>
    <xf borderId="0" fillId="0" fontId="2" numFmtId="16" xfId="0" applyFont="1" applyNumberFormat="1"/>
    <xf borderId="2" fillId="3" fontId="2" numFmtId="0" xfId="0" applyBorder="1" applyFill="1" applyFont="1"/>
    <xf borderId="3" fillId="0" fontId="2" numFmtId="0" xfId="0" applyBorder="1" applyFont="1"/>
    <xf borderId="0" fillId="0" fontId="2" numFmtId="164" xfId="0" applyFont="1" applyNumberFormat="1"/>
    <xf borderId="0" fillId="0" fontId="2" numFmtId="9" xfId="0" applyFont="1" applyNumberFormat="1"/>
    <xf borderId="0" fillId="0" fontId="1" numFmtId="0" xfId="0" applyFont="1"/>
    <xf borderId="4" fillId="3" fontId="2" numFmtId="0" xfId="0" applyBorder="1" applyFont="1"/>
    <xf borderId="0" fillId="0" fontId="2" numFmtId="22" xfId="0" applyFont="1" applyNumberFormat="1"/>
    <xf borderId="0" fillId="0" fontId="2" numFmtId="165" xfId="0" applyFont="1" applyNumberFormat="1"/>
    <xf borderId="0" fillId="0" fontId="2" numFmtId="4" xfId="0" applyFont="1" applyNumberForma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5">
    <tableStyle count="3" pivot="0" name="Pending Taks-style">
      <tableStyleElement dxfId="1" type="headerRow"/>
      <tableStyleElement dxfId="2" type="firstRowStripe"/>
      <tableStyleElement dxfId="2" type="secondRowStripe"/>
    </tableStyle>
    <tableStyle count="3" pivot="0" name="Post Data-style">
      <tableStyleElement dxfId="1" type="headerRow"/>
      <tableStyleElement dxfId="2" type="firstRowStripe"/>
      <tableStyleElement dxfId="2" type="secondRowStripe"/>
    </tableStyle>
    <tableStyle count="3" pivot="0" name="Data Log-style">
      <tableStyleElement dxfId="1" type="headerRow"/>
      <tableStyleElement dxfId="2" type="firstRowStripe"/>
      <tableStyleElement dxfId="2" type="secondRowStripe"/>
    </tableStyle>
    <tableStyle count="3" pivot="0" name="Pending @-style">
      <tableStyleElement dxfId="1" type="headerRow"/>
      <tableStyleElement dxfId="2" type="firstRowStripe"/>
      <tableStyleElement dxfId="2" type="secondRowStripe"/>
    </tableStyle>
    <tableStyle count="3" pivot="0" name="Data Log_BI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75" displayName="Table_1" name="Table_1" id="1">
  <tableColumns count="28">
    <tableColumn name="ID" id="1"/>
    <tableColumn name="Type" id="2"/>
    <tableColumn name="Title" id="3"/>
    <tableColumn name="Node Name" id="4"/>
    <tableColumn name="Assignee ID" id="5"/>
    <tableColumn name="Assignee Name" id="6"/>
    <tableColumn name="Group ID" id="7"/>
    <tableColumn name="Group Name" id="8"/>
    <tableColumn name="Card ID" id="9"/>
    <tableColumn name="Application ID" id="10"/>
    <tableColumn name="Application Name" id="11"/>
    <tableColumn name="Due Date" id="12"/>
    <tableColumn name="Created Date" id="13"/>
    <tableColumn name="Completed Date" id="14"/>
    <tableColumn name="Status" id="15"/>
    <tableColumn name="Escalated?" id="16"/>
    <tableColumn name="Stage" id="17"/>
    <tableColumn name="Category WH" id="18"/>
    <tableColumn name="Month" id="19"/>
    <tableColumn name="Vendor Name" id="20"/>
    <tableColumn name="Task Aging" id="21"/>
    <tableColumn name="Task Aging Category" id="22"/>
    <tableColumn name="Task SLA" id="23"/>
    <tableColumn name="Pending @" id="24"/>
    <tableColumn name="High Level Pending @" id="25"/>
    <tableColumn name="Region" id="26"/>
    <tableColumn name="Category" id="27"/>
    <tableColumn name="Service Month" id="28"/>
  </tableColumns>
  <tableStyleInfo name="Pending Taks-style" showColumnStripes="0" showFirstColumn="1" showLastColumn="1" showRowStripes="1"/>
</table>
</file>

<file path=xl/tables/table2.xml><?xml version="1.0" encoding="utf-8"?>
<table xmlns="http://schemas.openxmlformats.org/spreadsheetml/2006/main" ref="A1:AF465" displayName="Table_2" name="Table_2" id="2">
  <tableColumns count="32">
    <tableColumn name="ID" id="1"/>
    <tableColumn name="Type" id="2"/>
    <tableColumn name="Title" id="3"/>
    <tableColumn name="Node Name" id="4"/>
    <tableColumn name="Assignee ID" id="5"/>
    <tableColumn name="Assignee Name" id="6"/>
    <tableColumn name="Group ID" id="7"/>
    <tableColumn name="Group Name" id="8"/>
    <tableColumn name="Card ID" id="9"/>
    <tableColumn name="Application ID" id="10"/>
    <tableColumn name="Application Name" id="11"/>
    <tableColumn name="Due Date" id="12"/>
    <tableColumn name="Created Date" id="13"/>
    <tableColumn name="Completed Date" id="14"/>
    <tableColumn name="Status" id="15"/>
    <tableColumn name="Escalated?" id="16"/>
    <tableColumn name="Stage" id="17"/>
    <tableColumn name="Category WH" id="18"/>
    <tableColumn name="Month" id="19"/>
    <tableColumn name="Vendor Name" id="20"/>
    <tableColumn name="Ticket Status" id="21"/>
    <tableColumn name="Task Aging" id="22"/>
    <tableColumn name="Task Aging Category" id="23"/>
    <tableColumn name="Task SLA" id="24"/>
    <tableColumn name="Completed By" id="25"/>
    <tableColumn name="High Level Completed By" id="26"/>
    <tableColumn name="Region" id="27"/>
    <tableColumn name="Category" id="28"/>
    <tableColumn name="Service Month" id="29"/>
    <tableColumn name="MOM Task SLA Status - Within SLA" id="30"/>
    <tableColumn name="MOM Task SLA Status - SLA Violated" id="31"/>
    <tableColumn name="SLA Achievement" id="32"/>
  </tableColumns>
  <tableStyleInfo name="Post Data-style" showColumnStripes="0" showFirstColumn="1" showLastColumn="1" showRowStripes="1"/>
</table>
</file>

<file path=xl/tables/table3.xml><?xml version="1.0" encoding="utf-8"?>
<table xmlns="http://schemas.openxmlformats.org/spreadsheetml/2006/main" ref="A1:AO196" displayName="Table_3" name="Table_3" id="3">
  <tableColumns count="41">
    <tableColumn name="ID" id="1"/>
    <tableColumn name="PO_refer_Id" id="2"/>
    <tableColumn name="PO_Request_Type" id="3"/>
    <tableColumn name="Created_Date" id="4"/>
    <tableColumn name="Region" id="5"/>
    <tableColumn name="Sub-Region" id="6"/>
    <tableColumn name="Assign_vendor_Name" id="7"/>
    <tableColumn name="Inv_Est_value" id="8"/>
    <tableColumn name="Invoice_total_value" id="9"/>
    <tableColumn name="Requested_Year" id="10"/>
    <tableColumn name="Requested_Month" id="11"/>
    <tableColumn name="region_User" id="12"/>
    <tableColumn name="Region_submit_time" id="13"/>
    <tableColumn name="Task Name" id="14"/>
    <tableColumn name="Vendor_User" id="15"/>
    <tableColumn name="vendor_submit_time" id="16"/>
    <tableColumn name="Re-Submission Status" id="17"/>
    <tableColumn name="RG_validated_status" id="18"/>
    <tableColumn name="Region_Validate_User" id="19"/>
    <tableColumn name="RG_validate_time" id="20"/>
    <tableColumn name="RM Status" id="21"/>
    <tableColumn name="RM_user" id="22"/>
    <tableColumn name="RM Status_Time" id="23"/>
    <tableColumn name="HOD Status" id="24"/>
    <tableColumn name="HOD_user" id="25"/>
    <tableColumn name="HOD Status_Time" id="26"/>
    <tableColumn name="SCM_Inv_validation_Status" id="27"/>
    <tableColumn name="SCM_Validate_user" id="28"/>
    <tableColumn name="SCM_Inv_validatedtime" id="29"/>
    <tableColumn name="Changes Needs On" id="30"/>
    <tableColumn name="SCM_PO_approval_status" id="31"/>
    <tableColumn name="SCM_UploadPO_user" id="32"/>
    <tableColumn name="SCM_PO_approval_time" id="33"/>
    <tableColumn name="Approved_PO_no" id="34"/>
    <tableColumn name="Approved PO_Amount" id="35"/>
    <tableColumn name="Create SES user" id="36"/>
    <tableColumn name="Create SES user Time" id="37"/>
    <tableColumn name="Payment Status" id="38"/>
    <tableColumn name="Payment_Update_user" id="39"/>
    <tableColumn name="Payment Status Update Time" id="40"/>
    <tableColumn name="ID_Task Name" id="41"/>
  </tableColumns>
  <tableStyleInfo name="Data Log-style" showColumnStripes="0" showFirstColumn="1" showLastColumn="1" showRowStripes="1"/>
</table>
</file>

<file path=xl/tables/table4.xml><?xml version="1.0" encoding="utf-8"?>
<table xmlns="http://schemas.openxmlformats.org/spreadsheetml/2006/main" ref="A1:B19" displayName="Table_4" name="Table_4" id="4">
  <tableColumns count="2">
    <tableColumn name="Group" id="1"/>
    <tableColumn name="Pending @" id="2"/>
  </tableColumns>
  <tableStyleInfo name="Pending @-style" showColumnStripes="0" showFirstColumn="1" showLastColumn="1" showRowStripes="1"/>
</table>
</file>

<file path=xl/tables/table5.xml><?xml version="1.0" encoding="utf-8"?>
<table xmlns="http://schemas.openxmlformats.org/spreadsheetml/2006/main" ref="A1:AN183" displayName="Table_5" name="Table_5" id="5">
  <tableColumns count="40">
    <tableColumn name="Reference" id="1"/>
    <tableColumn name="PO_Request_Type" id="2"/>
    <tableColumn name="Created_Date" id="3"/>
    <tableColumn name="Region" id="4"/>
    <tableColumn name="Sub-Region" id="5"/>
    <tableColumn name="Assign_vendor_Name" id="6"/>
    <tableColumn name="Inv_Est_value" id="7"/>
    <tableColumn name="Invoice_total_value" id="8"/>
    <tableColumn name="Requested_Year" id="9"/>
    <tableColumn name="Requested_Month" id="10"/>
    <tableColumn name="region_User" id="11"/>
    <tableColumn name="Region_submit_time" id="12"/>
    <tableColumn name="Task Name" id="13"/>
    <tableColumn name="Vendor_User" id="14"/>
    <tableColumn name="vendor_submit_time" id="15"/>
    <tableColumn name="Re-Submission Status" id="16"/>
    <tableColumn name="RG_validated_status" id="17"/>
    <tableColumn name="Region_Validate_User" id="18"/>
    <tableColumn name="RG_validate_time" id="19"/>
    <tableColumn name="RM Status" id="20"/>
    <tableColumn name="RM_user" id="21"/>
    <tableColumn name="RM Status_Time" id="22"/>
    <tableColumn name="HOD Status" id="23"/>
    <tableColumn name="HOD_user" id="24"/>
    <tableColumn name="HOD Status_Time" id="25"/>
    <tableColumn name="SCM_Inv_validation_Status" id="26"/>
    <tableColumn name="SCM_Validate_user" id="27"/>
    <tableColumn name="SCM_Inv_validatedtime" id="28"/>
    <tableColumn name="Changes Needs On" id="29"/>
    <tableColumn name="SCM_PO_approval_status" id="30"/>
    <tableColumn name="SCM_UploadPO_user" id="31"/>
    <tableColumn name="SCM_PO_approval_time" id="32"/>
    <tableColumn name="Approved_PO_no" id="33"/>
    <tableColumn name="Approved PO_Amount" id="34"/>
    <tableColumn name="Create SES user" id="35"/>
    <tableColumn name="Create SES user Time" id="36"/>
    <tableColumn name="Payment Status" id="37"/>
    <tableColumn name="Payment_Update_user" id="38"/>
    <tableColumn name="Payment Status Update Time" id="39"/>
    <tableColumn name="Index" id="40"/>
  </tableColumns>
  <tableStyleInfo name="Data Log_B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45.0"/>
    <col customWidth="1" min="4" max="4" width="27.71"/>
    <col customWidth="1" min="5" max="5" width="13.43"/>
    <col customWidth="1" min="6" max="6" width="16.86"/>
    <col customWidth="1" min="7" max="7" width="11.0"/>
    <col customWidth="1" min="8" max="8" width="57.86"/>
    <col customWidth="1" min="9" max="9" width="9.43"/>
    <col customWidth="1" min="10" max="10" width="15.57"/>
    <col customWidth="1" min="11" max="11" width="19.0"/>
    <col customWidth="1" min="12" max="12" width="14.86"/>
    <col customWidth="1" min="13" max="13" width="14.71"/>
    <col customWidth="1" min="14" max="14" width="17.57"/>
    <col customWidth="1" min="15" max="15" width="9.14"/>
    <col customWidth="1" min="16" max="16" width="12.43"/>
    <col customWidth="1" min="17" max="17" width="27.71"/>
    <col customWidth="1" min="18" max="18" width="19.86"/>
    <col customWidth="1" min="19" max="20" width="9.29"/>
    <col customWidth="1" min="21" max="21" width="14.86"/>
    <col customWidth="1" min="22" max="22" width="23.43"/>
    <col customWidth="1" min="23" max="23" width="13.0"/>
    <col customWidth="1" min="24" max="24" width="17.29"/>
    <col customWidth="1" min="25" max="25" width="22.71"/>
    <col customWidth="1" min="26" max="26" width="9.14"/>
    <col customWidth="1" min="27" max="27" width="17.0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/>
      <c r="H2" s="1"/>
      <c r="I2" s="1">
        <v>245.0</v>
      </c>
      <c r="J2" s="1" t="s">
        <v>34</v>
      </c>
      <c r="K2" s="1" t="s">
        <v>35</v>
      </c>
      <c r="L2" s="4">
        <v>45160.70277777778</v>
      </c>
      <c r="M2" s="4">
        <v>45160.70347222222</v>
      </c>
      <c r="N2" s="1"/>
      <c r="O2" s="1" t="s">
        <v>36</v>
      </c>
      <c r="P2" s="1" t="b">
        <v>1</v>
      </c>
      <c r="Q2" s="1" t="s">
        <v>31</v>
      </c>
      <c r="R2" s="1" t="s">
        <v>37</v>
      </c>
      <c r="S2" s="1" t="s">
        <v>38</v>
      </c>
      <c r="T2" s="1" t="s">
        <v>39</v>
      </c>
      <c r="U2" s="5">
        <f>TODAY()-'Pending Taks'!$M2</f>
        <v>317.2965278</v>
      </c>
      <c r="V2" s="1" t="str">
        <f t="array" ref="V2">IFS('Pending Taks'!$U2&lt;=5,"00-05 Days",
AND('Pending Taks'!$U2&gt;5,'Pending Taks'!$U2&lt;=10),"06-10 Days",
AND('Pending Taks'!$U2&gt;10,'Pending Taks'!$U2&lt;=15),"11-15 Days",
AND('Pending Taks'!$U2&gt;15,'Pending Taks'!$U2&lt;=20),"16-20 Days",
'Pending Taks'!$U2&gt;20,"20+ Days")</f>
        <v>20+ Days</v>
      </c>
      <c r="W2" s="1" t="str">
        <f>IF(TODAY()&lt;='Pending Taks'!$L2,"Within SLA","SLA Violated")</f>
        <v>SLA Violated</v>
      </c>
      <c r="X2" s="1" t="str">
        <f t="array" ref="X2">IFERROR(INDEX('Pending @'!$B$2:$B$19,MATCH('Pending Taks'!$H2,'Pending @'!$A$2:$A$19,0)),
IF(AND('Pending Taks'!$D2="Region Update",'Pending Taks'!$Z2="Central"),"DNS-Central",
IF(AND('Pending Taks'!$D2="Region Update",'Pending Taks'!$Z2="Eastern"),"DNS-Eastern",
IF(AND('Pending Taks'!$D2="Region Update",'Pending Taks'!$Z2="Northern"),"DNS-Northern",
IF(AND('Pending Taks'!$D2="Region Update",'Pending Taks'!$Z2="Southern"),"DNS-Southern",
IF(AND('Pending Taks'!$D2="Region Update",'Pending Taks'!$Z2="Western"),"DNS-Western",
IF(AND('Pending Taks'!$D2="Region Update",'Pending Taks'!$Z2="Ops CO"),"DNS-Ops CO",
IF(OR('Pending Taks'!$D2="Create &amp; Upload PO",'Pending Taks'!$D2="Payment Status Update"),"DNS-Finance",
IF('Pending Taks'!$D2="SCM Invoice Validation","DNS-SCM",
IF('Pending Taks'!$D2="Create SES and Send to Finance","DNS-Finance",VLOOKUP('Pending Taks'!$C2,'Post Data'!$C$2:$Y$465,22,0)))))))))))</f>
        <v>DNS-Finance</v>
      </c>
      <c r="Y2" s="1" t="str">
        <f>IF(ISNUMBER(SEARCH("DNS",'Pending Taks'!$X2)),"DNS","Vendor")</f>
        <v>DNS</v>
      </c>
      <c r="Z2" s="1" t="str">
        <f t="array" ref="Z2">IFS(ISNUMBER(SEARCH("Central Office",'Pending Taks'!$C2)),"Ops CO",
OR(ISNUMBER(SEARCH("CNR",'Pending Taks'!$C2)),ISNUMBER(SEARCH("NWR",'Pending Taks'!$C2))),"Central",
OR(ISNUMBER(SEARCH("ESR",'Pending Taks'!$C2)),ISNUMBER(SEARCH("UVR",'Pending Taks'!$C2))),"Eastern",
OR(ISNUMBER(SEARCH("NCR",'Pending Taks'!$C2)),ISNUMBER(SEARCH("NTR",'Pending Taks'!$C2))),"Northern",
OR(ISNUMBER(SEARCH("WSR",'Pending Taks'!$C2)),ISNUMBER(SEARCH("SUR",'Pending Taks'!$C2))),"Southern",
OR(ISNUMBER(SEARCH("WCR",'Pending Taks'!$C2)),ISNUMBER(SEARCH("WNR",'Pending Taks'!$C2))),"Western")</f>
        <v>Northern</v>
      </c>
      <c r="AA2" s="1" t="str">
        <f>'Pending Taks'!$R2</f>
        <v>PIS</v>
      </c>
      <c r="AB2" s="6">
        <v>45138.0</v>
      </c>
    </row>
    <row r="3">
      <c r="A3" s="1" t="s">
        <v>40</v>
      </c>
      <c r="B3" s="1" t="s">
        <v>29</v>
      </c>
      <c r="C3" s="1" t="s">
        <v>41</v>
      </c>
      <c r="D3" s="1" t="s">
        <v>31</v>
      </c>
      <c r="E3" s="1" t="s">
        <v>32</v>
      </c>
      <c r="F3" s="1" t="s">
        <v>33</v>
      </c>
      <c r="G3" s="1"/>
      <c r="H3" s="1"/>
      <c r="I3" s="1">
        <v>272.0</v>
      </c>
      <c r="J3" s="1" t="s">
        <v>34</v>
      </c>
      <c r="K3" s="1" t="s">
        <v>35</v>
      </c>
      <c r="L3" s="4">
        <v>45160.70277777778</v>
      </c>
      <c r="M3" s="4">
        <v>45160.70347222222</v>
      </c>
      <c r="N3" s="1"/>
      <c r="O3" s="1" t="s">
        <v>36</v>
      </c>
      <c r="P3" s="1" t="b">
        <v>1</v>
      </c>
      <c r="Q3" s="1" t="s">
        <v>31</v>
      </c>
      <c r="R3" s="1" t="s">
        <v>42</v>
      </c>
      <c r="S3" s="1" t="s">
        <v>38</v>
      </c>
      <c r="T3" s="1" t="s">
        <v>39</v>
      </c>
      <c r="U3" s="5">
        <f>TODAY()-'Pending Taks'!$M3</f>
        <v>317.2965278</v>
      </c>
      <c r="V3" s="1" t="str">
        <f t="array" ref="V3">IFS('Pending Taks'!$U3&lt;=5,"00-05 Days",
AND('Pending Taks'!$U3&gt;5,'Pending Taks'!$U3&lt;=10),"06-10 Days",
AND('Pending Taks'!$U3&gt;10,'Pending Taks'!$U3&lt;=15),"11-15 Days",
AND('Pending Taks'!$U3&gt;15,'Pending Taks'!$U3&lt;=20),"16-20 Days",
'Pending Taks'!$U3&gt;20,"20+ Days")</f>
        <v>20+ Days</v>
      </c>
      <c r="W3" s="1" t="str">
        <f>IF(TODAY()&lt;='Pending Taks'!$L3,"Within SLA","SLA Violated")</f>
        <v>SLA Violated</v>
      </c>
      <c r="X3" s="1" t="str">
        <f t="array" ref="X3">IFERROR(INDEX('Pending @'!$B$2:$B$19,MATCH('Pending Taks'!$H3,'Pending @'!$A$2:$A$19,0)),
IF(AND('Pending Taks'!$D3="Region Update",'Pending Taks'!$Z3="Central"),"DNS-Central",
IF(AND('Pending Taks'!$D3="Region Update",'Pending Taks'!$Z3="Eastern"),"DNS-Eastern",
IF(AND('Pending Taks'!$D3="Region Update",'Pending Taks'!$Z3="Northern"),"DNS-Northern",
IF(AND('Pending Taks'!$D3="Region Update",'Pending Taks'!$Z3="Southern"),"DNS-Southern",
IF(AND('Pending Taks'!$D3="Region Update",'Pending Taks'!$Z3="Western"),"DNS-Western",
IF(AND('Pending Taks'!$D3="Region Update",'Pending Taks'!$Z3="Ops CO"),"DNS-Ops CO",
IF(OR('Pending Taks'!$D3="Create &amp; Upload PO",'Pending Taks'!$D3="Payment Status Update"),"DNS-Finance",
IF('Pending Taks'!$D3="SCM Invoice Validation","DNS-SCM",
IF('Pending Taks'!$D3="Create SES and Send to Finance","DNS-Finance",VLOOKUP('Pending Taks'!$C3,'Post Data'!$C$2:$Y$465,22,0)))))))))))</f>
        <v>DNS-Finance</v>
      </c>
      <c r="Y3" s="1" t="str">
        <f>IF(ISNUMBER(SEARCH("DNS",'Pending Taks'!$X3)),"DNS","Vendor")</f>
        <v>DNS</v>
      </c>
      <c r="Z3" s="1" t="str">
        <f t="array" ref="Z3">IFS(ISNUMBER(SEARCH("Central Office",'Pending Taks'!$C3)),"Ops CO",
OR(ISNUMBER(SEARCH("CNR",'Pending Taks'!$C3)),ISNUMBER(SEARCH("NWR",'Pending Taks'!$C3))),"Central",
OR(ISNUMBER(SEARCH("ESR",'Pending Taks'!$C3)),ISNUMBER(SEARCH("UVR",'Pending Taks'!$C3))),"Eastern",
OR(ISNUMBER(SEARCH("NCR",'Pending Taks'!$C3)),ISNUMBER(SEARCH("NTR",'Pending Taks'!$C3))),"Northern",
OR(ISNUMBER(SEARCH("WSR",'Pending Taks'!$C3)),ISNUMBER(SEARCH("SUR",'Pending Taks'!$C3))),"Southern",
OR(ISNUMBER(SEARCH("WCR",'Pending Taks'!$C3)),ISNUMBER(SEARCH("WNR",'Pending Taks'!$C3))),"Western")</f>
        <v>Northern</v>
      </c>
      <c r="AA3" s="1" t="str">
        <f>'Pending Taks'!$R3</f>
        <v>PG</v>
      </c>
      <c r="AB3" s="6">
        <v>45138.0</v>
      </c>
    </row>
    <row r="4">
      <c r="A4" s="1" t="s">
        <v>43</v>
      </c>
      <c r="B4" s="1" t="s">
        <v>29</v>
      </c>
      <c r="C4" s="1" t="s">
        <v>44</v>
      </c>
      <c r="D4" s="1" t="s">
        <v>31</v>
      </c>
      <c r="E4" s="1" t="s">
        <v>32</v>
      </c>
      <c r="F4" s="1" t="s">
        <v>33</v>
      </c>
      <c r="G4" s="1"/>
      <c r="H4" s="1"/>
      <c r="I4" s="1">
        <v>271.0</v>
      </c>
      <c r="J4" s="1" t="s">
        <v>34</v>
      </c>
      <c r="K4" s="1" t="s">
        <v>35</v>
      </c>
      <c r="L4" s="4">
        <v>45160.70208333333</v>
      </c>
      <c r="M4" s="4">
        <v>45160.70277777778</v>
      </c>
      <c r="N4" s="1"/>
      <c r="O4" s="1" t="s">
        <v>36</v>
      </c>
      <c r="P4" s="1" t="b">
        <v>1</v>
      </c>
      <c r="Q4" s="1" t="s">
        <v>31</v>
      </c>
      <c r="R4" s="1" t="s">
        <v>45</v>
      </c>
      <c r="S4" s="1" t="s">
        <v>38</v>
      </c>
      <c r="T4" s="1" t="s">
        <v>39</v>
      </c>
      <c r="U4" s="5">
        <f>TODAY()-'Pending Taks'!$M4</f>
        <v>317.2972222</v>
      </c>
      <c r="V4" s="1" t="str">
        <f t="array" ref="V4">IFS('Pending Taks'!$U4&lt;=5,"00-05 Days",
AND('Pending Taks'!$U4&gt;5,'Pending Taks'!$U4&lt;=10),"06-10 Days",
AND('Pending Taks'!$U4&gt;10,'Pending Taks'!$U4&lt;=15),"11-15 Days",
AND('Pending Taks'!$U4&gt;15,'Pending Taks'!$U4&lt;=20),"16-20 Days",
'Pending Taks'!$U4&gt;20,"20+ Days")</f>
        <v>20+ Days</v>
      </c>
      <c r="W4" s="1" t="str">
        <f>IF(TODAY()&lt;='Pending Taks'!$L4,"Within SLA","SLA Violated")</f>
        <v>SLA Violated</v>
      </c>
      <c r="X4" s="1" t="str">
        <f t="array" ref="X4">IFERROR(INDEX('Pending @'!$B$2:$B$19,MATCH('Pending Taks'!$H4,'Pending @'!$A$2:$A$19,0)),
IF(AND('Pending Taks'!$D4="Region Update",'Pending Taks'!$Z4="Central"),"DNS-Central",
IF(AND('Pending Taks'!$D4="Region Update",'Pending Taks'!$Z4="Eastern"),"DNS-Eastern",
IF(AND('Pending Taks'!$D4="Region Update",'Pending Taks'!$Z4="Northern"),"DNS-Northern",
IF(AND('Pending Taks'!$D4="Region Update",'Pending Taks'!$Z4="Southern"),"DNS-Southern",
IF(AND('Pending Taks'!$D4="Region Update",'Pending Taks'!$Z4="Western"),"DNS-Western",
IF(AND('Pending Taks'!$D4="Region Update",'Pending Taks'!$Z4="Ops CO"),"DNS-Ops CO",
IF(OR('Pending Taks'!$D4="Create &amp; Upload PO",'Pending Taks'!$D4="Payment Status Update"),"DNS-Finance",
IF('Pending Taks'!$D4="SCM Invoice Validation","DNS-SCM",
IF('Pending Taks'!$D4="Create SES and Send to Finance","DNS-Finance",VLOOKUP('Pending Taks'!$C4,'Post Data'!$C$2:$Y$465,22,0)))))))))))</f>
        <v>DNS-Finance</v>
      </c>
      <c r="Y4" s="1" t="str">
        <f>IF(ISNUMBER(SEARCH("DNS",'Pending Taks'!$X4)),"DNS","Vendor")</f>
        <v>DNS</v>
      </c>
      <c r="Z4" s="1" t="str">
        <f t="array" ref="Z4">IFS(ISNUMBER(SEARCH("Central Office",'Pending Taks'!$C4)),"Ops CO",
OR(ISNUMBER(SEARCH("CNR",'Pending Taks'!$C4)),ISNUMBER(SEARCH("NWR",'Pending Taks'!$C4))),"Central",
OR(ISNUMBER(SEARCH("ESR",'Pending Taks'!$C4)),ISNUMBER(SEARCH("UVR",'Pending Taks'!$C4))),"Eastern",
OR(ISNUMBER(SEARCH("NCR",'Pending Taks'!$C4)),ISNUMBER(SEARCH("NTR",'Pending Taks'!$C4))),"Northern",
OR(ISNUMBER(SEARCH("WSR",'Pending Taks'!$C4)),ISNUMBER(SEARCH("SUR",'Pending Taks'!$C4))),"Southern",
OR(ISNUMBER(SEARCH("WCR",'Pending Taks'!$C4)),ISNUMBER(SEARCH("WNR",'Pending Taks'!$C4))),"Western")</f>
        <v>Southern</v>
      </c>
      <c r="AA4" s="1" t="str">
        <f>'Pending Taks'!$R4</f>
        <v>AC</v>
      </c>
      <c r="AB4" s="6">
        <v>45138.0</v>
      </c>
    </row>
    <row r="5">
      <c r="A5" s="1" t="s">
        <v>46</v>
      </c>
      <c r="B5" s="1" t="s">
        <v>29</v>
      </c>
      <c r="C5" s="1" t="s">
        <v>47</v>
      </c>
      <c r="D5" s="1" t="s">
        <v>31</v>
      </c>
      <c r="E5" s="1" t="s">
        <v>32</v>
      </c>
      <c r="F5" s="1" t="s">
        <v>33</v>
      </c>
      <c r="G5" s="1"/>
      <c r="H5" s="1"/>
      <c r="I5" s="1">
        <v>127.0</v>
      </c>
      <c r="J5" s="1" t="s">
        <v>34</v>
      </c>
      <c r="K5" s="1" t="s">
        <v>35</v>
      </c>
      <c r="L5" s="4">
        <v>45160.70208333333</v>
      </c>
      <c r="M5" s="4">
        <v>45160.70277777778</v>
      </c>
      <c r="N5" s="1"/>
      <c r="O5" s="1" t="s">
        <v>36</v>
      </c>
      <c r="P5" s="1" t="b">
        <v>1</v>
      </c>
      <c r="Q5" s="1" t="s">
        <v>31</v>
      </c>
      <c r="R5" s="1" t="s">
        <v>37</v>
      </c>
      <c r="S5" s="1" t="s">
        <v>48</v>
      </c>
      <c r="T5" s="1" t="s">
        <v>39</v>
      </c>
      <c r="U5" s="5">
        <f>TODAY()-'Pending Taks'!$M5</f>
        <v>317.2972222</v>
      </c>
      <c r="V5" s="1" t="str">
        <f t="array" ref="V5">IFS('Pending Taks'!$U5&lt;=5,"00-05 Days",
AND('Pending Taks'!$U5&gt;5,'Pending Taks'!$U5&lt;=10),"06-10 Days",
AND('Pending Taks'!$U5&gt;10,'Pending Taks'!$U5&lt;=15),"11-15 Days",
AND('Pending Taks'!$U5&gt;15,'Pending Taks'!$U5&lt;=20),"16-20 Days",
'Pending Taks'!$U5&gt;20,"20+ Days")</f>
        <v>20+ Days</v>
      </c>
      <c r="W5" s="1" t="str">
        <f>IF(TODAY()&lt;='Pending Taks'!$L5,"Within SLA","SLA Violated")</f>
        <v>SLA Violated</v>
      </c>
      <c r="X5" s="1" t="str">
        <f t="array" ref="X5">IFERROR(INDEX('Pending @'!$B$2:$B$19,MATCH('Pending Taks'!$H5,'Pending @'!$A$2:$A$19,0)),
IF(AND('Pending Taks'!$D5="Region Update",'Pending Taks'!$Z5="Central"),"DNS-Central",
IF(AND('Pending Taks'!$D5="Region Update",'Pending Taks'!$Z5="Eastern"),"DNS-Eastern",
IF(AND('Pending Taks'!$D5="Region Update",'Pending Taks'!$Z5="Northern"),"DNS-Northern",
IF(AND('Pending Taks'!$D5="Region Update",'Pending Taks'!$Z5="Southern"),"DNS-Southern",
IF(AND('Pending Taks'!$D5="Region Update",'Pending Taks'!$Z5="Western"),"DNS-Western",
IF(AND('Pending Taks'!$D5="Region Update",'Pending Taks'!$Z5="Ops CO"),"DNS-Ops CO",
IF(OR('Pending Taks'!$D5="Create &amp; Upload PO",'Pending Taks'!$D5="Payment Status Update"),"DNS-Finance",
IF('Pending Taks'!$D5="SCM Invoice Validation","DNS-SCM",
IF('Pending Taks'!$D5="Create SES and Send to Finance","DNS-Finance",VLOOKUP('Pending Taks'!$C5,'Post Data'!$C$2:$Y$465,22,0)))))))))))</f>
        <v>DNS-Finance</v>
      </c>
      <c r="Y5" s="1" t="str">
        <f>IF(ISNUMBER(SEARCH("DNS",'Pending Taks'!$X5)),"DNS","Vendor")</f>
        <v>DNS</v>
      </c>
      <c r="Z5" s="1" t="str">
        <f t="array" ref="Z5">IFS(ISNUMBER(SEARCH("Central Office",'Pending Taks'!$C5)),"Ops CO",
OR(ISNUMBER(SEARCH("CNR",'Pending Taks'!$C5)),ISNUMBER(SEARCH("NWR",'Pending Taks'!$C5))),"Central",
OR(ISNUMBER(SEARCH("ESR",'Pending Taks'!$C5)),ISNUMBER(SEARCH("UVR",'Pending Taks'!$C5))),"Eastern",
OR(ISNUMBER(SEARCH("NCR",'Pending Taks'!$C5)),ISNUMBER(SEARCH("NTR",'Pending Taks'!$C5))),"Northern",
OR(ISNUMBER(SEARCH("WSR",'Pending Taks'!$C5)),ISNUMBER(SEARCH("SUR",'Pending Taks'!$C5))),"Southern",
OR(ISNUMBER(SEARCH("WCR",'Pending Taks'!$C5)),ISNUMBER(SEARCH("WNR",'Pending Taks'!$C5))),"Western")</f>
        <v>Southern</v>
      </c>
      <c r="AA5" s="1" t="str">
        <f>'Pending Taks'!$R5</f>
        <v>PIS</v>
      </c>
      <c r="AB5" s="6">
        <v>45107.0</v>
      </c>
    </row>
    <row r="6">
      <c r="A6" s="1" t="s">
        <v>49</v>
      </c>
      <c r="B6" s="1" t="s">
        <v>29</v>
      </c>
      <c r="C6" s="1" t="s">
        <v>50</v>
      </c>
      <c r="D6" s="1" t="s">
        <v>31</v>
      </c>
      <c r="E6" s="1" t="s">
        <v>32</v>
      </c>
      <c r="F6" s="1" t="s">
        <v>33</v>
      </c>
      <c r="G6" s="1"/>
      <c r="H6" s="1"/>
      <c r="I6" s="1">
        <v>254.0</v>
      </c>
      <c r="J6" s="1" t="s">
        <v>34</v>
      </c>
      <c r="K6" s="1" t="s">
        <v>35</v>
      </c>
      <c r="L6" s="4">
        <v>45160.70208333333</v>
      </c>
      <c r="M6" s="4">
        <v>45160.70277777778</v>
      </c>
      <c r="N6" s="1"/>
      <c r="O6" s="1" t="s">
        <v>36</v>
      </c>
      <c r="P6" s="1" t="b">
        <v>1</v>
      </c>
      <c r="Q6" s="1" t="s">
        <v>31</v>
      </c>
      <c r="R6" s="1" t="s">
        <v>51</v>
      </c>
      <c r="S6" s="1" t="s">
        <v>38</v>
      </c>
      <c r="T6" s="1" t="s">
        <v>39</v>
      </c>
      <c r="U6" s="5">
        <f>TODAY()-'Pending Taks'!$M6</f>
        <v>317.2972222</v>
      </c>
      <c r="V6" s="1" t="str">
        <f t="array" ref="V6">IFS('Pending Taks'!$U6&lt;=5,"00-05 Days",
AND('Pending Taks'!$U6&gt;5,'Pending Taks'!$U6&lt;=10),"06-10 Days",
AND('Pending Taks'!$U6&gt;10,'Pending Taks'!$U6&lt;=15),"11-15 Days",
AND('Pending Taks'!$U6&gt;15,'Pending Taks'!$U6&lt;=20),"16-20 Days",
'Pending Taks'!$U6&gt;20,"20+ Days")</f>
        <v>20+ Days</v>
      </c>
      <c r="W6" s="1" t="str">
        <f>IF(TODAY()&lt;='Pending Taks'!$L6,"Within SLA","SLA Violated")</f>
        <v>SLA Violated</v>
      </c>
      <c r="X6" s="1" t="str">
        <f t="array" ref="X6">IFERROR(INDEX('Pending @'!$B$2:$B$19,MATCH('Pending Taks'!$H6,'Pending @'!$A$2:$A$19,0)),
IF(AND('Pending Taks'!$D6="Region Update",'Pending Taks'!$Z6="Central"),"DNS-Central",
IF(AND('Pending Taks'!$D6="Region Update",'Pending Taks'!$Z6="Eastern"),"DNS-Eastern",
IF(AND('Pending Taks'!$D6="Region Update",'Pending Taks'!$Z6="Northern"),"DNS-Northern",
IF(AND('Pending Taks'!$D6="Region Update",'Pending Taks'!$Z6="Southern"),"DNS-Southern",
IF(AND('Pending Taks'!$D6="Region Update",'Pending Taks'!$Z6="Western"),"DNS-Western",
IF(AND('Pending Taks'!$D6="Region Update",'Pending Taks'!$Z6="Ops CO"),"DNS-Ops CO",
IF(OR('Pending Taks'!$D6="Create &amp; Upload PO",'Pending Taks'!$D6="Payment Status Update"),"DNS-Finance",
IF('Pending Taks'!$D6="SCM Invoice Validation","DNS-SCM",
IF('Pending Taks'!$D6="Create SES and Send to Finance","DNS-Finance",VLOOKUP('Pending Taks'!$C6,'Post Data'!$C$2:$Y$465,22,0)))))))))))</f>
        <v>DNS-Finance</v>
      </c>
      <c r="Y6" s="1" t="str">
        <f>IF(ISNUMBER(SEARCH("DNS",'Pending Taks'!$X6)),"DNS","Vendor")</f>
        <v>DNS</v>
      </c>
      <c r="Z6" s="1" t="str">
        <f t="array" ref="Z6">IFS(ISNUMBER(SEARCH("Central Office",'Pending Taks'!$C6)),"Ops CO",
OR(ISNUMBER(SEARCH("CNR",'Pending Taks'!$C6)),ISNUMBER(SEARCH("NWR",'Pending Taks'!$C6))),"Central",
OR(ISNUMBER(SEARCH("ESR",'Pending Taks'!$C6)),ISNUMBER(SEARCH("UVR",'Pending Taks'!$C6))),"Eastern",
OR(ISNUMBER(SEARCH("NCR",'Pending Taks'!$C6)),ISNUMBER(SEARCH("NTR",'Pending Taks'!$C6))),"Northern",
OR(ISNUMBER(SEARCH("WSR",'Pending Taks'!$C6)),ISNUMBER(SEARCH("SUR",'Pending Taks'!$C6))),"Southern",
OR(ISNUMBER(SEARCH("WCR",'Pending Taks'!$C6)),ISNUMBER(SEARCH("WNR",'Pending Taks'!$C6))),"Western")</f>
        <v>Northern</v>
      </c>
      <c r="AA6" s="1" t="str">
        <f>'Pending Taks'!$R6</f>
        <v>Refuel</v>
      </c>
      <c r="AB6" s="6">
        <v>45138.0</v>
      </c>
    </row>
    <row r="7">
      <c r="A7" s="1" t="s">
        <v>52</v>
      </c>
      <c r="B7" s="1" t="s">
        <v>29</v>
      </c>
      <c r="C7" s="1" t="s">
        <v>53</v>
      </c>
      <c r="D7" s="1" t="s">
        <v>54</v>
      </c>
      <c r="E7" s="1" t="s">
        <v>32</v>
      </c>
      <c r="F7" s="1" t="s">
        <v>33</v>
      </c>
      <c r="G7" s="1"/>
      <c r="H7" s="1"/>
      <c r="I7" s="1">
        <v>110.0</v>
      </c>
      <c r="J7" s="1" t="s">
        <v>34</v>
      </c>
      <c r="K7" s="1" t="s">
        <v>35</v>
      </c>
      <c r="L7" s="4">
        <v>45160.63125</v>
      </c>
      <c r="M7" s="4">
        <v>45160.631944444445</v>
      </c>
      <c r="N7" s="1"/>
      <c r="O7" s="1" t="s">
        <v>36</v>
      </c>
      <c r="P7" s="1" t="b">
        <v>1</v>
      </c>
      <c r="Q7" s="1" t="s">
        <v>54</v>
      </c>
      <c r="R7" s="1" t="s">
        <v>42</v>
      </c>
      <c r="S7" s="1" t="s">
        <v>48</v>
      </c>
      <c r="T7" s="1" t="s">
        <v>39</v>
      </c>
      <c r="U7" s="5">
        <f>TODAY()-'Pending Taks'!$M7</f>
        <v>317.3680556</v>
      </c>
      <c r="V7" s="1" t="str">
        <f t="array" ref="V7">IFS('Pending Taks'!$U7&lt;=5,"00-05 Days",
AND('Pending Taks'!$U7&gt;5,'Pending Taks'!$U7&lt;=10),"06-10 Days",
AND('Pending Taks'!$U7&gt;10,'Pending Taks'!$U7&lt;=15),"11-15 Days",
AND('Pending Taks'!$U7&gt;15,'Pending Taks'!$U7&lt;=20),"16-20 Days",
'Pending Taks'!$U7&gt;20,"20+ Days")</f>
        <v>20+ Days</v>
      </c>
      <c r="W7" s="1" t="str">
        <f>IF(TODAY()&lt;='Pending Taks'!$L7,"Within SLA","SLA Violated")</f>
        <v>SLA Violated</v>
      </c>
      <c r="X7" s="1" t="str">
        <f t="array" ref="X7">IFERROR(INDEX('Pending @'!$B$2:$B$19,MATCH('Pending Taks'!$H7,'Pending @'!$A$2:$A$19,0)),
IF(AND('Pending Taks'!$D7="Region Update",'Pending Taks'!$Z7="Central"),"DNS-Central",
IF(AND('Pending Taks'!$D7="Region Update",'Pending Taks'!$Z7="Eastern"),"DNS-Eastern",
IF(AND('Pending Taks'!$D7="Region Update",'Pending Taks'!$Z7="Northern"),"DNS-Northern",
IF(AND('Pending Taks'!$D7="Region Update",'Pending Taks'!$Z7="Southern"),"DNS-Southern",
IF(AND('Pending Taks'!$D7="Region Update",'Pending Taks'!$Z7="Western"),"DNS-Western",
IF(AND('Pending Taks'!$D7="Region Update",'Pending Taks'!$Z7="Ops CO"),"DNS-Ops CO",
IF(OR('Pending Taks'!$D7="Create &amp; Upload PO",'Pending Taks'!$D7="Payment Status Update"),"DNS-Finance",
IF('Pending Taks'!$D7="SCM Invoice Validation","DNS-SCM",
IF('Pending Taks'!$D7="Create SES and Send to Finance","DNS-Finance",VLOOKUP('Pending Taks'!$C7,'Post Data'!$C$2:$Y$465,22,0)))))))))))</f>
        <v>DNS-Finance</v>
      </c>
      <c r="Y7" s="1" t="str">
        <f>IF(ISNUMBER(SEARCH("DNS",'Pending Taks'!$X7)),"DNS","Vendor")</f>
        <v>DNS</v>
      </c>
      <c r="Z7" s="1" t="str">
        <f t="array" ref="Z7">IFS(ISNUMBER(SEARCH("Central Office",'Pending Taks'!$C7)),"Ops CO",
OR(ISNUMBER(SEARCH("CNR",'Pending Taks'!$C7)),ISNUMBER(SEARCH("NWR",'Pending Taks'!$C7))),"Central",
OR(ISNUMBER(SEARCH("ESR",'Pending Taks'!$C7)),ISNUMBER(SEARCH("UVR",'Pending Taks'!$C7))),"Eastern",
OR(ISNUMBER(SEARCH("NCR",'Pending Taks'!$C7)),ISNUMBER(SEARCH("NTR",'Pending Taks'!$C7))),"Northern",
OR(ISNUMBER(SEARCH("WSR",'Pending Taks'!$C7)),ISNUMBER(SEARCH("SUR",'Pending Taks'!$C7))),"Southern",
OR(ISNUMBER(SEARCH("WCR",'Pending Taks'!$C7)),ISNUMBER(SEARCH("WNR",'Pending Taks'!$C7))),"Western")</f>
        <v>Central</v>
      </c>
      <c r="AA7" s="1" t="str">
        <f>'Pending Taks'!$R7</f>
        <v>PG</v>
      </c>
      <c r="AB7" s="6">
        <v>45107.0</v>
      </c>
    </row>
    <row r="8">
      <c r="A8" s="1" t="s">
        <v>55</v>
      </c>
      <c r="B8" s="1" t="s">
        <v>29</v>
      </c>
      <c r="C8" s="1" t="s">
        <v>56</v>
      </c>
      <c r="D8" s="1" t="s">
        <v>54</v>
      </c>
      <c r="E8" s="1" t="s">
        <v>32</v>
      </c>
      <c r="F8" s="1" t="s">
        <v>33</v>
      </c>
      <c r="G8" s="1"/>
      <c r="H8" s="1"/>
      <c r="I8" s="1">
        <v>128.0</v>
      </c>
      <c r="J8" s="1" t="s">
        <v>34</v>
      </c>
      <c r="K8" s="1" t="s">
        <v>35</v>
      </c>
      <c r="L8" s="4">
        <v>45160.623611111114</v>
      </c>
      <c r="M8" s="4">
        <v>45160.62430555555</v>
      </c>
      <c r="N8" s="1"/>
      <c r="O8" s="1" t="s">
        <v>36</v>
      </c>
      <c r="P8" s="1" t="b">
        <v>1</v>
      </c>
      <c r="Q8" s="1" t="s">
        <v>54</v>
      </c>
      <c r="R8" s="1" t="s">
        <v>51</v>
      </c>
      <c r="S8" s="1" t="s">
        <v>48</v>
      </c>
      <c r="T8" s="1" t="s">
        <v>39</v>
      </c>
      <c r="U8" s="5">
        <f>TODAY()-'Pending Taks'!$M8</f>
        <v>317.3756944</v>
      </c>
      <c r="V8" s="1" t="str">
        <f t="array" ref="V8">IFS('Pending Taks'!$U8&lt;=5,"00-05 Days",
AND('Pending Taks'!$U8&gt;5,'Pending Taks'!$U8&lt;=10),"06-10 Days",
AND('Pending Taks'!$U8&gt;10,'Pending Taks'!$U8&lt;=15),"11-15 Days",
AND('Pending Taks'!$U8&gt;15,'Pending Taks'!$U8&lt;=20),"16-20 Days",
'Pending Taks'!$U8&gt;20,"20+ Days")</f>
        <v>20+ Days</v>
      </c>
      <c r="W8" s="1" t="str">
        <f>IF(TODAY()&lt;='Pending Taks'!$L8,"Within SLA","SLA Violated")</f>
        <v>SLA Violated</v>
      </c>
      <c r="X8" s="1" t="str">
        <f t="array" ref="X8">IFERROR(INDEX('Pending @'!$B$2:$B$19,MATCH('Pending Taks'!$H8,'Pending @'!$A$2:$A$19,0)),
IF(AND('Pending Taks'!$D8="Region Update",'Pending Taks'!$Z8="Central"),"DNS-Central",
IF(AND('Pending Taks'!$D8="Region Update",'Pending Taks'!$Z8="Eastern"),"DNS-Eastern",
IF(AND('Pending Taks'!$D8="Region Update",'Pending Taks'!$Z8="Northern"),"DNS-Northern",
IF(AND('Pending Taks'!$D8="Region Update",'Pending Taks'!$Z8="Southern"),"DNS-Southern",
IF(AND('Pending Taks'!$D8="Region Update",'Pending Taks'!$Z8="Western"),"DNS-Western",
IF(AND('Pending Taks'!$D8="Region Update",'Pending Taks'!$Z8="Ops CO"),"DNS-Ops CO",
IF(OR('Pending Taks'!$D8="Create &amp; Upload PO",'Pending Taks'!$D8="Payment Status Update"),"DNS-Finance",
IF('Pending Taks'!$D8="SCM Invoice Validation","DNS-SCM",
IF('Pending Taks'!$D8="Create SES and Send to Finance","DNS-Finance",VLOOKUP('Pending Taks'!$C8,'Post Data'!$C$2:$Y$465,22,0)))))))))))</f>
        <v>DNS-Finance</v>
      </c>
      <c r="Y8" s="1" t="str">
        <f>IF(ISNUMBER(SEARCH("DNS",'Pending Taks'!$X8)),"DNS","Vendor")</f>
        <v>DNS</v>
      </c>
      <c r="Z8" s="1" t="str">
        <f t="array" ref="Z8">IFS(ISNUMBER(SEARCH("Central Office",'Pending Taks'!$C8)),"Ops CO",
OR(ISNUMBER(SEARCH("CNR",'Pending Taks'!$C8)),ISNUMBER(SEARCH("NWR",'Pending Taks'!$C8))),"Central",
OR(ISNUMBER(SEARCH("ESR",'Pending Taks'!$C8)),ISNUMBER(SEARCH("UVR",'Pending Taks'!$C8))),"Eastern",
OR(ISNUMBER(SEARCH("NCR",'Pending Taks'!$C8)),ISNUMBER(SEARCH("NTR",'Pending Taks'!$C8))),"Northern",
OR(ISNUMBER(SEARCH("WSR",'Pending Taks'!$C8)),ISNUMBER(SEARCH("SUR",'Pending Taks'!$C8))),"Southern",
OR(ISNUMBER(SEARCH("WCR",'Pending Taks'!$C8)),ISNUMBER(SEARCH("WNR",'Pending Taks'!$C8))),"Western")</f>
        <v>Northern</v>
      </c>
      <c r="AA8" s="1" t="str">
        <f>'Pending Taks'!$R8</f>
        <v>Refuel</v>
      </c>
      <c r="AB8" s="6">
        <v>45107.0</v>
      </c>
    </row>
    <row r="9">
      <c r="A9" s="1" t="s">
        <v>57</v>
      </c>
      <c r="B9" s="1" t="s">
        <v>29</v>
      </c>
      <c r="C9" s="1" t="s">
        <v>58</v>
      </c>
      <c r="D9" s="1" t="s">
        <v>54</v>
      </c>
      <c r="E9" s="1" t="s">
        <v>32</v>
      </c>
      <c r="F9" s="1" t="s">
        <v>33</v>
      </c>
      <c r="G9" s="1"/>
      <c r="H9" s="1"/>
      <c r="I9" s="1">
        <v>131.0</v>
      </c>
      <c r="J9" s="1" t="s">
        <v>34</v>
      </c>
      <c r="K9" s="1" t="s">
        <v>35</v>
      </c>
      <c r="L9" s="4">
        <v>45160.614583333336</v>
      </c>
      <c r="M9" s="4">
        <v>45160.615277777775</v>
      </c>
      <c r="N9" s="1"/>
      <c r="O9" s="1" t="s">
        <v>36</v>
      </c>
      <c r="P9" s="1" t="b">
        <v>1</v>
      </c>
      <c r="Q9" s="1" t="s">
        <v>54</v>
      </c>
      <c r="R9" s="1" t="s">
        <v>51</v>
      </c>
      <c r="S9" s="1" t="s">
        <v>48</v>
      </c>
      <c r="T9" s="1" t="s">
        <v>39</v>
      </c>
      <c r="U9" s="5">
        <f>TODAY()-'Pending Taks'!$M9</f>
        <v>317.3847222</v>
      </c>
      <c r="V9" s="1" t="str">
        <f t="array" ref="V9">IFS('Pending Taks'!$U9&lt;=5,"00-05 Days",
AND('Pending Taks'!$U9&gt;5,'Pending Taks'!$U9&lt;=10),"06-10 Days",
AND('Pending Taks'!$U9&gt;10,'Pending Taks'!$U9&lt;=15),"11-15 Days",
AND('Pending Taks'!$U9&gt;15,'Pending Taks'!$U9&lt;=20),"16-20 Days",
'Pending Taks'!$U9&gt;20,"20+ Days")</f>
        <v>20+ Days</v>
      </c>
      <c r="W9" s="1" t="str">
        <f>IF(TODAY()&lt;='Pending Taks'!$L9,"Within SLA","SLA Violated")</f>
        <v>SLA Violated</v>
      </c>
      <c r="X9" s="1" t="str">
        <f t="array" ref="X9">IFERROR(INDEX('Pending @'!$B$2:$B$19,MATCH('Pending Taks'!$H9,'Pending @'!$A$2:$A$19,0)),
IF(AND('Pending Taks'!$D9="Region Update",'Pending Taks'!$Z9="Central"),"DNS-Central",
IF(AND('Pending Taks'!$D9="Region Update",'Pending Taks'!$Z9="Eastern"),"DNS-Eastern",
IF(AND('Pending Taks'!$D9="Region Update",'Pending Taks'!$Z9="Northern"),"DNS-Northern",
IF(AND('Pending Taks'!$D9="Region Update",'Pending Taks'!$Z9="Southern"),"DNS-Southern",
IF(AND('Pending Taks'!$D9="Region Update",'Pending Taks'!$Z9="Western"),"DNS-Western",
IF(AND('Pending Taks'!$D9="Region Update",'Pending Taks'!$Z9="Ops CO"),"DNS-Ops CO",
IF(OR('Pending Taks'!$D9="Create &amp; Upload PO",'Pending Taks'!$D9="Payment Status Update"),"DNS-Finance",
IF('Pending Taks'!$D9="SCM Invoice Validation","DNS-SCM",
IF('Pending Taks'!$D9="Create SES and Send to Finance","DNS-Finance",VLOOKUP('Pending Taks'!$C9,'Post Data'!$C$2:$Y$465,22,0)))))))))))</f>
        <v>DNS-Finance</v>
      </c>
      <c r="Y9" s="1" t="str">
        <f>IF(ISNUMBER(SEARCH("DNS",'Pending Taks'!$X9)),"DNS","Vendor")</f>
        <v>DNS</v>
      </c>
      <c r="Z9" s="1" t="str">
        <f t="array" ref="Z9">IFS(ISNUMBER(SEARCH("Central Office",'Pending Taks'!$C9)),"Ops CO",
OR(ISNUMBER(SEARCH("CNR",'Pending Taks'!$C9)),ISNUMBER(SEARCH("NWR",'Pending Taks'!$C9))),"Central",
OR(ISNUMBER(SEARCH("ESR",'Pending Taks'!$C9)),ISNUMBER(SEARCH("UVR",'Pending Taks'!$C9))),"Eastern",
OR(ISNUMBER(SEARCH("NCR",'Pending Taks'!$C9)),ISNUMBER(SEARCH("NTR",'Pending Taks'!$C9))),"Northern",
OR(ISNUMBER(SEARCH("WSR",'Pending Taks'!$C9)),ISNUMBER(SEARCH("SUR",'Pending Taks'!$C9))),"Southern",
OR(ISNUMBER(SEARCH("WCR",'Pending Taks'!$C9)),ISNUMBER(SEARCH("WNR",'Pending Taks'!$C9))),"Western")</f>
        <v>Southern</v>
      </c>
      <c r="AA9" s="1" t="str">
        <f>'Pending Taks'!$R9</f>
        <v>Refuel</v>
      </c>
      <c r="AB9" s="6">
        <v>45107.0</v>
      </c>
    </row>
    <row r="10">
      <c r="A10" s="1" t="s">
        <v>59</v>
      </c>
      <c r="B10" s="1" t="s">
        <v>29</v>
      </c>
      <c r="C10" s="1" t="s">
        <v>60</v>
      </c>
      <c r="D10" s="1" t="s">
        <v>54</v>
      </c>
      <c r="E10" s="1" t="s">
        <v>32</v>
      </c>
      <c r="F10" s="1" t="s">
        <v>33</v>
      </c>
      <c r="G10" s="1"/>
      <c r="H10" s="1"/>
      <c r="I10" s="1">
        <v>115.0</v>
      </c>
      <c r="J10" s="1" t="s">
        <v>34</v>
      </c>
      <c r="K10" s="1" t="s">
        <v>35</v>
      </c>
      <c r="L10" s="4">
        <v>45160.60972222222</v>
      </c>
      <c r="M10" s="4">
        <v>45160.61041666667</v>
      </c>
      <c r="N10" s="1"/>
      <c r="O10" s="1" t="s">
        <v>36</v>
      </c>
      <c r="P10" s="1" t="b">
        <v>1</v>
      </c>
      <c r="Q10" s="1" t="s">
        <v>54</v>
      </c>
      <c r="R10" s="1" t="s">
        <v>42</v>
      </c>
      <c r="S10" s="1" t="s">
        <v>48</v>
      </c>
      <c r="T10" s="1" t="s">
        <v>39</v>
      </c>
      <c r="U10" s="5">
        <f>TODAY()-'Pending Taks'!$M10</f>
        <v>317.3895833</v>
      </c>
      <c r="V10" s="1" t="str">
        <f t="array" ref="V10">IFS('Pending Taks'!$U10&lt;=5,"00-05 Days",
AND('Pending Taks'!$U10&gt;5,'Pending Taks'!$U10&lt;=10),"06-10 Days",
AND('Pending Taks'!$U10&gt;10,'Pending Taks'!$U10&lt;=15),"11-15 Days",
AND('Pending Taks'!$U10&gt;15,'Pending Taks'!$U10&lt;=20),"16-20 Days",
'Pending Taks'!$U10&gt;20,"20+ Days")</f>
        <v>20+ Days</v>
      </c>
      <c r="W10" s="1" t="str">
        <f>IF(TODAY()&lt;='Pending Taks'!$L10,"Within SLA","SLA Violated")</f>
        <v>SLA Violated</v>
      </c>
      <c r="X10" s="1" t="str">
        <f t="array" ref="X10">IFERROR(INDEX('Pending @'!$B$2:$B$19,MATCH('Pending Taks'!$H10,'Pending @'!$A$2:$A$19,0)),
IF(AND('Pending Taks'!$D10="Region Update",'Pending Taks'!$Z10="Central"),"DNS-Central",
IF(AND('Pending Taks'!$D10="Region Update",'Pending Taks'!$Z10="Eastern"),"DNS-Eastern",
IF(AND('Pending Taks'!$D10="Region Update",'Pending Taks'!$Z10="Northern"),"DNS-Northern",
IF(AND('Pending Taks'!$D10="Region Update",'Pending Taks'!$Z10="Southern"),"DNS-Southern",
IF(AND('Pending Taks'!$D10="Region Update",'Pending Taks'!$Z10="Western"),"DNS-Western",
IF(AND('Pending Taks'!$D10="Region Update",'Pending Taks'!$Z10="Ops CO"),"DNS-Ops CO",
IF(OR('Pending Taks'!$D10="Create &amp; Upload PO",'Pending Taks'!$D10="Payment Status Update"),"DNS-Finance",
IF('Pending Taks'!$D10="SCM Invoice Validation","DNS-SCM",
IF('Pending Taks'!$D10="Create SES and Send to Finance","DNS-Finance",VLOOKUP('Pending Taks'!$C10,'Post Data'!$C$2:$Y$465,22,0)))))))))))</f>
        <v>DNS-Finance</v>
      </c>
      <c r="Y10" s="1" t="str">
        <f>IF(ISNUMBER(SEARCH("DNS",'Pending Taks'!$X10)),"DNS","Vendor")</f>
        <v>DNS</v>
      </c>
      <c r="Z10" s="1" t="str">
        <f t="array" ref="Z10">IFS(ISNUMBER(SEARCH("Central Office",'Pending Taks'!$C10)),"Ops CO",
OR(ISNUMBER(SEARCH("CNR",'Pending Taks'!$C10)),ISNUMBER(SEARCH("NWR",'Pending Taks'!$C10))),"Central",
OR(ISNUMBER(SEARCH("ESR",'Pending Taks'!$C10)),ISNUMBER(SEARCH("UVR",'Pending Taks'!$C10))),"Eastern",
OR(ISNUMBER(SEARCH("NCR",'Pending Taks'!$C10)),ISNUMBER(SEARCH("NTR",'Pending Taks'!$C10))),"Northern",
OR(ISNUMBER(SEARCH("WSR",'Pending Taks'!$C10)),ISNUMBER(SEARCH("SUR",'Pending Taks'!$C10))),"Southern",
OR(ISNUMBER(SEARCH("WCR",'Pending Taks'!$C10)),ISNUMBER(SEARCH("WNR",'Pending Taks'!$C10))),"Western")</f>
        <v>Northern</v>
      </c>
      <c r="AA10" s="1" t="str">
        <f>'Pending Taks'!$R10</f>
        <v>PG</v>
      </c>
      <c r="AB10" s="6">
        <v>45107.0</v>
      </c>
    </row>
    <row r="11">
      <c r="A11" s="1" t="s">
        <v>61</v>
      </c>
      <c r="B11" s="1" t="s">
        <v>29</v>
      </c>
      <c r="C11" s="1" t="s">
        <v>62</v>
      </c>
      <c r="D11" s="1" t="s">
        <v>54</v>
      </c>
      <c r="E11" s="1" t="s">
        <v>32</v>
      </c>
      <c r="F11" s="1" t="s">
        <v>33</v>
      </c>
      <c r="G11" s="1"/>
      <c r="H11" s="1"/>
      <c r="I11" s="1">
        <v>124.0</v>
      </c>
      <c r="J11" s="1" t="s">
        <v>34</v>
      </c>
      <c r="K11" s="1" t="s">
        <v>35</v>
      </c>
      <c r="L11" s="4">
        <v>45160.60555555556</v>
      </c>
      <c r="M11" s="4">
        <v>45160.60555555556</v>
      </c>
      <c r="N11" s="1"/>
      <c r="O11" s="1" t="s">
        <v>36</v>
      </c>
      <c r="P11" s="1" t="b">
        <v>1</v>
      </c>
      <c r="Q11" s="1" t="s">
        <v>54</v>
      </c>
      <c r="R11" s="1" t="s">
        <v>37</v>
      </c>
      <c r="S11" s="1" t="s">
        <v>48</v>
      </c>
      <c r="T11" s="1" t="s">
        <v>39</v>
      </c>
      <c r="U11" s="5">
        <f>TODAY()-'Pending Taks'!$M11</f>
        <v>317.3944444</v>
      </c>
      <c r="V11" s="1" t="str">
        <f t="array" ref="V11">IFS('Pending Taks'!$U11&lt;=5,"00-05 Days",
AND('Pending Taks'!$U11&gt;5,'Pending Taks'!$U11&lt;=10),"06-10 Days",
AND('Pending Taks'!$U11&gt;10,'Pending Taks'!$U11&lt;=15),"11-15 Days",
AND('Pending Taks'!$U11&gt;15,'Pending Taks'!$U11&lt;=20),"16-20 Days",
'Pending Taks'!$U11&gt;20,"20+ Days")</f>
        <v>20+ Days</v>
      </c>
      <c r="W11" s="1" t="str">
        <f>IF(TODAY()&lt;='Pending Taks'!$L11,"Within SLA","SLA Violated")</f>
        <v>SLA Violated</v>
      </c>
      <c r="X11" s="1" t="str">
        <f t="array" ref="X11">IFERROR(INDEX('Pending @'!$B$2:$B$19,MATCH('Pending Taks'!$H11,'Pending @'!$A$2:$A$19,0)),
IF(AND('Pending Taks'!$D11="Region Update",'Pending Taks'!$Z11="Central"),"DNS-Central",
IF(AND('Pending Taks'!$D11="Region Update",'Pending Taks'!$Z11="Eastern"),"DNS-Eastern",
IF(AND('Pending Taks'!$D11="Region Update",'Pending Taks'!$Z11="Northern"),"DNS-Northern",
IF(AND('Pending Taks'!$D11="Region Update",'Pending Taks'!$Z11="Southern"),"DNS-Southern",
IF(AND('Pending Taks'!$D11="Region Update",'Pending Taks'!$Z11="Western"),"DNS-Western",
IF(AND('Pending Taks'!$D11="Region Update",'Pending Taks'!$Z11="Ops CO"),"DNS-Ops CO",
IF(OR('Pending Taks'!$D11="Create &amp; Upload PO",'Pending Taks'!$D11="Payment Status Update"),"DNS-Finance",
IF('Pending Taks'!$D11="SCM Invoice Validation","DNS-SCM",
IF('Pending Taks'!$D11="Create SES and Send to Finance","DNS-Finance",VLOOKUP('Pending Taks'!$C11,'Post Data'!$C$2:$Y$465,22,0)))))))))))</f>
        <v>DNS-Finance</v>
      </c>
      <c r="Y11" s="1" t="str">
        <f>IF(ISNUMBER(SEARCH("DNS",'Pending Taks'!$X11)),"DNS","Vendor")</f>
        <v>DNS</v>
      </c>
      <c r="Z11" s="1" t="str">
        <f t="array" ref="Z11">IFS(ISNUMBER(SEARCH("Central Office",'Pending Taks'!$C11)),"Ops CO",
OR(ISNUMBER(SEARCH("CNR",'Pending Taks'!$C11)),ISNUMBER(SEARCH("NWR",'Pending Taks'!$C11))),"Central",
OR(ISNUMBER(SEARCH("ESR",'Pending Taks'!$C11)),ISNUMBER(SEARCH("UVR",'Pending Taks'!$C11))),"Eastern",
OR(ISNUMBER(SEARCH("NCR",'Pending Taks'!$C11)),ISNUMBER(SEARCH("NTR",'Pending Taks'!$C11))),"Northern",
OR(ISNUMBER(SEARCH("WSR",'Pending Taks'!$C11)),ISNUMBER(SEARCH("SUR",'Pending Taks'!$C11))),"Southern",
OR(ISNUMBER(SEARCH("WCR",'Pending Taks'!$C11)),ISNUMBER(SEARCH("WNR",'Pending Taks'!$C11))),"Western")</f>
        <v>Northern</v>
      </c>
      <c r="AA11" s="1" t="str">
        <f>'Pending Taks'!$R11</f>
        <v>PIS</v>
      </c>
      <c r="AB11" s="6">
        <v>45107.0</v>
      </c>
    </row>
    <row r="12">
      <c r="A12" s="1" t="s">
        <v>63</v>
      </c>
      <c r="B12" s="1" t="s">
        <v>29</v>
      </c>
      <c r="C12" s="1" t="s">
        <v>64</v>
      </c>
      <c r="D12" s="1" t="s">
        <v>54</v>
      </c>
      <c r="E12" s="1" t="s">
        <v>32</v>
      </c>
      <c r="F12" s="1" t="s">
        <v>33</v>
      </c>
      <c r="G12" s="1"/>
      <c r="H12" s="1"/>
      <c r="I12" s="1">
        <v>139.0</v>
      </c>
      <c r="J12" s="1" t="s">
        <v>34</v>
      </c>
      <c r="K12" s="1" t="s">
        <v>35</v>
      </c>
      <c r="L12" s="4">
        <v>45160.584027777775</v>
      </c>
      <c r="M12" s="4">
        <v>45160.58472222222</v>
      </c>
      <c r="N12" s="1"/>
      <c r="O12" s="1" t="s">
        <v>36</v>
      </c>
      <c r="P12" s="1" t="b">
        <v>1</v>
      </c>
      <c r="Q12" s="1" t="s">
        <v>54</v>
      </c>
      <c r="R12" s="1" t="s">
        <v>65</v>
      </c>
      <c r="S12" s="1" t="s">
        <v>48</v>
      </c>
      <c r="T12" s="1" t="s">
        <v>39</v>
      </c>
      <c r="U12" s="5">
        <f>TODAY()-'Pending Taks'!$M12</f>
        <v>317.4152778</v>
      </c>
      <c r="V12" s="1" t="str">
        <f t="array" ref="V12">IFS('Pending Taks'!$U12&lt;=5,"00-05 Days",
AND('Pending Taks'!$U12&gt;5,'Pending Taks'!$U12&lt;=10),"06-10 Days",
AND('Pending Taks'!$U12&gt;10,'Pending Taks'!$U12&lt;=15),"11-15 Days",
AND('Pending Taks'!$U12&gt;15,'Pending Taks'!$U12&lt;=20),"16-20 Days",
'Pending Taks'!$U12&gt;20,"20+ Days")</f>
        <v>20+ Days</v>
      </c>
      <c r="W12" s="1" t="str">
        <f>IF(TODAY()&lt;='Pending Taks'!$L12,"Within SLA","SLA Violated")</f>
        <v>SLA Violated</v>
      </c>
      <c r="X12" s="1" t="str">
        <f t="array" ref="X12">IFERROR(INDEX('Pending @'!$B$2:$B$19,MATCH('Pending Taks'!$H12,'Pending @'!$A$2:$A$19,0)),
IF(AND('Pending Taks'!$D12="Region Update",'Pending Taks'!$Z12="Central"),"DNS-Central",
IF(AND('Pending Taks'!$D12="Region Update",'Pending Taks'!$Z12="Eastern"),"DNS-Eastern",
IF(AND('Pending Taks'!$D12="Region Update",'Pending Taks'!$Z12="Northern"),"DNS-Northern",
IF(AND('Pending Taks'!$D12="Region Update",'Pending Taks'!$Z12="Southern"),"DNS-Southern",
IF(AND('Pending Taks'!$D12="Region Update",'Pending Taks'!$Z12="Western"),"DNS-Western",
IF(AND('Pending Taks'!$D12="Region Update",'Pending Taks'!$Z12="Ops CO"),"DNS-Ops CO",
IF(OR('Pending Taks'!$D12="Create &amp; Upload PO",'Pending Taks'!$D12="Payment Status Update"),"DNS-Finance",
IF('Pending Taks'!$D12="SCM Invoice Validation","DNS-SCM",
IF('Pending Taks'!$D12="Create SES and Send to Finance","DNS-Finance",VLOOKUP('Pending Taks'!$C12,'Post Data'!$C$2:$Y$465,22,0)))))))))))</f>
        <v>DNS-Finance</v>
      </c>
      <c r="Y12" s="1" t="str">
        <f>IF(ISNUMBER(SEARCH("DNS",'Pending Taks'!$X12)),"DNS","Vendor")</f>
        <v>DNS</v>
      </c>
      <c r="Z12" s="1" t="str">
        <f t="array" ref="Z12">IFS(ISNUMBER(SEARCH("Central Office",'Pending Taks'!$C12)),"Ops CO",
OR(ISNUMBER(SEARCH("CNR",'Pending Taks'!$C12)),ISNUMBER(SEARCH("NWR",'Pending Taks'!$C12))),"Central",
OR(ISNUMBER(SEARCH("ESR",'Pending Taks'!$C12)),ISNUMBER(SEARCH("UVR",'Pending Taks'!$C12))),"Eastern",
OR(ISNUMBER(SEARCH("NCR",'Pending Taks'!$C12)),ISNUMBER(SEARCH("NTR",'Pending Taks'!$C12))),"Northern",
OR(ISNUMBER(SEARCH("WSR",'Pending Taks'!$C12)),ISNUMBER(SEARCH("SUR",'Pending Taks'!$C12))),"Southern",
OR(ISNUMBER(SEARCH("WCR",'Pending Taks'!$C12)),ISNUMBER(SEARCH("WNR",'Pending Taks'!$C12))),"Western")</f>
        <v>Southern</v>
      </c>
      <c r="AA12" s="1" t="str">
        <f>'Pending Taks'!$R12</f>
        <v>FTG</v>
      </c>
      <c r="AB12" s="6">
        <v>45107.0</v>
      </c>
    </row>
    <row r="13">
      <c r="A13" s="1" t="s">
        <v>66</v>
      </c>
      <c r="B13" s="1" t="s">
        <v>29</v>
      </c>
      <c r="C13" s="1" t="s">
        <v>67</v>
      </c>
      <c r="D13" s="1" t="s">
        <v>54</v>
      </c>
      <c r="E13" s="1" t="s">
        <v>32</v>
      </c>
      <c r="F13" s="1" t="s">
        <v>33</v>
      </c>
      <c r="G13" s="1"/>
      <c r="H13" s="1"/>
      <c r="I13" s="1">
        <v>142.0</v>
      </c>
      <c r="J13" s="1" t="s">
        <v>34</v>
      </c>
      <c r="K13" s="1" t="s">
        <v>35</v>
      </c>
      <c r="L13" s="4">
        <v>45160.580555555556</v>
      </c>
      <c r="M13" s="4">
        <v>45160.58125</v>
      </c>
      <c r="N13" s="1"/>
      <c r="O13" s="1" t="s">
        <v>36</v>
      </c>
      <c r="P13" s="1" t="b">
        <v>1</v>
      </c>
      <c r="Q13" s="1" t="s">
        <v>54</v>
      </c>
      <c r="R13" s="1" t="s">
        <v>65</v>
      </c>
      <c r="S13" s="1" t="s">
        <v>48</v>
      </c>
      <c r="T13" s="1" t="s">
        <v>39</v>
      </c>
      <c r="U13" s="5">
        <f>TODAY()-'Pending Taks'!$M13</f>
        <v>317.41875</v>
      </c>
      <c r="V13" s="1" t="str">
        <f t="array" ref="V13">IFS('Pending Taks'!$U13&lt;=5,"00-05 Days",
AND('Pending Taks'!$U13&gt;5,'Pending Taks'!$U13&lt;=10),"06-10 Days",
AND('Pending Taks'!$U13&gt;10,'Pending Taks'!$U13&lt;=15),"11-15 Days",
AND('Pending Taks'!$U13&gt;15,'Pending Taks'!$U13&lt;=20),"16-20 Days",
'Pending Taks'!$U13&gt;20,"20+ Days")</f>
        <v>20+ Days</v>
      </c>
      <c r="W13" s="1" t="str">
        <f>IF(TODAY()&lt;='Pending Taks'!$L13,"Within SLA","SLA Violated")</f>
        <v>SLA Violated</v>
      </c>
      <c r="X13" s="1" t="str">
        <f t="array" ref="X13">IFERROR(INDEX('Pending @'!$B$2:$B$19,MATCH('Pending Taks'!$H13,'Pending @'!$A$2:$A$19,0)),
IF(AND('Pending Taks'!$D13="Region Update",'Pending Taks'!$Z13="Central"),"DNS-Central",
IF(AND('Pending Taks'!$D13="Region Update",'Pending Taks'!$Z13="Eastern"),"DNS-Eastern",
IF(AND('Pending Taks'!$D13="Region Update",'Pending Taks'!$Z13="Northern"),"DNS-Northern",
IF(AND('Pending Taks'!$D13="Region Update",'Pending Taks'!$Z13="Southern"),"DNS-Southern",
IF(AND('Pending Taks'!$D13="Region Update",'Pending Taks'!$Z13="Western"),"DNS-Western",
IF(AND('Pending Taks'!$D13="Region Update",'Pending Taks'!$Z13="Ops CO"),"DNS-Ops CO",
IF(OR('Pending Taks'!$D13="Create &amp; Upload PO",'Pending Taks'!$D13="Payment Status Update"),"DNS-Finance",
IF('Pending Taks'!$D13="SCM Invoice Validation","DNS-SCM",
IF('Pending Taks'!$D13="Create SES and Send to Finance","DNS-Finance",VLOOKUP('Pending Taks'!$C13,'Post Data'!$C$2:$Y$465,22,0)))))))))))</f>
        <v>DNS-Finance</v>
      </c>
      <c r="Y13" s="1" t="str">
        <f>IF(ISNUMBER(SEARCH("DNS",'Pending Taks'!$X13)),"DNS","Vendor")</f>
        <v>DNS</v>
      </c>
      <c r="Z13" s="1" t="str">
        <f t="array" ref="Z13">IFS(ISNUMBER(SEARCH("Central Office",'Pending Taks'!$C13)),"Ops CO",
OR(ISNUMBER(SEARCH("CNR",'Pending Taks'!$C13)),ISNUMBER(SEARCH("NWR",'Pending Taks'!$C13))),"Central",
OR(ISNUMBER(SEARCH("ESR",'Pending Taks'!$C13)),ISNUMBER(SEARCH("UVR",'Pending Taks'!$C13))),"Eastern",
OR(ISNUMBER(SEARCH("NCR",'Pending Taks'!$C13)),ISNUMBER(SEARCH("NTR",'Pending Taks'!$C13))),"Northern",
OR(ISNUMBER(SEARCH("WSR",'Pending Taks'!$C13)),ISNUMBER(SEARCH("SUR",'Pending Taks'!$C13))),"Southern",
OR(ISNUMBER(SEARCH("WCR",'Pending Taks'!$C13)),ISNUMBER(SEARCH("WNR",'Pending Taks'!$C13))),"Western")</f>
        <v>Northern</v>
      </c>
      <c r="AA13" s="1" t="str">
        <f>'Pending Taks'!$R13</f>
        <v>FTG</v>
      </c>
      <c r="AB13" s="6">
        <v>45107.0</v>
      </c>
    </row>
    <row r="14">
      <c r="A14" s="1" t="s">
        <v>68</v>
      </c>
      <c r="B14" s="1" t="s">
        <v>29</v>
      </c>
      <c r="C14" s="1" t="s">
        <v>69</v>
      </c>
      <c r="D14" s="1" t="s">
        <v>54</v>
      </c>
      <c r="E14" s="1" t="s">
        <v>32</v>
      </c>
      <c r="F14" s="1" t="s">
        <v>33</v>
      </c>
      <c r="G14" s="1"/>
      <c r="H14" s="1"/>
      <c r="I14" s="1">
        <v>114.0</v>
      </c>
      <c r="J14" s="1" t="s">
        <v>34</v>
      </c>
      <c r="K14" s="1" t="s">
        <v>35</v>
      </c>
      <c r="L14" s="4">
        <v>45160.57777777778</v>
      </c>
      <c r="M14" s="4">
        <v>45160.57847222222</v>
      </c>
      <c r="N14" s="1"/>
      <c r="O14" s="1" t="s">
        <v>36</v>
      </c>
      <c r="P14" s="1" t="b">
        <v>1</v>
      </c>
      <c r="Q14" s="1" t="s">
        <v>54</v>
      </c>
      <c r="R14" s="1" t="s">
        <v>45</v>
      </c>
      <c r="S14" s="1" t="s">
        <v>48</v>
      </c>
      <c r="T14" s="1" t="s">
        <v>39</v>
      </c>
      <c r="U14" s="5">
        <f>TODAY()-'Pending Taks'!$M14</f>
        <v>317.4215278</v>
      </c>
      <c r="V14" s="1" t="str">
        <f t="array" ref="V14">IFS('Pending Taks'!$U14&lt;=5,"00-05 Days",
AND('Pending Taks'!$U14&gt;5,'Pending Taks'!$U14&lt;=10),"06-10 Days",
AND('Pending Taks'!$U14&gt;10,'Pending Taks'!$U14&lt;=15),"11-15 Days",
AND('Pending Taks'!$U14&gt;15,'Pending Taks'!$U14&lt;=20),"16-20 Days",
'Pending Taks'!$U14&gt;20,"20+ Days")</f>
        <v>20+ Days</v>
      </c>
      <c r="W14" s="1" t="str">
        <f>IF(TODAY()&lt;='Pending Taks'!$L14,"Within SLA","SLA Violated")</f>
        <v>SLA Violated</v>
      </c>
      <c r="X14" s="1" t="str">
        <f t="array" ref="X14">IFERROR(INDEX('Pending @'!$B$2:$B$19,MATCH('Pending Taks'!$H14,'Pending @'!$A$2:$A$19,0)),
IF(AND('Pending Taks'!$D14="Region Update",'Pending Taks'!$Z14="Central"),"DNS-Central",
IF(AND('Pending Taks'!$D14="Region Update",'Pending Taks'!$Z14="Eastern"),"DNS-Eastern",
IF(AND('Pending Taks'!$D14="Region Update",'Pending Taks'!$Z14="Northern"),"DNS-Northern",
IF(AND('Pending Taks'!$D14="Region Update",'Pending Taks'!$Z14="Southern"),"DNS-Southern",
IF(AND('Pending Taks'!$D14="Region Update",'Pending Taks'!$Z14="Western"),"DNS-Western",
IF(AND('Pending Taks'!$D14="Region Update",'Pending Taks'!$Z14="Ops CO"),"DNS-Ops CO",
IF(OR('Pending Taks'!$D14="Create &amp; Upload PO",'Pending Taks'!$D14="Payment Status Update"),"DNS-Finance",
IF('Pending Taks'!$D14="SCM Invoice Validation","DNS-SCM",
IF('Pending Taks'!$D14="Create SES and Send to Finance","DNS-Finance",VLOOKUP('Pending Taks'!$C14,'Post Data'!$C$2:$Y$465,22,0)))))))))))</f>
        <v>DNS-Finance</v>
      </c>
      <c r="Y14" s="1" t="str">
        <f>IF(ISNUMBER(SEARCH("DNS",'Pending Taks'!$X14)),"DNS","Vendor")</f>
        <v>DNS</v>
      </c>
      <c r="Z14" s="1" t="str">
        <f t="array" ref="Z14">IFS(ISNUMBER(SEARCH("Central Office",'Pending Taks'!$C14)),"Ops CO",
OR(ISNUMBER(SEARCH("CNR",'Pending Taks'!$C14)),ISNUMBER(SEARCH("NWR",'Pending Taks'!$C14))),"Central",
OR(ISNUMBER(SEARCH("ESR",'Pending Taks'!$C14)),ISNUMBER(SEARCH("UVR",'Pending Taks'!$C14))),"Eastern",
OR(ISNUMBER(SEARCH("NCR",'Pending Taks'!$C14)),ISNUMBER(SEARCH("NTR",'Pending Taks'!$C14))),"Northern",
OR(ISNUMBER(SEARCH("WSR",'Pending Taks'!$C14)),ISNUMBER(SEARCH("SUR",'Pending Taks'!$C14))),"Southern",
OR(ISNUMBER(SEARCH("WCR",'Pending Taks'!$C14)),ISNUMBER(SEARCH("WNR",'Pending Taks'!$C14))),"Western")</f>
        <v>Southern</v>
      </c>
      <c r="AA14" s="1" t="str">
        <f>'Pending Taks'!$R14</f>
        <v>AC</v>
      </c>
      <c r="AB14" s="6">
        <v>45107.0</v>
      </c>
    </row>
    <row r="15">
      <c r="A15" s="1" t="s">
        <v>70</v>
      </c>
      <c r="B15" s="1" t="s">
        <v>29</v>
      </c>
      <c r="C15" s="1" t="s">
        <v>71</v>
      </c>
      <c r="D15" s="1" t="s">
        <v>54</v>
      </c>
      <c r="E15" s="1" t="s">
        <v>32</v>
      </c>
      <c r="F15" s="1" t="s">
        <v>33</v>
      </c>
      <c r="G15" s="1"/>
      <c r="H15" s="1"/>
      <c r="I15" s="1">
        <v>93.0</v>
      </c>
      <c r="J15" s="1" t="s">
        <v>34</v>
      </c>
      <c r="K15" s="1" t="s">
        <v>35</v>
      </c>
      <c r="L15" s="4">
        <v>45160.555555555555</v>
      </c>
      <c r="M15" s="4">
        <v>45160.55625</v>
      </c>
      <c r="N15" s="1"/>
      <c r="O15" s="1" t="s">
        <v>36</v>
      </c>
      <c r="P15" s="1" t="b">
        <v>1</v>
      </c>
      <c r="Q15" s="1" t="s">
        <v>54</v>
      </c>
      <c r="R15" s="1" t="s">
        <v>37</v>
      </c>
      <c r="S15" s="1" t="s">
        <v>48</v>
      </c>
      <c r="T15" s="1" t="s">
        <v>39</v>
      </c>
      <c r="U15" s="5">
        <f>TODAY()-'Pending Taks'!$M15</f>
        <v>317.44375</v>
      </c>
      <c r="V15" s="1" t="str">
        <f t="array" ref="V15">IFS('Pending Taks'!$U15&lt;=5,"00-05 Days",
AND('Pending Taks'!$U15&gt;5,'Pending Taks'!$U15&lt;=10),"06-10 Days",
AND('Pending Taks'!$U15&gt;10,'Pending Taks'!$U15&lt;=15),"11-15 Days",
AND('Pending Taks'!$U15&gt;15,'Pending Taks'!$U15&lt;=20),"16-20 Days",
'Pending Taks'!$U15&gt;20,"20+ Days")</f>
        <v>20+ Days</v>
      </c>
      <c r="W15" s="1" t="str">
        <f>IF(TODAY()&lt;='Pending Taks'!$L15,"Within SLA","SLA Violated")</f>
        <v>SLA Violated</v>
      </c>
      <c r="X15" s="1" t="str">
        <f t="array" ref="X15">IFERROR(INDEX('Pending @'!$B$2:$B$19,MATCH('Pending Taks'!$H15,'Pending @'!$A$2:$A$19,0)),
IF(AND('Pending Taks'!$D15="Region Update",'Pending Taks'!$Z15="Central"),"DNS-Central",
IF(AND('Pending Taks'!$D15="Region Update",'Pending Taks'!$Z15="Eastern"),"DNS-Eastern",
IF(AND('Pending Taks'!$D15="Region Update",'Pending Taks'!$Z15="Northern"),"DNS-Northern",
IF(AND('Pending Taks'!$D15="Region Update",'Pending Taks'!$Z15="Southern"),"DNS-Southern",
IF(AND('Pending Taks'!$D15="Region Update",'Pending Taks'!$Z15="Western"),"DNS-Western",
IF(AND('Pending Taks'!$D15="Region Update",'Pending Taks'!$Z15="Ops CO"),"DNS-Ops CO",
IF(OR('Pending Taks'!$D15="Create &amp; Upload PO",'Pending Taks'!$D15="Payment Status Update"),"DNS-Finance",
IF('Pending Taks'!$D15="SCM Invoice Validation","DNS-SCM",
IF('Pending Taks'!$D15="Create SES and Send to Finance","DNS-Finance",VLOOKUP('Pending Taks'!$C15,'Post Data'!$C$2:$Y$465,22,0)))))))))))</f>
        <v>DNS-Finance</v>
      </c>
      <c r="Y15" s="1" t="str">
        <f>IF(ISNUMBER(SEARCH("DNS",'Pending Taks'!$X15)),"DNS","Vendor")</f>
        <v>DNS</v>
      </c>
      <c r="Z15" s="1" t="str">
        <f t="array" ref="Z15">IFS(ISNUMBER(SEARCH("Central Office",'Pending Taks'!$C15)),"Ops CO",
OR(ISNUMBER(SEARCH("CNR",'Pending Taks'!$C15)),ISNUMBER(SEARCH("NWR",'Pending Taks'!$C15))),"Central",
OR(ISNUMBER(SEARCH("ESR",'Pending Taks'!$C15)),ISNUMBER(SEARCH("UVR",'Pending Taks'!$C15))),"Eastern",
OR(ISNUMBER(SEARCH("NCR",'Pending Taks'!$C15)),ISNUMBER(SEARCH("NTR",'Pending Taks'!$C15))),"Northern",
OR(ISNUMBER(SEARCH("WSR",'Pending Taks'!$C15)),ISNUMBER(SEARCH("SUR",'Pending Taks'!$C15))),"Southern",
OR(ISNUMBER(SEARCH("WCR",'Pending Taks'!$C15)),ISNUMBER(SEARCH("WNR",'Pending Taks'!$C15))),"Western")</f>
        <v>Western</v>
      </c>
      <c r="AA15" s="1" t="str">
        <f>'Pending Taks'!$R15</f>
        <v>PIS</v>
      </c>
      <c r="AB15" s="6">
        <v>45107.0</v>
      </c>
    </row>
    <row r="16">
      <c r="A16" s="1" t="s">
        <v>72</v>
      </c>
      <c r="B16" s="1" t="s">
        <v>29</v>
      </c>
      <c r="C16" s="1" t="s">
        <v>73</v>
      </c>
      <c r="D16" s="1" t="s">
        <v>54</v>
      </c>
      <c r="E16" s="1" t="s">
        <v>32</v>
      </c>
      <c r="F16" s="1" t="s">
        <v>33</v>
      </c>
      <c r="G16" s="1"/>
      <c r="H16" s="1"/>
      <c r="I16" s="1">
        <v>103.0</v>
      </c>
      <c r="J16" s="1" t="s">
        <v>34</v>
      </c>
      <c r="K16" s="1" t="s">
        <v>35</v>
      </c>
      <c r="L16" s="4">
        <v>45160.552083333336</v>
      </c>
      <c r="M16" s="4">
        <v>45160.552777777775</v>
      </c>
      <c r="N16" s="1"/>
      <c r="O16" s="1" t="s">
        <v>36</v>
      </c>
      <c r="P16" s="1" t="b">
        <v>1</v>
      </c>
      <c r="Q16" s="1" t="s">
        <v>54</v>
      </c>
      <c r="R16" s="1" t="s">
        <v>42</v>
      </c>
      <c r="S16" s="1" t="s">
        <v>48</v>
      </c>
      <c r="T16" s="1" t="s">
        <v>39</v>
      </c>
      <c r="U16" s="5">
        <f>TODAY()-'Pending Taks'!$M16</f>
        <v>317.4472222</v>
      </c>
      <c r="V16" s="1" t="str">
        <f t="array" ref="V16">IFS('Pending Taks'!$U16&lt;=5,"00-05 Days",
AND('Pending Taks'!$U16&gt;5,'Pending Taks'!$U16&lt;=10),"06-10 Days",
AND('Pending Taks'!$U16&gt;10,'Pending Taks'!$U16&lt;=15),"11-15 Days",
AND('Pending Taks'!$U16&gt;15,'Pending Taks'!$U16&lt;=20),"16-20 Days",
'Pending Taks'!$U16&gt;20,"20+ Days")</f>
        <v>20+ Days</v>
      </c>
      <c r="W16" s="1" t="str">
        <f>IF(TODAY()&lt;='Pending Taks'!$L16,"Within SLA","SLA Violated")</f>
        <v>SLA Violated</v>
      </c>
      <c r="X16" s="1" t="str">
        <f t="array" ref="X16">IFERROR(INDEX('Pending @'!$B$2:$B$19,MATCH('Pending Taks'!$H16,'Pending @'!$A$2:$A$19,0)),
IF(AND('Pending Taks'!$D16="Region Update",'Pending Taks'!$Z16="Central"),"DNS-Central",
IF(AND('Pending Taks'!$D16="Region Update",'Pending Taks'!$Z16="Eastern"),"DNS-Eastern",
IF(AND('Pending Taks'!$D16="Region Update",'Pending Taks'!$Z16="Northern"),"DNS-Northern",
IF(AND('Pending Taks'!$D16="Region Update",'Pending Taks'!$Z16="Southern"),"DNS-Southern",
IF(AND('Pending Taks'!$D16="Region Update",'Pending Taks'!$Z16="Western"),"DNS-Western",
IF(AND('Pending Taks'!$D16="Region Update",'Pending Taks'!$Z16="Ops CO"),"DNS-Ops CO",
IF(OR('Pending Taks'!$D16="Create &amp; Upload PO",'Pending Taks'!$D16="Payment Status Update"),"DNS-Finance",
IF('Pending Taks'!$D16="SCM Invoice Validation","DNS-SCM",
IF('Pending Taks'!$D16="Create SES and Send to Finance","DNS-Finance",VLOOKUP('Pending Taks'!$C16,'Post Data'!$C$2:$Y$465,22,0)))))))))))</f>
        <v>DNS-Finance</v>
      </c>
      <c r="Y16" s="1" t="str">
        <f>IF(ISNUMBER(SEARCH("DNS",'Pending Taks'!$X16)),"DNS","Vendor")</f>
        <v>DNS</v>
      </c>
      <c r="Z16" s="1" t="str">
        <f t="array" ref="Z16">IFS(ISNUMBER(SEARCH("Central Office",'Pending Taks'!$C16)),"Ops CO",
OR(ISNUMBER(SEARCH("CNR",'Pending Taks'!$C16)),ISNUMBER(SEARCH("NWR",'Pending Taks'!$C16))),"Central",
OR(ISNUMBER(SEARCH("ESR",'Pending Taks'!$C16)),ISNUMBER(SEARCH("UVR",'Pending Taks'!$C16))),"Eastern",
OR(ISNUMBER(SEARCH("NCR",'Pending Taks'!$C16)),ISNUMBER(SEARCH("NTR",'Pending Taks'!$C16))),"Northern",
OR(ISNUMBER(SEARCH("WSR",'Pending Taks'!$C16)),ISNUMBER(SEARCH("SUR",'Pending Taks'!$C16))),"Southern",
OR(ISNUMBER(SEARCH("WCR",'Pending Taks'!$C16)),ISNUMBER(SEARCH("WNR",'Pending Taks'!$C16))),"Western")</f>
        <v>Western</v>
      </c>
      <c r="AA16" s="1" t="str">
        <f>'Pending Taks'!$R16</f>
        <v>PG</v>
      </c>
      <c r="AB16" s="6">
        <v>45107.0</v>
      </c>
    </row>
    <row r="17">
      <c r="A17" s="1" t="s">
        <v>74</v>
      </c>
      <c r="B17" s="1" t="s">
        <v>29</v>
      </c>
      <c r="C17" s="1" t="s">
        <v>75</v>
      </c>
      <c r="D17" s="1" t="s">
        <v>54</v>
      </c>
      <c r="E17" s="1" t="s">
        <v>32</v>
      </c>
      <c r="F17" s="1" t="s">
        <v>33</v>
      </c>
      <c r="G17" s="1"/>
      <c r="H17" s="1"/>
      <c r="I17" s="1">
        <v>96.0</v>
      </c>
      <c r="J17" s="1" t="s">
        <v>34</v>
      </c>
      <c r="K17" s="1" t="s">
        <v>35</v>
      </c>
      <c r="L17" s="4">
        <v>45160.54513888889</v>
      </c>
      <c r="M17" s="4">
        <v>45160.54583333333</v>
      </c>
      <c r="N17" s="1"/>
      <c r="O17" s="1" t="s">
        <v>36</v>
      </c>
      <c r="P17" s="1" t="b">
        <v>1</v>
      </c>
      <c r="Q17" s="1" t="s">
        <v>54</v>
      </c>
      <c r="R17" s="1" t="s">
        <v>37</v>
      </c>
      <c r="S17" s="1" t="s">
        <v>48</v>
      </c>
      <c r="T17" s="1" t="s">
        <v>39</v>
      </c>
      <c r="U17" s="5">
        <f>TODAY()-'Pending Taks'!$M17</f>
        <v>317.4541667</v>
      </c>
      <c r="V17" s="1" t="str">
        <f t="array" ref="V17">IFS('Pending Taks'!$U17&lt;=5,"00-05 Days",
AND('Pending Taks'!$U17&gt;5,'Pending Taks'!$U17&lt;=10),"06-10 Days",
AND('Pending Taks'!$U17&gt;10,'Pending Taks'!$U17&lt;=15),"11-15 Days",
AND('Pending Taks'!$U17&gt;15,'Pending Taks'!$U17&lt;=20),"16-20 Days",
'Pending Taks'!$U17&gt;20,"20+ Days")</f>
        <v>20+ Days</v>
      </c>
      <c r="W17" s="1" t="str">
        <f>IF(TODAY()&lt;='Pending Taks'!$L17,"Within SLA","SLA Violated")</f>
        <v>SLA Violated</v>
      </c>
      <c r="X17" s="1" t="str">
        <f t="array" ref="X17">IFERROR(INDEX('Pending @'!$B$2:$B$19,MATCH('Pending Taks'!$H17,'Pending @'!$A$2:$A$19,0)),
IF(AND('Pending Taks'!$D17="Region Update",'Pending Taks'!$Z17="Central"),"DNS-Central",
IF(AND('Pending Taks'!$D17="Region Update",'Pending Taks'!$Z17="Eastern"),"DNS-Eastern",
IF(AND('Pending Taks'!$D17="Region Update",'Pending Taks'!$Z17="Northern"),"DNS-Northern",
IF(AND('Pending Taks'!$D17="Region Update",'Pending Taks'!$Z17="Southern"),"DNS-Southern",
IF(AND('Pending Taks'!$D17="Region Update",'Pending Taks'!$Z17="Western"),"DNS-Western",
IF(AND('Pending Taks'!$D17="Region Update",'Pending Taks'!$Z17="Ops CO"),"DNS-Ops CO",
IF(OR('Pending Taks'!$D17="Create &amp; Upload PO",'Pending Taks'!$D17="Payment Status Update"),"DNS-Finance",
IF('Pending Taks'!$D17="SCM Invoice Validation","DNS-SCM",
IF('Pending Taks'!$D17="Create SES and Send to Finance","DNS-Finance",VLOOKUP('Pending Taks'!$C17,'Post Data'!$C$2:$Y$465,22,0)))))))))))</f>
        <v>DNS-Finance</v>
      </c>
      <c r="Y17" s="1" t="str">
        <f>IF(ISNUMBER(SEARCH("DNS",'Pending Taks'!$X17)),"DNS","Vendor")</f>
        <v>DNS</v>
      </c>
      <c r="Z17" s="1" t="str">
        <f t="array" ref="Z17">IFS(ISNUMBER(SEARCH("Central Office",'Pending Taks'!$C17)),"Ops CO",
OR(ISNUMBER(SEARCH("CNR",'Pending Taks'!$C17)),ISNUMBER(SEARCH("NWR",'Pending Taks'!$C17))),"Central",
OR(ISNUMBER(SEARCH("ESR",'Pending Taks'!$C17)),ISNUMBER(SEARCH("UVR",'Pending Taks'!$C17))),"Eastern",
OR(ISNUMBER(SEARCH("NCR",'Pending Taks'!$C17)),ISNUMBER(SEARCH("NTR",'Pending Taks'!$C17))),"Northern",
OR(ISNUMBER(SEARCH("WSR",'Pending Taks'!$C17)),ISNUMBER(SEARCH("SUR",'Pending Taks'!$C17))),"Southern",
OR(ISNUMBER(SEARCH("WCR",'Pending Taks'!$C17)),ISNUMBER(SEARCH("WNR",'Pending Taks'!$C17))),"Western")</f>
        <v>Western</v>
      </c>
      <c r="AA17" s="1" t="str">
        <f>'Pending Taks'!$R17</f>
        <v>PIS</v>
      </c>
      <c r="AB17" s="6">
        <v>45107.0</v>
      </c>
    </row>
    <row r="18">
      <c r="A18" s="1" t="s">
        <v>76</v>
      </c>
      <c r="B18" s="1" t="s">
        <v>29</v>
      </c>
      <c r="C18" s="1" t="s">
        <v>77</v>
      </c>
      <c r="D18" s="1" t="s">
        <v>31</v>
      </c>
      <c r="E18" s="1" t="s">
        <v>32</v>
      </c>
      <c r="F18" s="1" t="s">
        <v>33</v>
      </c>
      <c r="G18" s="1"/>
      <c r="H18" s="1"/>
      <c r="I18" s="1">
        <v>252.0</v>
      </c>
      <c r="J18" s="1" t="s">
        <v>34</v>
      </c>
      <c r="K18" s="1" t="s">
        <v>35</v>
      </c>
      <c r="L18" s="4">
        <v>45159.28611111111</v>
      </c>
      <c r="M18" s="4">
        <v>45159.28680555556</v>
      </c>
      <c r="N18" s="1"/>
      <c r="O18" s="1" t="s">
        <v>36</v>
      </c>
      <c r="P18" s="1" t="b">
        <v>1</v>
      </c>
      <c r="Q18" s="1" t="s">
        <v>31</v>
      </c>
      <c r="R18" s="1" t="s">
        <v>42</v>
      </c>
      <c r="S18" s="1" t="s">
        <v>38</v>
      </c>
      <c r="T18" s="1" t="s">
        <v>39</v>
      </c>
      <c r="U18" s="5">
        <f>TODAY()-'Pending Taks'!$M18</f>
        <v>318.7131944</v>
      </c>
      <c r="V18" s="1" t="str">
        <f t="array" ref="V18">IFS('Pending Taks'!$U18&lt;=5,"00-05 Days",
AND('Pending Taks'!$U18&gt;5,'Pending Taks'!$U18&lt;=10),"06-10 Days",
AND('Pending Taks'!$U18&gt;10,'Pending Taks'!$U18&lt;=15),"11-15 Days",
AND('Pending Taks'!$U18&gt;15,'Pending Taks'!$U18&lt;=20),"16-20 Days",
'Pending Taks'!$U18&gt;20,"20+ Days")</f>
        <v>20+ Days</v>
      </c>
      <c r="W18" s="1" t="str">
        <f>IF(TODAY()&lt;='Pending Taks'!$L18,"Within SLA","SLA Violated")</f>
        <v>SLA Violated</v>
      </c>
      <c r="X18" s="1" t="str">
        <f t="array" ref="X18">IFERROR(INDEX('Pending @'!$B$2:$B$19,MATCH('Pending Taks'!$H18,'Pending @'!$A$2:$A$19,0)),
IF(AND('Pending Taks'!$D18="Region Update",'Pending Taks'!$Z18="Central"),"DNS-Central",
IF(AND('Pending Taks'!$D18="Region Update",'Pending Taks'!$Z18="Eastern"),"DNS-Eastern",
IF(AND('Pending Taks'!$D18="Region Update",'Pending Taks'!$Z18="Northern"),"DNS-Northern",
IF(AND('Pending Taks'!$D18="Region Update",'Pending Taks'!$Z18="Southern"),"DNS-Southern",
IF(AND('Pending Taks'!$D18="Region Update",'Pending Taks'!$Z18="Western"),"DNS-Western",
IF(AND('Pending Taks'!$D18="Region Update",'Pending Taks'!$Z18="Ops CO"),"DNS-Ops CO",
IF(OR('Pending Taks'!$D18="Create &amp; Upload PO",'Pending Taks'!$D18="Payment Status Update"),"DNS-Finance",
IF('Pending Taks'!$D18="SCM Invoice Validation","DNS-SCM",
IF('Pending Taks'!$D18="Create SES and Send to Finance","DNS-Finance",VLOOKUP('Pending Taks'!$C18,'Post Data'!$C$2:$Y$465,22,0)))))))))))</f>
        <v>DNS-Finance</v>
      </c>
      <c r="Y18" s="1" t="str">
        <f>IF(ISNUMBER(SEARCH("DNS",'Pending Taks'!$X18)),"DNS","Vendor")</f>
        <v>DNS</v>
      </c>
      <c r="Z18" s="1" t="str">
        <f t="array" ref="Z18">IFS(ISNUMBER(SEARCH("Central Office",'Pending Taks'!$C18)),"Ops CO",
OR(ISNUMBER(SEARCH("CNR",'Pending Taks'!$C18)),ISNUMBER(SEARCH("NWR",'Pending Taks'!$C18))),"Central",
OR(ISNUMBER(SEARCH("ESR",'Pending Taks'!$C18)),ISNUMBER(SEARCH("UVR",'Pending Taks'!$C18))),"Eastern",
OR(ISNUMBER(SEARCH("NCR",'Pending Taks'!$C18)),ISNUMBER(SEARCH("NTR",'Pending Taks'!$C18))),"Northern",
OR(ISNUMBER(SEARCH("WSR",'Pending Taks'!$C18)),ISNUMBER(SEARCH("SUR",'Pending Taks'!$C18))),"Southern",
OR(ISNUMBER(SEARCH("WCR",'Pending Taks'!$C18)),ISNUMBER(SEARCH("WNR",'Pending Taks'!$C18))),"Western")</f>
        <v>Central</v>
      </c>
      <c r="AA18" s="1" t="str">
        <f>'Pending Taks'!$R18</f>
        <v>PG</v>
      </c>
      <c r="AB18" s="6">
        <v>45138.0</v>
      </c>
    </row>
    <row r="19">
      <c r="A19" s="1" t="s">
        <v>78</v>
      </c>
      <c r="B19" s="1" t="s">
        <v>29</v>
      </c>
      <c r="C19" s="1" t="s">
        <v>79</v>
      </c>
      <c r="D19" s="1" t="s">
        <v>31</v>
      </c>
      <c r="E19" s="1" t="s">
        <v>32</v>
      </c>
      <c r="F19" s="1" t="s">
        <v>33</v>
      </c>
      <c r="G19" s="1"/>
      <c r="H19" s="1"/>
      <c r="I19" s="1">
        <v>266.0</v>
      </c>
      <c r="J19" s="1" t="s">
        <v>34</v>
      </c>
      <c r="K19" s="1" t="s">
        <v>35</v>
      </c>
      <c r="L19" s="4">
        <v>45159.28611111111</v>
      </c>
      <c r="M19" s="4">
        <v>45159.28680555556</v>
      </c>
      <c r="N19" s="1"/>
      <c r="O19" s="1" t="s">
        <v>36</v>
      </c>
      <c r="P19" s="1" t="b">
        <v>1</v>
      </c>
      <c r="Q19" s="1" t="s">
        <v>31</v>
      </c>
      <c r="R19" s="1" t="s">
        <v>65</v>
      </c>
      <c r="S19" s="1" t="s">
        <v>38</v>
      </c>
      <c r="T19" s="1" t="s">
        <v>39</v>
      </c>
      <c r="U19" s="5">
        <f>TODAY()-'Pending Taks'!$M19</f>
        <v>318.7131944</v>
      </c>
      <c r="V19" s="1" t="str">
        <f t="array" ref="V19">IFS('Pending Taks'!$U19&lt;=5,"00-05 Days",
AND('Pending Taks'!$U19&gt;5,'Pending Taks'!$U19&lt;=10),"06-10 Days",
AND('Pending Taks'!$U19&gt;10,'Pending Taks'!$U19&lt;=15),"11-15 Days",
AND('Pending Taks'!$U19&gt;15,'Pending Taks'!$U19&lt;=20),"16-20 Days",
'Pending Taks'!$U19&gt;20,"20+ Days")</f>
        <v>20+ Days</v>
      </c>
      <c r="W19" s="1" t="str">
        <f>IF(TODAY()&lt;='Pending Taks'!$L19,"Within SLA","SLA Violated")</f>
        <v>SLA Violated</v>
      </c>
      <c r="X19" s="1" t="str">
        <f t="array" ref="X19">IFERROR(INDEX('Pending @'!$B$2:$B$19,MATCH('Pending Taks'!$H19,'Pending @'!$A$2:$A$19,0)),
IF(AND('Pending Taks'!$D19="Region Update",'Pending Taks'!$Z19="Central"),"DNS-Central",
IF(AND('Pending Taks'!$D19="Region Update",'Pending Taks'!$Z19="Eastern"),"DNS-Eastern",
IF(AND('Pending Taks'!$D19="Region Update",'Pending Taks'!$Z19="Northern"),"DNS-Northern",
IF(AND('Pending Taks'!$D19="Region Update",'Pending Taks'!$Z19="Southern"),"DNS-Southern",
IF(AND('Pending Taks'!$D19="Region Update",'Pending Taks'!$Z19="Western"),"DNS-Western",
IF(AND('Pending Taks'!$D19="Region Update",'Pending Taks'!$Z19="Ops CO"),"DNS-Ops CO",
IF(OR('Pending Taks'!$D19="Create &amp; Upload PO",'Pending Taks'!$D19="Payment Status Update"),"DNS-Finance",
IF('Pending Taks'!$D19="SCM Invoice Validation","DNS-SCM",
IF('Pending Taks'!$D19="Create SES and Send to Finance","DNS-Finance",VLOOKUP('Pending Taks'!$C19,'Post Data'!$C$2:$Y$465,22,0)))))))))))</f>
        <v>DNS-Finance</v>
      </c>
      <c r="Y19" s="1" t="str">
        <f>IF(ISNUMBER(SEARCH("DNS",'Pending Taks'!$X19)),"DNS","Vendor")</f>
        <v>DNS</v>
      </c>
      <c r="Z19" s="1" t="str">
        <f t="array" ref="Z19">IFS(ISNUMBER(SEARCH("Central Office",'Pending Taks'!$C19)),"Ops CO",
OR(ISNUMBER(SEARCH("CNR",'Pending Taks'!$C19)),ISNUMBER(SEARCH("NWR",'Pending Taks'!$C19))),"Central",
OR(ISNUMBER(SEARCH("ESR",'Pending Taks'!$C19)),ISNUMBER(SEARCH("UVR",'Pending Taks'!$C19))),"Eastern",
OR(ISNUMBER(SEARCH("NCR",'Pending Taks'!$C19)),ISNUMBER(SEARCH("NTR",'Pending Taks'!$C19))),"Northern",
OR(ISNUMBER(SEARCH("WSR",'Pending Taks'!$C19)),ISNUMBER(SEARCH("SUR",'Pending Taks'!$C19))),"Southern",
OR(ISNUMBER(SEARCH("WCR",'Pending Taks'!$C19)),ISNUMBER(SEARCH("WNR",'Pending Taks'!$C19))),"Western")</f>
        <v>Central</v>
      </c>
      <c r="AA19" s="1" t="str">
        <f>'Pending Taks'!$R19</f>
        <v>FTG</v>
      </c>
      <c r="AB19" s="6">
        <v>45138.0</v>
      </c>
    </row>
    <row r="20">
      <c r="A20" s="1" t="s">
        <v>80</v>
      </c>
      <c r="B20" s="1" t="s">
        <v>29</v>
      </c>
      <c r="C20" s="1" t="s">
        <v>81</v>
      </c>
      <c r="D20" s="1" t="s">
        <v>31</v>
      </c>
      <c r="E20" s="1" t="s">
        <v>32</v>
      </c>
      <c r="F20" s="1" t="s">
        <v>33</v>
      </c>
      <c r="G20" s="1"/>
      <c r="H20" s="7"/>
      <c r="I20" s="1">
        <v>234.0</v>
      </c>
      <c r="J20" s="1" t="s">
        <v>34</v>
      </c>
      <c r="K20" s="1" t="s">
        <v>35</v>
      </c>
      <c r="L20" s="4">
        <v>45158.95208333333</v>
      </c>
      <c r="M20" s="4">
        <v>45158.95277777778</v>
      </c>
      <c r="N20" s="1"/>
      <c r="O20" s="1" t="s">
        <v>36</v>
      </c>
      <c r="P20" s="1" t="b">
        <v>1</v>
      </c>
      <c r="Q20" s="1" t="s">
        <v>31</v>
      </c>
      <c r="R20" s="1" t="s">
        <v>51</v>
      </c>
      <c r="S20" s="1" t="s">
        <v>38</v>
      </c>
      <c r="T20" s="1" t="s">
        <v>39</v>
      </c>
      <c r="U20" s="5">
        <f>TODAY()-'Pending Taks'!$M20</f>
        <v>319.0472222</v>
      </c>
      <c r="V20" s="1" t="str">
        <f t="array" ref="V20">IFS('Pending Taks'!$U20&lt;=5,"00-05 Days",
AND('Pending Taks'!$U20&gt;5,'Pending Taks'!$U20&lt;=10),"06-10 Days",
AND('Pending Taks'!$U20&gt;10,'Pending Taks'!$U20&lt;=15),"11-15 Days",
AND('Pending Taks'!$U20&gt;15,'Pending Taks'!$U20&lt;=20),"16-20 Days",
'Pending Taks'!$U20&gt;20,"20+ Days")</f>
        <v>20+ Days</v>
      </c>
      <c r="W20" s="1" t="str">
        <f>IF(TODAY()&lt;='Pending Taks'!$L20,"Within SLA","SLA Violated")</f>
        <v>SLA Violated</v>
      </c>
      <c r="X20" s="1" t="str">
        <f t="array" ref="X20">IFERROR(INDEX('Pending @'!$B$2:$B$19,MATCH('Pending Taks'!$H20,'Pending @'!$A$2:$A$19,0)),
IF(AND('Pending Taks'!$D20="Region Update",'Pending Taks'!$Z20="Central"),"DNS-Central",
IF(AND('Pending Taks'!$D20="Region Update",'Pending Taks'!$Z20="Eastern"),"DNS-Eastern",
IF(AND('Pending Taks'!$D20="Region Update",'Pending Taks'!$Z20="Northern"),"DNS-Northern",
IF(AND('Pending Taks'!$D20="Region Update",'Pending Taks'!$Z20="Southern"),"DNS-Southern",
IF(AND('Pending Taks'!$D20="Region Update",'Pending Taks'!$Z20="Western"),"DNS-Western",
IF(AND('Pending Taks'!$D20="Region Update",'Pending Taks'!$Z20="Ops CO"),"DNS-Ops CO",
IF(OR('Pending Taks'!$D20="Create &amp; Upload PO",'Pending Taks'!$D20="Payment Status Update"),"DNS-Finance",
IF('Pending Taks'!$D20="SCM Invoice Validation","DNS-SCM",
IF('Pending Taks'!$D20="Create SES and Send to Finance","DNS-Finance",VLOOKUP('Pending Taks'!$C20,'Post Data'!$C$2:$Y$465,22,0)))))))))))</f>
        <v>DNS-Finance</v>
      </c>
      <c r="Y20" s="1" t="str">
        <f>IF(ISNUMBER(SEARCH("DNS",'Pending Taks'!$X20)),"DNS","Vendor")</f>
        <v>DNS</v>
      </c>
      <c r="Z20" s="1" t="str">
        <f t="array" ref="Z20">IFS(ISNUMBER(SEARCH("Central Office",'Pending Taks'!$C20)),"Ops CO",
OR(ISNUMBER(SEARCH("CNR",'Pending Taks'!$C20)),ISNUMBER(SEARCH("NWR",'Pending Taks'!$C20))),"Central",
OR(ISNUMBER(SEARCH("ESR",'Pending Taks'!$C20)),ISNUMBER(SEARCH("UVR",'Pending Taks'!$C20))),"Eastern",
OR(ISNUMBER(SEARCH("NCR",'Pending Taks'!$C20)),ISNUMBER(SEARCH("NTR",'Pending Taks'!$C20))),"Northern",
OR(ISNUMBER(SEARCH("WSR",'Pending Taks'!$C20)),ISNUMBER(SEARCH("SUR",'Pending Taks'!$C20))),"Southern",
OR(ISNUMBER(SEARCH("WCR",'Pending Taks'!$C20)),ISNUMBER(SEARCH("WNR",'Pending Taks'!$C20))),"Western")</f>
        <v>Central</v>
      </c>
      <c r="AA20" s="1" t="str">
        <f>'Pending Taks'!$R20</f>
        <v>Refuel</v>
      </c>
      <c r="AB20" s="6">
        <v>45138.0</v>
      </c>
    </row>
    <row r="21" ht="15.75" customHeight="1">
      <c r="A21" s="1" t="s">
        <v>82</v>
      </c>
      <c r="B21" s="1" t="s">
        <v>29</v>
      </c>
      <c r="C21" s="1" t="s">
        <v>83</v>
      </c>
      <c r="D21" s="1" t="s">
        <v>31</v>
      </c>
      <c r="E21" s="1" t="s">
        <v>32</v>
      </c>
      <c r="F21" s="1" t="s">
        <v>33</v>
      </c>
      <c r="G21" s="1"/>
      <c r="H21" s="1"/>
      <c r="I21" s="1">
        <v>100.0</v>
      </c>
      <c r="J21" s="1" t="s">
        <v>34</v>
      </c>
      <c r="K21" s="1" t="s">
        <v>35</v>
      </c>
      <c r="L21" s="4">
        <v>45158.95208333333</v>
      </c>
      <c r="M21" s="4">
        <v>45158.95277777778</v>
      </c>
      <c r="N21" s="1"/>
      <c r="O21" s="1" t="s">
        <v>36</v>
      </c>
      <c r="P21" s="1" t="b">
        <v>1</v>
      </c>
      <c r="Q21" s="1" t="s">
        <v>31</v>
      </c>
      <c r="R21" s="1" t="s">
        <v>45</v>
      </c>
      <c r="S21" s="1" t="s">
        <v>48</v>
      </c>
      <c r="T21" s="1" t="s">
        <v>39</v>
      </c>
      <c r="U21" s="5">
        <f>TODAY()-'Pending Taks'!$M21</f>
        <v>319.0472222</v>
      </c>
      <c r="V21" s="1" t="str">
        <f t="array" ref="V21">IFS('Pending Taks'!$U21&lt;=5,"00-05 Days",
AND('Pending Taks'!$U21&gt;5,'Pending Taks'!$U21&lt;=10),"06-10 Days",
AND('Pending Taks'!$U21&gt;10,'Pending Taks'!$U21&lt;=15),"11-15 Days",
AND('Pending Taks'!$U21&gt;15,'Pending Taks'!$U21&lt;=20),"16-20 Days",
'Pending Taks'!$U21&gt;20,"20+ Days")</f>
        <v>20+ Days</v>
      </c>
      <c r="W21" s="1" t="str">
        <f>IF(TODAY()&lt;='Pending Taks'!$L21,"Within SLA","SLA Violated")</f>
        <v>SLA Violated</v>
      </c>
      <c r="X21" s="1" t="str">
        <f t="array" ref="X21">IFERROR(INDEX('Pending @'!$B$2:$B$19,MATCH('Pending Taks'!$H21,'Pending @'!$A$2:$A$19,0)),
IF(AND('Pending Taks'!$D21="Region Update",'Pending Taks'!$Z21="Central"),"DNS-Central",
IF(AND('Pending Taks'!$D21="Region Update",'Pending Taks'!$Z21="Eastern"),"DNS-Eastern",
IF(AND('Pending Taks'!$D21="Region Update",'Pending Taks'!$Z21="Northern"),"DNS-Northern",
IF(AND('Pending Taks'!$D21="Region Update",'Pending Taks'!$Z21="Southern"),"DNS-Southern",
IF(AND('Pending Taks'!$D21="Region Update",'Pending Taks'!$Z21="Western"),"DNS-Western",
IF(AND('Pending Taks'!$D21="Region Update",'Pending Taks'!$Z21="Ops CO"),"DNS-Ops CO",
IF(OR('Pending Taks'!$D21="Create &amp; Upload PO",'Pending Taks'!$D21="Payment Status Update"),"DNS-Finance",
IF('Pending Taks'!$D21="SCM Invoice Validation","DNS-SCM",
IF('Pending Taks'!$D21="Create SES and Send to Finance","DNS-Finance",VLOOKUP('Pending Taks'!$C21,'Post Data'!$C$2:$Y$465,22,0)))))))))))</f>
        <v>DNS-Finance</v>
      </c>
      <c r="Y21" s="1" t="str">
        <f>IF(ISNUMBER(SEARCH("DNS",'Pending Taks'!$X21)),"DNS","Vendor")</f>
        <v>DNS</v>
      </c>
      <c r="Z21" s="1" t="str">
        <f t="array" ref="Z21">IFS(ISNUMBER(SEARCH("Central Office",'Pending Taks'!$C21)),"Ops CO",
OR(ISNUMBER(SEARCH("CNR",'Pending Taks'!$C21)),ISNUMBER(SEARCH("NWR",'Pending Taks'!$C21))),"Central",
OR(ISNUMBER(SEARCH("ESR",'Pending Taks'!$C21)),ISNUMBER(SEARCH("UVR",'Pending Taks'!$C21))),"Eastern",
OR(ISNUMBER(SEARCH("NCR",'Pending Taks'!$C21)),ISNUMBER(SEARCH("NTR",'Pending Taks'!$C21))),"Northern",
OR(ISNUMBER(SEARCH("WSR",'Pending Taks'!$C21)),ISNUMBER(SEARCH("SUR",'Pending Taks'!$C21))),"Southern",
OR(ISNUMBER(SEARCH("WCR",'Pending Taks'!$C21)),ISNUMBER(SEARCH("WNR",'Pending Taks'!$C21))),"Western")</f>
        <v>Western</v>
      </c>
      <c r="AA21" s="1" t="str">
        <f>'Pending Taks'!$R21</f>
        <v>AC</v>
      </c>
      <c r="AB21" s="6">
        <v>45107.0</v>
      </c>
    </row>
    <row r="22" ht="15.75" customHeight="1">
      <c r="A22" s="1" t="s">
        <v>84</v>
      </c>
      <c r="B22" s="1" t="s">
        <v>29</v>
      </c>
      <c r="C22" s="1" t="s">
        <v>85</v>
      </c>
      <c r="D22" s="1" t="s">
        <v>31</v>
      </c>
      <c r="E22" s="1" t="s">
        <v>32</v>
      </c>
      <c r="F22" s="1" t="s">
        <v>33</v>
      </c>
      <c r="G22" s="1"/>
      <c r="H22" s="1"/>
      <c r="I22" s="1">
        <v>241.0</v>
      </c>
      <c r="J22" s="1" t="s">
        <v>34</v>
      </c>
      <c r="K22" s="1" t="s">
        <v>35</v>
      </c>
      <c r="L22" s="4">
        <v>45158.95208333333</v>
      </c>
      <c r="M22" s="4">
        <v>45158.95277777778</v>
      </c>
      <c r="N22" s="1"/>
      <c r="O22" s="1" t="s">
        <v>36</v>
      </c>
      <c r="P22" s="1" t="b">
        <v>1</v>
      </c>
      <c r="Q22" s="1" t="s">
        <v>31</v>
      </c>
      <c r="R22" s="1" t="s">
        <v>37</v>
      </c>
      <c r="S22" s="1" t="s">
        <v>38</v>
      </c>
      <c r="T22" s="1" t="s">
        <v>39</v>
      </c>
      <c r="U22" s="5">
        <f>TODAY()-'Pending Taks'!$M22</f>
        <v>319.0472222</v>
      </c>
      <c r="V22" s="1" t="str">
        <f t="array" ref="V22">IFS('Pending Taks'!$U22&lt;=5,"00-05 Days",
AND('Pending Taks'!$U22&gt;5,'Pending Taks'!$U22&lt;=10),"06-10 Days",
AND('Pending Taks'!$U22&gt;10,'Pending Taks'!$U22&lt;=15),"11-15 Days",
AND('Pending Taks'!$U22&gt;15,'Pending Taks'!$U22&lt;=20),"16-20 Days",
'Pending Taks'!$U22&gt;20,"20+ Days")</f>
        <v>20+ Days</v>
      </c>
      <c r="W22" s="1" t="str">
        <f>IF(TODAY()&lt;='Pending Taks'!$L22,"Within SLA","SLA Violated")</f>
        <v>SLA Violated</v>
      </c>
      <c r="X22" s="1" t="str">
        <f t="array" ref="X22">IFERROR(INDEX('Pending @'!$B$2:$B$19,MATCH('Pending Taks'!$H22,'Pending @'!$A$2:$A$19,0)),
IF(AND('Pending Taks'!$D22="Region Update",'Pending Taks'!$Z22="Central"),"DNS-Central",
IF(AND('Pending Taks'!$D22="Region Update",'Pending Taks'!$Z22="Eastern"),"DNS-Eastern",
IF(AND('Pending Taks'!$D22="Region Update",'Pending Taks'!$Z22="Northern"),"DNS-Northern",
IF(AND('Pending Taks'!$D22="Region Update",'Pending Taks'!$Z22="Southern"),"DNS-Southern",
IF(AND('Pending Taks'!$D22="Region Update",'Pending Taks'!$Z22="Western"),"DNS-Western",
IF(AND('Pending Taks'!$D22="Region Update",'Pending Taks'!$Z22="Ops CO"),"DNS-Ops CO",
IF(OR('Pending Taks'!$D22="Create &amp; Upload PO",'Pending Taks'!$D22="Payment Status Update"),"DNS-Finance",
IF('Pending Taks'!$D22="SCM Invoice Validation","DNS-SCM",
IF('Pending Taks'!$D22="Create SES and Send to Finance","DNS-Finance",VLOOKUP('Pending Taks'!$C22,'Post Data'!$C$2:$Y$465,22,0)))))))))))</f>
        <v>DNS-Finance</v>
      </c>
      <c r="Y22" s="1" t="str">
        <f>IF(ISNUMBER(SEARCH("DNS",'Pending Taks'!$X22)),"DNS","Vendor")</f>
        <v>DNS</v>
      </c>
      <c r="Z22" s="1" t="str">
        <f t="array" ref="Z22">IFS(ISNUMBER(SEARCH("Central Office",'Pending Taks'!$C22)),"Ops CO",
OR(ISNUMBER(SEARCH("CNR",'Pending Taks'!$C22)),ISNUMBER(SEARCH("NWR",'Pending Taks'!$C22))),"Central",
OR(ISNUMBER(SEARCH("ESR",'Pending Taks'!$C22)),ISNUMBER(SEARCH("UVR",'Pending Taks'!$C22))),"Eastern",
OR(ISNUMBER(SEARCH("NCR",'Pending Taks'!$C22)),ISNUMBER(SEARCH("NTR",'Pending Taks'!$C22))),"Northern",
OR(ISNUMBER(SEARCH("WSR",'Pending Taks'!$C22)),ISNUMBER(SEARCH("SUR",'Pending Taks'!$C22))),"Southern",
OR(ISNUMBER(SEARCH("WCR",'Pending Taks'!$C22)),ISNUMBER(SEARCH("WNR",'Pending Taks'!$C22))),"Western")</f>
        <v>Western</v>
      </c>
      <c r="AA22" s="1" t="str">
        <f>'Pending Taks'!$R22</f>
        <v>PIS</v>
      </c>
      <c r="AB22" s="6">
        <v>45138.0</v>
      </c>
    </row>
    <row r="23" ht="15.75" customHeight="1">
      <c r="A23" s="1" t="s">
        <v>86</v>
      </c>
      <c r="B23" s="1" t="s">
        <v>29</v>
      </c>
      <c r="C23" s="1" t="s">
        <v>87</v>
      </c>
      <c r="D23" s="1" t="s">
        <v>31</v>
      </c>
      <c r="E23" s="1" t="s">
        <v>32</v>
      </c>
      <c r="F23" s="1" t="s">
        <v>33</v>
      </c>
      <c r="G23" s="1"/>
      <c r="H23" s="1"/>
      <c r="I23" s="1">
        <v>232.0</v>
      </c>
      <c r="J23" s="1" t="s">
        <v>34</v>
      </c>
      <c r="K23" s="1" t="s">
        <v>35</v>
      </c>
      <c r="L23" s="4">
        <v>45158.95138888889</v>
      </c>
      <c r="M23" s="4">
        <v>45158.95208333333</v>
      </c>
      <c r="N23" s="1"/>
      <c r="O23" s="1" t="s">
        <v>36</v>
      </c>
      <c r="P23" s="1" t="b">
        <v>1</v>
      </c>
      <c r="Q23" s="1" t="s">
        <v>31</v>
      </c>
      <c r="R23" s="1" t="s">
        <v>37</v>
      </c>
      <c r="S23" s="1" t="s">
        <v>38</v>
      </c>
      <c r="T23" s="1" t="s">
        <v>39</v>
      </c>
      <c r="U23" s="5">
        <f>TODAY()-'Pending Taks'!$M23</f>
        <v>319.0479167</v>
      </c>
      <c r="V23" s="1" t="str">
        <f t="array" ref="V23">IFS('Pending Taks'!$U23&lt;=5,"00-05 Days",
AND('Pending Taks'!$U23&gt;5,'Pending Taks'!$U23&lt;=10),"06-10 Days",
AND('Pending Taks'!$U23&gt;10,'Pending Taks'!$U23&lt;=15),"11-15 Days",
AND('Pending Taks'!$U23&gt;15,'Pending Taks'!$U23&lt;=20),"16-20 Days",
'Pending Taks'!$U23&gt;20,"20+ Days")</f>
        <v>20+ Days</v>
      </c>
      <c r="W23" s="1" t="str">
        <f>IF(TODAY()&lt;='Pending Taks'!$L23,"Within SLA","SLA Violated")</f>
        <v>SLA Violated</v>
      </c>
      <c r="X23" s="1" t="str">
        <f t="array" ref="X23">IFERROR(INDEX('Pending @'!$B$2:$B$19,MATCH('Pending Taks'!$H23,'Pending @'!$A$2:$A$19,0)),
IF(AND('Pending Taks'!$D23="Region Update",'Pending Taks'!$Z23="Central"),"DNS-Central",
IF(AND('Pending Taks'!$D23="Region Update",'Pending Taks'!$Z23="Eastern"),"DNS-Eastern",
IF(AND('Pending Taks'!$D23="Region Update",'Pending Taks'!$Z23="Northern"),"DNS-Northern",
IF(AND('Pending Taks'!$D23="Region Update",'Pending Taks'!$Z23="Southern"),"DNS-Southern",
IF(AND('Pending Taks'!$D23="Region Update",'Pending Taks'!$Z23="Western"),"DNS-Western",
IF(AND('Pending Taks'!$D23="Region Update",'Pending Taks'!$Z23="Ops CO"),"DNS-Ops CO",
IF(OR('Pending Taks'!$D23="Create &amp; Upload PO",'Pending Taks'!$D23="Payment Status Update"),"DNS-Finance",
IF('Pending Taks'!$D23="SCM Invoice Validation","DNS-SCM",
IF('Pending Taks'!$D23="Create SES and Send to Finance","DNS-Finance",VLOOKUP('Pending Taks'!$C23,'Post Data'!$C$2:$Y$465,22,0)))))))))))</f>
        <v>DNS-Finance</v>
      </c>
      <c r="Y23" s="1" t="str">
        <f>IF(ISNUMBER(SEARCH("DNS",'Pending Taks'!$X23)),"DNS","Vendor")</f>
        <v>DNS</v>
      </c>
      <c r="Z23" s="1" t="str">
        <f t="array" ref="Z23">IFS(ISNUMBER(SEARCH("Central Office",'Pending Taks'!$C23)),"Ops CO",
OR(ISNUMBER(SEARCH("CNR",'Pending Taks'!$C23)),ISNUMBER(SEARCH("NWR",'Pending Taks'!$C23))),"Central",
OR(ISNUMBER(SEARCH("ESR",'Pending Taks'!$C23)),ISNUMBER(SEARCH("UVR",'Pending Taks'!$C23))),"Eastern",
OR(ISNUMBER(SEARCH("NCR",'Pending Taks'!$C23)),ISNUMBER(SEARCH("NTR",'Pending Taks'!$C23))),"Northern",
OR(ISNUMBER(SEARCH("WSR",'Pending Taks'!$C23)),ISNUMBER(SEARCH("SUR",'Pending Taks'!$C23))),"Southern",
OR(ISNUMBER(SEARCH("WCR",'Pending Taks'!$C23)),ISNUMBER(SEARCH("WNR",'Pending Taks'!$C23))),"Western")</f>
        <v>Western</v>
      </c>
      <c r="AA23" s="1" t="str">
        <f>'Pending Taks'!$R23</f>
        <v>PIS</v>
      </c>
      <c r="AB23" s="6">
        <v>45138.0</v>
      </c>
    </row>
    <row r="24" ht="15.75" customHeight="1">
      <c r="A24" s="1" t="s">
        <v>88</v>
      </c>
      <c r="B24" s="1" t="s">
        <v>29</v>
      </c>
      <c r="C24" s="1" t="s">
        <v>89</v>
      </c>
      <c r="D24" s="1" t="s">
        <v>31</v>
      </c>
      <c r="E24" s="1" t="s">
        <v>32</v>
      </c>
      <c r="F24" s="1" t="s">
        <v>33</v>
      </c>
      <c r="G24" s="1"/>
      <c r="H24" s="1"/>
      <c r="I24" s="1">
        <v>251.0</v>
      </c>
      <c r="J24" s="1" t="s">
        <v>34</v>
      </c>
      <c r="K24" s="1" t="s">
        <v>35</v>
      </c>
      <c r="L24" s="4">
        <v>45158.95138888889</v>
      </c>
      <c r="M24" s="4">
        <v>45158.95208333333</v>
      </c>
      <c r="N24" s="1"/>
      <c r="O24" s="1" t="s">
        <v>36</v>
      </c>
      <c r="P24" s="1" t="b">
        <v>1</v>
      </c>
      <c r="Q24" s="1" t="s">
        <v>31</v>
      </c>
      <c r="R24" s="1" t="s">
        <v>42</v>
      </c>
      <c r="S24" s="1" t="s">
        <v>38</v>
      </c>
      <c r="T24" s="1" t="s">
        <v>39</v>
      </c>
      <c r="U24" s="5">
        <f>TODAY()-'Pending Taks'!$M24</f>
        <v>319.0479167</v>
      </c>
      <c r="V24" s="1" t="str">
        <f t="array" ref="V24">IFS('Pending Taks'!$U24&lt;=5,"00-05 Days",
AND('Pending Taks'!$U24&gt;5,'Pending Taks'!$U24&lt;=10),"06-10 Days",
AND('Pending Taks'!$U24&gt;10,'Pending Taks'!$U24&lt;=15),"11-15 Days",
AND('Pending Taks'!$U24&gt;15,'Pending Taks'!$U24&lt;=20),"16-20 Days",
'Pending Taks'!$U24&gt;20,"20+ Days")</f>
        <v>20+ Days</v>
      </c>
      <c r="W24" s="1" t="str">
        <f>IF(TODAY()&lt;='Pending Taks'!$L24,"Within SLA","SLA Violated")</f>
        <v>SLA Violated</v>
      </c>
      <c r="X24" s="1" t="str">
        <f t="array" ref="X24">IFERROR(INDEX('Pending @'!$B$2:$B$19,MATCH('Pending Taks'!$H24,'Pending @'!$A$2:$A$19,0)),
IF(AND('Pending Taks'!$D24="Region Update",'Pending Taks'!$Z24="Central"),"DNS-Central",
IF(AND('Pending Taks'!$D24="Region Update",'Pending Taks'!$Z24="Eastern"),"DNS-Eastern",
IF(AND('Pending Taks'!$D24="Region Update",'Pending Taks'!$Z24="Northern"),"DNS-Northern",
IF(AND('Pending Taks'!$D24="Region Update",'Pending Taks'!$Z24="Southern"),"DNS-Southern",
IF(AND('Pending Taks'!$D24="Region Update",'Pending Taks'!$Z24="Western"),"DNS-Western",
IF(AND('Pending Taks'!$D24="Region Update",'Pending Taks'!$Z24="Ops CO"),"DNS-Ops CO",
IF(OR('Pending Taks'!$D24="Create &amp; Upload PO",'Pending Taks'!$D24="Payment Status Update"),"DNS-Finance",
IF('Pending Taks'!$D24="SCM Invoice Validation","DNS-SCM",
IF('Pending Taks'!$D24="Create SES and Send to Finance","DNS-Finance",VLOOKUP('Pending Taks'!$C24,'Post Data'!$C$2:$Y$465,22,0)))))))))))</f>
        <v>DNS-Finance</v>
      </c>
      <c r="Y24" s="1" t="str">
        <f>IF(ISNUMBER(SEARCH("DNS",'Pending Taks'!$X24)),"DNS","Vendor")</f>
        <v>DNS</v>
      </c>
      <c r="Z24" s="1" t="str">
        <f t="array" ref="Z24">IFS(ISNUMBER(SEARCH("Central Office",'Pending Taks'!$C24)),"Ops CO",
OR(ISNUMBER(SEARCH("CNR",'Pending Taks'!$C24)),ISNUMBER(SEARCH("NWR",'Pending Taks'!$C24))),"Central",
OR(ISNUMBER(SEARCH("ESR",'Pending Taks'!$C24)),ISNUMBER(SEARCH("UVR",'Pending Taks'!$C24))),"Eastern",
OR(ISNUMBER(SEARCH("NCR",'Pending Taks'!$C24)),ISNUMBER(SEARCH("NTR",'Pending Taks'!$C24))),"Northern",
OR(ISNUMBER(SEARCH("WSR",'Pending Taks'!$C24)),ISNUMBER(SEARCH("SUR",'Pending Taks'!$C24))),"Southern",
OR(ISNUMBER(SEARCH("WCR",'Pending Taks'!$C24)),ISNUMBER(SEARCH("WNR",'Pending Taks'!$C24))),"Western")</f>
        <v>Western</v>
      </c>
      <c r="AA24" s="1" t="str">
        <f>'Pending Taks'!$R24</f>
        <v>PG</v>
      </c>
      <c r="AB24" s="6">
        <v>45138.0</v>
      </c>
    </row>
    <row r="25" ht="15.75" customHeight="1">
      <c r="A25" s="1" t="s">
        <v>90</v>
      </c>
      <c r="B25" s="1" t="s">
        <v>29</v>
      </c>
      <c r="C25" s="1" t="s">
        <v>91</v>
      </c>
      <c r="D25" s="1" t="s">
        <v>31</v>
      </c>
      <c r="E25" s="1" t="s">
        <v>32</v>
      </c>
      <c r="F25" s="1" t="s">
        <v>33</v>
      </c>
      <c r="G25" s="1"/>
      <c r="H25" s="1"/>
      <c r="I25" s="1">
        <v>270.0</v>
      </c>
      <c r="J25" s="1" t="s">
        <v>34</v>
      </c>
      <c r="K25" s="1" t="s">
        <v>35</v>
      </c>
      <c r="L25" s="4">
        <v>45158.95138888889</v>
      </c>
      <c r="M25" s="4">
        <v>45158.95208333333</v>
      </c>
      <c r="N25" s="1"/>
      <c r="O25" s="1" t="s">
        <v>36</v>
      </c>
      <c r="P25" s="1" t="b">
        <v>1</v>
      </c>
      <c r="Q25" s="1" t="s">
        <v>31</v>
      </c>
      <c r="R25" s="1" t="s">
        <v>51</v>
      </c>
      <c r="S25" s="1" t="s">
        <v>38</v>
      </c>
      <c r="T25" s="1" t="s">
        <v>39</v>
      </c>
      <c r="U25" s="5">
        <f>TODAY()-'Pending Taks'!$M25</f>
        <v>319.0479167</v>
      </c>
      <c r="V25" s="1" t="str">
        <f t="array" ref="V25">IFS('Pending Taks'!$U25&lt;=5,"00-05 Days",
AND('Pending Taks'!$U25&gt;5,'Pending Taks'!$U25&lt;=10),"06-10 Days",
AND('Pending Taks'!$U25&gt;10,'Pending Taks'!$U25&lt;=15),"11-15 Days",
AND('Pending Taks'!$U25&gt;15,'Pending Taks'!$U25&lt;=20),"16-20 Days",
'Pending Taks'!$U25&gt;20,"20+ Days")</f>
        <v>20+ Days</v>
      </c>
      <c r="W25" s="1" t="str">
        <f>IF(TODAY()&lt;='Pending Taks'!$L25,"Within SLA","SLA Violated")</f>
        <v>SLA Violated</v>
      </c>
      <c r="X25" s="1" t="str">
        <f t="array" ref="X25">IFERROR(INDEX('Pending @'!$B$2:$B$19,MATCH('Pending Taks'!$H25,'Pending @'!$A$2:$A$19,0)),
IF(AND('Pending Taks'!$D25="Region Update",'Pending Taks'!$Z25="Central"),"DNS-Central",
IF(AND('Pending Taks'!$D25="Region Update",'Pending Taks'!$Z25="Eastern"),"DNS-Eastern",
IF(AND('Pending Taks'!$D25="Region Update",'Pending Taks'!$Z25="Northern"),"DNS-Northern",
IF(AND('Pending Taks'!$D25="Region Update",'Pending Taks'!$Z25="Southern"),"DNS-Southern",
IF(AND('Pending Taks'!$D25="Region Update",'Pending Taks'!$Z25="Western"),"DNS-Western",
IF(AND('Pending Taks'!$D25="Region Update",'Pending Taks'!$Z25="Ops CO"),"DNS-Ops CO",
IF(OR('Pending Taks'!$D25="Create &amp; Upload PO",'Pending Taks'!$D25="Payment Status Update"),"DNS-Finance",
IF('Pending Taks'!$D25="SCM Invoice Validation","DNS-SCM",
IF('Pending Taks'!$D25="Create SES and Send to Finance","DNS-Finance",VLOOKUP('Pending Taks'!$C25,'Post Data'!$C$2:$Y$465,22,0)))))))))))</f>
        <v>DNS-Finance</v>
      </c>
      <c r="Y25" s="1" t="str">
        <f>IF(ISNUMBER(SEARCH("DNS",'Pending Taks'!$X25)),"DNS","Vendor")</f>
        <v>DNS</v>
      </c>
      <c r="Z25" s="1" t="str">
        <f t="array" ref="Z25">IFS(ISNUMBER(SEARCH("Central Office",'Pending Taks'!$C25)),"Ops CO",
OR(ISNUMBER(SEARCH("CNR",'Pending Taks'!$C25)),ISNUMBER(SEARCH("NWR",'Pending Taks'!$C25))),"Central",
OR(ISNUMBER(SEARCH("ESR",'Pending Taks'!$C25)),ISNUMBER(SEARCH("UVR",'Pending Taks'!$C25))),"Eastern",
OR(ISNUMBER(SEARCH("NCR",'Pending Taks'!$C25)),ISNUMBER(SEARCH("NTR",'Pending Taks'!$C25))),"Northern",
OR(ISNUMBER(SEARCH("WSR",'Pending Taks'!$C25)),ISNUMBER(SEARCH("SUR",'Pending Taks'!$C25))),"Southern",
OR(ISNUMBER(SEARCH("WCR",'Pending Taks'!$C25)),ISNUMBER(SEARCH("WNR",'Pending Taks'!$C25))),"Western")</f>
        <v>Eastern</v>
      </c>
      <c r="AA25" s="1" t="str">
        <f>'Pending Taks'!$R25</f>
        <v>Refuel</v>
      </c>
      <c r="AB25" s="6">
        <v>45138.0</v>
      </c>
    </row>
    <row r="26" ht="15.75" customHeight="1">
      <c r="A26" s="1" t="s">
        <v>92</v>
      </c>
      <c r="B26" s="1" t="s">
        <v>29</v>
      </c>
      <c r="C26" s="1" t="s">
        <v>93</v>
      </c>
      <c r="D26" s="1" t="s">
        <v>31</v>
      </c>
      <c r="E26" s="1" t="s">
        <v>32</v>
      </c>
      <c r="F26" s="1" t="s">
        <v>33</v>
      </c>
      <c r="G26" s="1"/>
      <c r="H26" s="1"/>
      <c r="I26" s="1">
        <v>102.0</v>
      </c>
      <c r="J26" s="1" t="s">
        <v>34</v>
      </c>
      <c r="K26" s="1" t="s">
        <v>35</v>
      </c>
      <c r="L26" s="4">
        <v>45154.92152777778</v>
      </c>
      <c r="M26" s="4">
        <v>45154.92222222222</v>
      </c>
      <c r="N26" s="1"/>
      <c r="O26" s="1" t="s">
        <v>36</v>
      </c>
      <c r="P26" s="1" t="b">
        <v>1</v>
      </c>
      <c r="Q26" s="1" t="s">
        <v>31</v>
      </c>
      <c r="R26" s="1" t="s">
        <v>42</v>
      </c>
      <c r="S26" s="1" t="s">
        <v>48</v>
      </c>
      <c r="T26" s="1" t="s">
        <v>39</v>
      </c>
      <c r="U26" s="5">
        <f>TODAY()-'Pending Taks'!$M26</f>
        <v>323.0777778</v>
      </c>
      <c r="V26" s="1" t="str">
        <f t="array" ref="V26">IFS('Pending Taks'!$U26&lt;=5,"00-05 Days",
AND('Pending Taks'!$U26&gt;5,'Pending Taks'!$U26&lt;=10),"06-10 Days",
AND('Pending Taks'!$U26&gt;10,'Pending Taks'!$U26&lt;=15),"11-15 Days",
AND('Pending Taks'!$U26&gt;15,'Pending Taks'!$U26&lt;=20),"16-20 Days",
'Pending Taks'!$U26&gt;20,"20+ Days")</f>
        <v>20+ Days</v>
      </c>
      <c r="W26" s="1" t="str">
        <f>IF(TODAY()&lt;='Pending Taks'!$L26,"Within SLA","SLA Violated")</f>
        <v>SLA Violated</v>
      </c>
      <c r="X26" s="1" t="str">
        <f t="array" ref="X26">IFERROR(INDEX('Pending @'!$B$2:$B$19,MATCH('Pending Taks'!$H26,'Pending @'!$A$2:$A$19,0)),
IF(AND('Pending Taks'!$D26="Region Update",'Pending Taks'!$Z26="Central"),"DNS-Central",
IF(AND('Pending Taks'!$D26="Region Update",'Pending Taks'!$Z26="Eastern"),"DNS-Eastern",
IF(AND('Pending Taks'!$D26="Region Update",'Pending Taks'!$Z26="Northern"),"DNS-Northern",
IF(AND('Pending Taks'!$D26="Region Update",'Pending Taks'!$Z26="Southern"),"DNS-Southern",
IF(AND('Pending Taks'!$D26="Region Update",'Pending Taks'!$Z26="Western"),"DNS-Western",
IF(AND('Pending Taks'!$D26="Region Update",'Pending Taks'!$Z26="Ops CO"),"DNS-Ops CO",
IF(OR('Pending Taks'!$D26="Create &amp; Upload PO",'Pending Taks'!$D26="Payment Status Update"),"DNS-Finance",
IF('Pending Taks'!$D26="SCM Invoice Validation","DNS-SCM",
IF('Pending Taks'!$D26="Create SES and Send to Finance","DNS-Finance",VLOOKUP('Pending Taks'!$C26,'Post Data'!$C$2:$Y$465,22,0)))))))))))</f>
        <v>DNS-Finance</v>
      </c>
      <c r="Y26" s="1" t="str">
        <f>IF(ISNUMBER(SEARCH("DNS",'Pending Taks'!$X26)),"DNS","Vendor")</f>
        <v>DNS</v>
      </c>
      <c r="Z26" s="1" t="str">
        <f t="array" ref="Z26">IFS(ISNUMBER(SEARCH("Central Office",'Pending Taks'!$C26)),"Ops CO",
OR(ISNUMBER(SEARCH("CNR",'Pending Taks'!$C26)),ISNUMBER(SEARCH("NWR",'Pending Taks'!$C26))),"Central",
OR(ISNUMBER(SEARCH("ESR",'Pending Taks'!$C26)),ISNUMBER(SEARCH("UVR",'Pending Taks'!$C26))),"Eastern",
OR(ISNUMBER(SEARCH("NCR",'Pending Taks'!$C26)),ISNUMBER(SEARCH("NTR",'Pending Taks'!$C26))),"Northern",
OR(ISNUMBER(SEARCH("WSR",'Pending Taks'!$C26)),ISNUMBER(SEARCH("SUR",'Pending Taks'!$C26))),"Southern",
OR(ISNUMBER(SEARCH("WCR",'Pending Taks'!$C26)),ISNUMBER(SEARCH("WNR",'Pending Taks'!$C26))),"Western")</f>
        <v>Western</v>
      </c>
      <c r="AA26" s="1" t="str">
        <f>'Pending Taks'!$R26</f>
        <v>PG</v>
      </c>
      <c r="AB26" s="6">
        <v>45107.0</v>
      </c>
    </row>
    <row r="27" ht="15.75" customHeight="1">
      <c r="A27" s="1" t="s">
        <v>94</v>
      </c>
      <c r="B27" s="1" t="s">
        <v>29</v>
      </c>
      <c r="C27" s="1" t="s">
        <v>95</v>
      </c>
      <c r="D27" s="1" t="s">
        <v>31</v>
      </c>
      <c r="E27" s="1" t="s">
        <v>32</v>
      </c>
      <c r="F27" s="1" t="s">
        <v>33</v>
      </c>
      <c r="G27" s="1"/>
      <c r="H27" s="1"/>
      <c r="I27" s="1">
        <v>101.0</v>
      </c>
      <c r="J27" s="1" t="s">
        <v>34</v>
      </c>
      <c r="K27" s="1" t="s">
        <v>35</v>
      </c>
      <c r="L27" s="4">
        <v>45154.92152777778</v>
      </c>
      <c r="M27" s="4">
        <v>45154.92222222222</v>
      </c>
      <c r="N27" s="1"/>
      <c r="O27" s="1" t="s">
        <v>36</v>
      </c>
      <c r="P27" s="1" t="b">
        <v>1</v>
      </c>
      <c r="Q27" s="1" t="s">
        <v>31</v>
      </c>
      <c r="R27" s="1" t="s">
        <v>45</v>
      </c>
      <c r="S27" s="1" t="s">
        <v>48</v>
      </c>
      <c r="T27" s="1" t="s">
        <v>39</v>
      </c>
      <c r="U27" s="5">
        <f>TODAY()-'Pending Taks'!$M27</f>
        <v>323.0777778</v>
      </c>
      <c r="V27" s="1" t="str">
        <f t="array" ref="V27">IFS('Pending Taks'!$U27&lt;=5,"00-05 Days",
AND('Pending Taks'!$U27&gt;5,'Pending Taks'!$U27&lt;=10),"06-10 Days",
AND('Pending Taks'!$U27&gt;10,'Pending Taks'!$U27&lt;=15),"11-15 Days",
AND('Pending Taks'!$U27&gt;15,'Pending Taks'!$U27&lt;=20),"16-20 Days",
'Pending Taks'!$U27&gt;20,"20+ Days")</f>
        <v>20+ Days</v>
      </c>
      <c r="W27" s="1" t="str">
        <f>IF(TODAY()&lt;='Pending Taks'!$L27,"Within SLA","SLA Violated")</f>
        <v>SLA Violated</v>
      </c>
      <c r="X27" s="1" t="str">
        <f t="array" ref="X27">IFERROR(INDEX('Pending @'!$B$2:$B$19,MATCH('Pending Taks'!$H27,'Pending @'!$A$2:$A$19,0)),
IF(AND('Pending Taks'!$D27="Region Update",'Pending Taks'!$Z27="Central"),"DNS-Central",
IF(AND('Pending Taks'!$D27="Region Update",'Pending Taks'!$Z27="Eastern"),"DNS-Eastern",
IF(AND('Pending Taks'!$D27="Region Update",'Pending Taks'!$Z27="Northern"),"DNS-Northern",
IF(AND('Pending Taks'!$D27="Region Update",'Pending Taks'!$Z27="Southern"),"DNS-Southern",
IF(AND('Pending Taks'!$D27="Region Update",'Pending Taks'!$Z27="Western"),"DNS-Western",
IF(AND('Pending Taks'!$D27="Region Update",'Pending Taks'!$Z27="Ops CO"),"DNS-Ops CO",
IF(OR('Pending Taks'!$D27="Create &amp; Upload PO",'Pending Taks'!$D27="Payment Status Update"),"DNS-Finance",
IF('Pending Taks'!$D27="SCM Invoice Validation","DNS-SCM",
IF('Pending Taks'!$D27="Create SES and Send to Finance","DNS-Finance",VLOOKUP('Pending Taks'!$C27,'Post Data'!$C$2:$Y$465,22,0)))))))))))</f>
        <v>DNS-Finance</v>
      </c>
      <c r="Y27" s="1" t="str">
        <f>IF(ISNUMBER(SEARCH("DNS",'Pending Taks'!$X27)),"DNS","Vendor")</f>
        <v>DNS</v>
      </c>
      <c r="Z27" s="1" t="str">
        <f t="array" ref="Z27">IFS(ISNUMBER(SEARCH("Central Office",'Pending Taks'!$C27)),"Ops CO",
OR(ISNUMBER(SEARCH("CNR",'Pending Taks'!$C27)),ISNUMBER(SEARCH("NWR",'Pending Taks'!$C27))),"Central",
OR(ISNUMBER(SEARCH("ESR",'Pending Taks'!$C27)),ISNUMBER(SEARCH("UVR",'Pending Taks'!$C27))),"Eastern",
OR(ISNUMBER(SEARCH("NCR",'Pending Taks'!$C27)),ISNUMBER(SEARCH("NTR",'Pending Taks'!$C27))),"Northern",
OR(ISNUMBER(SEARCH("WSR",'Pending Taks'!$C27)),ISNUMBER(SEARCH("SUR",'Pending Taks'!$C27))),"Southern",
OR(ISNUMBER(SEARCH("WCR",'Pending Taks'!$C27)),ISNUMBER(SEARCH("WNR",'Pending Taks'!$C27))),"Western")</f>
        <v>Western</v>
      </c>
      <c r="AA27" s="1" t="str">
        <f>'Pending Taks'!$R27</f>
        <v>AC</v>
      </c>
      <c r="AB27" s="6">
        <v>45107.0</v>
      </c>
    </row>
    <row r="28" ht="15.75" customHeight="1">
      <c r="A28" s="1" t="s">
        <v>96</v>
      </c>
      <c r="B28" s="1" t="s">
        <v>29</v>
      </c>
      <c r="C28" s="1" t="s">
        <v>97</v>
      </c>
      <c r="D28" s="1" t="s">
        <v>31</v>
      </c>
      <c r="E28" s="1" t="s">
        <v>32</v>
      </c>
      <c r="F28" s="1" t="s">
        <v>33</v>
      </c>
      <c r="G28" s="1"/>
      <c r="H28" s="1"/>
      <c r="I28" s="1">
        <v>138.0</v>
      </c>
      <c r="J28" s="1" t="s">
        <v>34</v>
      </c>
      <c r="K28" s="1" t="s">
        <v>35</v>
      </c>
      <c r="L28" s="4">
        <v>45154.92152777778</v>
      </c>
      <c r="M28" s="4">
        <v>45154.92222222222</v>
      </c>
      <c r="N28" s="1"/>
      <c r="O28" s="1" t="s">
        <v>36</v>
      </c>
      <c r="P28" s="1" t="b">
        <v>1</v>
      </c>
      <c r="Q28" s="1" t="s">
        <v>31</v>
      </c>
      <c r="R28" s="1" t="s">
        <v>65</v>
      </c>
      <c r="S28" s="1" t="s">
        <v>48</v>
      </c>
      <c r="T28" s="1" t="s">
        <v>39</v>
      </c>
      <c r="U28" s="5">
        <f>TODAY()-'Pending Taks'!$M28</f>
        <v>323.0777778</v>
      </c>
      <c r="V28" s="1" t="str">
        <f t="array" ref="V28">IFS('Pending Taks'!$U28&lt;=5,"00-05 Days",
AND('Pending Taks'!$U28&gt;5,'Pending Taks'!$U28&lt;=10),"06-10 Days",
AND('Pending Taks'!$U28&gt;10,'Pending Taks'!$U28&lt;=15),"11-15 Days",
AND('Pending Taks'!$U28&gt;15,'Pending Taks'!$U28&lt;=20),"16-20 Days",
'Pending Taks'!$U28&gt;20,"20+ Days")</f>
        <v>20+ Days</v>
      </c>
      <c r="W28" s="1" t="str">
        <f>IF(TODAY()&lt;='Pending Taks'!$L28,"Within SLA","SLA Violated")</f>
        <v>SLA Violated</v>
      </c>
      <c r="X28" s="1" t="str">
        <f t="array" ref="X28">IFERROR(INDEX('Pending @'!$B$2:$B$19,MATCH('Pending Taks'!$H28,'Pending @'!$A$2:$A$19,0)),
IF(AND('Pending Taks'!$D28="Region Update",'Pending Taks'!$Z28="Central"),"DNS-Central",
IF(AND('Pending Taks'!$D28="Region Update",'Pending Taks'!$Z28="Eastern"),"DNS-Eastern",
IF(AND('Pending Taks'!$D28="Region Update",'Pending Taks'!$Z28="Northern"),"DNS-Northern",
IF(AND('Pending Taks'!$D28="Region Update",'Pending Taks'!$Z28="Southern"),"DNS-Southern",
IF(AND('Pending Taks'!$D28="Region Update",'Pending Taks'!$Z28="Western"),"DNS-Western",
IF(AND('Pending Taks'!$D28="Region Update",'Pending Taks'!$Z28="Ops CO"),"DNS-Ops CO",
IF(OR('Pending Taks'!$D28="Create &amp; Upload PO",'Pending Taks'!$D28="Payment Status Update"),"DNS-Finance",
IF('Pending Taks'!$D28="SCM Invoice Validation","DNS-SCM",
IF('Pending Taks'!$D28="Create SES and Send to Finance","DNS-Finance",VLOOKUP('Pending Taks'!$C28,'Post Data'!$C$2:$Y$465,22,0)))))))))))</f>
        <v>DNS-Finance</v>
      </c>
      <c r="Y28" s="1" t="str">
        <f>IF(ISNUMBER(SEARCH("DNS",'Pending Taks'!$X28)),"DNS","Vendor")</f>
        <v>DNS</v>
      </c>
      <c r="Z28" s="1" t="str">
        <f t="array" ref="Z28">IFS(ISNUMBER(SEARCH("Central Office",'Pending Taks'!$C28)),"Ops CO",
OR(ISNUMBER(SEARCH("CNR",'Pending Taks'!$C28)),ISNUMBER(SEARCH("NWR",'Pending Taks'!$C28))),"Central",
OR(ISNUMBER(SEARCH("ESR",'Pending Taks'!$C28)),ISNUMBER(SEARCH("UVR",'Pending Taks'!$C28))),"Eastern",
OR(ISNUMBER(SEARCH("NCR",'Pending Taks'!$C28)),ISNUMBER(SEARCH("NTR",'Pending Taks'!$C28))),"Northern",
OR(ISNUMBER(SEARCH("WSR",'Pending Taks'!$C28)),ISNUMBER(SEARCH("SUR",'Pending Taks'!$C28))),"Southern",
OR(ISNUMBER(SEARCH("WCR",'Pending Taks'!$C28)),ISNUMBER(SEARCH("WNR",'Pending Taks'!$C28))),"Western")</f>
        <v>Western</v>
      </c>
      <c r="AA28" s="1" t="str">
        <f>'Pending Taks'!$R28</f>
        <v>FTG</v>
      </c>
      <c r="AB28" s="6">
        <v>45107.0</v>
      </c>
    </row>
    <row r="29" ht="15.75" customHeight="1">
      <c r="A29" s="1" t="s">
        <v>98</v>
      </c>
      <c r="B29" s="1" t="s">
        <v>29</v>
      </c>
      <c r="C29" s="1" t="s">
        <v>99</v>
      </c>
      <c r="D29" s="1" t="s">
        <v>31</v>
      </c>
      <c r="E29" s="1" t="s">
        <v>32</v>
      </c>
      <c r="F29" s="1" t="s">
        <v>33</v>
      </c>
      <c r="G29" s="1"/>
      <c r="H29" s="1"/>
      <c r="I29" s="1">
        <v>95.0</v>
      </c>
      <c r="J29" s="1" t="s">
        <v>34</v>
      </c>
      <c r="K29" s="1" t="s">
        <v>35</v>
      </c>
      <c r="L29" s="4">
        <v>45154.92152777778</v>
      </c>
      <c r="M29" s="4">
        <v>45154.92222222222</v>
      </c>
      <c r="N29" s="1"/>
      <c r="O29" s="1" t="s">
        <v>36</v>
      </c>
      <c r="P29" s="1" t="b">
        <v>1</v>
      </c>
      <c r="Q29" s="1" t="s">
        <v>31</v>
      </c>
      <c r="R29" s="1" t="s">
        <v>51</v>
      </c>
      <c r="S29" s="1" t="s">
        <v>48</v>
      </c>
      <c r="T29" s="1" t="s">
        <v>39</v>
      </c>
      <c r="U29" s="5">
        <f>TODAY()-'Pending Taks'!$M29</f>
        <v>323.0777778</v>
      </c>
      <c r="V29" s="1" t="str">
        <f t="array" ref="V29">IFS('Pending Taks'!$U29&lt;=5,"00-05 Days",
AND('Pending Taks'!$U29&gt;5,'Pending Taks'!$U29&lt;=10),"06-10 Days",
AND('Pending Taks'!$U29&gt;10,'Pending Taks'!$U29&lt;=15),"11-15 Days",
AND('Pending Taks'!$U29&gt;15,'Pending Taks'!$U29&lt;=20),"16-20 Days",
'Pending Taks'!$U29&gt;20,"20+ Days")</f>
        <v>20+ Days</v>
      </c>
      <c r="W29" s="1" t="str">
        <f>IF(TODAY()&lt;='Pending Taks'!$L29,"Within SLA","SLA Violated")</f>
        <v>SLA Violated</v>
      </c>
      <c r="X29" s="1" t="str">
        <f t="array" ref="X29">IFERROR(INDEX('Pending @'!$B$2:$B$19,MATCH('Pending Taks'!$H29,'Pending @'!$A$2:$A$19,0)),
IF(AND('Pending Taks'!$D29="Region Update",'Pending Taks'!$Z29="Central"),"DNS-Central",
IF(AND('Pending Taks'!$D29="Region Update",'Pending Taks'!$Z29="Eastern"),"DNS-Eastern",
IF(AND('Pending Taks'!$D29="Region Update",'Pending Taks'!$Z29="Northern"),"DNS-Northern",
IF(AND('Pending Taks'!$D29="Region Update",'Pending Taks'!$Z29="Southern"),"DNS-Southern",
IF(AND('Pending Taks'!$D29="Region Update",'Pending Taks'!$Z29="Western"),"DNS-Western",
IF(AND('Pending Taks'!$D29="Region Update",'Pending Taks'!$Z29="Ops CO"),"DNS-Ops CO",
IF(OR('Pending Taks'!$D29="Create &amp; Upload PO",'Pending Taks'!$D29="Payment Status Update"),"DNS-Finance",
IF('Pending Taks'!$D29="SCM Invoice Validation","DNS-SCM",
IF('Pending Taks'!$D29="Create SES and Send to Finance","DNS-Finance",VLOOKUP('Pending Taks'!$C29,'Post Data'!$C$2:$Y$465,22,0)))))))))))</f>
        <v>DNS-Finance</v>
      </c>
      <c r="Y29" s="1" t="str">
        <f>IF(ISNUMBER(SEARCH("DNS",'Pending Taks'!$X29)),"DNS","Vendor")</f>
        <v>DNS</v>
      </c>
      <c r="Z29" s="1" t="str">
        <f t="array" ref="Z29">IFS(ISNUMBER(SEARCH("Central Office",'Pending Taks'!$C29)),"Ops CO",
OR(ISNUMBER(SEARCH("CNR",'Pending Taks'!$C29)),ISNUMBER(SEARCH("NWR",'Pending Taks'!$C29))),"Central",
OR(ISNUMBER(SEARCH("ESR",'Pending Taks'!$C29)),ISNUMBER(SEARCH("UVR",'Pending Taks'!$C29))),"Eastern",
OR(ISNUMBER(SEARCH("NCR",'Pending Taks'!$C29)),ISNUMBER(SEARCH("NTR",'Pending Taks'!$C29))),"Northern",
OR(ISNUMBER(SEARCH("WSR",'Pending Taks'!$C29)),ISNUMBER(SEARCH("SUR",'Pending Taks'!$C29))),"Southern",
OR(ISNUMBER(SEARCH("WCR",'Pending Taks'!$C29)),ISNUMBER(SEARCH("WNR",'Pending Taks'!$C29))),"Western")</f>
        <v>Western</v>
      </c>
      <c r="AA29" s="1" t="str">
        <f>'Pending Taks'!$R29</f>
        <v>Refuel</v>
      </c>
      <c r="AB29" s="6">
        <v>45107.0</v>
      </c>
    </row>
    <row r="30" ht="15.75" customHeight="1">
      <c r="A30" s="1" t="s">
        <v>100</v>
      </c>
      <c r="B30" s="1" t="s">
        <v>29</v>
      </c>
      <c r="C30" s="1" t="s">
        <v>101</v>
      </c>
      <c r="D30" s="1" t="s">
        <v>31</v>
      </c>
      <c r="E30" s="1" t="s">
        <v>32</v>
      </c>
      <c r="F30" s="1" t="s">
        <v>33</v>
      </c>
      <c r="G30" s="1"/>
      <c r="H30" s="1"/>
      <c r="I30" s="1">
        <v>239.0</v>
      </c>
      <c r="J30" s="1" t="s">
        <v>34</v>
      </c>
      <c r="K30" s="1" t="s">
        <v>35</v>
      </c>
      <c r="L30" s="4">
        <v>45154.92083333333</v>
      </c>
      <c r="M30" s="4">
        <v>45154.92152777778</v>
      </c>
      <c r="N30" s="1"/>
      <c r="O30" s="1" t="s">
        <v>36</v>
      </c>
      <c r="P30" s="1" t="b">
        <v>1</v>
      </c>
      <c r="Q30" s="1" t="s">
        <v>31</v>
      </c>
      <c r="R30" s="1" t="s">
        <v>65</v>
      </c>
      <c r="S30" s="1" t="s">
        <v>38</v>
      </c>
      <c r="T30" s="1" t="s">
        <v>39</v>
      </c>
      <c r="U30" s="5">
        <f>TODAY()-'Pending Taks'!$M30</f>
        <v>323.0784722</v>
      </c>
      <c r="V30" s="1" t="str">
        <f t="array" ref="V30">IFS('Pending Taks'!$U30&lt;=5,"00-05 Days",
AND('Pending Taks'!$U30&gt;5,'Pending Taks'!$U30&lt;=10),"06-10 Days",
AND('Pending Taks'!$U30&gt;10,'Pending Taks'!$U30&lt;=15),"11-15 Days",
AND('Pending Taks'!$U30&gt;15,'Pending Taks'!$U30&lt;=20),"16-20 Days",
'Pending Taks'!$U30&gt;20,"20+ Days")</f>
        <v>20+ Days</v>
      </c>
      <c r="W30" s="1" t="str">
        <f>IF(TODAY()&lt;='Pending Taks'!$L30,"Within SLA","SLA Violated")</f>
        <v>SLA Violated</v>
      </c>
      <c r="X30" s="1" t="str">
        <f t="array" ref="X30">IFERROR(INDEX('Pending @'!$B$2:$B$19,MATCH('Pending Taks'!$H30,'Pending @'!$A$2:$A$19,0)),
IF(AND('Pending Taks'!$D30="Region Update",'Pending Taks'!$Z30="Central"),"DNS-Central",
IF(AND('Pending Taks'!$D30="Region Update",'Pending Taks'!$Z30="Eastern"),"DNS-Eastern",
IF(AND('Pending Taks'!$D30="Region Update",'Pending Taks'!$Z30="Northern"),"DNS-Northern",
IF(AND('Pending Taks'!$D30="Region Update",'Pending Taks'!$Z30="Southern"),"DNS-Southern",
IF(AND('Pending Taks'!$D30="Region Update",'Pending Taks'!$Z30="Western"),"DNS-Western",
IF(AND('Pending Taks'!$D30="Region Update",'Pending Taks'!$Z30="Ops CO"),"DNS-Ops CO",
IF(OR('Pending Taks'!$D30="Create &amp; Upload PO",'Pending Taks'!$D30="Payment Status Update"),"DNS-Finance",
IF('Pending Taks'!$D30="SCM Invoice Validation","DNS-SCM",
IF('Pending Taks'!$D30="Create SES and Send to Finance","DNS-Finance",VLOOKUP('Pending Taks'!$C30,'Post Data'!$C$2:$Y$465,22,0)))))))))))</f>
        <v>DNS-Finance</v>
      </c>
      <c r="Y30" s="1" t="str">
        <f>IF(ISNUMBER(SEARCH("DNS",'Pending Taks'!$X30)),"DNS","Vendor")</f>
        <v>DNS</v>
      </c>
      <c r="Z30" s="1" t="str">
        <f t="array" ref="Z30">IFS(ISNUMBER(SEARCH("Central Office",'Pending Taks'!$C30)),"Ops CO",
OR(ISNUMBER(SEARCH("CNR",'Pending Taks'!$C30)),ISNUMBER(SEARCH("NWR",'Pending Taks'!$C30))),"Central",
OR(ISNUMBER(SEARCH("ESR",'Pending Taks'!$C30)),ISNUMBER(SEARCH("UVR",'Pending Taks'!$C30))),"Eastern",
OR(ISNUMBER(SEARCH("NCR",'Pending Taks'!$C30)),ISNUMBER(SEARCH("NTR",'Pending Taks'!$C30))),"Northern",
OR(ISNUMBER(SEARCH("WSR",'Pending Taks'!$C30)),ISNUMBER(SEARCH("SUR",'Pending Taks'!$C30))),"Southern",
OR(ISNUMBER(SEARCH("WCR",'Pending Taks'!$C30)),ISNUMBER(SEARCH("WNR",'Pending Taks'!$C30))),"Western")</f>
        <v>Western</v>
      </c>
      <c r="AA30" s="1" t="str">
        <f>'Pending Taks'!$R30</f>
        <v>FTG</v>
      </c>
      <c r="AB30" s="6">
        <v>45138.0</v>
      </c>
    </row>
    <row r="31" ht="15.75" customHeight="1">
      <c r="A31" s="1" t="s">
        <v>102</v>
      </c>
      <c r="B31" s="1" t="s">
        <v>29</v>
      </c>
      <c r="C31" s="1" t="s">
        <v>103</v>
      </c>
      <c r="D31" s="1" t="s">
        <v>31</v>
      </c>
      <c r="E31" s="1" t="s">
        <v>32</v>
      </c>
      <c r="F31" s="1" t="s">
        <v>33</v>
      </c>
      <c r="G31" s="1"/>
      <c r="H31" s="1"/>
      <c r="I31" s="1">
        <v>237.0</v>
      </c>
      <c r="J31" s="1" t="s">
        <v>34</v>
      </c>
      <c r="K31" s="1" t="s">
        <v>35</v>
      </c>
      <c r="L31" s="4">
        <v>45154.92083333333</v>
      </c>
      <c r="M31" s="4">
        <v>45154.92152777778</v>
      </c>
      <c r="N31" s="1"/>
      <c r="O31" s="1" t="s">
        <v>36</v>
      </c>
      <c r="P31" s="1" t="b">
        <v>1</v>
      </c>
      <c r="Q31" s="1" t="s">
        <v>31</v>
      </c>
      <c r="R31" s="1" t="s">
        <v>104</v>
      </c>
      <c r="S31" s="1" t="s">
        <v>38</v>
      </c>
      <c r="T31" s="1" t="s">
        <v>105</v>
      </c>
      <c r="U31" s="5">
        <f>TODAY()-'Pending Taks'!$M31</f>
        <v>323.0784722</v>
      </c>
      <c r="V31" s="1" t="str">
        <f t="array" ref="V31">IFS('Pending Taks'!$U31&lt;=5,"00-05 Days",
AND('Pending Taks'!$U31&gt;5,'Pending Taks'!$U31&lt;=10),"06-10 Days",
AND('Pending Taks'!$U31&gt;10,'Pending Taks'!$U31&lt;=15),"11-15 Days",
AND('Pending Taks'!$U31&gt;15,'Pending Taks'!$U31&lt;=20),"16-20 Days",
'Pending Taks'!$U31&gt;20,"20+ Days")</f>
        <v>20+ Days</v>
      </c>
      <c r="W31" s="1" t="str">
        <f>IF(TODAY()&lt;='Pending Taks'!$L31,"Within SLA","SLA Violated")</f>
        <v>SLA Violated</v>
      </c>
      <c r="X31" s="1" t="str">
        <f t="array" ref="X31">IFERROR(INDEX('Pending @'!$B$2:$B$19,MATCH('Pending Taks'!$H31,'Pending @'!$A$2:$A$19,0)),
IF(AND('Pending Taks'!$D31="Region Update",'Pending Taks'!$Z31="Central"),"DNS-Central",
IF(AND('Pending Taks'!$D31="Region Update",'Pending Taks'!$Z31="Eastern"),"DNS-Eastern",
IF(AND('Pending Taks'!$D31="Region Update",'Pending Taks'!$Z31="Northern"),"DNS-Northern",
IF(AND('Pending Taks'!$D31="Region Update",'Pending Taks'!$Z31="Southern"),"DNS-Southern",
IF(AND('Pending Taks'!$D31="Region Update",'Pending Taks'!$Z31="Western"),"DNS-Western",
IF(AND('Pending Taks'!$D31="Region Update",'Pending Taks'!$Z31="Ops CO"),"DNS-Ops CO",
IF(OR('Pending Taks'!$D31="Create &amp; Upload PO",'Pending Taks'!$D31="Payment Status Update"),"DNS-Finance",
IF('Pending Taks'!$D31="SCM Invoice Validation","DNS-SCM",
IF('Pending Taks'!$D31="Create SES and Send to Finance","DNS-Finance",VLOOKUP('Pending Taks'!$C31,'Post Data'!$C$2:$Y$465,22,0)))))))))))</f>
        <v>DNS-Finance</v>
      </c>
      <c r="Y31" s="1" t="str">
        <f>IF(ISNUMBER(SEARCH("DNS",'Pending Taks'!$X31)),"DNS","Vendor")</f>
        <v>DNS</v>
      </c>
      <c r="Z31" s="1" t="str">
        <f t="array" ref="Z31">IFS(ISNUMBER(SEARCH("Central Office",'Pending Taks'!$C31)),"Ops CO",
OR(ISNUMBER(SEARCH("CNR",'Pending Taks'!$C31)),ISNUMBER(SEARCH("NWR",'Pending Taks'!$C31))),"Central",
OR(ISNUMBER(SEARCH("ESR",'Pending Taks'!$C31)),ISNUMBER(SEARCH("UVR",'Pending Taks'!$C31))),"Eastern",
OR(ISNUMBER(SEARCH("NCR",'Pending Taks'!$C31)),ISNUMBER(SEARCH("NTR",'Pending Taks'!$C31))),"Northern",
OR(ISNUMBER(SEARCH("WSR",'Pending Taks'!$C31)),ISNUMBER(SEARCH("SUR",'Pending Taks'!$C31))),"Southern",
OR(ISNUMBER(SEARCH("WCR",'Pending Taks'!$C31)),ISNUMBER(SEARCH("WNR",'Pending Taks'!$C31))),"Western")</f>
        <v>Ops CO</v>
      </c>
      <c r="AA31" s="1" t="str">
        <f>'Pending Taks'!$R31</f>
        <v>Security</v>
      </c>
      <c r="AB31" s="6">
        <v>45138.0</v>
      </c>
    </row>
    <row r="32" ht="15.75" customHeight="1">
      <c r="A32" s="1" t="s">
        <v>106</v>
      </c>
      <c r="B32" s="1" t="s">
        <v>29</v>
      </c>
      <c r="C32" s="1" t="s">
        <v>107</v>
      </c>
      <c r="D32" s="1" t="s">
        <v>108</v>
      </c>
      <c r="E32" s="1" t="s">
        <v>109</v>
      </c>
      <c r="F32" s="1" t="s">
        <v>110</v>
      </c>
      <c r="G32" s="1"/>
      <c r="H32" s="1"/>
      <c r="I32" s="1">
        <v>259.0</v>
      </c>
      <c r="J32" s="1" t="s">
        <v>34</v>
      </c>
      <c r="K32" s="1" t="s">
        <v>35</v>
      </c>
      <c r="L32" s="4">
        <v>45152.50208333333</v>
      </c>
      <c r="M32" s="4">
        <v>45152.50277777778</v>
      </c>
      <c r="N32" s="1"/>
      <c r="O32" s="1" t="s">
        <v>36</v>
      </c>
      <c r="P32" s="1" t="b">
        <v>1</v>
      </c>
      <c r="Q32" s="1" t="s">
        <v>108</v>
      </c>
      <c r="R32" s="1" t="s">
        <v>51</v>
      </c>
      <c r="S32" s="1" t="s">
        <v>38</v>
      </c>
      <c r="T32" s="1" t="s">
        <v>111</v>
      </c>
      <c r="U32" s="5">
        <f>TODAY()-'Pending Taks'!$M32</f>
        <v>325.4972222</v>
      </c>
      <c r="V32" s="1" t="str">
        <f t="array" ref="V32">IFS('Pending Taks'!$U32&lt;=5,"00-05 Days",
AND('Pending Taks'!$U32&gt;5,'Pending Taks'!$U32&lt;=10),"06-10 Days",
AND('Pending Taks'!$U32&gt;10,'Pending Taks'!$U32&lt;=15),"11-15 Days",
AND('Pending Taks'!$U32&gt;15,'Pending Taks'!$U32&lt;=20),"16-20 Days",
'Pending Taks'!$U32&gt;20,"20+ Days")</f>
        <v>20+ Days</v>
      </c>
      <c r="W32" s="1" t="str">
        <f>IF(TODAY()&lt;='Pending Taks'!$L32,"Within SLA","SLA Violated")</f>
        <v>SLA Violated</v>
      </c>
      <c r="X32" s="1" t="str">
        <f t="array" ref="X32">IFERROR(INDEX('Pending @'!$B$2:$B$19,MATCH('Pending Taks'!$H32,'Pending @'!$A$2:$A$19,0)),
IF(AND('Pending Taks'!$D32="Region Update",'Pending Taks'!$Z32="Central"),"DNS-Central",
IF(AND('Pending Taks'!$D32="Region Update",'Pending Taks'!$Z32="Eastern"),"DNS-Eastern",
IF(AND('Pending Taks'!$D32="Region Update",'Pending Taks'!$Z32="Northern"),"DNS-Northern",
IF(AND('Pending Taks'!$D32="Region Update",'Pending Taks'!$Z32="Southern"),"DNS-Southern",
IF(AND('Pending Taks'!$D32="Region Update",'Pending Taks'!$Z32="Western"),"DNS-Western",
IF(AND('Pending Taks'!$D32="Region Update",'Pending Taks'!$Z32="Ops CO"),"DNS-Ops CO",
IF(OR('Pending Taks'!$D32="Create &amp; Upload PO",'Pending Taks'!$D32="Payment Status Update"),"DNS-Finance",
IF('Pending Taks'!$D32="SCM Invoice Validation","DNS-SCM",
IF('Pending Taks'!$D32="Create SES and Send to Finance","DNS-Finance",VLOOKUP('Pending Taks'!$C32,'Post Data'!$C$2:$Y$465,22,0)))))))))))</f>
        <v>DNS-Western</v>
      </c>
      <c r="Y32" s="1" t="str">
        <f>IF(ISNUMBER(SEARCH("DNS",'Pending Taks'!$X32)),"DNS","Vendor")</f>
        <v>DNS</v>
      </c>
      <c r="Z32" s="1" t="str">
        <f t="array" ref="Z32">IFS(ISNUMBER(SEARCH("Central Office",'Pending Taks'!$C32)),"Ops CO",
OR(ISNUMBER(SEARCH("CNR",'Pending Taks'!$C32)),ISNUMBER(SEARCH("NWR",'Pending Taks'!$C32))),"Central",
OR(ISNUMBER(SEARCH("ESR",'Pending Taks'!$C32)),ISNUMBER(SEARCH("UVR",'Pending Taks'!$C32))),"Eastern",
OR(ISNUMBER(SEARCH("NCR",'Pending Taks'!$C32)),ISNUMBER(SEARCH("NTR",'Pending Taks'!$C32))),"Northern",
OR(ISNUMBER(SEARCH("WSR",'Pending Taks'!$C32)),ISNUMBER(SEARCH("SUR",'Pending Taks'!$C32))),"Southern",
OR(ISNUMBER(SEARCH("WCR",'Pending Taks'!$C32)),ISNUMBER(SEARCH("WNR",'Pending Taks'!$C32))),"Western")</f>
        <v>Western</v>
      </c>
      <c r="AA32" s="1" t="str">
        <f>'Pending Taks'!$R32</f>
        <v>Refuel</v>
      </c>
      <c r="AB32" s="6">
        <v>45138.0</v>
      </c>
    </row>
    <row r="33" ht="15.75" customHeight="1">
      <c r="A33" s="1" t="s">
        <v>112</v>
      </c>
      <c r="B33" s="1" t="s">
        <v>29</v>
      </c>
      <c r="C33" s="1" t="s">
        <v>113</v>
      </c>
      <c r="D33" s="1" t="s">
        <v>108</v>
      </c>
      <c r="E33" s="1" t="s">
        <v>114</v>
      </c>
      <c r="F33" s="1" t="s">
        <v>115</v>
      </c>
      <c r="G33" s="1"/>
      <c r="H33" s="1"/>
      <c r="I33" s="1">
        <v>242.0</v>
      </c>
      <c r="J33" s="1" t="s">
        <v>34</v>
      </c>
      <c r="K33" s="1" t="s">
        <v>35</v>
      </c>
      <c r="L33" s="4">
        <v>45152.50208333333</v>
      </c>
      <c r="M33" s="4">
        <v>45152.50277777778</v>
      </c>
      <c r="N33" s="1"/>
      <c r="O33" s="1" t="s">
        <v>36</v>
      </c>
      <c r="P33" s="1" t="b">
        <v>1</v>
      </c>
      <c r="Q33" s="1" t="s">
        <v>108</v>
      </c>
      <c r="R33" s="1" t="s">
        <v>45</v>
      </c>
      <c r="S33" s="1" t="s">
        <v>38</v>
      </c>
      <c r="T33" s="1" t="s">
        <v>39</v>
      </c>
      <c r="U33" s="5">
        <f>TODAY()-'Pending Taks'!$M33</f>
        <v>325.4972222</v>
      </c>
      <c r="V33" s="1" t="str">
        <f t="array" ref="V33">IFS('Pending Taks'!$U33&lt;=5,"00-05 Days",
AND('Pending Taks'!$U33&gt;5,'Pending Taks'!$U33&lt;=10),"06-10 Days",
AND('Pending Taks'!$U33&gt;10,'Pending Taks'!$U33&lt;=15),"11-15 Days",
AND('Pending Taks'!$U33&gt;15,'Pending Taks'!$U33&lt;=20),"16-20 Days",
'Pending Taks'!$U33&gt;20,"20+ Days")</f>
        <v>20+ Days</v>
      </c>
      <c r="W33" s="1" t="str">
        <f>IF(TODAY()&lt;='Pending Taks'!$L33,"Within SLA","SLA Violated")</f>
        <v>SLA Violated</v>
      </c>
      <c r="X33" s="1" t="str">
        <f t="array" ref="X33">IFERROR(INDEX('Pending @'!$B$2:$B$19,MATCH('Pending Taks'!$H33,'Pending @'!$A$2:$A$19,0)),
IF(AND('Pending Taks'!$D33="Region Update",'Pending Taks'!$Z33="Central"),"DNS-Central",
IF(AND('Pending Taks'!$D33="Region Update",'Pending Taks'!$Z33="Eastern"),"DNS-Eastern",
IF(AND('Pending Taks'!$D33="Region Update",'Pending Taks'!$Z33="Northern"),"DNS-Northern",
IF(AND('Pending Taks'!$D33="Region Update",'Pending Taks'!$Z33="Southern"),"DNS-Southern",
IF(AND('Pending Taks'!$D33="Region Update",'Pending Taks'!$Z33="Western"),"DNS-Western",
IF(AND('Pending Taks'!$D33="Region Update",'Pending Taks'!$Z33="Ops CO"),"DNS-Ops CO",
IF(OR('Pending Taks'!$D33="Create &amp; Upload PO",'Pending Taks'!$D33="Payment Status Update"),"DNS-Finance",
IF('Pending Taks'!$D33="SCM Invoice Validation","DNS-SCM",
IF('Pending Taks'!$D33="Create SES and Send to Finance","DNS-Finance",VLOOKUP('Pending Taks'!$C33,'Post Data'!$C$2:$Y$465,22,0)))))))))))</f>
        <v>DNS-Western</v>
      </c>
      <c r="Y33" s="1" t="str">
        <f>IF(ISNUMBER(SEARCH("DNS",'Pending Taks'!$X33)),"DNS","Vendor")</f>
        <v>DNS</v>
      </c>
      <c r="Z33" s="1" t="str">
        <f t="array" ref="Z33">IFS(ISNUMBER(SEARCH("Central Office",'Pending Taks'!$C33)),"Ops CO",
OR(ISNUMBER(SEARCH("CNR",'Pending Taks'!$C33)),ISNUMBER(SEARCH("NWR",'Pending Taks'!$C33))),"Central",
OR(ISNUMBER(SEARCH("ESR",'Pending Taks'!$C33)),ISNUMBER(SEARCH("UVR",'Pending Taks'!$C33))),"Eastern",
OR(ISNUMBER(SEARCH("NCR",'Pending Taks'!$C33)),ISNUMBER(SEARCH("NTR",'Pending Taks'!$C33))),"Northern",
OR(ISNUMBER(SEARCH("WSR",'Pending Taks'!$C33)),ISNUMBER(SEARCH("SUR",'Pending Taks'!$C33))),"Southern",
OR(ISNUMBER(SEARCH("WCR",'Pending Taks'!$C33)),ISNUMBER(SEARCH("WNR",'Pending Taks'!$C33))),"Western")</f>
        <v>Western</v>
      </c>
      <c r="AA33" s="1" t="str">
        <f>'Pending Taks'!$R33</f>
        <v>AC</v>
      </c>
      <c r="AB33" s="6">
        <v>45138.0</v>
      </c>
    </row>
    <row r="34" ht="15.75" customHeight="1">
      <c r="A34" s="1" t="s">
        <v>116</v>
      </c>
      <c r="B34" s="1" t="s">
        <v>29</v>
      </c>
      <c r="C34" s="1" t="s">
        <v>117</v>
      </c>
      <c r="D34" s="1" t="s">
        <v>108</v>
      </c>
      <c r="E34" s="1" t="s">
        <v>118</v>
      </c>
      <c r="F34" s="1" t="s">
        <v>119</v>
      </c>
      <c r="G34" s="1"/>
      <c r="H34" s="1"/>
      <c r="I34" s="1">
        <v>236.0</v>
      </c>
      <c r="J34" s="1" t="s">
        <v>34</v>
      </c>
      <c r="K34" s="1" t="s">
        <v>35</v>
      </c>
      <c r="L34" s="4">
        <v>45152.50208333333</v>
      </c>
      <c r="M34" s="4">
        <v>45152.50277777778</v>
      </c>
      <c r="N34" s="1"/>
      <c r="O34" s="1" t="s">
        <v>36</v>
      </c>
      <c r="P34" s="1" t="b">
        <v>1</v>
      </c>
      <c r="Q34" s="1" t="s">
        <v>108</v>
      </c>
      <c r="R34" s="1" t="s">
        <v>42</v>
      </c>
      <c r="S34" s="1" t="s">
        <v>38</v>
      </c>
      <c r="T34" s="1" t="s">
        <v>39</v>
      </c>
      <c r="U34" s="5">
        <f>TODAY()-'Pending Taks'!$M34</f>
        <v>325.4972222</v>
      </c>
      <c r="V34" s="1" t="str">
        <f t="array" ref="V34">IFS('Pending Taks'!$U34&lt;=5,"00-05 Days",
AND('Pending Taks'!$U34&gt;5,'Pending Taks'!$U34&lt;=10),"06-10 Days",
AND('Pending Taks'!$U34&gt;10,'Pending Taks'!$U34&lt;=15),"11-15 Days",
AND('Pending Taks'!$U34&gt;15,'Pending Taks'!$U34&lt;=20),"16-20 Days",
'Pending Taks'!$U34&gt;20,"20+ Days")</f>
        <v>20+ Days</v>
      </c>
      <c r="W34" s="1" t="str">
        <f>IF(TODAY()&lt;='Pending Taks'!$L34,"Within SLA","SLA Violated")</f>
        <v>SLA Violated</v>
      </c>
      <c r="X34" s="1" t="str">
        <f t="array" ref="X34">IFERROR(INDEX('Pending @'!$B$2:$B$19,MATCH('Pending Taks'!$H34,'Pending @'!$A$2:$A$19,0)),
IF(AND('Pending Taks'!$D34="Region Update",'Pending Taks'!$Z34="Central"),"DNS-Central",
IF(AND('Pending Taks'!$D34="Region Update",'Pending Taks'!$Z34="Eastern"),"DNS-Eastern",
IF(AND('Pending Taks'!$D34="Region Update",'Pending Taks'!$Z34="Northern"),"DNS-Northern",
IF(AND('Pending Taks'!$D34="Region Update",'Pending Taks'!$Z34="Southern"),"DNS-Southern",
IF(AND('Pending Taks'!$D34="Region Update",'Pending Taks'!$Z34="Western"),"DNS-Western",
IF(AND('Pending Taks'!$D34="Region Update",'Pending Taks'!$Z34="Ops CO"),"DNS-Ops CO",
IF(OR('Pending Taks'!$D34="Create &amp; Upload PO",'Pending Taks'!$D34="Payment Status Update"),"DNS-Finance",
IF('Pending Taks'!$D34="SCM Invoice Validation","DNS-SCM",
IF('Pending Taks'!$D34="Create SES and Send to Finance","DNS-Finance",VLOOKUP('Pending Taks'!$C34,'Post Data'!$C$2:$Y$465,22,0)))))))))))</f>
        <v>DNS-Southern</v>
      </c>
      <c r="Y34" s="1" t="str">
        <f>IF(ISNUMBER(SEARCH("DNS",'Pending Taks'!$X34)),"DNS","Vendor")</f>
        <v>DNS</v>
      </c>
      <c r="Z34" s="1" t="str">
        <f t="array" ref="Z34">IFS(ISNUMBER(SEARCH("Central Office",'Pending Taks'!$C34)),"Ops CO",
OR(ISNUMBER(SEARCH("CNR",'Pending Taks'!$C34)),ISNUMBER(SEARCH("NWR",'Pending Taks'!$C34))),"Central",
OR(ISNUMBER(SEARCH("ESR",'Pending Taks'!$C34)),ISNUMBER(SEARCH("UVR",'Pending Taks'!$C34))),"Eastern",
OR(ISNUMBER(SEARCH("NCR",'Pending Taks'!$C34)),ISNUMBER(SEARCH("NTR",'Pending Taks'!$C34))),"Northern",
OR(ISNUMBER(SEARCH("WSR",'Pending Taks'!$C34)),ISNUMBER(SEARCH("SUR",'Pending Taks'!$C34))),"Southern",
OR(ISNUMBER(SEARCH("WCR",'Pending Taks'!$C34)),ISNUMBER(SEARCH("WNR",'Pending Taks'!$C34))),"Western")</f>
        <v>Southern</v>
      </c>
      <c r="AA34" s="1" t="str">
        <f>'Pending Taks'!$R34</f>
        <v>PG</v>
      </c>
      <c r="AB34" s="6">
        <v>45138.0</v>
      </c>
    </row>
    <row r="35" ht="15.75" customHeight="1">
      <c r="A35" s="1" t="s">
        <v>120</v>
      </c>
      <c r="B35" s="1" t="s">
        <v>29</v>
      </c>
      <c r="C35" s="1" t="s">
        <v>121</v>
      </c>
      <c r="D35" s="1" t="s">
        <v>108</v>
      </c>
      <c r="E35" s="1" t="s">
        <v>114</v>
      </c>
      <c r="F35" s="1" t="s">
        <v>115</v>
      </c>
      <c r="G35" s="1"/>
      <c r="H35" s="7"/>
      <c r="I35" s="1">
        <v>233.0</v>
      </c>
      <c r="J35" s="1" t="s">
        <v>34</v>
      </c>
      <c r="K35" s="1" t="s">
        <v>35</v>
      </c>
      <c r="L35" s="4">
        <v>45152.501388888886</v>
      </c>
      <c r="M35" s="4">
        <v>45152.50208333333</v>
      </c>
      <c r="N35" s="1"/>
      <c r="O35" s="1" t="s">
        <v>36</v>
      </c>
      <c r="P35" s="1" t="b">
        <v>1</v>
      </c>
      <c r="Q35" s="1" t="s">
        <v>108</v>
      </c>
      <c r="R35" s="1" t="s">
        <v>45</v>
      </c>
      <c r="S35" s="1" t="s">
        <v>38</v>
      </c>
      <c r="T35" s="1" t="s">
        <v>39</v>
      </c>
      <c r="U35" s="5">
        <f>TODAY()-'Pending Taks'!$M35</f>
        <v>325.4979167</v>
      </c>
      <c r="V35" s="1" t="str">
        <f t="array" ref="V35">IFS('Pending Taks'!$U35&lt;=5,"00-05 Days",
AND('Pending Taks'!$U35&gt;5,'Pending Taks'!$U35&lt;=10),"06-10 Days",
AND('Pending Taks'!$U35&gt;10,'Pending Taks'!$U35&lt;=15),"11-15 Days",
AND('Pending Taks'!$U35&gt;15,'Pending Taks'!$U35&lt;=20),"16-20 Days",
'Pending Taks'!$U35&gt;20,"20+ Days")</f>
        <v>20+ Days</v>
      </c>
      <c r="W35" s="1" t="str">
        <f>IF(TODAY()&lt;='Pending Taks'!$L35,"Within SLA","SLA Violated")</f>
        <v>SLA Violated</v>
      </c>
      <c r="X35" s="1" t="str">
        <f t="array" ref="X35">IFERROR(INDEX('Pending @'!$B$2:$B$19,MATCH('Pending Taks'!$H35,'Pending @'!$A$2:$A$19,0)),
IF(AND('Pending Taks'!$D35="Region Update",'Pending Taks'!$Z35="Central"),"DNS-Central",
IF(AND('Pending Taks'!$D35="Region Update",'Pending Taks'!$Z35="Eastern"),"DNS-Eastern",
IF(AND('Pending Taks'!$D35="Region Update",'Pending Taks'!$Z35="Northern"),"DNS-Northern",
IF(AND('Pending Taks'!$D35="Region Update",'Pending Taks'!$Z35="Southern"),"DNS-Southern",
IF(AND('Pending Taks'!$D35="Region Update",'Pending Taks'!$Z35="Western"),"DNS-Western",
IF(AND('Pending Taks'!$D35="Region Update",'Pending Taks'!$Z35="Ops CO"),"DNS-Ops CO",
IF(OR('Pending Taks'!$D35="Create &amp; Upload PO",'Pending Taks'!$D35="Payment Status Update"),"DNS-Finance",
IF('Pending Taks'!$D35="SCM Invoice Validation","DNS-SCM",
IF('Pending Taks'!$D35="Create SES and Send to Finance","DNS-Finance",VLOOKUP('Pending Taks'!$C35,'Post Data'!$C$2:$Y$465,22,0)))))))))))</f>
        <v>DNS-Western</v>
      </c>
      <c r="Y35" s="1" t="str">
        <f>IF(ISNUMBER(SEARCH("DNS",'Pending Taks'!$X35)),"DNS","Vendor")</f>
        <v>DNS</v>
      </c>
      <c r="Z35" s="1" t="str">
        <f t="array" ref="Z35">IFS(ISNUMBER(SEARCH("Central Office",'Pending Taks'!$C35)),"Ops CO",
OR(ISNUMBER(SEARCH("CNR",'Pending Taks'!$C35)),ISNUMBER(SEARCH("NWR",'Pending Taks'!$C35))),"Central",
OR(ISNUMBER(SEARCH("ESR",'Pending Taks'!$C35)),ISNUMBER(SEARCH("UVR",'Pending Taks'!$C35))),"Eastern",
OR(ISNUMBER(SEARCH("NCR",'Pending Taks'!$C35)),ISNUMBER(SEARCH("NTR",'Pending Taks'!$C35))),"Northern",
OR(ISNUMBER(SEARCH("WSR",'Pending Taks'!$C35)),ISNUMBER(SEARCH("SUR",'Pending Taks'!$C35))),"Southern",
OR(ISNUMBER(SEARCH("WCR",'Pending Taks'!$C35)),ISNUMBER(SEARCH("WNR",'Pending Taks'!$C35))),"Western")</f>
        <v>Western</v>
      </c>
      <c r="AA35" s="1" t="str">
        <f>'Pending Taks'!$R35</f>
        <v>AC</v>
      </c>
      <c r="AB35" s="6">
        <v>45138.0</v>
      </c>
    </row>
    <row r="36" ht="15.75" customHeight="1">
      <c r="A36" s="1" t="s">
        <v>122</v>
      </c>
      <c r="B36" s="1" t="s">
        <v>29</v>
      </c>
      <c r="C36" s="1" t="s">
        <v>123</v>
      </c>
      <c r="D36" s="1" t="s">
        <v>31</v>
      </c>
      <c r="E36" s="1" t="s">
        <v>32</v>
      </c>
      <c r="F36" s="1" t="s">
        <v>33</v>
      </c>
      <c r="G36" s="1"/>
      <c r="H36" s="1"/>
      <c r="I36" s="1">
        <v>275.0</v>
      </c>
      <c r="J36" s="1" t="s">
        <v>34</v>
      </c>
      <c r="K36" s="1" t="s">
        <v>35</v>
      </c>
      <c r="L36" s="4">
        <v>45150.399305555555</v>
      </c>
      <c r="M36" s="4">
        <v>45150.4</v>
      </c>
      <c r="N36" s="1"/>
      <c r="O36" s="1" t="s">
        <v>36</v>
      </c>
      <c r="P36" s="1" t="b">
        <v>1</v>
      </c>
      <c r="Q36" s="1" t="s">
        <v>31</v>
      </c>
      <c r="R36" s="1" t="s">
        <v>124</v>
      </c>
      <c r="S36" s="1" t="s">
        <v>38</v>
      </c>
      <c r="T36" s="1" t="s">
        <v>125</v>
      </c>
      <c r="U36" s="5">
        <f>TODAY()-'Pending Taks'!$M36</f>
        <v>327.6</v>
      </c>
      <c r="V36" s="1" t="str">
        <f t="array" ref="V36">IFS('Pending Taks'!$U36&lt;=5,"00-05 Days",
AND('Pending Taks'!$U36&gt;5,'Pending Taks'!$U36&lt;=10),"06-10 Days",
AND('Pending Taks'!$U36&gt;10,'Pending Taks'!$U36&lt;=15),"11-15 Days",
AND('Pending Taks'!$U36&gt;15,'Pending Taks'!$U36&lt;=20),"16-20 Days",
'Pending Taks'!$U36&gt;20,"20+ Days")</f>
        <v>20+ Days</v>
      </c>
      <c r="W36" s="1" t="str">
        <f>IF(TODAY()&lt;='Pending Taks'!$L36,"Within SLA","SLA Violated")</f>
        <v>SLA Violated</v>
      </c>
      <c r="X36" s="1" t="str">
        <f t="array" ref="X36">IFERROR(INDEX('Pending @'!$B$2:$B$19,MATCH('Pending Taks'!$H36,'Pending @'!$A$2:$A$19,0)),
IF(AND('Pending Taks'!$D36="Region Update",'Pending Taks'!$Z36="Central"),"DNS-Central",
IF(AND('Pending Taks'!$D36="Region Update",'Pending Taks'!$Z36="Eastern"),"DNS-Eastern",
IF(AND('Pending Taks'!$D36="Region Update",'Pending Taks'!$Z36="Northern"),"DNS-Northern",
IF(AND('Pending Taks'!$D36="Region Update",'Pending Taks'!$Z36="Southern"),"DNS-Southern",
IF(AND('Pending Taks'!$D36="Region Update",'Pending Taks'!$Z36="Western"),"DNS-Western",
IF(AND('Pending Taks'!$D36="Region Update",'Pending Taks'!$Z36="Ops CO"),"DNS-Ops CO",
IF(OR('Pending Taks'!$D36="Create &amp; Upload PO",'Pending Taks'!$D36="Payment Status Update"),"DNS-Finance",
IF('Pending Taks'!$D36="SCM Invoice Validation","DNS-SCM",
IF('Pending Taks'!$D36="Create SES and Send to Finance","DNS-Finance",VLOOKUP('Pending Taks'!$C36,'Post Data'!$C$2:$Y$465,22,0)))))))))))</f>
        <v>DNS-Finance</v>
      </c>
      <c r="Y36" s="1" t="str">
        <f>IF(ISNUMBER(SEARCH("DNS",'Pending Taks'!$X36)),"DNS","Vendor")</f>
        <v>DNS</v>
      </c>
      <c r="Z36" s="1" t="str">
        <f t="array" ref="Z36">IFS(ISNUMBER(SEARCH("Central Office",'Pending Taks'!$C36)),"Ops CO",
OR(ISNUMBER(SEARCH("CNR",'Pending Taks'!$C36)),ISNUMBER(SEARCH("NWR",'Pending Taks'!$C36))),"Central",
OR(ISNUMBER(SEARCH("ESR",'Pending Taks'!$C36)),ISNUMBER(SEARCH("UVR",'Pending Taks'!$C36))),"Eastern",
OR(ISNUMBER(SEARCH("NCR",'Pending Taks'!$C36)),ISNUMBER(SEARCH("NTR",'Pending Taks'!$C36))),"Northern",
OR(ISNUMBER(SEARCH("WSR",'Pending Taks'!$C36)),ISNUMBER(SEARCH("SUR",'Pending Taks'!$C36))),"Southern",
OR(ISNUMBER(SEARCH("WCR",'Pending Taks'!$C36)),ISNUMBER(SEARCH("WNR",'Pending Taks'!$C36))),"Western")</f>
        <v>Ops CO</v>
      </c>
      <c r="AA36" s="1" t="str">
        <f>'Pending Taks'!$R36</f>
        <v>CCTV</v>
      </c>
      <c r="AB36" s="6">
        <v>45138.0</v>
      </c>
    </row>
    <row r="37" ht="15.75" customHeight="1">
      <c r="A37" s="1" t="s">
        <v>126</v>
      </c>
      <c r="B37" s="1" t="s">
        <v>29</v>
      </c>
      <c r="C37" s="1" t="s">
        <v>127</v>
      </c>
      <c r="D37" s="1" t="s">
        <v>31</v>
      </c>
      <c r="E37" s="1" t="s">
        <v>32</v>
      </c>
      <c r="F37" s="1" t="s">
        <v>33</v>
      </c>
      <c r="G37" s="1"/>
      <c r="H37" s="1"/>
      <c r="I37" s="1">
        <v>240.0</v>
      </c>
      <c r="J37" s="1" t="s">
        <v>34</v>
      </c>
      <c r="K37" s="1" t="s">
        <v>35</v>
      </c>
      <c r="L37" s="4">
        <v>45150.39861111111</v>
      </c>
      <c r="M37" s="4">
        <v>45150.399305555555</v>
      </c>
      <c r="N37" s="1"/>
      <c r="O37" s="1" t="s">
        <v>36</v>
      </c>
      <c r="P37" s="1" t="b">
        <v>1</v>
      </c>
      <c r="Q37" s="1" t="s">
        <v>31</v>
      </c>
      <c r="R37" s="1" t="s">
        <v>128</v>
      </c>
      <c r="S37" s="1" t="s">
        <v>38</v>
      </c>
      <c r="T37" s="1" t="s">
        <v>125</v>
      </c>
      <c r="U37" s="5">
        <f>TODAY()-'Pending Taks'!$M37</f>
        <v>327.6006944</v>
      </c>
      <c r="V37" s="1" t="str">
        <f t="array" ref="V37">IFS('Pending Taks'!$U37&lt;=5,"00-05 Days",
AND('Pending Taks'!$U37&gt;5,'Pending Taks'!$U37&lt;=10),"06-10 Days",
AND('Pending Taks'!$U37&gt;10,'Pending Taks'!$U37&lt;=15),"11-15 Days",
AND('Pending Taks'!$U37&gt;15,'Pending Taks'!$U37&lt;=20),"16-20 Days",
'Pending Taks'!$U37&gt;20,"20+ Days")</f>
        <v>20+ Days</v>
      </c>
      <c r="W37" s="1" t="str">
        <f>IF(TODAY()&lt;='Pending Taks'!$L37,"Within SLA","SLA Violated")</f>
        <v>SLA Violated</v>
      </c>
      <c r="X37" s="1" t="str">
        <f t="array" ref="X37">IFERROR(INDEX('Pending @'!$B$2:$B$19,MATCH('Pending Taks'!$H37,'Pending @'!$A$2:$A$19,0)),
IF(AND('Pending Taks'!$D37="Region Update",'Pending Taks'!$Z37="Central"),"DNS-Central",
IF(AND('Pending Taks'!$D37="Region Update",'Pending Taks'!$Z37="Eastern"),"DNS-Eastern",
IF(AND('Pending Taks'!$D37="Region Update",'Pending Taks'!$Z37="Northern"),"DNS-Northern",
IF(AND('Pending Taks'!$D37="Region Update",'Pending Taks'!$Z37="Southern"),"DNS-Southern",
IF(AND('Pending Taks'!$D37="Region Update",'Pending Taks'!$Z37="Western"),"DNS-Western",
IF(AND('Pending Taks'!$D37="Region Update",'Pending Taks'!$Z37="Ops CO"),"DNS-Ops CO",
IF(OR('Pending Taks'!$D37="Create &amp; Upload PO",'Pending Taks'!$D37="Payment Status Update"),"DNS-Finance",
IF('Pending Taks'!$D37="SCM Invoice Validation","DNS-SCM",
IF('Pending Taks'!$D37="Create SES and Send to Finance","DNS-Finance",VLOOKUP('Pending Taks'!$C37,'Post Data'!$C$2:$Y$465,22,0)))))))))))</f>
        <v>DNS-Finance</v>
      </c>
      <c r="Y37" s="1" t="str">
        <f>IF(ISNUMBER(SEARCH("DNS",'Pending Taks'!$X37)),"DNS","Vendor")</f>
        <v>DNS</v>
      </c>
      <c r="Z37" s="1" t="str">
        <f t="array" ref="Z37">IFS(ISNUMBER(SEARCH("Central Office",'Pending Taks'!$C37)),"Ops CO",
OR(ISNUMBER(SEARCH("CNR",'Pending Taks'!$C37)),ISNUMBER(SEARCH("NWR",'Pending Taks'!$C37))),"Central",
OR(ISNUMBER(SEARCH("ESR",'Pending Taks'!$C37)),ISNUMBER(SEARCH("UVR",'Pending Taks'!$C37))),"Eastern",
OR(ISNUMBER(SEARCH("NCR",'Pending Taks'!$C37)),ISNUMBER(SEARCH("NTR",'Pending Taks'!$C37))),"Northern",
OR(ISNUMBER(SEARCH("WSR",'Pending Taks'!$C37)),ISNUMBER(SEARCH("SUR",'Pending Taks'!$C37))),"Southern",
OR(ISNUMBER(SEARCH("WCR",'Pending Taks'!$C37)),ISNUMBER(SEARCH("WNR",'Pending Taks'!$C37))),"Western")</f>
        <v>Ops CO</v>
      </c>
      <c r="AA37" s="1" t="str">
        <f>'Pending Taks'!$R37</f>
        <v>Investigation</v>
      </c>
      <c r="AB37" s="6">
        <v>45138.0</v>
      </c>
    </row>
    <row r="38" ht="15.75" customHeight="1">
      <c r="A38" s="1" t="s">
        <v>129</v>
      </c>
      <c r="B38" s="1" t="s">
        <v>29</v>
      </c>
      <c r="C38" s="1" t="s">
        <v>130</v>
      </c>
      <c r="D38" s="1" t="s">
        <v>31</v>
      </c>
      <c r="E38" s="1" t="s">
        <v>32</v>
      </c>
      <c r="F38" s="1" t="s">
        <v>33</v>
      </c>
      <c r="G38" s="1"/>
      <c r="H38" s="1"/>
      <c r="I38" s="1">
        <v>255.0</v>
      </c>
      <c r="J38" s="1" t="s">
        <v>34</v>
      </c>
      <c r="K38" s="1" t="s">
        <v>35</v>
      </c>
      <c r="L38" s="4">
        <v>45150.39861111111</v>
      </c>
      <c r="M38" s="4">
        <v>45150.399305555555</v>
      </c>
      <c r="N38" s="1"/>
      <c r="O38" s="1" t="s">
        <v>36</v>
      </c>
      <c r="P38" s="1" t="b">
        <v>1</v>
      </c>
      <c r="Q38" s="1" t="s">
        <v>31</v>
      </c>
      <c r="R38" s="1" t="s">
        <v>104</v>
      </c>
      <c r="S38" s="1" t="s">
        <v>38</v>
      </c>
      <c r="T38" s="1" t="s">
        <v>125</v>
      </c>
      <c r="U38" s="5">
        <f>TODAY()-'Pending Taks'!$M38</f>
        <v>327.6006944</v>
      </c>
      <c r="V38" s="1" t="str">
        <f t="array" ref="V38">IFS('Pending Taks'!$U38&lt;=5,"00-05 Days",
AND('Pending Taks'!$U38&gt;5,'Pending Taks'!$U38&lt;=10),"06-10 Days",
AND('Pending Taks'!$U38&gt;10,'Pending Taks'!$U38&lt;=15),"11-15 Days",
AND('Pending Taks'!$U38&gt;15,'Pending Taks'!$U38&lt;=20),"16-20 Days",
'Pending Taks'!$U38&gt;20,"20+ Days")</f>
        <v>20+ Days</v>
      </c>
      <c r="W38" s="1" t="str">
        <f>IF(TODAY()&lt;='Pending Taks'!$L38,"Within SLA","SLA Violated")</f>
        <v>SLA Violated</v>
      </c>
      <c r="X38" s="1" t="str">
        <f t="array" ref="X38">IFERROR(INDEX('Pending @'!$B$2:$B$19,MATCH('Pending Taks'!$H38,'Pending @'!$A$2:$A$19,0)),
IF(AND('Pending Taks'!$D38="Region Update",'Pending Taks'!$Z38="Central"),"DNS-Central",
IF(AND('Pending Taks'!$D38="Region Update",'Pending Taks'!$Z38="Eastern"),"DNS-Eastern",
IF(AND('Pending Taks'!$D38="Region Update",'Pending Taks'!$Z38="Northern"),"DNS-Northern",
IF(AND('Pending Taks'!$D38="Region Update",'Pending Taks'!$Z38="Southern"),"DNS-Southern",
IF(AND('Pending Taks'!$D38="Region Update",'Pending Taks'!$Z38="Western"),"DNS-Western",
IF(AND('Pending Taks'!$D38="Region Update",'Pending Taks'!$Z38="Ops CO"),"DNS-Ops CO",
IF(OR('Pending Taks'!$D38="Create &amp; Upload PO",'Pending Taks'!$D38="Payment Status Update"),"DNS-Finance",
IF('Pending Taks'!$D38="SCM Invoice Validation","DNS-SCM",
IF('Pending Taks'!$D38="Create SES and Send to Finance","DNS-Finance",VLOOKUP('Pending Taks'!$C38,'Post Data'!$C$2:$Y$465,22,0)))))))))))</f>
        <v>DNS-Finance</v>
      </c>
      <c r="Y38" s="1" t="str">
        <f>IF(ISNUMBER(SEARCH("DNS",'Pending Taks'!$X38)),"DNS","Vendor")</f>
        <v>DNS</v>
      </c>
      <c r="Z38" s="1" t="str">
        <f t="array" ref="Z38">IFS(ISNUMBER(SEARCH("Central Office",'Pending Taks'!$C38)),"Ops CO",
OR(ISNUMBER(SEARCH("CNR",'Pending Taks'!$C38)),ISNUMBER(SEARCH("NWR",'Pending Taks'!$C38))),"Central",
OR(ISNUMBER(SEARCH("ESR",'Pending Taks'!$C38)),ISNUMBER(SEARCH("UVR",'Pending Taks'!$C38))),"Eastern",
OR(ISNUMBER(SEARCH("NCR",'Pending Taks'!$C38)),ISNUMBER(SEARCH("NTR",'Pending Taks'!$C38))),"Northern",
OR(ISNUMBER(SEARCH("WSR",'Pending Taks'!$C38)),ISNUMBER(SEARCH("SUR",'Pending Taks'!$C38))),"Southern",
OR(ISNUMBER(SEARCH("WCR",'Pending Taks'!$C38)),ISNUMBER(SEARCH("WNR",'Pending Taks'!$C38))),"Western")</f>
        <v>Ops CO</v>
      </c>
      <c r="AA38" s="1" t="str">
        <f>'Pending Taks'!$R38</f>
        <v>Security</v>
      </c>
      <c r="AB38" s="6">
        <v>45138.0</v>
      </c>
    </row>
    <row r="39" ht="15.75" customHeight="1">
      <c r="A39" s="1" t="s">
        <v>131</v>
      </c>
      <c r="B39" s="1" t="s">
        <v>29</v>
      </c>
      <c r="C39" s="1" t="s">
        <v>132</v>
      </c>
      <c r="D39" s="1" t="s">
        <v>31</v>
      </c>
      <c r="E39" s="1" t="s">
        <v>32</v>
      </c>
      <c r="F39" s="1" t="s">
        <v>33</v>
      </c>
      <c r="G39" s="1"/>
      <c r="H39" s="1"/>
      <c r="I39" s="1">
        <v>140.0</v>
      </c>
      <c r="J39" s="1" t="s">
        <v>34</v>
      </c>
      <c r="K39" s="1" t="s">
        <v>35</v>
      </c>
      <c r="L39" s="4">
        <v>45150.39861111111</v>
      </c>
      <c r="M39" s="4">
        <v>45150.399305555555</v>
      </c>
      <c r="N39" s="1"/>
      <c r="O39" s="1" t="s">
        <v>36</v>
      </c>
      <c r="P39" s="1" t="b">
        <v>1</v>
      </c>
      <c r="Q39" s="1" t="s">
        <v>31</v>
      </c>
      <c r="R39" s="1" t="s">
        <v>65</v>
      </c>
      <c r="S39" s="1" t="s">
        <v>48</v>
      </c>
      <c r="T39" s="1" t="s">
        <v>39</v>
      </c>
      <c r="U39" s="5">
        <f>TODAY()-'Pending Taks'!$M39</f>
        <v>327.6006944</v>
      </c>
      <c r="V39" s="1" t="str">
        <f t="array" ref="V39">IFS('Pending Taks'!$U39&lt;=5,"00-05 Days",
AND('Pending Taks'!$U39&gt;5,'Pending Taks'!$U39&lt;=10),"06-10 Days",
AND('Pending Taks'!$U39&gt;10,'Pending Taks'!$U39&lt;=15),"11-15 Days",
AND('Pending Taks'!$U39&gt;15,'Pending Taks'!$U39&lt;=20),"16-20 Days",
'Pending Taks'!$U39&gt;20,"20+ Days")</f>
        <v>20+ Days</v>
      </c>
      <c r="W39" s="1" t="str">
        <f>IF(TODAY()&lt;='Pending Taks'!$L39,"Within SLA","SLA Violated")</f>
        <v>SLA Violated</v>
      </c>
      <c r="X39" s="1" t="str">
        <f t="array" ref="X39">IFERROR(INDEX('Pending @'!$B$2:$B$19,MATCH('Pending Taks'!$H39,'Pending @'!$A$2:$A$19,0)),
IF(AND('Pending Taks'!$D39="Region Update",'Pending Taks'!$Z39="Central"),"DNS-Central",
IF(AND('Pending Taks'!$D39="Region Update",'Pending Taks'!$Z39="Eastern"),"DNS-Eastern",
IF(AND('Pending Taks'!$D39="Region Update",'Pending Taks'!$Z39="Northern"),"DNS-Northern",
IF(AND('Pending Taks'!$D39="Region Update",'Pending Taks'!$Z39="Southern"),"DNS-Southern",
IF(AND('Pending Taks'!$D39="Region Update",'Pending Taks'!$Z39="Western"),"DNS-Western",
IF(AND('Pending Taks'!$D39="Region Update",'Pending Taks'!$Z39="Ops CO"),"DNS-Ops CO",
IF(OR('Pending Taks'!$D39="Create &amp; Upload PO",'Pending Taks'!$D39="Payment Status Update"),"DNS-Finance",
IF('Pending Taks'!$D39="SCM Invoice Validation","DNS-SCM",
IF('Pending Taks'!$D39="Create SES and Send to Finance","DNS-Finance",VLOOKUP('Pending Taks'!$C39,'Post Data'!$C$2:$Y$465,22,0)))))))))))</f>
        <v>DNS-Finance</v>
      </c>
      <c r="Y39" s="1" t="str">
        <f>IF(ISNUMBER(SEARCH("DNS",'Pending Taks'!$X39)),"DNS","Vendor")</f>
        <v>DNS</v>
      </c>
      <c r="Z39" s="1" t="str">
        <f t="array" ref="Z39">IFS(ISNUMBER(SEARCH("Central Office",'Pending Taks'!$C39)),"Ops CO",
OR(ISNUMBER(SEARCH("CNR",'Pending Taks'!$C39)),ISNUMBER(SEARCH("NWR",'Pending Taks'!$C39))),"Central",
OR(ISNUMBER(SEARCH("ESR",'Pending Taks'!$C39)),ISNUMBER(SEARCH("UVR",'Pending Taks'!$C39))),"Eastern",
OR(ISNUMBER(SEARCH("NCR",'Pending Taks'!$C39)),ISNUMBER(SEARCH("NTR",'Pending Taks'!$C39))),"Northern",
OR(ISNUMBER(SEARCH("WSR",'Pending Taks'!$C39)),ISNUMBER(SEARCH("SUR",'Pending Taks'!$C39))),"Southern",
OR(ISNUMBER(SEARCH("WCR",'Pending Taks'!$C39)),ISNUMBER(SEARCH("WNR",'Pending Taks'!$C39))),"Western")</f>
        <v>Central</v>
      </c>
      <c r="AA39" s="1" t="str">
        <f>'Pending Taks'!$R39</f>
        <v>FTG</v>
      </c>
      <c r="AB39" s="6">
        <v>45107.0</v>
      </c>
    </row>
    <row r="40" ht="15.75" customHeight="1">
      <c r="A40" s="1" t="s">
        <v>133</v>
      </c>
      <c r="B40" s="1" t="s">
        <v>29</v>
      </c>
      <c r="C40" s="1" t="s">
        <v>134</v>
      </c>
      <c r="D40" s="1" t="s">
        <v>135</v>
      </c>
      <c r="E40" s="1" t="s">
        <v>32</v>
      </c>
      <c r="F40" s="1" t="s">
        <v>33</v>
      </c>
      <c r="G40" s="1"/>
      <c r="H40" s="8"/>
      <c r="I40" s="1">
        <v>119.0</v>
      </c>
      <c r="J40" s="1" t="s">
        <v>34</v>
      </c>
      <c r="K40" s="1" t="s">
        <v>35</v>
      </c>
      <c r="L40" s="4">
        <v>45139.92152777778</v>
      </c>
      <c r="M40" s="4">
        <v>45139.92152777778</v>
      </c>
      <c r="N40" s="1"/>
      <c r="O40" s="1" t="s">
        <v>36</v>
      </c>
      <c r="P40" s="1" t="b">
        <v>1</v>
      </c>
      <c r="Q40" s="1" t="s">
        <v>135</v>
      </c>
      <c r="R40" s="1" t="s">
        <v>42</v>
      </c>
      <c r="S40" s="1" t="s">
        <v>48</v>
      </c>
      <c r="T40" s="1" t="s">
        <v>39</v>
      </c>
      <c r="U40" s="5">
        <f>TODAY()-'Pending Taks'!$M40</f>
        <v>338.0784722</v>
      </c>
      <c r="V40" s="1" t="str">
        <f t="array" ref="V40">IFS('Pending Taks'!$U40&lt;=5,"00-05 Days",
AND('Pending Taks'!$U40&gt;5,'Pending Taks'!$U40&lt;=10),"06-10 Days",
AND('Pending Taks'!$U40&gt;10,'Pending Taks'!$U40&lt;=15),"11-15 Days",
AND('Pending Taks'!$U40&gt;15,'Pending Taks'!$U40&lt;=20),"16-20 Days",
'Pending Taks'!$U40&gt;20,"20+ Days")</f>
        <v>20+ Days</v>
      </c>
      <c r="W40" s="1" t="str">
        <f>IF(TODAY()&lt;='Pending Taks'!$L40,"Within SLA","SLA Violated")</f>
        <v>SLA Violated</v>
      </c>
      <c r="X40" s="1" t="str">
        <f t="array" ref="X40">IFERROR(INDEX('Pending @'!$B$2:$B$19,MATCH('Pending Taks'!$H40,'Pending @'!$A$2:$A$19,0)),
IF(AND('Pending Taks'!$D40="Region Update",'Pending Taks'!$Z40="Central"),"DNS-Central",
IF(AND('Pending Taks'!$D40="Region Update",'Pending Taks'!$Z40="Eastern"),"DNS-Eastern",
IF(AND('Pending Taks'!$D40="Region Update",'Pending Taks'!$Z40="Northern"),"DNS-Northern",
IF(AND('Pending Taks'!$D40="Region Update",'Pending Taks'!$Z40="Southern"),"DNS-Southern",
IF(AND('Pending Taks'!$D40="Region Update",'Pending Taks'!$Z40="Western"),"DNS-Western",
IF(AND('Pending Taks'!$D40="Region Update",'Pending Taks'!$Z40="Ops CO"),"DNS-Ops CO",
IF(OR('Pending Taks'!$D40="Create &amp; Upload PO",'Pending Taks'!$D40="Payment Status Update"),"DNS-Finance",
IF('Pending Taks'!$D40="SCM Invoice Validation","DNS-SCM",
IF('Pending Taks'!$D40="Create SES and Send to Finance","DNS-Finance",VLOOKUP('Pending Taks'!$C40,'Post Data'!$C$2:$Y$465,22,0)))))))))))</f>
        <v>DNS-Finance</v>
      </c>
      <c r="Y40" s="1" t="str">
        <f>IF(ISNUMBER(SEARCH("DNS",'Pending Taks'!$X40)),"DNS","Vendor")</f>
        <v>DNS</v>
      </c>
      <c r="Z40" s="1" t="str">
        <f t="array" ref="Z40">IFS(ISNUMBER(SEARCH("Central Office",'Pending Taks'!$C40)),"Ops CO",
OR(ISNUMBER(SEARCH("CNR",'Pending Taks'!$C40)),ISNUMBER(SEARCH("NWR",'Pending Taks'!$C40))),"Central",
OR(ISNUMBER(SEARCH("ESR",'Pending Taks'!$C40)),ISNUMBER(SEARCH("UVR",'Pending Taks'!$C40))),"Eastern",
OR(ISNUMBER(SEARCH("NCR",'Pending Taks'!$C40)),ISNUMBER(SEARCH("NTR",'Pending Taks'!$C40))),"Northern",
OR(ISNUMBER(SEARCH("WSR",'Pending Taks'!$C40)),ISNUMBER(SEARCH("SUR",'Pending Taks'!$C40))),"Southern",
OR(ISNUMBER(SEARCH("WCR",'Pending Taks'!$C40)),ISNUMBER(SEARCH("WNR",'Pending Taks'!$C40))),"Western")</f>
        <v>Southern</v>
      </c>
      <c r="AA40" s="1" t="str">
        <f>'Pending Taks'!$R40</f>
        <v>PG</v>
      </c>
      <c r="AB40" s="6">
        <v>45107.0</v>
      </c>
    </row>
    <row r="41" ht="15.75" customHeight="1">
      <c r="A41" s="1" t="s">
        <v>136</v>
      </c>
      <c r="B41" s="1" t="s">
        <v>29</v>
      </c>
      <c r="C41" s="1" t="s">
        <v>137</v>
      </c>
      <c r="D41" s="1" t="s">
        <v>138</v>
      </c>
      <c r="E41" s="1" t="s">
        <v>32</v>
      </c>
      <c r="F41" s="1" t="s">
        <v>33</v>
      </c>
      <c r="G41" s="1"/>
      <c r="H41" s="8"/>
      <c r="I41" s="1">
        <v>94.0</v>
      </c>
      <c r="J41" s="1" t="s">
        <v>34</v>
      </c>
      <c r="K41" s="1" t="s">
        <v>35</v>
      </c>
      <c r="L41" s="4">
        <v>45138.48402777778</v>
      </c>
      <c r="M41" s="4">
        <v>45138.48472222222</v>
      </c>
      <c r="N41" s="1"/>
      <c r="O41" s="1" t="s">
        <v>36</v>
      </c>
      <c r="P41" s="1" t="b">
        <v>1</v>
      </c>
      <c r="Q41" s="1" t="s">
        <v>138</v>
      </c>
      <c r="R41" s="1" t="s">
        <v>51</v>
      </c>
      <c r="S41" s="1" t="s">
        <v>48</v>
      </c>
      <c r="T41" s="1" t="s">
        <v>39</v>
      </c>
      <c r="U41" s="5">
        <f>TODAY()-'Pending Taks'!$M41</f>
        <v>339.5152778</v>
      </c>
      <c r="V41" s="1" t="str">
        <f t="array" ref="V41">IFS('Pending Taks'!$U41&lt;=5,"00-05 Days",
AND('Pending Taks'!$U41&gt;5,'Pending Taks'!$U41&lt;=10),"06-10 Days",
AND('Pending Taks'!$U41&gt;10,'Pending Taks'!$U41&lt;=15),"11-15 Days",
AND('Pending Taks'!$U41&gt;15,'Pending Taks'!$U41&lt;=20),"16-20 Days",
'Pending Taks'!$U41&gt;20,"20+ Days")</f>
        <v>20+ Days</v>
      </c>
      <c r="W41" s="1" t="str">
        <f>IF(TODAY()&lt;='Pending Taks'!$L41,"Within SLA","SLA Violated")</f>
        <v>SLA Violated</v>
      </c>
      <c r="X41" s="1" t="str">
        <f t="array" ref="X41">IFERROR(INDEX('Pending @'!$B$2:$B$19,MATCH('Pending Taks'!$H41,'Pending @'!$A$2:$A$19,0)),
IF(AND('Pending Taks'!$D41="Region Update",'Pending Taks'!$Z41="Central"),"DNS-Central",
IF(AND('Pending Taks'!$D41="Region Update",'Pending Taks'!$Z41="Eastern"),"DNS-Eastern",
IF(AND('Pending Taks'!$D41="Region Update",'Pending Taks'!$Z41="Northern"),"DNS-Northern",
IF(AND('Pending Taks'!$D41="Region Update",'Pending Taks'!$Z41="Southern"),"DNS-Southern",
IF(AND('Pending Taks'!$D41="Region Update",'Pending Taks'!$Z41="Western"),"DNS-Western",
IF(AND('Pending Taks'!$D41="Region Update",'Pending Taks'!$Z41="Ops CO"),"DNS-Ops CO",
IF(OR('Pending Taks'!$D41="Create &amp; Upload PO",'Pending Taks'!$D41="Payment Status Update"),"DNS-Finance",
IF('Pending Taks'!$D41="SCM Invoice Validation","DNS-SCM",
IF('Pending Taks'!$D41="Create SES and Send to Finance","DNS-Finance",VLOOKUP('Pending Taks'!$C41,'Post Data'!$C$2:$Y$465,22,0)))))))))))</f>
        <v>DNS-SCM</v>
      </c>
      <c r="Y41" s="1" t="str">
        <f>IF(ISNUMBER(SEARCH("DNS",'Pending Taks'!$X41)),"DNS","Vendor")</f>
        <v>DNS</v>
      </c>
      <c r="Z41" s="1" t="str">
        <f t="array" ref="Z41">IFS(ISNUMBER(SEARCH("Central Office",'Pending Taks'!$C41)),"Ops CO",
OR(ISNUMBER(SEARCH("CNR",'Pending Taks'!$C41)),ISNUMBER(SEARCH("NWR",'Pending Taks'!$C41))),"Central",
OR(ISNUMBER(SEARCH("ESR",'Pending Taks'!$C41)),ISNUMBER(SEARCH("UVR",'Pending Taks'!$C41))),"Eastern",
OR(ISNUMBER(SEARCH("NCR",'Pending Taks'!$C41)),ISNUMBER(SEARCH("NTR",'Pending Taks'!$C41))),"Northern",
OR(ISNUMBER(SEARCH("WSR",'Pending Taks'!$C41)),ISNUMBER(SEARCH("SUR",'Pending Taks'!$C41))),"Southern",
OR(ISNUMBER(SEARCH("WCR",'Pending Taks'!$C41)),ISNUMBER(SEARCH("WNR",'Pending Taks'!$C41))),"Western")</f>
        <v>Western</v>
      </c>
      <c r="AA41" s="1" t="str">
        <f>'Pending Taks'!$R41</f>
        <v>Refuel</v>
      </c>
      <c r="AB41" s="6">
        <v>45107.0</v>
      </c>
    </row>
    <row r="42" ht="15.75" customHeight="1">
      <c r="A42" s="1" t="s">
        <v>139</v>
      </c>
      <c r="B42" s="1" t="s">
        <v>29</v>
      </c>
      <c r="C42" s="1" t="s">
        <v>140</v>
      </c>
      <c r="D42" s="1" t="s">
        <v>138</v>
      </c>
      <c r="E42" s="1" t="s">
        <v>141</v>
      </c>
      <c r="F42" s="1" t="s">
        <v>142</v>
      </c>
      <c r="G42" s="1"/>
      <c r="H42" s="8"/>
      <c r="I42" s="1">
        <v>132.0</v>
      </c>
      <c r="J42" s="1" t="s">
        <v>34</v>
      </c>
      <c r="K42" s="1" t="s">
        <v>35</v>
      </c>
      <c r="L42" s="4">
        <v>45130.51666666667</v>
      </c>
      <c r="M42" s="4">
        <v>45130.51736111111</v>
      </c>
      <c r="N42" s="1"/>
      <c r="O42" s="1" t="s">
        <v>36</v>
      </c>
      <c r="P42" s="1" t="b">
        <v>1</v>
      </c>
      <c r="Q42" s="1" t="s">
        <v>138</v>
      </c>
      <c r="R42" s="1" t="s">
        <v>45</v>
      </c>
      <c r="S42" s="1" t="s">
        <v>48</v>
      </c>
      <c r="T42" s="1" t="s">
        <v>39</v>
      </c>
      <c r="U42" s="5">
        <f>TODAY()-'Pending Taks'!$M42</f>
        <v>347.4826389</v>
      </c>
      <c r="V42" s="1" t="str">
        <f t="array" ref="V42">IFS('Pending Taks'!$U42&lt;=5,"00-05 Days",
AND('Pending Taks'!$U42&gt;5,'Pending Taks'!$U42&lt;=10),"06-10 Days",
AND('Pending Taks'!$U42&gt;10,'Pending Taks'!$U42&lt;=15),"11-15 Days",
AND('Pending Taks'!$U42&gt;15,'Pending Taks'!$U42&lt;=20),"16-20 Days",
'Pending Taks'!$U42&gt;20,"20+ Days")</f>
        <v>20+ Days</v>
      </c>
      <c r="W42" s="1" t="str">
        <f>IF(TODAY()&lt;='Pending Taks'!$L42,"Within SLA","SLA Violated")</f>
        <v>SLA Violated</v>
      </c>
      <c r="X42" s="1" t="str">
        <f t="array" ref="X42">IFERROR(INDEX('Pending @'!$B$2:$B$19,MATCH('Pending Taks'!$H42,'Pending @'!$A$2:$A$19,0)),
IF(AND('Pending Taks'!$D42="Region Update",'Pending Taks'!$Z42="Central"),"DNS-Central",
IF(AND('Pending Taks'!$D42="Region Update",'Pending Taks'!$Z42="Eastern"),"DNS-Eastern",
IF(AND('Pending Taks'!$D42="Region Update",'Pending Taks'!$Z42="Northern"),"DNS-Northern",
IF(AND('Pending Taks'!$D42="Region Update",'Pending Taks'!$Z42="Southern"),"DNS-Southern",
IF(AND('Pending Taks'!$D42="Region Update",'Pending Taks'!$Z42="Western"),"DNS-Western",
IF(AND('Pending Taks'!$D42="Region Update",'Pending Taks'!$Z42="Ops CO"),"DNS-Ops CO",
IF(OR('Pending Taks'!$D42="Create &amp; Upload PO",'Pending Taks'!$D42="Payment Status Update"),"DNS-Finance",
IF('Pending Taks'!$D42="SCM Invoice Validation","DNS-SCM",
IF('Pending Taks'!$D42="Create SES and Send to Finance","DNS-Finance",VLOOKUP('Pending Taks'!$C42,'Post Data'!$C$2:$Y$465,22,0)))))))))))</f>
        <v>DNS-SCM</v>
      </c>
      <c r="Y42" s="1" t="str">
        <f>IF(ISNUMBER(SEARCH("DNS",'Pending Taks'!$X42)),"DNS","Vendor")</f>
        <v>DNS</v>
      </c>
      <c r="Z42" s="1" t="str">
        <f t="array" ref="Z42">IFS(ISNUMBER(SEARCH("Central Office",'Pending Taks'!$C42)),"Ops CO",
OR(ISNUMBER(SEARCH("CNR",'Pending Taks'!$C42)),ISNUMBER(SEARCH("NWR",'Pending Taks'!$C42))),"Central",
OR(ISNUMBER(SEARCH("ESR",'Pending Taks'!$C42)),ISNUMBER(SEARCH("UVR",'Pending Taks'!$C42))),"Eastern",
OR(ISNUMBER(SEARCH("NCR",'Pending Taks'!$C42)),ISNUMBER(SEARCH("NTR",'Pending Taks'!$C42))),"Northern",
OR(ISNUMBER(SEARCH("WSR",'Pending Taks'!$C42)),ISNUMBER(SEARCH("SUR",'Pending Taks'!$C42))),"Southern",
OR(ISNUMBER(SEARCH("WCR",'Pending Taks'!$C42)),ISNUMBER(SEARCH("WNR",'Pending Taks'!$C42))),"Western")</f>
        <v>Northern</v>
      </c>
      <c r="AA42" s="1" t="str">
        <f>'Pending Taks'!$R42</f>
        <v>AC</v>
      </c>
      <c r="AB42" s="6">
        <v>45107.0</v>
      </c>
    </row>
    <row r="43" ht="15.75" customHeight="1">
      <c r="A43" s="1" t="s">
        <v>143</v>
      </c>
      <c r="B43" s="1" t="s">
        <v>29</v>
      </c>
      <c r="C43" s="1" t="s">
        <v>144</v>
      </c>
      <c r="D43" s="1" t="s">
        <v>108</v>
      </c>
      <c r="E43" s="1" t="s">
        <v>32</v>
      </c>
      <c r="F43" s="1" t="s">
        <v>33</v>
      </c>
      <c r="G43" s="1"/>
      <c r="H43" s="7"/>
      <c r="I43" s="1">
        <v>125.0</v>
      </c>
      <c r="J43" s="1" t="s">
        <v>34</v>
      </c>
      <c r="K43" s="1" t="s">
        <v>35</v>
      </c>
      <c r="L43" s="4">
        <v>45129.83125</v>
      </c>
      <c r="M43" s="4">
        <v>45129.83194444444</v>
      </c>
      <c r="N43" s="1"/>
      <c r="O43" s="1" t="s">
        <v>36</v>
      </c>
      <c r="P43" s="1" t="b">
        <v>1</v>
      </c>
      <c r="Q43" s="1" t="s">
        <v>108</v>
      </c>
      <c r="R43" s="1" t="s">
        <v>104</v>
      </c>
      <c r="S43" s="1" t="s">
        <v>48</v>
      </c>
      <c r="T43" s="1" t="s">
        <v>145</v>
      </c>
      <c r="U43" s="5">
        <f>TODAY()-'Pending Taks'!$M43</f>
        <v>348.1680556</v>
      </c>
      <c r="V43" s="1" t="str">
        <f t="array" ref="V43">IFS('Pending Taks'!$U43&lt;=5,"00-05 Days",
AND('Pending Taks'!$U43&gt;5,'Pending Taks'!$U43&lt;=10),"06-10 Days",
AND('Pending Taks'!$U43&gt;10,'Pending Taks'!$U43&lt;=15),"11-15 Days",
AND('Pending Taks'!$U43&gt;15,'Pending Taks'!$U43&lt;=20),"16-20 Days",
'Pending Taks'!$U43&gt;20,"20+ Days")</f>
        <v>20+ Days</v>
      </c>
      <c r="W43" s="1" t="str">
        <f>IF(TODAY()&lt;='Pending Taks'!$L43,"Within SLA","SLA Violated")</f>
        <v>SLA Violated</v>
      </c>
      <c r="X43" s="1" t="str">
        <f t="array" ref="X43">IFERROR(INDEX('Pending @'!$B$2:$B$19,MATCH('Pending Taks'!$H43,'Pending @'!$A$2:$A$19,0)),
IF(AND('Pending Taks'!$D43="Region Update",'Pending Taks'!$Z43="Central"),"DNS-Central",
IF(AND('Pending Taks'!$D43="Region Update",'Pending Taks'!$Z43="Eastern"),"DNS-Eastern",
IF(AND('Pending Taks'!$D43="Region Update",'Pending Taks'!$Z43="Northern"),"DNS-Northern",
IF(AND('Pending Taks'!$D43="Region Update",'Pending Taks'!$Z43="Southern"),"DNS-Southern",
IF(AND('Pending Taks'!$D43="Region Update",'Pending Taks'!$Z43="Western"),"DNS-Western",
IF(AND('Pending Taks'!$D43="Region Update",'Pending Taks'!$Z43="Ops CO"),"DNS-Ops CO",
IF(OR('Pending Taks'!$D43="Create &amp; Upload PO",'Pending Taks'!$D43="Payment Status Update"),"DNS-Finance",
IF('Pending Taks'!$D43="SCM Invoice Validation","DNS-SCM",
IF('Pending Taks'!$D43="Create SES and Send to Finance","DNS-Finance",VLOOKUP('Pending Taks'!$C43,'Post Data'!$C$2:$Y$465,22,0)))))))))))</f>
        <v>DNS-Ops CO</v>
      </c>
      <c r="Y43" s="1" t="str">
        <f>IF(ISNUMBER(SEARCH("DNS",'Pending Taks'!$X43)),"DNS","Vendor")</f>
        <v>DNS</v>
      </c>
      <c r="Z43" s="1" t="str">
        <f t="array" ref="Z43">IFS(ISNUMBER(SEARCH("Central Office",'Pending Taks'!$C43)),"Ops CO",
OR(ISNUMBER(SEARCH("CNR",'Pending Taks'!$C43)),ISNUMBER(SEARCH("NWR",'Pending Taks'!$C43))),"Central",
OR(ISNUMBER(SEARCH("ESR",'Pending Taks'!$C43)),ISNUMBER(SEARCH("UVR",'Pending Taks'!$C43))),"Eastern",
OR(ISNUMBER(SEARCH("NCR",'Pending Taks'!$C43)),ISNUMBER(SEARCH("NTR",'Pending Taks'!$C43))),"Northern",
OR(ISNUMBER(SEARCH("WSR",'Pending Taks'!$C43)),ISNUMBER(SEARCH("SUR",'Pending Taks'!$C43))),"Southern",
OR(ISNUMBER(SEARCH("WCR",'Pending Taks'!$C43)),ISNUMBER(SEARCH("WNR",'Pending Taks'!$C43))),"Western")</f>
        <v>Ops CO</v>
      </c>
      <c r="AA43" s="1" t="str">
        <f>'Pending Taks'!$R43</f>
        <v>Security</v>
      </c>
      <c r="AB43" s="6">
        <v>45107.0</v>
      </c>
    </row>
    <row r="44" ht="15.75" customHeight="1">
      <c r="A44" s="1" t="s">
        <v>146</v>
      </c>
      <c r="B44" s="1" t="s">
        <v>29</v>
      </c>
      <c r="C44" s="1" t="s">
        <v>147</v>
      </c>
      <c r="D44" s="1" t="s">
        <v>108</v>
      </c>
      <c r="E44" s="1" t="s">
        <v>148</v>
      </c>
      <c r="F44" s="1" t="s">
        <v>149</v>
      </c>
      <c r="G44" s="1"/>
      <c r="H44" s="1"/>
      <c r="I44" s="1">
        <v>129.0</v>
      </c>
      <c r="J44" s="1" t="s">
        <v>34</v>
      </c>
      <c r="K44" s="1" t="s">
        <v>35</v>
      </c>
      <c r="L44" s="4">
        <v>45129.83125</v>
      </c>
      <c r="M44" s="4">
        <v>45129.83194444444</v>
      </c>
      <c r="N44" s="1"/>
      <c r="O44" s="1" t="s">
        <v>36</v>
      </c>
      <c r="P44" s="1" t="b">
        <v>1</v>
      </c>
      <c r="Q44" s="1" t="s">
        <v>108</v>
      </c>
      <c r="R44" s="1" t="s">
        <v>104</v>
      </c>
      <c r="S44" s="1" t="s">
        <v>48</v>
      </c>
      <c r="T44" s="1" t="s">
        <v>125</v>
      </c>
      <c r="U44" s="5">
        <f>TODAY()-'Pending Taks'!$M44</f>
        <v>348.1680556</v>
      </c>
      <c r="V44" s="1" t="str">
        <f t="array" ref="V44">IFS('Pending Taks'!$U44&lt;=5,"00-05 Days",
AND('Pending Taks'!$U44&gt;5,'Pending Taks'!$U44&lt;=10),"06-10 Days",
AND('Pending Taks'!$U44&gt;10,'Pending Taks'!$U44&lt;=15),"11-15 Days",
AND('Pending Taks'!$U44&gt;15,'Pending Taks'!$U44&lt;=20),"16-20 Days",
'Pending Taks'!$U44&gt;20,"20+ Days")</f>
        <v>20+ Days</v>
      </c>
      <c r="W44" s="1" t="str">
        <f>IF(TODAY()&lt;='Pending Taks'!$L44,"Within SLA","SLA Violated")</f>
        <v>SLA Violated</v>
      </c>
      <c r="X44" s="1" t="str">
        <f t="array" ref="X44">IFERROR(INDEX('Pending @'!$B$2:$B$19,MATCH('Pending Taks'!$H44,'Pending @'!$A$2:$A$19,0)),
IF(AND('Pending Taks'!$D44="Region Update",'Pending Taks'!$Z44="Central"),"DNS-Central",
IF(AND('Pending Taks'!$D44="Region Update",'Pending Taks'!$Z44="Eastern"),"DNS-Eastern",
IF(AND('Pending Taks'!$D44="Region Update",'Pending Taks'!$Z44="Northern"),"DNS-Northern",
IF(AND('Pending Taks'!$D44="Region Update",'Pending Taks'!$Z44="Southern"),"DNS-Southern",
IF(AND('Pending Taks'!$D44="Region Update",'Pending Taks'!$Z44="Western"),"DNS-Western",
IF(AND('Pending Taks'!$D44="Region Update",'Pending Taks'!$Z44="Ops CO"),"DNS-Ops CO",
IF(OR('Pending Taks'!$D44="Create &amp; Upload PO",'Pending Taks'!$D44="Payment Status Update"),"DNS-Finance",
IF('Pending Taks'!$D44="SCM Invoice Validation","DNS-SCM",
IF('Pending Taks'!$D44="Create SES and Send to Finance","DNS-Finance",VLOOKUP('Pending Taks'!$C44,'Post Data'!$C$2:$Y$465,22,0)))))))))))</f>
        <v>DNS-Ops CO</v>
      </c>
      <c r="Y44" s="1" t="str">
        <f>IF(ISNUMBER(SEARCH("DNS",'Pending Taks'!$X44)),"DNS","Vendor")</f>
        <v>DNS</v>
      </c>
      <c r="Z44" s="1" t="str">
        <f t="array" ref="Z44">IFS(ISNUMBER(SEARCH("Central Office",'Pending Taks'!$C44)),"Ops CO",
OR(ISNUMBER(SEARCH("CNR",'Pending Taks'!$C44)),ISNUMBER(SEARCH("NWR",'Pending Taks'!$C44))),"Central",
OR(ISNUMBER(SEARCH("ESR",'Pending Taks'!$C44)),ISNUMBER(SEARCH("UVR",'Pending Taks'!$C44))),"Eastern",
OR(ISNUMBER(SEARCH("NCR",'Pending Taks'!$C44)),ISNUMBER(SEARCH("NTR",'Pending Taks'!$C44))),"Northern",
OR(ISNUMBER(SEARCH("WSR",'Pending Taks'!$C44)),ISNUMBER(SEARCH("SUR",'Pending Taks'!$C44))),"Southern",
OR(ISNUMBER(SEARCH("WCR",'Pending Taks'!$C44)),ISNUMBER(SEARCH("WNR",'Pending Taks'!$C44))),"Western")</f>
        <v>Ops CO</v>
      </c>
      <c r="AA44" s="1" t="str">
        <f>'Pending Taks'!$R44</f>
        <v>Security</v>
      </c>
      <c r="AB44" s="6">
        <v>45107.0</v>
      </c>
    </row>
    <row r="45" ht="15.75" customHeight="1">
      <c r="A45" s="1" t="s">
        <v>150</v>
      </c>
      <c r="B45" s="1" t="s">
        <v>29</v>
      </c>
      <c r="C45" s="1" t="s">
        <v>151</v>
      </c>
      <c r="D45" s="1" t="s">
        <v>108</v>
      </c>
      <c r="E45" s="1" t="s">
        <v>148</v>
      </c>
      <c r="F45" s="1" t="s">
        <v>149</v>
      </c>
      <c r="G45" s="1"/>
      <c r="H45" s="1"/>
      <c r="I45" s="1">
        <v>120.0</v>
      </c>
      <c r="J45" s="1" t="s">
        <v>34</v>
      </c>
      <c r="K45" s="1" t="s">
        <v>35</v>
      </c>
      <c r="L45" s="4">
        <v>45129.83125</v>
      </c>
      <c r="M45" s="4">
        <v>45129.83194444444</v>
      </c>
      <c r="N45" s="1"/>
      <c r="O45" s="1" t="s">
        <v>36</v>
      </c>
      <c r="P45" s="1" t="b">
        <v>1</v>
      </c>
      <c r="Q45" s="1" t="s">
        <v>108</v>
      </c>
      <c r="R45" s="1" t="s">
        <v>104</v>
      </c>
      <c r="S45" s="1" t="s">
        <v>48</v>
      </c>
      <c r="T45" s="1" t="s">
        <v>105</v>
      </c>
      <c r="U45" s="5">
        <f>TODAY()-'Pending Taks'!$M45</f>
        <v>348.1680556</v>
      </c>
      <c r="V45" s="1" t="str">
        <f t="array" ref="V45">IFS('Pending Taks'!$U45&lt;=5,"00-05 Days",
AND('Pending Taks'!$U45&gt;5,'Pending Taks'!$U45&lt;=10),"06-10 Days",
AND('Pending Taks'!$U45&gt;10,'Pending Taks'!$U45&lt;=15),"11-15 Days",
AND('Pending Taks'!$U45&gt;15,'Pending Taks'!$U45&lt;=20),"16-20 Days",
'Pending Taks'!$U45&gt;20,"20+ Days")</f>
        <v>20+ Days</v>
      </c>
      <c r="W45" s="1" t="str">
        <f>IF(TODAY()&lt;='Pending Taks'!$L45,"Within SLA","SLA Violated")</f>
        <v>SLA Violated</v>
      </c>
      <c r="X45" s="1" t="str">
        <f t="array" ref="X45">IFERROR(INDEX('Pending @'!$B$2:$B$19,MATCH('Pending Taks'!$H45,'Pending @'!$A$2:$A$19,0)),
IF(AND('Pending Taks'!$D45="Region Update",'Pending Taks'!$Z45="Central"),"DNS-Central",
IF(AND('Pending Taks'!$D45="Region Update",'Pending Taks'!$Z45="Eastern"),"DNS-Eastern",
IF(AND('Pending Taks'!$D45="Region Update",'Pending Taks'!$Z45="Northern"),"DNS-Northern",
IF(AND('Pending Taks'!$D45="Region Update",'Pending Taks'!$Z45="Southern"),"DNS-Southern",
IF(AND('Pending Taks'!$D45="Region Update",'Pending Taks'!$Z45="Western"),"DNS-Western",
IF(AND('Pending Taks'!$D45="Region Update",'Pending Taks'!$Z45="Ops CO"),"DNS-Ops CO",
IF(OR('Pending Taks'!$D45="Create &amp; Upload PO",'Pending Taks'!$D45="Payment Status Update"),"DNS-Finance",
IF('Pending Taks'!$D45="SCM Invoice Validation","DNS-SCM",
IF('Pending Taks'!$D45="Create SES and Send to Finance","DNS-Finance",VLOOKUP('Pending Taks'!$C45,'Post Data'!$C$2:$Y$465,22,0)))))))))))</f>
        <v>DNS-Ops CO</v>
      </c>
      <c r="Y45" s="1" t="str">
        <f>IF(ISNUMBER(SEARCH("DNS",'Pending Taks'!$X45)),"DNS","Vendor")</f>
        <v>DNS</v>
      </c>
      <c r="Z45" s="1" t="str">
        <f t="array" ref="Z45">IFS(ISNUMBER(SEARCH("Central Office",'Pending Taks'!$C45)),"Ops CO",
OR(ISNUMBER(SEARCH("CNR",'Pending Taks'!$C45)),ISNUMBER(SEARCH("NWR",'Pending Taks'!$C45))),"Central",
OR(ISNUMBER(SEARCH("ESR",'Pending Taks'!$C45)),ISNUMBER(SEARCH("UVR",'Pending Taks'!$C45))),"Eastern",
OR(ISNUMBER(SEARCH("NCR",'Pending Taks'!$C45)),ISNUMBER(SEARCH("NTR",'Pending Taks'!$C45))),"Northern",
OR(ISNUMBER(SEARCH("WSR",'Pending Taks'!$C45)),ISNUMBER(SEARCH("SUR",'Pending Taks'!$C45))),"Southern",
OR(ISNUMBER(SEARCH("WCR",'Pending Taks'!$C45)),ISNUMBER(SEARCH("WNR",'Pending Taks'!$C45))),"Western")</f>
        <v>Ops CO</v>
      </c>
      <c r="AA45" s="1" t="str">
        <f>'Pending Taks'!$R45</f>
        <v>Security</v>
      </c>
      <c r="AB45" s="6">
        <v>45107.0</v>
      </c>
    </row>
    <row r="46" ht="15.75" customHeight="1">
      <c r="A46" s="1" t="s">
        <v>152</v>
      </c>
      <c r="B46" s="1" t="s">
        <v>29</v>
      </c>
      <c r="C46" s="1" t="s">
        <v>153</v>
      </c>
      <c r="D46" s="1" t="s">
        <v>154</v>
      </c>
      <c r="E46" s="1" t="s">
        <v>155</v>
      </c>
      <c r="F46" s="1" t="s">
        <v>156</v>
      </c>
      <c r="G46" s="1"/>
      <c r="H46" s="7" t="s">
        <v>157</v>
      </c>
      <c r="I46" s="1">
        <v>122.0</v>
      </c>
      <c r="J46" s="1" t="s">
        <v>34</v>
      </c>
      <c r="K46" s="1" t="s">
        <v>35</v>
      </c>
      <c r="L46" s="4">
        <v>45125.69027777778</v>
      </c>
      <c r="M46" s="4">
        <v>45125.69097222222</v>
      </c>
      <c r="N46" s="1"/>
      <c r="O46" s="1" t="s">
        <v>36</v>
      </c>
      <c r="P46" s="1" t="b">
        <v>1</v>
      </c>
      <c r="Q46" s="1" t="s">
        <v>154</v>
      </c>
      <c r="R46" s="1" t="s">
        <v>158</v>
      </c>
      <c r="S46" s="1" t="s">
        <v>48</v>
      </c>
      <c r="T46" s="1" t="s">
        <v>159</v>
      </c>
      <c r="U46" s="5">
        <f>TODAY()-'Pending Taks'!$M46</f>
        <v>352.3090278</v>
      </c>
      <c r="V46" s="1" t="str">
        <f t="array" ref="V46">IFS('Pending Taks'!$U46&lt;=5,"00-05 Days",
AND('Pending Taks'!$U46&gt;5,'Pending Taks'!$U46&lt;=10),"06-10 Days",
AND('Pending Taks'!$U46&gt;10,'Pending Taks'!$U46&lt;=15),"11-15 Days",
AND('Pending Taks'!$U46&gt;15,'Pending Taks'!$U46&lt;=20),"16-20 Days",
'Pending Taks'!$U46&gt;20,"20+ Days")</f>
        <v>20+ Days</v>
      </c>
      <c r="W46" s="1" t="str">
        <f>IF(TODAY()&lt;='Pending Taks'!$L46,"Within SLA","SLA Violated")</f>
        <v>SLA Violated</v>
      </c>
      <c r="X46" s="1" t="str">
        <f t="array" ref="X46">IFERROR(INDEX('Pending @'!$B$2:$B$19,MATCH('Pending Taks'!$H46,'Pending @'!$A$2:$A$19,0)),
IF(AND('Pending Taks'!$D46="Region Update",'Pending Taks'!$Z46="Central"),"DNS-Central",
IF(AND('Pending Taks'!$D46="Region Update",'Pending Taks'!$Z46="Eastern"),"DNS-Eastern",
IF(AND('Pending Taks'!$D46="Region Update",'Pending Taks'!$Z46="Northern"),"DNS-Northern",
IF(AND('Pending Taks'!$D46="Region Update",'Pending Taks'!$Z46="Southern"),"DNS-Southern",
IF(AND('Pending Taks'!$D46="Region Update",'Pending Taks'!$Z46="Western"),"DNS-Western",
IF(AND('Pending Taks'!$D46="Region Update",'Pending Taks'!$Z46="Ops CO"),"DNS-Ops CO",
IF(OR('Pending Taks'!$D46="Create &amp; Upload PO",'Pending Taks'!$D46="Payment Status Update"),"DNS-Finance",
IF('Pending Taks'!$D46="SCM Invoice Validation","DNS-SCM",
IF('Pending Taks'!$D46="Create SES and Send to Finance","DNS-Finance",VLOOKUP('Pending Taks'!$C46,'Post Data'!$C$2:$Y$465,22,0)))))))))))</f>
        <v>Prime Tours</v>
      </c>
      <c r="Y46" s="1" t="str">
        <f>IF(ISNUMBER(SEARCH("DNS",'Pending Taks'!$X46)),"DNS","Vendor")</f>
        <v>Vendor</v>
      </c>
      <c r="Z46" s="1" t="str">
        <f t="array" ref="Z46">IFS(ISNUMBER(SEARCH("Central Office",'Pending Taks'!$C46)),"Ops CO",
OR(ISNUMBER(SEARCH("CNR",'Pending Taks'!$C46)),ISNUMBER(SEARCH("NWR",'Pending Taks'!$C46))),"Central",
OR(ISNUMBER(SEARCH("ESR",'Pending Taks'!$C46)),ISNUMBER(SEARCH("UVR",'Pending Taks'!$C46))),"Eastern",
OR(ISNUMBER(SEARCH("NCR",'Pending Taks'!$C46)),ISNUMBER(SEARCH("NTR",'Pending Taks'!$C46))),"Northern",
OR(ISNUMBER(SEARCH("WSR",'Pending Taks'!$C46)),ISNUMBER(SEARCH("SUR",'Pending Taks'!$C46))),"Southern",
OR(ISNUMBER(SEARCH("WCR",'Pending Taks'!$C46)),ISNUMBER(SEARCH("WNR",'Pending Taks'!$C46))),"Western")</f>
        <v>Ops CO</v>
      </c>
      <c r="AA46" s="1" t="str">
        <f>'Pending Taks'!$R46</f>
        <v>Vehicle - Additional</v>
      </c>
      <c r="AB46" s="6">
        <v>45107.0</v>
      </c>
    </row>
    <row r="47" ht="15.75" customHeight="1">
      <c r="A47" s="1" t="s">
        <v>160</v>
      </c>
      <c r="B47" s="1" t="s">
        <v>29</v>
      </c>
      <c r="C47" s="1" t="s">
        <v>161</v>
      </c>
      <c r="D47" s="1" t="s">
        <v>54</v>
      </c>
      <c r="E47" s="1"/>
      <c r="F47" s="1"/>
      <c r="G47" s="1" t="s">
        <v>162</v>
      </c>
      <c r="H47" s="1" t="s">
        <v>163</v>
      </c>
      <c r="I47" s="1">
        <v>111.0</v>
      </c>
      <c r="J47" s="1" t="s">
        <v>34</v>
      </c>
      <c r="K47" s="1" t="s">
        <v>35</v>
      </c>
      <c r="L47" s="4">
        <v>45161.45138888889</v>
      </c>
      <c r="M47" s="4">
        <v>45161.45208333333</v>
      </c>
      <c r="N47" s="1"/>
      <c r="O47" s="1" t="s">
        <v>36</v>
      </c>
      <c r="P47" s="1" t="b">
        <v>1</v>
      </c>
      <c r="Q47" s="1" t="s">
        <v>54</v>
      </c>
      <c r="R47" s="1" t="s">
        <v>42</v>
      </c>
      <c r="S47" s="1" t="s">
        <v>48</v>
      </c>
      <c r="T47" s="1" t="s">
        <v>39</v>
      </c>
      <c r="U47" s="5">
        <f>TODAY()-'Pending Taks'!$M47</f>
        <v>316.5479167</v>
      </c>
      <c r="V47" s="1" t="str">
        <f t="array" ref="V47">IFS('Pending Taks'!$U47&lt;=5,"00-05 Days",
AND('Pending Taks'!$U47&gt;5,'Pending Taks'!$U47&lt;=10),"06-10 Days",
AND('Pending Taks'!$U47&gt;10,'Pending Taks'!$U47&lt;=15),"11-15 Days",
AND('Pending Taks'!$U47&gt;15,'Pending Taks'!$U47&lt;=20),"16-20 Days",
'Pending Taks'!$U47&gt;20,"20+ Days")</f>
        <v>20+ Days</v>
      </c>
      <c r="W47" s="1" t="str">
        <f>IF(TODAY()&lt;='Pending Taks'!$L47,"Within SLA","SLA Violated")</f>
        <v>SLA Violated</v>
      </c>
      <c r="X47" s="1" t="str">
        <f t="array" ref="X47">IFERROR(INDEX('Pending @'!$B$2:$B$19,MATCH('Pending Taks'!$H47,'Pending @'!$A$2:$A$19,0)),
IF(AND('Pending Taks'!$D47="Region Update",'Pending Taks'!$Z47="Central"),"DNS-Central",
IF(AND('Pending Taks'!$D47="Region Update",'Pending Taks'!$Z47="Eastern"),"DNS-Eastern",
IF(AND('Pending Taks'!$D47="Region Update",'Pending Taks'!$Z47="Northern"),"DNS-Northern",
IF(AND('Pending Taks'!$D47="Region Update",'Pending Taks'!$Z47="Southern"),"DNS-Southern",
IF(AND('Pending Taks'!$D47="Region Update",'Pending Taks'!$Z47="Western"),"DNS-Western",
IF(AND('Pending Taks'!$D47="Region Update",'Pending Taks'!$Z47="Ops CO"),"DNS-Ops CO",
IF(OR('Pending Taks'!$D47="Create &amp; Upload PO",'Pending Taks'!$D47="Payment Status Update"),"DNS-Finance",
IF('Pending Taks'!$D47="SCM Invoice Validation","DNS-SCM",
IF('Pending Taks'!$D47="Create SES and Send to Finance","DNS-Finance",VLOOKUP('Pending Taks'!$C47,'Post Data'!$C$2:$Y$465,22,0)))))))))))</f>
        <v>DNS-Finance</v>
      </c>
      <c r="Y47" s="1" t="str">
        <f>IF(ISNUMBER(SEARCH("DNS",'Pending Taks'!$X47)),"DNS","Vendor")</f>
        <v>DNS</v>
      </c>
      <c r="Z47" s="1" t="str">
        <f t="array" ref="Z47">IFS(ISNUMBER(SEARCH("Central Office",'Pending Taks'!$C47)),"Ops CO",
OR(ISNUMBER(SEARCH("CNR",'Pending Taks'!$C47)),ISNUMBER(SEARCH("NWR",'Pending Taks'!$C47))),"Central",
OR(ISNUMBER(SEARCH("ESR",'Pending Taks'!$C47)),ISNUMBER(SEARCH("UVR",'Pending Taks'!$C47))),"Eastern",
OR(ISNUMBER(SEARCH("NCR",'Pending Taks'!$C47)),ISNUMBER(SEARCH("NTR",'Pending Taks'!$C47))),"Northern",
OR(ISNUMBER(SEARCH("WSR",'Pending Taks'!$C47)),ISNUMBER(SEARCH("SUR",'Pending Taks'!$C47))),"Southern",
OR(ISNUMBER(SEARCH("WCR",'Pending Taks'!$C47)),ISNUMBER(SEARCH("WNR",'Pending Taks'!$C47))),"Western")</f>
        <v>Central</v>
      </c>
      <c r="AA47" s="1" t="str">
        <f>'Pending Taks'!$R47</f>
        <v>PG</v>
      </c>
      <c r="AB47" s="6">
        <v>45107.0</v>
      </c>
    </row>
    <row r="48" ht="15.75" customHeight="1">
      <c r="A48" s="1" t="s">
        <v>164</v>
      </c>
      <c r="B48" s="1" t="s">
        <v>29</v>
      </c>
      <c r="C48" s="1" t="s">
        <v>165</v>
      </c>
      <c r="D48" s="1" t="s">
        <v>138</v>
      </c>
      <c r="E48" s="1"/>
      <c r="F48" s="1"/>
      <c r="G48" s="1" t="s">
        <v>166</v>
      </c>
      <c r="H48" s="1" t="s">
        <v>167</v>
      </c>
      <c r="I48" s="1">
        <v>269.0</v>
      </c>
      <c r="J48" s="1" t="s">
        <v>34</v>
      </c>
      <c r="K48" s="1" t="s">
        <v>35</v>
      </c>
      <c r="L48" s="4">
        <v>45161.31736111111</v>
      </c>
      <c r="M48" s="4">
        <v>45161.31805555556</v>
      </c>
      <c r="N48" s="1"/>
      <c r="O48" s="1" t="s">
        <v>36</v>
      </c>
      <c r="P48" s="1" t="b">
        <v>1</v>
      </c>
      <c r="Q48" s="1" t="s">
        <v>138</v>
      </c>
      <c r="R48" s="1" t="s">
        <v>37</v>
      </c>
      <c r="S48" s="1" t="s">
        <v>38</v>
      </c>
      <c r="T48" s="1" t="s">
        <v>39</v>
      </c>
      <c r="U48" s="5">
        <f>TODAY()-'Pending Taks'!$M48</f>
        <v>316.6819444</v>
      </c>
      <c r="V48" s="1" t="str">
        <f t="array" ref="V48">IFS('Pending Taks'!$U48&lt;=5,"00-05 Days",
AND('Pending Taks'!$U48&gt;5,'Pending Taks'!$U48&lt;=10),"06-10 Days",
AND('Pending Taks'!$U48&gt;10,'Pending Taks'!$U48&lt;=15),"11-15 Days",
AND('Pending Taks'!$U48&gt;15,'Pending Taks'!$U48&lt;=20),"16-20 Days",
'Pending Taks'!$U48&gt;20,"20+ Days")</f>
        <v>20+ Days</v>
      </c>
      <c r="W48" s="1" t="str">
        <f>IF(TODAY()&lt;='Pending Taks'!$L48,"Within SLA","SLA Violated")</f>
        <v>SLA Violated</v>
      </c>
      <c r="X48" s="1" t="str">
        <f t="array" ref="X48">IFERROR(INDEX('Pending @'!$B$2:$B$19,MATCH('Pending Taks'!$H48,'Pending @'!$A$2:$A$19,0)),
IF(AND('Pending Taks'!$D48="Region Update",'Pending Taks'!$Z48="Central"),"DNS-Central",
IF(AND('Pending Taks'!$D48="Region Update",'Pending Taks'!$Z48="Eastern"),"DNS-Eastern",
IF(AND('Pending Taks'!$D48="Region Update",'Pending Taks'!$Z48="Northern"),"DNS-Northern",
IF(AND('Pending Taks'!$D48="Region Update",'Pending Taks'!$Z48="Southern"),"DNS-Southern",
IF(AND('Pending Taks'!$D48="Region Update",'Pending Taks'!$Z48="Western"),"DNS-Western",
IF(AND('Pending Taks'!$D48="Region Update",'Pending Taks'!$Z48="Ops CO"),"DNS-Ops CO",
IF(OR('Pending Taks'!$D48="Create &amp; Upload PO",'Pending Taks'!$D48="Payment Status Update"),"DNS-Finance",
IF('Pending Taks'!$D48="SCM Invoice Validation","DNS-SCM",
IF('Pending Taks'!$D48="Create SES and Send to Finance","DNS-Finance",VLOOKUP('Pending Taks'!$C48,'Post Data'!$C$2:$Y$465,22,0)))))))))))</f>
        <v>DNS-SCM</v>
      </c>
      <c r="Y48" s="1" t="str">
        <f>IF(ISNUMBER(SEARCH("DNS",'Pending Taks'!$X48)),"DNS","Vendor")</f>
        <v>DNS</v>
      </c>
      <c r="Z48" s="1" t="str">
        <f t="array" ref="Z48">IFS(ISNUMBER(SEARCH("Central Office",'Pending Taks'!$C48)),"Ops CO",
OR(ISNUMBER(SEARCH("CNR",'Pending Taks'!$C48)),ISNUMBER(SEARCH("NWR",'Pending Taks'!$C48))),"Central",
OR(ISNUMBER(SEARCH("ESR",'Pending Taks'!$C48)),ISNUMBER(SEARCH("UVR",'Pending Taks'!$C48))),"Eastern",
OR(ISNUMBER(SEARCH("NCR",'Pending Taks'!$C48)),ISNUMBER(SEARCH("NTR",'Pending Taks'!$C48))),"Northern",
OR(ISNUMBER(SEARCH("WSR",'Pending Taks'!$C48)),ISNUMBER(SEARCH("SUR",'Pending Taks'!$C48))),"Southern",
OR(ISNUMBER(SEARCH("WCR",'Pending Taks'!$C48)),ISNUMBER(SEARCH("WNR",'Pending Taks'!$C48))),"Western")</f>
        <v>Central</v>
      </c>
      <c r="AA48" s="1" t="str">
        <f>'Pending Taks'!$R48</f>
        <v>PIS</v>
      </c>
      <c r="AB48" s="6">
        <v>45138.0</v>
      </c>
    </row>
    <row r="49" ht="15.75" customHeight="1">
      <c r="A49" s="1" t="s">
        <v>168</v>
      </c>
      <c r="B49" s="1" t="s">
        <v>29</v>
      </c>
      <c r="C49" s="1" t="s">
        <v>169</v>
      </c>
      <c r="D49" s="1" t="s">
        <v>138</v>
      </c>
      <c r="E49" s="1"/>
      <c r="F49" s="1"/>
      <c r="G49" s="1" t="s">
        <v>166</v>
      </c>
      <c r="H49" s="1" t="s">
        <v>167</v>
      </c>
      <c r="I49" s="1">
        <v>257.0</v>
      </c>
      <c r="J49" s="1" t="s">
        <v>34</v>
      </c>
      <c r="K49" s="1" t="s">
        <v>35</v>
      </c>
      <c r="L49" s="4">
        <v>45160.98541666667</v>
      </c>
      <c r="M49" s="4">
        <v>45160.98611111111</v>
      </c>
      <c r="N49" s="1"/>
      <c r="O49" s="1" t="s">
        <v>36</v>
      </c>
      <c r="P49" s="1" t="b">
        <v>1</v>
      </c>
      <c r="Q49" s="1" t="s">
        <v>138</v>
      </c>
      <c r="R49" s="1" t="s">
        <v>65</v>
      </c>
      <c r="S49" s="1" t="s">
        <v>38</v>
      </c>
      <c r="T49" s="1" t="s">
        <v>39</v>
      </c>
      <c r="U49" s="5">
        <f>TODAY()-'Pending Taks'!$M49</f>
        <v>317.0138889</v>
      </c>
      <c r="V49" s="1" t="str">
        <f t="array" ref="V49">IFS('Pending Taks'!$U49&lt;=5,"00-05 Days",
AND('Pending Taks'!$U49&gt;5,'Pending Taks'!$U49&lt;=10),"06-10 Days",
AND('Pending Taks'!$U49&gt;10,'Pending Taks'!$U49&lt;=15),"11-15 Days",
AND('Pending Taks'!$U49&gt;15,'Pending Taks'!$U49&lt;=20),"16-20 Days",
'Pending Taks'!$U49&gt;20,"20+ Days")</f>
        <v>20+ Days</v>
      </c>
      <c r="W49" s="1" t="str">
        <f>IF(TODAY()&lt;='Pending Taks'!$L49,"Within SLA","SLA Violated")</f>
        <v>SLA Violated</v>
      </c>
      <c r="X49" s="1" t="str">
        <f t="array" ref="X49">IFERROR(INDEX('Pending @'!$B$2:$B$19,MATCH('Pending Taks'!$H49,'Pending @'!$A$2:$A$19,0)),
IF(AND('Pending Taks'!$D49="Region Update",'Pending Taks'!$Z49="Central"),"DNS-Central",
IF(AND('Pending Taks'!$D49="Region Update",'Pending Taks'!$Z49="Eastern"),"DNS-Eastern",
IF(AND('Pending Taks'!$D49="Region Update",'Pending Taks'!$Z49="Northern"),"DNS-Northern",
IF(AND('Pending Taks'!$D49="Region Update",'Pending Taks'!$Z49="Southern"),"DNS-Southern",
IF(AND('Pending Taks'!$D49="Region Update",'Pending Taks'!$Z49="Western"),"DNS-Western",
IF(AND('Pending Taks'!$D49="Region Update",'Pending Taks'!$Z49="Ops CO"),"DNS-Ops CO",
IF(OR('Pending Taks'!$D49="Create &amp; Upload PO",'Pending Taks'!$D49="Payment Status Update"),"DNS-Finance",
IF('Pending Taks'!$D49="SCM Invoice Validation","DNS-SCM",
IF('Pending Taks'!$D49="Create SES and Send to Finance","DNS-Finance",VLOOKUP('Pending Taks'!$C49,'Post Data'!$C$2:$Y$465,22,0)))))))))))</f>
        <v>DNS-SCM</v>
      </c>
      <c r="Y49" s="1" t="str">
        <f>IF(ISNUMBER(SEARCH("DNS",'Pending Taks'!$X49)),"DNS","Vendor")</f>
        <v>DNS</v>
      </c>
      <c r="Z49" s="1" t="str">
        <f t="array" ref="Z49">IFS(ISNUMBER(SEARCH("Central Office",'Pending Taks'!$C49)),"Ops CO",
OR(ISNUMBER(SEARCH("CNR",'Pending Taks'!$C49)),ISNUMBER(SEARCH("NWR",'Pending Taks'!$C49))),"Central",
OR(ISNUMBER(SEARCH("ESR",'Pending Taks'!$C49)),ISNUMBER(SEARCH("UVR",'Pending Taks'!$C49))),"Eastern",
OR(ISNUMBER(SEARCH("NCR",'Pending Taks'!$C49)),ISNUMBER(SEARCH("NTR",'Pending Taks'!$C49))),"Northern",
OR(ISNUMBER(SEARCH("WSR",'Pending Taks'!$C49)),ISNUMBER(SEARCH("SUR",'Pending Taks'!$C49))),"Southern",
OR(ISNUMBER(SEARCH("WCR",'Pending Taks'!$C49)),ISNUMBER(SEARCH("WNR",'Pending Taks'!$C49))),"Western")</f>
        <v>Eastern</v>
      </c>
      <c r="AA49" s="1" t="str">
        <f>'Pending Taks'!$R49</f>
        <v>FTG</v>
      </c>
      <c r="AB49" s="6">
        <v>45138.0</v>
      </c>
    </row>
    <row r="50" ht="15.75" customHeight="1">
      <c r="A50" s="1" t="s">
        <v>170</v>
      </c>
      <c r="B50" s="1" t="s">
        <v>29</v>
      </c>
      <c r="C50" s="1" t="s">
        <v>171</v>
      </c>
      <c r="D50" s="1" t="s">
        <v>138</v>
      </c>
      <c r="E50" s="1"/>
      <c r="F50" s="1"/>
      <c r="G50" s="1" t="s">
        <v>166</v>
      </c>
      <c r="H50" s="1" t="s">
        <v>167</v>
      </c>
      <c r="I50" s="1">
        <v>243.0</v>
      </c>
      <c r="J50" s="1" t="s">
        <v>34</v>
      </c>
      <c r="K50" s="1" t="s">
        <v>35</v>
      </c>
      <c r="L50" s="4">
        <v>45164.63611111111</v>
      </c>
      <c r="M50" s="4">
        <v>45160.63611111111</v>
      </c>
      <c r="N50" s="1"/>
      <c r="O50" s="1" t="s">
        <v>36</v>
      </c>
      <c r="P50" s="1" t="b">
        <v>0</v>
      </c>
      <c r="Q50" s="1" t="s">
        <v>138</v>
      </c>
      <c r="R50" s="1" t="s">
        <v>45</v>
      </c>
      <c r="S50" s="1" t="s">
        <v>38</v>
      </c>
      <c r="T50" s="1" t="s">
        <v>39</v>
      </c>
      <c r="U50" s="5">
        <f>TODAY()-'Pending Taks'!$M50</f>
        <v>317.3638889</v>
      </c>
      <c r="V50" s="1" t="str">
        <f t="array" ref="V50">IFS('Pending Taks'!$U50&lt;=5,"00-05 Days",
AND('Pending Taks'!$U50&gt;5,'Pending Taks'!$U50&lt;=10),"06-10 Days",
AND('Pending Taks'!$U50&gt;10,'Pending Taks'!$U50&lt;=15),"11-15 Days",
AND('Pending Taks'!$U50&gt;15,'Pending Taks'!$U50&lt;=20),"16-20 Days",
'Pending Taks'!$U50&gt;20,"20+ Days")</f>
        <v>20+ Days</v>
      </c>
      <c r="W50" s="1" t="str">
        <f>IF(TODAY()&lt;='Pending Taks'!$L50,"Within SLA","SLA Violated")</f>
        <v>SLA Violated</v>
      </c>
      <c r="X50" s="1" t="str">
        <f t="array" ref="X50">IFERROR(INDEX('Pending @'!$B$2:$B$19,MATCH('Pending Taks'!$H50,'Pending @'!$A$2:$A$19,0)),
IF(AND('Pending Taks'!$D50="Region Update",'Pending Taks'!$Z50="Central"),"DNS-Central",
IF(AND('Pending Taks'!$D50="Region Update",'Pending Taks'!$Z50="Eastern"),"DNS-Eastern",
IF(AND('Pending Taks'!$D50="Region Update",'Pending Taks'!$Z50="Northern"),"DNS-Northern",
IF(AND('Pending Taks'!$D50="Region Update",'Pending Taks'!$Z50="Southern"),"DNS-Southern",
IF(AND('Pending Taks'!$D50="Region Update",'Pending Taks'!$Z50="Western"),"DNS-Western",
IF(AND('Pending Taks'!$D50="Region Update",'Pending Taks'!$Z50="Ops CO"),"DNS-Ops CO",
IF(OR('Pending Taks'!$D50="Create &amp; Upload PO",'Pending Taks'!$D50="Payment Status Update"),"DNS-Finance",
IF('Pending Taks'!$D50="SCM Invoice Validation","DNS-SCM",
IF('Pending Taks'!$D50="Create SES and Send to Finance","DNS-Finance",VLOOKUP('Pending Taks'!$C50,'Post Data'!$C$2:$Y$465,22,0)))))))))))</f>
        <v>DNS-SCM</v>
      </c>
      <c r="Y50" s="1" t="str">
        <f>IF(ISNUMBER(SEARCH("DNS",'Pending Taks'!$X50)),"DNS","Vendor")</f>
        <v>DNS</v>
      </c>
      <c r="Z50" s="1" t="str">
        <f t="array" ref="Z50">IFS(ISNUMBER(SEARCH("Central Office",'Pending Taks'!$C50)),"Ops CO",
OR(ISNUMBER(SEARCH("CNR",'Pending Taks'!$C50)),ISNUMBER(SEARCH("NWR",'Pending Taks'!$C50))),"Central",
OR(ISNUMBER(SEARCH("ESR",'Pending Taks'!$C50)),ISNUMBER(SEARCH("UVR",'Pending Taks'!$C50))),"Eastern",
OR(ISNUMBER(SEARCH("NCR",'Pending Taks'!$C50)),ISNUMBER(SEARCH("NTR",'Pending Taks'!$C50))),"Northern",
OR(ISNUMBER(SEARCH("WSR",'Pending Taks'!$C50)),ISNUMBER(SEARCH("SUR",'Pending Taks'!$C50))),"Southern",
OR(ISNUMBER(SEARCH("WCR",'Pending Taks'!$C50)),ISNUMBER(SEARCH("WNR",'Pending Taks'!$C50))),"Western")</f>
        <v>Central</v>
      </c>
      <c r="AA50" s="1" t="str">
        <f>'Pending Taks'!$R50</f>
        <v>AC</v>
      </c>
      <c r="AB50" s="6">
        <v>45138.0</v>
      </c>
    </row>
    <row r="51" ht="15.75" customHeight="1">
      <c r="A51" s="1" t="s">
        <v>172</v>
      </c>
      <c r="B51" s="1" t="s">
        <v>29</v>
      </c>
      <c r="C51" s="1" t="s">
        <v>173</v>
      </c>
      <c r="D51" s="1" t="s">
        <v>138</v>
      </c>
      <c r="E51" s="1"/>
      <c r="F51" s="1"/>
      <c r="G51" s="1" t="s">
        <v>166</v>
      </c>
      <c r="H51" s="1" t="s">
        <v>167</v>
      </c>
      <c r="I51" s="1">
        <v>268.0</v>
      </c>
      <c r="J51" s="1" t="s">
        <v>34</v>
      </c>
      <c r="K51" s="1" t="s">
        <v>35</v>
      </c>
      <c r="L51" s="4">
        <v>45163.38402777778</v>
      </c>
      <c r="M51" s="4">
        <v>45159.38402777778</v>
      </c>
      <c r="N51" s="1"/>
      <c r="O51" s="1" t="s">
        <v>36</v>
      </c>
      <c r="P51" s="1" t="b">
        <v>0</v>
      </c>
      <c r="Q51" s="1" t="s">
        <v>138</v>
      </c>
      <c r="R51" s="1" t="s">
        <v>51</v>
      </c>
      <c r="S51" s="1" t="s">
        <v>38</v>
      </c>
      <c r="T51" s="1" t="s">
        <v>39</v>
      </c>
      <c r="U51" s="5">
        <f>TODAY()-'Pending Taks'!$M51</f>
        <v>318.6159722</v>
      </c>
      <c r="V51" s="1" t="str">
        <f t="array" ref="V51">IFS('Pending Taks'!$U51&lt;=5,"00-05 Days",
AND('Pending Taks'!$U51&gt;5,'Pending Taks'!$U51&lt;=10),"06-10 Days",
AND('Pending Taks'!$U51&gt;10,'Pending Taks'!$U51&lt;=15),"11-15 Days",
AND('Pending Taks'!$U51&gt;15,'Pending Taks'!$U51&lt;=20),"16-20 Days",
'Pending Taks'!$U51&gt;20,"20+ Days")</f>
        <v>20+ Days</v>
      </c>
      <c r="W51" s="1" t="str">
        <f>IF(TODAY()&lt;='Pending Taks'!$L51,"Within SLA","SLA Violated")</f>
        <v>SLA Violated</v>
      </c>
      <c r="X51" s="1" t="str">
        <f t="array" ref="X51">IFERROR(INDEX('Pending @'!$B$2:$B$19,MATCH('Pending Taks'!$H51,'Pending @'!$A$2:$A$19,0)),
IF(AND('Pending Taks'!$D51="Region Update",'Pending Taks'!$Z51="Central"),"DNS-Central",
IF(AND('Pending Taks'!$D51="Region Update",'Pending Taks'!$Z51="Eastern"),"DNS-Eastern",
IF(AND('Pending Taks'!$D51="Region Update",'Pending Taks'!$Z51="Northern"),"DNS-Northern",
IF(AND('Pending Taks'!$D51="Region Update",'Pending Taks'!$Z51="Southern"),"DNS-Southern",
IF(AND('Pending Taks'!$D51="Region Update",'Pending Taks'!$Z51="Western"),"DNS-Western",
IF(AND('Pending Taks'!$D51="Region Update",'Pending Taks'!$Z51="Ops CO"),"DNS-Ops CO",
IF(OR('Pending Taks'!$D51="Create &amp; Upload PO",'Pending Taks'!$D51="Payment Status Update"),"DNS-Finance",
IF('Pending Taks'!$D51="SCM Invoice Validation","DNS-SCM",
IF('Pending Taks'!$D51="Create SES and Send to Finance","DNS-Finance",VLOOKUP('Pending Taks'!$C51,'Post Data'!$C$2:$Y$465,22,0)))))))))))</f>
        <v>DNS-SCM</v>
      </c>
      <c r="Y51" s="1" t="str">
        <f>IF(ISNUMBER(SEARCH("DNS",'Pending Taks'!$X51)),"DNS","Vendor")</f>
        <v>DNS</v>
      </c>
      <c r="Z51" s="1" t="str">
        <f t="array" ref="Z51">IFS(ISNUMBER(SEARCH("Central Office",'Pending Taks'!$C51)),"Ops CO",
OR(ISNUMBER(SEARCH("CNR",'Pending Taks'!$C51)),ISNUMBER(SEARCH("NWR",'Pending Taks'!$C51))),"Central",
OR(ISNUMBER(SEARCH("ESR",'Pending Taks'!$C51)),ISNUMBER(SEARCH("UVR",'Pending Taks'!$C51))),"Eastern",
OR(ISNUMBER(SEARCH("NCR",'Pending Taks'!$C51)),ISNUMBER(SEARCH("NTR",'Pending Taks'!$C51))),"Northern",
OR(ISNUMBER(SEARCH("WSR",'Pending Taks'!$C51)),ISNUMBER(SEARCH("SUR",'Pending Taks'!$C51))),"Southern",
OR(ISNUMBER(SEARCH("WCR",'Pending Taks'!$C51)),ISNUMBER(SEARCH("WNR",'Pending Taks'!$C51))),"Western")</f>
        <v>Western</v>
      </c>
      <c r="AA51" s="1" t="str">
        <f>'Pending Taks'!$R51</f>
        <v>Refuel</v>
      </c>
      <c r="AB51" s="6">
        <v>45138.0</v>
      </c>
    </row>
    <row r="52" ht="15.75" customHeight="1">
      <c r="A52" s="1" t="s">
        <v>174</v>
      </c>
      <c r="B52" s="1" t="s">
        <v>29</v>
      </c>
      <c r="C52" s="1" t="s">
        <v>175</v>
      </c>
      <c r="D52" s="1" t="s">
        <v>138</v>
      </c>
      <c r="E52" s="1"/>
      <c r="F52" s="1"/>
      <c r="G52" s="1" t="s">
        <v>166</v>
      </c>
      <c r="H52" s="1" t="s">
        <v>167</v>
      </c>
      <c r="I52" s="1">
        <v>248.0</v>
      </c>
      <c r="J52" s="1" t="s">
        <v>34</v>
      </c>
      <c r="K52" s="1" t="s">
        <v>35</v>
      </c>
      <c r="L52" s="4">
        <v>45162.649305555555</v>
      </c>
      <c r="M52" s="4">
        <v>45158.649305555555</v>
      </c>
      <c r="N52" s="1"/>
      <c r="O52" s="1" t="s">
        <v>36</v>
      </c>
      <c r="P52" s="1" t="b">
        <v>0</v>
      </c>
      <c r="Q52" s="1" t="s">
        <v>138</v>
      </c>
      <c r="R52" s="1" t="s">
        <v>65</v>
      </c>
      <c r="S52" s="1" t="s">
        <v>38</v>
      </c>
      <c r="T52" s="1" t="s">
        <v>39</v>
      </c>
      <c r="U52" s="5">
        <f>TODAY()-'Pending Taks'!$M52</f>
        <v>319.3506944</v>
      </c>
      <c r="V52" s="1" t="str">
        <f t="array" ref="V52">IFS('Pending Taks'!$U52&lt;=5,"00-05 Days",
AND('Pending Taks'!$U52&gt;5,'Pending Taks'!$U52&lt;=10),"06-10 Days",
AND('Pending Taks'!$U52&gt;10,'Pending Taks'!$U52&lt;=15),"11-15 Days",
AND('Pending Taks'!$U52&gt;15,'Pending Taks'!$U52&lt;=20),"16-20 Days",
'Pending Taks'!$U52&gt;20,"20+ Days")</f>
        <v>20+ Days</v>
      </c>
      <c r="W52" s="1" t="str">
        <f>IF(TODAY()&lt;='Pending Taks'!$L52,"Within SLA","SLA Violated")</f>
        <v>SLA Violated</v>
      </c>
      <c r="X52" s="1" t="str">
        <f t="array" ref="X52">IFERROR(INDEX('Pending @'!$B$2:$B$19,MATCH('Pending Taks'!$H52,'Pending @'!$A$2:$A$19,0)),
IF(AND('Pending Taks'!$D52="Region Update",'Pending Taks'!$Z52="Central"),"DNS-Central",
IF(AND('Pending Taks'!$D52="Region Update",'Pending Taks'!$Z52="Eastern"),"DNS-Eastern",
IF(AND('Pending Taks'!$D52="Region Update",'Pending Taks'!$Z52="Northern"),"DNS-Northern",
IF(AND('Pending Taks'!$D52="Region Update",'Pending Taks'!$Z52="Southern"),"DNS-Southern",
IF(AND('Pending Taks'!$D52="Region Update",'Pending Taks'!$Z52="Western"),"DNS-Western",
IF(AND('Pending Taks'!$D52="Region Update",'Pending Taks'!$Z52="Ops CO"),"DNS-Ops CO",
IF(OR('Pending Taks'!$D52="Create &amp; Upload PO",'Pending Taks'!$D52="Payment Status Update"),"DNS-Finance",
IF('Pending Taks'!$D52="SCM Invoice Validation","DNS-SCM",
IF('Pending Taks'!$D52="Create SES and Send to Finance","DNS-Finance",VLOOKUP('Pending Taks'!$C52,'Post Data'!$C$2:$Y$465,22,0)))))))))))</f>
        <v>DNS-SCM</v>
      </c>
      <c r="Y52" s="1" t="str">
        <f>IF(ISNUMBER(SEARCH("DNS",'Pending Taks'!$X52)),"DNS","Vendor")</f>
        <v>DNS</v>
      </c>
      <c r="Z52" s="1" t="str">
        <f t="array" ref="Z52">IFS(ISNUMBER(SEARCH("Central Office",'Pending Taks'!$C52)),"Ops CO",
OR(ISNUMBER(SEARCH("CNR",'Pending Taks'!$C52)),ISNUMBER(SEARCH("NWR",'Pending Taks'!$C52))),"Central",
OR(ISNUMBER(SEARCH("ESR",'Pending Taks'!$C52)),ISNUMBER(SEARCH("UVR",'Pending Taks'!$C52))),"Eastern",
OR(ISNUMBER(SEARCH("NCR",'Pending Taks'!$C52)),ISNUMBER(SEARCH("NTR",'Pending Taks'!$C52))),"Northern",
OR(ISNUMBER(SEARCH("WSR",'Pending Taks'!$C52)),ISNUMBER(SEARCH("SUR",'Pending Taks'!$C52))),"Southern",
OR(ISNUMBER(SEARCH("WCR",'Pending Taks'!$C52)),ISNUMBER(SEARCH("WNR",'Pending Taks'!$C52))),"Western")</f>
        <v>Southern</v>
      </c>
      <c r="AA52" s="1" t="str">
        <f>'Pending Taks'!$R52</f>
        <v>FTG</v>
      </c>
      <c r="AB52" s="6">
        <v>45138.0</v>
      </c>
    </row>
    <row r="53" ht="15.75" customHeight="1">
      <c r="A53" s="1" t="s">
        <v>176</v>
      </c>
      <c r="B53" s="1" t="s">
        <v>29</v>
      </c>
      <c r="C53" s="1" t="s">
        <v>177</v>
      </c>
      <c r="D53" s="1" t="s">
        <v>138</v>
      </c>
      <c r="E53" s="1"/>
      <c r="F53" s="1"/>
      <c r="G53" s="1" t="s">
        <v>166</v>
      </c>
      <c r="H53" s="1" t="s">
        <v>167</v>
      </c>
      <c r="I53" s="1">
        <v>262.0</v>
      </c>
      <c r="J53" s="1" t="s">
        <v>34</v>
      </c>
      <c r="K53" s="1" t="s">
        <v>35</v>
      </c>
      <c r="L53" s="4">
        <v>45162.64861111111</v>
      </c>
      <c r="M53" s="4">
        <v>45158.64861111111</v>
      </c>
      <c r="N53" s="1"/>
      <c r="O53" s="1" t="s">
        <v>36</v>
      </c>
      <c r="P53" s="1" t="b">
        <v>0</v>
      </c>
      <c r="Q53" s="1" t="s">
        <v>138</v>
      </c>
      <c r="R53" s="1" t="s">
        <v>51</v>
      </c>
      <c r="S53" s="1" t="s">
        <v>38</v>
      </c>
      <c r="T53" s="1" t="s">
        <v>39</v>
      </c>
      <c r="U53" s="5">
        <f>TODAY()-'Pending Taks'!$M53</f>
        <v>319.3513889</v>
      </c>
      <c r="V53" s="1" t="str">
        <f t="array" ref="V53">IFS('Pending Taks'!$U53&lt;=5,"00-05 Days",
AND('Pending Taks'!$U53&gt;5,'Pending Taks'!$U53&lt;=10),"06-10 Days",
AND('Pending Taks'!$U53&gt;10,'Pending Taks'!$U53&lt;=15),"11-15 Days",
AND('Pending Taks'!$U53&gt;15,'Pending Taks'!$U53&lt;=20),"16-20 Days",
'Pending Taks'!$U53&gt;20,"20+ Days")</f>
        <v>20+ Days</v>
      </c>
      <c r="W53" s="1" t="str">
        <f>IF(TODAY()&lt;='Pending Taks'!$L53,"Within SLA","SLA Violated")</f>
        <v>SLA Violated</v>
      </c>
      <c r="X53" s="1" t="str">
        <f t="array" ref="X53">IFERROR(INDEX('Pending @'!$B$2:$B$19,MATCH('Pending Taks'!$H53,'Pending @'!$A$2:$A$19,0)),
IF(AND('Pending Taks'!$D53="Region Update",'Pending Taks'!$Z53="Central"),"DNS-Central",
IF(AND('Pending Taks'!$D53="Region Update",'Pending Taks'!$Z53="Eastern"),"DNS-Eastern",
IF(AND('Pending Taks'!$D53="Region Update",'Pending Taks'!$Z53="Northern"),"DNS-Northern",
IF(AND('Pending Taks'!$D53="Region Update",'Pending Taks'!$Z53="Southern"),"DNS-Southern",
IF(AND('Pending Taks'!$D53="Region Update",'Pending Taks'!$Z53="Western"),"DNS-Western",
IF(AND('Pending Taks'!$D53="Region Update",'Pending Taks'!$Z53="Ops CO"),"DNS-Ops CO",
IF(OR('Pending Taks'!$D53="Create &amp; Upload PO",'Pending Taks'!$D53="Payment Status Update"),"DNS-Finance",
IF('Pending Taks'!$D53="SCM Invoice Validation","DNS-SCM",
IF('Pending Taks'!$D53="Create SES and Send to Finance","DNS-Finance",VLOOKUP('Pending Taks'!$C53,'Post Data'!$C$2:$Y$465,22,0)))))))))))</f>
        <v>DNS-SCM</v>
      </c>
      <c r="Y53" s="1" t="str">
        <f>IF(ISNUMBER(SEARCH("DNS",'Pending Taks'!$X53)),"DNS","Vendor")</f>
        <v>DNS</v>
      </c>
      <c r="Z53" s="1" t="str">
        <f t="array" ref="Z53">IFS(ISNUMBER(SEARCH("Central Office",'Pending Taks'!$C53)),"Ops CO",
OR(ISNUMBER(SEARCH("CNR",'Pending Taks'!$C53)),ISNUMBER(SEARCH("NWR",'Pending Taks'!$C53))),"Central",
OR(ISNUMBER(SEARCH("ESR",'Pending Taks'!$C53)),ISNUMBER(SEARCH("UVR",'Pending Taks'!$C53))),"Eastern",
OR(ISNUMBER(SEARCH("NCR",'Pending Taks'!$C53)),ISNUMBER(SEARCH("NTR",'Pending Taks'!$C53))),"Northern",
OR(ISNUMBER(SEARCH("WSR",'Pending Taks'!$C53)),ISNUMBER(SEARCH("SUR",'Pending Taks'!$C53))),"Southern",
OR(ISNUMBER(SEARCH("WCR",'Pending Taks'!$C53)),ISNUMBER(SEARCH("WNR",'Pending Taks'!$C53))),"Western")</f>
        <v>Southern</v>
      </c>
      <c r="AA53" s="1" t="str">
        <f>'Pending Taks'!$R53</f>
        <v>Refuel</v>
      </c>
      <c r="AB53" s="6">
        <v>45138.0</v>
      </c>
    </row>
    <row r="54" ht="15.75" customHeight="1">
      <c r="A54" s="1" t="s">
        <v>178</v>
      </c>
      <c r="B54" s="1" t="s">
        <v>29</v>
      </c>
      <c r="C54" s="1" t="s">
        <v>179</v>
      </c>
      <c r="D54" s="1" t="s">
        <v>138</v>
      </c>
      <c r="E54" s="1"/>
      <c r="F54" s="1"/>
      <c r="G54" s="1" t="s">
        <v>166</v>
      </c>
      <c r="H54" s="1" t="s">
        <v>167</v>
      </c>
      <c r="I54" s="1">
        <v>253.0</v>
      </c>
      <c r="J54" s="1" t="s">
        <v>34</v>
      </c>
      <c r="K54" s="1" t="s">
        <v>35</v>
      </c>
      <c r="L54" s="4">
        <v>45162.64861111111</v>
      </c>
      <c r="M54" s="4">
        <v>45158.64861111111</v>
      </c>
      <c r="N54" s="1"/>
      <c r="O54" s="1" t="s">
        <v>36</v>
      </c>
      <c r="P54" s="1" t="b">
        <v>0</v>
      </c>
      <c r="Q54" s="1" t="s">
        <v>138</v>
      </c>
      <c r="R54" s="1" t="s">
        <v>37</v>
      </c>
      <c r="S54" s="1" t="s">
        <v>38</v>
      </c>
      <c r="T54" s="1" t="s">
        <v>39</v>
      </c>
      <c r="U54" s="5">
        <f>TODAY()-'Pending Taks'!$M54</f>
        <v>319.3513889</v>
      </c>
      <c r="V54" s="1" t="str">
        <f t="array" ref="V54">IFS('Pending Taks'!$U54&lt;=5,"00-05 Days",
AND('Pending Taks'!$U54&gt;5,'Pending Taks'!$U54&lt;=10),"06-10 Days",
AND('Pending Taks'!$U54&gt;10,'Pending Taks'!$U54&lt;=15),"11-15 Days",
AND('Pending Taks'!$U54&gt;15,'Pending Taks'!$U54&lt;=20),"16-20 Days",
'Pending Taks'!$U54&gt;20,"20+ Days")</f>
        <v>20+ Days</v>
      </c>
      <c r="W54" s="1" t="str">
        <f>IF(TODAY()&lt;='Pending Taks'!$L54,"Within SLA","SLA Violated")</f>
        <v>SLA Violated</v>
      </c>
      <c r="X54" s="1" t="str">
        <f t="array" ref="X54">IFERROR(INDEX('Pending @'!$B$2:$B$19,MATCH('Pending Taks'!$H54,'Pending @'!$A$2:$A$19,0)),
IF(AND('Pending Taks'!$D54="Region Update",'Pending Taks'!$Z54="Central"),"DNS-Central",
IF(AND('Pending Taks'!$D54="Region Update",'Pending Taks'!$Z54="Eastern"),"DNS-Eastern",
IF(AND('Pending Taks'!$D54="Region Update",'Pending Taks'!$Z54="Northern"),"DNS-Northern",
IF(AND('Pending Taks'!$D54="Region Update",'Pending Taks'!$Z54="Southern"),"DNS-Southern",
IF(AND('Pending Taks'!$D54="Region Update",'Pending Taks'!$Z54="Western"),"DNS-Western",
IF(AND('Pending Taks'!$D54="Region Update",'Pending Taks'!$Z54="Ops CO"),"DNS-Ops CO",
IF(OR('Pending Taks'!$D54="Create &amp; Upload PO",'Pending Taks'!$D54="Payment Status Update"),"DNS-Finance",
IF('Pending Taks'!$D54="SCM Invoice Validation","DNS-SCM",
IF('Pending Taks'!$D54="Create SES and Send to Finance","DNS-Finance",VLOOKUP('Pending Taks'!$C54,'Post Data'!$C$2:$Y$465,22,0)))))))))))</f>
        <v>DNS-SCM</v>
      </c>
      <c r="Y54" s="1" t="str">
        <f>IF(ISNUMBER(SEARCH("DNS",'Pending Taks'!$X54)),"DNS","Vendor")</f>
        <v>DNS</v>
      </c>
      <c r="Z54" s="1" t="str">
        <f t="array" ref="Z54">IFS(ISNUMBER(SEARCH("Central Office",'Pending Taks'!$C54)),"Ops CO",
OR(ISNUMBER(SEARCH("CNR",'Pending Taks'!$C54)),ISNUMBER(SEARCH("NWR",'Pending Taks'!$C54))),"Central",
OR(ISNUMBER(SEARCH("ESR",'Pending Taks'!$C54)),ISNUMBER(SEARCH("UVR",'Pending Taks'!$C54))),"Eastern",
OR(ISNUMBER(SEARCH("NCR",'Pending Taks'!$C54)),ISNUMBER(SEARCH("NTR",'Pending Taks'!$C54))),"Northern",
OR(ISNUMBER(SEARCH("WSR",'Pending Taks'!$C54)),ISNUMBER(SEARCH("SUR",'Pending Taks'!$C54))),"Southern",
OR(ISNUMBER(SEARCH("WCR",'Pending Taks'!$C54)),ISNUMBER(SEARCH("WNR",'Pending Taks'!$C54))),"Western")</f>
        <v>Southern</v>
      </c>
      <c r="AA54" s="1" t="str">
        <f>'Pending Taks'!$R54</f>
        <v>PIS</v>
      </c>
      <c r="AB54" s="6">
        <v>45138.0</v>
      </c>
    </row>
    <row r="55" ht="15.75" customHeight="1">
      <c r="A55" s="1" t="s">
        <v>180</v>
      </c>
      <c r="B55" s="1" t="s">
        <v>29</v>
      </c>
      <c r="C55" s="1" t="s">
        <v>181</v>
      </c>
      <c r="D55" s="1" t="s">
        <v>182</v>
      </c>
      <c r="E55" s="1"/>
      <c r="F55" s="1"/>
      <c r="G55" s="1" t="s">
        <v>183</v>
      </c>
      <c r="H55" s="1" t="s">
        <v>184</v>
      </c>
      <c r="I55" s="1">
        <v>143.0</v>
      </c>
      <c r="J55" s="1" t="s">
        <v>34</v>
      </c>
      <c r="K55" s="1" t="s">
        <v>35</v>
      </c>
      <c r="L55" s="4">
        <v>45156.634722222225</v>
      </c>
      <c r="M55" s="4">
        <v>45156.635416666664</v>
      </c>
      <c r="N55" s="1"/>
      <c r="O55" s="1" t="s">
        <v>36</v>
      </c>
      <c r="P55" s="1" t="b">
        <v>1</v>
      </c>
      <c r="Q55" s="1" t="s">
        <v>182</v>
      </c>
      <c r="R55" s="1" t="s">
        <v>185</v>
      </c>
      <c r="S55" s="1" t="s">
        <v>48</v>
      </c>
      <c r="T55" s="1" t="s">
        <v>39</v>
      </c>
      <c r="U55" s="5">
        <f>TODAY()-'Pending Taks'!$M55</f>
        <v>321.3645833</v>
      </c>
      <c r="V55" s="1" t="str">
        <f t="array" ref="V55">IFS('Pending Taks'!$U55&lt;=5,"00-05 Days",
AND('Pending Taks'!$U55&gt;5,'Pending Taks'!$U55&lt;=10),"06-10 Days",
AND('Pending Taks'!$U55&gt;10,'Pending Taks'!$U55&lt;=15),"11-15 Days",
AND('Pending Taks'!$U55&gt;15,'Pending Taks'!$U55&lt;=20),"16-20 Days",
'Pending Taks'!$U55&gt;20,"20+ Days")</f>
        <v>20+ Days</v>
      </c>
      <c r="W55" s="1" t="str">
        <f>IF(TODAY()&lt;='Pending Taks'!$L55,"Within SLA","SLA Violated")</f>
        <v>SLA Violated</v>
      </c>
      <c r="X55" s="1" t="str">
        <f t="array" ref="X55">IFERROR(INDEX('Pending @'!$B$2:$B$19,MATCH('Pending Taks'!$H55,'Pending @'!$A$2:$A$19,0)),
IF(AND('Pending Taks'!$D55="Region Update",'Pending Taks'!$Z55="Central"),"DNS-Central",
IF(AND('Pending Taks'!$D55="Region Update",'Pending Taks'!$Z55="Eastern"),"DNS-Eastern",
IF(AND('Pending Taks'!$D55="Region Update",'Pending Taks'!$Z55="Northern"),"DNS-Northern",
IF(AND('Pending Taks'!$D55="Region Update",'Pending Taks'!$Z55="Southern"),"DNS-Southern",
IF(AND('Pending Taks'!$D55="Region Update",'Pending Taks'!$Z55="Western"),"DNS-Western",
IF(AND('Pending Taks'!$D55="Region Update",'Pending Taks'!$Z55="Ops CO"),"DNS-Ops CO",
IF(OR('Pending Taks'!$D55="Create &amp; Upload PO",'Pending Taks'!$D55="Payment Status Update"),"DNS-Finance",
IF('Pending Taks'!$D55="SCM Invoice Validation","DNS-SCM",
IF('Pending Taks'!$D55="Create SES and Send to Finance","DNS-Finance",VLOOKUP('Pending Taks'!$C55,'Post Data'!$C$2:$Y$465,22,0)))))))))))</f>
        <v>DNS-Regional Ops</v>
      </c>
      <c r="Y55" s="1" t="str">
        <f>IF(ISNUMBER(SEARCH("DNS",'Pending Taks'!$X55)),"DNS","Vendor")</f>
        <v>DNS</v>
      </c>
      <c r="Z55" s="1" t="str">
        <f t="array" ref="Z55">IFS(ISNUMBER(SEARCH("Central Office",'Pending Taks'!$C55)),"Ops CO",
OR(ISNUMBER(SEARCH("CNR",'Pending Taks'!$C55)),ISNUMBER(SEARCH("NWR",'Pending Taks'!$C55))),"Central",
OR(ISNUMBER(SEARCH("ESR",'Pending Taks'!$C55)),ISNUMBER(SEARCH("UVR",'Pending Taks'!$C55))),"Eastern",
OR(ISNUMBER(SEARCH("NCR",'Pending Taks'!$C55)),ISNUMBER(SEARCH("NTR",'Pending Taks'!$C55))),"Northern",
OR(ISNUMBER(SEARCH("WSR",'Pending Taks'!$C55)),ISNUMBER(SEARCH("SUR",'Pending Taks'!$C55))),"Southern",
OR(ISNUMBER(SEARCH("WCR",'Pending Taks'!$C55)),ISNUMBER(SEARCH("WNR",'Pending Taks'!$C55))),"Western")</f>
        <v>Ops CO</v>
      </c>
      <c r="AA55" s="1" t="str">
        <f>'Pending Taks'!$R55</f>
        <v>Caretaker</v>
      </c>
      <c r="AB55" s="6">
        <v>45107.0</v>
      </c>
    </row>
    <row r="56" ht="15.75" customHeight="1">
      <c r="A56" s="1" t="s">
        <v>186</v>
      </c>
      <c r="B56" s="1" t="s">
        <v>29</v>
      </c>
      <c r="C56" s="1" t="s">
        <v>187</v>
      </c>
      <c r="D56" s="1" t="s">
        <v>182</v>
      </c>
      <c r="E56" s="1"/>
      <c r="F56" s="1"/>
      <c r="G56" s="1" t="s">
        <v>188</v>
      </c>
      <c r="H56" s="1" t="s">
        <v>189</v>
      </c>
      <c r="I56" s="1">
        <v>260.0</v>
      </c>
      <c r="J56" s="1" t="s">
        <v>34</v>
      </c>
      <c r="K56" s="1" t="s">
        <v>35</v>
      </c>
      <c r="L56" s="4">
        <v>45156.461805555555</v>
      </c>
      <c r="M56" s="4">
        <v>45156.4625</v>
      </c>
      <c r="N56" s="1"/>
      <c r="O56" s="1" t="s">
        <v>36</v>
      </c>
      <c r="P56" s="1" t="b">
        <v>1</v>
      </c>
      <c r="Q56" s="1" t="s">
        <v>182</v>
      </c>
      <c r="R56" s="1" t="s">
        <v>42</v>
      </c>
      <c r="S56" s="1" t="s">
        <v>38</v>
      </c>
      <c r="T56" s="1" t="s">
        <v>39</v>
      </c>
      <c r="U56" s="5">
        <f>TODAY()-'Pending Taks'!$M56</f>
        <v>321.5375</v>
      </c>
      <c r="V56" s="1" t="str">
        <f t="array" ref="V56">IFS('Pending Taks'!$U56&lt;=5,"00-05 Days",
AND('Pending Taks'!$U56&gt;5,'Pending Taks'!$U56&lt;=10),"06-10 Days",
AND('Pending Taks'!$U56&gt;10,'Pending Taks'!$U56&lt;=15),"11-15 Days",
AND('Pending Taks'!$U56&gt;15,'Pending Taks'!$U56&lt;=20),"16-20 Days",
'Pending Taks'!$U56&gt;20,"20+ Days")</f>
        <v>20+ Days</v>
      </c>
      <c r="W56" s="1" t="str">
        <f>IF(TODAY()&lt;='Pending Taks'!$L56,"Within SLA","SLA Violated")</f>
        <v>SLA Violated</v>
      </c>
      <c r="X56" s="1" t="str">
        <f t="array" ref="X56">IFERROR(INDEX('Pending @'!$B$2:$B$19,MATCH('Pending Taks'!$H56,'Pending @'!$A$2:$A$19,0)),
IF(AND('Pending Taks'!$D56="Region Update",'Pending Taks'!$Z56="Central"),"DNS-Central",
IF(AND('Pending Taks'!$D56="Region Update",'Pending Taks'!$Z56="Eastern"),"DNS-Eastern",
IF(AND('Pending Taks'!$D56="Region Update",'Pending Taks'!$Z56="Northern"),"DNS-Northern",
IF(AND('Pending Taks'!$D56="Region Update",'Pending Taks'!$Z56="Southern"),"DNS-Southern",
IF(AND('Pending Taks'!$D56="Region Update",'Pending Taks'!$Z56="Western"),"DNS-Western",
IF(AND('Pending Taks'!$D56="Region Update",'Pending Taks'!$Z56="Ops CO"),"DNS-Ops CO",
IF(OR('Pending Taks'!$D56="Create &amp; Upload PO",'Pending Taks'!$D56="Payment Status Update"),"DNS-Finance",
IF('Pending Taks'!$D56="SCM Invoice Validation","DNS-SCM",
IF('Pending Taks'!$D56="Create SES and Send to Finance","DNS-Finance",VLOOKUP('Pending Taks'!$C56,'Post Data'!$C$2:$Y$465,22,0)))))))))))</f>
        <v>DNS-Western</v>
      </c>
      <c r="Y56" s="1" t="str">
        <f>IF(ISNUMBER(SEARCH("DNS",'Pending Taks'!$X56)),"DNS","Vendor")</f>
        <v>DNS</v>
      </c>
      <c r="Z56" s="1" t="str">
        <f t="array" ref="Z56">IFS(ISNUMBER(SEARCH("Central Office",'Pending Taks'!$C56)),"Ops CO",
OR(ISNUMBER(SEARCH("CNR",'Pending Taks'!$C56)),ISNUMBER(SEARCH("NWR",'Pending Taks'!$C56))),"Central",
OR(ISNUMBER(SEARCH("ESR",'Pending Taks'!$C56)),ISNUMBER(SEARCH("UVR",'Pending Taks'!$C56))),"Eastern",
OR(ISNUMBER(SEARCH("NCR",'Pending Taks'!$C56)),ISNUMBER(SEARCH("NTR",'Pending Taks'!$C56))),"Northern",
OR(ISNUMBER(SEARCH("WSR",'Pending Taks'!$C56)),ISNUMBER(SEARCH("SUR",'Pending Taks'!$C56))),"Southern",
OR(ISNUMBER(SEARCH("WCR",'Pending Taks'!$C56)),ISNUMBER(SEARCH("WNR",'Pending Taks'!$C56))),"Western")</f>
        <v>Western</v>
      </c>
      <c r="AA56" s="1" t="str">
        <f>'Pending Taks'!$R56</f>
        <v>PG</v>
      </c>
      <c r="AB56" s="6">
        <v>45138.0</v>
      </c>
    </row>
    <row r="57" ht="15.75" customHeight="1">
      <c r="A57" s="1" t="s">
        <v>190</v>
      </c>
      <c r="B57" s="1" t="s">
        <v>29</v>
      </c>
      <c r="C57" s="1" t="s">
        <v>191</v>
      </c>
      <c r="D57" s="1" t="s">
        <v>182</v>
      </c>
      <c r="E57" s="1"/>
      <c r="F57" s="1"/>
      <c r="G57" s="1" t="s">
        <v>188</v>
      </c>
      <c r="H57" s="1" t="s">
        <v>189</v>
      </c>
      <c r="I57" s="1">
        <v>250.0</v>
      </c>
      <c r="J57" s="1" t="s">
        <v>34</v>
      </c>
      <c r="K57" s="1" t="s">
        <v>35</v>
      </c>
      <c r="L57" s="4">
        <v>45156.44583333333</v>
      </c>
      <c r="M57" s="4">
        <v>45156.44652777778</v>
      </c>
      <c r="N57" s="1"/>
      <c r="O57" s="1" t="s">
        <v>36</v>
      </c>
      <c r="P57" s="1" t="b">
        <v>1</v>
      </c>
      <c r="Q57" s="1" t="s">
        <v>182</v>
      </c>
      <c r="R57" s="1" t="s">
        <v>51</v>
      </c>
      <c r="S57" s="1" t="s">
        <v>38</v>
      </c>
      <c r="T57" s="1" t="s">
        <v>39</v>
      </c>
      <c r="U57" s="5">
        <f>TODAY()-'Pending Taks'!$M57</f>
        <v>321.5534722</v>
      </c>
      <c r="V57" s="1" t="str">
        <f t="array" ref="V57">IFS('Pending Taks'!$U57&lt;=5,"00-05 Days",
AND('Pending Taks'!$U57&gt;5,'Pending Taks'!$U57&lt;=10),"06-10 Days",
AND('Pending Taks'!$U57&gt;10,'Pending Taks'!$U57&lt;=15),"11-15 Days",
AND('Pending Taks'!$U57&gt;15,'Pending Taks'!$U57&lt;=20),"16-20 Days",
'Pending Taks'!$U57&gt;20,"20+ Days")</f>
        <v>20+ Days</v>
      </c>
      <c r="W57" s="1" t="str">
        <f>IF(TODAY()&lt;='Pending Taks'!$L57,"Within SLA","SLA Violated")</f>
        <v>SLA Violated</v>
      </c>
      <c r="X57" s="1" t="str">
        <f t="array" ref="X57">IFERROR(INDEX('Pending @'!$B$2:$B$19,MATCH('Pending Taks'!$H57,'Pending @'!$A$2:$A$19,0)),
IF(AND('Pending Taks'!$D57="Region Update",'Pending Taks'!$Z57="Central"),"DNS-Central",
IF(AND('Pending Taks'!$D57="Region Update",'Pending Taks'!$Z57="Eastern"),"DNS-Eastern",
IF(AND('Pending Taks'!$D57="Region Update",'Pending Taks'!$Z57="Northern"),"DNS-Northern",
IF(AND('Pending Taks'!$D57="Region Update",'Pending Taks'!$Z57="Southern"),"DNS-Southern",
IF(AND('Pending Taks'!$D57="Region Update",'Pending Taks'!$Z57="Western"),"DNS-Western",
IF(AND('Pending Taks'!$D57="Region Update",'Pending Taks'!$Z57="Ops CO"),"DNS-Ops CO",
IF(OR('Pending Taks'!$D57="Create &amp; Upload PO",'Pending Taks'!$D57="Payment Status Update"),"DNS-Finance",
IF('Pending Taks'!$D57="SCM Invoice Validation","DNS-SCM",
IF('Pending Taks'!$D57="Create SES and Send to Finance","DNS-Finance",VLOOKUP('Pending Taks'!$C57,'Post Data'!$C$2:$Y$465,22,0)))))))))))</f>
        <v>DNS-Western</v>
      </c>
      <c r="Y57" s="1" t="str">
        <f>IF(ISNUMBER(SEARCH("DNS",'Pending Taks'!$X57)),"DNS","Vendor")</f>
        <v>DNS</v>
      </c>
      <c r="Z57" s="1" t="str">
        <f t="array" ref="Z57">IFS(ISNUMBER(SEARCH("Central Office",'Pending Taks'!$C57)),"Ops CO",
OR(ISNUMBER(SEARCH("CNR",'Pending Taks'!$C57)),ISNUMBER(SEARCH("NWR",'Pending Taks'!$C57))),"Central",
OR(ISNUMBER(SEARCH("ESR",'Pending Taks'!$C57)),ISNUMBER(SEARCH("UVR",'Pending Taks'!$C57))),"Eastern",
OR(ISNUMBER(SEARCH("NCR",'Pending Taks'!$C57)),ISNUMBER(SEARCH("NTR",'Pending Taks'!$C57))),"Northern",
OR(ISNUMBER(SEARCH("WSR",'Pending Taks'!$C57)),ISNUMBER(SEARCH("SUR",'Pending Taks'!$C57))),"Southern",
OR(ISNUMBER(SEARCH("WCR",'Pending Taks'!$C57)),ISNUMBER(SEARCH("WNR",'Pending Taks'!$C57))),"Western")</f>
        <v>Western</v>
      </c>
      <c r="AA57" s="1" t="str">
        <f>'Pending Taks'!$R57</f>
        <v>Refuel</v>
      </c>
      <c r="AB57" s="6">
        <v>45138.0</v>
      </c>
    </row>
    <row r="58" ht="15.75" customHeight="1">
      <c r="A58" s="1" t="s">
        <v>192</v>
      </c>
      <c r="B58" s="1" t="s">
        <v>29</v>
      </c>
      <c r="C58" s="1" t="s">
        <v>193</v>
      </c>
      <c r="D58" s="1" t="s">
        <v>108</v>
      </c>
      <c r="E58" s="1"/>
      <c r="F58" s="1"/>
      <c r="G58" s="1" t="s">
        <v>183</v>
      </c>
      <c r="H58" s="1" t="s">
        <v>184</v>
      </c>
      <c r="I58" s="1">
        <v>246.0</v>
      </c>
      <c r="J58" s="1" t="s">
        <v>34</v>
      </c>
      <c r="K58" s="1" t="s">
        <v>35</v>
      </c>
      <c r="L58" s="4">
        <v>45152.50208333333</v>
      </c>
      <c r="M58" s="4">
        <v>45152.50277777778</v>
      </c>
      <c r="N58" s="1"/>
      <c r="O58" s="1" t="s">
        <v>36</v>
      </c>
      <c r="P58" s="1" t="b">
        <v>1</v>
      </c>
      <c r="Q58" s="1" t="s">
        <v>108</v>
      </c>
      <c r="R58" s="1" t="s">
        <v>194</v>
      </c>
      <c r="S58" s="1" t="s">
        <v>38</v>
      </c>
      <c r="T58" s="1" t="s">
        <v>145</v>
      </c>
      <c r="U58" s="5">
        <f>TODAY()-'Pending Taks'!$M58</f>
        <v>325.4972222</v>
      </c>
      <c r="V58" s="1" t="str">
        <f t="array" ref="V58">IFS('Pending Taks'!$U58&lt;=5,"00-05 Days",
AND('Pending Taks'!$U58&gt;5,'Pending Taks'!$U58&lt;=10),"06-10 Days",
AND('Pending Taks'!$U58&gt;10,'Pending Taks'!$U58&lt;=15),"11-15 Days",
AND('Pending Taks'!$U58&gt;15,'Pending Taks'!$U58&lt;=20),"16-20 Days",
'Pending Taks'!$U58&gt;20,"20+ Days")</f>
        <v>20+ Days</v>
      </c>
      <c r="W58" s="1" t="str">
        <f>IF(TODAY()&lt;='Pending Taks'!$L58,"Within SLA","SLA Violated")</f>
        <v>SLA Violated</v>
      </c>
      <c r="X58" s="1" t="str">
        <f t="array" ref="X58">IFERROR(INDEX('Pending @'!$B$2:$B$19,MATCH('Pending Taks'!$H58,'Pending @'!$A$2:$A$19,0)),
IF(AND('Pending Taks'!$D58="Region Update",'Pending Taks'!$Z58="Central"),"DNS-Central",
IF(AND('Pending Taks'!$D58="Region Update",'Pending Taks'!$Z58="Eastern"),"DNS-Eastern",
IF(AND('Pending Taks'!$D58="Region Update",'Pending Taks'!$Z58="Northern"),"DNS-Northern",
IF(AND('Pending Taks'!$D58="Region Update",'Pending Taks'!$Z58="Southern"),"DNS-Southern",
IF(AND('Pending Taks'!$D58="Region Update",'Pending Taks'!$Z58="Western"),"DNS-Western",
IF(AND('Pending Taks'!$D58="Region Update",'Pending Taks'!$Z58="Ops CO"),"DNS-Ops CO",
IF(OR('Pending Taks'!$D58="Create &amp; Upload PO",'Pending Taks'!$D58="Payment Status Update"),"DNS-Finance",
IF('Pending Taks'!$D58="SCM Invoice Validation","DNS-SCM",
IF('Pending Taks'!$D58="Create SES and Send to Finance","DNS-Finance",VLOOKUP('Pending Taks'!$C58,'Post Data'!$C$2:$Y$465,22,0)))))))))))</f>
        <v>DNS-Regional Ops</v>
      </c>
      <c r="Y58" s="1" t="str">
        <f>IF(ISNUMBER(SEARCH("DNS",'Pending Taks'!$X58)),"DNS","Vendor")</f>
        <v>DNS</v>
      </c>
      <c r="Z58" s="1" t="str">
        <f t="array" ref="Z58">IFS(ISNUMBER(SEARCH("Central Office",'Pending Taks'!$C58)),"Ops CO",
OR(ISNUMBER(SEARCH("CNR",'Pending Taks'!$C58)),ISNUMBER(SEARCH("NWR",'Pending Taks'!$C58))),"Central",
OR(ISNUMBER(SEARCH("ESR",'Pending Taks'!$C58)),ISNUMBER(SEARCH("UVR",'Pending Taks'!$C58))),"Eastern",
OR(ISNUMBER(SEARCH("NCR",'Pending Taks'!$C58)),ISNUMBER(SEARCH("NTR",'Pending Taks'!$C58))),"Northern",
OR(ISNUMBER(SEARCH("WSR",'Pending Taks'!$C58)),ISNUMBER(SEARCH("SUR",'Pending Taks'!$C58))),"Southern",
OR(ISNUMBER(SEARCH("WCR",'Pending Taks'!$C58)),ISNUMBER(SEARCH("WNR",'Pending Taks'!$C58))),"Western")</f>
        <v>Ops CO</v>
      </c>
      <c r="AA58" s="1" t="str">
        <f>'Pending Taks'!$R58</f>
        <v>Depot-office-Security</v>
      </c>
      <c r="AB58" s="6">
        <v>45138.0</v>
      </c>
    </row>
    <row r="59" ht="15.75" customHeight="1">
      <c r="A59" s="1" t="s">
        <v>195</v>
      </c>
      <c r="B59" s="1" t="s">
        <v>29</v>
      </c>
      <c r="C59" s="1" t="s">
        <v>196</v>
      </c>
      <c r="D59" s="1" t="s">
        <v>108</v>
      </c>
      <c r="E59" s="1"/>
      <c r="F59" s="1"/>
      <c r="G59" s="1" t="s">
        <v>183</v>
      </c>
      <c r="H59" s="1" t="s">
        <v>184</v>
      </c>
      <c r="I59" s="1">
        <v>264.0</v>
      </c>
      <c r="J59" s="1" t="s">
        <v>34</v>
      </c>
      <c r="K59" s="1" t="s">
        <v>35</v>
      </c>
      <c r="L59" s="4">
        <v>45152.50208333333</v>
      </c>
      <c r="M59" s="4">
        <v>45152.50277777778</v>
      </c>
      <c r="N59" s="1"/>
      <c r="O59" s="1" t="s">
        <v>36</v>
      </c>
      <c r="P59" s="1" t="b">
        <v>1</v>
      </c>
      <c r="Q59" s="1" t="s">
        <v>108</v>
      </c>
      <c r="R59" s="1" t="s">
        <v>197</v>
      </c>
      <c r="S59" s="1" t="s">
        <v>38</v>
      </c>
      <c r="T59" s="1" t="s">
        <v>198</v>
      </c>
      <c r="U59" s="5">
        <f>TODAY()-'Pending Taks'!$M59</f>
        <v>325.4972222</v>
      </c>
      <c r="V59" s="1" t="str">
        <f t="array" ref="V59">IFS('Pending Taks'!$U59&lt;=5,"00-05 Days",
AND('Pending Taks'!$U59&gt;5,'Pending Taks'!$U59&lt;=10),"06-10 Days",
AND('Pending Taks'!$U59&gt;10,'Pending Taks'!$U59&lt;=15),"11-15 Days",
AND('Pending Taks'!$U59&gt;15,'Pending Taks'!$U59&lt;=20),"16-20 Days",
'Pending Taks'!$U59&gt;20,"20+ Days")</f>
        <v>20+ Days</v>
      </c>
      <c r="W59" s="1" t="str">
        <f>IF(TODAY()&lt;='Pending Taks'!$L59,"Within SLA","SLA Violated")</f>
        <v>SLA Violated</v>
      </c>
      <c r="X59" s="1" t="str">
        <f t="array" ref="X59">IFERROR(INDEX('Pending @'!$B$2:$B$19,MATCH('Pending Taks'!$H59,'Pending @'!$A$2:$A$19,0)),
IF(AND('Pending Taks'!$D59="Region Update",'Pending Taks'!$Z59="Central"),"DNS-Central",
IF(AND('Pending Taks'!$D59="Region Update",'Pending Taks'!$Z59="Eastern"),"DNS-Eastern",
IF(AND('Pending Taks'!$D59="Region Update",'Pending Taks'!$Z59="Northern"),"DNS-Northern",
IF(AND('Pending Taks'!$D59="Region Update",'Pending Taks'!$Z59="Southern"),"DNS-Southern",
IF(AND('Pending Taks'!$D59="Region Update",'Pending Taks'!$Z59="Western"),"DNS-Western",
IF(AND('Pending Taks'!$D59="Region Update",'Pending Taks'!$Z59="Ops CO"),"DNS-Ops CO",
IF(OR('Pending Taks'!$D59="Create &amp; Upload PO",'Pending Taks'!$D59="Payment Status Update"),"DNS-Finance",
IF('Pending Taks'!$D59="SCM Invoice Validation","DNS-SCM",
IF('Pending Taks'!$D59="Create SES and Send to Finance","DNS-Finance",VLOOKUP('Pending Taks'!$C59,'Post Data'!$C$2:$Y$465,22,0)))))))))))</f>
        <v>DNS-Regional Ops</v>
      </c>
      <c r="Y59" s="1" t="str">
        <f>IF(ISNUMBER(SEARCH("DNS",'Pending Taks'!$X59)),"DNS","Vendor")</f>
        <v>DNS</v>
      </c>
      <c r="Z59" s="1" t="str">
        <f t="array" ref="Z59">IFS(ISNUMBER(SEARCH("Central Office",'Pending Taks'!$C59)),"Ops CO",
OR(ISNUMBER(SEARCH("CNR",'Pending Taks'!$C59)),ISNUMBER(SEARCH("NWR",'Pending Taks'!$C59))),"Central",
OR(ISNUMBER(SEARCH("ESR",'Pending Taks'!$C59)),ISNUMBER(SEARCH("UVR",'Pending Taks'!$C59))),"Eastern",
OR(ISNUMBER(SEARCH("NCR",'Pending Taks'!$C59)),ISNUMBER(SEARCH("NTR",'Pending Taks'!$C59))),"Northern",
OR(ISNUMBER(SEARCH("WSR",'Pending Taks'!$C59)),ISNUMBER(SEARCH("SUR",'Pending Taks'!$C59))),"Southern",
OR(ISNUMBER(SEARCH("WCR",'Pending Taks'!$C59)),ISNUMBER(SEARCH("WNR",'Pending Taks'!$C59))),"Western")</f>
        <v>Ops CO</v>
      </c>
      <c r="AA59" s="1" t="str">
        <f>'Pending Taks'!$R59</f>
        <v>Vehicle - Base Rental</v>
      </c>
      <c r="AB59" s="6">
        <v>45138.0</v>
      </c>
    </row>
    <row r="60" ht="15.75" customHeight="1">
      <c r="A60" s="1" t="s">
        <v>199</v>
      </c>
      <c r="B60" s="1" t="s">
        <v>29</v>
      </c>
      <c r="C60" s="1" t="s">
        <v>200</v>
      </c>
      <c r="D60" s="1" t="s">
        <v>108</v>
      </c>
      <c r="E60" s="1"/>
      <c r="F60" s="1"/>
      <c r="G60" s="1" t="s">
        <v>183</v>
      </c>
      <c r="H60" s="1" t="s">
        <v>184</v>
      </c>
      <c r="I60" s="1">
        <v>238.0</v>
      </c>
      <c r="J60" s="1" t="s">
        <v>34</v>
      </c>
      <c r="K60" s="1" t="s">
        <v>35</v>
      </c>
      <c r="L60" s="4">
        <v>45152.50208333333</v>
      </c>
      <c r="M60" s="4">
        <v>45152.50277777778</v>
      </c>
      <c r="N60" s="1"/>
      <c r="O60" s="1" t="s">
        <v>36</v>
      </c>
      <c r="P60" s="1" t="b">
        <v>1</v>
      </c>
      <c r="Q60" s="1" t="s">
        <v>108</v>
      </c>
      <c r="R60" s="1" t="s">
        <v>197</v>
      </c>
      <c r="S60" s="1" t="s">
        <v>38</v>
      </c>
      <c r="T60" s="1" t="s">
        <v>159</v>
      </c>
      <c r="U60" s="5">
        <f>TODAY()-'Pending Taks'!$M60</f>
        <v>325.4972222</v>
      </c>
      <c r="V60" s="1" t="str">
        <f t="array" ref="V60">IFS('Pending Taks'!$U60&lt;=5,"00-05 Days",
AND('Pending Taks'!$U60&gt;5,'Pending Taks'!$U60&lt;=10),"06-10 Days",
AND('Pending Taks'!$U60&gt;10,'Pending Taks'!$U60&lt;=15),"11-15 Days",
AND('Pending Taks'!$U60&gt;15,'Pending Taks'!$U60&lt;=20),"16-20 Days",
'Pending Taks'!$U60&gt;20,"20+ Days")</f>
        <v>20+ Days</v>
      </c>
      <c r="W60" s="1" t="str">
        <f>IF(TODAY()&lt;='Pending Taks'!$L60,"Within SLA","SLA Violated")</f>
        <v>SLA Violated</v>
      </c>
      <c r="X60" s="1" t="str">
        <f t="array" ref="X60">IFERROR(INDEX('Pending @'!$B$2:$B$19,MATCH('Pending Taks'!$H60,'Pending @'!$A$2:$A$19,0)),
IF(AND('Pending Taks'!$D60="Region Update",'Pending Taks'!$Z60="Central"),"DNS-Central",
IF(AND('Pending Taks'!$D60="Region Update",'Pending Taks'!$Z60="Eastern"),"DNS-Eastern",
IF(AND('Pending Taks'!$D60="Region Update",'Pending Taks'!$Z60="Northern"),"DNS-Northern",
IF(AND('Pending Taks'!$D60="Region Update",'Pending Taks'!$Z60="Southern"),"DNS-Southern",
IF(AND('Pending Taks'!$D60="Region Update",'Pending Taks'!$Z60="Western"),"DNS-Western",
IF(AND('Pending Taks'!$D60="Region Update",'Pending Taks'!$Z60="Ops CO"),"DNS-Ops CO",
IF(OR('Pending Taks'!$D60="Create &amp; Upload PO",'Pending Taks'!$D60="Payment Status Update"),"DNS-Finance",
IF('Pending Taks'!$D60="SCM Invoice Validation","DNS-SCM",
IF('Pending Taks'!$D60="Create SES and Send to Finance","DNS-Finance",VLOOKUP('Pending Taks'!$C60,'Post Data'!$C$2:$Y$465,22,0)))))))))))</f>
        <v>DNS-Regional Ops</v>
      </c>
      <c r="Y60" s="1" t="str">
        <f>IF(ISNUMBER(SEARCH("DNS",'Pending Taks'!$X60)),"DNS","Vendor")</f>
        <v>DNS</v>
      </c>
      <c r="Z60" s="1" t="str">
        <f t="array" ref="Z60">IFS(ISNUMBER(SEARCH("Central Office",'Pending Taks'!$C60)),"Ops CO",
OR(ISNUMBER(SEARCH("CNR",'Pending Taks'!$C60)),ISNUMBER(SEARCH("NWR",'Pending Taks'!$C60))),"Central",
OR(ISNUMBER(SEARCH("ESR",'Pending Taks'!$C60)),ISNUMBER(SEARCH("UVR",'Pending Taks'!$C60))),"Eastern",
OR(ISNUMBER(SEARCH("NCR",'Pending Taks'!$C60)),ISNUMBER(SEARCH("NTR",'Pending Taks'!$C60))),"Northern",
OR(ISNUMBER(SEARCH("WSR",'Pending Taks'!$C60)),ISNUMBER(SEARCH("SUR",'Pending Taks'!$C60))),"Southern",
OR(ISNUMBER(SEARCH("WCR",'Pending Taks'!$C60)),ISNUMBER(SEARCH("WNR",'Pending Taks'!$C60))),"Western")</f>
        <v>Ops CO</v>
      </c>
      <c r="AA60" s="1" t="str">
        <f>'Pending Taks'!$R60</f>
        <v>Vehicle - Base Rental</v>
      </c>
      <c r="AB60" s="6">
        <v>45138.0</v>
      </c>
    </row>
    <row r="61" ht="15.75" customHeight="1">
      <c r="A61" s="1" t="s">
        <v>201</v>
      </c>
      <c r="B61" s="1" t="s">
        <v>29</v>
      </c>
      <c r="C61" s="1" t="s">
        <v>202</v>
      </c>
      <c r="D61" s="1" t="s">
        <v>108</v>
      </c>
      <c r="E61" s="1"/>
      <c r="F61" s="1"/>
      <c r="G61" s="1" t="s">
        <v>183</v>
      </c>
      <c r="H61" s="1" t="s">
        <v>184</v>
      </c>
      <c r="I61" s="1">
        <v>249.0</v>
      </c>
      <c r="J61" s="1" t="s">
        <v>34</v>
      </c>
      <c r="K61" s="1" t="s">
        <v>35</v>
      </c>
      <c r="L61" s="4">
        <v>45152.50208333333</v>
      </c>
      <c r="M61" s="4">
        <v>45152.50277777778</v>
      </c>
      <c r="N61" s="1"/>
      <c r="O61" s="1" t="s">
        <v>36</v>
      </c>
      <c r="P61" s="1" t="b">
        <v>1</v>
      </c>
      <c r="Q61" s="1" t="s">
        <v>108</v>
      </c>
      <c r="R61" s="1" t="s">
        <v>158</v>
      </c>
      <c r="S61" s="1" t="s">
        <v>38</v>
      </c>
      <c r="T61" s="1" t="s">
        <v>203</v>
      </c>
      <c r="U61" s="5">
        <f>TODAY()-'Pending Taks'!$M61</f>
        <v>325.4972222</v>
      </c>
      <c r="V61" s="1" t="str">
        <f t="array" ref="V61">IFS('Pending Taks'!$U61&lt;=5,"00-05 Days",
AND('Pending Taks'!$U61&gt;5,'Pending Taks'!$U61&lt;=10),"06-10 Days",
AND('Pending Taks'!$U61&gt;10,'Pending Taks'!$U61&lt;=15),"11-15 Days",
AND('Pending Taks'!$U61&gt;15,'Pending Taks'!$U61&lt;=20),"16-20 Days",
'Pending Taks'!$U61&gt;20,"20+ Days")</f>
        <v>20+ Days</v>
      </c>
      <c r="W61" s="1" t="str">
        <f>IF(TODAY()&lt;='Pending Taks'!$L61,"Within SLA","SLA Violated")</f>
        <v>SLA Violated</v>
      </c>
      <c r="X61" s="1" t="str">
        <f t="array" ref="X61">IFERROR(INDEX('Pending @'!$B$2:$B$19,MATCH('Pending Taks'!$H61,'Pending @'!$A$2:$A$19,0)),
IF(AND('Pending Taks'!$D61="Region Update",'Pending Taks'!$Z61="Central"),"DNS-Central",
IF(AND('Pending Taks'!$D61="Region Update",'Pending Taks'!$Z61="Eastern"),"DNS-Eastern",
IF(AND('Pending Taks'!$D61="Region Update",'Pending Taks'!$Z61="Northern"),"DNS-Northern",
IF(AND('Pending Taks'!$D61="Region Update",'Pending Taks'!$Z61="Southern"),"DNS-Southern",
IF(AND('Pending Taks'!$D61="Region Update",'Pending Taks'!$Z61="Western"),"DNS-Western",
IF(AND('Pending Taks'!$D61="Region Update",'Pending Taks'!$Z61="Ops CO"),"DNS-Ops CO",
IF(OR('Pending Taks'!$D61="Create &amp; Upload PO",'Pending Taks'!$D61="Payment Status Update"),"DNS-Finance",
IF('Pending Taks'!$D61="SCM Invoice Validation","DNS-SCM",
IF('Pending Taks'!$D61="Create SES and Send to Finance","DNS-Finance",VLOOKUP('Pending Taks'!$C61,'Post Data'!$C$2:$Y$465,22,0)))))))))))</f>
        <v>DNS-Regional Ops</v>
      </c>
      <c r="Y61" s="1" t="str">
        <f>IF(ISNUMBER(SEARCH("DNS",'Pending Taks'!$X61)),"DNS","Vendor")</f>
        <v>DNS</v>
      </c>
      <c r="Z61" s="1" t="str">
        <f t="array" ref="Z61">IFS(ISNUMBER(SEARCH("Central Office",'Pending Taks'!$C61)),"Ops CO",
OR(ISNUMBER(SEARCH("CNR",'Pending Taks'!$C61)),ISNUMBER(SEARCH("NWR",'Pending Taks'!$C61))),"Central",
OR(ISNUMBER(SEARCH("ESR",'Pending Taks'!$C61)),ISNUMBER(SEARCH("UVR",'Pending Taks'!$C61))),"Eastern",
OR(ISNUMBER(SEARCH("NCR",'Pending Taks'!$C61)),ISNUMBER(SEARCH("NTR",'Pending Taks'!$C61))),"Northern",
OR(ISNUMBER(SEARCH("WSR",'Pending Taks'!$C61)),ISNUMBER(SEARCH("SUR",'Pending Taks'!$C61))),"Southern",
OR(ISNUMBER(SEARCH("WCR",'Pending Taks'!$C61)),ISNUMBER(SEARCH("WNR",'Pending Taks'!$C61))),"Western")</f>
        <v>Ops CO</v>
      </c>
      <c r="AA61" s="1" t="str">
        <f>'Pending Taks'!$R61</f>
        <v>Vehicle - Additional</v>
      </c>
      <c r="AB61" s="6">
        <v>45138.0</v>
      </c>
    </row>
    <row r="62" ht="15.75" customHeight="1">
      <c r="A62" s="1" t="s">
        <v>204</v>
      </c>
      <c r="B62" s="1" t="s">
        <v>29</v>
      </c>
      <c r="C62" s="1" t="s">
        <v>205</v>
      </c>
      <c r="D62" s="1" t="s">
        <v>108</v>
      </c>
      <c r="E62" s="1"/>
      <c r="F62" s="1"/>
      <c r="G62" s="1" t="s">
        <v>183</v>
      </c>
      <c r="H62" s="7" t="s">
        <v>184</v>
      </c>
      <c r="I62" s="1">
        <v>273.0</v>
      </c>
      <c r="J62" s="1" t="s">
        <v>34</v>
      </c>
      <c r="K62" s="1" t="s">
        <v>35</v>
      </c>
      <c r="L62" s="4">
        <v>45152.50208333333</v>
      </c>
      <c r="M62" s="4">
        <v>45152.50277777778</v>
      </c>
      <c r="N62" s="1"/>
      <c r="O62" s="1" t="s">
        <v>36</v>
      </c>
      <c r="P62" s="1" t="b">
        <v>1</v>
      </c>
      <c r="Q62" s="1" t="s">
        <v>108</v>
      </c>
      <c r="R62" s="1" t="s">
        <v>197</v>
      </c>
      <c r="S62" s="1" t="s">
        <v>38</v>
      </c>
      <c r="T62" s="1" t="s">
        <v>206</v>
      </c>
      <c r="U62" s="5">
        <f>TODAY()-'Pending Taks'!$M62</f>
        <v>325.4972222</v>
      </c>
      <c r="V62" s="1" t="str">
        <f t="array" ref="V62">IFS('Pending Taks'!$U62&lt;=5,"00-05 Days",
AND('Pending Taks'!$U62&gt;5,'Pending Taks'!$U62&lt;=10),"06-10 Days",
AND('Pending Taks'!$U62&gt;10,'Pending Taks'!$U62&lt;=15),"11-15 Days",
AND('Pending Taks'!$U62&gt;15,'Pending Taks'!$U62&lt;=20),"16-20 Days",
'Pending Taks'!$U62&gt;20,"20+ Days")</f>
        <v>20+ Days</v>
      </c>
      <c r="W62" s="1" t="str">
        <f>IF(TODAY()&lt;='Pending Taks'!$L62,"Within SLA","SLA Violated")</f>
        <v>SLA Violated</v>
      </c>
      <c r="X62" s="1" t="str">
        <f t="array" ref="X62">IFERROR(INDEX('Pending @'!$B$2:$B$19,MATCH('Pending Taks'!$H62,'Pending @'!$A$2:$A$19,0)),
IF(AND('Pending Taks'!$D62="Region Update",'Pending Taks'!$Z62="Central"),"DNS-Central",
IF(AND('Pending Taks'!$D62="Region Update",'Pending Taks'!$Z62="Eastern"),"DNS-Eastern",
IF(AND('Pending Taks'!$D62="Region Update",'Pending Taks'!$Z62="Northern"),"DNS-Northern",
IF(AND('Pending Taks'!$D62="Region Update",'Pending Taks'!$Z62="Southern"),"DNS-Southern",
IF(AND('Pending Taks'!$D62="Region Update",'Pending Taks'!$Z62="Western"),"DNS-Western",
IF(AND('Pending Taks'!$D62="Region Update",'Pending Taks'!$Z62="Ops CO"),"DNS-Ops CO",
IF(OR('Pending Taks'!$D62="Create &amp; Upload PO",'Pending Taks'!$D62="Payment Status Update"),"DNS-Finance",
IF('Pending Taks'!$D62="SCM Invoice Validation","DNS-SCM",
IF('Pending Taks'!$D62="Create SES and Send to Finance","DNS-Finance",VLOOKUP('Pending Taks'!$C62,'Post Data'!$C$2:$Y$465,22,0)))))))))))</f>
        <v>DNS-Regional Ops</v>
      </c>
      <c r="Y62" s="1" t="str">
        <f>IF(ISNUMBER(SEARCH("DNS",'Pending Taks'!$X62)),"DNS","Vendor")</f>
        <v>DNS</v>
      </c>
      <c r="Z62" s="1" t="str">
        <f t="array" ref="Z62">IFS(ISNUMBER(SEARCH("Central Office",'Pending Taks'!$C62)),"Ops CO",
OR(ISNUMBER(SEARCH("CNR",'Pending Taks'!$C62)),ISNUMBER(SEARCH("NWR",'Pending Taks'!$C62))),"Central",
OR(ISNUMBER(SEARCH("ESR",'Pending Taks'!$C62)),ISNUMBER(SEARCH("UVR",'Pending Taks'!$C62))),"Eastern",
OR(ISNUMBER(SEARCH("NCR",'Pending Taks'!$C62)),ISNUMBER(SEARCH("NTR",'Pending Taks'!$C62))),"Northern",
OR(ISNUMBER(SEARCH("WSR",'Pending Taks'!$C62)),ISNUMBER(SEARCH("SUR",'Pending Taks'!$C62))),"Southern",
OR(ISNUMBER(SEARCH("WCR",'Pending Taks'!$C62)),ISNUMBER(SEARCH("WNR",'Pending Taks'!$C62))),"Western")</f>
        <v>Ops CO</v>
      </c>
      <c r="AA62" s="1" t="str">
        <f>'Pending Taks'!$R62</f>
        <v>Vehicle - Base Rental</v>
      </c>
      <c r="AB62" s="6">
        <v>45138.0</v>
      </c>
    </row>
    <row r="63" ht="15.75" customHeight="1">
      <c r="A63" s="1" t="s">
        <v>207</v>
      </c>
      <c r="B63" s="1" t="s">
        <v>29</v>
      </c>
      <c r="C63" s="1" t="s">
        <v>208</v>
      </c>
      <c r="D63" s="1" t="s">
        <v>108</v>
      </c>
      <c r="E63" s="1"/>
      <c r="F63" s="1"/>
      <c r="G63" s="1" t="s">
        <v>183</v>
      </c>
      <c r="H63" s="1" t="s">
        <v>184</v>
      </c>
      <c r="I63" s="1">
        <v>274.0</v>
      </c>
      <c r="J63" s="1" t="s">
        <v>34</v>
      </c>
      <c r="K63" s="1" t="s">
        <v>35</v>
      </c>
      <c r="L63" s="4">
        <v>45152.50208333333</v>
      </c>
      <c r="M63" s="4">
        <v>45152.50277777778</v>
      </c>
      <c r="N63" s="1"/>
      <c r="O63" s="1" t="s">
        <v>36</v>
      </c>
      <c r="P63" s="1" t="b">
        <v>1</v>
      </c>
      <c r="Q63" s="1" t="s">
        <v>108</v>
      </c>
      <c r="R63" s="1" t="s">
        <v>158</v>
      </c>
      <c r="S63" s="1" t="s">
        <v>38</v>
      </c>
      <c r="T63" s="1" t="s">
        <v>159</v>
      </c>
      <c r="U63" s="5">
        <f>TODAY()-'Pending Taks'!$M63</f>
        <v>325.4972222</v>
      </c>
      <c r="V63" s="1" t="str">
        <f t="array" ref="V63">IFS('Pending Taks'!$U63&lt;=5,"00-05 Days",
AND('Pending Taks'!$U63&gt;5,'Pending Taks'!$U63&lt;=10),"06-10 Days",
AND('Pending Taks'!$U63&gt;10,'Pending Taks'!$U63&lt;=15),"11-15 Days",
AND('Pending Taks'!$U63&gt;15,'Pending Taks'!$U63&lt;=20),"16-20 Days",
'Pending Taks'!$U63&gt;20,"20+ Days")</f>
        <v>20+ Days</v>
      </c>
      <c r="W63" s="1" t="str">
        <f>IF(TODAY()&lt;='Pending Taks'!$L63,"Within SLA","SLA Violated")</f>
        <v>SLA Violated</v>
      </c>
      <c r="X63" s="1" t="str">
        <f t="array" ref="X63">IFERROR(INDEX('Pending @'!$B$2:$B$19,MATCH('Pending Taks'!$H63,'Pending @'!$A$2:$A$19,0)),
IF(AND('Pending Taks'!$D63="Region Update",'Pending Taks'!$Z63="Central"),"DNS-Central",
IF(AND('Pending Taks'!$D63="Region Update",'Pending Taks'!$Z63="Eastern"),"DNS-Eastern",
IF(AND('Pending Taks'!$D63="Region Update",'Pending Taks'!$Z63="Northern"),"DNS-Northern",
IF(AND('Pending Taks'!$D63="Region Update",'Pending Taks'!$Z63="Southern"),"DNS-Southern",
IF(AND('Pending Taks'!$D63="Region Update",'Pending Taks'!$Z63="Western"),"DNS-Western",
IF(AND('Pending Taks'!$D63="Region Update",'Pending Taks'!$Z63="Ops CO"),"DNS-Ops CO",
IF(OR('Pending Taks'!$D63="Create &amp; Upload PO",'Pending Taks'!$D63="Payment Status Update"),"DNS-Finance",
IF('Pending Taks'!$D63="SCM Invoice Validation","DNS-SCM",
IF('Pending Taks'!$D63="Create SES and Send to Finance","DNS-Finance",VLOOKUP('Pending Taks'!$C63,'Post Data'!$C$2:$Y$465,22,0)))))))))))</f>
        <v>DNS-Regional Ops</v>
      </c>
      <c r="Y63" s="1" t="str">
        <f>IF(ISNUMBER(SEARCH("DNS",'Pending Taks'!$X63)),"DNS","Vendor")</f>
        <v>DNS</v>
      </c>
      <c r="Z63" s="1" t="str">
        <f t="array" ref="Z63">IFS(ISNUMBER(SEARCH("Central Office",'Pending Taks'!$C63)),"Ops CO",
OR(ISNUMBER(SEARCH("CNR",'Pending Taks'!$C63)),ISNUMBER(SEARCH("NWR",'Pending Taks'!$C63))),"Central",
OR(ISNUMBER(SEARCH("ESR",'Pending Taks'!$C63)),ISNUMBER(SEARCH("UVR",'Pending Taks'!$C63))),"Eastern",
OR(ISNUMBER(SEARCH("NCR",'Pending Taks'!$C63)),ISNUMBER(SEARCH("NTR",'Pending Taks'!$C63))),"Northern",
OR(ISNUMBER(SEARCH("WSR",'Pending Taks'!$C63)),ISNUMBER(SEARCH("SUR",'Pending Taks'!$C63))),"Southern",
OR(ISNUMBER(SEARCH("WCR",'Pending Taks'!$C63)),ISNUMBER(SEARCH("WNR",'Pending Taks'!$C63))),"Western")</f>
        <v>Ops CO</v>
      </c>
      <c r="AA63" s="1" t="str">
        <f>'Pending Taks'!$R63</f>
        <v>Vehicle - Additional</v>
      </c>
      <c r="AB63" s="6">
        <v>45138.0</v>
      </c>
    </row>
    <row r="64" ht="15.75" customHeight="1">
      <c r="A64" s="1" t="s">
        <v>209</v>
      </c>
      <c r="B64" s="1" t="s">
        <v>29</v>
      </c>
      <c r="C64" s="1" t="s">
        <v>210</v>
      </c>
      <c r="D64" s="1" t="s">
        <v>108</v>
      </c>
      <c r="E64" s="1"/>
      <c r="F64" s="1"/>
      <c r="G64" s="1" t="s">
        <v>183</v>
      </c>
      <c r="H64" s="1" t="s">
        <v>184</v>
      </c>
      <c r="I64" s="1">
        <v>265.0</v>
      </c>
      <c r="J64" s="1" t="s">
        <v>34</v>
      </c>
      <c r="K64" s="1" t="s">
        <v>35</v>
      </c>
      <c r="L64" s="4">
        <v>45152.50208333333</v>
      </c>
      <c r="M64" s="4">
        <v>45152.50277777778</v>
      </c>
      <c r="N64" s="1"/>
      <c r="O64" s="1" t="s">
        <v>36</v>
      </c>
      <c r="P64" s="1" t="b">
        <v>1</v>
      </c>
      <c r="Q64" s="1" t="s">
        <v>108</v>
      </c>
      <c r="R64" s="1" t="s">
        <v>158</v>
      </c>
      <c r="S64" s="1" t="s">
        <v>38</v>
      </c>
      <c r="T64" s="1" t="s">
        <v>206</v>
      </c>
      <c r="U64" s="5">
        <f>TODAY()-'Pending Taks'!$M64</f>
        <v>325.4972222</v>
      </c>
      <c r="V64" s="1" t="str">
        <f t="array" ref="V64">IFS('Pending Taks'!$U64&lt;=5,"00-05 Days",
AND('Pending Taks'!$U64&gt;5,'Pending Taks'!$U64&lt;=10),"06-10 Days",
AND('Pending Taks'!$U64&gt;10,'Pending Taks'!$U64&lt;=15),"11-15 Days",
AND('Pending Taks'!$U64&gt;15,'Pending Taks'!$U64&lt;=20),"16-20 Days",
'Pending Taks'!$U64&gt;20,"20+ Days")</f>
        <v>20+ Days</v>
      </c>
      <c r="W64" s="1" t="str">
        <f>IF(TODAY()&lt;='Pending Taks'!$L64,"Within SLA","SLA Violated")</f>
        <v>SLA Violated</v>
      </c>
      <c r="X64" s="1" t="str">
        <f t="array" ref="X64">IFERROR(INDEX('Pending @'!$B$2:$B$19,MATCH('Pending Taks'!$H64,'Pending @'!$A$2:$A$19,0)),
IF(AND('Pending Taks'!$D64="Region Update",'Pending Taks'!$Z64="Central"),"DNS-Central",
IF(AND('Pending Taks'!$D64="Region Update",'Pending Taks'!$Z64="Eastern"),"DNS-Eastern",
IF(AND('Pending Taks'!$D64="Region Update",'Pending Taks'!$Z64="Northern"),"DNS-Northern",
IF(AND('Pending Taks'!$D64="Region Update",'Pending Taks'!$Z64="Southern"),"DNS-Southern",
IF(AND('Pending Taks'!$D64="Region Update",'Pending Taks'!$Z64="Western"),"DNS-Western",
IF(AND('Pending Taks'!$D64="Region Update",'Pending Taks'!$Z64="Ops CO"),"DNS-Ops CO",
IF(OR('Pending Taks'!$D64="Create &amp; Upload PO",'Pending Taks'!$D64="Payment Status Update"),"DNS-Finance",
IF('Pending Taks'!$D64="SCM Invoice Validation","DNS-SCM",
IF('Pending Taks'!$D64="Create SES and Send to Finance","DNS-Finance",VLOOKUP('Pending Taks'!$C64,'Post Data'!$C$2:$Y$465,22,0)))))))))))</f>
        <v>DNS-Regional Ops</v>
      </c>
      <c r="Y64" s="1" t="str">
        <f>IF(ISNUMBER(SEARCH("DNS",'Pending Taks'!$X64)),"DNS","Vendor")</f>
        <v>DNS</v>
      </c>
      <c r="Z64" s="1" t="str">
        <f t="array" ref="Z64">IFS(ISNUMBER(SEARCH("Central Office",'Pending Taks'!$C64)),"Ops CO",
OR(ISNUMBER(SEARCH("CNR",'Pending Taks'!$C64)),ISNUMBER(SEARCH("NWR",'Pending Taks'!$C64))),"Central",
OR(ISNUMBER(SEARCH("ESR",'Pending Taks'!$C64)),ISNUMBER(SEARCH("UVR",'Pending Taks'!$C64))),"Eastern",
OR(ISNUMBER(SEARCH("NCR",'Pending Taks'!$C64)),ISNUMBER(SEARCH("NTR",'Pending Taks'!$C64))),"Northern",
OR(ISNUMBER(SEARCH("WSR",'Pending Taks'!$C64)),ISNUMBER(SEARCH("SUR",'Pending Taks'!$C64))),"Southern",
OR(ISNUMBER(SEARCH("WCR",'Pending Taks'!$C64)),ISNUMBER(SEARCH("WNR",'Pending Taks'!$C64))),"Western")</f>
        <v>Ops CO</v>
      </c>
      <c r="AA64" s="1" t="str">
        <f>'Pending Taks'!$R64</f>
        <v>Vehicle - Additional</v>
      </c>
      <c r="AB64" s="6">
        <v>45138.0</v>
      </c>
    </row>
    <row r="65" ht="15.75" customHeight="1">
      <c r="A65" s="1" t="s">
        <v>211</v>
      </c>
      <c r="B65" s="1" t="s">
        <v>29</v>
      </c>
      <c r="C65" s="1" t="s">
        <v>212</v>
      </c>
      <c r="D65" s="1" t="s">
        <v>108</v>
      </c>
      <c r="E65" s="1"/>
      <c r="F65" s="1"/>
      <c r="G65" s="1" t="s">
        <v>183</v>
      </c>
      <c r="H65" s="1" t="s">
        <v>184</v>
      </c>
      <c r="I65" s="1">
        <v>256.0</v>
      </c>
      <c r="J65" s="1" t="s">
        <v>34</v>
      </c>
      <c r="K65" s="1" t="s">
        <v>35</v>
      </c>
      <c r="L65" s="4">
        <v>45152.50208333333</v>
      </c>
      <c r="M65" s="4">
        <v>45152.50277777778</v>
      </c>
      <c r="N65" s="1"/>
      <c r="O65" s="1" t="s">
        <v>36</v>
      </c>
      <c r="P65" s="1" t="b">
        <v>1</v>
      </c>
      <c r="Q65" s="1" t="s">
        <v>108</v>
      </c>
      <c r="R65" s="1" t="s">
        <v>158</v>
      </c>
      <c r="S65" s="1" t="s">
        <v>38</v>
      </c>
      <c r="T65" s="1" t="s">
        <v>198</v>
      </c>
      <c r="U65" s="5">
        <f>TODAY()-'Pending Taks'!$M65</f>
        <v>325.4972222</v>
      </c>
      <c r="V65" s="1" t="str">
        <f t="array" ref="V65">IFS('Pending Taks'!$U65&lt;=5,"00-05 Days",
AND('Pending Taks'!$U65&gt;5,'Pending Taks'!$U65&lt;=10),"06-10 Days",
AND('Pending Taks'!$U65&gt;10,'Pending Taks'!$U65&lt;=15),"11-15 Days",
AND('Pending Taks'!$U65&gt;15,'Pending Taks'!$U65&lt;=20),"16-20 Days",
'Pending Taks'!$U65&gt;20,"20+ Days")</f>
        <v>20+ Days</v>
      </c>
      <c r="W65" s="1" t="str">
        <f>IF(TODAY()&lt;='Pending Taks'!$L65,"Within SLA","SLA Violated")</f>
        <v>SLA Violated</v>
      </c>
      <c r="X65" s="1" t="str">
        <f t="array" ref="X65">IFERROR(INDEX('Pending @'!$B$2:$B$19,MATCH('Pending Taks'!$H65,'Pending @'!$A$2:$A$19,0)),
IF(AND('Pending Taks'!$D65="Region Update",'Pending Taks'!$Z65="Central"),"DNS-Central",
IF(AND('Pending Taks'!$D65="Region Update",'Pending Taks'!$Z65="Eastern"),"DNS-Eastern",
IF(AND('Pending Taks'!$D65="Region Update",'Pending Taks'!$Z65="Northern"),"DNS-Northern",
IF(AND('Pending Taks'!$D65="Region Update",'Pending Taks'!$Z65="Southern"),"DNS-Southern",
IF(AND('Pending Taks'!$D65="Region Update",'Pending Taks'!$Z65="Western"),"DNS-Western",
IF(AND('Pending Taks'!$D65="Region Update",'Pending Taks'!$Z65="Ops CO"),"DNS-Ops CO",
IF(OR('Pending Taks'!$D65="Create &amp; Upload PO",'Pending Taks'!$D65="Payment Status Update"),"DNS-Finance",
IF('Pending Taks'!$D65="SCM Invoice Validation","DNS-SCM",
IF('Pending Taks'!$D65="Create SES and Send to Finance","DNS-Finance",VLOOKUP('Pending Taks'!$C65,'Post Data'!$C$2:$Y$465,22,0)))))))))))</f>
        <v>DNS-Regional Ops</v>
      </c>
      <c r="Y65" s="1" t="str">
        <f>IF(ISNUMBER(SEARCH("DNS",'Pending Taks'!$X65)),"DNS","Vendor")</f>
        <v>DNS</v>
      </c>
      <c r="Z65" s="1" t="str">
        <f t="array" ref="Z65">IFS(ISNUMBER(SEARCH("Central Office",'Pending Taks'!$C65)),"Ops CO",
OR(ISNUMBER(SEARCH("CNR",'Pending Taks'!$C65)),ISNUMBER(SEARCH("NWR",'Pending Taks'!$C65))),"Central",
OR(ISNUMBER(SEARCH("ESR",'Pending Taks'!$C65)),ISNUMBER(SEARCH("UVR",'Pending Taks'!$C65))),"Eastern",
OR(ISNUMBER(SEARCH("NCR",'Pending Taks'!$C65)),ISNUMBER(SEARCH("NTR",'Pending Taks'!$C65))),"Northern",
OR(ISNUMBER(SEARCH("WSR",'Pending Taks'!$C65)),ISNUMBER(SEARCH("SUR",'Pending Taks'!$C65))),"Southern",
OR(ISNUMBER(SEARCH("WCR",'Pending Taks'!$C65)),ISNUMBER(SEARCH("WNR",'Pending Taks'!$C65))),"Western")</f>
        <v>Ops CO</v>
      </c>
      <c r="AA65" s="1" t="str">
        <f>'Pending Taks'!$R65</f>
        <v>Vehicle - Additional</v>
      </c>
      <c r="AB65" s="6">
        <v>45138.0</v>
      </c>
    </row>
    <row r="66" ht="15.75" customHeight="1">
      <c r="A66" s="1" t="s">
        <v>213</v>
      </c>
      <c r="B66" s="1" t="s">
        <v>29</v>
      </c>
      <c r="C66" s="1" t="s">
        <v>214</v>
      </c>
      <c r="D66" s="1" t="s">
        <v>108</v>
      </c>
      <c r="E66" s="1"/>
      <c r="F66" s="1"/>
      <c r="G66" s="1" t="s">
        <v>183</v>
      </c>
      <c r="H66" s="1" t="s">
        <v>184</v>
      </c>
      <c r="I66" s="1">
        <v>247.0</v>
      </c>
      <c r="J66" s="1" t="s">
        <v>34</v>
      </c>
      <c r="K66" s="1" t="s">
        <v>35</v>
      </c>
      <c r="L66" s="4">
        <v>45152.50208333333</v>
      </c>
      <c r="M66" s="4">
        <v>45152.50277777778</v>
      </c>
      <c r="N66" s="1"/>
      <c r="O66" s="1" t="s">
        <v>36</v>
      </c>
      <c r="P66" s="1" t="b">
        <v>1</v>
      </c>
      <c r="Q66" s="1" t="s">
        <v>108</v>
      </c>
      <c r="R66" s="1" t="s">
        <v>197</v>
      </c>
      <c r="S66" s="1" t="s">
        <v>38</v>
      </c>
      <c r="T66" s="1" t="s">
        <v>203</v>
      </c>
      <c r="U66" s="5">
        <f>TODAY()-'Pending Taks'!$M66</f>
        <v>325.4972222</v>
      </c>
      <c r="V66" s="1" t="str">
        <f t="array" ref="V66">IFS('Pending Taks'!$U66&lt;=5,"00-05 Days",
AND('Pending Taks'!$U66&gt;5,'Pending Taks'!$U66&lt;=10),"06-10 Days",
AND('Pending Taks'!$U66&gt;10,'Pending Taks'!$U66&lt;=15),"11-15 Days",
AND('Pending Taks'!$U66&gt;15,'Pending Taks'!$U66&lt;=20),"16-20 Days",
'Pending Taks'!$U66&gt;20,"20+ Days")</f>
        <v>20+ Days</v>
      </c>
      <c r="W66" s="1" t="str">
        <f>IF(TODAY()&lt;='Pending Taks'!$L66,"Within SLA","SLA Violated")</f>
        <v>SLA Violated</v>
      </c>
      <c r="X66" s="1" t="str">
        <f t="array" ref="X66">IFERROR(INDEX('Pending @'!$B$2:$B$19,MATCH('Pending Taks'!$H66,'Pending @'!$A$2:$A$19,0)),
IF(AND('Pending Taks'!$D66="Region Update",'Pending Taks'!$Z66="Central"),"DNS-Central",
IF(AND('Pending Taks'!$D66="Region Update",'Pending Taks'!$Z66="Eastern"),"DNS-Eastern",
IF(AND('Pending Taks'!$D66="Region Update",'Pending Taks'!$Z66="Northern"),"DNS-Northern",
IF(AND('Pending Taks'!$D66="Region Update",'Pending Taks'!$Z66="Southern"),"DNS-Southern",
IF(AND('Pending Taks'!$D66="Region Update",'Pending Taks'!$Z66="Western"),"DNS-Western",
IF(AND('Pending Taks'!$D66="Region Update",'Pending Taks'!$Z66="Ops CO"),"DNS-Ops CO",
IF(OR('Pending Taks'!$D66="Create &amp; Upload PO",'Pending Taks'!$D66="Payment Status Update"),"DNS-Finance",
IF('Pending Taks'!$D66="SCM Invoice Validation","DNS-SCM",
IF('Pending Taks'!$D66="Create SES and Send to Finance","DNS-Finance",VLOOKUP('Pending Taks'!$C66,'Post Data'!$C$2:$Y$465,22,0)))))))))))</f>
        <v>DNS-Regional Ops</v>
      </c>
      <c r="Y66" s="1" t="str">
        <f>IF(ISNUMBER(SEARCH("DNS",'Pending Taks'!$X66)),"DNS","Vendor")</f>
        <v>DNS</v>
      </c>
      <c r="Z66" s="1" t="str">
        <f t="array" ref="Z66">IFS(ISNUMBER(SEARCH("Central Office",'Pending Taks'!$C66)),"Ops CO",
OR(ISNUMBER(SEARCH("CNR",'Pending Taks'!$C66)),ISNUMBER(SEARCH("NWR",'Pending Taks'!$C66))),"Central",
OR(ISNUMBER(SEARCH("ESR",'Pending Taks'!$C66)),ISNUMBER(SEARCH("UVR",'Pending Taks'!$C66))),"Eastern",
OR(ISNUMBER(SEARCH("NCR",'Pending Taks'!$C66)),ISNUMBER(SEARCH("NTR",'Pending Taks'!$C66))),"Northern",
OR(ISNUMBER(SEARCH("WSR",'Pending Taks'!$C66)),ISNUMBER(SEARCH("SUR",'Pending Taks'!$C66))),"Southern",
OR(ISNUMBER(SEARCH("WCR",'Pending Taks'!$C66)),ISNUMBER(SEARCH("WNR",'Pending Taks'!$C66))),"Western")</f>
        <v>Ops CO</v>
      </c>
      <c r="AA66" s="1" t="str">
        <f>'Pending Taks'!$R66</f>
        <v>Vehicle - Base Rental</v>
      </c>
      <c r="AB66" s="6">
        <v>45138.0</v>
      </c>
    </row>
    <row r="67" ht="15.75" customHeight="1">
      <c r="A67" s="1" t="s">
        <v>215</v>
      </c>
      <c r="B67" s="1" t="s">
        <v>29</v>
      </c>
      <c r="C67" s="1" t="s">
        <v>216</v>
      </c>
      <c r="D67" s="1" t="s">
        <v>182</v>
      </c>
      <c r="E67" s="1"/>
      <c r="F67" s="1"/>
      <c r="G67" s="1" t="s">
        <v>183</v>
      </c>
      <c r="H67" s="1" t="s">
        <v>184</v>
      </c>
      <c r="I67" s="1">
        <v>267.0</v>
      </c>
      <c r="J67" s="1" t="s">
        <v>34</v>
      </c>
      <c r="K67" s="1" t="s">
        <v>35</v>
      </c>
      <c r="L67" s="4">
        <v>45152.41111111111</v>
      </c>
      <c r="M67" s="4">
        <v>45152.41180555556</v>
      </c>
      <c r="N67" s="1"/>
      <c r="O67" s="1" t="s">
        <v>36</v>
      </c>
      <c r="P67" s="1" t="b">
        <v>1</v>
      </c>
      <c r="Q67" s="1" t="s">
        <v>182</v>
      </c>
      <c r="R67" s="1" t="s">
        <v>194</v>
      </c>
      <c r="S67" s="1" t="s">
        <v>38</v>
      </c>
      <c r="T67" s="1" t="s">
        <v>125</v>
      </c>
      <c r="U67" s="5">
        <f>TODAY()-'Pending Taks'!$M67</f>
        <v>325.5881944</v>
      </c>
      <c r="V67" s="1" t="str">
        <f t="array" ref="V67">IFS('Pending Taks'!$U67&lt;=5,"00-05 Days",
AND('Pending Taks'!$U67&gt;5,'Pending Taks'!$U67&lt;=10),"06-10 Days",
AND('Pending Taks'!$U67&gt;10,'Pending Taks'!$U67&lt;=15),"11-15 Days",
AND('Pending Taks'!$U67&gt;15,'Pending Taks'!$U67&lt;=20),"16-20 Days",
'Pending Taks'!$U67&gt;20,"20+ Days")</f>
        <v>20+ Days</v>
      </c>
      <c r="W67" s="1" t="str">
        <f>IF(TODAY()&lt;='Pending Taks'!$L67,"Within SLA","SLA Violated")</f>
        <v>SLA Violated</v>
      </c>
      <c r="X67" s="1" t="str">
        <f t="array" ref="X67">IFERROR(INDEX('Pending @'!$B$2:$B$19,MATCH('Pending Taks'!$H67,'Pending @'!$A$2:$A$19,0)),
IF(AND('Pending Taks'!$D67="Region Update",'Pending Taks'!$Z67="Central"),"DNS-Central",
IF(AND('Pending Taks'!$D67="Region Update",'Pending Taks'!$Z67="Eastern"),"DNS-Eastern",
IF(AND('Pending Taks'!$D67="Region Update",'Pending Taks'!$Z67="Northern"),"DNS-Northern",
IF(AND('Pending Taks'!$D67="Region Update",'Pending Taks'!$Z67="Southern"),"DNS-Southern",
IF(AND('Pending Taks'!$D67="Region Update",'Pending Taks'!$Z67="Western"),"DNS-Western",
IF(AND('Pending Taks'!$D67="Region Update",'Pending Taks'!$Z67="Ops CO"),"DNS-Ops CO",
IF(OR('Pending Taks'!$D67="Create &amp; Upload PO",'Pending Taks'!$D67="Payment Status Update"),"DNS-Finance",
IF('Pending Taks'!$D67="SCM Invoice Validation","DNS-SCM",
IF('Pending Taks'!$D67="Create SES and Send to Finance","DNS-Finance",VLOOKUP('Pending Taks'!$C67,'Post Data'!$C$2:$Y$465,22,0)))))))))))</f>
        <v>DNS-Regional Ops</v>
      </c>
      <c r="Y67" s="1" t="str">
        <f>IF(ISNUMBER(SEARCH("DNS",'Pending Taks'!$X67)),"DNS","Vendor")</f>
        <v>DNS</v>
      </c>
      <c r="Z67" s="1" t="str">
        <f t="array" ref="Z67">IFS(ISNUMBER(SEARCH("Central Office",'Pending Taks'!$C67)),"Ops CO",
OR(ISNUMBER(SEARCH("CNR",'Pending Taks'!$C67)),ISNUMBER(SEARCH("NWR",'Pending Taks'!$C67))),"Central",
OR(ISNUMBER(SEARCH("ESR",'Pending Taks'!$C67)),ISNUMBER(SEARCH("UVR",'Pending Taks'!$C67))),"Eastern",
OR(ISNUMBER(SEARCH("NCR",'Pending Taks'!$C67)),ISNUMBER(SEARCH("NTR",'Pending Taks'!$C67))),"Northern",
OR(ISNUMBER(SEARCH("WSR",'Pending Taks'!$C67)),ISNUMBER(SEARCH("SUR",'Pending Taks'!$C67))),"Southern",
OR(ISNUMBER(SEARCH("WCR",'Pending Taks'!$C67)),ISNUMBER(SEARCH("WNR",'Pending Taks'!$C67))),"Western")</f>
        <v>Ops CO</v>
      </c>
      <c r="AA67" s="1" t="str">
        <f>'Pending Taks'!$R67</f>
        <v>Depot-office-Security</v>
      </c>
      <c r="AB67" s="6">
        <v>45138.0</v>
      </c>
    </row>
    <row r="68" ht="15.75" customHeight="1">
      <c r="A68" s="1" t="s">
        <v>217</v>
      </c>
      <c r="B68" s="1" t="s">
        <v>29</v>
      </c>
      <c r="C68" s="1" t="s">
        <v>218</v>
      </c>
      <c r="D68" s="1" t="s">
        <v>182</v>
      </c>
      <c r="E68" s="1"/>
      <c r="F68" s="1"/>
      <c r="G68" s="1" t="s">
        <v>183</v>
      </c>
      <c r="H68" s="1" t="s">
        <v>184</v>
      </c>
      <c r="I68" s="1">
        <v>258.0</v>
      </c>
      <c r="J68" s="1" t="s">
        <v>34</v>
      </c>
      <c r="K68" s="1" t="s">
        <v>35</v>
      </c>
      <c r="L68" s="4">
        <v>45151.60486111111</v>
      </c>
      <c r="M68" s="4">
        <v>45151.60555555556</v>
      </c>
      <c r="N68" s="1"/>
      <c r="O68" s="1" t="s">
        <v>36</v>
      </c>
      <c r="P68" s="1" t="b">
        <v>1</v>
      </c>
      <c r="Q68" s="1" t="s">
        <v>182</v>
      </c>
      <c r="R68" s="1" t="s">
        <v>194</v>
      </c>
      <c r="S68" s="1" t="s">
        <v>38</v>
      </c>
      <c r="T68" s="1" t="s">
        <v>105</v>
      </c>
      <c r="U68" s="5">
        <f>TODAY()-'Pending Taks'!$M68</f>
        <v>326.3944444</v>
      </c>
      <c r="V68" s="1" t="str">
        <f t="array" ref="V68">IFS('Pending Taks'!$U68&lt;=5,"00-05 Days",
AND('Pending Taks'!$U68&gt;5,'Pending Taks'!$U68&lt;=10),"06-10 Days",
AND('Pending Taks'!$U68&gt;10,'Pending Taks'!$U68&lt;=15),"11-15 Days",
AND('Pending Taks'!$U68&gt;15,'Pending Taks'!$U68&lt;=20),"16-20 Days",
'Pending Taks'!$U68&gt;20,"20+ Days")</f>
        <v>20+ Days</v>
      </c>
      <c r="W68" s="1" t="str">
        <f>IF(TODAY()&lt;='Pending Taks'!$L68,"Within SLA","SLA Violated")</f>
        <v>SLA Violated</v>
      </c>
      <c r="X68" s="1" t="str">
        <f t="array" ref="X68">IFERROR(INDEX('Pending @'!$B$2:$B$19,MATCH('Pending Taks'!$H68,'Pending @'!$A$2:$A$19,0)),
IF(AND('Pending Taks'!$D68="Region Update",'Pending Taks'!$Z68="Central"),"DNS-Central",
IF(AND('Pending Taks'!$D68="Region Update",'Pending Taks'!$Z68="Eastern"),"DNS-Eastern",
IF(AND('Pending Taks'!$D68="Region Update",'Pending Taks'!$Z68="Northern"),"DNS-Northern",
IF(AND('Pending Taks'!$D68="Region Update",'Pending Taks'!$Z68="Southern"),"DNS-Southern",
IF(AND('Pending Taks'!$D68="Region Update",'Pending Taks'!$Z68="Western"),"DNS-Western",
IF(AND('Pending Taks'!$D68="Region Update",'Pending Taks'!$Z68="Ops CO"),"DNS-Ops CO",
IF(OR('Pending Taks'!$D68="Create &amp; Upload PO",'Pending Taks'!$D68="Payment Status Update"),"DNS-Finance",
IF('Pending Taks'!$D68="SCM Invoice Validation","DNS-SCM",
IF('Pending Taks'!$D68="Create SES and Send to Finance","DNS-Finance",VLOOKUP('Pending Taks'!$C68,'Post Data'!$C$2:$Y$465,22,0)))))))))))</f>
        <v>DNS-Regional Ops</v>
      </c>
      <c r="Y68" s="1" t="str">
        <f>IF(ISNUMBER(SEARCH("DNS",'Pending Taks'!$X68)),"DNS","Vendor")</f>
        <v>DNS</v>
      </c>
      <c r="Z68" s="1" t="str">
        <f t="array" ref="Z68">IFS(ISNUMBER(SEARCH("Central Office",'Pending Taks'!$C68)),"Ops CO",
OR(ISNUMBER(SEARCH("CNR",'Pending Taks'!$C68)),ISNUMBER(SEARCH("NWR",'Pending Taks'!$C68))),"Central",
OR(ISNUMBER(SEARCH("ESR",'Pending Taks'!$C68)),ISNUMBER(SEARCH("UVR",'Pending Taks'!$C68))),"Eastern",
OR(ISNUMBER(SEARCH("NCR",'Pending Taks'!$C68)),ISNUMBER(SEARCH("NTR",'Pending Taks'!$C68))),"Northern",
OR(ISNUMBER(SEARCH("WSR",'Pending Taks'!$C68)),ISNUMBER(SEARCH("SUR",'Pending Taks'!$C68))),"Southern",
OR(ISNUMBER(SEARCH("WCR",'Pending Taks'!$C68)),ISNUMBER(SEARCH("WNR",'Pending Taks'!$C68))),"Western")</f>
        <v>Ops CO</v>
      </c>
      <c r="AA68" s="1" t="str">
        <f>'Pending Taks'!$R68</f>
        <v>Depot-office-Security</v>
      </c>
      <c r="AB68" s="6">
        <v>45138.0</v>
      </c>
    </row>
    <row r="69" ht="15.75" customHeight="1">
      <c r="A69" s="1" t="s">
        <v>219</v>
      </c>
      <c r="B69" s="1" t="s">
        <v>29</v>
      </c>
      <c r="C69" s="1" t="s">
        <v>220</v>
      </c>
      <c r="D69" s="1" t="s">
        <v>108</v>
      </c>
      <c r="E69" s="1"/>
      <c r="F69" s="1"/>
      <c r="G69" s="1" t="s">
        <v>183</v>
      </c>
      <c r="H69" s="1" t="s">
        <v>184</v>
      </c>
      <c r="I69" s="1">
        <v>121.0</v>
      </c>
      <c r="J69" s="1" t="s">
        <v>34</v>
      </c>
      <c r="K69" s="1" t="s">
        <v>35</v>
      </c>
      <c r="L69" s="4">
        <v>45129.83125</v>
      </c>
      <c r="M69" s="4">
        <v>45129.83194444444</v>
      </c>
      <c r="N69" s="1"/>
      <c r="O69" s="1" t="s">
        <v>36</v>
      </c>
      <c r="P69" s="1" t="b">
        <v>1</v>
      </c>
      <c r="Q69" s="1" t="s">
        <v>108</v>
      </c>
      <c r="R69" s="1" t="s">
        <v>197</v>
      </c>
      <c r="S69" s="1" t="s">
        <v>48</v>
      </c>
      <c r="T69" s="1" t="s">
        <v>206</v>
      </c>
      <c r="U69" s="5">
        <f>TODAY()-'Pending Taks'!$M69</f>
        <v>348.1680556</v>
      </c>
      <c r="V69" s="1" t="str">
        <f t="array" ref="V69">IFS('Pending Taks'!$U69&lt;=5,"00-05 Days",
AND('Pending Taks'!$U69&gt;5,'Pending Taks'!$U69&lt;=10),"06-10 Days",
AND('Pending Taks'!$U69&gt;10,'Pending Taks'!$U69&lt;=15),"11-15 Days",
AND('Pending Taks'!$U69&gt;15,'Pending Taks'!$U69&lt;=20),"16-20 Days",
'Pending Taks'!$U69&gt;20,"20+ Days")</f>
        <v>20+ Days</v>
      </c>
      <c r="W69" s="1" t="str">
        <f>IF(TODAY()&lt;='Pending Taks'!$L69,"Within SLA","SLA Violated")</f>
        <v>SLA Violated</v>
      </c>
      <c r="X69" s="1" t="str">
        <f t="array" ref="X69">IFERROR(INDEX('Pending @'!$B$2:$B$19,MATCH('Pending Taks'!$H69,'Pending @'!$A$2:$A$19,0)),
IF(AND('Pending Taks'!$D69="Region Update",'Pending Taks'!$Z69="Central"),"DNS-Central",
IF(AND('Pending Taks'!$D69="Region Update",'Pending Taks'!$Z69="Eastern"),"DNS-Eastern",
IF(AND('Pending Taks'!$D69="Region Update",'Pending Taks'!$Z69="Northern"),"DNS-Northern",
IF(AND('Pending Taks'!$D69="Region Update",'Pending Taks'!$Z69="Southern"),"DNS-Southern",
IF(AND('Pending Taks'!$D69="Region Update",'Pending Taks'!$Z69="Western"),"DNS-Western",
IF(AND('Pending Taks'!$D69="Region Update",'Pending Taks'!$Z69="Ops CO"),"DNS-Ops CO",
IF(OR('Pending Taks'!$D69="Create &amp; Upload PO",'Pending Taks'!$D69="Payment Status Update"),"DNS-Finance",
IF('Pending Taks'!$D69="SCM Invoice Validation","DNS-SCM",
IF('Pending Taks'!$D69="Create SES and Send to Finance","DNS-Finance",VLOOKUP('Pending Taks'!$C69,'Post Data'!$C$2:$Y$465,22,0)))))))))))</f>
        <v>DNS-Regional Ops</v>
      </c>
      <c r="Y69" s="1" t="str">
        <f>IF(ISNUMBER(SEARCH("DNS",'Pending Taks'!$X69)),"DNS","Vendor")</f>
        <v>DNS</v>
      </c>
      <c r="Z69" s="1" t="str">
        <f t="array" ref="Z69">IFS(ISNUMBER(SEARCH("Central Office",'Pending Taks'!$C69)),"Ops CO",
OR(ISNUMBER(SEARCH("CNR",'Pending Taks'!$C69)),ISNUMBER(SEARCH("NWR",'Pending Taks'!$C69))),"Central",
OR(ISNUMBER(SEARCH("ESR",'Pending Taks'!$C69)),ISNUMBER(SEARCH("UVR",'Pending Taks'!$C69))),"Eastern",
OR(ISNUMBER(SEARCH("NCR",'Pending Taks'!$C69)),ISNUMBER(SEARCH("NTR",'Pending Taks'!$C69))),"Northern",
OR(ISNUMBER(SEARCH("WSR",'Pending Taks'!$C69)),ISNUMBER(SEARCH("SUR",'Pending Taks'!$C69))),"Southern",
OR(ISNUMBER(SEARCH("WCR",'Pending Taks'!$C69)),ISNUMBER(SEARCH("WNR",'Pending Taks'!$C69))),"Western")</f>
        <v>Ops CO</v>
      </c>
      <c r="AA69" s="1" t="str">
        <f>'Pending Taks'!$R69</f>
        <v>Vehicle - Base Rental</v>
      </c>
      <c r="AB69" s="6">
        <v>45107.0</v>
      </c>
    </row>
    <row r="70" ht="15.75" customHeight="1">
      <c r="A70" s="1" t="s">
        <v>221</v>
      </c>
      <c r="B70" s="1" t="s">
        <v>29</v>
      </c>
      <c r="C70" s="1" t="s">
        <v>222</v>
      </c>
      <c r="D70" s="1" t="s">
        <v>108</v>
      </c>
      <c r="E70" s="1"/>
      <c r="F70" s="1"/>
      <c r="G70" s="1" t="s">
        <v>183</v>
      </c>
      <c r="H70" s="1" t="s">
        <v>184</v>
      </c>
      <c r="I70" s="1">
        <v>117.0</v>
      </c>
      <c r="J70" s="1" t="s">
        <v>34</v>
      </c>
      <c r="K70" s="1" t="s">
        <v>35</v>
      </c>
      <c r="L70" s="4">
        <v>45129.83125</v>
      </c>
      <c r="M70" s="4">
        <v>45129.83194444444</v>
      </c>
      <c r="N70" s="1"/>
      <c r="O70" s="1" t="s">
        <v>36</v>
      </c>
      <c r="P70" s="1" t="b">
        <v>1</v>
      </c>
      <c r="Q70" s="1" t="s">
        <v>108</v>
      </c>
      <c r="R70" s="1" t="s">
        <v>158</v>
      </c>
      <c r="S70" s="1" t="s">
        <v>48</v>
      </c>
      <c r="T70" s="1" t="s">
        <v>206</v>
      </c>
      <c r="U70" s="5">
        <f>TODAY()-'Pending Taks'!$M70</f>
        <v>348.1680556</v>
      </c>
      <c r="V70" s="1" t="str">
        <f t="array" ref="V70">IFS('Pending Taks'!$U70&lt;=5,"00-05 Days",
AND('Pending Taks'!$U70&gt;5,'Pending Taks'!$U70&lt;=10),"06-10 Days",
AND('Pending Taks'!$U70&gt;10,'Pending Taks'!$U70&lt;=15),"11-15 Days",
AND('Pending Taks'!$U70&gt;15,'Pending Taks'!$U70&lt;=20),"16-20 Days",
'Pending Taks'!$U70&gt;20,"20+ Days")</f>
        <v>20+ Days</v>
      </c>
      <c r="W70" s="1" t="str">
        <f>IF(TODAY()&lt;='Pending Taks'!$L70,"Within SLA","SLA Violated")</f>
        <v>SLA Violated</v>
      </c>
      <c r="X70" s="1" t="str">
        <f t="array" ref="X70">IFERROR(INDEX('Pending @'!$B$2:$B$19,MATCH('Pending Taks'!$H70,'Pending @'!$A$2:$A$19,0)),
IF(AND('Pending Taks'!$D70="Region Update",'Pending Taks'!$Z70="Central"),"DNS-Central",
IF(AND('Pending Taks'!$D70="Region Update",'Pending Taks'!$Z70="Eastern"),"DNS-Eastern",
IF(AND('Pending Taks'!$D70="Region Update",'Pending Taks'!$Z70="Northern"),"DNS-Northern",
IF(AND('Pending Taks'!$D70="Region Update",'Pending Taks'!$Z70="Southern"),"DNS-Southern",
IF(AND('Pending Taks'!$D70="Region Update",'Pending Taks'!$Z70="Western"),"DNS-Western",
IF(AND('Pending Taks'!$D70="Region Update",'Pending Taks'!$Z70="Ops CO"),"DNS-Ops CO",
IF(OR('Pending Taks'!$D70="Create &amp; Upload PO",'Pending Taks'!$D70="Payment Status Update"),"DNS-Finance",
IF('Pending Taks'!$D70="SCM Invoice Validation","DNS-SCM",
IF('Pending Taks'!$D70="Create SES and Send to Finance","DNS-Finance",VLOOKUP('Pending Taks'!$C70,'Post Data'!$C$2:$Y$465,22,0)))))))))))</f>
        <v>DNS-Regional Ops</v>
      </c>
      <c r="Y70" s="1" t="str">
        <f>IF(ISNUMBER(SEARCH("DNS",'Pending Taks'!$X70)),"DNS","Vendor")</f>
        <v>DNS</v>
      </c>
      <c r="Z70" s="1" t="str">
        <f t="array" ref="Z70">IFS(ISNUMBER(SEARCH("Central Office",'Pending Taks'!$C70)),"Ops CO",
OR(ISNUMBER(SEARCH("CNR",'Pending Taks'!$C70)),ISNUMBER(SEARCH("NWR",'Pending Taks'!$C70))),"Central",
OR(ISNUMBER(SEARCH("ESR",'Pending Taks'!$C70)),ISNUMBER(SEARCH("UVR",'Pending Taks'!$C70))),"Eastern",
OR(ISNUMBER(SEARCH("NCR",'Pending Taks'!$C70)),ISNUMBER(SEARCH("NTR",'Pending Taks'!$C70))),"Northern",
OR(ISNUMBER(SEARCH("WSR",'Pending Taks'!$C70)),ISNUMBER(SEARCH("SUR",'Pending Taks'!$C70))),"Southern",
OR(ISNUMBER(SEARCH("WCR",'Pending Taks'!$C70)),ISNUMBER(SEARCH("WNR",'Pending Taks'!$C70))),"Western")</f>
        <v>Ops CO</v>
      </c>
      <c r="AA70" s="1" t="str">
        <f>'Pending Taks'!$R70</f>
        <v>Vehicle - Additional</v>
      </c>
      <c r="AB70" s="6">
        <v>45107.0</v>
      </c>
    </row>
    <row r="71" ht="15.75" customHeight="1">
      <c r="A71" s="1" t="s">
        <v>223</v>
      </c>
      <c r="B71" s="1" t="s">
        <v>29</v>
      </c>
      <c r="C71" s="1" t="s">
        <v>224</v>
      </c>
      <c r="D71" s="1" t="s">
        <v>108</v>
      </c>
      <c r="E71" s="1"/>
      <c r="F71" s="1"/>
      <c r="G71" s="1" t="s">
        <v>188</v>
      </c>
      <c r="H71" s="1" t="s">
        <v>189</v>
      </c>
      <c r="I71" s="1">
        <v>97.0</v>
      </c>
      <c r="J71" s="1" t="s">
        <v>34</v>
      </c>
      <c r="K71" s="1" t="s">
        <v>35</v>
      </c>
      <c r="L71" s="4">
        <v>45129.83125</v>
      </c>
      <c r="M71" s="4">
        <v>45129.83194444444</v>
      </c>
      <c r="N71" s="1"/>
      <c r="O71" s="1" t="s">
        <v>36</v>
      </c>
      <c r="P71" s="1" t="b">
        <v>1</v>
      </c>
      <c r="Q71" s="1" t="s">
        <v>108</v>
      </c>
      <c r="R71" s="1" t="s">
        <v>51</v>
      </c>
      <c r="S71" s="1" t="s">
        <v>48</v>
      </c>
      <c r="T71" s="1" t="s">
        <v>111</v>
      </c>
      <c r="U71" s="5">
        <f>TODAY()-'Pending Taks'!$M71</f>
        <v>348.1680556</v>
      </c>
      <c r="V71" s="1" t="str">
        <f t="array" ref="V71">IFS('Pending Taks'!$U71&lt;=5,"00-05 Days",
AND('Pending Taks'!$U71&gt;5,'Pending Taks'!$U71&lt;=10),"06-10 Days",
AND('Pending Taks'!$U71&gt;10,'Pending Taks'!$U71&lt;=15),"11-15 Days",
AND('Pending Taks'!$U71&gt;15,'Pending Taks'!$U71&lt;=20),"16-20 Days",
'Pending Taks'!$U71&gt;20,"20+ Days")</f>
        <v>20+ Days</v>
      </c>
      <c r="W71" s="1" t="str">
        <f>IF(TODAY()&lt;='Pending Taks'!$L71,"Within SLA","SLA Violated")</f>
        <v>SLA Violated</v>
      </c>
      <c r="X71" s="1" t="str">
        <f t="array" ref="X71">IFERROR(INDEX('Pending @'!$B$2:$B$19,MATCH('Pending Taks'!$H71,'Pending @'!$A$2:$A$19,0)),
IF(AND('Pending Taks'!$D71="Region Update",'Pending Taks'!$Z71="Central"),"DNS-Central",
IF(AND('Pending Taks'!$D71="Region Update",'Pending Taks'!$Z71="Eastern"),"DNS-Eastern",
IF(AND('Pending Taks'!$D71="Region Update",'Pending Taks'!$Z71="Northern"),"DNS-Northern",
IF(AND('Pending Taks'!$D71="Region Update",'Pending Taks'!$Z71="Southern"),"DNS-Southern",
IF(AND('Pending Taks'!$D71="Region Update",'Pending Taks'!$Z71="Western"),"DNS-Western",
IF(AND('Pending Taks'!$D71="Region Update",'Pending Taks'!$Z71="Ops CO"),"DNS-Ops CO",
IF(OR('Pending Taks'!$D71="Create &amp; Upload PO",'Pending Taks'!$D71="Payment Status Update"),"DNS-Finance",
IF('Pending Taks'!$D71="SCM Invoice Validation","DNS-SCM",
IF('Pending Taks'!$D71="Create SES and Send to Finance","DNS-Finance",VLOOKUP('Pending Taks'!$C71,'Post Data'!$C$2:$Y$465,22,0)))))))))))</f>
        <v>DNS-Western</v>
      </c>
      <c r="Y71" s="1" t="str">
        <f>IF(ISNUMBER(SEARCH("DNS",'Pending Taks'!$X71)),"DNS","Vendor")</f>
        <v>DNS</v>
      </c>
      <c r="Z71" s="1" t="str">
        <f t="array" ref="Z71">IFS(ISNUMBER(SEARCH("Central Office",'Pending Taks'!$C71)),"Ops CO",
OR(ISNUMBER(SEARCH("CNR",'Pending Taks'!$C71)),ISNUMBER(SEARCH("NWR",'Pending Taks'!$C71))),"Central",
OR(ISNUMBER(SEARCH("ESR",'Pending Taks'!$C71)),ISNUMBER(SEARCH("UVR",'Pending Taks'!$C71))),"Eastern",
OR(ISNUMBER(SEARCH("NCR",'Pending Taks'!$C71)),ISNUMBER(SEARCH("NTR",'Pending Taks'!$C71))),"Northern",
OR(ISNUMBER(SEARCH("WSR",'Pending Taks'!$C71)),ISNUMBER(SEARCH("SUR",'Pending Taks'!$C71))),"Southern",
OR(ISNUMBER(SEARCH("WCR",'Pending Taks'!$C71)),ISNUMBER(SEARCH("WNR",'Pending Taks'!$C71))),"Western")</f>
        <v>Western</v>
      </c>
      <c r="AA71" s="1" t="str">
        <f>'Pending Taks'!$R71</f>
        <v>Refuel</v>
      </c>
      <c r="AB71" s="6">
        <v>45107.0</v>
      </c>
    </row>
    <row r="72" ht="15.75" customHeight="1">
      <c r="A72" s="1" t="s">
        <v>225</v>
      </c>
      <c r="B72" s="1" t="s">
        <v>29</v>
      </c>
      <c r="C72" s="1" t="s">
        <v>226</v>
      </c>
      <c r="D72" s="1" t="s">
        <v>108</v>
      </c>
      <c r="E72" s="1"/>
      <c r="F72" s="1"/>
      <c r="G72" s="1" t="s">
        <v>183</v>
      </c>
      <c r="H72" s="1" t="s">
        <v>184</v>
      </c>
      <c r="I72" s="1">
        <v>126.0</v>
      </c>
      <c r="J72" s="1" t="s">
        <v>34</v>
      </c>
      <c r="K72" s="1" t="s">
        <v>35</v>
      </c>
      <c r="L72" s="4">
        <v>45129.83125</v>
      </c>
      <c r="M72" s="4">
        <v>45129.83194444444</v>
      </c>
      <c r="N72" s="1"/>
      <c r="O72" s="1" t="s">
        <v>36</v>
      </c>
      <c r="P72" s="1" t="b">
        <v>1</v>
      </c>
      <c r="Q72" s="1" t="s">
        <v>108</v>
      </c>
      <c r="R72" s="1" t="s">
        <v>197</v>
      </c>
      <c r="S72" s="1" t="s">
        <v>48</v>
      </c>
      <c r="T72" s="1" t="s">
        <v>159</v>
      </c>
      <c r="U72" s="5">
        <f>TODAY()-'Pending Taks'!$M72</f>
        <v>348.1680556</v>
      </c>
      <c r="V72" s="1" t="str">
        <f t="array" ref="V72">IFS('Pending Taks'!$U72&lt;=5,"00-05 Days",
AND('Pending Taks'!$U72&gt;5,'Pending Taks'!$U72&lt;=10),"06-10 Days",
AND('Pending Taks'!$U72&gt;10,'Pending Taks'!$U72&lt;=15),"11-15 Days",
AND('Pending Taks'!$U72&gt;15,'Pending Taks'!$U72&lt;=20),"16-20 Days",
'Pending Taks'!$U72&gt;20,"20+ Days")</f>
        <v>20+ Days</v>
      </c>
      <c r="W72" s="1" t="str">
        <f>IF(TODAY()&lt;='Pending Taks'!$L72,"Within SLA","SLA Violated")</f>
        <v>SLA Violated</v>
      </c>
      <c r="X72" s="1" t="str">
        <f t="array" ref="X72">IFERROR(INDEX('Pending @'!$B$2:$B$19,MATCH('Pending Taks'!$H72,'Pending @'!$A$2:$A$19,0)),
IF(AND('Pending Taks'!$D72="Region Update",'Pending Taks'!$Z72="Central"),"DNS-Central",
IF(AND('Pending Taks'!$D72="Region Update",'Pending Taks'!$Z72="Eastern"),"DNS-Eastern",
IF(AND('Pending Taks'!$D72="Region Update",'Pending Taks'!$Z72="Northern"),"DNS-Northern",
IF(AND('Pending Taks'!$D72="Region Update",'Pending Taks'!$Z72="Southern"),"DNS-Southern",
IF(AND('Pending Taks'!$D72="Region Update",'Pending Taks'!$Z72="Western"),"DNS-Western",
IF(AND('Pending Taks'!$D72="Region Update",'Pending Taks'!$Z72="Ops CO"),"DNS-Ops CO",
IF(OR('Pending Taks'!$D72="Create &amp; Upload PO",'Pending Taks'!$D72="Payment Status Update"),"DNS-Finance",
IF('Pending Taks'!$D72="SCM Invoice Validation","DNS-SCM",
IF('Pending Taks'!$D72="Create SES and Send to Finance","DNS-Finance",VLOOKUP('Pending Taks'!$C72,'Post Data'!$C$2:$Y$465,22,0)))))))))))</f>
        <v>DNS-Regional Ops</v>
      </c>
      <c r="Y72" s="1" t="str">
        <f>IF(ISNUMBER(SEARCH("DNS",'Pending Taks'!$X72)),"DNS","Vendor")</f>
        <v>DNS</v>
      </c>
      <c r="Z72" s="1" t="str">
        <f t="array" ref="Z72">IFS(ISNUMBER(SEARCH("Central Office",'Pending Taks'!$C72)),"Ops CO",
OR(ISNUMBER(SEARCH("CNR",'Pending Taks'!$C72)),ISNUMBER(SEARCH("NWR",'Pending Taks'!$C72))),"Central",
OR(ISNUMBER(SEARCH("ESR",'Pending Taks'!$C72)),ISNUMBER(SEARCH("UVR",'Pending Taks'!$C72))),"Eastern",
OR(ISNUMBER(SEARCH("NCR",'Pending Taks'!$C72)),ISNUMBER(SEARCH("NTR",'Pending Taks'!$C72))),"Northern",
OR(ISNUMBER(SEARCH("WSR",'Pending Taks'!$C72)),ISNUMBER(SEARCH("SUR",'Pending Taks'!$C72))),"Southern",
OR(ISNUMBER(SEARCH("WCR",'Pending Taks'!$C72)),ISNUMBER(SEARCH("WNR",'Pending Taks'!$C72))),"Western")</f>
        <v>Ops CO</v>
      </c>
      <c r="AA72" s="1" t="str">
        <f>'Pending Taks'!$R72</f>
        <v>Vehicle - Base Rental</v>
      </c>
      <c r="AB72" s="6">
        <v>45107.0</v>
      </c>
    </row>
    <row r="73" ht="15.75" customHeight="1">
      <c r="A73" s="1" t="s">
        <v>227</v>
      </c>
      <c r="B73" s="1" t="s">
        <v>29</v>
      </c>
      <c r="C73" s="1" t="s">
        <v>228</v>
      </c>
      <c r="D73" s="1" t="s">
        <v>108</v>
      </c>
      <c r="E73" s="1"/>
      <c r="F73" s="1"/>
      <c r="G73" s="1" t="s">
        <v>183</v>
      </c>
      <c r="H73" s="1" t="s">
        <v>184</v>
      </c>
      <c r="I73" s="1">
        <v>116.0</v>
      </c>
      <c r="J73" s="1" t="s">
        <v>34</v>
      </c>
      <c r="K73" s="1" t="s">
        <v>35</v>
      </c>
      <c r="L73" s="4">
        <v>45129.83125</v>
      </c>
      <c r="M73" s="4">
        <v>45129.83194444444</v>
      </c>
      <c r="N73" s="1"/>
      <c r="O73" s="1" t="s">
        <v>36</v>
      </c>
      <c r="P73" s="1" t="b">
        <v>1</v>
      </c>
      <c r="Q73" s="1" t="s">
        <v>108</v>
      </c>
      <c r="R73" s="1" t="s">
        <v>197</v>
      </c>
      <c r="S73" s="1" t="s">
        <v>48</v>
      </c>
      <c r="T73" s="1" t="s">
        <v>198</v>
      </c>
      <c r="U73" s="5">
        <f>TODAY()-'Pending Taks'!$M73</f>
        <v>348.1680556</v>
      </c>
      <c r="V73" s="1" t="str">
        <f t="array" ref="V73">IFS('Pending Taks'!$U73&lt;=5,"00-05 Days",
AND('Pending Taks'!$U73&gt;5,'Pending Taks'!$U73&lt;=10),"06-10 Days",
AND('Pending Taks'!$U73&gt;10,'Pending Taks'!$U73&lt;=15),"11-15 Days",
AND('Pending Taks'!$U73&gt;15,'Pending Taks'!$U73&lt;=20),"16-20 Days",
'Pending Taks'!$U73&gt;20,"20+ Days")</f>
        <v>20+ Days</v>
      </c>
      <c r="W73" s="1" t="str">
        <f>IF(TODAY()&lt;='Pending Taks'!$L73,"Within SLA","SLA Violated")</f>
        <v>SLA Violated</v>
      </c>
      <c r="X73" s="1" t="str">
        <f t="array" ref="X73">IFERROR(INDEX('Pending @'!$B$2:$B$19,MATCH('Pending Taks'!$H73,'Pending @'!$A$2:$A$19,0)),
IF(AND('Pending Taks'!$D73="Region Update",'Pending Taks'!$Z73="Central"),"DNS-Central",
IF(AND('Pending Taks'!$D73="Region Update",'Pending Taks'!$Z73="Eastern"),"DNS-Eastern",
IF(AND('Pending Taks'!$D73="Region Update",'Pending Taks'!$Z73="Northern"),"DNS-Northern",
IF(AND('Pending Taks'!$D73="Region Update",'Pending Taks'!$Z73="Southern"),"DNS-Southern",
IF(AND('Pending Taks'!$D73="Region Update",'Pending Taks'!$Z73="Western"),"DNS-Western",
IF(AND('Pending Taks'!$D73="Region Update",'Pending Taks'!$Z73="Ops CO"),"DNS-Ops CO",
IF(OR('Pending Taks'!$D73="Create &amp; Upload PO",'Pending Taks'!$D73="Payment Status Update"),"DNS-Finance",
IF('Pending Taks'!$D73="SCM Invoice Validation","DNS-SCM",
IF('Pending Taks'!$D73="Create SES and Send to Finance","DNS-Finance",VLOOKUP('Pending Taks'!$C73,'Post Data'!$C$2:$Y$465,22,0)))))))))))</f>
        <v>DNS-Regional Ops</v>
      </c>
      <c r="Y73" s="1" t="str">
        <f>IF(ISNUMBER(SEARCH("DNS",'Pending Taks'!$X73)),"DNS","Vendor")</f>
        <v>DNS</v>
      </c>
      <c r="Z73" s="1" t="str">
        <f t="array" ref="Z73">IFS(ISNUMBER(SEARCH("Central Office",'Pending Taks'!$C73)),"Ops CO",
OR(ISNUMBER(SEARCH("CNR",'Pending Taks'!$C73)),ISNUMBER(SEARCH("NWR",'Pending Taks'!$C73))),"Central",
OR(ISNUMBER(SEARCH("ESR",'Pending Taks'!$C73)),ISNUMBER(SEARCH("UVR",'Pending Taks'!$C73))),"Eastern",
OR(ISNUMBER(SEARCH("NCR",'Pending Taks'!$C73)),ISNUMBER(SEARCH("NTR",'Pending Taks'!$C73))),"Northern",
OR(ISNUMBER(SEARCH("WSR",'Pending Taks'!$C73)),ISNUMBER(SEARCH("SUR",'Pending Taks'!$C73))),"Southern",
OR(ISNUMBER(SEARCH("WCR",'Pending Taks'!$C73)),ISNUMBER(SEARCH("WNR",'Pending Taks'!$C73))),"Western")</f>
        <v>Ops CO</v>
      </c>
      <c r="AA73" s="1" t="str">
        <f>'Pending Taks'!$R73</f>
        <v>Vehicle - Base Rental</v>
      </c>
      <c r="AB73" s="6">
        <v>45107.0</v>
      </c>
    </row>
    <row r="74" ht="15.75" customHeight="1">
      <c r="A74" s="1" t="s">
        <v>229</v>
      </c>
      <c r="B74" s="1" t="s">
        <v>29</v>
      </c>
      <c r="C74" s="1" t="s">
        <v>230</v>
      </c>
      <c r="D74" s="1" t="s">
        <v>108</v>
      </c>
      <c r="E74" s="1"/>
      <c r="F74" s="1"/>
      <c r="G74" s="1" t="s">
        <v>183</v>
      </c>
      <c r="H74" s="1" t="s">
        <v>184</v>
      </c>
      <c r="I74" s="1">
        <v>130.0</v>
      </c>
      <c r="J74" s="1" t="s">
        <v>34</v>
      </c>
      <c r="K74" s="1" t="s">
        <v>35</v>
      </c>
      <c r="L74" s="4">
        <v>45129.83125</v>
      </c>
      <c r="M74" s="4">
        <v>45129.83194444444</v>
      </c>
      <c r="N74" s="1"/>
      <c r="O74" s="1" t="s">
        <v>36</v>
      </c>
      <c r="P74" s="1" t="b">
        <v>1</v>
      </c>
      <c r="Q74" s="1" t="s">
        <v>108</v>
      </c>
      <c r="R74" s="1" t="s">
        <v>197</v>
      </c>
      <c r="S74" s="1" t="s">
        <v>48</v>
      </c>
      <c r="T74" s="1" t="s">
        <v>203</v>
      </c>
      <c r="U74" s="5">
        <f>TODAY()-'Pending Taks'!$M74</f>
        <v>348.1680556</v>
      </c>
      <c r="V74" s="1" t="str">
        <f t="array" ref="V74">IFS('Pending Taks'!$U74&lt;=5,"00-05 Days",
AND('Pending Taks'!$U74&gt;5,'Pending Taks'!$U74&lt;=10),"06-10 Days",
AND('Pending Taks'!$U74&gt;10,'Pending Taks'!$U74&lt;=15),"11-15 Days",
AND('Pending Taks'!$U74&gt;15,'Pending Taks'!$U74&lt;=20),"16-20 Days",
'Pending Taks'!$U74&gt;20,"20+ Days")</f>
        <v>20+ Days</v>
      </c>
      <c r="W74" s="1" t="str">
        <f>IF(TODAY()&lt;='Pending Taks'!$L74,"Within SLA","SLA Violated")</f>
        <v>SLA Violated</v>
      </c>
      <c r="X74" s="1" t="str">
        <f t="array" ref="X74">IFERROR(INDEX('Pending @'!$B$2:$B$19,MATCH('Pending Taks'!$H74,'Pending @'!$A$2:$A$19,0)),
IF(AND('Pending Taks'!$D74="Region Update",'Pending Taks'!$Z74="Central"),"DNS-Central",
IF(AND('Pending Taks'!$D74="Region Update",'Pending Taks'!$Z74="Eastern"),"DNS-Eastern",
IF(AND('Pending Taks'!$D74="Region Update",'Pending Taks'!$Z74="Northern"),"DNS-Northern",
IF(AND('Pending Taks'!$D74="Region Update",'Pending Taks'!$Z74="Southern"),"DNS-Southern",
IF(AND('Pending Taks'!$D74="Region Update",'Pending Taks'!$Z74="Western"),"DNS-Western",
IF(AND('Pending Taks'!$D74="Region Update",'Pending Taks'!$Z74="Ops CO"),"DNS-Ops CO",
IF(OR('Pending Taks'!$D74="Create &amp; Upload PO",'Pending Taks'!$D74="Payment Status Update"),"DNS-Finance",
IF('Pending Taks'!$D74="SCM Invoice Validation","DNS-SCM",
IF('Pending Taks'!$D74="Create SES and Send to Finance","DNS-Finance",VLOOKUP('Pending Taks'!$C74,'Post Data'!$C$2:$Y$465,22,0)))))))))))</f>
        <v>DNS-Regional Ops</v>
      </c>
      <c r="Y74" s="1" t="str">
        <f>IF(ISNUMBER(SEARCH("DNS",'Pending Taks'!$X74)),"DNS","Vendor")</f>
        <v>DNS</v>
      </c>
      <c r="Z74" s="1" t="str">
        <f t="array" ref="Z74">IFS(ISNUMBER(SEARCH("Central Office",'Pending Taks'!$C74)),"Ops CO",
OR(ISNUMBER(SEARCH("CNR",'Pending Taks'!$C74)),ISNUMBER(SEARCH("NWR",'Pending Taks'!$C74))),"Central",
OR(ISNUMBER(SEARCH("ESR",'Pending Taks'!$C74)),ISNUMBER(SEARCH("UVR",'Pending Taks'!$C74))),"Eastern",
OR(ISNUMBER(SEARCH("NCR",'Pending Taks'!$C74)),ISNUMBER(SEARCH("NTR",'Pending Taks'!$C74))),"Northern",
OR(ISNUMBER(SEARCH("WSR",'Pending Taks'!$C74)),ISNUMBER(SEARCH("SUR",'Pending Taks'!$C74))),"Southern",
OR(ISNUMBER(SEARCH("WCR",'Pending Taks'!$C74)),ISNUMBER(SEARCH("WNR",'Pending Taks'!$C74))),"Western")</f>
        <v>Ops CO</v>
      </c>
      <c r="AA74" s="1" t="str">
        <f>'Pending Taks'!$R74</f>
        <v>Vehicle - Base Rental</v>
      </c>
      <c r="AB74" s="6">
        <v>45107.0</v>
      </c>
    </row>
    <row r="75" ht="15.75" customHeight="1">
      <c r="A75" s="1" t="s">
        <v>231</v>
      </c>
      <c r="B75" s="1" t="s">
        <v>29</v>
      </c>
      <c r="C75" s="1" t="s">
        <v>232</v>
      </c>
      <c r="D75" s="1" t="s">
        <v>154</v>
      </c>
      <c r="E75" s="1"/>
      <c r="F75" s="1"/>
      <c r="G75" s="1" t="s">
        <v>233</v>
      </c>
      <c r="H75" s="1" t="s">
        <v>234</v>
      </c>
      <c r="I75" s="1">
        <v>133.0</v>
      </c>
      <c r="J75" s="1" t="s">
        <v>34</v>
      </c>
      <c r="K75" s="1" t="s">
        <v>35</v>
      </c>
      <c r="L75" s="4">
        <v>45125.68819444445</v>
      </c>
      <c r="M75" s="4">
        <v>45125.688888888886</v>
      </c>
      <c r="N75" s="1"/>
      <c r="O75" s="1" t="s">
        <v>36</v>
      </c>
      <c r="P75" s="1" t="b">
        <v>1</v>
      </c>
      <c r="Q75" s="1" t="s">
        <v>154</v>
      </c>
      <c r="R75" s="1" t="s">
        <v>158</v>
      </c>
      <c r="S75" s="1" t="s">
        <v>48</v>
      </c>
      <c r="T75" s="1" t="s">
        <v>198</v>
      </c>
      <c r="U75" s="5">
        <f>TODAY()-'Pending Taks'!$M75</f>
        <v>352.3111111</v>
      </c>
      <c r="V75" s="1" t="str">
        <f t="array" ref="V75">IFS('Pending Taks'!$U75&lt;=5,"00-05 Days",
AND('Pending Taks'!$U75&gt;5,'Pending Taks'!$U75&lt;=10),"06-10 Days",
AND('Pending Taks'!$U75&gt;10,'Pending Taks'!$U75&lt;=15),"11-15 Days",
AND('Pending Taks'!$U75&gt;15,'Pending Taks'!$U75&lt;=20),"16-20 Days",
'Pending Taks'!$U75&gt;20,"20+ Days")</f>
        <v>20+ Days</v>
      </c>
      <c r="W75" s="1" t="str">
        <f>IF(TODAY()&lt;='Pending Taks'!$L75,"Within SLA","SLA Violated")</f>
        <v>SLA Violated</v>
      </c>
      <c r="X75" s="1" t="str">
        <f t="array" ref="X75">IFERROR(INDEX('Pending @'!$B$2:$B$19,MATCH('Pending Taks'!$H75,'Pending @'!$A$2:$A$19,0)),
IF(AND('Pending Taks'!$D75="Region Update",'Pending Taks'!$Z75="Central"),"DNS-Central",
IF(AND('Pending Taks'!$D75="Region Update",'Pending Taks'!$Z75="Eastern"),"DNS-Eastern",
IF(AND('Pending Taks'!$D75="Region Update",'Pending Taks'!$Z75="Northern"),"DNS-Northern",
IF(AND('Pending Taks'!$D75="Region Update",'Pending Taks'!$Z75="Southern"),"DNS-Southern",
IF(AND('Pending Taks'!$D75="Region Update",'Pending Taks'!$Z75="Western"),"DNS-Western",
IF(AND('Pending Taks'!$D75="Region Update",'Pending Taks'!$Z75="Ops CO"),"DNS-Ops CO",
IF(OR('Pending Taks'!$D75="Create &amp; Upload PO",'Pending Taks'!$D75="Payment Status Update"),"DNS-Finance",
IF('Pending Taks'!$D75="SCM Invoice Validation","DNS-SCM",
IF('Pending Taks'!$D75="Create SES and Send to Finance","DNS-Finance",VLOOKUP('Pending Taks'!$C75,'Post Data'!$C$2:$Y$465,22,0)))))))))))</f>
        <v>CS Tours</v>
      </c>
      <c r="Y75" s="1" t="str">
        <f>IF(ISNUMBER(SEARCH("DNS",'Pending Taks'!$X75)),"DNS","Vendor")</f>
        <v>Vendor</v>
      </c>
      <c r="Z75" s="1" t="str">
        <f t="array" ref="Z75">IFS(ISNUMBER(SEARCH("Central Office",'Pending Taks'!$C75)),"Ops CO",
OR(ISNUMBER(SEARCH("CNR",'Pending Taks'!$C75)),ISNUMBER(SEARCH("NWR",'Pending Taks'!$C75))),"Central",
OR(ISNUMBER(SEARCH("ESR",'Pending Taks'!$C75)),ISNUMBER(SEARCH("UVR",'Pending Taks'!$C75))),"Eastern",
OR(ISNUMBER(SEARCH("NCR",'Pending Taks'!$C75)),ISNUMBER(SEARCH("NTR",'Pending Taks'!$C75))),"Northern",
OR(ISNUMBER(SEARCH("WSR",'Pending Taks'!$C75)),ISNUMBER(SEARCH("SUR",'Pending Taks'!$C75))),"Southern",
OR(ISNUMBER(SEARCH("WCR",'Pending Taks'!$C75)),ISNUMBER(SEARCH("WNR",'Pending Taks'!$C75))),"Western")</f>
        <v>Ops CO</v>
      </c>
      <c r="AA75" s="1" t="str">
        <f>'Pending Taks'!$R75</f>
        <v>Vehicle - Additional</v>
      </c>
      <c r="AB75" s="6">
        <v>45107.0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2.86"/>
    <col customWidth="1" min="4" max="4" width="13.71"/>
    <col customWidth="1" min="5" max="5" width="13.43"/>
    <col customWidth="1" min="6" max="6" width="16.86"/>
    <col customWidth="1" min="7" max="7" width="11.0"/>
    <col customWidth="1" min="8" max="8" width="14.43"/>
    <col customWidth="1" min="9" max="9" width="9.43"/>
    <col customWidth="1" min="10" max="10" width="15.57"/>
    <col customWidth="1" min="11" max="11" width="19.0"/>
    <col customWidth="1" min="12" max="12" width="11.29"/>
    <col customWidth="1" min="13" max="13" width="14.71"/>
    <col customWidth="1" min="14" max="14" width="17.57"/>
    <col customWidth="1" min="15" max="15" width="8.71"/>
    <col customWidth="1" min="16" max="16" width="12.43"/>
    <col customWidth="1" min="17" max="17" width="8.71"/>
    <col customWidth="1" min="18" max="18" width="14.86"/>
    <col customWidth="1" min="19" max="19" width="15.14"/>
    <col customWidth="1" min="20" max="20" width="14.86"/>
    <col customWidth="1" min="21" max="21" width="9.14"/>
    <col customWidth="1" min="22" max="22" width="14.86"/>
    <col customWidth="1" min="23" max="23" width="23.43"/>
    <col customWidth="1" min="24" max="24" width="13.0"/>
    <col customWidth="1" min="25" max="25" width="25.14"/>
    <col customWidth="1" min="26" max="26" width="22.71"/>
    <col customWidth="1" min="27" max="27" width="9.43"/>
    <col customWidth="1" min="28" max="28" width="9.14"/>
    <col customWidth="1" min="29" max="29" width="16.29"/>
    <col customWidth="1" min="30" max="30" width="12.29"/>
    <col customWidth="1" min="31" max="31" width="8.71"/>
    <col customWidth="1" min="32" max="32" width="18.86"/>
    <col customWidth="1" min="33" max="3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235</v>
      </c>
      <c r="V1" s="2" t="s">
        <v>20</v>
      </c>
      <c r="W1" s="2" t="s">
        <v>21</v>
      </c>
      <c r="X1" s="2" t="s">
        <v>22</v>
      </c>
      <c r="Y1" s="2" t="s">
        <v>236</v>
      </c>
      <c r="Z1" s="3" t="s">
        <v>237</v>
      </c>
      <c r="AA1" s="3" t="s">
        <v>25</v>
      </c>
      <c r="AB1" s="3" t="s">
        <v>26</v>
      </c>
      <c r="AC1" s="3" t="s">
        <v>27</v>
      </c>
      <c r="AD1" s="3" t="s">
        <v>238</v>
      </c>
      <c r="AE1" s="3" t="s">
        <v>239</v>
      </c>
      <c r="AF1" s="3" t="s">
        <v>240</v>
      </c>
    </row>
    <row r="2">
      <c r="A2" s="1" t="s">
        <v>241</v>
      </c>
      <c r="B2" s="1" t="s">
        <v>29</v>
      </c>
      <c r="C2" s="1" t="s">
        <v>171</v>
      </c>
      <c r="D2" s="1" t="s">
        <v>182</v>
      </c>
      <c r="E2" s="1" t="s">
        <v>242</v>
      </c>
      <c r="F2" s="1" t="s">
        <v>243</v>
      </c>
      <c r="G2" s="1" t="s">
        <v>244</v>
      </c>
      <c r="H2" s="1" t="s">
        <v>245</v>
      </c>
      <c r="I2" s="1">
        <v>243.0</v>
      </c>
      <c r="J2" s="1" t="s">
        <v>34</v>
      </c>
      <c r="K2" s="1" t="s">
        <v>35</v>
      </c>
      <c r="L2" s="9">
        <v>45163.625</v>
      </c>
      <c r="M2" s="9">
        <v>45160.625</v>
      </c>
      <c r="N2" s="9">
        <v>45160.63611111111</v>
      </c>
      <c r="O2" s="1" t="s">
        <v>246</v>
      </c>
      <c r="P2" s="1" t="b">
        <v>0</v>
      </c>
      <c r="Q2" s="1" t="s">
        <v>182</v>
      </c>
      <c r="R2" s="1" t="s">
        <v>45</v>
      </c>
      <c r="S2" s="6" t="s">
        <v>38</v>
      </c>
      <c r="T2" s="1" t="s">
        <v>39</v>
      </c>
      <c r="U2" s="1" t="str">
        <f>IF(ISNUMBER('Post Data'!$N2),"Done","Pending")</f>
        <v>Done</v>
      </c>
      <c r="V2" s="5">
        <f>IFERROR('Post Data'!$N2-'Post Data'!$M2,5000)</f>
        <v>0.01111111111</v>
      </c>
      <c r="W2" s="1" t="str">
        <f t="array" ref="W2">IFS('Post Data'!$V2&lt;=5,"00-05 Days",
AND('Post Data'!$V2&gt;5,'Post Data'!$V2&lt;=10),"06-10 Days",
AND('Post Data'!$V2&gt;10,'Post Data'!$V2&lt;=15),"11-15 Days",
AND('Post Data'!$V2&gt;15,'Post Data'!$V2&lt;=20),"16-20 Days",
'Post Data'!$V2&gt;20,"20+ Days")</f>
        <v>00-05 Days</v>
      </c>
      <c r="X2" s="1" t="str">
        <f>IF(AND('Post Data'!$N2&lt;='Post Data'!$L2,'Post Data'!$N2&lt;&gt;0),"Within SLA",IF(AND(TODAY()&lt;='Post Data'!$L2,'Post Data'!$N2=0),"Within SLA","SLA Violated"))</f>
        <v>Within SLA</v>
      </c>
      <c r="Y2" s="1" t="str">
        <f t="array" ref="Y2">IFERROR(INDEX('Pending @'!$B$2:$B$19,MATCH('Post Data'!$H2,'Pending @'!$A$2:$A$19,0)),
IF(AND('Post Data'!$D2="Region Update",'Post Data'!$AA2="Central"),"DNS-Central",
IF(AND('Post Data'!$D2="Region Update",'Post Data'!$AA2="Eastern"),"DNS-Eastern",
IF(AND('Post Data'!$D2="Region Update",'Post Data'!$AA2="Northern"),"DNS-Northern",
IF(AND('Post Data'!$D2="Region Update",'Post Data'!$AA2="Southern"),"DNS-Southern",
IF(AND('Post Data'!$D2="Region Update",'Post Data'!$AA2="Western"),"DNS-Western",
IF(AND('Post Data'!$D2="Region Update",'Post Data'!$AA2="Ops CO"),"DNS-Regional Ops",
IF(AND('Post Data'!$D2="Invoice Validation",'Post Data'!$AA2="Central"),"DNS-Central",
IF(AND('Post Data'!$D2="Invoice Validation",'Post Data'!$AA2="Eastern"),"DNS-Eastern",
IF(AND('Post Data'!$D2="Invoice Validation",'Post Data'!$AA2="Northern"),"DNS-Northern",
IF(AND('Post Data'!$D2="Invoice Validation",'Post Data'!$AA2="Southern"),"DNS-Southern",
IF(AND('Post Data'!$D2="Invoice Validation",'Post Data'!$AA2="Western"),"DNS-Western",
IF(AND('Post Data'!$D2="Invoiced Validation",'Post Data'!$AA2="Ops CO"),"DNS-Regional Ops",
IF(OR('Post Data'!$D2="Create &amp; Upload PO",'Post Data'!$D2="Payment Status Update",'Post Data'!$D2="Create SES and Send to Finance"),"DNS-Finance",
IF('Post Data'!$D2="SCM Invoice Validation","DNS-SCM")))))))))))))))</f>
        <v>DNS-Central</v>
      </c>
      <c r="Z2" s="1" t="str">
        <f>IF(ISNUMBER(SEARCH("DNS",'Post Data'!$Y2)),"DNS","Vendor")</f>
        <v>DNS</v>
      </c>
      <c r="AA2" s="1" t="str">
        <f t="array" ref="AA2">IFS(ISNUMBER(SEARCH("Central Office",'Post Data'!$C2)),"Ops CO",
OR(ISNUMBER(SEARCH("CNR",'Post Data'!$C2)),ISNUMBER(SEARCH("NWR",'Post Data'!$C2))),"Central",
OR(ISNUMBER(SEARCH("ESR",'Post Data'!$C2)),ISNUMBER(SEARCH("UVR",'Post Data'!$C2))),"Eastern",
OR(ISNUMBER(SEARCH("NCR",'Post Data'!$C2)),ISNUMBER(SEARCH("NTR",'Post Data'!$C2))),"Northern",
OR(ISNUMBER(SEARCH("WSR",'Post Data'!$C2)),ISNUMBER(SEARCH("SUR",'Post Data'!$C2))),"Southern",
OR(ISNUMBER(SEARCH("WCR",'Post Data'!$C2)),ISNUMBER(SEARCH("WNR",'Post Data'!$C2))),"Western")</f>
        <v>Central</v>
      </c>
      <c r="AB2" s="1" t="str">
        <f>'Post Data'!$R2</f>
        <v>AC</v>
      </c>
      <c r="AC2" s="4">
        <v>45138.0</v>
      </c>
      <c r="AD2" s="1">
        <f>COUNTIFS('Post Data'!$X$2:$X$465,"Within SLA",'Post Data'!$C$2:$C$465,'Post Data'!$C2,'Post Data'!$D$2:$D$465,'Post Data'!$D2)</f>
        <v>1</v>
      </c>
      <c r="AE2" s="1">
        <f>COUNTIFS('Post Data'!$X$2:$X$465,"SLA Violated",'Post Data'!$C$2:$C$465,'Post Data'!$C2,'Post Data'!$D$2:$D$465,'Post Data'!$D2)</f>
        <v>0</v>
      </c>
      <c r="AF2" s="10">
        <f>'Post Data'!$AD2/('Post Data'!$AD2+'Post Data'!$AE2)</f>
        <v>1</v>
      </c>
    </row>
    <row r="3">
      <c r="A3" s="1" t="s">
        <v>247</v>
      </c>
      <c r="B3" s="1" t="s">
        <v>29</v>
      </c>
      <c r="C3" s="1" t="s">
        <v>171</v>
      </c>
      <c r="D3" s="1" t="s">
        <v>154</v>
      </c>
      <c r="E3" s="1" t="s">
        <v>248</v>
      </c>
      <c r="F3" s="1" t="s">
        <v>249</v>
      </c>
      <c r="G3" s="1" t="s">
        <v>250</v>
      </c>
      <c r="H3" s="1" t="s">
        <v>251</v>
      </c>
      <c r="I3" s="1">
        <v>243.0</v>
      </c>
      <c r="J3" s="1" t="s">
        <v>34</v>
      </c>
      <c r="K3" s="1" t="s">
        <v>35</v>
      </c>
      <c r="L3" s="9">
        <v>45164.540972222225</v>
      </c>
      <c r="M3" s="9">
        <v>45160.540972222225</v>
      </c>
      <c r="N3" s="9">
        <v>45160.625</v>
      </c>
      <c r="O3" s="1" t="s">
        <v>246</v>
      </c>
      <c r="P3" s="1" t="b">
        <v>0</v>
      </c>
      <c r="Q3" s="1" t="s">
        <v>154</v>
      </c>
      <c r="R3" s="1" t="s">
        <v>45</v>
      </c>
      <c r="S3" s="6" t="s">
        <v>38</v>
      </c>
      <c r="T3" s="1" t="s">
        <v>39</v>
      </c>
      <c r="U3" s="1" t="str">
        <f>IF(ISNUMBER('Post Data'!$N3),"Done","Pending")</f>
        <v>Done</v>
      </c>
      <c r="V3" s="5">
        <f>IFERROR('Post Data'!$N3-'Post Data'!$M3,5000)</f>
        <v>0.08402777778</v>
      </c>
      <c r="W3" s="1" t="str">
        <f t="array" ref="W3">IFS('Post Data'!$V3&lt;=5,"00-05 Days",
AND('Post Data'!$V3&gt;5,'Post Data'!$V3&lt;=10),"06-10 Days",
AND('Post Data'!$V3&gt;10,'Post Data'!$V3&lt;=15),"11-15 Days",
AND('Post Data'!$V3&gt;15,'Post Data'!$V3&lt;=20),"16-20 Days",
'Post Data'!$V3&gt;20,"20+ Days")</f>
        <v>00-05 Days</v>
      </c>
      <c r="X3" s="1" t="str">
        <f>IF(AND('Post Data'!$N3&lt;='Post Data'!$L3,'Post Data'!$N3&lt;&gt;0),"Within SLA",IF(AND(TODAY()&lt;='Post Data'!$L3,'Post Data'!$N3=0),"Within SLA","SLA Violated"))</f>
        <v>Within SLA</v>
      </c>
      <c r="Y3" s="1" t="str">
        <f t="array" ref="Y3">IFERROR(INDEX('Pending @'!$B$2:$B$19,MATCH('Post Data'!$H3,'Pending @'!$A$2:$A$19,0)),
IF(AND('Post Data'!$D3="Region Update",'Post Data'!$AA3="Central"),"DNS-Central",
IF(AND('Post Data'!$D3="Region Update",'Post Data'!$AA3="Eastern"),"DNS-Eastern",
IF(AND('Post Data'!$D3="Region Update",'Post Data'!$AA3="Northern"),"DNS-Northern",
IF(AND('Post Data'!$D3="Region Update",'Post Data'!$AA3="Southern"),"DNS-Southern",
IF(AND('Post Data'!$D3="Region Update",'Post Data'!$AA3="Western"),"DNS-Western",
IF(AND('Post Data'!$D3="Region Update",'Post Data'!$AA3="Ops CO"),"DNS-Regional Ops",
IF(AND('Post Data'!$D3="Invoice Validation",'Post Data'!$AA3="Central"),"DNS-Central",
IF(AND('Post Data'!$D3="Invoice Validation",'Post Data'!$AA3="Eastern"),"DNS-Eastern",
IF(AND('Post Data'!$D3="Invoice Validation",'Post Data'!$AA3="Northern"),"DNS-Northern",
IF(AND('Post Data'!$D3="Invoice Validation",'Post Data'!$AA3="Southern"),"DNS-Southern",
IF(AND('Post Data'!$D3="Invoice Validation",'Post Data'!$AA3="Western"),"DNS-Western",
IF(AND('Post Data'!$D3="Invoiced Validation",'Post Data'!$AA3="Ops CO"),"DNS-Regional Ops",
IF(OR('Post Data'!$D3="Create &amp; Upload PO",'Post Data'!$D3="Payment Status Update",'Post Data'!$D3="Create SES and Send to Finance"),"DNS-Finance",
IF('Post Data'!$D3="SCM Invoice Validation","DNS-SCM")))))))))))))))</f>
        <v>Browns-Central</v>
      </c>
      <c r="Z3" s="1" t="str">
        <f>IF(ISNUMBER(SEARCH("DNS",'Post Data'!$Y3)),"DNS","Vendor")</f>
        <v>Vendor</v>
      </c>
      <c r="AA3" s="1" t="str">
        <f t="array" ref="AA3">IFS(ISNUMBER(SEARCH("Central Office",'Post Data'!$C3)),"Ops CO",
OR(ISNUMBER(SEARCH("CNR",'Post Data'!$C3)),ISNUMBER(SEARCH("NWR",'Post Data'!$C3))),"Central",
OR(ISNUMBER(SEARCH("ESR",'Post Data'!$C3)),ISNUMBER(SEARCH("UVR",'Post Data'!$C3))),"Eastern",
OR(ISNUMBER(SEARCH("NCR",'Post Data'!$C3)),ISNUMBER(SEARCH("NTR",'Post Data'!$C3))),"Northern",
OR(ISNUMBER(SEARCH("WSR",'Post Data'!$C3)),ISNUMBER(SEARCH("SUR",'Post Data'!$C3))),"Southern",
OR(ISNUMBER(SEARCH("WCR",'Post Data'!$C3)),ISNUMBER(SEARCH("WNR",'Post Data'!$C3))),"Western")</f>
        <v>Central</v>
      </c>
      <c r="AB3" s="1" t="str">
        <f>'Post Data'!$R3</f>
        <v>AC</v>
      </c>
      <c r="AC3" s="4">
        <v>45138.0</v>
      </c>
      <c r="AD3" s="1">
        <f>COUNTIFS('Post Data'!$X$2:$X$465,"Within SLA",'Post Data'!$C$2:$C$465,'Post Data'!$C3,'Post Data'!$D$2:$D$465,'Post Data'!$D3)</f>
        <v>1</v>
      </c>
      <c r="AE3" s="1">
        <f>COUNTIFS('Post Data'!$X$2:$X$465,"SLA Violated",'Post Data'!$C$2:$C$465,'Post Data'!$C3,'Post Data'!$D$2:$D$465,'Post Data'!$D3)</f>
        <v>0</v>
      </c>
      <c r="AF3" s="10">
        <f>'Post Data'!$AD3/('Post Data'!$AD3+'Post Data'!$AE3)</f>
        <v>1</v>
      </c>
    </row>
    <row r="4">
      <c r="A4" s="1" t="s">
        <v>252</v>
      </c>
      <c r="B4" s="1" t="s">
        <v>29</v>
      </c>
      <c r="C4" s="1" t="s">
        <v>179</v>
      </c>
      <c r="D4" s="1" t="s">
        <v>182</v>
      </c>
      <c r="E4" s="1" t="s">
        <v>118</v>
      </c>
      <c r="F4" s="1" t="s">
        <v>119</v>
      </c>
      <c r="G4" s="1" t="s">
        <v>253</v>
      </c>
      <c r="H4" s="1" t="s">
        <v>254</v>
      </c>
      <c r="I4" s="1">
        <v>253.0</v>
      </c>
      <c r="J4" s="1" t="s">
        <v>34</v>
      </c>
      <c r="K4" s="1" t="s">
        <v>35</v>
      </c>
      <c r="L4" s="9">
        <v>45159.57083333333</v>
      </c>
      <c r="M4" s="9">
        <v>45156.57083333333</v>
      </c>
      <c r="N4" s="9">
        <v>45158.64861111111</v>
      </c>
      <c r="O4" s="1" t="s">
        <v>246</v>
      </c>
      <c r="P4" s="1" t="b">
        <v>0</v>
      </c>
      <c r="Q4" s="1" t="s">
        <v>182</v>
      </c>
      <c r="R4" s="1" t="s">
        <v>37</v>
      </c>
      <c r="S4" s="6" t="s">
        <v>38</v>
      </c>
      <c r="T4" s="1" t="s">
        <v>39</v>
      </c>
      <c r="U4" s="1" t="str">
        <f>IF(ISNUMBER('Post Data'!$N4),"Done","Pending")</f>
        <v>Done</v>
      </c>
      <c r="V4" s="5">
        <f>IFERROR('Post Data'!$N4-'Post Data'!$M4,5000)</f>
        <v>2.077777778</v>
      </c>
      <c r="W4" s="1" t="str">
        <f t="array" ref="W4">IFS('Post Data'!$V4&lt;=5,"00-05 Days",
AND('Post Data'!$V4&gt;5,'Post Data'!$V4&lt;=10),"06-10 Days",
AND('Post Data'!$V4&gt;10,'Post Data'!$V4&lt;=15),"11-15 Days",
AND('Post Data'!$V4&gt;15,'Post Data'!$V4&lt;=20),"16-20 Days",
'Post Data'!$V4&gt;20,"20+ Days")</f>
        <v>00-05 Days</v>
      </c>
      <c r="X4" s="1" t="str">
        <f>IF(AND('Post Data'!$N4&lt;='Post Data'!$L4,'Post Data'!$N4&lt;&gt;0),"Within SLA",IF(AND(TODAY()&lt;='Post Data'!$L4,'Post Data'!$N4=0),"Within SLA","SLA Violated"))</f>
        <v>Within SLA</v>
      </c>
      <c r="Y4" s="1" t="str">
        <f t="array" ref="Y4">IFERROR(INDEX('Pending @'!$B$2:$B$19,MATCH('Post Data'!$H4,'Pending @'!$A$2:$A$19,0)),
IF(AND('Post Data'!$D4="Region Update",'Post Data'!$AA4="Central"),"DNS-Central",
IF(AND('Post Data'!$D4="Region Update",'Post Data'!$AA4="Eastern"),"DNS-Eastern",
IF(AND('Post Data'!$D4="Region Update",'Post Data'!$AA4="Northern"),"DNS-Northern",
IF(AND('Post Data'!$D4="Region Update",'Post Data'!$AA4="Southern"),"DNS-Southern",
IF(AND('Post Data'!$D4="Region Update",'Post Data'!$AA4="Western"),"DNS-Western",
IF(AND('Post Data'!$D4="Region Update",'Post Data'!$AA4="Ops CO"),"DNS-Regional Ops",
IF(AND('Post Data'!$D4="Invoice Validation",'Post Data'!$AA4="Central"),"DNS-Central",
IF(AND('Post Data'!$D4="Invoice Validation",'Post Data'!$AA4="Eastern"),"DNS-Eastern",
IF(AND('Post Data'!$D4="Invoice Validation",'Post Data'!$AA4="Northern"),"DNS-Northern",
IF(AND('Post Data'!$D4="Invoice Validation",'Post Data'!$AA4="Southern"),"DNS-Southern",
IF(AND('Post Data'!$D4="Invoice Validation",'Post Data'!$AA4="Western"),"DNS-Western",
IF(AND('Post Data'!$D4="Invoiced Validation",'Post Data'!$AA4="Ops CO"),"DNS-Regional Ops",
IF(OR('Post Data'!$D4="Create &amp; Upload PO",'Post Data'!$D4="Payment Status Update",'Post Data'!$D4="Create SES and Send to Finance"),"DNS-Finance",
IF('Post Data'!$D4="SCM Invoice Validation","DNS-SCM")))))))))))))))</f>
        <v>DNS-Southern</v>
      </c>
      <c r="Z4" s="1" t="str">
        <f>IF(ISNUMBER(SEARCH("DNS",'Post Data'!$Y4)),"DNS","Vendor")</f>
        <v>DNS</v>
      </c>
      <c r="AA4" s="1" t="str">
        <f t="array" ref="AA4">IFS(ISNUMBER(SEARCH("Central Office",'Post Data'!$C4)),"Ops CO",
OR(ISNUMBER(SEARCH("CNR",'Post Data'!$C4)),ISNUMBER(SEARCH("NWR",'Post Data'!$C4))),"Central",
OR(ISNUMBER(SEARCH("ESR",'Post Data'!$C4)),ISNUMBER(SEARCH("UVR",'Post Data'!$C4))),"Eastern",
OR(ISNUMBER(SEARCH("NCR",'Post Data'!$C4)),ISNUMBER(SEARCH("NTR",'Post Data'!$C4))),"Northern",
OR(ISNUMBER(SEARCH("WSR",'Post Data'!$C4)),ISNUMBER(SEARCH("SUR",'Post Data'!$C4))),"Southern",
OR(ISNUMBER(SEARCH("WCR",'Post Data'!$C4)),ISNUMBER(SEARCH("WNR",'Post Data'!$C4))),"Western")</f>
        <v>Southern</v>
      </c>
      <c r="AB4" s="1" t="str">
        <f>'Post Data'!$R4</f>
        <v>PIS</v>
      </c>
      <c r="AC4" s="4">
        <v>45138.0</v>
      </c>
      <c r="AD4" s="1">
        <f>COUNTIFS('Post Data'!$X$2:$X$465,"Within SLA",'Post Data'!$C$2:$C$465,'Post Data'!$C4,'Post Data'!$D$2:$D$465,'Post Data'!$D4)</f>
        <v>1</v>
      </c>
      <c r="AE4" s="1">
        <f>COUNTIFS('Post Data'!$X$2:$X$465,"SLA Violated",'Post Data'!$C$2:$C$465,'Post Data'!$C4,'Post Data'!$D$2:$D$465,'Post Data'!$D4)</f>
        <v>0</v>
      </c>
      <c r="AF4" s="10">
        <f>'Post Data'!$AD4/('Post Data'!$AD4+'Post Data'!$AE4)</f>
        <v>1</v>
      </c>
    </row>
    <row r="5">
      <c r="A5" s="1" t="s">
        <v>255</v>
      </c>
      <c r="B5" s="1" t="s">
        <v>29</v>
      </c>
      <c r="C5" s="1" t="s">
        <v>177</v>
      </c>
      <c r="D5" s="1" t="s">
        <v>182</v>
      </c>
      <c r="E5" s="1" t="s">
        <v>118</v>
      </c>
      <c r="F5" s="1" t="s">
        <v>119</v>
      </c>
      <c r="G5" s="1" t="s">
        <v>253</v>
      </c>
      <c r="H5" s="1" t="s">
        <v>254</v>
      </c>
      <c r="I5" s="1">
        <v>262.0</v>
      </c>
      <c r="J5" s="1" t="s">
        <v>34</v>
      </c>
      <c r="K5" s="1" t="s">
        <v>35</v>
      </c>
      <c r="L5" s="9">
        <v>45159.5625</v>
      </c>
      <c r="M5" s="9">
        <v>45156.5625</v>
      </c>
      <c r="N5" s="9">
        <v>45158.64861111111</v>
      </c>
      <c r="O5" s="1" t="s">
        <v>246</v>
      </c>
      <c r="P5" s="1" t="b">
        <v>0</v>
      </c>
      <c r="Q5" s="1" t="s">
        <v>182</v>
      </c>
      <c r="R5" s="1" t="s">
        <v>51</v>
      </c>
      <c r="S5" s="6" t="s">
        <v>38</v>
      </c>
      <c r="T5" s="1" t="s">
        <v>39</v>
      </c>
      <c r="U5" s="1" t="str">
        <f>IF(ISNUMBER('Post Data'!$N5),"Done","Pending")</f>
        <v>Done</v>
      </c>
      <c r="V5" s="5">
        <f>IFERROR('Post Data'!$N5-'Post Data'!$M5,5000)</f>
        <v>2.086111111</v>
      </c>
      <c r="W5" s="1" t="str">
        <f t="array" ref="W5">IFS('Post Data'!$V5&lt;=5,"00-05 Days",
AND('Post Data'!$V5&gt;5,'Post Data'!$V5&lt;=10),"06-10 Days",
AND('Post Data'!$V5&gt;10,'Post Data'!$V5&lt;=15),"11-15 Days",
AND('Post Data'!$V5&gt;15,'Post Data'!$V5&lt;=20),"16-20 Days",
'Post Data'!$V5&gt;20,"20+ Days")</f>
        <v>00-05 Days</v>
      </c>
      <c r="X5" s="1" t="str">
        <f>IF(AND('Post Data'!$N5&lt;='Post Data'!$L5,'Post Data'!$N5&lt;&gt;0),"Within SLA",IF(AND(TODAY()&lt;='Post Data'!$L5,'Post Data'!$N5=0),"Within SLA","SLA Violated"))</f>
        <v>Within SLA</v>
      </c>
      <c r="Y5" s="1" t="str">
        <f t="array" ref="Y5">IFERROR(INDEX('Pending @'!$B$2:$B$19,MATCH('Post Data'!$H5,'Pending @'!$A$2:$A$19,0)),
IF(AND('Post Data'!$D5="Region Update",'Post Data'!$AA5="Central"),"DNS-Central",
IF(AND('Post Data'!$D5="Region Update",'Post Data'!$AA5="Eastern"),"DNS-Eastern",
IF(AND('Post Data'!$D5="Region Update",'Post Data'!$AA5="Northern"),"DNS-Northern",
IF(AND('Post Data'!$D5="Region Update",'Post Data'!$AA5="Southern"),"DNS-Southern",
IF(AND('Post Data'!$D5="Region Update",'Post Data'!$AA5="Western"),"DNS-Western",
IF(AND('Post Data'!$D5="Region Update",'Post Data'!$AA5="Ops CO"),"DNS-Regional Ops",
IF(AND('Post Data'!$D5="Invoice Validation",'Post Data'!$AA5="Central"),"DNS-Central",
IF(AND('Post Data'!$D5="Invoice Validation",'Post Data'!$AA5="Eastern"),"DNS-Eastern",
IF(AND('Post Data'!$D5="Invoice Validation",'Post Data'!$AA5="Northern"),"DNS-Northern",
IF(AND('Post Data'!$D5="Invoice Validation",'Post Data'!$AA5="Southern"),"DNS-Southern",
IF(AND('Post Data'!$D5="Invoice Validation",'Post Data'!$AA5="Western"),"DNS-Western",
IF(AND('Post Data'!$D5="Invoiced Validation",'Post Data'!$AA5="Ops CO"),"DNS-Regional Ops",
IF(OR('Post Data'!$D5="Create &amp; Upload PO",'Post Data'!$D5="Payment Status Update",'Post Data'!$D5="Create SES and Send to Finance"),"DNS-Finance",
IF('Post Data'!$D5="SCM Invoice Validation","DNS-SCM")))))))))))))))</f>
        <v>DNS-Southern</v>
      </c>
      <c r="Z5" s="1" t="str">
        <f>IF(ISNUMBER(SEARCH("DNS",'Post Data'!$Y5)),"DNS","Vendor")</f>
        <v>DNS</v>
      </c>
      <c r="AA5" s="1" t="str">
        <f t="array" ref="AA5">IFS(ISNUMBER(SEARCH("Central Office",'Post Data'!$C5)),"Ops CO",
OR(ISNUMBER(SEARCH("CNR",'Post Data'!$C5)),ISNUMBER(SEARCH("NWR",'Post Data'!$C5))),"Central",
OR(ISNUMBER(SEARCH("ESR",'Post Data'!$C5)),ISNUMBER(SEARCH("UVR",'Post Data'!$C5))),"Eastern",
OR(ISNUMBER(SEARCH("NCR",'Post Data'!$C5)),ISNUMBER(SEARCH("NTR",'Post Data'!$C5))),"Northern",
OR(ISNUMBER(SEARCH("WSR",'Post Data'!$C5)),ISNUMBER(SEARCH("SUR",'Post Data'!$C5))),"Southern",
OR(ISNUMBER(SEARCH("WCR",'Post Data'!$C5)),ISNUMBER(SEARCH("WNR",'Post Data'!$C5))),"Western")</f>
        <v>Southern</v>
      </c>
      <c r="AB5" s="1" t="str">
        <f>'Post Data'!$R5</f>
        <v>Refuel</v>
      </c>
      <c r="AC5" s="4">
        <v>45138.0</v>
      </c>
      <c r="AD5" s="1">
        <f>COUNTIFS('Post Data'!$X$2:$X$465,"Within SLA",'Post Data'!$C$2:$C$465,'Post Data'!$C5,'Post Data'!$D$2:$D$465,'Post Data'!$D5)</f>
        <v>1</v>
      </c>
      <c r="AE5" s="1">
        <f>COUNTIFS('Post Data'!$X$2:$X$465,"SLA Violated",'Post Data'!$C$2:$C$465,'Post Data'!$C5,'Post Data'!$D$2:$D$465,'Post Data'!$D5)</f>
        <v>0</v>
      </c>
      <c r="AF5" s="10">
        <f>'Post Data'!$AD5/('Post Data'!$AD5+'Post Data'!$AE5)</f>
        <v>1</v>
      </c>
    </row>
    <row r="6">
      <c r="A6" s="1" t="s">
        <v>256</v>
      </c>
      <c r="B6" s="1" t="s">
        <v>29</v>
      </c>
      <c r="C6" s="1" t="s">
        <v>179</v>
      </c>
      <c r="D6" s="1" t="s">
        <v>154</v>
      </c>
      <c r="E6" s="1" t="s">
        <v>248</v>
      </c>
      <c r="F6" s="1" t="s">
        <v>249</v>
      </c>
      <c r="G6" s="1" t="s">
        <v>257</v>
      </c>
      <c r="H6" s="1" t="s">
        <v>258</v>
      </c>
      <c r="I6" s="1">
        <v>253.0</v>
      </c>
      <c r="J6" s="1" t="s">
        <v>34</v>
      </c>
      <c r="K6" s="1" t="s">
        <v>35</v>
      </c>
      <c r="L6" s="9">
        <v>45160.54375</v>
      </c>
      <c r="M6" s="9">
        <v>45156.54375</v>
      </c>
      <c r="N6" s="9">
        <v>45156.57083333333</v>
      </c>
      <c r="O6" s="1" t="s">
        <v>246</v>
      </c>
      <c r="P6" s="1" t="b">
        <v>0</v>
      </c>
      <c r="Q6" s="1" t="s">
        <v>154</v>
      </c>
      <c r="R6" s="1" t="s">
        <v>37</v>
      </c>
      <c r="S6" s="6" t="s">
        <v>38</v>
      </c>
      <c r="T6" s="1" t="s">
        <v>39</v>
      </c>
      <c r="U6" s="1" t="str">
        <f>IF(ISNUMBER('Post Data'!$N6),"Done","Pending")</f>
        <v>Done</v>
      </c>
      <c r="V6" s="5">
        <f>IFERROR('Post Data'!$N6-'Post Data'!$M6,5000)</f>
        <v>0.02708333333</v>
      </c>
      <c r="W6" s="1" t="str">
        <f t="array" ref="W6">IFS('Post Data'!$V6&lt;=5,"00-05 Days",
AND('Post Data'!$V6&gt;5,'Post Data'!$V6&lt;=10),"06-10 Days",
AND('Post Data'!$V6&gt;10,'Post Data'!$V6&lt;=15),"11-15 Days",
AND('Post Data'!$V6&gt;15,'Post Data'!$V6&lt;=20),"16-20 Days",
'Post Data'!$V6&gt;20,"20+ Days")</f>
        <v>00-05 Days</v>
      </c>
      <c r="X6" s="1" t="str">
        <f>IF(AND('Post Data'!$N6&lt;='Post Data'!$L6,'Post Data'!$N6&lt;&gt;0),"Within SLA",IF(AND(TODAY()&lt;='Post Data'!$L6,'Post Data'!$N6=0),"Within SLA","SLA Violated"))</f>
        <v>Within SLA</v>
      </c>
      <c r="Y6" s="1" t="str">
        <f t="array" ref="Y6">IFERROR(INDEX('Pending @'!$B$2:$B$19,MATCH('Post Data'!$H6,'Pending @'!$A$2:$A$19,0)),
IF(AND('Post Data'!$D6="Region Update",'Post Data'!$AA6="Central"),"DNS-Central",
IF(AND('Post Data'!$D6="Region Update",'Post Data'!$AA6="Eastern"),"DNS-Eastern",
IF(AND('Post Data'!$D6="Region Update",'Post Data'!$AA6="Northern"),"DNS-Northern",
IF(AND('Post Data'!$D6="Region Update",'Post Data'!$AA6="Southern"),"DNS-Southern",
IF(AND('Post Data'!$D6="Region Update",'Post Data'!$AA6="Western"),"DNS-Western",
IF(AND('Post Data'!$D6="Region Update",'Post Data'!$AA6="Ops CO"),"DNS-Regional Ops",
IF(AND('Post Data'!$D6="Invoice Validation",'Post Data'!$AA6="Central"),"DNS-Central",
IF(AND('Post Data'!$D6="Invoice Validation",'Post Data'!$AA6="Eastern"),"DNS-Eastern",
IF(AND('Post Data'!$D6="Invoice Validation",'Post Data'!$AA6="Northern"),"DNS-Northern",
IF(AND('Post Data'!$D6="Invoice Validation",'Post Data'!$AA6="Southern"),"DNS-Southern",
IF(AND('Post Data'!$D6="Invoice Validation",'Post Data'!$AA6="Western"),"DNS-Western",
IF(AND('Post Data'!$D6="Invoiced Validation",'Post Data'!$AA6="Ops CO"),"DNS-Regional Ops",
IF(OR('Post Data'!$D6="Create &amp; Upload PO",'Post Data'!$D6="Payment Status Update",'Post Data'!$D6="Create SES and Send to Finance"),"DNS-Finance",
IF('Post Data'!$D6="SCM Invoice Validation","DNS-SCM")))))))))))))))</f>
        <v>Browns-Southern</v>
      </c>
      <c r="Z6" s="1" t="str">
        <f>IF(ISNUMBER(SEARCH("DNS",'Post Data'!$Y6)),"DNS","Vendor")</f>
        <v>Vendor</v>
      </c>
      <c r="AA6" s="1" t="str">
        <f t="array" ref="AA6">IFS(ISNUMBER(SEARCH("Central Office",'Post Data'!$C6)),"Ops CO",
OR(ISNUMBER(SEARCH("CNR",'Post Data'!$C6)),ISNUMBER(SEARCH("NWR",'Post Data'!$C6))),"Central",
OR(ISNUMBER(SEARCH("ESR",'Post Data'!$C6)),ISNUMBER(SEARCH("UVR",'Post Data'!$C6))),"Eastern",
OR(ISNUMBER(SEARCH("NCR",'Post Data'!$C6)),ISNUMBER(SEARCH("NTR",'Post Data'!$C6))),"Northern",
OR(ISNUMBER(SEARCH("WSR",'Post Data'!$C6)),ISNUMBER(SEARCH("SUR",'Post Data'!$C6))),"Southern",
OR(ISNUMBER(SEARCH("WCR",'Post Data'!$C6)),ISNUMBER(SEARCH("WNR",'Post Data'!$C6))),"Western")</f>
        <v>Southern</v>
      </c>
      <c r="AB6" s="1" t="str">
        <f>'Post Data'!$R6</f>
        <v>PIS</v>
      </c>
      <c r="AC6" s="4">
        <v>45138.0</v>
      </c>
      <c r="AD6" s="1">
        <f>COUNTIFS('Post Data'!$X$2:$X$465,"Within SLA",'Post Data'!$C$2:$C$465,'Post Data'!$C6,'Post Data'!$D$2:$D$465,'Post Data'!$D6)</f>
        <v>1</v>
      </c>
      <c r="AE6" s="1">
        <f>COUNTIFS('Post Data'!$X$2:$X$465,"SLA Violated",'Post Data'!$C$2:$C$465,'Post Data'!$C6,'Post Data'!$D$2:$D$465,'Post Data'!$D6)</f>
        <v>0</v>
      </c>
      <c r="AF6" s="10">
        <f>'Post Data'!$AD6/('Post Data'!$AD6+'Post Data'!$AE6)</f>
        <v>1</v>
      </c>
    </row>
    <row r="7">
      <c r="A7" s="1" t="s">
        <v>259</v>
      </c>
      <c r="B7" s="1" t="s">
        <v>29</v>
      </c>
      <c r="C7" s="1" t="s">
        <v>175</v>
      </c>
      <c r="D7" s="1" t="s">
        <v>182</v>
      </c>
      <c r="E7" s="1" t="s">
        <v>118</v>
      </c>
      <c r="F7" s="1" t="s">
        <v>119</v>
      </c>
      <c r="G7" s="1" t="s">
        <v>253</v>
      </c>
      <c r="H7" s="1" t="s">
        <v>254</v>
      </c>
      <c r="I7" s="1">
        <v>248.0</v>
      </c>
      <c r="J7" s="1" t="s">
        <v>34</v>
      </c>
      <c r="K7" s="1" t="s">
        <v>35</v>
      </c>
      <c r="L7" s="9">
        <v>45159.52847222222</v>
      </c>
      <c r="M7" s="9">
        <v>45156.52847222222</v>
      </c>
      <c r="N7" s="9">
        <v>45158.649305555555</v>
      </c>
      <c r="O7" s="1" t="s">
        <v>246</v>
      </c>
      <c r="P7" s="1" t="b">
        <v>0</v>
      </c>
      <c r="Q7" s="1" t="s">
        <v>182</v>
      </c>
      <c r="R7" s="1" t="s">
        <v>65</v>
      </c>
      <c r="S7" s="6" t="s">
        <v>38</v>
      </c>
      <c r="T7" s="1" t="s">
        <v>39</v>
      </c>
      <c r="U7" s="1" t="str">
        <f>IF(ISNUMBER('Post Data'!$N7),"Done","Pending")</f>
        <v>Done</v>
      </c>
      <c r="V7" s="5">
        <f>IFERROR('Post Data'!$N7-'Post Data'!$M7,5000)</f>
        <v>2.120833333</v>
      </c>
      <c r="W7" s="1" t="str">
        <f t="array" ref="W7">IFS('Post Data'!$V7&lt;=5,"00-05 Days",
AND('Post Data'!$V7&gt;5,'Post Data'!$V7&lt;=10),"06-10 Days",
AND('Post Data'!$V7&gt;10,'Post Data'!$V7&lt;=15),"11-15 Days",
AND('Post Data'!$V7&gt;15,'Post Data'!$V7&lt;=20),"16-20 Days",
'Post Data'!$V7&gt;20,"20+ Days")</f>
        <v>00-05 Days</v>
      </c>
      <c r="X7" s="1" t="str">
        <f>IF(AND('Post Data'!$N7&lt;='Post Data'!$L7,'Post Data'!$N7&lt;&gt;0),"Within SLA",IF(AND(TODAY()&lt;='Post Data'!$L7,'Post Data'!$N7=0),"Within SLA","SLA Violated"))</f>
        <v>Within SLA</v>
      </c>
      <c r="Y7" s="1" t="str">
        <f t="array" ref="Y7">IFERROR(INDEX('Pending @'!$B$2:$B$19,MATCH('Post Data'!$H7,'Pending @'!$A$2:$A$19,0)),
IF(AND('Post Data'!$D7="Region Update",'Post Data'!$AA7="Central"),"DNS-Central",
IF(AND('Post Data'!$D7="Region Update",'Post Data'!$AA7="Eastern"),"DNS-Eastern",
IF(AND('Post Data'!$D7="Region Update",'Post Data'!$AA7="Northern"),"DNS-Northern",
IF(AND('Post Data'!$D7="Region Update",'Post Data'!$AA7="Southern"),"DNS-Southern",
IF(AND('Post Data'!$D7="Region Update",'Post Data'!$AA7="Western"),"DNS-Western",
IF(AND('Post Data'!$D7="Region Update",'Post Data'!$AA7="Ops CO"),"DNS-Regional Ops",
IF(AND('Post Data'!$D7="Invoice Validation",'Post Data'!$AA7="Central"),"DNS-Central",
IF(AND('Post Data'!$D7="Invoice Validation",'Post Data'!$AA7="Eastern"),"DNS-Eastern",
IF(AND('Post Data'!$D7="Invoice Validation",'Post Data'!$AA7="Northern"),"DNS-Northern",
IF(AND('Post Data'!$D7="Invoice Validation",'Post Data'!$AA7="Southern"),"DNS-Southern",
IF(AND('Post Data'!$D7="Invoice Validation",'Post Data'!$AA7="Western"),"DNS-Western",
IF(AND('Post Data'!$D7="Invoiced Validation",'Post Data'!$AA7="Ops CO"),"DNS-Regional Ops",
IF(OR('Post Data'!$D7="Create &amp; Upload PO",'Post Data'!$D7="Payment Status Update",'Post Data'!$D7="Create SES and Send to Finance"),"DNS-Finance",
IF('Post Data'!$D7="SCM Invoice Validation","DNS-SCM")))))))))))))))</f>
        <v>DNS-Southern</v>
      </c>
      <c r="Z7" s="1" t="str">
        <f>IF(ISNUMBER(SEARCH("DNS",'Post Data'!$Y7)),"DNS","Vendor")</f>
        <v>DNS</v>
      </c>
      <c r="AA7" s="1" t="str">
        <f t="array" ref="AA7">IFS(ISNUMBER(SEARCH("Central Office",'Post Data'!$C7)),"Ops CO",
OR(ISNUMBER(SEARCH("CNR",'Post Data'!$C7)),ISNUMBER(SEARCH("NWR",'Post Data'!$C7))),"Central",
OR(ISNUMBER(SEARCH("ESR",'Post Data'!$C7)),ISNUMBER(SEARCH("UVR",'Post Data'!$C7))),"Eastern",
OR(ISNUMBER(SEARCH("NCR",'Post Data'!$C7)),ISNUMBER(SEARCH("NTR",'Post Data'!$C7))),"Northern",
OR(ISNUMBER(SEARCH("WSR",'Post Data'!$C7)),ISNUMBER(SEARCH("SUR",'Post Data'!$C7))),"Southern",
OR(ISNUMBER(SEARCH("WCR",'Post Data'!$C7)),ISNUMBER(SEARCH("WNR",'Post Data'!$C7))),"Western")</f>
        <v>Southern</v>
      </c>
      <c r="AB7" s="1" t="str">
        <f>'Post Data'!$R7</f>
        <v>FTG</v>
      </c>
      <c r="AC7" s="4">
        <v>45138.0</v>
      </c>
      <c r="AD7" s="1">
        <f>COUNTIFS('Post Data'!$X$2:$X$465,"Within SLA",'Post Data'!$C$2:$C$465,'Post Data'!$C7,'Post Data'!$D$2:$D$465,'Post Data'!$D7)</f>
        <v>1</v>
      </c>
      <c r="AE7" s="1">
        <f>COUNTIFS('Post Data'!$X$2:$X$465,"SLA Violated",'Post Data'!$C$2:$C$465,'Post Data'!$C7,'Post Data'!$D$2:$D$465,'Post Data'!$D7)</f>
        <v>0</v>
      </c>
      <c r="AF7" s="10">
        <f>'Post Data'!$AD7/('Post Data'!$AD7+'Post Data'!$AE7)</f>
        <v>1</v>
      </c>
    </row>
    <row r="8">
      <c r="A8" s="1" t="s">
        <v>260</v>
      </c>
      <c r="B8" s="1" t="s">
        <v>29</v>
      </c>
      <c r="C8" s="1" t="s">
        <v>165</v>
      </c>
      <c r="D8" s="1" t="s">
        <v>182</v>
      </c>
      <c r="E8" s="1" t="s">
        <v>242</v>
      </c>
      <c r="F8" s="1" t="s">
        <v>243</v>
      </c>
      <c r="G8" s="1" t="s">
        <v>244</v>
      </c>
      <c r="H8" s="1" t="s">
        <v>245</v>
      </c>
      <c r="I8" s="1">
        <v>269.0</v>
      </c>
      <c r="J8" s="1" t="s">
        <v>34</v>
      </c>
      <c r="K8" s="1" t="s">
        <v>35</v>
      </c>
      <c r="L8" s="9">
        <v>45159.506944444445</v>
      </c>
      <c r="M8" s="9">
        <v>45156.506944444445</v>
      </c>
      <c r="N8" s="9">
        <v>45157.31736111111</v>
      </c>
      <c r="O8" s="1" t="s">
        <v>246</v>
      </c>
      <c r="P8" s="1" t="b">
        <v>0</v>
      </c>
      <c r="Q8" s="1" t="s">
        <v>182</v>
      </c>
      <c r="R8" s="1" t="s">
        <v>37</v>
      </c>
      <c r="S8" s="6" t="s">
        <v>38</v>
      </c>
      <c r="T8" s="1" t="s">
        <v>39</v>
      </c>
      <c r="U8" s="1" t="str">
        <f>IF(ISNUMBER('Post Data'!$N8),"Done","Pending")</f>
        <v>Done</v>
      </c>
      <c r="V8" s="5">
        <f>IFERROR('Post Data'!$N8-'Post Data'!$M8,5000)</f>
        <v>0.8104166667</v>
      </c>
      <c r="W8" s="1" t="str">
        <f t="array" ref="W8">IFS('Post Data'!$V8&lt;=5,"00-05 Days",
AND('Post Data'!$V8&gt;5,'Post Data'!$V8&lt;=10),"06-10 Days",
AND('Post Data'!$V8&gt;10,'Post Data'!$V8&lt;=15),"11-15 Days",
AND('Post Data'!$V8&gt;15,'Post Data'!$V8&lt;=20),"16-20 Days",
'Post Data'!$V8&gt;20,"20+ Days")</f>
        <v>00-05 Days</v>
      </c>
      <c r="X8" s="1" t="str">
        <f>IF(AND('Post Data'!$N8&lt;='Post Data'!$L8,'Post Data'!$N8&lt;&gt;0),"Within SLA",IF(AND(TODAY()&lt;='Post Data'!$L8,'Post Data'!$N8=0),"Within SLA","SLA Violated"))</f>
        <v>Within SLA</v>
      </c>
      <c r="Y8" s="1" t="str">
        <f t="array" ref="Y8">IFERROR(INDEX('Pending @'!$B$2:$B$19,MATCH('Post Data'!$H8,'Pending @'!$A$2:$A$19,0)),
IF(AND('Post Data'!$D8="Region Update",'Post Data'!$AA8="Central"),"DNS-Central",
IF(AND('Post Data'!$D8="Region Update",'Post Data'!$AA8="Eastern"),"DNS-Eastern",
IF(AND('Post Data'!$D8="Region Update",'Post Data'!$AA8="Northern"),"DNS-Northern",
IF(AND('Post Data'!$D8="Region Update",'Post Data'!$AA8="Southern"),"DNS-Southern",
IF(AND('Post Data'!$D8="Region Update",'Post Data'!$AA8="Western"),"DNS-Western",
IF(AND('Post Data'!$D8="Region Update",'Post Data'!$AA8="Ops CO"),"DNS-Regional Ops",
IF(AND('Post Data'!$D8="Invoice Validation",'Post Data'!$AA8="Central"),"DNS-Central",
IF(AND('Post Data'!$D8="Invoice Validation",'Post Data'!$AA8="Eastern"),"DNS-Eastern",
IF(AND('Post Data'!$D8="Invoice Validation",'Post Data'!$AA8="Northern"),"DNS-Northern",
IF(AND('Post Data'!$D8="Invoice Validation",'Post Data'!$AA8="Southern"),"DNS-Southern",
IF(AND('Post Data'!$D8="Invoice Validation",'Post Data'!$AA8="Western"),"DNS-Western",
IF(AND('Post Data'!$D8="Invoiced Validation",'Post Data'!$AA8="Ops CO"),"DNS-Regional Ops",
IF(OR('Post Data'!$D8="Create &amp; Upload PO",'Post Data'!$D8="Payment Status Update",'Post Data'!$D8="Create SES and Send to Finance"),"DNS-Finance",
IF('Post Data'!$D8="SCM Invoice Validation","DNS-SCM")))))))))))))))</f>
        <v>DNS-Central</v>
      </c>
      <c r="Z8" s="1" t="str">
        <f>IF(ISNUMBER(SEARCH("DNS",'Post Data'!$Y8)),"DNS","Vendor")</f>
        <v>DNS</v>
      </c>
      <c r="AA8" s="1" t="str">
        <f t="array" ref="AA8">IFS(ISNUMBER(SEARCH("Central Office",'Post Data'!$C8)),"Ops CO",
OR(ISNUMBER(SEARCH("CNR",'Post Data'!$C8)),ISNUMBER(SEARCH("NWR",'Post Data'!$C8))),"Central",
OR(ISNUMBER(SEARCH("ESR",'Post Data'!$C8)),ISNUMBER(SEARCH("UVR",'Post Data'!$C8))),"Eastern",
OR(ISNUMBER(SEARCH("NCR",'Post Data'!$C8)),ISNUMBER(SEARCH("NTR",'Post Data'!$C8))),"Northern",
OR(ISNUMBER(SEARCH("WSR",'Post Data'!$C8)),ISNUMBER(SEARCH("SUR",'Post Data'!$C8))),"Southern",
OR(ISNUMBER(SEARCH("WCR",'Post Data'!$C8)),ISNUMBER(SEARCH("WNR",'Post Data'!$C8))),"Western")</f>
        <v>Central</v>
      </c>
      <c r="AB8" s="1" t="str">
        <f>'Post Data'!$R8</f>
        <v>PIS</v>
      </c>
      <c r="AC8" s="4">
        <v>45138.0</v>
      </c>
      <c r="AD8" s="1">
        <f>COUNTIFS('Post Data'!$X$2:$X$465,"Within SLA",'Post Data'!$C$2:$C$465,'Post Data'!$C8,'Post Data'!$D$2:$D$465,'Post Data'!$D8)</f>
        <v>1</v>
      </c>
      <c r="AE8" s="1">
        <f>COUNTIFS('Post Data'!$X$2:$X$465,"SLA Violated",'Post Data'!$C$2:$C$465,'Post Data'!$C8,'Post Data'!$D$2:$D$465,'Post Data'!$D8)</f>
        <v>0</v>
      </c>
      <c r="AF8" s="10">
        <f>'Post Data'!$AD8/('Post Data'!$AD8+'Post Data'!$AE8)</f>
        <v>1</v>
      </c>
    </row>
    <row r="9">
      <c r="A9" s="1" t="s">
        <v>261</v>
      </c>
      <c r="B9" s="1" t="s">
        <v>29</v>
      </c>
      <c r="C9" s="1" t="s">
        <v>173</v>
      </c>
      <c r="D9" s="1" t="s">
        <v>182</v>
      </c>
      <c r="E9" s="1" t="s">
        <v>262</v>
      </c>
      <c r="F9" s="1" t="s">
        <v>263</v>
      </c>
      <c r="G9" s="1" t="s">
        <v>188</v>
      </c>
      <c r="H9" s="1" t="s">
        <v>189</v>
      </c>
      <c r="I9" s="1">
        <v>268.0</v>
      </c>
      <c r="J9" s="1" t="s">
        <v>34</v>
      </c>
      <c r="K9" s="1" t="s">
        <v>35</v>
      </c>
      <c r="L9" s="9">
        <v>45156.44097222222</v>
      </c>
      <c r="M9" s="9">
        <v>45156.441666666666</v>
      </c>
      <c r="N9" s="9">
        <v>45159.38402777778</v>
      </c>
      <c r="O9" s="1" t="s">
        <v>246</v>
      </c>
      <c r="P9" s="1" t="b">
        <v>1</v>
      </c>
      <c r="Q9" s="1" t="s">
        <v>182</v>
      </c>
      <c r="R9" s="1" t="s">
        <v>51</v>
      </c>
      <c r="S9" s="6" t="s">
        <v>38</v>
      </c>
      <c r="T9" s="1" t="s">
        <v>39</v>
      </c>
      <c r="U9" s="1" t="str">
        <f>IF(ISNUMBER('Post Data'!$N9),"Done","Pending")</f>
        <v>Done</v>
      </c>
      <c r="V9" s="5">
        <f>IFERROR('Post Data'!$N9-'Post Data'!$M9,5000)</f>
        <v>2.942361111</v>
      </c>
      <c r="W9" s="1" t="str">
        <f t="array" ref="W9">IFS('Post Data'!$V9&lt;=5,"00-05 Days",
AND('Post Data'!$V9&gt;5,'Post Data'!$V9&lt;=10),"06-10 Days",
AND('Post Data'!$V9&gt;10,'Post Data'!$V9&lt;=15),"11-15 Days",
AND('Post Data'!$V9&gt;15,'Post Data'!$V9&lt;=20),"16-20 Days",
'Post Data'!$V9&gt;20,"20+ Days")</f>
        <v>00-05 Days</v>
      </c>
      <c r="X9" s="1" t="str">
        <f>IF(AND('Post Data'!$N9&lt;='Post Data'!$L9,'Post Data'!$N9&lt;&gt;0),"Within SLA",IF(AND(TODAY()&lt;='Post Data'!$L9,'Post Data'!$N9=0),"Within SLA","SLA Violated"))</f>
        <v>SLA Violated</v>
      </c>
      <c r="Y9" s="1" t="str">
        <f t="array" ref="Y9">IFERROR(INDEX('Pending @'!$B$2:$B$19,MATCH('Post Data'!$H9,'Pending @'!$A$2:$A$19,0)),
IF(AND('Post Data'!$D9="Region Update",'Post Data'!$AA9="Central"),"DNS-Central",
IF(AND('Post Data'!$D9="Region Update",'Post Data'!$AA9="Eastern"),"DNS-Eastern",
IF(AND('Post Data'!$D9="Region Update",'Post Data'!$AA9="Northern"),"DNS-Northern",
IF(AND('Post Data'!$D9="Region Update",'Post Data'!$AA9="Southern"),"DNS-Southern",
IF(AND('Post Data'!$D9="Region Update",'Post Data'!$AA9="Western"),"DNS-Western",
IF(AND('Post Data'!$D9="Region Update",'Post Data'!$AA9="Ops CO"),"DNS-Regional Ops",
IF(AND('Post Data'!$D9="Invoice Validation",'Post Data'!$AA9="Central"),"DNS-Central",
IF(AND('Post Data'!$D9="Invoice Validation",'Post Data'!$AA9="Eastern"),"DNS-Eastern",
IF(AND('Post Data'!$D9="Invoice Validation",'Post Data'!$AA9="Northern"),"DNS-Northern",
IF(AND('Post Data'!$D9="Invoice Validation",'Post Data'!$AA9="Southern"),"DNS-Southern",
IF(AND('Post Data'!$D9="Invoice Validation",'Post Data'!$AA9="Western"),"DNS-Western",
IF(AND('Post Data'!$D9="Invoiced Validation",'Post Data'!$AA9="Ops CO"),"DNS-Regional Ops",
IF(OR('Post Data'!$D9="Create &amp; Upload PO",'Post Data'!$D9="Payment Status Update",'Post Data'!$D9="Create SES and Send to Finance"),"DNS-Finance",
IF('Post Data'!$D9="SCM Invoice Validation","DNS-SCM")))))))))))))))</f>
        <v>DNS-Western</v>
      </c>
      <c r="Z9" s="1" t="str">
        <f>IF(ISNUMBER(SEARCH("DNS",'Post Data'!$Y9)),"DNS","Vendor")</f>
        <v>DNS</v>
      </c>
      <c r="AA9" s="1" t="str">
        <f t="array" ref="AA9">IFS(ISNUMBER(SEARCH("Central Office",'Post Data'!$C9)),"Ops CO",
OR(ISNUMBER(SEARCH("CNR",'Post Data'!$C9)),ISNUMBER(SEARCH("NWR",'Post Data'!$C9))),"Central",
OR(ISNUMBER(SEARCH("ESR",'Post Data'!$C9)),ISNUMBER(SEARCH("UVR",'Post Data'!$C9))),"Eastern",
OR(ISNUMBER(SEARCH("NCR",'Post Data'!$C9)),ISNUMBER(SEARCH("NTR",'Post Data'!$C9))),"Northern",
OR(ISNUMBER(SEARCH("WSR",'Post Data'!$C9)),ISNUMBER(SEARCH("SUR",'Post Data'!$C9))),"Southern",
OR(ISNUMBER(SEARCH("WCR",'Post Data'!$C9)),ISNUMBER(SEARCH("WNR",'Post Data'!$C9))),"Western")</f>
        <v>Western</v>
      </c>
      <c r="AB9" s="1" t="str">
        <f>'Post Data'!$R9</f>
        <v>Refuel</v>
      </c>
      <c r="AC9" s="4">
        <v>45138.0</v>
      </c>
      <c r="AD9" s="1">
        <f>COUNTIFS('Post Data'!$X$2:$X$465,"Within SLA",'Post Data'!$C$2:$C$465,'Post Data'!$C9,'Post Data'!$D$2:$D$465,'Post Data'!$D9)</f>
        <v>0</v>
      </c>
      <c r="AE9" s="1">
        <f>COUNTIFS('Post Data'!$X$2:$X$465,"SLA Violated",'Post Data'!$C$2:$C$465,'Post Data'!$C9,'Post Data'!$D$2:$D$465,'Post Data'!$D9)</f>
        <v>1</v>
      </c>
      <c r="AF9" s="10">
        <f>'Post Data'!$AD9/('Post Data'!$AD9+'Post Data'!$AE9)</f>
        <v>0</v>
      </c>
    </row>
    <row r="10">
      <c r="A10" s="1" t="s">
        <v>264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162</v>
      </c>
      <c r="H10" s="1" t="s">
        <v>163</v>
      </c>
      <c r="I10" s="1">
        <v>245.0</v>
      </c>
      <c r="J10" s="1" t="s">
        <v>34</v>
      </c>
      <c r="K10" s="1" t="s">
        <v>35</v>
      </c>
      <c r="L10" s="9">
        <v>45160.70277777778</v>
      </c>
      <c r="M10" s="9">
        <v>45155.70277777778</v>
      </c>
      <c r="N10" s="9" t="s">
        <v>265</v>
      </c>
      <c r="O10" s="1" t="s">
        <v>266</v>
      </c>
      <c r="P10" s="1" t="b">
        <v>0</v>
      </c>
      <c r="Q10" s="1" t="s">
        <v>31</v>
      </c>
      <c r="R10" s="1" t="s">
        <v>37</v>
      </c>
      <c r="S10" s="6" t="s">
        <v>38</v>
      </c>
      <c r="T10" s="1" t="s">
        <v>39</v>
      </c>
      <c r="U10" s="1" t="str">
        <f>IF(ISNUMBER('Post Data'!$N10),"Done","Pending")</f>
        <v>Pending</v>
      </c>
      <c r="V10" s="5">
        <f>IFERROR('Post Data'!$N10-'Post Data'!$M10,5000)</f>
        <v>5000</v>
      </c>
      <c r="W10" s="1" t="str">
        <f t="array" ref="W10">IFS('Post Data'!$V10&lt;=5,"00-05 Days",
AND('Post Data'!$V10&gt;5,'Post Data'!$V10&lt;=10),"06-10 Days",
AND('Post Data'!$V10&gt;10,'Post Data'!$V10&lt;=15),"11-15 Days",
AND('Post Data'!$V10&gt;15,'Post Data'!$V10&lt;=20),"16-20 Days",
'Post Data'!$V10&gt;20,"20+ Days")</f>
        <v>20+ Days</v>
      </c>
      <c r="X10" s="1" t="str">
        <f>IF(AND('Post Data'!$N10&lt;='Post Data'!$L10,'Post Data'!$N10&lt;&gt;0),"Within SLA",IF(AND(TODAY()&lt;='Post Data'!$L10,'Post Data'!$N10=0),"Within SLA","SLA Violated"))</f>
        <v>SLA Violated</v>
      </c>
      <c r="Y10" s="1" t="str">
        <f t="array" ref="Y10">IFERROR(INDEX('Pending @'!$B$2:$B$19,MATCH('Post Data'!$H10,'Pending @'!$A$2:$A$19,0)),
IF(AND('Post Data'!$D10="Region Update",'Post Data'!$AA10="Central"),"DNS-Central",
IF(AND('Post Data'!$D10="Region Update",'Post Data'!$AA10="Eastern"),"DNS-Eastern",
IF(AND('Post Data'!$D10="Region Update",'Post Data'!$AA10="Northern"),"DNS-Northern",
IF(AND('Post Data'!$D10="Region Update",'Post Data'!$AA10="Southern"),"DNS-Southern",
IF(AND('Post Data'!$D10="Region Update",'Post Data'!$AA10="Western"),"DNS-Western",
IF(AND('Post Data'!$D10="Region Update",'Post Data'!$AA10="Ops CO"),"DNS-Regional Ops",
IF(AND('Post Data'!$D10="Invoice Validation",'Post Data'!$AA10="Central"),"DNS-Central",
IF(AND('Post Data'!$D10="Invoice Validation",'Post Data'!$AA10="Eastern"),"DNS-Eastern",
IF(AND('Post Data'!$D10="Invoice Validation",'Post Data'!$AA10="Northern"),"DNS-Northern",
IF(AND('Post Data'!$D10="Invoice Validation",'Post Data'!$AA10="Southern"),"DNS-Southern",
IF(AND('Post Data'!$D10="Invoice Validation",'Post Data'!$AA10="Western"),"DNS-Western",
IF(AND('Post Data'!$D10="Invoiced Validation",'Post Data'!$AA10="Ops CO"),"DNS-Regional Ops",
IF(OR('Post Data'!$D10="Create &amp; Upload PO",'Post Data'!$D10="Payment Status Update",'Post Data'!$D10="Create SES and Send to Finance"),"DNS-Finance",
IF('Post Data'!$D10="SCM Invoice Validation","DNS-SCM")))))))))))))))</f>
        <v>DNS-Finance</v>
      </c>
      <c r="Z10" s="1" t="str">
        <f>IF(ISNUMBER(SEARCH("DNS",'Post Data'!$Y10)),"DNS","Vendor")</f>
        <v>DNS</v>
      </c>
      <c r="AA10" s="1" t="str">
        <f t="array" ref="AA10">IFS(ISNUMBER(SEARCH("Central Office",'Post Data'!$C10)),"Ops CO",
OR(ISNUMBER(SEARCH("CNR",'Post Data'!$C10)),ISNUMBER(SEARCH("NWR",'Post Data'!$C10))),"Central",
OR(ISNUMBER(SEARCH("ESR",'Post Data'!$C10)),ISNUMBER(SEARCH("UVR",'Post Data'!$C10))),"Eastern",
OR(ISNUMBER(SEARCH("NCR",'Post Data'!$C10)),ISNUMBER(SEARCH("NTR",'Post Data'!$C10))),"Northern",
OR(ISNUMBER(SEARCH("WSR",'Post Data'!$C10)),ISNUMBER(SEARCH("SUR",'Post Data'!$C10))),"Southern",
OR(ISNUMBER(SEARCH("WCR",'Post Data'!$C10)),ISNUMBER(SEARCH("WNR",'Post Data'!$C10))),"Western")</f>
        <v>Northern</v>
      </c>
      <c r="AB10" s="1" t="str">
        <f>'Post Data'!$R10</f>
        <v>PIS</v>
      </c>
      <c r="AC10" s="4">
        <v>45138.0</v>
      </c>
      <c r="AD10" s="1">
        <f>COUNTIFS('Post Data'!$X$2:$X$465,"Within SLA",'Post Data'!$C$2:$C$465,'Post Data'!$C10,'Post Data'!$D$2:$D$465,'Post Data'!$D10)</f>
        <v>0</v>
      </c>
      <c r="AE10" s="1">
        <f>COUNTIFS('Post Data'!$X$2:$X$465,"SLA Violated",'Post Data'!$C$2:$C$465,'Post Data'!$C10,'Post Data'!$D$2:$D$465,'Post Data'!$D10)</f>
        <v>2</v>
      </c>
      <c r="AF10" s="10">
        <f>'Post Data'!$AD10/('Post Data'!$AD10+'Post Data'!$AE10)</f>
        <v>0</v>
      </c>
    </row>
    <row r="11">
      <c r="A11" s="1" t="s">
        <v>267</v>
      </c>
      <c r="B11" s="1" t="s">
        <v>29</v>
      </c>
      <c r="C11" s="1" t="s">
        <v>41</v>
      </c>
      <c r="D11" s="1" t="s">
        <v>31</v>
      </c>
      <c r="E11" s="1" t="s">
        <v>32</v>
      </c>
      <c r="F11" s="1" t="s">
        <v>33</v>
      </c>
      <c r="G11" s="1" t="s">
        <v>162</v>
      </c>
      <c r="H11" s="1" t="s">
        <v>163</v>
      </c>
      <c r="I11" s="1">
        <v>272.0</v>
      </c>
      <c r="J11" s="1" t="s">
        <v>34</v>
      </c>
      <c r="K11" s="1" t="s">
        <v>35</v>
      </c>
      <c r="L11" s="9">
        <v>45160.70277777778</v>
      </c>
      <c r="M11" s="9">
        <v>45155.70277777778</v>
      </c>
      <c r="N11" s="9" t="s">
        <v>265</v>
      </c>
      <c r="O11" s="1" t="s">
        <v>266</v>
      </c>
      <c r="P11" s="1" t="b">
        <v>0</v>
      </c>
      <c r="Q11" s="1" t="s">
        <v>31</v>
      </c>
      <c r="R11" s="1" t="s">
        <v>42</v>
      </c>
      <c r="S11" s="6" t="s">
        <v>38</v>
      </c>
      <c r="T11" s="1" t="s">
        <v>39</v>
      </c>
      <c r="U11" s="1" t="str">
        <f>IF(ISNUMBER('Post Data'!$N11),"Done","Pending")</f>
        <v>Pending</v>
      </c>
      <c r="V11" s="5">
        <f>IFERROR('Post Data'!$N11-'Post Data'!$M11,5000)</f>
        <v>5000</v>
      </c>
      <c r="W11" s="1" t="str">
        <f t="array" ref="W11">IFS('Post Data'!$V11&lt;=5,"00-05 Days",
AND('Post Data'!$V11&gt;5,'Post Data'!$V11&lt;=10),"06-10 Days",
AND('Post Data'!$V11&gt;10,'Post Data'!$V11&lt;=15),"11-15 Days",
AND('Post Data'!$V11&gt;15,'Post Data'!$V11&lt;=20),"16-20 Days",
'Post Data'!$V11&gt;20,"20+ Days")</f>
        <v>20+ Days</v>
      </c>
      <c r="X11" s="1" t="str">
        <f>IF(AND('Post Data'!$N11&lt;='Post Data'!$L11,'Post Data'!$N11&lt;&gt;0),"Within SLA",IF(AND(TODAY()&lt;='Post Data'!$L11,'Post Data'!$N11=0),"Within SLA","SLA Violated"))</f>
        <v>SLA Violated</v>
      </c>
      <c r="Y11" s="1" t="str">
        <f t="array" ref="Y11">IFERROR(INDEX('Pending @'!$B$2:$B$19,MATCH('Post Data'!$H11,'Pending @'!$A$2:$A$19,0)),
IF(AND('Post Data'!$D11="Region Update",'Post Data'!$AA11="Central"),"DNS-Central",
IF(AND('Post Data'!$D11="Region Update",'Post Data'!$AA11="Eastern"),"DNS-Eastern",
IF(AND('Post Data'!$D11="Region Update",'Post Data'!$AA11="Northern"),"DNS-Northern",
IF(AND('Post Data'!$D11="Region Update",'Post Data'!$AA11="Southern"),"DNS-Southern",
IF(AND('Post Data'!$D11="Region Update",'Post Data'!$AA11="Western"),"DNS-Western",
IF(AND('Post Data'!$D11="Region Update",'Post Data'!$AA11="Ops CO"),"DNS-Regional Ops",
IF(AND('Post Data'!$D11="Invoice Validation",'Post Data'!$AA11="Central"),"DNS-Central",
IF(AND('Post Data'!$D11="Invoice Validation",'Post Data'!$AA11="Eastern"),"DNS-Eastern",
IF(AND('Post Data'!$D11="Invoice Validation",'Post Data'!$AA11="Northern"),"DNS-Northern",
IF(AND('Post Data'!$D11="Invoice Validation",'Post Data'!$AA11="Southern"),"DNS-Southern",
IF(AND('Post Data'!$D11="Invoice Validation",'Post Data'!$AA11="Western"),"DNS-Western",
IF(AND('Post Data'!$D11="Invoiced Validation",'Post Data'!$AA11="Ops CO"),"DNS-Regional Ops",
IF(OR('Post Data'!$D11="Create &amp; Upload PO",'Post Data'!$D11="Payment Status Update",'Post Data'!$D11="Create SES and Send to Finance"),"DNS-Finance",
IF('Post Data'!$D11="SCM Invoice Validation","DNS-SCM")))))))))))))))</f>
        <v>DNS-Finance</v>
      </c>
      <c r="Z11" s="1" t="str">
        <f>IF(ISNUMBER(SEARCH("DNS",'Post Data'!$Y11)),"DNS","Vendor")</f>
        <v>DNS</v>
      </c>
      <c r="AA11" s="1" t="str">
        <f t="array" ref="AA11">IFS(ISNUMBER(SEARCH("Central Office",'Post Data'!$C11)),"Ops CO",
OR(ISNUMBER(SEARCH("CNR",'Post Data'!$C11)),ISNUMBER(SEARCH("NWR",'Post Data'!$C11))),"Central",
OR(ISNUMBER(SEARCH("ESR",'Post Data'!$C11)),ISNUMBER(SEARCH("UVR",'Post Data'!$C11))),"Eastern",
OR(ISNUMBER(SEARCH("NCR",'Post Data'!$C11)),ISNUMBER(SEARCH("NTR",'Post Data'!$C11))),"Northern",
OR(ISNUMBER(SEARCH("WSR",'Post Data'!$C11)),ISNUMBER(SEARCH("SUR",'Post Data'!$C11))),"Southern",
OR(ISNUMBER(SEARCH("WCR",'Post Data'!$C11)),ISNUMBER(SEARCH("WNR",'Post Data'!$C11))),"Western")</f>
        <v>Northern</v>
      </c>
      <c r="AB11" s="1" t="str">
        <f>'Post Data'!$R11</f>
        <v>PG</v>
      </c>
      <c r="AC11" s="4">
        <v>45138.0</v>
      </c>
      <c r="AD11" s="1">
        <f>COUNTIFS('Post Data'!$X$2:$X$465,"Within SLA",'Post Data'!$C$2:$C$465,'Post Data'!$C11,'Post Data'!$D$2:$D$465,'Post Data'!$D11)</f>
        <v>0</v>
      </c>
      <c r="AE11" s="1">
        <f>COUNTIFS('Post Data'!$X$2:$X$465,"SLA Violated",'Post Data'!$C$2:$C$465,'Post Data'!$C11,'Post Data'!$D$2:$D$465,'Post Data'!$D11)</f>
        <v>2</v>
      </c>
      <c r="AF11" s="10">
        <f>'Post Data'!$AD11/('Post Data'!$AD11+'Post Data'!$AE11)</f>
        <v>0</v>
      </c>
    </row>
    <row r="12">
      <c r="A12" s="1" t="s">
        <v>268</v>
      </c>
      <c r="B12" s="1" t="s">
        <v>29</v>
      </c>
      <c r="C12" s="1" t="s">
        <v>50</v>
      </c>
      <c r="D12" s="1" t="s">
        <v>31</v>
      </c>
      <c r="E12" s="1" t="s">
        <v>32</v>
      </c>
      <c r="F12" s="1" t="s">
        <v>33</v>
      </c>
      <c r="G12" s="1" t="s">
        <v>162</v>
      </c>
      <c r="H12" s="1" t="s">
        <v>163</v>
      </c>
      <c r="I12" s="1">
        <v>254.0</v>
      </c>
      <c r="J12" s="1" t="s">
        <v>34</v>
      </c>
      <c r="K12" s="1" t="s">
        <v>35</v>
      </c>
      <c r="L12" s="9">
        <v>45160.70208333333</v>
      </c>
      <c r="M12" s="9">
        <v>45155.70208333333</v>
      </c>
      <c r="N12" s="9" t="s">
        <v>265</v>
      </c>
      <c r="O12" s="1" t="s">
        <v>266</v>
      </c>
      <c r="P12" s="1" t="b">
        <v>0</v>
      </c>
      <c r="Q12" s="1" t="s">
        <v>31</v>
      </c>
      <c r="R12" s="1" t="s">
        <v>51</v>
      </c>
      <c r="S12" s="6" t="s">
        <v>38</v>
      </c>
      <c r="T12" s="1" t="s">
        <v>39</v>
      </c>
      <c r="U12" s="1" t="str">
        <f>IF(ISNUMBER('Post Data'!$N12),"Done","Pending")</f>
        <v>Pending</v>
      </c>
      <c r="V12" s="5">
        <f>IFERROR('Post Data'!$N12-'Post Data'!$M12,5000)</f>
        <v>5000</v>
      </c>
      <c r="W12" s="1" t="str">
        <f t="array" ref="W12">IFS('Post Data'!$V12&lt;=5,"00-05 Days",
AND('Post Data'!$V12&gt;5,'Post Data'!$V12&lt;=10),"06-10 Days",
AND('Post Data'!$V12&gt;10,'Post Data'!$V12&lt;=15),"11-15 Days",
AND('Post Data'!$V12&gt;15,'Post Data'!$V12&lt;=20),"16-20 Days",
'Post Data'!$V12&gt;20,"20+ Days")</f>
        <v>20+ Days</v>
      </c>
      <c r="X12" s="1" t="str">
        <f>IF(AND('Post Data'!$N12&lt;='Post Data'!$L12,'Post Data'!$N12&lt;&gt;0),"Within SLA",IF(AND(TODAY()&lt;='Post Data'!$L12,'Post Data'!$N12=0),"Within SLA","SLA Violated"))</f>
        <v>SLA Violated</v>
      </c>
      <c r="Y12" s="1" t="str">
        <f t="array" ref="Y12">IFERROR(INDEX('Pending @'!$B$2:$B$19,MATCH('Post Data'!$H12,'Pending @'!$A$2:$A$19,0)),
IF(AND('Post Data'!$D12="Region Update",'Post Data'!$AA12="Central"),"DNS-Central",
IF(AND('Post Data'!$D12="Region Update",'Post Data'!$AA12="Eastern"),"DNS-Eastern",
IF(AND('Post Data'!$D12="Region Update",'Post Data'!$AA12="Northern"),"DNS-Northern",
IF(AND('Post Data'!$D12="Region Update",'Post Data'!$AA12="Southern"),"DNS-Southern",
IF(AND('Post Data'!$D12="Region Update",'Post Data'!$AA12="Western"),"DNS-Western",
IF(AND('Post Data'!$D12="Region Update",'Post Data'!$AA12="Ops CO"),"DNS-Regional Ops",
IF(AND('Post Data'!$D12="Invoice Validation",'Post Data'!$AA12="Central"),"DNS-Central",
IF(AND('Post Data'!$D12="Invoice Validation",'Post Data'!$AA12="Eastern"),"DNS-Eastern",
IF(AND('Post Data'!$D12="Invoice Validation",'Post Data'!$AA12="Northern"),"DNS-Northern",
IF(AND('Post Data'!$D12="Invoice Validation",'Post Data'!$AA12="Southern"),"DNS-Southern",
IF(AND('Post Data'!$D12="Invoice Validation",'Post Data'!$AA12="Western"),"DNS-Western",
IF(AND('Post Data'!$D12="Invoiced Validation",'Post Data'!$AA12="Ops CO"),"DNS-Regional Ops",
IF(OR('Post Data'!$D12="Create &amp; Upload PO",'Post Data'!$D12="Payment Status Update",'Post Data'!$D12="Create SES and Send to Finance"),"DNS-Finance",
IF('Post Data'!$D12="SCM Invoice Validation","DNS-SCM")))))))))))))))</f>
        <v>DNS-Finance</v>
      </c>
      <c r="Z12" s="1" t="str">
        <f>IF(ISNUMBER(SEARCH("DNS",'Post Data'!$Y12)),"DNS","Vendor")</f>
        <v>DNS</v>
      </c>
      <c r="AA12" s="1" t="str">
        <f t="array" ref="AA12">IFS(ISNUMBER(SEARCH("Central Office",'Post Data'!$C12)),"Ops CO",
OR(ISNUMBER(SEARCH("CNR",'Post Data'!$C12)),ISNUMBER(SEARCH("NWR",'Post Data'!$C12))),"Central",
OR(ISNUMBER(SEARCH("ESR",'Post Data'!$C12)),ISNUMBER(SEARCH("UVR",'Post Data'!$C12))),"Eastern",
OR(ISNUMBER(SEARCH("NCR",'Post Data'!$C12)),ISNUMBER(SEARCH("NTR",'Post Data'!$C12))),"Northern",
OR(ISNUMBER(SEARCH("WSR",'Post Data'!$C12)),ISNUMBER(SEARCH("SUR",'Post Data'!$C12))),"Southern",
OR(ISNUMBER(SEARCH("WCR",'Post Data'!$C12)),ISNUMBER(SEARCH("WNR",'Post Data'!$C12))),"Western")</f>
        <v>Northern</v>
      </c>
      <c r="AB12" s="1" t="str">
        <f>'Post Data'!$R12</f>
        <v>Refuel</v>
      </c>
      <c r="AC12" s="4">
        <v>45138.0</v>
      </c>
      <c r="AD12" s="1">
        <f>COUNTIFS('Post Data'!$X$2:$X$465,"Within SLA",'Post Data'!$C$2:$C$465,'Post Data'!$C12,'Post Data'!$D$2:$D$465,'Post Data'!$D12)</f>
        <v>0</v>
      </c>
      <c r="AE12" s="1">
        <f>COUNTIFS('Post Data'!$X$2:$X$465,"SLA Violated",'Post Data'!$C$2:$C$465,'Post Data'!$C12,'Post Data'!$D$2:$D$465,'Post Data'!$D12)</f>
        <v>2</v>
      </c>
      <c r="AF12" s="10">
        <f>'Post Data'!$AD12/('Post Data'!$AD12+'Post Data'!$AE12)</f>
        <v>0</v>
      </c>
    </row>
    <row r="13">
      <c r="A13" s="1" t="s">
        <v>269</v>
      </c>
      <c r="B13" s="1" t="s">
        <v>29</v>
      </c>
      <c r="C13" s="1" t="s">
        <v>47</v>
      </c>
      <c r="D13" s="1" t="s">
        <v>31</v>
      </c>
      <c r="E13" s="1" t="s">
        <v>32</v>
      </c>
      <c r="F13" s="1" t="s">
        <v>33</v>
      </c>
      <c r="G13" s="1" t="s">
        <v>162</v>
      </c>
      <c r="H13" s="1" t="s">
        <v>163</v>
      </c>
      <c r="I13" s="1">
        <v>127.0</v>
      </c>
      <c r="J13" s="1" t="s">
        <v>34</v>
      </c>
      <c r="K13" s="1" t="s">
        <v>35</v>
      </c>
      <c r="L13" s="9">
        <v>45160.70208333333</v>
      </c>
      <c r="M13" s="9">
        <v>45155.70208333333</v>
      </c>
      <c r="N13" s="9" t="s">
        <v>265</v>
      </c>
      <c r="O13" s="1" t="s">
        <v>266</v>
      </c>
      <c r="P13" s="1" t="b">
        <v>0</v>
      </c>
      <c r="Q13" s="1" t="s">
        <v>31</v>
      </c>
      <c r="R13" s="1" t="s">
        <v>37</v>
      </c>
      <c r="S13" s="6" t="s">
        <v>48</v>
      </c>
      <c r="T13" s="1" t="s">
        <v>39</v>
      </c>
      <c r="U13" s="1" t="str">
        <f>IF(ISNUMBER('Post Data'!$N13),"Done","Pending")</f>
        <v>Pending</v>
      </c>
      <c r="V13" s="5">
        <f>IFERROR('Post Data'!$N13-'Post Data'!$M13,5000)</f>
        <v>5000</v>
      </c>
      <c r="W13" s="1" t="str">
        <f t="array" ref="W13">IFS('Post Data'!$V13&lt;=5,"00-05 Days",
AND('Post Data'!$V13&gt;5,'Post Data'!$V13&lt;=10),"06-10 Days",
AND('Post Data'!$V13&gt;10,'Post Data'!$V13&lt;=15),"11-15 Days",
AND('Post Data'!$V13&gt;15,'Post Data'!$V13&lt;=20),"16-20 Days",
'Post Data'!$V13&gt;20,"20+ Days")</f>
        <v>20+ Days</v>
      </c>
      <c r="X13" s="1" t="str">
        <f>IF(AND('Post Data'!$N13&lt;='Post Data'!$L13,'Post Data'!$N13&lt;&gt;0),"Within SLA",IF(AND(TODAY()&lt;='Post Data'!$L13,'Post Data'!$N13=0),"Within SLA","SLA Violated"))</f>
        <v>SLA Violated</v>
      </c>
      <c r="Y13" s="1" t="str">
        <f t="array" ref="Y13">IFERROR(INDEX('Pending @'!$B$2:$B$19,MATCH('Post Data'!$H13,'Pending @'!$A$2:$A$19,0)),
IF(AND('Post Data'!$D13="Region Update",'Post Data'!$AA13="Central"),"DNS-Central",
IF(AND('Post Data'!$D13="Region Update",'Post Data'!$AA13="Eastern"),"DNS-Eastern",
IF(AND('Post Data'!$D13="Region Update",'Post Data'!$AA13="Northern"),"DNS-Northern",
IF(AND('Post Data'!$D13="Region Update",'Post Data'!$AA13="Southern"),"DNS-Southern",
IF(AND('Post Data'!$D13="Region Update",'Post Data'!$AA13="Western"),"DNS-Western",
IF(AND('Post Data'!$D13="Region Update",'Post Data'!$AA13="Ops CO"),"DNS-Regional Ops",
IF(AND('Post Data'!$D13="Invoice Validation",'Post Data'!$AA13="Central"),"DNS-Central",
IF(AND('Post Data'!$D13="Invoice Validation",'Post Data'!$AA13="Eastern"),"DNS-Eastern",
IF(AND('Post Data'!$D13="Invoice Validation",'Post Data'!$AA13="Northern"),"DNS-Northern",
IF(AND('Post Data'!$D13="Invoice Validation",'Post Data'!$AA13="Southern"),"DNS-Southern",
IF(AND('Post Data'!$D13="Invoice Validation",'Post Data'!$AA13="Western"),"DNS-Western",
IF(AND('Post Data'!$D13="Invoiced Validation",'Post Data'!$AA13="Ops CO"),"DNS-Regional Ops",
IF(OR('Post Data'!$D13="Create &amp; Upload PO",'Post Data'!$D13="Payment Status Update",'Post Data'!$D13="Create SES and Send to Finance"),"DNS-Finance",
IF('Post Data'!$D13="SCM Invoice Validation","DNS-SCM")))))))))))))))</f>
        <v>DNS-Finance</v>
      </c>
      <c r="Z13" s="1" t="str">
        <f>IF(ISNUMBER(SEARCH("DNS",'Post Data'!$Y13)),"DNS","Vendor")</f>
        <v>DNS</v>
      </c>
      <c r="AA13" s="1" t="str">
        <f t="array" ref="AA13">IFS(ISNUMBER(SEARCH("Central Office",'Post Data'!$C13)),"Ops CO",
OR(ISNUMBER(SEARCH("CNR",'Post Data'!$C13)),ISNUMBER(SEARCH("NWR",'Post Data'!$C13))),"Central",
OR(ISNUMBER(SEARCH("ESR",'Post Data'!$C13)),ISNUMBER(SEARCH("UVR",'Post Data'!$C13))),"Eastern",
OR(ISNUMBER(SEARCH("NCR",'Post Data'!$C13)),ISNUMBER(SEARCH("NTR",'Post Data'!$C13))),"Northern",
OR(ISNUMBER(SEARCH("WSR",'Post Data'!$C13)),ISNUMBER(SEARCH("SUR",'Post Data'!$C13))),"Southern",
OR(ISNUMBER(SEARCH("WCR",'Post Data'!$C13)),ISNUMBER(SEARCH("WNR",'Post Data'!$C13))),"Western")</f>
        <v>Southern</v>
      </c>
      <c r="AB13" s="1" t="str">
        <f>'Post Data'!$R13</f>
        <v>PIS</v>
      </c>
      <c r="AC13" s="4">
        <v>45107.0</v>
      </c>
      <c r="AD13" s="1">
        <f>COUNTIFS('Post Data'!$X$2:$X$465,"Within SLA",'Post Data'!$C$2:$C$465,'Post Data'!$C13,'Post Data'!$D$2:$D$465,'Post Data'!$D13)</f>
        <v>0</v>
      </c>
      <c r="AE13" s="1">
        <f>COUNTIFS('Post Data'!$X$2:$X$465,"SLA Violated",'Post Data'!$C$2:$C$465,'Post Data'!$C13,'Post Data'!$D$2:$D$465,'Post Data'!$D13)</f>
        <v>2</v>
      </c>
      <c r="AF13" s="10">
        <f>'Post Data'!$AD13/('Post Data'!$AD13+'Post Data'!$AE13)</f>
        <v>0</v>
      </c>
    </row>
    <row r="14">
      <c r="A14" s="1" t="s">
        <v>270</v>
      </c>
      <c r="B14" s="1" t="s">
        <v>29</v>
      </c>
      <c r="C14" s="1" t="s">
        <v>44</v>
      </c>
      <c r="D14" s="1" t="s">
        <v>31</v>
      </c>
      <c r="E14" s="1" t="s">
        <v>32</v>
      </c>
      <c r="F14" s="1" t="s">
        <v>33</v>
      </c>
      <c r="G14" s="1" t="s">
        <v>162</v>
      </c>
      <c r="H14" s="1" t="s">
        <v>163</v>
      </c>
      <c r="I14" s="1">
        <v>271.0</v>
      </c>
      <c r="J14" s="1" t="s">
        <v>34</v>
      </c>
      <c r="K14" s="1" t="s">
        <v>35</v>
      </c>
      <c r="L14" s="9">
        <v>45160.70208333333</v>
      </c>
      <c r="M14" s="9">
        <v>45155.70208333333</v>
      </c>
      <c r="N14" s="9" t="s">
        <v>265</v>
      </c>
      <c r="O14" s="1" t="s">
        <v>266</v>
      </c>
      <c r="P14" s="1" t="b">
        <v>0</v>
      </c>
      <c r="Q14" s="1" t="s">
        <v>31</v>
      </c>
      <c r="R14" s="1" t="s">
        <v>45</v>
      </c>
      <c r="S14" s="6" t="s">
        <v>38</v>
      </c>
      <c r="T14" s="1" t="s">
        <v>39</v>
      </c>
      <c r="U14" s="1" t="str">
        <f>IF(ISNUMBER('Post Data'!$N14),"Done","Pending")</f>
        <v>Pending</v>
      </c>
      <c r="V14" s="5">
        <f>IFERROR('Post Data'!$N14-'Post Data'!$M14,5000)</f>
        <v>5000</v>
      </c>
      <c r="W14" s="1" t="str">
        <f t="array" ref="W14">IFS('Post Data'!$V14&lt;=5,"00-05 Days",
AND('Post Data'!$V14&gt;5,'Post Data'!$V14&lt;=10),"06-10 Days",
AND('Post Data'!$V14&gt;10,'Post Data'!$V14&lt;=15),"11-15 Days",
AND('Post Data'!$V14&gt;15,'Post Data'!$V14&lt;=20),"16-20 Days",
'Post Data'!$V14&gt;20,"20+ Days")</f>
        <v>20+ Days</v>
      </c>
      <c r="X14" s="1" t="str">
        <f>IF(AND('Post Data'!$N14&lt;='Post Data'!$L14,'Post Data'!$N14&lt;&gt;0),"Within SLA",IF(AND(TODAY()&lt;='Post Data'!$L14,'Post Data'!$N14=0),"Within SLA","SLA Violated"))</f>
        <v>SLA Violated</v>
      </c>
      <c r="Y14" s="1" t="str">
        <f t="array" ref="Y14">IFERROR(INDEX('Pending @'!$B$2:$B$19,MATCH('Post Data'!$H14,'Pending @'!$A$2:$A$19,0)),
IF(AND('Post Data'!$D14="Region Update",'Post Data'!$AA14="Central"),"DNS-Central",
IF(AND('Post Data'!$D14="Region Update",'Post Data'!$AA14="Eastern"),"DNS-Eastern",
IF(AND('Post Data'!$D14="Region Update",'Post Data'!$AA14="Northern"),"DNS-Northern",
IF(AND('Post Data'!$D14="Region Update",'Post Data'!$AA14="Southern"),"DNS-Southern",
IF(AND('Post Data'!$D14="Region Update",'Post Data'!$AA14="Western"),"DNS-Western",
IF(AND('Post Data'!$D14="Region Update",'Post Data'!$AA14="Ops CO"),"DNS-Regional Ops",
IF(AND('Post Data'!$D14="Invoice Validation",'Post Data'!$AA14="Central"),"DNS-Central",
IF(AND('Post Data'!$D14="Invoice Validation",'Post Data'!$AA14="Eastern"),"DNS-Eastern",
IF(AND('Post Data'!$D14="Invoice Validation",'Post Data'!$AA14="Northern"),"DNS-Northern",
IF(AND('Post Data'!$D14="Invoice Validation",'Post Data'!$AA14="Southern"),"DNS-Southern",
IF(AND('Post Data'!$D14="Invoice Validation",'Post Data'!$AA14="Western"),"DNS-Western",
IF(AND('Post Data'!$D14="Invoiced Validation",'Post Data'!$AA14="Ops CO"),"DNS-Regional Ops",
IF(OR('Post Data'!$D14="Create &amp; Upload PO",'Post Data'!$D14="Payment Status Update",'Post Data'!$D14="Create SES and Send to Finance"),"DNS-Finance",
IF('Post Data'!$D14="SCM Invoice Validation","DNS-SCM")))))))))))))))</f>
        <v>DNS-Finance</v>
      </c>
      <c r="Z14" s="1" t="str">
        <f>IF(ISNUMBER(SEARCH("DNS",'Post Data'!$Y14)),"DNS","Vendor")</f>
        <v>DNS</v>
      </c>
      <c r="AA14" s="1" t="str">
        <f t="array" ref="AA14">IFS(ISNUMBER(SEARCH("Central Office",'Post Data'!$C14)),"Ops CO",
OR(ISNUMBER(SEARCH("CNR",'Post Data'!$C14)),ISNUMBER(SEARCH("NWR",'Post Data'!$C14))),"Central",
OR(ISNUMBER(SEARCH("ESR",'Post Data'!$C14)),ISNUMBER(SEARCH("UVR",'Post Data'!$C14))),"Eastern",
OR(ISNUMBER(SEARCH("NCR",'Post Data'!$C14)),ISNUMBER(SEARCH("NTR",'Post Data'!$C14))),"Northern",
OR(ISNUMBER(SEARCH("WSR",'Post Data'!$C14)),ISNUMBER(SEARCH("SUR",'Post Data'!$C14))),"Southern",
OR(ISNUMBER(SEARCH("WCR",'Post Data'!$C14)),ISNUMBER(SEARCH("WNR",'Post Data'!$C14))),"Western")</f>
        <v>Southern</v>
      </c>
      <c r="AB14" s="1" t="str">
        <f>'Post Data'!$R14</f>
        <v>AC</v>
      </c>
      <c r="AC14" s="4">
        <v>45138.0</v>
      </c>
      <c r="AD14" s="1">
        <f>COUNTIFS('Post Data'!$X$2:$X$465,"Within SLA",'Post Data'!$C$2:$C$465,'Post Data'!$C14,'Post Data'!$D$2:$D$465,'Post Data'!$D14)</f>
        <v>0</v>
      </c>
      <c r="AE14" s="1">
        <f>COUNTIFS('Post Data'!$X$2:$X$465,"SLA Violated",'Post Data'!$C$2:$C$465,'Post Data'!$C14,'Post Data'!$D$2:$D$465,'Post Data'!$D14)</f>
        <v>2</v>
      </c>
      <c r="AF14" s="10">
        <f>'Post Data'!$AD14/('Post Data'!$AD14+'Post Data'!$AE14)</f>
        <v>0</v>
      </c>
    </row>
    <row r="15">
      <c r="A15" s="1" t="s">
        <v>271</v>
      </c>
      <c r="B15" s="1" t="s">
        <v>29</v>
      </c>
      <c r="C15" s="1" t="s">
        <v>169</v>
      </c>
      <c r="D15" s="1" t="s">
        <v>182</v>
      </c>
      <c r="E15" s="1" t="s">
        <v>272</v>
      </c>
      <c r="F15" s="1" t="s">
        <v>273</v>
      </c>
      <c r="G15" s="1" t="s">
        <v>274</v>
      </c>
      <c r="H15" s="1" t="s">
        <v>275</v>
      </c>
      <c r="I15" s="1">
        <v>257.0</v>
      </c>
      <c r="J15" s="1" t="s">
        <v>34</v>
      </c>
      <c r="K15" s="1" t="s">
        <v>35</v>
      </c>
      <c r="L15" s="9">
        <v>45155.657638888886</v>
      </c>
      <c r="M15" s="9">
        <v>45155.65833333333</v>
      </c>
      <c r="N15" s="9">
        <v>45156.98541666667</v>
      </c>
      <c r="O15" s="1" t="s">
        <v>246</v>
      </c>
      <c r="P15" s="1" t="b">
        <v>1</v>
      </c>
      <c r="Q15" s="1" t="s">
        <v>182</v>
      </c>
      <c r="R15" s="1" t="s">
        <v>65</v>
      </c>
      <c r="S15" s="6" t="s">
        <v>38</v>
      </c>
      <c r="T15" s="1" t="s">
        <v>39</v>
      </c>
      <c r="U15" s="1" t="str">
        <f>IF(ISNUMBER('Post Data'!$N15),"Done","Pending")</f>
        <v>Done</v>
      </c>
      <c r="V15" s="5">
        <f>IFERROR('Post Data'!$N15-'Post Data'!$M15,5000)</f>
        <v>1.327083333</v>
      </c>
      <c r="W15" s="1" t="str">
        <f t="array" ref="W15">IFS('Post Data'!$V15&lt;=5,"00-05 Days",
AND('Post Data'!$V15&gt;5,'Post Data'!$V15&lt;=10),"06-10 Days",
AND('Post Data'!$V15&gt;10,'Post Data'!$V15&lt;=15),"11-15 Days",
AND('Post Data'!$V15&gt;15,'Post Data'!$V15&lt;=20),"16-20 Days",
'Post Data'!$V15&gt;20,"20+ Days")</f>
        <v>00-05 Days</v>
      </c>
      <c r="X15" s="1" t="str">
        <f>IF(AND('Post Data'!$N15&lt;='Post Data'!$L15,'Post Data'!$N15&lt;&gt;0),"Within SLA",IF(AND(TODAY()&lt;='Post Data'!$L15,'Post Data'!$N15=0),"Within SLA","SLA Violated"))</f>
        <v>SLA Violated</v>
      </c>
      <c r="Y15" s="1" t="str">
        <f t="array" ref="Y15">IFERROR(INDEX('Pending @'!$B$2:$B$19,MATCH('Post Data'!$H15,'Pending @'!$A$2:$A$19,0)),
IF(AND('Post Data'!$D15="Region Update",'Post Data'!$AA15="Central"),"DNS-Central",
IF(AND('Post Data'!$D15="Region Update",'Post Data'!$AA15="Eastern"),"DNS-Eastern",
IF(AND('Post Data'!$D15="Region Update",'Post Data'!$AA15="Northern"),"DNS-Northern",
IF(AND('Post Data'!$D15="Region Update",'Post Data'!$AA15="Southern"),"DNS-Southern",
IF(AND('Post Data'!$D15="Region Update",'Post Data'!$AA15="Western"),"DNS-Western",
IF(AND('Post Data'!$D15="Region Update",'Post Data'!$AA15="Ops CO"),"DNS-Regional Ops",
IF(AND('Post Data'!$D15="Invoice Validation",'Post Data'!$AA15="Central"),"DNS-Central",
IF(AND('Post Data'!$D15="Invoice Validation",'Post Data'!$AA15="Eastern"),"DNS-Eastern",
IF(AND('Post Data'!$D15="Invoice Validation",'Post Data'!$AA15="Northern"),"DNS-Northern",
IF(AND('Post Data'!$D15="Invoice Validation",'Post Data'!$AA15="Southern"),"DNS-Southern",
IF(AND('Post Data'!$D15="Invoice Validation",'Post Data'!$AA15="Western"),"DNS-Western",
IF(AND('Post Data'!$D15="Invoiced Validation",'Post Data'!$AA15="Ops CO"),"DNS-Regional Ops",
IF(OR('Post Data'!$D15="Create &amp; Upload PO",'Post Data'!$D15="Payment Status Update",'Post Data'!$D15="Create SES and Send to Finance"),"DNS-Finance",
IF('Post Data'!$D15="SCM Invoice Validation","DNS-SCM")))))))))))))))</f>
        <v>DNS-Eastern</v>
      </c>
      <c r="Z15" s="1" t="str">
        <f>IF(ISNUMBER(SEARCH("DNS",'Post Data'!$Y15)),"DNS","Vendor")</f>
        <v>DNS</v>
      </c>
      <c r="AA15" s="1" t="str">
        <f t="array" ref="AA15">IFS(ISNUMBER(SEARCH("Central Office",'Post Data'!$C15)),"Ops CO",
OR(ISNUMBER(SEARCH("CNR",'Post Data'!$C15)),ISNUMBER(SEARCH("NWR",'Post Data'!$C15))),"Central",
OR(ISNUMBER(SEARCH("ESR",'Post Data'!$C15)),ISNUMBER(SEARCH("UVR",'Post Data'!$C15))),"Eastern",
OR(ISNUMBER(SEARCH("NCR",'Post Data'!$C15)),ISNUMBER(SEARCH("NTR",'Post Data'!$C15))),"Northern",
OR(ISNUMBER(SEARCH("WSR",'Post Data'!$C15)),ISNUMBER(SEARCH("SUR",'Post Data'!$C15))),"Southern",
OR(ISNUMBER(SEARCH("WCR",'Post Data'!$C15)),ISNUMBER(SEARCH("WNR",'Post Data'!$C15))),"Western")</f>
        <v>Eastern</v>
      </c>
      <c r="AB15" s="1" t="str">
        <f>'Post Data'!$R15</f>
        <v>FTG</v>
      </c>
      <c r="AC15" s="4">
        <v>45138.0</v>
      </c>
      <c r="AD15" s="1">
        <f>COUNTIFS('Post Data'!$X$2:$X$465,"Within SLA",'Post Data'!$C$2:$C$465,'Post Data'!$C15,'Post Data'!$D$2:$D$465,'Post Data'!$D15)</f>
        <v>0</v>
      </c>
      <c r="AE15" s="1">
        <f>COUNTIFS('Post Data'!$X$2:$X$465,"SLA Violated",'Post Data'!$C$2:$C$465,'Post Data'!$C15,'Post Data'!$D$2:$D$465,'Post Data'!$D15)</f>
        <v>1</v>
      </c>
      <c r="AF15" s="10">
        <f>'Post Data'!$AD15/('Post Data'!$AD15+'Post Data'!$AE15)</f>
        <v>0</v>
      </c>
    </row>
    <row r="16">
      <c r="A16" s="1" t="s">
        <v>276</v>
      </c>
      <c r="B16" s="1" t="s">
        <v>29</v>
      </c>
      <c r="C16" s="1" t="s">
        <v>277</v>
      </c>
      <c r="D16" s="1" t="s">
        <v>182</v>
      </c>
      <c r="E16" s="1" t="s">
        <v>272</v>
      </c>
      <c r="F16" s="1" t="s">
        <v>273</v>
      </c>
      <c r="G16" s="1" t="s">
        <v>274</v>
      </c>
      <c r="H16" s="1" t="s">
        <v>275</v>
      </c>
      <c r="I16" s="1">
        <v>235.0</v>
      </c>
      <c r="J16" s="1" t="s">
        <v>34</v>
      </c>
      <c r="K16" s="1" t="s">
        <v>35</v>
      </c>
      <c r="L16" s="9">
        <v>45155.64861111111</v>
      </c>
      <c r="M16" s="9">
        <v>45155.649305555555</v>
      </c>
      <c r="N16" s="9">
        <v>45160.379166666666</v>
      </c>
      <c r="O16" s="1" t="s">
        <v>246</v>
      </c>
      <c r="P16" s="1" t="b">
        <v>1</v>
      </c>
      <c r="Q16" s="1" t="s">
        <v>182</v>
      </c>
      <c r="R16" s="1" t="s">
        <v>45</v>
      </c>
      <c r="S16" s="6" t="s">
        <v>38</v>
      </c>
      <c r="T16" s="1" t="s">
        <v>39</v>
      </c>
      <c r="U16" s="1" t="str">
        <f>IF(ISNUMBER('Post Data'!$N16),"Done","Pending")</f>
        <v>Done</v>
      </c>
      <c r="V16" s="5">
        <f>IFERROR('Post Data'!$N16-'Post Data'!$M16,5000)</f>
        <v>4.729861111</v>
      </c>
      <c r="W16" s="1" t="str">
        <f t="array" ref="W16">IFS('Post Data'!$V16&lt;=5,"00-05 Days",
AND('Post Data'!$V16&gt;5,'Post Data'!$V16&lt;=10),"06-10 Days",
AND('Post Data'!$V16&gt;10,'Post Data'!$V16&lt;=15),"11-15 Days",
AND('Post Data'!$V16&gt;15,'Post Data'!$V16&lt;=20),"16-20 Days",
'Post Data'!$V16&gt;20,"20+ Days")</f>
        <v>00-05 Days</v>
      </c>
      <c r="X16" s="1" t="str">
        <f>IF(AND('Post Data'!$N16&lt;='Post Data'!$L16,'Post Data'!$N16&lt;&gt;0),"Within SLA",IF(AND(TODAY()&lt;='Post Data'!$L16,'Post Data'!$N16=0),"Within SLA","SLA Violated"))</f>
        <v>SLA Violated</v>
      </c>
      <c r="Y16" s="1" t="str">
        <f t="array" ref="Y16">IFERROR(INDEX('Pending @'!$B$2:$B$19,MATCH('Post Data'!$H16,'Pending @'!$A$2:$A$19,0)),
IF(AND('Post Data'!$D16="Region Update",'Post Data'!$AA16="Central"),"DNS-Central",
IF(AND('Post Data'!$D16="Region Update",'Post Data'!$AA16="Eastern"),"DNS-Eastern",
IF(AND('Post Data'!$D16="Region Update",'Post Data'!$AA16="Northern"),"DNS-Northern",
IF(AND('Post Data'!$D16="Region Update",'Post Data'!$AA16="Southern"),"DNS-Southern",
IF(AND('Post Data'!$D16="Region Update",'Post Data'!$AA16="Western"),"DNS-Western",
IF(AND('Post Data'!$D16="Region Update",'Post Data'!$AA16="Ops CO"),"DNS-Regional Ops",
IF(AND('Post Data'!$D16="Invoice Validation",'Post Data'!$AA16="Central"),"DNS-Central",
IF(AND('Post Data'!$D16="Invoice Validation",'Post Data'!$AA16="Eastern"),"DNS-Eastern",
IF(AND('Post Data'!$D16="Invoice Validation",'Post Data'!$AA16="Northern"),"DNS-Northern",
IF(AND('Post Data'!$D16="Invoice Validation",'Post Data'!$AA16="Southern"),"DNS-Southern",
IF(AND('Post Data'!$D16="Invoice Validation",'Post Data'!$AA16="Western"),"DNS-Western",
IF(AND('Post Data'!$D16="Invoiced Validation",'Post Data'!$AA16="Ops CO"),"DNS-Regional Ops",
IF(OR('Post Data'!$D16="Create &amp; Upload PO",'Post Data'!$D16="Payment Status Update",'Post Data'!$D16="Create SES and Send to Finance"),"DNS-Finance",
IF('Post Data'!$D16="SCM Invoice Validation","DNS-SCM")))))))))))))))</f>
        <v>DNS-Eastern</v>
      </c>
      <c r="Z16" s="1" t="str">
        <f>IF(ISNUMBER(SEARCH("DNS",'Post Data'!$Y16)),"DNS","Vendor")</f>
        <v>DNS</v>
      </c>
      <c r="AA16" s="1" t="str">
        <f t="array" ref="AA16">IFS(ISNUMBER(SEARCH("Central Office",'Post Data'!$C16)),"Ops CO",
OR(ISNUMBER(SEARCH("CNR",'Post Data'!$C16)),ISNUMBER(SEARCH("NWR",'Post Data'!$C16))),"Central",
OR(ISNUMBER(SEARCH("ESR",'Post Data'!$C16)),ISNUMBER(SEARCH("UVR",'Post Data'!$C16))),"Eastern",
OR(ISNUMBER(SEARCH("NCR",'Post Data'!$C16)),ISNUMBER(SEARCH("NTR",'Post Data'!$C16))),"Northern",
OR(ISNUMBER(SEARCH("WSR",'Post Data'!$C16)),ISNUMBER(SEARCH("SUR",'Post Data'!$C16))),"Southern",
OR(ISNUMBER(SEARCH("WCR",'Post Data'!$C16)),ISNUMBER(SEARCH("WNR",'Post Data'!$C16))),"Western")</f>
        <v>Eastern</v>
      </c>
      <c r="AB16" s="1" t="str">
        <f>'Post Data'!$R16</f>
        <v>AC</v>
      </c>
      <c r="AC16" s="4">
        <v>45138.0</v>
      </c>
      <c r="AD16" s="1">
        <f>COUNTIFS('Post Data'!$X$2:$X$465,"Within SLA",'Post Data'!$C$2:$C$465,'Post Data'!$C16,'Post Data'!$D$2:$D$465,'Post Data'!$D16)</f>
        <v>0</v>
      </c>
      <c r="AE16" s="1">
        <f>COUNTIFS('Post Data'!$X$2:$X$465,"SLA Violated",'Post Data'!$C$2:$C$465,'Post Data'!$C16,'Post Data'!$D$2:$D$465,'Post Data'!$D16)</f>
        <v>1</v>
      </c>
      <c r="AF16" s="10">
        <f>'Post Data'!$AD16/('Post Data'!$AD16+'Post Data'!$AE16)</f>
        <v>0</v>
      </c>
    </row>
    <row r="17">
      <c r="A17" s="1" t="s">
        <v>278</v>
      </c>
      <c r="B17" s="1" t="s">
        <v>29</v>
      </c>
      <c r="C17" s="1" t="s">
        <v>53</v>
      </c>
      <c r="D17" s="1" t="s">
        <v>54</v>
      </c>
      <c r="E17" s="1" t="s">
        <v>32</v>
      </c>
      <c r="F17" s="1" t="s">
        <v>33</v>
      </c>
      <c r="G17" s="1" t="s">
        <v>162</v>
      </c>
      <c r="H17" s="1" t="s">
        <v>163</v>
      </c>
      <c r="I17" s="1">
        <v>110.0</v>
      </c>
      <c r="J17" s="1" t="s">
        <v>34</v>
      </c>
      <c r="K17" s="1" t="s">
        <v>35</v>
      </c>
      <c r="L17" s="9">
        <v>45160.63125</v>
      </c>
      <c r="M17" s="9">
        <v>45155.63125</v>
      </c>
      <c r="N17" s="9" t="s">
        <v>265</v>
      </c>
      <c r="O17" s="1" t="s">
        <v>266</v>
      </c>
      <c r="P17" s="1" t="b">
        <v>0</v>
      </c>
      <c r="Q17" s="1" t="s">
        <v>54</v>
      </c>
      <c r="R17" s="1" t="s">
        <v>42</v>
      </c>
      <c r="S17" s="6" t="s">
        <v>48</v>
      </c>
      <c r="T17" s="1" t="s">
        <v>39</v>
      </c>
      <c r="U17" s="1" t="str">
        <f>IF(ISNUMBER('Post Data'!$N17),"Done","Pending")</f>
        <v>Pending</v>
      </c>
      <c r="V17" s="5">
        <f>IFERROR('Post Data'!$N17-'Post Data'!$M17,5000)</f>
        <v>5000</v>
      </c>
      <c r="W17" s="1" t="str">
        <f t="array" ref="W17">IFS('Post Data'!$V17&lt;=5,"00-05 Days",
AND('Post Data'!$V17&gt;5,'Post Data'!$V17&lt;=10),"06-10 Days",
AND('Post Data'!$V17&gt;10,'Post Data'!$V17&lt;=15),"11-15 Days",
AND('Post Data'!$V17&gt;15,'Post Data'!$V17&lt;=20),"16-20 Days",
'Post Data'!$V17&gt;20,"20+ Days")</f>
        <v>20+ Days</v>
      </c>
      <c r="X17" s="1" t="str">
        <f>IF(AND('Post Data'!$N17&lt;='Post Data'!$L17,'Post Data'!$N17&lt;&gt;0),"Within SLA",IF(AND(TODAY()&lt;='Post Data'!$L17,'Post Data'!$N17=0),"Within SLA","SLA Violated"))</f>
        <v>SLA Violated</v>
      </c>
      <c r="Y17" s="1" t="str">
        <f t="array" ref="Y17">IFERROR(INDEX('Pending @'!$B$2:$B$19,MATCH('Post Data'!$H17,'Pending @'!$A$2:$A$19,0)),
IF(AND('Post Data'!$D17="Region Update",'Post Data'!$AA17="Central"),"DNS-Central",
IF(AND('Post Data'!$D17="Region Update",'Post Data'!$AA17="Eastern"),"DNS-Eastern",
IF(AND('Post Data'!$D17="Region Update",'Post Data'!$AA17="Northern"),"DNS-Northern",
IF(AND('Post Data'!$D17="Region Update",'Post Data'!$AA17="Southern"),"DNS-Southern",
IF(AND('Post Data'!$D17="Region Update",'Post Data'!$AA17="Western"),"DNS-Western",
IF(AND('Post Data'!$D17="Region Update",'Post Data'!$AA17="Ops CO"),"DNS-Regional Ops",
IF(AND('Post Data'!$D17="Invoice Validation",'Post Data'!$AA17="Central"),"DNS-Central",
IF(AND('Post Data'!$D17="Invoice Validation",'Post Data'!$AA17="Eastern"),"DNS-Eastern",
IF(AND('Post Data'!$D17="Invoice Validation",'Post Data'!$AA17="Northern"),"DNS-Northern",
IF(AND('Post Data'!$D17="Invoice Validation",'Post Data'!$AA17="Southern"),"DNS-Southern",
IF(AND('Post Data'!$D17="Invoice Validation",'Post Data'!$AA17="Western"),"DNS-Western",
IF(AND('Post Data'!$D17="Invoiced Validation",'Post Data'!$AA17="Ops CO"),"DNS-Regional Ops",
IF(OR('Post Data'!$D17="Create &amp; Upload PO",'Post Data'!$D17="Payment Status Update",'Post Data'!$D17="Create SES and Send to Finance"),"DNS-Finance",
IF('Post Data'!$D17="SCM Invoice Validation","DNS-SCM")))))))))))))))</f>
        <v>DNS-Finance</v>
      </c>
      <c r="Z17" s="1" t="str">
        <f>IF(ISNUMBER(SEARCH("DNS",'Post Data'!$Y17)),"DNS","Vendor")</f>
        <v>DNS</v>
      </c>
      <c r="AA17" s="1" t="str">
        <f t="array" ref="AA17">IFS(ISNUMBER(SEARCH("Central Office",'Post Data'!$C17)),"Ops CO",
OR(ISNUMBER(SEARCH("CNR",'Post Data'!$C17)),ISNUMBER(SEARCH("NWR",'Post Data'!$C17))),"Central",
OR(ISNUMBER(SEARCH("ESR",'Post Data'!$C17)),ISNUMBER(SEARCH("UVR",'Post Data'!$C17))),"Eastern",
OR(ISNUMBER(SEARCH("NCR",'Post Data'!$C17)),ISNUMBER(SEARCH("NTR",'Post Data'!$C17))),"Northern",
OR(ISNUMBER(SEARCH("WSR",'Post Data'!$C17)),ISNUMBER(SEARCH("SUR",'Post Data'!$C17))),"Southern",
OR(ISNUMBER(SEARCH("WCR",'Post Data'!$C17)),ISNUMBER(SEARCH("WNR",'Post Data'!$C17))),"Western")</f>
        <v>Central</v>
      </c>
      <c r="AB17" s="1" t="str">
        <f>'Post Data'!$R17</f>
        <v>PG</v>
      </c>
      <c r="AC17" s="4">
        <v>45107.0</v>
      </c>
      <c r="AD17" s="1">
        <f>COUNTIFS('Post Data'!$X$2:$X$465,"Within SLA",'Post Data'!$C$2:$C$465,'Post Data'!$C17,'Post Data'!$D$2:$D$465,'Post Data'!$D17)</f>
        <v>0</v>
      </c>
      <c r="AE17" s="1">
        <f>COUNTIFS('Post Data'!$X$2:$X$465,"SLA Violated",'Post Data'!$C$2:$C$465,'Post Data'!$C17,'Post Data'!$D$2:$D$465,'Post Data'!$D17)</f>
        <v>2</v>
      </c>
      <c r="AF17" s="10">
        <f>'Post Data'!$AD17/('Post Data'!$AD17+'Post Data'!$AE17)</f>
        <v>0</v>
      </c>
    </row>
    <row r="18">
      <c r="A18" s="1" t="s">
        <v>279</v>
      </c>
      <c r="B18" s="1" t="s">
        <v>29</v>
      </c>
      <c r="C18" s="1" t="s">
        <v>280</v>
      </c>
      <c r="D18" s="1" t="s">
        <v>182</v>
      </c>
      <c r="E18" s="1" t="s">
        <v>272</v>
      </c>
      <c r="F18" s="1" t="s">
        <v>273</v>
      </c>
      <c r="G18" s="1" t="s">
        <v>274</v>
      </c>
      <c r="H18" s="1" t="s">
        <v>275</v>
      </c>
      <c r="I18" s="1">
        <v>244.0</v>
      </c>
      <c r="J18" s="1" t="s">
        <v>34</v>
      </c>
      <c r="K18" s="1" t="s">
        <v>35</v>
      </c>
      <c r="L18" s="9">
        <v>45155.623611111114</v>
      </c>
      <c r="M18" s="9">
        <v>45155.62430555555</v>
      </c>
      <c r="N18" s="9">
        <v>45160.37986111111</v>
      </c>
      <c r="O18" s="1" t="s">
        <v>246</v>
      </c>
      <c r="P18" s="1" t="b">
        <v>1</v>
      </c>
      <c r="Q18" s="1" t="s">
        <v>182</v>
      </c>
      <c r="R18" s="1" t="s">
        <v>42</v>
      </c>
      <c r="S18" s="6" t="s">
        <v>38</v>
      </c>
      <c r="T18" s="1" t="s">
        <v>39</v>
      </c>
      <c r="U18" s="1" t="str">
        <f>IF(ISNUMBER('Post Data'!$N18),"Done","Pending")</f>
        <v>Done</v>
      </c>
      <c r="V18" s="5">
        <f>IFERROR('Post Data'!$N18-'Post Data'!$M18,5000)</f>
        <v>4.755555556</v>
      </c>
      <c r="W18" s="1" t="str">
        <f t="array" ref="W18">IFS('Post Data'!$V18&lt;=5,"00-05 Days",
AND('Post Data'!$V18&gt;5,'Post Data'!$V18&lt;=10),"06-10 Days",
AND('Post Data'!$V18&gt;10,'Post Data'!$V18&lt;=15),"11-15 Days",
AND('Post Data'!$V18&gt;15,'Post Data'!$V18&lt;=20),"16-20 Days",
'Post Data'!$V18&gt;20,"20+ Days")</f>
        <v>00-05 Days</v>
      </c>
      <c r="X18" s="1" t="str">
        <f>IF(AND('Post Data'!$N18&lt;='Post Data'!$L18,'Post Data'!$N18&lt;&gt;0),"Within SLA",IF(AND(TODAY()&lt;='Post Data'!$L18,'Post Data'!$N18=0),"Within SLA","SLA Violated"))</f>
        <v>SLA Violated</v>
      </c>
      <c r="Y18" s="1" t="str">
        <f t="array" ref="Y18">IFERROR(INDEX('Pending @'!$B$2:$B$19,MATCH('Post Data'!$H18,'Pending @'!$A$2:$A$19,0)),
IF(AND('Post Data'!$D18="Region Update",'Post Data'!$AA18="Central"),"DNS-Central",
IF(AND('Post Data'!$D18="Region Update",'Post Data'!$AA18="Eastern"),"DNS-Eastern",
IF(AND('Post Data'!$D18="Region Update",'Post Data'!$AA18="Northern"),"DNS-Northern",
IF(AND('Post Data'!$D18="Region Update",'Post Data'!$AA18="Southern"),"DNS-Southern",
IF(AND('Post Data'!$D18="Region Update",'Post Data'!$AA18="Western"),"DNS-Western",
IF(AND('Post Data'!$D18="Region Update",'Post Data'!$AA18="Ops CO"),"DNS-Regional Ops",
IF(AND('Post Data'!$D18="Invoice Validation",'Post Data'!$AA18="Central"),"DNS-Central",
IF(AND('Post Data'!$D18="Invoice Validation",'Post Data'!$AA18="Eastern"),"DNS-Eastern",
IF(AND('Post Data'!$D18="Invoice Validation",'Post Data'!$AA18="Northern"),"DNS-Northern",
IF(AND('Post Data'!$D18="Invoice Validation",'Post Data'!$AA18="Southern"),"DNS-Southern",
IF(AND('Post Data'!$D18="Invoice Validation",'Post Data'!$AA18="Western"),"DNS-Western",
IF(AND('Post Data'!$D18="Invoiced Validation",'Post Data'!$AA18="Ops CO"),"DNS-Regional Ops",
IF(OR('Post Data'!$D18="Create &amp; Upload PO",'Post Data'!$D18="Payment Status Update",'Post Data'!$D18="Create SES and Send to Finance"),"DNS-Finance",
IF('Post Data'!$D18="SCM Invoice Validation","DNS-SCM")))))))))))))))</f>
        <v>DNS-Eastern</v>
      </c>
      <c r="Z18" s="1" t="str">
        <f>IF(ISNUMBER(SEARCH("DNS",'Post Data'!$Y18)),"DNS","Vendor")</f>
        <v>DNS</v>
      </c>
      <c r="AA18" s="1" t="str">
        <f t="array" ref="AA18">IFS(ISNUMBER(SEARCH("Central Office",'Post Data'!$C18)),"Ops CO",
OR(ISNUMBER(SEARCH("CNR",'Post Data'!$C18)),ISNUMBER(SEARCH("NWR",'Post Data'!$C18))),"Central",
OR(ISNUMBER(SEARCH("ESR",'Post Data'!$C18)),ISNUMBER(SEARCH("UVR",'Post Data'!$C18))),"Eastern",
OR(ISNUMBER(SEARCH("NCR",'Post Data'!$C18)),ISNUMBER(SEARCH("NTR",'Post Data'!$C18))),"Northern",
OR(ISNUMBER(SEARCH("WSR",'Post Data'!$C18)),ISNUMBER(SEARCH("SUR",'Post Data'!$C18))),"Southern",
OR(ISNUMBER(SEARCH("WCR",'Post Data'!$C18)),ISNUMBER(SEARCH("WNR",'Post Data'!$C18))),"Western")</f>
        <v>Eastern</v>
      </c>
      <c r="AB18" s="1" t="str">
        <f>'Post Data'!$R18</f>
        <v>PG</v>
      </c>
      <c r="AC18" s="4">
        <v>45138.0</v>
      </c>
      <c r="AD18" s="1">
        <f>COUNTIFS('Post Data'!$X$2:$X$465,"Within SLA",'Post Data'!$C$2:$C$465,'Post Data'!$C18,'Post Data'!$D$2:$D$465,'Post Data'!$D18)</f>
        <v>0</v>
      </c>
      <c r="AE18" s="1">
        <f>COUNTIFS('Post Data'!$X$2:$X$465,"SLA Violated",'Post Data'!$C$2:$C$465,'Post Data'!$C18,'Post Data'!$D$2:$D$465,'Post Data'!$D18)</f>
        <v>1</v>
      </c>
      <c r="AF18" s="10">
        <f>'Post Data'!$AD18/('Post Data'!$AD18+'Post Data'!$AE18)</f>
        <v>0</v>
      </c>
    </row>
    <row r="19">
      <c r="A19" s="1" t="s">
        <v>281</v>
      </c>
      <c r="B19" s="1" t="s">
        <v>29</v>
      </c>
      <c r="C19" s="1" t="s">
        <v>56</v>
      </c>
      <c r="D19" s="1" t="s">
        <v>54</v>
      </c>
      <c r="E19" s="1" t="s">
        <v>32</v>
      </c>
      <c r="F19" s="1" t="s">
        <v>33</v>
      </c>
      <c r="G19" s="1" t="s">
        <v>162</v>
      </c>
      <c r="H19" s="1" t="s">
        <v>163</v>
      </c>
      <c r="I19" s="1">
        <v>128.0</v>
      </c>
      <c r="J19" s="1" t="s">
        <v>34</v>
      </c>
      <c r="K19" s="1" t="s">
        <v>35</v>
      </c>
      <c r="L19" s="9">
        <v>45160.623611111114</v>
      </c>
      <c r="M19" s="9">
        <v>45155.623611111114</v>
      </c>
      <c r="N19" s="9" t="s">
        <v>265</v>
      </c>
      <c r="O19" s="1" t="s">
        <v>266</v>
      </c>
      <c r="P19" s="1" t="b">
        <v>0</v>
      </c>
      <c r="Q19" s="1" t="s">
        <v>54</v>
      </c>
      <c r="R19" s="1" t="s">
        <v>51</v>
      </c>
      <c r="S19" s="6" t="s">
        <v>48</v>
      </c>
      <c r="T19" s="1" t="s">
        <v>39</v>
      </c>
      <c r="U19" s="1" t="str">
        <f>IF(ISNUMBER('Post Data'!$N19),"Done","Pending")</f>
        <v>Pending</v>
      </c>
      <c r="V19" s="5">
        <f>IFERROR('Post Data'!$N19-'Post Data'!$M19,5000)</f>
        <v>5000</v>
      </c>
      <c r="W19" s="1" t="str">
        <f t="array" ref="W19">IFS('Post Data'!$V19&lt;=5,"00-05 Days",
AND('Post Data'!$V19&gt;5,'Post Data'!$V19&lt;=10),"06-10 Days",
AND('Post Data'!$V19&gt;10,'Post Data'!$V19&lt;=15),"11-15 Days",
AND('Post Data'!$V19&gt;15,'Post Data'!$V19&lt;=20),"16-20 Days",
'Post Data'!$V19&gt;20,"20+ Days")</f>
        <v>20+ Days</v>
      </c>
      <c r="X19" s="1" t="str">
        <f>IF(AND('Post Data'!$N19&lt;='Post Data'!$L19,'Post Data'!$N19&lt;&gt;0),"Within SLA",IF(AND(TODAY()&lt;='Post Data'!$L19,'Post Data'!$N19=0),"Within SLA","SLA Violated"))</f>
        <v>SLA Violated</v>
      </c>
      <c r="Y19" s="1" t="str">
        <f t="array" ref="Y19">IFERROR(INDEX('Pending @'!$B$2:$B$19,MATCH('Post Data'!$H19,'Pending @'!$A$2:$A$19,0)),
IF(AND('Post Data'!$D19="Region Update",'Post Data'!$AA19="Central"),"DNS-Central",
IF(AND('Post Data'!$D19="Region Update",'Post Data'!$AA19="Eastern"),"DNS-Eastern",
IF(AND('Post Data'!$D19="Region Update",'Post Data'!$AA19="Northern"),"DNS-Northern",
IF(AND('Post Data'!$D19="Region Update",'Post Data'!$AA19="Southern"),"DNS-Southern",
IF(AND('Post Data'!$D19="Region Update",'Post Data'!$AA19="Western"),"DNS-Western",
IF(AND('Post Data'!$D19="Region Update",'Post Data'!$AA19="Ops CO"),"DNS-Regional Ops",
IF(AND('Post Data'!$D19="Invoice Validation",'Post Data'!$AA19="Central"),"DNS-Central",
IF(AND('Post Data'!$D19="Invoice Validation",'Post Data'!$AA19="Eastern"),"DNS-Eastern",
IF(AND('Post Data'!$D19="Invoice Validation",'Post Data'!$AA19="Northern"),"DNS-Northern",
IF(AND('Post Data'!$D19="Invoice Validation",'Post Data'!$AA19="Southern"),"DNS-Southern",
IF(AND('Post Data'!$D19="Invoice Validation",'Post Data'!$AA19="Western"),"DNS-Western",
IF(AND('Post Data'!$D19="Invoiced Validation",'Post Data'!$AA19="Ops CO"),"DNS-Regional Ops",
IF(OR('Post Data'!$D19="Create &amp; Upload PO",'Post Data'!$D19="Payment Status Update",'Post Data'!$D19="Create SES and Send to Finance"),"DNS-Finance",
IF('Post Data'!$D19="SCM Invoice Validation","DNS-SCM")))))))))))))))</f>
        <v>DNS-Finance</v>
      </c>
      <c r="Z19" s="1" t="str">
        <f>IF(ISNUMBER(SEARCH("DNS",'Post Data'!$Y19)),"DNS","Vendor")</f>
        <v>DNS</v>
      </c>
      <c r="AA19" s="1" t="str">
        <f t="array" ref="AA19">IFS(ISNUMBER(SEARCH("Central Office",'Post Data'!$C19)),"Ops CO",
OR(ISNUMBER(SEARCH("CNR",'Post Data'!$C19)),ISNUMBER(SEARCH("NWR",'Post Data'!$C19))),"Central",
OR(ISNUMBER(SEARCH("ESR",'Post Data'!$C19)),ISNUMBER(SEARCH("UVR",'Post Data'!$C19))),"Eastern",
OR(ISNUMBER(SEARCH("NCR",'Post Data'!$C19)),ISNUMBER(SEARCH("NTR",'Post Data'!$C19))),"Northern",
OR(ISNUMBER(SEARCH("WSR",'Post Data'!$C19)),ISNUMBER(SEARCH("SUR",'Post Data'!$C19))),"Southern",
OR(ISNUMBER(SEARCH("WCR",'Post Data'!$C19)),ISNUMBER(SEARCH("WNR",'Post Data'!$C19))),"Western")</f>
        <v>Northern</v>
      </c>
      <c r="AB19" s="1" t="str">
        <f>'Post Data'!$R19</f>
        <v>Refuel</v>
      </c>
      <c r="AC19" s="4">
        <v>45107.0</v>
      </c>
      <c r="AD19" s="1">
        <f>COUNTIFS('Post Data'!$X$2:$X$465,"Within SLA",'Post Data'!$C$2:$C$465,'Post Data'!$C19,'Post Data'!$D$2:$D$465,'Post Data'!$D19)</f>
        <v>0</v>
      </c>
      <c r="AE19" s="1">
        <f>COUNTIFS('Post Data'!$X$2:$X$465,"SLA Violated",'Post Data'!$C$2:$C$465,'Post Data'!$C19,'Post Data'!$D$2:$D$465,'Post Data'!$D19)</f>
        <v>2</v>
      </c>
      <c r="AF19" s="10">
        <f>'Post Data'!$AD19/('Post Data'!$AD19+'Post Data'!$AE19)</f>
        <v>0</v>
      </c>
    </row>
    <row r="20">
      <c r="A20" s="1" t="s">
        <v>282</v>
      </c>
      <c r="B20" s="1" t="s">
        <v>29</v>
      </c>
      <c r="C20" s="1" t="s">
        <v>58</v>
      </c>
      <c r="D20" s="1" t="s">
        <v>54</v>
      </c>
      <c r="E20" s="1" t="s">
        <v>32</v>
      </c>
      <c r="F20" s="1" t="s">
        <v>33</v>
      </c>
      <c r="G20" s="1" t="s">
        <v>162</v>
      </c>
      <c r="H20" s="1" t="s">
        <v>163</v>
      </c>
      <c r="I20" s="1">
        <v>131.0</v>
      </c>
      <c r="J20" s="1" t="s">
        <v>34</v>
      </c>
      <c r="K20" s="1" t="s">
        <v>35</v>
      </c>
      <c r="L20" s="9">
        <v>45160.614583333336</v>
      </c>
      <c r="M20" s="9">
        <v>45155.614583333336</v>
      </c>
      <c r="N20" s="9" t="s">
        <v>265</v>
      </c>
      <c r="O20" s="1" t="s">
        <v>266</v>
      </c>
      <c r="P20" s="1" t="b">
        <v>0</v>
      </c>
      <c r="Q20" s="1" t="s">
        <v>54</v>
      </c>
      <c r="R20" s="1" t="s">
        <v>51</v>
      </c>
      <c r="S20" s="6" t="s">
        <v>48</v>
      </c>
      <c r="T20" s="1" t="s">
        <v>39</v>
      </c>
      <c r="U20" s="1" t="str">
        <f>IF(ISNUMBER('Post Data'!$N20),"Done","Pending")</f>
        <v>Pending</v>
      </c>
      <c r="V20" s="5">
        <f>IFERROR('Post Data'!$N20-'Post Data'!$M20,5000)</f>
        <v>5000</v>
      </c>
      <c r="W20" s="1" t="str">
        <f t="array" ref="W20">IFS('Post Data'!$V20&lt;=5,"00-05 Days",
AND('Post Data'!$V20&gt;5,'Post Data'!$V20&lt;=10),"06-10 Days",
AND('Post Data'!$V20&gt;10,'Post Data'!$V20&lt;=15),"11-15 Days",
AND('Post Data'!$V20&gt;15,'Post Data'!$V20&lt;=20),"16-20 Days",
'Post Data'!$V20&gt;20,"20+ Days")</f>
        <v>20+ Days</v>
      </c>
      <c r="X20" s="1" t="str">
        <f>IF(AND('Post Data'!$N20&lt;='Post Data'!$L20,'Post Data'!$N20&lt;&gt;0),"Within SLA",IF(AND(TODAY()&lt;='Post Data'!$L20,'Post Data'!$N20=0),"Within SLA","SLA Violated"))</f>
        <v>SLA Violated</v>
      </c>
      <c r="Y20" s="1" t="str">
        <f t="array" ref="Y20">IFERROR(INDEX('Pending @'!$B$2:$B$19,MATCH('Post Data'!$H20,'Pending @'!$A$2:$A$19,0)),
IF(AND('Post Data'!$D20="Region Update",'Post Data'!$AA20="Central"),"DNS-Central",
IF(AND('Post Data'!$D20="Region Update",'Post Data'!$AA20="Eastern"),"DNS-Eastern",
IF(AND('Post Data'!$D20="Region Update",'Post Data'!$AA20="Northern"),"DNS-Northern",
IF(AND('Post Data'!$D20="Region Update",'Post Data'!$AA20="Southern"),"DNS-Southern",
IF(AND('Post Data'!$D20="Region Update",'Post Data'!$AA20="Western"),"DNS-Western",
IF(AND('Post Data'!$D20="Region Update",'Post Data'!$AA20="Ops CO"),"DNS-Regional Ops",
IF(AND('Post Data'!$D20="Invoice Validation",'Post Data'!$AA20="Central"),"DNS-Central",
IF(AND('Post Data'!$D20="Invoice Validation",'Post Data'!$AA20="Eastern"),"DNS-Eastern",
IF(AND('Post Data'!$D20="Invoice Validation",'Post Data'!$AA20="Northern"),"DNS-Northern",
IF(AND('Post Data'!$D20="Invoice Validation",'Post Data'!$AA20="Southern"),"DNS-Southern",
IF(AND('Post Data'!$D20="Invoice Validation",'Post Data'!$AA20="Western"),"DNS-Western",
IF(AND('Post Data'!$D20="Invoiced Validation",'Post Data'!$AA20="Ops CO"),"DNS-Regional Ops",
IF(OR('Post Data'!$D20="Create &amp; Upload PO",'Post Data'!$D20="Payment Status Update",'Post Data'!$D20="Create SES and Send to Finance"),"DNS-Finance",
IF('Post Data'!$D20="SCM Invoice Validation","DNS-SCM")))))))))))))))</f>
        <v>DNS-Finance</v>
      </c>
      <c r="Z20" s="1" t="str">
        <f>IF(ISNUMBER(SEARCH("DNS",'Post Data'!$Y20)),"DNS","Vendor")</f>
        <v>DNS</v>
      </c>
      <c r="AA20" s="1" t="str">
        <f t="array" ref="AA20">IFS(ISNUMBER(SEARCH("Central Office",'Post Data'!$C20)),"Ops CO",
OR(ISNUMBER(SEARCH("CNR",'Post Data'!$C20)),ISNUMBER(SEARCH("NWR",'Post Data'!$C20))),"Central",
OR(ISNUMBER(SEARCH("ESR",'Post Data'!$C20)),ISNUMBER(SEARCH("UVR",'Post Data'!$C20))),"Eastern",
OR(ISNUMBER(SEARCH("NCR",'Post Data'!$C20)),ISNUMBER(SEARCH("NTR",'Post Data'!$C20))),"Northern",
OR(ISNUMBER(SEARCH("WSR",'Post Data'!$C20)),ISNUMBER(SEARCH("SUR",'Post Data'!$C20))),"Southern",
OR(ISNUMBER(SEARCH("WCR",'Post Data'!$C20)),ISNUMBER(SEARCH("WNR",'Post Data'!$C20))),"Western")</f>
        <v>Southern</v>
      </c>
      <c r="AB20" s="1" t="str">
        <f>'Post Data'!$R20</f>
        <v>Refuel</v>
      </c>
      <c r="AC20" s="4">
        <v>45107.0</v>
      </c>
      <c r="AD20" s="1">
        <f>COUNTIFS('Post Data'!$X$2:$X$465,"Within SLA",'Post Data'!$C$2:$C$465,'Post Data'!$C20,'Post Data'!$D$2:$D$465,'Post Data'!$D20)</f>
        <v>0</v>
      </c>
      <c r="AE20" s="1">
        <f>COUNTIFS('Post Data'!$X$2:$X$465,"SLA Violated",'Post Data'!$C$2:$C$465,'Post Data'!$C20,'Post Data'!$D$2:$D$465,'Post Data'!$D20)</f>
        <v>2</v>
      </c>
      <c r="AF20" s="10">
        <f>'Post Data'!$AD20/('Post Data'!$AD20+'Post Data'!$AE20)</f>
        <v>0</v>
      </c>
    </row>
    <row r="21" ht="15.75" customHeight="1">
      <c r="A21" s="1" t="s">
        <v>283</v>
      </c>
      <c r="B21" s="1" t="s">
        <v>29</v>
      </c>
      <c r="C21" s="1" t="s">
        <v>60</v>
      </c>
      <c r="D21" s="1" t="s">
        <v>54</v>
      </c>
      <c r="E21" s="1" t="s">
        <v>32</v>
      </c>
      <c r="F21" s="1" t="s">
        <v>33</v>
      </c>
      <c r="G21" s="1" t="s">
        <v>162</v>
      </c>
      <c r="H21" s="1" t="s">
        <v>163</v>
      </c>
      <c r="I21" s="1">
        <v>115.0</v>
      </c>
      <c r="J21" s="1" t="s">
        <v>34</v>
      </c>
      <c r="K21" s="1" t="s">
        <v>35</v>
      </c>
      <c r="L21" s="9">
        <v>45160.60972222222</v>
      </c>
      <c r="M21" s="9">
        <v>45155.60972222222</v>
      </c>
      <c r="N21" s="9" t="s">
        <v>265</v>
      </c>
      <c r="O21" s="1" t="s">
        <v>266</v>
      </c>
      <c r="P21" s="1" t="b">
        <v>0</v>
      </c>
      <c r="Q21" s="1" t="s">
        <v>54</v>
      </c>
      <c r="R21" s="1" t="s">
        <v>42</v>
      </c>
      <c r="S21" s="6" t="s">
        <v>48</v>
      </c>
      <c r="T21" s="1" t="s">
        <v>39</v>
      </c>
      <c r="U21" s="1" t="str">
        <f>IF(ISNUMBER('Post Data'!$N21),"Done","Pending")</f>
        <v>Pending</v>
      </c>
      <c r="V21" s="5">
        <f>IFERROR('Post Data'!$N21-'Post Data'!$M21,5000)</f>
        <v>5000</v>
      </c>
      <c r="W21" s="1" t="str">
        <f t="array" ref="W21">IFS('Post Data'!$V21&lt;=5,"00-05 Days",
AND('Post Data'!$V21&gt;5,'Post Data'!$V21&lt;=10),"06-10 Days",
AND('Post Data'!$V21&gt;10,'Post Data'!$V21&lt;=15),"11-15 Days",
AND('Post Data'!$V21&gt;15,'Post Data'!$V21&lt;=20),"16-20 Days",
'Post Data'!$V21&gt;20,"20+ Days")</f>
        <v>20+ Days</v>
      </c>
      <c r="X21" s="1" t="str">
        <f>IF(AND('Post Data'!$N21&lt;='Post Data'!$L21,'Post Data'!$N21&lt;&gt;0),"Within SLA",IF(AND(TODAY()&lt;='Post Data'!$L21,'Post Data'!$N21=0),"Within SLA","SLA Violated"))</f>
        <v>SLA Violated</v>
      </c>
      <c r="Y21" s="1" t="str">
        <f t="array" ref="Y21">IFERROR(INDEX('Pending @'!$B$2:$B$19,MATCH('Post Data'!$H21,'Pending @'!$A$2:$A$19,0)),
IF(AND('Post Data'!$D21="Region Update",'Post Data'!$AA21="Central"),"DNS-Central",
IF(AND('Post Data'!$D21="Region Update",'Post Data'!$AA21="Eastern"),"DNS-Eastern",
IF(AND('Post Data'!$D21="Region Update",'Post Data'!$AA21="Northern"),"DNS-Northern",
IF(AND('Post Data'!$D21="Region Update",'Post Data'!$AA21="Southern"),"DNS-Southern",
IF(AND('Post Data'!$D21="Region Update",'Post Data'!$AA21="Western"),"DNS-Western",
IF(AND('Post Data'!$D21="Region Update",'Post Data'!$AA21="Ops CO"),"DNS-Regional Ops",
IF(AND('Post Data'!$D21="Invoice Validation",'Post Data'!$AA21="Central"),"DNS-Central",
IF(AND('Post Data'!$D21="Invoice Validation",'Post Data'!$AA21="Eastern"),"DNS-Eastern",
IF(AND('Post Data'!$D21="Invoice Validation",'Post Data'!$AA21="Northern"),"DNS-Northern",
IF(AND('Post Data'!$D21="Invoice Validation",'Post Data'!$AA21="Southern"),"DNS-Southern",
IF(AND('Post Data'!$D21="Invoice Validation",'Post Data'!$AA21="Western"),"DNS-Western",
IF(AND('Post Data'!$D21="Invoiced Validation",'Post Data'!$AA21="Ops CO"),"DNS-Regional Ops",
IF(OR('Post Data'!$D21="Create &amp; Upload PO",'Post Data'!$D21="Payment Status Update",'Post Data'!$D21="Create SES and Send to Finance"),"DNS-Finance",
IF('Post Data'!$D21="SCM Invoice Validation","DNS-SCM")))))))))))))))</f>
        <v>DNS-Finance</v>
      </c>
      <c r="Z21" s="1" t="str">
        <f>IF(ISNUMBER(SEARCH("DNS",'Post Data'!$Y21)),"DNS","Vendor")</f>
        <v>DNS</v>
      </c>
      <c r="AA21" s="1" t="str">
        <f t="array" ref="AA21">IFS(ISNUMBER(SEARCH("Central Office",'Post Data'!$C21)),"Ops CO",
OR(ISNUMBER(SEARCH("CNR",'Post Data'!$C21)),ISNUMBER(SEARCH("NWR",'Post Data'!$C21))),"Central",
OR(ISNUMBER(SEARCH("ESR",'Post Data'!$C21)),ISNUMBER(SEARCH("UVR",'Post Data'!$C21))),"Eastern",
OR(ISNUMBER(SEARCH("NCR",'Post Data'!$C21)),ISNUMBER(SEARCH("NTR",'Post Data'!$C21))),"Northern",
OR(ISNUMBER(SEARCH("WSR",'Post Data'!$C21)),ISNUMBER(SEARCH("SUR",'Post Data'!$C21))),"Southern",
OR(ISNUMBER(SEARCH("WCR",'Post Data'!$C21)),ISNUMBER(SEARCH("WNR",'Post Data'!$C21))),"Western")</f>
        <v>Northern</v>
      </c>
      <c r="AB21" s="1" t="str">
        <f>'Post Data'!$R21</f>
        <v>PG</v>
      </c>
      <c r="AC21" s="4">
        <v>45107.0</v>
      </c>
      <c r="AD21" s="1">
        <f>COUNTIFS('Post Data'!$X$2:$X$465,"Within SLA",'Post Data'!$C$2:$C$465,'Post Data'!$C21,'Post Data'!$D$2:$D$465,'Post Data'!$D21)</f>
        <v>0</v>
      </c>
      <c r="AE21" s="1">
        <f>COUNTIFS('Post Data'!$X$2:$X$465,"SLA Violated",'Post Data'!$C$2:$C$465,'Post Data'!$C21,'Post Data'!$D$2:$D$465,'Post Data'!$D21)</f>
        <v>2</v>
      </c>
      <c r="AF21" s="10">
        <f>'Post Data'!$AD21/('Post Data'!$AD21+'Post Data'!$AE21)</f>
        <v>0</v>
      </c>
    </row>
    <row r="22" ht="15.75" customHeight="1">
      <c r="A22" s="1" t="s">
        <v>284</v>
      </c>
      <c r="B22" s="1" t="s">
        <v>29</v>
      </c>
      <c r="C22" s="1" t="s">
        <v>62</v>
      </c>
      <c r="D22" s="1" t="s">
        <v>54</v>
      </c>
      <c r="E22" s="1" t="s">
        <v>32</v>
      </c>
      <c r="F22" s="1" t="s">
        <v>33</v>
      </c>
      <c r="G22" s="1" t="s">
        <v>162</v>
      </c>
      <c r="H22" s="1" t="s">
        <v>163</v>
      </c>
      <c r="I22" s="1">
        <v>124.0</v>
      </c>
      <c r="J22" s="1" t="s">
        <v>34</v>
      </c>
      <c r="K22" s="1" t="s">
        <v>35</v>
      </c>
      <c r="L22" s="9">
        <v>45160.60555555556</v>
      </c>
      <c r="M22" s="9">
        <v>45155.60555555556</v>
      </c>
      <c r="N22" s="9" t="s">
        <v>265</v>
      </c>
      <c r="O22" s="1" t="s">
        <v>266</v>
      </c>
      <c r="P22" s="1" t="b">
        <v>0</v>
      </c>
      <c r="Q22" s="1" t="s">
        <v>54</v>
      </c>
      <c r="R22" s="1" t="s">
        <v>37</v>
      </c>
      <c r="S22" s="6" t="s">
        <v>48</v>
      </c>
      <c r="T22" s="1" t="s">
        <v>39</v>
      </c>
      <c r="U22" s="1" t="str">
        <f>IF(ISNUMBER('Post Data'!$N22),"Done","Pending")</f>
        <v>Pending</v>
      </c>
      <c r="V22" s="5">
        <f>IFERROR('Post Data'!$N22-'Post Data'!$M22,5000)</f>
        <v>5000</v>
      </c>
      <c r="W22" s="1" t="str">
        <f t="array" ref="W22">IFS('Post Data'!$V22&lt;=5,"00-05 Days",
AND('Post Data'!$V22&gt;5,'Post Data'!$V22&lt;=10),"06-10 Days",
AND('Post Data'!$V22&gt;10,'Post Data'!$V22&lt;=15),"11-15 Days",
AND('Post Data'!$V22&gt;15,'Post Data'!$V22&lt;=20),"16-20 Days",
'Post Data'!$V22&gt;20,"20+ Days")</f>
        <v>20+ Days</v>
      </c>
      <c r="X22" s="1" t="str">
        <f>IF(AND('Post Data'!$N22&lt;='Post Data'!$L22,'Post Data'!$N22&lt;&gt;0),"Within SLA",IF(AND(TODAY()&lt;='Post Data'!$L22,'Post Data'!$N22=0),"Within SLA","SLA Violated"))</f>
        <v>SLA Violated</v>
      </c>
      <c r="Y22" s="1" t="str">
        <f t="array" ref="Y22">IFERROR(INDEX('Pending @'!$B$2:$B$19,MATCH('Post Data'!$H22,'Pending @'!$A$2:$A$19,0)),
IF(AND('Post Data'!$D22="Region Update",'Post Data'!$AA22="Central"),"DNS-Central",
IF(AND('Post Data'!$D22="Region Update",'Post Data'!$AA22="Eastern"),"DNS-Eastern",
IF(AND('Post Data'!$D22="Region Update",'Post Data'!$AA22="Northern"),"DNS-Northern",
IF(AND('Post Data'!$D22="Region Update",'Post Data'!$AA22="Southern"),"DNS-Southern",
IF(AND('Post Data'!$D22="Region Update",'Post Data'!$AA22="Western"),"DNS-Western",
IF(AND('Post Data'!$D22="Region Update",'Post Data'!$AA22="Ops CO"),"DNS-Regional Ops",
IF(AND('Post Data'!$D22="Invoice Validation",'Post Data'!$AA22="Central"),"DNS-Central",
IF(AND('Post Data'!$D22="Invoice Validation",'Post Data'!$AA22="Eastern"),"DNS-Eastern",
IF(AND('Post Data'!$D22="Invoice Validation",'Post Data'!$AA22="Northern"),"DNS-Northern",
IF(AND('Post Data'!$D22="Invoice Validation",'Post Data'!$AA22="Southern"),"DNS-Southern",
IF(AND('Post Data'!$D22="Invoice Validation",'Post Data'!$AA22="Western"),"DNS-Western",
IF(AND('Post Data'!$D22="Invoiced Validation",'Post Data'!$AA22="Ops CO"),"DNS-Regional Ops",
IF(OR('Post Data'!$D22="Create &amp; Upload PO",'Post Data'!$D22="Payment Status Update",'Post Data'!$D22="Create SES and Send to Finance"),"DNS-Finance",
IF('Post Data'!$D22="SCM Invoice Validation","DNS-SCM")))))))))))))))</f>
        <v>DNS-Finance</v>
      </c>
      <c r="Z22" s="1" t="str">
        <f>IF(ISNUMBER(SEARCH("DNS",'Post Data'!$Y22)),"DNS","Vendor")</f>
        <v>DNS</v>
      </c>
      <c r="AA22" s="1" t="str">
        <f t="array" ref="AA22">IFS(ISNUMBER(SEARCH("Central Office",'Post Data'!$C22)),"Ops CO",
OR(ISNUMBER(SEARCH("CNR",'Post Data'!$C22)),ISNUMBER(SEARCH("NWR",'Post Data'!$C22))),"Central",
OR(ISNUMBER(SEARCH("ESR",'Post Data'!$C22)),ISNUMBER(SEARCH("UVR",'Post Data'!$C22))),"Eastern",
OR(ISNUMBER(SEARCH("NCR",'Post Data'!$C22)),ISNUMBER(SEARCH("NTR",'Post Data'!$C22))),"Northern",
OR(ISNUMBER(SEARCH("WSR",'Post Data'!$C22)),ISNUMBER(SEARCH("SUR",'Post Data'!$C22))),"Southern",
OR(ISNUMBER(SEARCH("WCR",'Post Data'!$C22)),ISNUMBER(SEARCH("WNR",'Post Data'!$C22))),"Western")</f>
        <v>Northern</v>
      </c>
      <c r="AB22" s="1" t="str">
        <f>'Post Data'!$R22</f>
        <v>PIS</v>
      </c>
      <c r="AC22" s="4">
        <v>45107.0</v>
      </c>
      <c r="AD22" s="1">
        <f>COUNTIFS('Post Data'!$X$2:$X$465,"Within SLA",'Post Data'!$C$2:$C$465,'Post Data'!$C22,'Post Data'!$D$2:$D$465,'Post Data'!$D22)</f>
        <v>0</v>
      </c>
      <c r="AE22" s="1">
        <f>COUNTIFS('Post Data'!$X$2:$X$465,"SLA Violated",'Post Data'!$C$2:$C$465,'Post Data'!$C22,'Post Data'!$D$2:$D$465,'Post Data'!$D22)</f>
        <v>2</v>
      </c>
      <c r="AF22" s="10">
        <f>'Post Data'!$AD22/('Post Data'!$AD22+'Post Data'!$AE22)</f>
        <v>0</v>
      </c>
    </row>
    <row r="23" ht="15.75" customHeight="1">
      <c r="A23" s="1" t="s">
        <v>285</v>
      </c>
      <c r="B23" s="1" t="s">
        <v>29</v>
      </c>
      <c r="C23" s="1" t="s">
        <v>286</v>
      </c>
      <c r="D23" s="1" t="s">
        <v>182</v>
      </c>
      <c r="E23" s="1" t="s">
        <v>272</v>
      </c>
      <c r="F23" s="1" t="s">
        <v>273</v>
      </c>
      <c r="G23" s="1" t="s">
        <v>274</v>
      </c>
      <c r="H23" s="1" t="s">
        <v>275</v>
      </c>
      <c r="I23" s="1">
        <v>261.0</v>
      </c>
      <c r="J23" s="1" t="s">
        <v>34</v>
      </c>
      <c r="K23" s="1" t="s">
        <v>35</v>
      </c>
      <c r="L23" s="9">
        <v>45155.60208333333</v>
      </c>
      <c r="M23" s="9">
        <v>45155.60277777778</v>
      </c>
      <c r="N23" s="9">
        <v>45160.38055555556</v>
      </c>
      <c r="O23" s="1" t="s">
        <v>246</v>
      </c>
      <c r="P23" s="1" t="b">
        <v>1</v>
      </c>
      <c r="Q23" s="1" t="s">
        <v>182</v>
      </c>
      <c r="R23" s="1" t="s">
        <v>37</v>
      </c>
      <c r="S23" s="6" t="s">
        <v>38</v>
      </c>
      <c r="T23" s="1" t="s">
        <v>39</v>
      </c>
      <c r="U23" s="1" t="str">
        <f>IF(ISNUMBER('Post Data'!$N23),"Done","Pending")</f>
        <v>Done</v>
      </c>
      <c r="V23" s="5">
        <f>IFERROR('Post Data'!$N23-'Post Data'!$M23,5000)</f>
        <v>4.777777778</v>
      </c>
      <c r="W23" s="1" t="str">
        <f t="array" ref="W23">IFS('Post Data'!$V23&lt;=5,"00-05 Days",
AND('Post Data'!$V23&gt;5,'Post Data'!$V23&lt;=10),"06-10 Days",
AND('Post Data'!$V23&gt;10,'Post Data'!$V23&lt;=15),"11-15 Days",
AND('Post Data'!$V23&gt;15,'Post Data'!$V23&lt;=20),"16-20 Days",
'Post Data'!$V23&gt;20,"20+ Days")</f>
        <v>00-05 Days</v>
      </c>
      <c r="X23" s="1" t="str">
        <f>IF(AND('Post Data'!$N23&lt;='Post Data'!$L23,'Post Data'!$N23&lt;&gt;0),"Within SLA",IF(AND(TODAY()&lt;='Post Data'!$L23,'Post Data'!$N23=0),"Within SLA","SLA Violated"))</f>
        <v>SLA Violated</v>
      </c>
      <c r="Y23" s="1" t="str">
        <f t="array" ref="Y23">IFERROR(INDEX('Pending @'!$B$2:$B$19,MATCH('Post Data'!$H23,'Pending @'!$A$2:$A$19,0)),
IF(AND('Post Data'!$D23="Region Update",'Post Data'!$AA23="Central"),"DNS-Central",
IF(AND('Post Data'!$D23="Region Update",'Post Data'!$AA23="Eastern"),"DNS-Eastern",
IF(AND('Post Data'!$D23="Region Update",'Post Data'!$AA23="Northern"),"DNS-Northern",
IF(AND('Post Data'!$D23="Region Update",'Post Data'!$AA23="Southern"),"DNS-Southern",
IF(AND('Post Data'!$D23="Region Update",'Post Data'!$AA23="Western"),"DNS-Western",
IF(AND('Post Data'!$D23="Region Update",'Post Data'!$AA23="Ops CO"),"DNS-Regional Ops",
IF(AND('Post Data'!$D23="Invoice Validation",'Post Data'!$AA23="Central"),"DNS-Central",
IF(AND('Post Data'!$D23="Invoice Validation",'Post Data'!$AA23="Eastern"),"DNS-Eastern",
IF(AND('Post Data'!$D23="Invoice Validation",'Post Data'!$AA23="Northern"),"DNS-Northern",
IF(AND('Post Data'!$D23="Invoice Validation",'Post Data'!$AA23="Southern"),"DNS-Southern",
IF(AND('Post Data'!$D23="Invoice Validation",'Post Data'!$AA23="Western"),"DNS-Western",
IF(AND('Post Data'!$D23="Invoiced Validation",'Post Data'!$AA23="Ops CO"),"DNS-Regional Ops",
IF(OR('Post Data'!$D23="Create &amp; Upload PO",'Post Data'!$D23="Payment Status Update",'Post Data'!$D23="Create SES and Send to Finance"),"DNS-Finance",
IF('Post Data'!$D23="SCM Invoice Validation","DNS-SCM")))))))))))))))</f>
        <v>DNS-Eastern</v>
      </c>
      <c r="Z23" s="1" t="str">
        <f>IF(ISNUMBER(SEARCH("DNS",'Post Data'!$Y23)),"DNS","Vendor")</f>
        <v>DNS</v>
      </c>
      <c r="AA23" s="1" t="str">
        <f t="array" ref="AA23">IFS(ISNUMBER(SEARCH("Central Office",'Post Data'!$C23)),"Ops CO",
OR(ISNUMBER(SEARCH("CNR",'Post Data'!$C23)),ISNUMBER(SEARCH("NWR",'Post Data'!$C23))),"Central",
OR(ISNUMBER(SEARCH("ESR",'Post Data'!$C23)),ISNUMBER(SEARCH("UVR",'Post Data'!$C23))),"Eastern",
OR(ISNUMBER(SEARCH("NCR",'Post Data'!$C23)),ISNUMBER(SEARCH("NTR",'Post Data'!$C23))),"Northern",
OR(ISNUMBER(SEARCH("WSR",'Post Data'!$C23)),ISNUMBER(SEARCH("SUR",'Post Data'!$C23))),"Southern",
OR(ISNUMBER(SEARCH("WCR",'Post Data'!$C23)),ISNUMBER(SEARCH("WNR",'Post Data'!$C23))),"Western")</f>
        <v>Eastern</v>
      </c>
      <c r="AB23" s="1" t="str">
        <f>'Post Data'!$R23</f>
        <v>PIS</v>
      </c>
      <c r="AC23" s="4">
        <v>45138.0</v>
      </c>
      <c r="AD23" s="1">
        <f>COUNTIFS('Post Data'!$X$2:$X$465,"Within SLA",'Post Data'!$C$2:$C$465,'Post Data'!$C23,'Post Data'!$D$2:$D$465,'Post Data'!$D23)</f>
        <v>0</v>
      </c>
      <c r="AE23" s="1">
        <f>COUNTIFS('Post Data'!$X$2:$X$465,"SLA Violated",'Post Data'!$C$2:$C$465,'Post Data'!$C23,'Post Data'!$D$2:$D$465,'Post Data'!$D23)</f>
        <v>1</v>
      </c>
      <c r="AF23" s="10">
        <f>'Post Data'!$AD23/('Post Data'!$AD23+'Post Data'!$AE23)</f>
        <v>0</v>
      </c>
    </row>
    <row r="24" ht="15.75" customHeight="1">
      <c r="A24" s="1" t="s">
        <v>287</v>
      </c>
      <c r="B24" s="1" t="s">
        <v>29</v>
      </c>
      <c r="C24" s="1" t="s">
        <v>64</v>
      </c>
      <c r="D24" s="1" t="s">
        <v>54</v>
      </c>
      <c r="E24" s="1" t="s">
        <v>32</v>
      </c>
      <c r="F24" s="1" t="s">
        <v>33</v>
      </c>
      <c r="G24" s="1" t="s">
        <v>162</v>
      </c>
      <c r="H24" s="1" t="s">
        <v>163</v>
      </c>
      <c r="I24" s="1">
        <v>139.0</v>
      </c>
      <c r="J24" s="1" t="s">
        <v>34</v>
      </c>
      <c r="K24" s="1" t="s">
        <v>35</v>
      </c>
      <c r="L24" s="9">
        <v>45160.584027777775</v>
      </c>
      <c r="M24" s="9">
        <v>45155.584027777775</v>
      </c>
      <c r="N24" s="9" t="s">
        <v>265</v>
      </c>
      <c r="O24" s="1" t="s">
        <v>266</v>
      </c>
      <c r="P24" s="1" t="b">
        <v>0</v>
      </c>
      <c r="Q24" s="1" t="s">
        <v>54</v>
      </c>
      <c r="R24" s="1" t="s">
        <v>65</v>
      </c>
      <c r="S24" s="6" t="s">
        <v>48</v>
      </c>
      <c r="T24" s="1" t="s">
        <v>39</v>
      </c>
      <c r="U24" s="1" t="str">
        <f>IF(ISNUMBER('Post Data'!$N24),"Done","Pending")</f>
        <v>Pending</v>
      </c>
      <c r="V24" s="5">
        <f>IFERROR('Post Data'!$N24-'Post Data'!$M24,5000)</f>
        <v>5000</v>
      </c>
      <c r="W24" s="1" t="str">
        <f t="array" ref="W24">IFS('Post Data'!$V24&lt;=5,"00-05 Days",
AND('Post Data'!$V24&gt;5,'Post Data'!$V24&lt;=10),"06-10 Days",
AND('Post Data'!$V24&gt;10,'Post Data'!$V24&lt;=15),"11-15 Days",
AND('Post Data'!$V24&gt;15,'Post Data'!$V24&lt;=20),"16-20 Days",
'Post Data'!$V24&gt;20,"20+ Days")</f>
        <v>20+ Days</v>
      </c>
      <c r="X24" s="1" t="str">
        <f>IF(AND('Post Data'!$N24&lt;='Post Data'!$L24,'Post Data'!$N24&lt;&gt;0),"Within SLA",IF(AND(TODAY()&lt;='Post Data'!$L24,'Post Data'!$N24=0),"Within SLA","SLA Violated"))</f>
        <v>SLA Violated</v>
      </c>
      <c r="Y24" s="1" t="str">
        <f t="array" ref="Y24">IFERROR(INDEX('Pending @'!$B$2:$B$19,MATCH('Post Data'!$H24,'Pending @'!$A$2:$A$19,0)),
IF(AND('Post Data'!$D24="Region Update",'Post Data'!$AA24="Central"),"DNS-Central",
IF(AND('Post Data'!$D24="Region Update",'Post Data'!$AA24="Eastern"),"DNS-Eastern",
IF(AND('Post Data'!$D24="Region Update",'Post Data'!$AA24="Northern"),"DNS-Northern",
IF(AND('Post Data'!$D24="Region Update",'Post Data'!$AA24="Southern"),"DNS-Southern",
IF(AND('Post Data'!$D24="Region Update",'Post Data'!$AA24="Western"),"DNS-Western",
IF(AND('Post Data'!$D24="Region Update",'Post Data'!$AA24="Ops CO"),"DNS-Regional Ops",
IF(AND('Post Data'!$D24="Invoice Validation",'Post Data'!$AA24="Central"),"DNS-Central",
IF(AND('Post Data'!$D24="Invoice Validation",'Post Data'!$AA24="Eastern"),"DNS-Eastern",
IF(AND('Post Data'!$D24="Invoice Validation",'Post Data'!$AA24="Northern"),"DNS-Northern",
IF(AND('Post Data'!$D24="Invoice Validation",'Post Data'!$AA24="Southern"),"DNS-Southern",
IF(AND('Post Data'!$D24="Invoice Validation",'Post Data'!$AA24="Western"),"DNS-Western",
IF(AND('Post Data'!$D24="Invoiced Validation",'Post Data'!$AA24="Ops CO"),"DNS-Regional Ops",
IF(OR('Post Data'!$D24="Create &amp; Upload PO",'Post Data'!$D24="Payment Status Update",'Post Data'!$D24="Create SES and Send to Finance"),"DNS-Finance",
IF('Post Data'!$D24="SCM Invoice Validation","DNS-SCM")))))))))))))))</f>
        <v>DNS-Finance</v>
      </c>
      <c r="Z24" s="1" t="str">
        <f>IF(ISNUMBER(SEARCH("DNS",'Post Data'!$Y24)),"DNS","Vendor")</f>
        <v>DNS</v>
      </c>
      <c r="AA24" s="1" t="str">
        <f t="array" ref="AA24">IFS(ISNUMBER(SEARCH("Central Office",'Post Data'!$C24)),"Ops CO",
OR(ISNUMBER(SEARCH("CNR",'Post Data'!$C24)),ISNUMBER(SEARCH("NWR",'Post Data'!$C24))),"Central",
OR(ISNUMBER(SEARCH("ESR",'Post Data'!$C24)),ISNUMBER(SEARCH("UVR",'Post Data'!$C24))),"Eastern",
OR(ISNUMBER(SEARCH("NCR",'Post Data'!$C24)),ISNUMBER(SEARCH("NTR",'Post Data'!$C24))),"Northern",
OR(ISNUMBER(SEARCH("WSR",'Post Data'!$C24)),ISNUMBER(SEARCH("SUR",'Post Data'!$C24))),"Southern",
OR(ISNUMBER(SEARCH("WCR",'Post Data'!$C24)),ISNUMBER(SEARCH("WNR",'Post Data'!$C24))),"Western")</f>
        <v>Southern</v>
      </c>
      <c r="AB24" s="1" t="str">
        <f>'Post Data'!$R24</f>
        <v>FTG</v>
      </c>
      <c r="AC24" s="4">
        <v>45107.0</v>
      </c>
      <c r="AD24" s="1">
        <f>COUNTIFS('Post Data'!$X$2:$X$465,"Within SLA",'Post Data'!$C$2:$C$465,'Post Data'!$C24,'Post Data'!$D$2:$D$465,'Post Data'!$D24)</f>
        <v>0</v>
      </c>
      <c r="AE24" s="1">
        <f>COUNTIFS('Post Data'!$X$2:$X$465,"SLA Violated",'Post Data'!$C$2:$C$465,'Post Data'!$C24,'Post Data'!$D$2:$D$465,'Post Data'!$D24)</f>
        <v>2</v>
      </c>
      <c r="AF24" s="10">
        <f>'Post Data'!$AD24/('Post Data'!$AD24+'Post Data'!$AE24)</f>
        <v>0</v>
      </c>
    </row>
    <row r="25" ht="15.75" customHeight="1">
      <c r="A25" s="1" t="s">
        <v>288</v>
      </c>
      <c r="B25" s="1" t="s">
        <v>29</v>
      </c>
      <c r="C25" s="1" t="s">
        <v>67</v>
      </c>
      <c r="D25" s="1" t="s">
        <v>54</v>
      </c>
      <c r="E25" s="1" t="s">
        <v>32</v>
      </c>
      <c r="F25" s="1" t="s">
        <v>33</v>
      </c>
      <c r="G25" s="1" t="s">
        <v>162</v>
      </c>
      <c r="H25" s="1" t="s">
        <v>163</v>
      </c>
      <c r="I25" s="1">
        <v>142.0</v>
      </c>
      <c r="J25" s="1" t="s">
        <v>34</v>
      </c>
      <c r="K25" s="1" t="s">
        <v>35</v>
      </c>
      <c r="L25" s="9">
        <v>45160.580555555556</v>
      </c>
      <c r="M25" s="9">
        <v>45155.580555555556</v>
      </c>
      <c r="N25" s="9" t="s">
        <v>265</v>
      </c>
      <c r="O25" s="1" t="s">
        <v>266</v>
      </c>
      <c r="P25" s="1" t="b">
        <v>0</v>
      </c>
      <c r="Q25" s="1" t="s">
        <v>54</v>
      </c>
      <c r="R25" s="1" t="s">
        <v>65</v>
      </c>
      <c r="S25" s="6" t="s">
        <v>48</v>
      </c>
      <c r="T25" s="1" t="s">
        <v>39</v>
      </c>
      <c r="U25" s="1" t="str">
        <f>IF(ISNUMBER('Post Data'!$N25),"Done","Pending")</f>
        <v>Pending</v>
      </c>
      <c r="V25" s="5">
        <f>IFERROR('Post Data'!$N25-'Post Data'!$M25,5000)</f>
        <v>5000</v>
      </c>
      <c r="W25" s="1" t="str">
        <f t="array" ref="W25">IFS('Post Data'!$V25&lt;=5,"00-05 Days",
AND('Post Data'!$V25&gt;5,'Post Data'!$V25&lt;=10),"06-10 Days",
AND('Post Data'!$V25&gt;10,'Post Data'!$V25&lt;=15),"11-15 Days",
AND('Post Data'!$V25&gt;15,'Post Data'!$V25&lt;=20),"16-20 Days",
'Post Data'!$V25&gt;20,"20+ Days")</f>
        <v>20+ Days</v>
      </c>
      <c r="X25" s="1" t="str">
        <f>IF(AND('Post Data'!$N25&lt;='Post Data'!$L25,'Post Data'!$N25&lt;&gt;0),"Within SLA",IF(AND(TODAY()&lt;='Post Data'!$L25,'Post Data'!$N25=0),"Within SLA","SLA Violated"))</f>
        <v>SLA Violated</v>
      </c>
      <c r="Y25" s="1" t="str">
        <f t="array" ref="Y25">IFERROR(INDEX('Pending @'!$B$2:$B$19,MATCH('Post Data'!$H25,'Pending @'!$A$2:$A$19,0)),
IF(AND('Post Data'!$D25="Region Update",'Post Data'!$AA25="Central"),"DNS-Central",
IF(AND('Post Data'!$D25="Region Update",'Post Data'!$AA25="Eastern"),"DNS-Eastern",
IF(AND('Post Data'!$D25="Region Update",'Post Data'!$AA25="Northern"),"DNS-Northern",
IF(AND('Post Data'!$D25="Region Update",'Post Data'!$AA25="Southern"),"DNS-Southern",
IF(AND('Post Data'!$D25="Region Update",'Post Data'!$AA25="Western"),"DNS-Western",
IF(AND('Post Data'!$D25="Region Update",'Post Data'!$AA25="Ops CO"),"DNS-Regional Ops",
IF(AND('Post Data'!$D25="Invoice Validation",'Post Data'!$AA25="Central"),"DNS-Central",
IF(AND('Post Data'!$D25="Invoice Validation",'Post Data'!$AA25="Eastern"),"DNS-Eastern",
IF(AND('Post Data'!$D25="Invoice Validation",'Post Data'!$AA25="Northern"),"DNS-Northern",
IF(AND('Post Data'!$D25="Invoice Validation",'Post Data'!$AA25="Southern"),"DNS-Southern",
IF(AND('Post Data'!$D25="Invoice Validation",'Post Data'!$AA25="Western"),"DNS-Western",
IF(AND('Post Data'!$D25="Invoiced Validation",'Post Data'!$AA25="Ops CO"),"DNS-Regional Ops",
IF(OR('Post Data'!$D25="Create &amp; Upload PO",'Post Data'!$D25="Payment Status Update",'Post Data'!$D25="Create SES and Send to Finance"),"DNS-Finance",
IF('Post Data'!$D25="SCM Invoice Validation","DNS-SCM")))))))))))))))</f>
        <v>DNS-Finance</v>
      </c>
      <c r="Z25" s="1" t="str">
        <f>IF(ISNUMBER(SEARCH("DNS",'Post Data'!$Y25)),"DNS","Vendor")</f>
        <v>DNS</v>
      </c>
      <c r="AA25" s="1" t="str">
        <f t="array" ref="AA25">IFS(ISNUMBER(SEARCH("Central Office",'Post Data'!$C25)),"Ops CO",
OR(ISNUMBER(SEARCH("CNR",'Post Data'!$C25)),ISNUMBER(SEARCH("NWR",'Post Data'!$C25))),"Central",
OR(ISNUMBER(SEARCH("ESR",'Post Data'!$C25)),ISNUMBER(SEARCH("UVR",'Post Data'!$C25))),"Eastern",
OR(ISNUMBER(SEARCH("NCR",'Post Data'!$C25)),ISNUMBER(SEARCH("NTR",'Post Data'!$C25))),"Northern",
OR(ISNUMBER(SEARCH("WSR",'Post Data'!$C25)),ISNUMBER(SEARCH("SUR",'Post Data'!$C25))),"Southern",
OR(ISNUMBER(SEARCH("WCR",'Post Data'!$C25)),ISNUMBER(SEARCH("WNR",'Post Data'!$C25))),"Western")</f>
        <v>Northern</v>
      </c>
      <c r="AB25" s="1" t="str">
        <f>'Post Data'!$R25</f>
        <v>FTG</v>
      </c>
      <c r="AC25" s="4">
        <v>45107.0</v>
      </c>
      <c r="AD25" s="1">
        <f>COUNTIFS('Post Data'!$X$2:$X$465,"Within SLA",'Post Data'!$C$2:$C$465,'Post Data'!$C25,'Post Data'!$D$2:$D$465,'Post Data'!$D25)</f>
        <v>0</v>
      </c>
      <c r="AE25" s="1">
        <f>COUNTIFS('Post Data'!$X$2:$X$465,"SLA Violated",'Post Data'!$C$2:$C$465,'Post Data'!$C25,'Post Data'!$D$2:$D$465,'Post Data'!$D25)</f>
        <v>2</v>
      </c>
      <c r="AF25" s="10">
        <f>'Post Data'!$AD25/('Post Data'!$AD25+'Post Data'!$AE25)</f>
        <v>0</v>
      </c>
    </row>
    <row r="26" ht="15.75" customHeight="1">
      <c r="A26" s="1" t="s">
        <v>289</v>
      </c>
      <c r="B26" s="1" t="s">
        <v>29</v>
      </c>
      <c r="C26" s="1" t="s">
        <v>69</v>
      </c>
      <c r="D26" s="1" t="s">
        <v>54</v>
      </c>
      <c r="E26" s="1" t="s">
        <v>32</v>
      </c>
      <c r="F26" s="1" t="s">
        <v>33</v>
      </c>
      <c r="G26" s="1" t="s">
        <v>162</v>
      </c>
      <c r="H26" s="1" t="s">
        <v>163</v>
      </c>
      <c r="I26" s="1">
        <v>114.0</v>
      </c>
      <c r="J26" s="1" t="s">
        <v>34</v>
      </c>
      <c r="K26" s="1" t="s">
        <v>35</v>
      </c>
      <c r="L26" s="9">
        <v>45160.57777777778</v>
      </c>
      <c r="M26" s="9">
        <v>45155.57777777778</v>
      </c>
      <c r="N26" s="9" t="s">
        <v>265</v>
      </c>
      <c r="O26" s="1" t="s">
        <v>266</v>
      </c>
      <c r="P26" s="1" t="b">
        <v>0</v>
      </c>
      <c r="Q26" s="1" t="s">
        <v>54</v>
      </c>
      <c r="R26" s="1" t="s">
        <v>45</v>
      </c>
      <c r="S26" s="6" t="s">
        <v>48</v>
      </c>
      <c r="T26" s="1" t="s">
        <v>39</v>
      </c>
      <c r="U26" s="1" t="str">
        <f>IF(ISNUMBER('Post Data'!$N26),"Done","Pending")</f>
        <v>Pending</v>
      </c>
      <c r="V26" s="5">
        <f>IFERROR('Post Data'!$N26-'Post Data'!$M26,5000)</f>
        <v>5000</v>
      </c>
      <c r="W26" s="1" t="str">
        <f t="array" ref="W26">IFS('Post Data'!$V26&lt;=5,"00-05 Days",
AND('Post Data'!$V26&gt;5,'Post Data'!$V26&lt;=10),"06-10 Days",
AND('Post Data'!$V26&gt;10,'Post Data'!$V26&lt;=15),"11-15 Days",
AND('Post Data'!$V26&gt;15,'Post Data'!$V26&lt;=20),"16-20 Days",
'Post Data'!$V26&gt;20,"20+ Days")</f>
        <v>20+ Days</v>
      </c>
      <c r="X26" s="1" t="str">
        <f>IF(AND('Post Data'!$N26&lt;='Post Data'!$L26,'Post Data'!$N26&lt;&gt;0),"Within SLA",IF(AND(TODAY()&lt;='Post Data'!$L26,'Post Data'!$N26=0),"Within SLA","SLA Violated"))</f>
        <v>SLA Violated</v>
      </c>
      <c r="Y26" s="1" t="str">
        <f t="array" ref="Y26">IFERROR(INDEX('Pending @'!$B$2:$B$19,MATCH('Post Data'!$H26,'Pending @'!$A$2:$A$19,0)),
IF(AND('Post Data'!$D26="Region Update",'Post Data'!$AA26="Central"),"DNS-Central",
IF(AND('Post Data'!$D26="Region Update",'Post Data'!$AA26="Eastern"),"DNS-Eastern",
IF(AND('Post Data'!$D26="Region Update",'Post Data'!$AA26="Northern"),"DNS-Northern",
IF(AND('Post Data'!$D26="Region Update",'Post Data'!$AA26="Southern"),"DNS-Southern",
IF(AND('Post Data'!$D26="Region Update",'Post Data'!$AA26="Western"),"DNS-Western",
IF(AND('Post Data'!$D26="Region Update",'Post Data'!$AA26="Ops CO"),"DNS-Regional Ops",
IF(AND('Post Data'!$D26="Invoice Validation",'Post Data'!$AA26="Central"),"DNS-Central",
IF(AND('Post Data'!$D26="Invoice Validation",'Post Data'!$AA26="Eastern"),"DNS-Eastern",
IF(AND('Post Data'!$D26="Invoice Validation",'Post Data'!$AA26="Northern"),"DNS-Northern",
IF(AND('Post Data'!$D26="Invoice Validation",'Post Data'!$AA26="Southern"),"DNS-Southern",
IF(AND('Post Data'!$D26="Invoice Validation",'Post Data'!$AA26="Western"),"DNS-Western",
IF(AND('Post Data'!$D26="Invoiced Validation",'Post Data'!$AA26="Ops CO"),"DNS-Regional Ops",
IF(OR('Post Data'!$D26="Create &amp; Upload PO",'Post Data'!$D26="Payment Status Update",'Post Data'!$D26="Create SES and Send to Finance"),"DNS-Finance",
IF('Post Data'!$D26="SCM Invoice Validation","DNS-SCM")))))))))))))))</f>
        <v>DNS-Finance</v>
      </c>
      <c r="Z26" s="1" t="str">
        <f>IF(ISNUMBER(SEARCH("DNS",'Post Data'!$Y26)),"DNS","Vendor")</f>
        <v>DNS</v>
      </c>
      <c r="AA26" s="1" t="str">
        <f t="array" ref="AA26">IFS(ISNUMBER(SEARCH("Central Office",'Post Data'!$C26)),"Ops CO",
OR(ISNUMBER(SEARCH("CNR",'Post Data'!$C26)),ISNUMBER(SEARCH("NWR",'Post Data'!$C26))),"Central",
OR(ISNUMBER(SEARCH("ESR",'Post Data'!$C26)),ISNUMBER(SEARCH("UVR",'Post Data'!$C26))),"Eastern",
OR(ISNUMBER(SEARCH("NCR",'Post Data'!$C26)),ISNUMBER(SEARCH("NTR",'Post Data'!$C26))),"Northern",
OR(ISNUMBER(SEARCH("WSR",'Post Data'!$C26)),ISNUMBER(SEARCH("SUR",'Post Data'!$C26))),"Southern",
OR(ISNUMBER(SEARCH("WCR",'Post Data'!$C26)),ISNUMBER(SEARCH("WNR",'Post Data'!$C26))),"Western")</f>
        <v>Southern</v>
      </c>
      <c r="AB26" s="1" t="str">
        <f>'Post Data'!$R26</f>
        <v>AC</v>
      </c>
      <c r="AC26" s="4">
        <v>45107.0</v>
      </c>
      <c r="AD26" s="1">
        <f>COUNTIFS('Post Data'!$X$2:$X$465,"Within SLA",'Post Data'!$C$2:$C$465,'Post Data'!$C26,'Post Data'!$D$2:$D$465,'Post Data'!$D26)</f>
        <v>0</v>
      </c>
      <c r="AE26" s="1">
        <f>COUNTIFS('Post Data'!$X$2:$X$465,"SLA Violated",'Post Data'!$C$2:$C$465,'Post Data'!$C26,'Post Data'!$D$2:$D$465,'Post Data'!$D26)</f>
        <v>2</v>
      </c>
      <c r="AF26" s="10">
        <f>'Post Data'!$AD26/('Post Data'!$AD26+'Post Data'!$AE26)</f>
        <v>0</v>
      </c>
    </row>
    <row r="27" ht="15.75" customHeight="1">
      <c r="A27" s="1" t="s">
        <v>290</v>
      </c>
      <c r="B27" s="1" t="s">
        <v>29</v>
      </c>
      <c r="C27" s="1" t="s">
        <v>30</v>
      </c>
      <c r="D27" s="1" t="s">
        <v>138</v>
      </c>
      <c r="E27" s="1" t="s">
        <v>291</v>
      </c>
      <c r="F27" s="1" t="s">
        <v>292</v>
      </c>
      <c r="G27" s="1" t="s">
        <v>166</v>
      </c>
      <c r="H27" s="1" t="s">
        <v>167</v>
      </c>
      <c r="I27" s="1">
        <v>245.0</v>
      </c>
      <c r="J27" s="1" t="s">
        <v>34</v>
      </c>
      <c r="K27" s="1" t="s">
        <v>35</v>
      </c>
      <c r="L27" s="9">
        <v>45159.56180555555</v>
      </c>
      <c r="M27" s="9">
        <v>45155.56180555555</v>
      </c>
      <c r="N27" s="9">
        <v>45155.70277777778</v>
      </c>
      <c r="O27" s="1" t="s">
        <v>246</v>
      </c>
      <c r="P27" s="1" t="b">
        <v>0</v>
      </c>
      <c r="Q27" s="1" t="s">
        <v>138</v>
      </c>
      <c r="R27" s="1" t="s">
        <v>37</v>
      </c>
      <c r="S27" s="6" t="s">
        <v>38</v>
      </c>
      <c r="T27" s="1" t="s">
        <v>39</v>
      </c>
      <c r="U27" s="1" t="str">
        <f>IF(ISNUMBER('Post Data'!$N27),"Done","Pending")</f>
        <v>Done</v>
      </c>
      <c r="V27" s="5">
        <f>IFERROR('Post Data'!$N27-'Post Data'!$M27,5000)</f>
        <v>0.1409722222</v>
      </c>
      <c r="W27" s="1" t="str">
        <f t="array" ref="W27">IFS('Post Data'!$V27&lt;=5,"00-05 Days",
AND('Post Data'!$V27&gt;5,'Post Data'!$V27&lt;=10),"06-10 Days",
AND('Post Data'!$V27&gt;10,'Post Data'!$V27&lt;=15),"11-15 Days",
AND('Post Data'!$V27&gt;15,'Post Data'!$V27&lt;=20),"16-20 Days",
'Post Data'!$V27&gt;20,"20+ Days")</f>
        <v>00-05 Days</v>
      </c>
      <c r="X27" s="1" t="str">
        <f>IF(AND('Post Data'!$N27&lt;='Post Data'!$L27,'Post Data'!$N27&lt;&gt;0),"Within SLA",IF(AND(TODAY()&lt;='Post Data'!$L27,'Post Data'!$N27=0),"Within SLA","SLA Violated"))</f>
        <v>Within SLA</v>
      </c>
      <c r="Y27" s="1" t="str">
        <f t="array" ref="Y27">IFERROR(INDEX('Pending @'!$B$2:$B$19,MATCH('Post Data'!$H27,'Pending @'!$A$2:$A$19,0)),
IF(AND('Post Data'!$D27="Region Update",'Post Data'!$AA27="Central"),"DNS-Central",
IF(AND('Post Data'!$D27="Region Update",'Post Data'!$AA27="Eastern"),"DNS-Eastern",
IF(AND('Post Data'!$D27="Region Update",'Post Data'!$AA27="Northern"),"DNS-Northern",
IF(AND('Post Data'!$D27="Region Update",'Post Data'!$AA27="Southern"),"DNS-Southern",
IF(AND('Post Data'!$D27="Region Update",'Post Data'!$AA27="Western"),"DNS-Western",
IF(AND('Post Data'!$D27="Region Update",'Post Data'!$AA27="Ops CO"),"DNS-Regional Ops",
IF(AND('Post Data'!$D27="Invoice Validation",'Post Data'!$AA27="Central"),"DNS-Central",
IF(AND('Post Data'!$D27="Invoice Validation",'Post Data'!$AA27="Eastern"),"DNS-Eastern",
IF(AND('Post Data'!$D27="Invoice Validation",'Post Data'!$AA27="Northern"),"DNS-Northern",
IF(AND('Post Data'!$D27="Invoice Validation",'Post Data'!$AA27="Southern"),"DNS-Southern",
IF(AND('Post Data'!$D27="Invoice Validation",'Post Data'!$AA27="Western"),"DNS-Western",
IF(AND('Post Data'!$D27="Invoiced Validation",'Post Data'!$AA27="Ops CO"),"DNS-Regional Ops",
IF(OR('Post Data'!$D27="Create &amp; Upload PO",'Post Data'!$D27="Payment Status Update",'Post Data'!$D27="Create SES and Send to Finance"),"DNS-Finance",
IF('Post Data'!$D27="SCM Invoice Validation","DNS-SCM")))))))))))))))</f>
        <v>DNS-SCM</v>
      </c>
      <c r="Z27" s="1" t="str">
        <f>IF(ISNUMBER(SEARCH("DNS",'Post Data'!$Y27)),"DNS","Vendor")</f>
        <v>DNS</v>
      </c>
      <c r="AA27" s="1" t="str">
        <f t="array" ref="AA27">IFS(ISNUMBER(SEARCH("Central Office",'Post Data'!$C27)),"Ops CO",
OR(ISNUMBER(SEARCH("CNR",'Post Data'!$C27)),ISNUMBER(SEARCH("NWR",'Post Data'!$C27))),"Central",
OR(ISNUMBER(SEARCH("ESR",'Post Data'!$C27)),ISNUMBER(SEARCH("UVR",'Post Data'!$C27))),"Eastern",
OR(ISNUMBER(SEARCH("NCR",'Post Data'!$C27)),ISNUMBER(SEARCH("NTR",'Post Data'!$C27))),"Northern",
OR(ISNUMBER(SEARCH("WSR",'Post Data'!$C27)),ISNUMBER(SEARCH("SUR",'Post Data'!$C27))),"Southern",
OR(ISNUMBER(SEARCH("WCR",'Post Data'!$C27)),ISNUMBER(SEARCH("WNR",'Post Data'!$C27))),"Western")</f>
        <v>Northern</v>
      </c>
      <c r="AB27" s="1" t="str">
        <f>'Post Data'!$R27</f>
        <v>PIS</v>
      </c>
      <c r="AC27" s="4">
        <v>45138.0</v>
      </c>
      <c r="AD27" s="1">
        <f>COUNTIFS('Post Data'!$X$2:$X$465,"Within SLA",'Post Data'!$C$2:$C$465,'Post Data'!$C27,'Post Data'!$D$2:$D$465,'Post Data'!$D27)</f>
        <v>1</v>
      </c>
      <c r="AE27" s="1">
        <f>COUNTIFS('Post Data'!$X$2:$X$465,"SLA Violated",'Post Data'!$C$2:$C$465,'Post Data'!$C27,'Post Data'!$D$2:$D$465,'Post Data'!$D27)</f>
        <v>0</v>
      </c>
      <c r="AF27" s="10">
        <f>'Post Data'!$AD27/('Post Data'!$AD27+'Post Data'!$AE27)</f>
        <v>1</v>
      </c>
    </row>
    <row r="28" ht="15.75" customHeight="1">
      <c r="A28" s="1" t="s">
        <v>293</v>
      </c>
      <c r="B28" s="1" t="s">
        <v>29</v>
      </c>
      <c r="C28" s="1" t="s">
        <v>41</v>
      </c>
      <c r="D28" s="1" t="s">
        <v>138</v>
      </c>
      <c r="E28" s="1" t="s">
        <v>291</v>
      </c>
      <c r="F28" s="1" t="s">
        <v>292</v>
      </c>
      <c r="G28" s="1" t="s">
        <v>166</v>
      </c>
      <c r="H28" s="1" t="s">
        <v>167</v>
      </c>
      <c r="I28" s="1">
        <v>272.0</v>
      </c>
      <c r="J28" s="1" t="s">
        <v>34</v>
      </c>
      <c r="K28" s="1" t="s">
        <v>35</v>
      </c>
      <c r="L28" s="9">
        <v>45159.561111111114</v>
      </c>
      <c r="M28" s="9">
        <v>45155.561111111114</v>
      </c>
      <c r="N28" s="9">
        <v>45155.70277777778</v>
      </c>
      <c r="O28" s="1" t="s">
        <v>246</v>
      </c>
      <c r="P28" s="1" t="b">
        <v>0</v>
      </c>
      <c r="Q28" s="1" t="s">
        <v>138</v>
      </c>
      <c r="R28" s="1" t="s">
        <v>42</v>
      </c>
      <c r="S28" s="6" t="s">
        <v>38</v>
      </c>
      <c r="T28" s="1" t="s">
        <v>39</v>
      </c>
      <c r="U28" s="1" t="str">
        <f>IF(ISNUMBER('Post Data'!$N28),"Done","Pending")</f>
        <v>Done</v>
      </c>
      <c r="V28" s="5">
        <f>IFERROR('Post Data'!$N28-'Post Data'!$M28,5000)</f>
        <v>0.1416666667</v>
      </c>
      <c r="W28" s="1" t="str">
        <f t="array" ref="W28">IFS('Post Data'!$V28&lt;=5,"00-05 Days",
AND('Post Data'!$V28&gt;5,'Post Data'!$V28&lt;=10),"06-10 Days",
AND('Post Data'!$V28&gt;10,'Post Data'!$V28&lt;=15),"11-15 Days",
AND('Post Data'!$V28&gt;15,'Post Data'!$V28&lt;=20),"16-20 Days",
'Post Data'!$V28&gt;20,"20+ Days")</f>
        <v>00-05 Days</v>
      </c>
      <c r="X28" s="1" t="str">
        <f>IF(AND('Post Data'!$N28&lt;='Post Data'!$L28,'Post Data'!$N28&lt;&gt;0),"Within SLA",IF(AND(TODAY()&lt;='Post Data'!$L28,'Post Data'!$N28=0),"Within SLA","SLA Violated"))</f>
        <v>Within SLA</v>
      </c>
      <c r="Y28" s="1" t="str">
        <f t="array" ref="Y28">IFERROR(INDEX('Pending @'!$B$2:$B$19,MATCH('Post Data'!$H28,'Pending @'!$A$2:$A$19,0)),
IF(AND('Post Data'!$D28="Region Update",'Post Data'!$AA28="Central"),"DNS-Central",
IF(AND('Post Data'!$D28="Region Update",'Post Data'!$AA28="Eastern"),"DNS-Eastern",
IF(AND('Post Data'!$D28="Region Update",'Post Data'!$AA28="Northern"),"DNS-Northern",
IF(AND('Post Data'!$D28="Region Update",'Post Data'!$AA28="Southern"),"DNS-Southern",
IF(AND('Post Data'!$D28="Region Update",'Post Data'!$AA28="Western"),"DNS-Western",
IF(AND('Post Data'!$D28="Region Update",'Post Data'!$AA28="Ops CO"),"DNS-Regional Ops",
IF(AND('Post Data'!$D28="Invoice Validation",'Post Data'!$AA28="Central"),"DNS-Central",
IF(AND('Post Data'!$D28="Invoice Validation",'Post Data'!$AA28="Eastern"),"DNS-Eastern",
IF(AND('Post Data'!$D28="Invoice Validation",'Post Data'!$AA28="Northern"),"DNS-Northern",
IF(AND('Post Data'!$D28="Invoice Validation",'Post Data'!$AA28="Southern"),"DNS-Southern",
IF(AND('Post Data'!$D28="Invoice Validation",'Post Data'!$AA28="Western"),"DNS-Western",
IF(AND('Post Data'!$D28="Invoiced Validation",'Post Data'!$AA28="Ops CO"),"DNS-Regional Ops",
IF(OR('Post Data'!$D28="Create &amp; Upload PO",'Post Data'!$D28="Payment Status Update",'Post Data'!$D28="Create SES and Send to Finance"),"DNS-Finance",
IF('Post Data'!$D28="SCM Invoice Validation","DNS-SCM")))))))))))))))</f>
        <v>DNS-SCM</v>
      </c>
      <c r="Z28" s="1" t="str">
        <f>IF(ISNUMBER(SEARCH("DNS",'Post Data'!$Y28)),"DNS","Vendor")</f>
        <v>DNS</v>
      </c>
      <c r="AA28" s="1" t="str">
        <f t="array" ref="AA28">IFS(ISNUMBER(SEARCH("Central Office",'Post Data'!$C28)),"Ops CO",
OR(ISNUMBER(SEARCH("CNR",'Post Data'!$C28)),ISNUMBER(SEARCH("NWR",'Post Data'!$C28))),"Central",
OR(ISNUMBER(SEARCH("ESR",'Post Data'!$C28)),ISNUMBER(SEARCH("UVR",'Post Data'!$C28))),"Eastern",
OR(ISNUMBER(SEARCH("NCR",'Post Data'!$C28)),ISNUMBER(SEARCH("NTR",'Post Data'!$C28))),"Northern",
OR(ISNUMBER(SEARCH("WSR",'Post Data'!$C28)),ISNUMBER(SEARCH("SUR",'Post Data'!$C28))),"Southern",
OR(ISNUMBER(SEARCH("WCR",'Post Data'!$C28)),ISNUMBER(SEARCH("WNR",'Post Data'!$C28))),"Western")</f>
        <v>Northern</v>
      </c>
      <c r="AB28" s="1" t="str">
        <f>'Post Data'!$R28</f>
        <v>PG</v>
      </c>
      <c r="AC28" s="4">
        <v>45138.0</v>
      </c>
      <c r="AD28" s="1">
        <f>COUNTIFS('Post Data'!$X$2:$X$465,"Within SLA",'Post Data'!$C$2:$C$465,'Post Data'!$C28,'Post Data'!$D$2:$D$465,'Post Data'!$D28)</f>
        <v>1</v>
      </c>
      <c r="AE28" s="1">
        <f>COUNTIFS('Post Data'!$X$2:$X$465,"SLA Violated",'Post Data'!$C$2:$C$465,'Post Data'!$C28,'Post Data'!$D$2:$D$465,'Post Data'!$D28)</f>
        <v>0</v>
      </c>
      <c r="AF28" s="10">
        <f>'Post Data'!$AD28/('Post Data'!$AD28+'Post Data'!$AE28)</f>
        <v>1</v>
      </c>
    </row>
    <row r="29" ht="15.75" customHeight="1">
      <c r="A29" s="1" t="s">
        <v>294</v>
      </c>
      <c r="B29" s="1" t="s">
        <v>29</v>
      </c>
      <c r="C29" s="1" t="s">
        <v>50</v>
      </c>
      <c r="D29" s="1" t="s">
        <v>138</v>
      </c>
      <c r="E29" s="1" t="s">
        <v>291</v>
      </c>
      <c r="F29" s="1" t="s">
        <v>292</v>
      </c>
      <c r="G29" s="1" t="s">
        <v>166</v>
      </c>
      <c r="H29" s="1" t="s">
        <v>167</v>
      </c>
      <c r="I29" s="1">
        <v>254.0</v>
      </c>
      <c r="J29" s="1" t="s">
        <v>34</v>
      </c>
      <c r="K29" s="1" t="s">
        <v>35</v>
      </c>
      <c r="L29" s="9">
        <v>45159.561111111114</v>
      </c>
      <c r="M29" s="9">
        <v>45155.561111111114</v>
      </c>
      <c r="N29" s="9">
        <v>45155.70208333333</v>
      </c>
      <c r="O29" s="1" t="s">
        <v>246</v>
      </c>
      <c r="P29" s="1" t="b">
        <v>0</v>
      </c>
      <c r="Q29" s="1" t="s">
        <v>138</v>
      </c>
      <c r="R29" s="1" t="s">
        <v>51</v>
      </c>
      <c r="S29" s="6" t="s">
        <v>38</v>
      </c>
      <c r="T29" s="1" t="s">
        <v>39</v>
      </c>
      <c r="U29" s="1" t="str">
        <f>IF(ISNUMBER('Post Data'!$N29),"Done","Pending")</f>
        <v>Done</v>
      </c>
      <c r="V29" s="5">
        <f>IFERROR('Post Data'!$N29-'Post Data'!$M29,5000)</f>
        <v>0.1409722222</v>
      </c>
      <c r="W29" s="1" t="str">
        <f t="array" ref="W29">IFS('Post Data'!$V29&lt;=5,"00-05 Days",
AND('Post Data'!$V29&gt;5,'Post Data'!$V29&lt;=10),"06-10 Days",
AND('Post Data'!$V29&gt;10,'Post Data'!$V29&lt;=15),"11-15 Days",
AND('Post Data'!$V29&gt;15,'Post Data'!$V29&lt;=20),"16-20 Days",
'Post Data'!$V29&gt;20,"20+ Days")</f>
        <v>00-05 Days</v>
      </c>
      <c r="X29" s="1" t="str">
        <f>IF(AND('Post Data'!$N29&lt;='Post Data'!$L29,'Post Data'!$N29&lt;&gt;0),"Within SLA",IF(AND(TODAY()&lt;='Post Data'!$L29,'Post Data'!$N29=0),"Within SLA","SLA Violated"))</f>
        <v>Within SLA</v>
      </c>
      <c r="Y29" s="1" t="str">
        <f t="array" ref="Y29">IFERROR(INDEX('Pending @'!$B$2:$B$19,MATCH('Post Data'!$H29,'Pending @'!$A$2:$A$19,0)),
IF(AND('Post Data'!$D29="Region Update",'Post Data'!$AA29="Central"),"DNS-Central",
IF(AND('Post Data'!$D29="Region Update",'Post Data'!$AA29="Eastern"),"DNS-Eastern",
IF(AND('Post Data'!$D29="Region Update",'Post Data'!$AA29="Northern"),"DNS-Northern",
IF(AND('Post Data'!$D29="Region Update",'Post Data'!$AA29="Southern"),"DNS-Southern",
IF(AND('Post Data'!$D29="Region Update",'Post Data'!$AA29="Western"),"DNS-Western",
IF(AND('Post Data'!$D29="Region Update",'Post Data'!$AA29="Ops CO"),"DNS-Regional Ops",
IF(AND('Post Data'!$D29="Invoice Validation",'Post Data'!$AA29="Central"),"DNS-Central",
IF(AND('Post Data'!$D29="Invoice Validation",'Post Data'!$AA29="Eastern"),"DNS-Eastern",
IF(AND('Post Data'!$D29="Invoice Validation",'Post Data'!$AA29="Northern"),"DNS-Northern",
IF(AND('Post Data'!$D29="Invoice Validation",'Post Data'!$AA29="Southern"),"DNS-Southern",
IF(AND('Post Data'!$D29="Invoice Validation",'Post Data'!$AA29="Western"),"DNS-Western",
IF(AND('Post Data'!$D29="Invoiced Validation",'Post Data'!$AA29="Ops CO"),"DNS-Regional Ops",
IF(OR('Post Data'!$D29="Create &amp; Upload PO",'Post Data'!$D29="Payment Status Update",'Post Data'!$D29="Create SES and Send to Finance"),"DNS-Finance",
IF('Post Data'!$D29="SCM Invoice Validation","DNS-SCM")))))))))))))))</f>
        <v>DNS-SCM</v>
      </c>
      <c r="Z29" s="1" t="str">
        <f>IF(ISNUMBER(SEARCH("DNS",'Post Data'!$Y29)),"DNS","Vendor")</f>
        <v>DNS</v>
      </c>
      <c r="AA29" s="1" t="str">
        <f t="array" ref="AA29">IFS(ISNUMBER(SEARCH("Central Office",'Post Data'!$C29)),"Ops CO",
OR(ISNUMBER(SEARCH("CNR",'Post Data'!$C29)),ISNUMBER(SEARCH("NWR",'Post Data'!$C29))),"Central",
OR(ISNUMBER(SEARCH("ESR",'Post Data'!$C29)),ISNUMBER(SEARCH("UVR",'Post Data'!$C29))),"Eastern",
OR(ISNUMBER(SEARCH("NCR",'Post Data'!$C29)),ISNUMBER(SEARCH("NTR",'Post Data'!$C29))),"Northern",
OR(ISNUMBER(SEARCH("WSR",'Post Data'!$C29)),ISNUMBER(SEARCH("SUR",'Post Data'!$C29))),"Southern",
OR(ISNUMBER(SEARCH("WCR",'Post Data'!$C29)),ISNUMBER(SEARCH("WNR",'Post Data'!$C29))),"Western")</f>
        <v>Northern</v>
      </c>
      <c r="AB29" s="1" t="str">
        <f>'Post Data'!$R29</f>
        <v>Refuel</v>
      </c>
      <c r="AC29" s="4">
        <v>45138.0</v>
      </c>
      <c r="AD29" s="1">
        <f>COUNTIFS('Post Data'!$X$2:$X$465,"Within SLA",'Post Data'!$C$2:$C$465,'Post Data'!$C29,'Post Data'!$D$2:$D$465,'Post Data'!$D29)</f>
        <v>1</v>
      </c>
      <c r="AE29" s="1">
        <f>COUNTIFS('Post Data'!$X$2:$X$465,"SLA Violated",'Post Data'!$C$2:$C$465,'Post Data'!$C29,'Post Data'!$D$2:$D$465,'Post Data'!$D29)</f>
        <v>0</v>
      </c>
      <c r="AF29" s="10">
        <f>'Post Data'!$AD29/('Post Data'!$AD29+'Post Data'!$AE29)</f>
        <v>1</v>
      </c>
    </row>
    <row r="30" ht="15.75" customHeight="1">
      <c r="A30" s="1" t="s">
        <v>295</v>
      </c>
      <c r="B30" s="1" t="s">
        <v>29</v>
      </c>
      <c r="C30" s="1" t="s">
        <v>71</v>
      </c>
      <c r="D30" s="1" t="s">
        <v>54</v>
      </c>
      <c r="E30" s="1" t="s">
        <v>32</v>
      </c>
      <c r="F30" s="1" t="s">
        <v>33</v>
      </c>
      <c r="G30" s="1" t="s">
        <v>162</v>
      </c>
      <c r="H30" s="1" t="s">
        <v>163</v>
      </c>
      <c r="I30" s="1">
        <v>93.0</v>
      </c>
      <c r="J30" s="1" t="s">
        <v>34</v>
      </c>
      <c r="K30" s="1" t="s">
        <v>35</v>
      </c>
      <c r="L30" s="9">
        <v>45160.555555555555</v>
      </c>
      <c r="M30" s="9">
        <v>45155.555555555555</v>
      </c>
      <c r="N30" s="9" t="s">
        <v>265</v>
      </c>
      <c r="O30" s="1" t="s">
        <v>266</v>
      </c>
      <c r="P30" s="1" t="b">
        <v>0</v>
      </c>
      <c r="Q30" s="1" t="s">
        <v>54</v>
      </c>
      <c r="R30" s="1" t="s">
        <v>37</v>
      </c>
      <c r="S30" s="6" t="s">
        <v>48</v>
      </c>
      <c r="T30" s="1" t="s">
        <v>39</v>
      </c>
      <c r="U30" s="1" t="str">
        <f>IF(ISNUMBER('Post Data'!$N30),"Done","Pending")</f>
        <v>Pending</v>
      </c>
      <c r="V30" s="5">
        <f>IFERROR('Post Data'!$N30-'Post Data'!$M30,5000)</f>
        <v>5000</v>
      </c>
      <c r="W30" s="1" t="str">
        <f t="array" ref="W30">IFS('Post Data'!$V30&lt;=5,"00-05 Days",
AND('Post Data'!$V30&gt;5,'Post Data'!$V30&lt;=10),"06-10 Days",
AND('Post Data'!$V30&gt;10,'Post Data'!$V30&lt;=15),"11-15 Days",
AND('Post Data'!$V30&gt;15,'Post Data'!$V30&lt;=20),"16-20 Days",
'Post Data'!$V30&gt;20,"20+ Days")</f>
        <v>20+ Days</v>
      </c>
      <c r="X30" s="1" t="str">
        <f>IF(AND('Post Data'!$N30&lt;='Post Data'!$L30,'Post Data'!$N30&lt;&gt;0),"Within SLA",IF(AND(TODAY()&lt;='Post Data'!$L30,'Post Data'!$N30=0),"Within SLA","SLA Violated"))</f>
        <v>SLA Violated</v>
      </c>
      <c r="Y30" s="1" t="str">
        <f t="array" ref="Y30">IFERROR(INDEX('Pending @'!$B$2:$B$19,MATCH('Post Data'!$H30,'Pending @'!$A$2:$A$19,0)),
IF(AND('Post Data'!$D30="Region Update",'Post Data'!$AA30="Central"),"DNS-Central",
IF(AND('Post Data'!$D30="Region Update",'Post Data'!$AA30="Eastern"),"DNS-Eastern",
IF(AND('Post Data'!$D30="Region Update",'Post Data'!$AA30="Northern"),"DNS-Northern",
IF(AND('Post Data'!$D30="Region Update",'Post Data'!$AA30="Southern"),"DNS-Southern",
IF(AND('Post Data'!$D30="Region Update",'Post Data'!$AA30="Western"),"DNS-Western",
IF(AND('Post Data'!$D30="Region Update",'Post Data'!$AA30="Ops CO"),"DNS-Regional Ops",
IF(AND('Post Data'!$D30="Invoice Validation",'Post Data'!$AA30="Central"),"DNS-Central",
IF(AND('Post Data'!$D30="Invoice Validation",'Post Data'!$AA30="Eastern"),"DNS-Eastern",
IF(AND('Post Data'!$D30="Invoice Validation",'Post Data'!$AA30="Northern"),"DNS-Northern",
IF(AND('Post Data'!$D30="Invoice Validation",'Post Data'!$AA30="Southern"),"DNS-Southern",
IF(AND('Post Data'!$D30="Invoice Validation",'Post Data'!$AA30="Western"),"DNS-Western",
IF(AND('Post Data'!$D30="Invoiced Validation",'Post Data'!$AA30="Ops CO"),"DNS-Regional Ops",
IF(OR('Post Data'!$D30="Create &amp; Upload PO",'Post Data'!$D30="Payment Status Update",'Post Data'!$D30="Create SES and Send to Finance"),"DNS-Finance",
IF('Post Data'!$D30="SCM Invoice Validation","DNS-SCM")))))))))))))))</f>
        <v>DNS-Finance</v>
      </c>
      <c r="Z30" s="1" t="str">
        <f>IF(ISNUMBER(SEARCH("DNS",'Post Data'!$Y30)),"DNS","Vendor")</f>
        <v>DNS</v>
      </c>
      <c r="AA30" s="1" t="str">
        <f t="array" ref="AA30">IFS(ISNUMBER(SEARCH("Central Office",'Post Data'!$C30)),"Ops CO",
OR(ISNUMBER(SEARCH("CNR",'Post Data'!$C30)),ISNUMBER(SEARCH("NWR",'Post Data'!$C30))),"Central",
OR(ISNUMBER(SEARCH("ESR",'Post Data'!$C30)),ISNUMBER(SEARCH("UVR",'Post Data'!$C30))),"Eastern",
OR(ISNUMBER(SEARCH("NCR",'Post Data'!$C30)),ISNUMBER(SEARCH("NTR",'Post Data'!$C30))),"Northern",
OR(ISNUMBER(SEARCH("WSR",'Post Data'!$C30)),ISNUMBER(SEARCH("SUR",'Post Data'!$C30))),"Southern",
OR(ISNUMBER(SEARCH("WCR",'Post Data'!$C30)),ISNUMBER(SEARCH("WNR",'Post Data'!$C30))),"Western")</f>
        <v>Western</v>
      </c>
      <c r="AB30" s="1" t="str">
        <f>'Post Data'!$R30</f>
        <v>PIS</v>
      </c>
      <c r="AC30" s="4">
        <v>45107.0</v>
      </c>
      <c r="AD30" s="1">
        <f>COUNTIFS('Post Data'!$X$2:$X$465,"Within SLA",'Post Data'!$C$2:$C$465,'Post Data'!$C30,'Post Data'!$D$2:$D$465,'Post Data'!$D30)</f>
        <v>0</v>
      </c>
      <c r="AE30" s="1">
        <f>COUNTIFS('Post Data'!$X$2:$X$465,"SLA Violated",'Post Data'!$C$2:$C$465,'Post Data'!$C30,'Post Data'!$D$2:$D$465,'Post Data'!$D30)</f>
        <v>2</v>
      </c>
      <c r="AF30" s="10">
        <f>'Post Data'!$AD30/('Post Data'!$AD30+'Post Data'!$AE30)</f>
        <v>0</v>
      </c>
    </row>
    <row r="31" ht="15.75" customHeight="1">
      <c r="A31" s="1" t="s">
        <v>296</v>
      </c>
      <c r="B31" s="1" t="s">
        <v>29</v>
      </c>
      <c r="C31" s="1" t="s">
        <v>73</v>
      </c>
      <c r="D31" s="1" t="s">
        <v>54</v>
      </c>
      <c r="E31" s="1" t="s">
        <v>32</v>
      </c>
      <c r="F31" s="1" t="s">
        <v>33</v>
      </c>
      <c r="G31" s="1" t="s">
        <v>162</v>
      </c>
      <c r="H31" s="1" t="s">
        <v>163</v>
      </c>
      <c r="I31" s="1">
        <v>103.0</v>
      </c>
      <c r="J31" s="1" t="s">
        <v>34</v>
      </c>
      <c r="K31" s="1" t="s">
        <v>35</v>
      </c>
      <c r="L31" s="9">
        <v>45160.552083333336</v>
      </c>
      <c r="M31" s="9">
        <v>45155.552083333336</v>
      </c>
      <c r="N31" s="9" t="s">
        <v>265</v>
      </c>
      <c r="O31" s="1" t="s">
        <v>266</v>
      </c>
      <c r="P31" s="1" t="b">
        <v>0</v>
      </c>
      <c r="Q31" s="1" t="s">
        <v>54</v>
      </c>
      <c r="R31" s="1" t="s">
        <v>42</v>
      </c>
      <c r="S31" s="6" t="s">
        <v>48</v>
      </c>
      <c r="T31" s="1" t="s">
        <v>39</v>
      </c>
      <c r="U31" s="1" t="str">
        <f>IF(ISNUMBER('Post Data'!$N31),"Done","Pending")</f>
        <v>Pending</v>
      </c>
      <c r="V31" s="5">
        <f>IFERROR('Post Data'!$N31-'Post Data'!$M31,5000)</f>
        <v>5000</v>
      </c>
      <c r="W31" s="1" t="str">
        <f t="array" ref="W31">IFS('Post Data'!$V31&lt;=5,"00-05 Days",
AND('Post Data'!$V31&gt;5,'Post Data'!$V31&lt;=10),"06-10 Days",
AND('Post Data'!$V31&gt;10,'Post Data'!$V31&lt;=15),"11-15 Days",
AND('Post Data'!$V31&gt;15,'Post Data'!$V31&lt;=20),"16-20 Days",
'Post Data'!$V31&gt;20,"20+ Days")</f>
        <v>20+ Days</v>
      </c>
      <c r="X31" s="1" t="str">
        <f>IF(AND('Post Data'!$N31&lt;='Post Data'!$L31,'Post Data'!$N31&lt;&gt;0),"Within SLA",IF(AND(TODAY()&lt;='Post Data'!$L31,'Post Data'!$N31=0),"Within SLA","SLA Violated"))</f>
        <v>SLA Violated</v>
      </c>
      <c r="Y31" s="1" t="str">
        <f t="array" ref="Y31">IFERROR(INDEX('Pending @'!$B$2:$B$19,MATCH('Post Data'!$H31,'Pending @'!$A$2:$A$19,0)),
IF(AND('Post Data'!$D31="Region Update",'Post Data'!$AA31="Central"),"DNS-Central",
IF(AND('Post Data'!$D31="Region Update",'Post Data'!$AA31="Eastern"),"DNS-Eastern",
IF(AND('Post Data'!$D31="Region Update",'Post Data'!$AA31="Northern"),"DNS-Northern",
IF(AND('Post Data'!$D31="Region Update",'Post Data'!$AA31="Southern"),"DNS-Southern",
IF(AND('Post Data'!$D31="Region Update",'Post Data'!$AA31="Western"),"DNS-Western",
IF(AND('Post Data'!$D31="Region Update",'Post Data'!$AA31="Ops CO"),"DNS-Regional Ops",
IF(AND('Post Data'!$D31="Invoice Validation",'Post Data'!$AA31="Central"),"DNS-Central",
IF(AND('Post Data'!$D31="Invoice Validation",'Post Data'!$AA31="Eastern"),"DNS-Eastern",
IF(AND('Post Data'!$D31="Invoice Validation",'Post Data'!$AA31="Northern"),"DNS-Northern",
IF(AND('Post Data'!$D31="Invoice Validation",'Post Data'!$AA31="Southern"),"DNS-Southern",
IF(AND('Post Data'!$D31="Invoice Validation",'Post Data'!$AA31="Western"),"DNS-Western",
IF(AND('Post Data'!$D31="Invoiced Validation",'Post Data'!$AA31="Ops CO"),"DNS-Regional Ops",
IF(OR('Post Data'!$D31="Create &amp; Upload PO",'Post Data'!$D31="Payment Status Update",'Post Data'!$D31="Create SES and Send to Finance"),"DNS-Finance",
IF('Post Data'!$D31="SCM Invoice Validation","DNS-SCM")))))))))))))))</f>
        <v>DNS-Finance</v>
      </c>
      <c r="Z31" s="1" t="str">
        <f>IF(ISNUMBER(SEARCH("DNS",'Post Data'!$Y31)),"DNS","Vendor")</f>
        <v>DNS</v>
      </c>
      <c r="AA31" s="1" t="str">
        <f t="array" ref="AA31">IFS(ISNUMBER(SEARCH("Central Office",'Post Data'!$C31)),"Ops CO",
OR(ISNUMBER(SEARCH("CNR",'Post Data'!$C31)),ISNUMBER(SEARCH("NWR",'Post Data'!$C31))),"Central",
OR(ISNUMBER(SEARCH("ESR",'Post Data'!$C31)),ISNUMBER(SEARCH("UVR",'Post Data'!$C31))),"Eastern",
OR(ISNUMBER(SEARCH("NCR",'Post Data'!$C31)),ISNUMBER(SEARCH("NTR",'Post Data'!$C31))),"Northern",
OR(ISNUMBER(SEARCH("WSR",'Post Data'!$C31)),ISNUMBER(SEARCH("SUR",'Post Data'!$C31))),"Southern",
OR(ISNUMBER(SEARCH("WCR",'Post Data'!$C31)),ISNUMBER(SEARCH("WNR",'Post Data'!$C31))),"Western")</f>
        <v>Western</v>
      </c>
      <c r="AB31" s="1" t="str">
        <f>'Post Data'!$R31</f>
        <v>PG</v>
      </c>
      <c r="AC31" s="4">
        <v>45107.0</v>
      </c>
      <c r="AD31" s="1">
        <f>COUNTIFS('Post Data'!$X$2:$X$465,"Within SLA",'Post Data'!$C$2:$C$465,'Post Data'!$C31,'Post Data'!$D$2:$D$465,'Post Data'!$D31)</f>
        <v>0</v>
      </c>
      <c r="AE31" s="1">
        <f>COUNTIFS('Post Data'!$X$2:$X$465,"SLA Violated",'Post Data'!$C$2:$C$465,'Post Data'!$C31,'Post Data'!$D$2:$D$465,'Post Data'!$D31)</f>
        <v>2</v>
      </c>
      <c r="AF31" s="10">
        <f>'Post Data'!$AD31/('Post Data'!$AD31+'Post Data'!$AE31)</f>
        <v>0</v>
      </c>
    </row>
    <row r="32" ht="15.75" customHeight="1">
      <c r="A32" s="1" t="s">
        <v>297</v>
      </c>
      <c r="B32" s="1" t="s">
        <v>29</v>
      </c>
      <c r="C32" s="1" t="s">
        <v>75</v>
      </c>
      <c r="D32" s="1" t="s">
        <v>54</v>
      </c>
      <c r="E32" s="1" t="s">
        <v>32</v>
      </c>
      <c r="F32" s="1" t="s">
        <v>33</v>
      </c>
      <c r="G32" s="1" t="s">
        <v>162</v>
      </c>
      <c r="H32" s="1" t="s">
        <v>163</v>
      </c>
      <c r="I32" s="1">
        <v>96.0</v>
      </c>
      <c r="J32" s="1" t="s">
        <v>34</v>
      </c>
      <c r="K32" s="1" t="s">
        <v>35</v>
      </c>
      <c r="L32" s="9">
        <v>45160.54513888889</v>
      </c>
      <c r="M32" s="9">
        <v>45155.54513888889</v>
      </c>
      <c r="N32" s="9" t="s">
        <v>265</v>
      </c>
      <c r="O32" s="1" t="s">
        <v>266</v>
      </c>
      <c r="P32" s="1" t="b">
        <v>0</v>
      </c>
      <c r="Q32" s="1" t="s">
        <v>54</v>
      </c>
      <c r="R32" s="1" t="s">
        <v>37</v>
      </c>
      <c r="S32" s="6" t="s">
        <v>48</v>
      </c>
      <c r="T32" s="1" t="s">
        <v>39</v>
      </c>
      <c r="U32" s="1" t="str">
        <f>IF(ISNUMBER('Post Data'!$N32),"Done","Pending")</f>
        <v>Pending</v>
      </c>
      <c r="V32" s="5">
        <f>IFERROR('Post Data'!$N32-'Post Data'!$M32,5000)</f>
        <v>5000</v>
      </c>
      <c r="W32" s="1" t="str">
        <f t="array" ref="W32">IFS('Post Data'!$V32&lt;=5,"00-05 Days",
AND('Post Data'!$V32&gt;5,'Post Data'!$V32&lt;=10),"06-10 Days",
AND('Post Data'!$V32&gt;10,'Post Data'!$V32&lt;=15),"11-15 Days",
AND('Post Data'!$V32&gt;15,'Post Data'!$V32&lt;=20),"16-20 Days",
'Post Data'!$V32&gt;20,"20+ Days")</f>
        <v>20+ Days</v>
      </c>
      <c r="X32" s="1" t="str">
        <f>IF(AND('Post Data'!$N32&lt;='Post Data'!$L32,'Post Data'!$N32&lt;&gt;0),"Within SLA",IF(AND(TODAY()&lt;='Post Data'!$L32,'Post Data'!$N32=0),"Within SLA","SLA Violated"))</f>
        <v>SLA Violated</v>
      </c>
      <c r="Y32" s="1" t="str">
        <f t="array" ref="Y32">IFERROR(INDEX('Pending @'!$B$2:$B$19,MATCH('Post Data'!$H32,'Pending @'!$A$2:$A$19,0)),
IF(AND('Post Data'!$D32="Region Update",'Post Data'!$AA32="Central"),"DNS-Central",
IF(AND('Post Data'!$D32="Region Update",'Post Data'!$AA32="Eastern"),"DNS-Eastern",
IF(AND('Post Data'!$D32="Region Update",'Post Data'!$AA32="Northern"),"DNS-Northern",
IF(AND('Post Data'!$D32="Region Update",'Post Data'!$AA32="Southern"),"DNS-Southern",
IF(AND('Post Data'!$D32="Region Update",'Post Data'!$AA32="Western"),"DNS-Western",
IF(AND('Post Data'!$D32="Region Update",'Post Data'!$AA32="Ops CO"),"DNS-Regional Ops",
IF(AND('Post Data'!$D32="Invoice Validation",'Post Data'!$AA32="Central"),"DNS-Central",
IF(AND('Post Data'!$D32="Invoice Validation",'Post Data'!$AA32="Eastern"),"DNS-Eastern",
IF(AND('Post Data'!$D32="Invoice Validation",'Post Data'!$AA32="Northern"),"DNS-Northern",
IF(AND('Post Data'!$D32="Invoice Validation",'Post Data'!$AA32="Southern"),"DNS-Southern",
IF(AND('Post Data'!$D32="Invoice Validation",'Post Data'!$AA32="Western"),"DNS-Western",
IF(AND('Post Data'!$D32="Invoiced Validation",'Post Data'!$AA32="Ops CO"),"DNS-Regional Ops",
IF(OR('Post Data'!$D32="Create &amp; Upload PO",'Post Data'!$D32="Payment Status Update",'Post Data'!$D32="Create SES and Send to Finance"),"DNS-Finance",
IF('Post Data'!$D32="SCM Invoice Validation","DNS-SCM")))))))))))))))</f>
        <v>DNS-Finance</v>
      </c>
      <c r="Z32" s="1" t="str">
        <f>IF(ISNUMBER(SEARCH("DNS",'Post Data'!$Y32)),"DNS","Vendor")</f>
        <v>DNS</v>
      </c>
      <c r="AA32" s="1" t="str">
        <f t="array" ref="AA32">IFS(ISNUMBER(SEARCH("Central Office",'Post Data'!$C32)),"Ops CO",
OR(ISNUMBER(SEARCH("CNR",'Post Data'!$C32)),ISNUMBER(SEARCH("NWR",'Post Data'!$C32))),"Central",
OR(ISNUMBER(SEARCH("ESR",'Post Data'!$C32)),ISNUMBER(SEARCH("UVR",'Post Data'!$C32))),"Eastern",
OR(ISNUMBER(SEARCH("NCR",'Post Data'!$C32)),ISNUMBER(SEARCH("NTR",'Post Data'!$C32))),"Northern",
OR(ISNUMBER(SEARCH("WSR",'Post Data'!$C32)),ISNUMBER(SEARCH("SUR",'Post Data'!$C32))),"Southern",
OR(ISNUMBER(SEARCH("WCR",'Post Data'!$C32)),ISNUMBER(SEARCH("WNR",'Post Data'!$C32))),"Western")</f>
        <v>Western</v>
      </c>
      <c r="AB32" s="1" t="str">
        <f>'Post Data'!$R32</f>
        <v>PIS</v>
      </c>
      <c r="AC32" s="4">
        <v>45107.0</v>
      </c>
      <c r="AD32" s="1">
        <f>COUNTIFS('Post Data'!$X$2:$X$465,"Within SLA",'Post Data'!$C$2:$C$465,'Post Data'!$C32,'Post Data'!$D$2:$D$465,'Post Data'!$D32)</f>
        <v>0</v>
      </c>
      <c r="AE32" s="1">
        <f>COUNTIFS('Post Data'!$X$2:$X$465,"SLA Violated",'Post Data'!$C$2:$C$465,'Post Data'!$C32,'Post Data'!$D$2:$D$465,'Post Data'!$D32)</f>
        <v>2</v>
      </c>
      <c r="AF32" s="10">
        <f>'Post Data'!$AD32/('Post Data'!$AD32+'Post Data'!$AE32)</f>
        <v>0</v>
      </c>
    </row>
    <row r="33" ht="15.75" customHeight="1">
      <c r="A33" s="1" t="s">
        <v>298</v>
      </c>
      <c r="B33" s="1" t="s">
        <v>29</v>
      </c>
      <c r="C33" s="1" t="s">
        <v>299</v>
      </c>
      <c r="D33" s="1" t="s">
        <v>182</v>
      </c>
      <c r="E33" s="1" t="s">
        <v>300</v>
      </c>
      <c r="F33" s="1" t="s">
        <v>301</v>
      </c>
      <c r="G33" s="1" t="s">
        <v>302</v>
      </c>
      <c r="H33" s="1" t="s">
        <v>303</v>
      </c>
      <c r="I33" s="1">
        <v>263.0</v>
      </c>
      <c r="J33" s="1" t="s">
        <v>34</v>
      </c>
      <c r="K33" s="1" t="s">
        <v>35</v>
      </c>
      <c r="L33" s="9">
        <v>45155.45347222222</v>
      </c>
      <c r="M33" s="9">
        <v>45155.45416666667</v>
      </c>
      <c r="N33" s="9">
        <v>45155.700694444444</v>
      </c>
      <c r="O33" s="1" t="s">
        <v>246</v>
      </c>
      <c r="P33" s="1" t="b">
        <v>1</v>
      </c>
      <c r="Q33" s="1" t="s">
        <v>182</v>
      </c>
      <c r="R33" s="1" t="s">
        <v>45</v>
      </c>
      <c r="S33" s="6" t="s">
        <v>38</v>
      </c>
      <c r="T33" s="1" t="s">
        <v>39</v>
      </c>
      <c r="U33" s="1" t="str">
        <f>IF(ISNUMBER('Post Data'!$N33),"Done","Pending")</f>
        <v>Done</v>
      </c>
      <c r="V33" s="5">
        <f>IFERROR('Post Data'!$N33-'Post Data'!$M33,5000)</f>
        <v>0.2465277778</v>
      </c>
      <c r="W33" s="1" t="str">
        <f t="array" ref="W33">IFS('Post Data'!$V33&lt;=5,"00-05 Days",
AND('Post Data'!$V33&gt;5,'Post Data'!$V33&lt;=10),"06-10 Days",
AND('Post Data'!$V33&gt;10,'Post Data'!$V33&lt;=15),"11-15 Days",
AND('Post Data'!$V33&gt;15,'Post Data'!$V33&lt;=20),"16-20 Days",
'Post Data'!$V33&gt;20,"20+ Days")</f>
        <v>00-05 Days</v>
      </c>
      <c r="X33" s="1" t="str">
        <f>IF(AND('Post Data'!$N33&lt;='Post Data'!$L33,'Post Data'!$N33&lt;&gt;0),"Within SLA",IF(AND(TODAY()&lt;='Post Data'!$L33,'Post Data'!$N33=0),"Within SLA","SLA Violated"))</f>
        <v>SLA Violated</v>
      </c>
      <c r="Y33" s="1" t="str">
        <f t="array" ref="Y33">IFERROR(INDEX('Pending @'!$B$2:$B$19,MATCH('Post Data'!$H33,'Pending @'!$A$2:$A$19,0)),
IF(AND('Post Data'!$D33="Region Update",'Post Data'!$AA33="Central"),"DNS-Central",
IF(AND('Post Data'!$D33="Region Update",'Post Data'!$AA33="Eastern"),"DNS-Eastern",
IF(AND('Post Data'!$D33="Region Update",'Post Data'!$AA33="Northern"),"DNS-Northern",
IF(AND('Post Data'!$D33="Region Update",'Post Data'!$AA33="Southern"),"DNS-Southern",
IF(AND('Post Data'!$D33="Region Update",'Post Data'!$AA33="Western"),"DNS-Western",
IF(AND('Post Data'!$D33="Region Update",'Post Data'!$AA33="Ops CO"),"DNS-Regional Ops",
IF(AND('Post Data'!$D33="Invoice Validation",'Post Data'!$AA33="Central"),"DNS-Central",
IF(AND('Post Data'!$D33="Invoice Validation",'Post Data'!$AA33="Eastern"),"DNS-Eastern",
IF(AND('Post Data'!$D33="Invoice Validation",'Post Data'!$AA33="Northern"),"DNS-Northern",
IF(AND('Post Data'!$D33="Invoice Validation",'Post Data'!$AA33="Southern"),"DNS-Southern",
IF(AND('Post Data'!$D33="Invoice Validation",'Post Data'!$AA33="Western"),"DNS-Western",
IF(AND('Post Data'!$D33="Invoiced Validation",'Post Data'!$AA33="Ops CO"),"DNS-Regional Ops",
IF(OR('Post Data'!$D33="Create &amp; Upload PO",'Post Data'!$D33="Payment Status Update",'Post Data'!$D33="Create SES and Send to Finance"),"DNS-Finance",
IF('Post Data'!$D33="SCM Invoice Validation","DNS-SCM")))))))))))))))</f>
        <v>DNS-Northern</v>
      </c>
      <c r="Z33" s="1" t="str">
        <f>IF(ISNUMBER(SEARCH("DNS",'Post Data'!$Y33)),"DNS","Vendor")</f>
        <v>DNS</v>
      </c>
      <c r="AA33" s="1" t="str">
        <f t="array" ref="AA33">IFS(ISNUMBER(SEARCH("Central Office",'Post Data'!$C33)),"Ops CO",
OR(ISNUMBER(SEARCH("CNR",'Post Data'!$C33)),ISNUMBER(SEARCH("NWR",'Post Data'!$C33))),"Central",
OR(ISNUMBER(SEARCH("ESR",'Post Data'!$C33)),ISNUMBER(SEARCH("UVR",'Post Data'!$C33))),"Eastern",
OR(ISNUMBER(SEARCH("NCR",'Post Data'!$C33)),ISNUMBER(SEARCH("NTR",'Post Data'!$C33))),"Northern",
OR(ISNUMBER(SEARCH("WSR",'Post Data'!$C33)),ISNUMBER(SEARCH("SUR",'Post Data'!$C33))),"Southern",
OR(ISNUMBER(SEARCH("WCR",'Post Data'!$C33)),ISNUMBER(SEARCH("WNR",'Post Data'!$C33))),"Western")</f>
        <v>Northern</v>
      </c>
      <c r="AB33" s="1" t="str">
        <f>'Post Data'!$R33</f>
        <v>AC</v>
      </c>
      <c r="AC33" s="4">
        <v>45138.0</v>
      </c>
      <c r="AD33" s="1">
        <f>COUNTIFS('Post Data'!$X$2:$X$465,"Within SLA",'Post Data'!$C$2:$C$465,'Post Data'!$C33,'Post Data'!$D$2:$D$465,'Post Data'!$D33)</f>
        <v>0</v>
      </c>
      <c r="AE33" s="1">
        <f>COUNTIFS('Post Data'!$X$2:$X$465,"SLA Violated",'Post Data'!$C$2:$C$465,'Post Data'!$C33,'Post Data'!$D$2:$D$465,'Post Data'!$D33)</f>
        <v>1</v>
      </c>
      <c r="AF33" s="10">
        <f>'Post Data'!$AD33/('Post Data'!$AD33+'Post Data'!$AE33)</f>
        <v>0</v>
      </c>
    </row>
    <row r="34" ht="15.75" customHeight="1">
      <c r="A34" s="1" t="s">
        <v>304</v>
      </c>
      <c r="B34" s="1" t="s">
        <v>29</v>
      </c>
      <c r="C34" s="1" t="s">
        <v>47</v>
      </c>
      <c r="D34" s="1" t="s">
        <v>138</v>
      </c>
      <c r="E34" s="1" t="s">
        <v>291</v>
      </c>
      <c r="F34" s="1" t="s">
        <v>292</v>
      </c>
      <c r="G34" s="1" t="s">
        <v>166</v>
      </c>
      <c r="H34" s="1" t="s">
        <v>167</v>
      </c>
      <c r="I34" s="1">
        <v>127.0</v>
      </c>
      <c r="J34" s="1" t="s">
        <v>34</v>
      </c>
      <c r="K34" s="1" t="s">
        <v>35</v>
      </c>
      <c r="L34" s="9">
        <v>45159.42569444444</v>
      </c>
      <c r="M34" s="9">
        <v>45155.42569444444</v>
      </c>
      <c r="N34" s="9">
        <v>45155.70208333333</v>
      </c>
      <c r="O34" s="1" t="s">
        <v>246</v>
      </c>
      <c r="P34" s="1" t="b">
        <v>0</v>
      </c>
      <c r="Q34" s="1" t="s">
        <v>138</v>
      </c>
      <c r="R34" s="1" t="s">
        <v>37</v>
      </c>
      <c r="S34" s="6" t="s">
        <v>48</v>
      </c>
      <c r="T34" s="1" t="s">
        <v>39</v>
      </c>
      <c r="U34" s="1" t="str">
        <f>IF(ISNUMBER('Post Data'!$N34),"Done","Pending")</f>
        <v>Done</v>
      </c>
      <c r="V34" s="5">
        <f>IFERROR('Post Data'!$N34-'Post Data'!$M34,5000)</f>
        <v>0.2763888889</v>
      </c>
      <c r="W34" s="1" t="str">
        <f t="array" ref="W34">IFS('Post Data'!$V34&lt;=5,"00-05 Days",
AND('Post Data'!$V34&gt;5,'Post Data'!$V34&lt;=10),"06-10 Days",
AND('Post Data'!$V34&gt;10,'Post Data'!$V34&lt;=15),"11-15 Days",
AND('Post Data'!$V34&gt;15,'Post Data'!$V34&lt;=20),"16-20 Days",
'Post Data'!$V34&gt;20,"20+ Days")</f>
        <v>00-05 Days</v>
      </c>
      <c r="X34" s="1" t="str">
        <f>IF(AND('Post Data'!$N34&lt;='Post Data'!$L34,'Post Data'!$N34&lt;&gt;0),"Within SLA",IF(AND(TODAY()&lt;='Post Data'!$L34,'Post Data'!$N34=0),"Within SLA","SLA Violated"))</f>
        <v>Within SLA</v>
      </c>
      <c r="Y34" s="1" t="str">
        <f t="array" ref="Y34">IFERROR(INDEX('Pending @'!$B$2:$B$19,MATCH('Post Data'!$H34,'Pending @'!$A$2:$A$19,0)),
IF(AND('Post Data'!$D34="Region Update",'Post Data'!$AA34="Central"),"DNS-Central",
IF(AND('Post Data'!$D34="Region Update",'Post Data'!$AA34="Eastern"),"DNS-Eastern",
IF(AND('Post Data'!$D34="Region Update",'Post Data'!$AA34="Northern"),"DNS-Northern",
IF(AND('Post Data'!$D34="Region Update",'Post Data'!$AA34="Southern"),"DNS-Southern",
IF(AND('Post Data'!$D34="Region Update",'Post Data'!$AA34="Western"),"DNS-Western",
IF(AND('Post Data'!$D34="Region Update",'Post Data'!$AA34="Ops CO"),"DNS-Regional Ops",
IF(AND('Post Data'!$D34="Invoice Validation",'Post Data'!$AA34="Central"),"DNS-Central",
IF(AND('Post Data'!$D34="Invoice Validation",'Post Data'!$AA34="Eastern"),"DNS-Eastern",
IF(AND('Post Data'!$D34="Invoice Validation",'Post Data'!$AA34="Northern"),"DNS-Northern",
IF(AND('Post Data'!$D34="Invoice Validation",'Post Data'!$AA34="Southern"),"DNS-Southern",
IF(AND('Post Data'!$D34="Invoice Validation",'Post Data'!$AA34="Western"),"DNS-Western",
IF(AND('Post Data'!$D34="Invoiced Validation",'Post Data'!$AA34="Ops CO"),"DNS-Regional Ops",
IF(OR('Post Data'!$D34="Create &amp; Upload PO",'Post Data'!$D34="Payment Status Update",'Post Data'!$D34="Create SES and Send to Finance"),"DNS-Finance",
IF('Post Data'!$D34="SCM Invoice Validation","DNS-SCM")))))))))))))))</f>
        <v>DNS-SCM</v>
      </c>
      <c r="Z34" s="1" t="str">
        <f>IF(ISNUMBER(SEARCH("DNS",'Post Data'!$Y34)),"DNS","Vendor")</f>
        <v>DNS</v>
      </c>
      <c r="AA34" s="1" t="str">
        <f t="array" ref="AA34">IFS(ISNUMBER(SEARCH("Central Office",'Post Data'!$C34)),"Ops CO",
OR(ISNUMBER(SEARCH("CNR",'Post Data'!$C34)),ISNUMBER(SEARCH("NWR",'Post Data'!$C34))),"Central",
OR(ISNUMBER(SEARCH("ESR",'Post Data'!$C34)),ISNUMBER(SEARCH("UVR",'Post Data'!$C34))),"Eastern",
OR(ISNUMBER(SEARCH("NCR",'Post Data'!$C34)),ISNUMBER(SEARCH("NTR",'Post Data'!$C34))),"Northern",
OR(ISNUMBER(SEARCH("WSR",'Post Data'!$C34)),ISNUMBER(SEARCH("SUR",'Post Data'!$C34))),"Southern",
OR(ISNUMBER(SEARCH("WCR",'Post Data'!$C34)),ISNUMBER(SEARCH("WNR",'Post Data'!$C34))),"Western")</f>
        <v>Southern</v>
      </c>
      <c r="AB34" s="1" t="str">
        <f>'Post Data'!$R34</f>
        <v>PIS</v>
      </c>
      <c r="AC34" s="4">
        <v>45107.0</v>
      </c>
      <c r="AD34" s="1">
        <f>COUNTIFS('Post Data'!$X$2:$X$465,"Within SLA",'Post Data'!$C$2:$C$465,'Post Data'!$C34,'Post Data'!$D$2:$D$465,'Post Data'!$D34)</f>
        <v>1</v>
      </c>
      <c r="AE34" s="1">
        <f>COUNTIFS('Post Data'!$X$2:$X$465,"SLA Violated",'Post Data'!$C$2:$C$465,'Post Data'!$C34,'Post Data'!$D$2:$D$465,'Post Data'!$D34)</f>
        <v>0</v>
      </c>
      <c r="AF34" s="10">
        <f>'Post Data'!$AD34/('Post Data'!$AD34+'Post Data'!$AE34)</f>
        <v>1</v>
      </c>
    </row>
    <row r="35" ht="15.75" customHeight="1">
      <c r="A35" s="1" t="s">
        <v>305</v>
      </c>
      <c r="B35" s="1" t="s">
        <v>29</v>
      </c>
      <c r="C35" s="1" t="s">
        <v>44</v>
      </c>
      <c r="D35" s="1" t="s">
        <v>138</v>
      </c>
      <c r="E35" s="1" t="s">
        <v>291</v>
      </c>
      <c r="F35" s="1" t="s">
        <v>292</v>
      </c>
      <c r="G35" s="1" t="s">
        <v>166</v>
      </c>
      <c r="H35" s="1" t="s">
        <v>167</v>
      </c>
      <c r="I35" s="1">
        <v>271.0</v>
      </c>
      <c r="J35" s="1" t="s">
        <v>34</v>
      </c>
      <c r="K35" s="1" t="s">
        <v>35</v>
      </c>
      <c r="L35" s="9">
        <v>45159.425</v>
      </c>
      <c r="M35" s="9">
        <v>45155.425</v>
      </c>
      <c r="N35" s="9">
        <v>45155.70208333333</v>
      </c>
      <c r="O35" s="1" t="s">
        <v>246</v>
      </c>
      <c r="P35" s="1" t="b">
        <v>0</v>
      </c>
      <c r="Q35" s="1" t="s">
        <v>138</v>
      </c>
      <c r="R35" s="1" t="s">
        <v>45</v>
      </c>
      <c r="S35" s="6" t="s">
        <v>38</v>
      </c>
      <c r="T35" s="1" t="s">
        <v>39</v>
      </c>
      <c r="U35" s="1" t="str">
        <f>IF(ISNUMBER('Post Data'!$N35),"Done","Pending")</f>
        <v>Done</v>
      </c>
      <c r="V35" s="5">
        <f>IFERROR('Post Data'!$N35-'Post Data'!$M35,5000)</f>
        <v>0.2770833333</v>
      </c>
      <c r="W35" s="1" t="str">
        <f t="array" ref="W35">IFS('Post Data'!$V35&lt;=5,"00-05 Days",
AND('Post Data'!$V35&gt;5,'Post Data'!$V35&lt;=10),"06-10 Days",
AND('Post Data'!$V35&gt;10,'Post Data'!$V35&lt;=15),"11-15 Days",
AND('Post Data'!$V35&gt;15,'Post Data'!$V35&lt;=20),"16-20 Days",
'Post Data'!$V35&gt;20,"20+ Days")</f>
        <v>00-05 Days</v>
      </c>
      <c r="X35" s="1" t="str">
        <f>IF(AND('Post Data'!$N35&lt;='Post Data'!$L35,'Post Data'!$N35&lt;&gt;0),"Within SLA",IF(AND(TODAY()&lt;='Post Data'!$L35,'Post Data'!$N35=0),"Within SLA","SLA Violated"))</f>
        <v>Within SLA</v>
      </c>
      <c r="Y35" s="1" t="str">
        <f t="array" ref="Y35">IFERROR(INDEX('Pending @'!$B$2:$B$19,MATCH('Post Data'!$H35,'Pending @'!$A$2:$A$19,0)),
IF(AND('Post Data'!$D35="Region Update",'Post Data'!$AA35="Central"),"DNS-Central",
IF(AND('Post Data'!$D35="Region Update",'Post Data'!$AA35="Eastern"),"DNS-Eastern",
IF(AND('Post Data'!$D35="Region Update",'Post Data'!$AA35="Northern"),"DNS-Northern",
IF(AND('Post Data'!$D35="Region Update",'Post Data'!$AA35="Southern"),"DNS-Southern",
IF(AND('Post Data'!$D35="Region Update",'Post Data'!$AA35="Western"),"DNS-Western",
IF(AND('Post Data'!$D35="Region Update",'Post Data'!$AA35="Ops CO"),"DNS-Regional Ops",
IF(AND('Post Data'!$D35="Invoice Validation",'Post Data'!$AA35="Central"),"DNS-Central",
IF(AND('Post Data'!$D35="Invoice Validation",'Post Data'!$AA35="Eastern"),"DNS-Eastern",
IF(AND('Post Data'!$D35="Invoice Validation",'Post Data'!$AA35="Northern"),"DNS-Northern",
IF(AND('Post Data'!$D35="Invoice Validation",'Post Data'!$AA35="Southern"),"DNS-Southern",
IF(AND('Post Data'!$D35="Invoice Validation",'Post Data'!$AA35="Western"),"DNS-Western",
IF(AND('Post Data'!$D35="Invoiced Validation",'Post Data'!$AA35="Ops CO"),"DNS-Regional Ops",
IF(OR('Post Data'!$D35="Create &amp; Upload PO",'Post Data'!$D35="Payment Status Update",'Post Data'!$D35="Create SES and Send to Finance"),"DNS-Finance",
IF('Post Data'!$D35="SCM Invoice Validation","DNS-SCM")))))))))))))))</f>
        <v>DNS-SCM</v>
      </c>
      <c r="Z35" s="1" t="str">
        <f>IF(ISNUMBER(SEARCH("DNS",'Post Data'!$Y35)),"DNS","Vendor")</f>
        <v>DNS</v>
      </c>
      <c r="AA35" s="1" t="str">
        <f t="array" ref="AA35">IFS(ISNUMBER(SEARCH("Central Office",'Post Data'!$C35)),"Ops CO",
OR(ISNUMBER(SEARCH("CNR",'Post Data'!$C35)),ISNUMBER(SEARCH("NWR",'Post Data'!$C35))),"Central",
OR(ISNUMBER(SEARCH("ESR",'Post Data'!$C35)),ISNUMBER(SEARCH("UVR",'Post Data'!$C35))),"Eastern",
OR(ISNUMBER(SEARCH("NCR",'Post Data'!$C35)),ISNUMBER(SEARCH("NTR",'Post Data'!$C35))),"Northern",
OR(ISNUMBER(SEARCH("WSR",'Post Data'!$C35)),ISNUMBER(SEARCH("SUR",'Post Data'!$C35))),"Southern",
OR(ISNUMBER(SEARCH("WCR",'Post Data'!$C35)),ISNUMBER(SEARCH("WNR",'Post Data'!$C35))),"Western")</f>
        <v>Southern</v>
      </c>
      <c r="AB35" s="1" t="str">
        <f>'Post Data'!$R35</f>
        <v>AC</v>
      </c>
      <c r="AC35" s="4">
        <v>45138.0</v>
      </c>
      <c r="AD35" s="1">
        <f>COUNTIFS('Post Data'!$X$2:$X$465,"Within SLA",'Post Data'!$C$2:$C$465,'Post Data'!$C35,'Post Data'!$D$2:$D$465,'Post Data'!$D35)</f>
        <v>1</v>
      </c>
      <c r="AE35" s="1">
        <f>COUNTIFS('Post Data'!$X$2:$X$465,"SLA Violated",'Post Data'!$C$2:$C$465,'Post Data'!$C35,'Post Data'!$D$2:$D$465,'Post Data'!$D35)</f>
        <v>0</v>
      </c>
      <c r="AF35" s="10">
        <f>'Post Data'!$AD35/('Post Data'!$AD35+'Post Data'!$AE35)</f>
        <v>1</v>
      </c>
    </row>
    <row r="36" ht="15.75" customHeight="1">
      <c r="A36" s="1" t="s">
        <v>306</v>
      </c>
      <c r="B36" s="1" t="s">
        <v>29</v>
      </c>
      <c r="C36" s="1" t="s">
        <v>165</v>
      </c>
      <c r="D36" s="1" t="s">
        <v>154</v>
      </c>
      <c r="E36" s="1" t="s">
        <v>248</v>
      </c>
      <c r="F36" s="1" t="s">
        <v>249</v>
      </c>
      <c r="G36" s="1" t="s">
        <v>250</v>
      </c>
      <c r="H36" s="1" t="s">
        <v>251</v>
      </c>
      <c r="I36" s="1">
        <v>269.0</v>
      </c>
      <c r="J36" s="1" t="s">
        <v>34</v>
      </c>
      <c r="K36" s="1" t="s">
        <v>35</v>
      </c>
      <c r="L36" s="9">
        <v>45158.816666666666</v>
      </c>
      <c r="M36" s="9">
        <v>45154.816666666666</v>
      </c>
      <c r="N36" s="9">
        <v>45156.506944444445</v>
      </c>
      <c r="O36" s="1" t="s">
        <v>246</v>
      </c>
      <c r="P36" s="1" t="b">
        <v>0</v>
      </c>
      <c r="Q36" s="1" t="s">
        <v>154</v>
      </c>
      <c r="R36" s="1" t="s">
        <v>37</v>
      </c>
      <c r="S36" s="6" t="s">
        <v>38</v>
      </c>
      <c r="T36" s="1" t="s">
        <v>39</v>
      </c>
      <c r="U36" s="1" t="str">
        <f>IF(ISNUMBER('Post Data'!$N36),"Done","Pending")</f>
        <v>Done</v>
      </c>
      <c r="V36" s="5">
        <f>IFERROR('Post Data'!$N36-'Post Data'!$M36,5000)</f>
        <v>1.690277778</v>
      </c>
      <c r="W36" s="1" t="str">
        <f t="array" ref="W36">IFS('Post Data'!$V36&lt;=5,"00-05 Days",
AND('Post Data'!$V36&gt;5,'Post Data'!$V36&lt;=10),"06-10 Days",
AND('Post Data'!$V36&gt;10,'Post Data'!$V36&lt;=15),"11-15 Days",
AND('Post Data'!$V36&gt;15,'Post Data'!$V36&lt;=20),"16-20 Days",
'Post Data'!$V36&gt;20,"20+ Days")</f>
        <v>00-05 Days</v>
      </c>
      <c r="X36" s="1" t="str">
        <f>IF(AND('Post Data'!$N36&lt;='Post Data'!$L36,'Post Data'!$N36&lt;&gt;0),"Within SLA",IF(AND(TODAY()&lt;='Post Data'!$L36,'Post Data'!$N36=0),"Within SLA","SLA Violated"))</f>
        <v>Within SLA</v>
      </c>
      <c r="Y36" s="1" t="str">
        <f t="array" ref="Y36">IFERROR(INDEX('Pending @'!$B$2:$B$19,MATCH('Post Data'!$H36,'Pending @'!$A$2:$A$19,0)),
IF(AND('Post Data'!$D36="Region Update",'Post Data'!$AA36="Central"),"DNS-Central",
IF(AND('Post Data'!$D36="Region Update",'Post Data'!$AA36="Eastern"),"DNS-Eastern",
IF(AND('Post Data'!$D36="Region Update",'Post Data'!$AA36="Northern"),"DNS-Northern",
IF(AND('Post Data'!$D36="Region Update",'Post Data'!$AA36="Southern"),"DNS-Southern",
IF(AND('Post Data'!$D36="Region Update",'Post Data'!$AA36="Western"),"DNS-Western",
IF(AND('Post Data'!$D36="Region Update",'Post Data'!$AA36="Ops CO"),"DNS-Regional Ops",
IF(AND('Post Data'!$D36="Invoice Validation",'Post Data'!$AA36="Central"),"DNS-Central",
IF(AND('Post Data'!$D36="Invoice Validation",'Post Data'!$AA36="Eastern"),"DNS-Eastern",
IF(AND('Post Data'!$D36="Invoice Validation",'Post Data'!$AA36="Northern"),"DNS-Northern",
IF(AND('Post Data'!$D36="Invoice Validation",'Post Data'!$AA36="Southern"),"DNS-Southern",
IF(AND('Post Data'!$D36="Invoice Validation",'Post Data'!$AA36="Western"),"DNS-Western",
IF(AND('Post Data'!$D36="Invoiced Validation",'Post Data'!$AA36="Ops CO"),"DNS-Regional Ops",
IF(OR('Post Data'!$D36="Create &amp; Upload PO",'Post Data'!$D36="Payment Status Update",'Post Data'!$D36="Create SES and Send to Finance"),"DNS-Finance",
IF('Post Data'!$D36="SCM Invoice Validation","DNS-SCM")))))))))))))))</f>
        <v>Browns-Central</v>
      </c>
      <c r="Z36" s="1" t="str">
        <f>IF(ISNUMBER(SEARCH("DNS",'Post Data'!$Y36)),"DNS","Vendor")</f>
        <v>Vendor</v>
      </c>
      <c r="AA36" s="1" t="str">
        <f t="array" ref="AA36">IFS(ISNUMBER(SEARCH("Central Office",'Post Data'!$C36)),"Ops CO",
OR(ISNUMBER(SEARCH("CNR",'Post Data'!$C36)),ISNUMBER(SEARCH("NWR",'Post Data'!$C36))),"Central",
OR(ISNUMBER(SEARCH("ESR",'Post Data'!$C36)),ISNUMBER(SEARCH("UVR",'Post Data'!$C36))),"Eastern",
OR(ISNUMBER(SEARCH("NCR",'Post Data'!$C36)),ISNUMBER(SEARCH("NTR",'Post Data'!$C36))),"Northern",
OR(ISNUMBER(SEARCH("WSR",'Post Data'!$C36)),ISNUMBER(SEARCH("SUR",'Post Data'!$C36))),"Southern",
OR(ISNUMBER(SEARCH("WCR",'Post Data'!$C36)),ISNUMBER(SEARCH("WNR",'Post Data'!$C36))),"Western")</f>
        <v>Central</v>
      </c>
      <c r="AB36" s="1" t="str">
        <f>'Post Data'!$R36</f>
        <v>PIS</v>
      </c>
      <c r="AC36" s="4">
        <v>45138.0</v>
      </c>
      <c r="AD36" s="1">
        <f>COUNTIFS('Post Data'!$X$2:$X$465,"Within SLA",'Post Data'!$C$2:$C$465,'Post Data'!$C36,'Post Data'!$D$2:$D$465,'Post Data'!$D36)</f>
        <v>1</v>
      </c>
      <c r="AE36" s="1">
        <f>COUNTIFS('Post Data'!$X$2:$X$465,"SLA Violated",'Post Data'!$C$2:$C$465,'Post Data'!$C36,'Post Data'!$D$2:$D$465,'Post Data'!$D36)</f>
        <v>0</v>
      </c>
      <c r="AF36" s="10">
        <f>'Post Data'!$AD36/('Post Data'!$AD36+'Post Data'!$AE36)</f>
        <v>1</v>
      </c>
    </row>
    <row r="37" ht="15.75" customHeight="1">
      <c r="A37" s="1" t="s">
        <v>307</v>
      </c>
      <c r="B37" s="1" t="s">
        <v>29</v>
      </c>
      <c r="C37" s="1" t="s">
        <v>44</v>
      </c>
      <c r="D37" s="1" t="s">
        <v>182</v>
      </c>
      <c r="E37" s="1" t="s">
        <v>118</v>
      </c>
      <c r="F37" s="1" t="s">
        <v>119</v>
      </c>
      <c r="G37" s="1" t="s">
        <v>253</v>
      </c>
      <c r="H37" s="1" t="s">
        <v>254</v>
      </c>
      <c r="I37" s="1">
        <v>271.0</v>
      </c>
      <c r="J37" s="1" t="s">
        <v>34</v>
      </c>
      <c r="K37" s="1" t="s">
        <v>35</v>
      </c>
      <c r="L37" s="9">
        <v>45157.70763888889</v>
      </c>
      <c r="M37" s="9">
        <v>45154.70763888889</v>
      </c>
      <c r="N37" s="9">
        <v>45155.425</v>
      </c>
      <c r="O37" s="1" t="s">
        <v>246</v>
      </c>
      <c r="P37" s="1" t="b">
        <v>0</v>
      </c>
      <c r="Q37" s="1" t="s">
        <v>182</v>
      </c>
      <c r="R37" s="1" t="s">
        <v>45</v>
      </c>
      <c r="S37" s="6" t="s">
        <v>38</v>
      </c>
      <c r="T37" s="1" t="s">
        <v>39</v>
      </c>
      <c r="U37" s="1" t="str">
        <f>IF(ISNUMBER('Post Data'!$N37),"Done","Pending")</f>
        <v>Done</v>
      </c>
      <c r="V37" s="5">
        <f>IFERROR('Post Data'!$N37-'Post Data'!$M37,5000)</f>
        <v>0.7173611111</v>
      </c>
      <c r="W37" s="1" t="str">
        <f t="array" ref="W37">IFS('Post Data'!$V37&lt;=5,"00-05 Days",
AND('Post Data'!$V37&gt;5,'Post Data'!$V37&lt;=10),"06-10 Days",
AND('Post Data'!$V37&gt;10,'Post Data'!$V37&lt;=15),"11-15 Days",
AND('Post Data'!$V37&gt;15,'Post Data'!$V37&lt;=20),"16-20 Days",
'Post Data'!$V37&gt;20,"20+ Days")</f>
        <v>00-05 Days</v>
      </c>
      <c r="X37" s="1" t="str">
        <f>IF(AND('Post Data'!$N37&lt;='Post Data'!$L37,'Post Data'!$N37&lt;&gt;0),"Within SLA",IF(AND(TODAY()&lt;='Post Data'!$L37,'Post Data'!$N37=0),"Within SLA","SLA Violated"))</f>
        <v>Within SLA</v>
      </c>
      <c r="Y37" s="1" t="str">
        <f t="array" ref="Y37">IFERROR(INDEX('Pending @'!$B$2:$B$19,MATCH('Post Data'!$H37,'Pending @'!$A$2:$A$19,0)),
IF(AND('Post Data'!$D37="Region Update",'Post Data'!$AA37="Central"),"DNS-Central",
IF(AND('Post Data'!$D37="Region Update",'Post Data'!$AA37="Eastern"),"DNS-Eastern",
IF(AND('Post Data'!$D37="Region Update",'Post Data'!$AA37="Northern"),"DNS-Northern",
IF(AND('Post Data'!$D37="Region Update",'Post Data'!$AA37="Southern"),"DNS-Southern",
IF(AND('Post Data'!$D37="Region Update",'Post Data'!$AA37="Western"),"DNS-Western",
IF(AND('Post Data'!$D37="Region Update",'Post Data'!$AA37="Ops CO"),"DNS-Regional Ops",
IF(AND('Post Data'!$D37="Invoice Validation",'Post Data'!$AA37="Central"),"DNS-Central",
IF(AND('Post Data'!$D37="Invoice Validation",'Post Data'!$AA37="Eastern"),"DNS-Eastern",
IF(AND('Post Data'!$D37="Invoice Validation",'Post Data'!$AA37="Northern"),"DNS-Northern",
IF(AND('Post Data'!$D37="Invoice Validation",'Post Data'!$AA37="Southern"),"DNS-Southern",
IF(AND('Post Data'!$D37="Invoice Validation",'Post Data'!$AA37="Western"),"DNS-Western",
IF(AND('Post Data'!$D37="Invoiced Validation",'Post Data'!$AA37="Ops CO"),"DNS-Regional Ops",
IF(OR('Post Data'!$D37="Create &amp; Upload PO",'Post Data'!$D37="Payment Status Update",'Post Data'!$D37="Create SES and Send to Finance"),"DNS-Finance",
IF('Post Data'!$D37="SCM Invoice Validation","DNS-SCM")))))))))))))))</f>
        <v>DNS-Southern</v>
      </c>
      <c r="Z37" s="1" t="str">
        <f>IF(ISNUMBER(SEARCH("DNS",'Post Data'!$Y37)),"DNS","Vendor")</f>
        <v>DNS</v>
      </c>
      <c r="AA37" s="1" t="str">
        <f t="array" ref="AA37">IFS(ISNUMBER(SEARCH("Central Office",'Post Data'!$C37)),"Ops CO",
OR(ISNUMBER(SEARCH("CNR",'Post Data'!$C37)),ISNUMBER(SEARCH("NWR",'Post Data'!$C37))),"Central",
OR(ISNUMBER(SEARCH("ESR",'Post Data'!$C37)),ISNUMBER(SEARCH("UVR",'Post Data'!$C37))),"Eastern",
OR(ISNUMBER(SEARCH("NCR",'Post Data'!$C37)),ISNUMBER(SEARCH("NTR",'Post Data'!$C37))),"Northern",
OR(ISNUMBER(SEARCH("WSR",'Post Data'!$C37)),ISNUMBER(SEARCH("SUR",'Post Data'!$C37))),"Southern",
OR(ISNUMBER(SEARCH("WCR",'Post Data'!$C37)),ISNUMBER(SEARCH("WNR",'Post Data'!$C37))),"Western")</f>
        <v>Southern</v>
      </c>
      <c r="AB37" s="1" t="str">
        <f>'Post Data'!$R37</f>
        <v>AC</v>
      </c>
      <c r="AC37" s="4">
        <v>45138.0</v>
      </c>
      <c r="AD37" s="1">
        <f>COUNTIFS('Post Data'!$X$2:$X$465,"Within SLA",'Post Data'!$C$2:$C$465,'Post Data'!$C37,'Post Data'!$D$2:$D$465,'Post Data'!$D37)</f>
        <v>1</v>
      </c>
      <c r="AE37" s="1">
        <f>COUNTIFS('Post Data'!$X$2:$X$465,"SLA Violated",'Post Data'!$C$2:$C$465,'Post Data'!$C37,'Post Data'!$D$2:$D$465,'Post Data'!$D37)</f>
        <v>0</v>
      </c>
      <c r="AF37" s="10">
        <f>'Post Data'!$AD37/('Post Data'!$AD37+'Post Data'!$AE37)</f>
        <v>1</v>
      </c>
    </row>
    <row r="38" ht="15.75" customHeight="1">
      <c r="A38" s="1" t="s">
        <v>308</v>
      </c>
      <c r="B38" s="1" t="s">
        <v>29</v>
      </c>
      <c r="C38" s="1" t="s">
        <v>47</v>
      </c>
      <c r="D38" s="1" t="s">
        <v>182</v>
      </c>
      <c r="E38" s="1" t="s">
        <v>118</v>
      </c>
      <c r="F38" s="1" t="s">
        <v>119</v>
      </c>
      <c r="G38" s="1" t="s">
        <v>253</v>
      </c>
      <c r="H38" s="1" t="s">
        <v>254</v>
      </c>
      <c r="I38" s="1">
        <v>127.0</v>
      </c>
      <c r="J38" s="1" t="s">
        <v>34</v>
      </c>
      <c r="K38" s="1" t="s">
        <v>35</v>
      </c>
      <c r="L38" s="9">
        <v>45157.69861111111</v>
      </c>
      <c r="M38" s="9">
        <v>45154.69861111111</v>
      </c>
      <c r="N38" s="9">
        <v>45155.42569444444</v>
      </c>
      <c r="O38" s="1" t="s">
        <v>246</v>
      </c>
      <c r="P38" s="1" t="b">
        <v>0</v>
      </c>
      <c r="Q38" s="1" t="s">
        <v>182</v>
      </c>
      <c r="R38" s="1" t="s">
        <v>37</v>
      </c>
      <c r="S38" s="6" t="s">
        <v>48</v>
      </c>
      <c r="T38" s="1" t="s">
        <v>39</v>
      </c>
      <c r="U38" s="1" t="str">
        <f>IF(ISNUMBER('Post Data'!$N38),"Done","Pending")</f>
        <v>Done</v>
      </c>
      <c r="V38" s="5">
        <f>IFERROR('Post Data'!$N38-'Post Data'!$M38,5000)</f>
        <v>0.7270833333</v>
      </c>
      <c r="W38" s="1" t="str">
        <f t="array" ref="W38">IFS('Post Data'!$V38&lt;=5,"00-05 Days",
AND('Post Data'!$V38&gt;5,'Post Data'!$V38&lt;=10),"06-10 Days",
AND('Post Data'!$V38&gt;10,'Post Data'!$V38&lt;=15),"11-15 Days",
AND('Post Data'!$V38&gt;15,'Post Data'!$V38&lt;=20),"16-20 Days",
'Post Data'!$V38&gt;20,"20+ Days")</f>
        <v>00-05 Days</v>
      </c>
      <c r="X38" s="1" t="str">
        <f>IF(AND('Post Data'!$N38&lt;='Post Data'!$L38,'Post Data'!$N38&lt;&gt;0),"Within SLA",IF(AND(TODAY()&lt;='Post Data'!$L38,'Post Data'!$N38=0),"Within SLA","SLA Violated"))</f>
        <v>Within SLA</v>
      </c>
      <c r="Y38" s="1" t="str">
        <f t="array" ref="Y38">IFERROR(INDEX('Pending @'!$B$2:$B$19,MATCH('Post Data'!$H38,'Pending @'!$A$2:$A$19,0)),
IF(AND('Post Data'!$D38="Region Update",'Post Data'!$AA38="Central"),"DNS-Central",
IF(AND('Post Data'!$D38="Region Update",'Post Data'!$AA38="Eastern"),"DNS-Eastern",
IF(AND('Post Data'!$D38="Region Update",'Post Data'!$AA38="Northern"),"DNS-Northern",
IF(AND('Post Data'!$D38="Region Update",'Post Data'!$AA38="Southern"),"DNS-Southern",
IF(AND('Post Data'!$D38="Region Update",'Post Data'!$AA38="Western"),"DNS-Western",
IF(AND('Post Data'!$D38="Region Update",'Post Data'!$AA38="Ops CO"),"DNS-Regional Ops",
IF(AND('Post Data'!$D38="Invoice Validation",'Post Data'!$AA38="Central"),"DNS-Central",
IF(AND('Post Data'!$D38="Invoice Validation",'Post Data'!$AA38="Eastern"),"DNS-Eastern",
IF(AND('Post Data'!$D38="Invoice Validation",'Post Data'!$AA38="Northern"),"DNS-Northern",
IF(AND('Post Data'!$D38="Invoice Validation",'Post Data'!$AA38="Southern"),"DNS-Southern",
IF(AND('Post Data'!$D38="Invoice Validation",'Post Data'!$AA38="Western"),"DNS-Western",
IF(AND('Post Data'!$D38="Invoiced Validation",'Post Data'!$AA38="Ops CO"),"DNS-Regional Ops",
IF(OR('Post Data'!$D38="Create &amp; Upload PO",'Post Data'!$D38="Payment Status Update",'Post Data'!$D38="Create SES and Send to Finance"),"DNS-Finance",
IF('Post Data'!$D38="SCM Invoice Validation","DNS-SCM")))))))))))))))</f>
        <v>DNS-Southern</v>
      </c>
      <c r="Z38" s="1" t="str">
        <f>IF(ISNUMBER(SEARCH("DNS",'Post Data'!$Y38)),"DNS","Vendor")</f>
        <v>DNS</v>
      </c>
      <c r="AA38" s="1" t="str">
        <f t="array" ref="AA38">IFS(ISNUMBER(SEARCH("Central Office",'Post Data'!$C38)),"Ops CO",
OR(ISNUMBER(SEARCH("CNR",'Post Data'!$C38)),ISNUMBER(SEARCH("NWR",'Post Data'!$C38))),"Central",
OR(ISNUMBER(SEARCH("ESR",'Post Data'!$C38)),ISNUMBER(SEARCH("UVR",'Post Data'!$C38))),"Eastern",
OR(ISNUMBER(SEARCH("NCR",'Post Data'!$C38)),ISNUMBER(SEARCH("NTR",'Post Data'!$C38))),"Northern",
OR(ISNUMBER(SEARCH("WSR",'Post Data'!$C38)),ISNUMBER(SEARCH("SUR",'Post Data'!$C38))),"Southern",
OR(ISNUMBER(SEARCH("WCR",'Post Data'!$C38)),ISNUMBER(SEARCH("WNR",'Post Data'!$C38))),"Western")</f>
        <v>Southern</v>
      </c>
      <c r="AB38" s="1" t="str">
        <f>'Post Data'!$R38</f>
        <v>PIS</v>
      </c>
      <c r="AC38" s="4">
        <v>45107.0</v>
      </c>
      <c r="AD38" s="1">
        <f>COUNTIFS('Post Data'!$X$2:$X$465,"Within SLA",'Post Data'!$C$2:$C$465,'Post Data'!$C38,'Post Data'!$D$2:$D$465,'Post Data'!$D38)</f>
        <v>1</v>
      </c>
      <c r="AE38" s="1">
        <f>COUNTIFS('Post Data'!$X$2:$X$465,"SLA Violated",'Post Data'!$C$2:$C$465,'Post Data'!$C38,'Post Data'!$D$2:$D$465,'Post Data'!$D38)</f>
        <v>0</v>
      </c>
      <c r="AF38" s="10">
        <f>'Post Data'!$AD38/('Post Data'!$AD38+'Post Data'!$AE38)</f>
        <v>1</v>
      </c>
    </row>
    <row r="39" ht="15.75" customHeight="1">
      <c r="A39" s="1" t="s">
        <v>309</v>
      </c>
      <c r="B39" s="1" t="s">
        <v>29</v>
      </c>
      <c r="C39" s="1" t="s">
        <v>177</v>
      </c>
      <c r="D39" s="1" t="s">
        <v>154</v>
      </c>
      <c r="E39" s="1" t="s">
        <v>248</v>
      </c>
      <c r="F39" s="1" t="s">
        <v>249</v>
      </c>
      <c r="G39" s="1" t="s">
        <v>257</v>
      </c>
      <c r="H39" s="1" t="s">
        <v>258</v>
      </c>
      <c r="I39" s="1">
        <v>262.0</v>
      </c>
      <c r="J39" s="1" t="s">
        <v>34</v>
      </c>
      <c r="K39" s="1" t="s">
        <v>35</v>
      </c>
      <c r="L39" s="9">
        <v>45158.65902777778</v>
      </c>
      <c r="M39" s="9">
        <v>45154.65902777778</v>
      </c>
      <c r="N39" s="9">
        <v>45156.5625</v>
      </c>
      <c r="O39" s="1" t="s">
        <v>246</v>
      </c>
      <c r="P39" s="1" t="b">
        <v>0</v>
      </c>
      <c r="Q39" s="1" t="s">
        <v>154</v>
      </c>
      <c r="R39" s="1" t="s">
        <v>51</v>
      </c>
      <c r="S39" s="6" t="s">
        <v>38</v>
      </c>
      <c r="T39" s="1" t="s">
        <v>39</v>
      </c>
      <c r="U39" s="1" t="str">
        <f>IF(ISNUMBER('Post Data'!$N39),"Done","Pending")</f>
        <v>Done</v>
      </c>
      <c r="V39" s="5">
        <f>IFERROR('Post Data'!$N39-'Post Data'!$M39,5000)</f>
        <v>1.903472222</v>
      </c>
      <c r="W39" s="1" t="str">
        <f t="array" ref="W39">IFS('Post Data'!$V39&lt;=5,"00-05 Days",
AND('Post Data'!$V39&gt;5,'Post Data'!$V39&lt;=10),"06-10 Days",
AND('Post Data'!$V39&gt;10,'Post Data'!$V39&lt;=15),"11-15 Days",
AND('Post Data'!$V39&gt;15,'Post Data'!$V39&lt;=20),"16-20 Days",
'Post Data'!$V39&gt;20,"20+ Days")</f>
        <v>00-05 Days</v>
      </c>
      <c r="X39" s="1" t="str">
        <f>IF(AND('Post Data'!$N39&lt;='Post Data'!$L39,'Post Data'!$N39&lt;&gt;0),"Within SLA",IF(AND(TODAY()&lt;='Post Data'!$L39,'Post Data'!$N39=0),"Within SLA","SLA Violated"))</f>
        <v>Within SLA</v>
      </c>
      <c r="Y39" s="1" t="str">
        <f t="array" ref="Y39">IFERROR(INDEX('Pending @'!$B$2:$B$19,MATCH('Post Data'!$H39,'Pending @'!$A$2:$A$19,0)),
IF(AND('Post Data'!$D39="Region Update",'Post Data'!$AA39="Central"),"DNS-Central",
IF(AND('Post Data'!$D39="Region Update",'Post Data'!$AA39="Eastern"),"DNS-Eastern",
IF(AND('Post Data'!$D39="Region Update",'Post Data'!$AA39="Northern"),"DNS-Northern",
IF(AND('Post Data'!$D39="Region Update",'Post Data'!$AA39="Southern"),"DNS-Southern",
IF(AND('Post Data'!$D39="Region Update",'Post Data'!$AA39="Western"),"DNS-Western",
IF(AND('Post Data'!$D39="Region Update",'Post Data'!$AA39="Ops CO"),"DNS-Regional Ops",
IF(AND('Post Data'!$D39="Invoice Validation",'Post Data'!$AA39="Central"),"DNS-Central",
IF(AND('Post Data'!$D39="Invoice Validation",'Post Data'!$AA39="Eastern"),"DNS-Eastern",
IF(AND('Post Data'!$D39="Invoice Validation",'Post Data'!$AA39="Northern"),"DNS-Northern",
IF(AND('Post Data'!$D39="Invoice Validation",'Post Data'!$AA39="Southern"),"DNS-Southern",
IF(AND('Post Data'!$D39="Invoice Validation",'Post Data'!$AA39="Western"),"DNS-Western",
IF(AND('Post Data'!$D39="Invoiced Validation",'Post Data'!$AA39="Ops CO"),"DNS-Regional Ops",
IF(OR('Post Data'!$D39="Create &amp; Upload PO",'Post Data'!$D39="Payment Status Update",'Post Data'!$D39="Create SES and Send to Finance"),"DNS-Finance",
IF('Post Data'!$D39="SCM Invoice Validation","DNS-SCM")))))))))))))))</f>
        <v>Browns-Southern</v>
      </c>
      <c r="Z39" s="1" t="str">
        <f>IF(ISNUMBER(SEARCH("DNS",'Post Data'!$Y39)),"DNS","Vendor")</f>
        <v>Vendor</v>
      </c>
      <c r="AA39" s="1" t="str">
        <f t="array" ref="AA39">IFS(ISNUMBER(SEARCH("Central Office",'Post Data'!$C39)),"Ops CO",
OR(ISNUMBER(SEARCH("CNR",'Post Data'!$C39)),ISNUMBER(SEARCH("NWR",'Post Data'!$C39))),"Central",
OR(ISNUMBER(SEARCH("ESR",'Post Data'!$C39)),ISNUMBER(SEARCH("UVR",'Post Data'!$C39))),"Eastern",
OR(ISNUMBER(SEARCH("NCR",'Post Data'!$C39)),ISNUMBER(SEARCH("NTR",'Post Data'!$C39))),"Northern",
OR(ISNUMBER(SEARCH("WSR",'Post Data'!$C39)),ISNUMBER(SEARCH("SUR",'Post Data'!$C39))),"Southern",
OR(ISNUMBER(SEARCH("WCR",'Post Data'!$C39)),ISNUMBER(SEARCH("WNR",'Post Data'!$C39))),"Western")</f>
        <v>Southern</v>
      </c>
      <c r="AB39" s="1" t="str">
        <f>'Post Data'!$R39</f>
        <v>Refuel</v>
      </c>
      <c r="AC39" s="4">
        <v>45138.0</v>
      </c>
      <c r="AD39" s="1">
        <f>COUNTIFS('Post Data'!$X$2:$X$465,"Within SLA",'Post Data'!$C$2:$C$465,'Post Data'!$C39,'Post Data'!$D$2:$D$465,'Post Data'!$D39)</f>
        <v>1</v>
      </c>
      <c r="AE39" s="1">
        <f>COUNTIFS('Post Data'!$X$2:$X$465,"SLA Violated",'Post Data'!$C$2:$C$465,'Post Data'!$C39,'Post Data'!$D$2:$D$465,'Post Data'!$D39)</f>
        <v>0</v>
      </c>
      <c r="AF39" s="10">
        <f>'Post Data'!$AD39/('Post Data'!$AD39+'Post Data'!$AE39)</f>
        <v>1</v>
      </c>
    </row>
    <row r="40" ht="15.75" customHeight="1">
      <c r="A40" s="1" t="s">
        <v>310</v>
      </c>
      <c r="B40" s="1" t="s">
        <v>29</v>
      </c>
      <c r="C40" s="1" t="s">
        <v>175</v>
      </c>
      <c r="D40" s="1" t="s">
        <v>154</v>
      </c>
      <c r="E40" s="1" t="s">
        <v>248</v>
      </c>
      <c r="F40" s="1" t="s">
        <v>249</v>
      </c>
      <c r="G40" s="1" t="s">
        <v>257</v>
      </c>
      <c r="H40" s="1" t="s">
        <v>258</v>
      </c>
      <c r="I40" s="1">
        <v>248.0</v>
      </c>
      <c r="J40" s="1" t="s">
        <v>34</v>
      </c>
      <c r="K40" s="1" t="s">
        <v>35</v>
      </c>
      <c r="L40" s="9">
        <v>45158.657638888886</v>
      </c>
      <c r="M40" s="9">
        <v>45154.657638888886</v>
      </c>
      <c r="N40" s="9">
        <v>45156.52847222222</v>
      </c>
      <c r="O40" s="1" t="s">
        <v>246</v>
      </c>
      <c r="P40" s="1" t="b">
        <v>0</v>
      </c>
      <c r="Q40" s="1" t="s">
        <v>154</v>
      </c>
      <c r="R40" s="1" t="s">
        <v>65</v>
      </c>
      <c r="S40" s="6" t="s">
        <v>38</v>
      </c>
      <c r="T40" s="1" t="s">
        <v>39</v>
      </c>
      <c r="U40" s="1" t="str">
        <f>IF(ISNUMBER('Post Data'!$N40),"Done","Pending")</f>
        <v>Done</v>
      </c>
      <c r="V40" s="5">
        <f>IFERROR('Post Data'!$N40-'Post Data'!$M40,5000)</f>
        <v>1.870833333</v>
      </c>
      <c r="W40" s="1" t="str">
        <f t="array" ref="W40">IFS('Post Data'!$V40&lt;=5,"00-05 Days",
AND('Post Data'!$V40&gt;5,'Post Data'!$V40&lt;=10),"06-10 Days",
AND('Post Data'!$V40&gt;10,'Post Data'!$V40&lt;=15),"11-15 Days",
AND('Post Data'!$V40&gt;15,'Post Data'!$V40&lt;=20),"16-20 Days",
'Post Data'!$V40&gt;20,"20+ Days")</f>
        <v>00-05 Days</v>
      </c>
      <c r="X40" s="1" t="str">
        <f>IF(AND('Post Data'!$N40&lt;='Post Data'!$L40,'Post Data'!$N40&lt;&gt;0),"Within SLA",IF(AND(TODAY()&lt;='Post Data'!$L40,'Post Data'!$N40=0),"Within SLA","SLA Violated"))</f>
        <v>Within SLA</v>
      </c>
      <c r="Y40" s="1" t="str">
        <f t="array" ref="Y40">IFERROR(INDEX('Pending @'!$B$2:$B$19,MATCH('Post Data'!$H40,'Pending @'!$A$2:$A$19,0)),
IF(AND('Post Data'!$D40="Region Update",'Post Data'!$AA40="Central"),"DNS-Central",
IF(AND('Post Data'!$D40="Region Update",'Post Data'!$AA40="Eastern"),"DNS-Eastern",
IF(AND('Post Data'!$D40="Region Update",'Post Data'!$AA40="Northern"),"DNS-Northern",
IF(AND('Post Data'!$D40="Region Update",'Post Data'!$AA40="Southern"),"DNS-Southern",
IF(AND('Post Data'!$D40="Region Update",'Post Data'!$AA40="Western"),"DNS-Western",
IF(AND('Post Data'!$D40="Region Update",'Post Data'!$AA40="Ops CO"),"DNS-Regional Ops",
IF(AND('Post Data'!$D40="Invoice Validation",'Post Data'!$AA40="Central"),"DNS-Central",
IF(AND('Post Data'!$D40="Invoice Validation",'Post Data'!$AA40="Eastern"),"DNS-Eastern",
IF(AND('Post Data'!$D40="Invoice Validation",'Post Data'!$AA40="Northern"),"DNS-Northern",
IF(AND('Post Data'!$D40="Invoice Validation",'Post Data'!$AA40="Southern"),"DNS-Southern",
IF(AND('Post Data'!$D40="Invoice Validation",'Post Data'!$AA40="Western"),"DNS-Western",
IF(AND('Post Data'!$D40="Invoiced Validation",'Post Data'!$AA40="Ops CO"),"DNS-Regional Ops",
IF(OR('Post Data'!$D40="Create &amp; Upload PO",'Post Data'!$D40="Payment Status Update",'Post Data'!$D40="Create SES and Send to Finance"),"DNS-Finance",
IF('Post Data'!$D40="SCM Invoice Validation","DNS-SCM")))))))))))))))</f>
        <v>Browns-Southern</v>
      </c>
      <c r="Z40" s="1" t="str">
        <f>IF(ISNUMBER(SEARCH("DNS",'Post Data'!$Y40)),"DNS","Vendor")</f>
        <v>Vendor</v>
      </c>
      <c r="AA40" s="1" t="str">
        <f t="array" ref="AA40">IFS(ISNUMBER(SEARCH("Central Office",'Post Data'!$C40)),"Ops CO",
OR(ISNUMBER(SEARCH("CNR",'Post Data'!$C40)),ISNUMBER(SEARCH("NWR",'Post Data'!$C40))),"Central",
OR(ISNUMBER(SEARCH("ESR",'Post Data'!$C40)),ISNUMBER(SEARCH("UVR",'Post Data'!$C40))),"Eastern",
OR(ISNUMBER(SEARCH("NCR",'Post Data'!$C40)),ISNUMBER(SEARCH("NTR",'Post Data'!$C40))),"Northern",
OR(ISNUMBER(SEARCH("WSR",'Post Data'!$C40)),ISNUMBER(SEARCH("SUR",'Post Data'!$C40))),"Southern",
OR(ISNUMBER(SEARCH("WCR",'Post Data'!$C40)),ISNUMBER(SEARCH("WNR",'Post Data'!$C40))),"Western")</f>
        <v>Southern</v>
      </c>
      <c r="AB40" s="1" t="str">
        <f>'Post Data'!$R40</f>
        <v>FTG</v>
      </c>
      <c r="AC40" s="4">
        <v>45138.0</v>
      </c>
      <c r="AD40" s="1">
        <f>COUNTIFS('Post Data'!$X$2:$X$465,"Within SLA",'Post Data'!$C$2:$C$465,'Post Data'!$C40,'Post Data'!$D$2:$D$465,'Post Data'!$D40)</f>
        <v>1</v>
      </c>
      <c r="AE40" s="1">
        <f>COUNTIFS('Post Data'!$X$2:$X$465,"SLA Violated",'Post Data'!$C$2:$C$465,'Post Data'!$C40,'Post Data'!$D$2:$D$465,'Post Data'!$D40)</f>
        <v>0</v>
      </c>
      <c r="AF40" s="10">
        <f>'Post Data'!$AD40/('Post Data'!$AD40+'Post Data'!$AE40)</f>
        <v>1</v>
      </c>
    </row>
    <row r="41" ht="15.75" customHeight="1">
      <c r="A41" s="1" t="s">
        <v>311</v>
      </c>
      <c r="B41" s="1" t="s">
        <v>29</v>
      </c>
      <c r="C41" s="1" t="s">
        <v>44</v>
      </c>
      <c r="D41" s="1" t="s">
        <v>154</v>
      </c>
      <c r="E41" s="1" t="s">
        <v>248</v>
      </c>
      <c r="F41" s="1" t="s">
        <v>249</v>
      </c>
      <c r="G41" s="1" t="s">
        <v>257</v>
      </c>
      <c r="H41" s="1" t="s">
        <v>258</v>
      </c>
      <c r="I41" s="1">
        <v>271.0</v>
      </c>
      <c r="J41" s="1" t="s">
        <v>34</v>
      </c>
      <c r="K41" s="1" t="s">
        <v>35</v>
      </c>
      <c r="L41" s="9">
        <v>45158.65625</v>
      </c>
      <c r="M41" s="9">
        <v>45154.65625</v>
      </c>
      <c r="N41" s="9">
        <v>45154.70763888889</v>
      </c>
      <c r="O41" s="1" t="s">
        <v>246</v>
      </c>
      <c r="P41" s="1" t="b">
        <v>0</v>
      </c>
      <c r="Q41" s="1" t="s">
        <v>154</v>
      </c>
      <c r="R41" s="1" t="s">
        <v>45</v>
      </c>
      <c r="S41" s="6" t="s">
        <v>38</v>
      </c>
      <c r="T41" s="1" t="s">
        <v>39</v>
      </c>
      <c r="U41" s="1" t="str">
        <f>IF(ISNUMBER('Post Data'!$N41),"Done","Pending")</f>
        <v>Done</v>
      </c>
      <c r="V41" s="5">
        <f>IFERROR('Post Data'!$N41-'Post Data'!$M41,5000)</f>
        <v>0.05138888889</v>
      </c>
      <c r="W41" s="1" t="str">
        <f t="array" ref="W41">IFS('Post Data'!$V41&lt;=5,"00-05 Days",
AND('Post Data'!$V41&gt;5,'Post Data'!$V41&lt;=10),"06-10 Days",
AND('Post Data'!$V41&gt;10,'Post Data'!$V41&lt;=15),"11-15 Days",
AND('Post Data'!$V41&gt;15,'Post Data'!$V41&lt;=20),"16-20 Days",
'Post Data'!$V41&gt;20,"20+ Days")</f>
        <v>00-05 Days</v>
      </c>
      <c r="X41" s="1" t="str">
        <f>IF(AND('Post Data'!$N41&lt;='Post Data'!$L41,'Post Data'!$N41&lt;&gt;0),"Within SLA",IF(AND(TODAY()&lt;='Post Data'!$L41,'Post Data'!$N41=0),"Within SLA","SLA Violated"))</f>
        <v>Within SLA</v>
      </c>
      <c r="Y41" s="1" t="str">
        <f t="array" ref="Y41">IFERROR(INDEX('Pending @'!$B$2:$B$19,MATCH('Post Data'!$H41,'Pending @'!$A$2:$A$19,0)),
IF(AND('Post Data'!$D41="Region Update",'Post Data'!$AA41="Central"),"DNS-Central",
IF(AND('Post Data'!$D41="Region Update",'Post Data'!$AA41="Eastern"),"DNS-Eastern",
IF(AND('Post Data'!$D41="Region Update",'Post Data'!$AA41="Northern"),"DNS-Northern",
IF(AND('Post Data'!$D41="Region Update",'Post Data'!$AA41="Southern"),"DNS-Southern",
IF(AND('Post Data'!$D41="Region Update",'Post Data'!$AA41="Western"),"DNS-Western",
IF(AND('Post Data'!$D41="Region Update",'Post Data'!$AA41="Ops CO"),"DNS-Regional Ops",
IF(AND('Post Data'!$D41="Invoice Validation",'Post Data'!$AA41="Central"),"DNS-Central",
IF(AND('Post Data'!$D41="Invoice Validation",'Post Data'!$AA41="Eastern"),"DNS-Eastern",
IF(AND('Post Data'!$D41="Invoice Validation",'Post Data'!$AA41="Northern"),"DNS-Northern",
IF(AND('Post Data'!$D41="Invoice Validation",'Post Data'!$AA41="Southern"),"DNS-Southern",
IF(AND('Post Data'!$D41="Invoice Validation",'Post Data'!$AA41="Western"),"DNS-Western",
IF(AND('Post Data'!$D41="Invoiced Validation",'Post Data'!$AA41="Ops CO"),"DNS-Regional Ops",
IF(OR('Post Data'!$D41="Create &amp; Upload PO",'Post Data'!$D41="Payment Status Update",'Post Data'!$D41="Create SES and Send to Finance"),"DNS-Finance",
IF('Post Data'!$D41="SCM Invoice Validation","DNS-SCM")))))))))))))))</f>
        <v>Browns-Southern</v>
      </c>
      <c r="Z41" s="1" t="str">
        <f>IF(ISNUMBER(SEARCH("DNS",'Post Data'!$Y41)),"DNS","Vendor")</f>
        <v>Vendor</v>
      </c>
      <c r="AA41" s="1" t="str">
        <f t="array" ref="AA41">IFS(ISNUMBER(SEARCH("Central Office",'Post Data'!$C41)),"Ops CO",
OR(ISNUMBER(SEARCH("CNR",'Post Data'!$C41)),ISNUMBER(SEARCH("NWR",'Post Data'!$C41))),"Central",
OR(ISNUMBER(SEARCH("ESR",'Post Data'!$C41)),ISNUMBER(SEARCH("UVR",'Post Data'!$C41))),"Eastern",
OR(ISNUMBER(SEARCH("NCR",'Post Data'!$C41)),ISNUMBER(SEARCH("NTR",'Post Data'!$C41))),"Northern",
OR(ISNUMBER(SEARCH("WSR",'Post Data'!$C41)),ISNUMBER(SEARCH("SUR",'Post Data'!$C41))),"Southern",
OR(ISNUMBER(SEARCH("WCR",'Post Data'!$C41)),ISNUMBER(SEARCH("WNR",'Post Data'!$C41))),"Western")</f>
        <v>Southern</v>
      </c>
      <c r="AB41" s="1" t="str">
        <f>'Post Data'!$R41</f>
        <v>AC</v>
      </c>
      <c r="AC41" s="4">
        <v>45138.0</v>
      </c>
      <c r="AD41" s="1">
        <f>COUNTIFS('Post Data'!$X$2:$X$465,"Within SLA",'Post Data'!$C$2:$C$465,'Post Data'!$C41,'Post Data'!$D$2:$D$465,'Post Data'!$D41)</f>
        <v>1</v>
      </c>
      <c r="AE41" s="1">
        <f>COUNTIFS('Post Data'!$X$2:$X$465,"SLA Violated",'Post Data'!$C$2:$C$465,'Post Data'!$C41,'Post Data'!$D$2:$D$465,'Post Data'!$D41)</f>
        <v>0</v>
      </c>
      <c r="AF41" s="10">
        <f>'Post Data'!$AD41/('Post Data'!$AD41+'Post Data'!$AE41)</f>
        <v>1</v>
      </c>
    </row>
    <row r="42" ht="15.75" customHeight="1">
      <c r="A42" s="1" t="s">
        <v>312</v>
      </c>
      <c r="B42" s="1" t="s">
        <v>29</v>
      </c>
      <c r="C42" s="1" t="s">
        <v>47</v>
      </c>
      <c r="D42" s="1" t="s">
        <v>154</v>
      </c>
      <c r="E42" s="1" t="s">
        <v>248</v>
      </c>
      <c r="F42" s="1" t="s">
        <v>249</v>
      </c>
      <c r="G42" s="1" t="s">
        <v>257</v>
      </c>
      <c r="H42" s="1" t="s">
        <v>258</v>
      </c>
      <c r="I42" s="1">
        <v>127.0</v>
      </c>
      <c r="J42" s="1" t="s">
        <v>34</v>
      </c>
      <c r="K42" s="1" t="s">
        <v>35</v>
      </c>
      <c r="L42" s="9">
        <v>45158.65138888889</v>
      </c>
      <c r="M42" s="9">
        <v>45154.65138888889</v>
      </c>
      <c r="N42" s="9">
        <v>45154.69861111111</v>
      </c>
      <c r="O42" s="1" t="s">
        <v>246</v>
      </c>
      <c r="P42" s="1" t="b">
        <v>0</v>
      </c>
      <c r="Q42" s="1" t="s">
        <v>154</v>
      </c>
      <c r="R42" s="1" t="s">
        <v>37</v>
      </c>
      <c r="S42" s="6" t="s">
        <v>48</v>
      </c>
      <c r="T42" s="1" t="s">
        <v>39</v>
      </c>
      <c r="U42" s="1" t="str">
        <f>IF(ISNUMBER('Post Data'!$N42),"Done","Pending")</f>
        <v>Done</v>
      </c>
      <c r="V42" s="5">
        <f>IFERROR('Post Data'!$N42-'Post Data'!$M42,5000)</f>
        <v>0.04722222222</v>
      </c>
      <c r="W42" s="1" t="str">
        <f t="array" ref="W42">IFS('Post Data'!$V42&lt;=5,"00-05 Days",
AND('Post Data'!$V42&gt;5,'Post Data'!$V42&lt;=10),"06-10 Days",
AND('Post Data'!$V42&gt;10,'Post Data'!$V42&lt;=15),"11-15 Days",
AND('Post Data'!$V42&gt;15,'Post Data'!$V42&lt;=20),"16-20 Days",
'Post Data'!$V42&gt;20,"20+ Days")</f>
        <v>00-05 Days</v>
      </c>
      <c r="X42" s="1" t="str">
        <f>IF(AND('Post Data'!$N42&lt;='Post Data'!$L42,'Post Data'!$N42&lt;&gt;0),"Within SLA",IF(AND(TODAY()&lt;='Post Data'!$L42,'Post Data'!$N42=0),"Within SLA","SLA Violated"))</f>
        <v>Within SLA</v>
      </c>
      <c r="Y42" s="1" t="str">
        <f t="array" ref="Y42">IFERROR(INDEX('Pending @'!$B$2:$B$19,MATCH('Post Data'!$H42,'Pending @'!$A$2:$A$19,0)),
IF(AND('Post Data'!$D42="Region Update",'Post Data'!$AA42="Central"),"DNS-Central",
IF(AND('Post Data'!$D42="Region Update",'Post Data'!$AA42="Eastern"),"DNS-Eastern",
IF(AND('Post Data'!$D42="Region Update",'Post Data'!$AA42="Northern"),"DNS-Northern",
IF(AND('Post Data'!$D42="Region Update",'Post Data'!$AA42="Southern"),"DNS-Southern",
IF(AND('Post Data'!$D42="Region Update",'Post Data'!$AA42="Western"),"DNS-Western",
IF(AND('Post Data'!$D42="Region Update",'Post Data'!$AA42="Ops CO"),"DNS-Regional Ops",
IF(AND('Post Data'!$D42="Invoice Validation",'Post Data'!$AA42="Central"),"DNS-Central",
IF(AND('Post Data'!$D42="Invoice Validation",'Post Data'!$AA42="Eastern"),"DNS-Eastern",
IF(AND('Post Data'!$D42="Invoice Validation",'Post Data'!$AA42="Northern"),"DNS-Northern",
IF(AND('Post Data'!$D42="Invoice Validation",'Post Data'!$AA42="Southern"),"DNS-Southern",
IF(AND('Post Data'!$D42="Invoice Validation",'Post Data'!$AA42="Western"),"DNS-Western",
IF(AND('Post Data'!$D42="Invoiced Validation",'Post Data'!$AA42="Ops CO"),"DNS-Regional Ops",
IF(OR('Post Data'!$D42="Create &amp; Upload PO",'Post Data'!$D42="Payment Status Update",'Post Data'!$D42="Create SES and Send to Finance"),"DNS-Finance",
IF('Post Data'!$D42="SCM Invoice Validation","DNS-SCM")))))))))))))))</f>
        <v>Browns-Southern</v>
      </c>
      <c r="Z42" s="1" t="str">
        <f>IF(ISNUMBER(SEARCH("DNS",'Post Data'!$Y42)),"DNS","Vendor")</f>
        <v>Vendor</v>
      </c>
      <c r="AA42" s="1" t="str">
        <f t="array" ref="AA42">IFS(ISNUMBER(SEARCH("Central Office",'Post Data'!$C42)),"Ops CO",
OR(ISNUMBER(SEARCH("CNR",'Post Data'!$C42)),ISNUMBER(SEARCH("NWR",'Post Data'!$C42))),"Central",
OR(ISNUMBER(SEARCH("ESR",'Post Data'!$C42)),ISNUMBER(SEARCH("UVR",'Post Data'!$C42))),"Eastern",
OR(ISNUMBER(SEARCH("NCR",'Post Data'!$C42)),ISNUMBER(SEARCH("NTR",'Post Data'!$C42))),"Northern",
OR(ISNUMBER(SEARCH("WSR",'Post Data'!$C42)),ISNUMBER(SEARCH("SUR",'Post Data'!$C42))),"Southern",
OR(ISNUMBER(SEARCH("WCR",'Post Data'!$C42)),ISNUMBER(SEARCH("WNR",'Post Data'!$C42))),"Western")</f>
        <v>Southern</v>
      </c>
      <c r="AB42" s="1" t="str">
        <f>'Post Data'!$R42</f>
        <v>PIS</v>
      </c>
      <c r="AC42" s="4">
        <v>45107.0</v>
      </c>
      <c r="AD42" s="1">
        <f>COUNTIFS('Post Data'!$X$2:$X$465,"Within SLA",'Post Data'!$C$2:$C$465,'Post Data'!$C42,'Post Data'!$D$2:$D$465,'Post Data'!$D42)</f>
        <v>1</v>
      </c>
      <c r="AE42" s="1">
        <f>COUNTIFS('Post Data'!$X$2:$X$465,"SLA Violated",'Post Data'!$C$2:$C$465,'Post Data'!$C42,'Post Data'!$D$2:$D$465,'Post Data'!$D42)</f>
        <v>0</v>
      </c>
      <c r="AF42" s="10">
        <f>'Post Data'!$AD42/('Post Data'!$AD42+'Post Data'!$AE42)</f>
        <v>1</v>
      </c>
    </row>
    <row r="43" ht="15.75" customHeight="1">
      <c r="A43" s="1" t="s">
        <v>313</v>
      </c>
      <c r="B43" s="1" t="s">
        <v>29</v>
      </c>
      <c r="C43" s="1" t="s">
        <v>77</v>
      </c>
      <c r="D43" s="1" t="s">
        <v>31</v>
      </c>
      <c r="E43" s="1" t="s">
        <v>32</v>
      </c>
      <c r="F43" s="1" t="s">
        <v>33</v>
      </c>
      <c r="G43" s="1" t="s">
        <v>162</v>
      </c>
      <c r="H43" s="1" t="s">
        <v>163</v>
      </c>
      <c r="I43" s="1">
        <v>252.0</v>
      </c>
      <c r="J43" s="1" t="s">
        <v>34</v>
      </c>
      <c r="K43" s="1" t="s">
        <v>35</v>
      </c>
      <c r="L43" s="9">
        <v>45159.28611111111</v>
      </c>
      <c r="M43" s="9">
        <v>45154.28611111111</v>
      </c>
      <c r="N43" s="9" t="s">
        <v>265</v>
      </c>
      <c r="O43" s="1" t="s">
        <v>266</v>
      </c>
      <c r="P43" s="1" t="b">
        <v>0</v>
      </c>
      <c r="Q43" s="1" t="s">
        <v>31</v>
      </c>
      <c r="R43" s="1" t="s">
        <v>42</v>
      </c>
      <c r="S43" s="6" t="s">
        <v>38</v>
      </c>
      <c r="T43" s="1" t="s">
        <v>39</v>
      </c>
      <c r="U43" s="1" t="str">
        <f>IF(ISNUMBER('Post Data'!$N43),"Done","Pending")</f>
        <v>Pending</v>
      </c>
      <c r="V43" s="5">
        <f>IFERROR('Post Data'!$N43-'Post Data'!$M43,5000)</f>
        <v>5000</v>
      </c>
      <c r="W43" s="1" t="str">
        <f t="array" ref="W43">IFS('Post Data'!$V43&lt;=5,"00-05 Days",
AND('Post Data'!$V43&gt;5,'Post Data'!$V43&lt;=10),"06-10 Days",
AND('Post Data'!$V43&gt;10,'Post Data'!$V43&lt;=15),"11-15 Days",
AND('Post Data'!$V43&gt;15,'Post Data'!$V43&lt;=20),"16-20 Days",
'Post Data'!$V43&gt;20,"20+ Days")</f>
        <v>20+ Days</v>
      </c>
      <c r="X43" s="1" t="str">
        <f>IF(AND('Post Data'!$N43&lt;='Post Data'!$L43,'Post Data'!$N43&lt;&gt;0),"Within SLA",IF(AND(TODAY()&lt;='Post Data'!$L43,'Post Data'!$N43=0),"Within SLA","SLA Violated"))</f>
        <v>SLA Violated</v>
      </c>
      <c r="Y43" s="1" t="str">
        <f t="array" ref="Y43">IFERROR(INDEX('Pending @'!$B$2:$B$19,MATCH('Post Data'!$H43,'Pending @'!$A$2:$A$19,0)),
IF(AND('Post Data'!$D43="Region Update",'Post Data'!$AA43="Central"),"DNS-Central",
IF(AND('Post Data'!$D43="Region Update",'Post Data'!$AA43="Eastern"),"DNS-Eastern",
IF(AND('Post Data'!$D43="Region Update",'Post Data'!$AA43="Northern"),"DNS-Northern",
IF(AND('Post Data'!$D43="Region Update",'Post Data'!$AA43="Southern"),"DNS-Southern",
IF(AND('Post Data'!$D43="Region Update",'Post Data'!$AA43="Western"),"DNS-Western",
IF(AND('Post Data'!$D43="Region Update",'Post Data'!$AA43="Ops CO"),"DNS-Regional Ops",
IF(AND('Post Data'!$D43="Invoice Validation",'Post Data'!$AA43="Central"),"DNS-Central",
IF(AND('Post Data'!$D43="Invoice Validation",'Post Data'!$AA43="Eastern"),"DNS-Eastern",
IF(AND('Post Data'!$D43="Invoice Validation",'Post Data'!$AA43="Northern"),"DNS-Northern",
IF(AND('Post Data'!$D43="Invoice Validation",'Post Data'!$AA43="Southern"),"DNS-Southern",
IF(AND('Post Data'!$D43="Invoice Validation",'Post Data'!$AA43="Western"),"DNS-Western",
IF(AND('Post Data'!$D43="Invoiced Validation",'Post Data'!$AA43="Ops CO"),"DNS-Regional Ops",
IF(OR('Post Data'!$D43="Create &amp; Upload PO",'Post Data'!$D43="Payment Status Update",'Post Data'!$D43="Create SES and Send to Finance"),"DNS-Finance",
IF('Post Data'!$D43="SCM Invoice Validation","DNS-SCM")))))))))))))))</f>
        <v>DNS-Finance</v>
      </c>
      <c r="Z43" s="1" t="str">
        <f>IF(ISNUMBER(SEARCH("DNS",'Post Data'!$Y43)),"DNS","Vendor")</f>
        <v>DNS</v>
      </c>
      <c r="AA43" s="1" t="str">
        <f t="array" ref="AA43">IFS(ISNUMBER(SEARCH("Central Office",'Post Data'!$C43)),"Ops CO",
OR(ISNUMBER(SEARCH("CNR",'Post Data'!$C43)),ISNUMBER(SEARCH("NWR",'Post Data'!$C43))),"Central",
OR(ISNUMBER(SEARCH("ESR",'Post Data'!$C43)),ISNUMBER(SEARCH("UVR",'Post Data'!$C43))),"Eastern",
OR(ISNUMBER(SEARCH("NCR",'Post Data'!$C43)),ISNUMBER(SEARCH("NTR",'Post Data'!$C43))),"Northern",
OR(ISNUMBER(SEARCH("WSR",'Post Data'!$C43)),ISNUMBER(SEARCH("SUR",'Post Data'!$C43))),"Southern",
OR(ISNUMBER(SEARCH("WCR",'Post Data'!$C43)),ISNUMBER(SEARCH("WNR",'Post Data'!$C43))),"Western")</f>
        <v>Central</v>
      </c>
      <c r="AB43" s="1" t="str">
        <f>'Post Data'!$R43</f>
        <v>PG</v>
      </c>
      <c r="AC43" s="4">
        <v>45138.0</v>
      </c>
      <c r="AD43" s="1">
        <f>COUNTIFS('Post Data'!$X$2:$X$465,"Within SLA",'Post Data'!$C$2:$C$465,'Post Data'!$C43,'Post Data'!$D$2:$D$465,'Post Data'!$D43)</f>
        <v>0</v>
      </c>
      <c r="AE43" s="1">
        <f>COUNTIFS('Post Data'!$X$2:$X$465,"SLA Violated",'Post Data'!$C$2:$C$465,'Post Data'!$C43,'Post Data'!$D$2:$D$465,'Post Data'!$D43)</f>
        <v>2</v>
      </c>
      <c r="AF43" s="10">
        <f>'Post Data'!$AD43/('Post Data'!$AD43+'Post Data'!$AE43)</f>
        <v>0</v>
      </c>
    </row>
    <row r="44" ht="15.75" customHeight="1">
      <c r="A44" s="1" t="s">
        <v>314</v>
      </c>
      <c r="B44" s="1" t="s">
        <v>29</v>
      </c>
      <c r="C44" s="1" t="s">
        <v>79</v>
      </c>
      <c r="D44" s="1" t="s">
        <v>31</v>
      </c>
      <c r="E44" s="1" t="s">
        <v>32</v>
      </c>
      <c r="F44" s="1" t="s">
        <v>33</v>
      </c>
      <c r="G44" s="1" t="s">
        <v>162</v>
      </c>
      <c r="H44" s="1" t="s">
        <v>163</v>
      </c>
      <c r="I44" s="1">
        <v>266.0</v>
      </c>
      <c r="J44" s="1" t="s">
        <v>34</v>
      </c>
      <c r="K44" s="1" t="s">
        <v>35</v>
      </c>
      <c r="L44" s="9">
        <v>45159.28611111111</v>
      </c>
      <c r="M44" s="9">
        <v>45154.28611111111</v>
      </c>
      <c r="N44" s="9" t="s">
        <v>265</v>
      </c>
      <c r="O44" s="1" t="s">
        <v>266</v>
      </c>
      <c r="P44" s="1" t="b">
        <v>0</v>
      </c>
      <c r="Q44" s="1" t="s">
        <v>31</v>
      </c>
      <c r="R44" s="1" t="s">
        <v>65</v>
      </c>
      <c r="S44" s="6" t="s">
        <v>38</v>
      </c>
      <c r="T44" s="1" t="s">
        <v>39</v>
      </c>
      <c r="U44" s="1" t="str">
        <f>IF(ISNUMBER('Post Data'!$N44),"Done","Pending")</f>
        <v>Pending</v>
      </c>
      <c r="V44" s="5">
        <f>IFERROR('Post Data'!$N44-'Post Data'!$M44,5000)</f>
        <v>5000</v>
      </c>
      <c r="W44" s="1" t="str">
        <f t="array" ref="W44">IFS('Post Data'!$V44&lt;=5,"00-05 Days",
AND('Post Data'!$V44&gt;5,'Post Data'!$V44&lt;=10),"06-10 Days",
AND('Post Data'!$V44&gt;10,'Post Data'!$V44&lt;=15),"11-15 Days",
AND('Post Data'!$V44&gt;15,'Post Data'!$V44&lt;=20),"16-20 Days",
'Post Data'!$V44&gt;20,"20+ Days")</f>
        <v>20+ Days</v>
      </c>
      <c r="X44" s="1" t="str">
        <f>IF(AND('Post Data'!$N44&lt;='Post Data'!$L44,'Post Data'!$N44&lt;&gt;0),"Within SLA",IF(AND(TODAY()&lt;='Post Data'!$L44,'Post Data'!$N44=0),"Within SLA","SLA Violated"))</f>
        <v>SLA Violated</v>
      </c>
      <c r="Y44" s="1" t="str">
        <f t="array" ref="Y44">IFERROR(INDEX('Pending @'!$B$2:$B$19,MATCH('Post Data'!$H44,'Pending @'!$A$2:$A$19,0)),
IF(AND('Post Data'!$D44="Region Update",'Post Data'!$AA44="Central"),"DNS-Central",
IF(AND('Post Data'!$D44="Region Update",'Post Data'!$AA44="Eastern"),"DNS-Eastern",
IF(AND('Post Data'!$D44="Region Update",'Post Data'!$AA44="Northern"),"DNS-Northern",
IF(AND('Post Data'!$D44="Region Update",'Post Data'!$AA44="Southern"),"DNS-Southern",
IF(AND('Post Data'!$D44="Region Update",'Post Data'!$AA44="Western"),"DNS-Western",
IF(AND('Post Data'!$D44="Region Update",'Post Data'!$AA44="Ops CO"),"DNS-Regional Ops",
IF(AND('Post Data'!$D44="Invoice Validation",'Post Data'!$AA44="Central"),"DNS-Central",
IF(AND('Post Data'!$D44="Invoice Validation",'Post Data'!$AA44="Eastern"),"DNS-Eastern",
IF(AND('Post Data'!$D44="Invoice Validation",'Post Data'!$AA44="Northern"),"DNS-Northern",
IF(AND('Post Data'!$D44="Invoice Validation",'Post Data'!$AA44="Southern"),"DNS-Southern",
IF(AND('Post Data'!$D44="Invoice Validation",'Post Data'!$AA44="Western"),"DNS-Western",
IF(AND('Post Data'!$D44="Invoiced Validation",'Post Data'!$AA44="Ops CO"),"DNS-Regional Ops",
IF(OR('Post Data'!$D44="Create &amp; Upload PO",'Post Data'!$D44="Payment Status Update",'Post Data'!$D44="Create SES and Send to Finance"),"DNS-Finance",
IF('Post Data'!$D44="SCM Invoice Validation","DNS-SCM")))))))))))))))</f>
        <v>DNS-Finance</v>
      </c>
      <c r="Z44" s="1" t="str">
        <f>IF(ISNUMBER(SEARCH("DNS",'Post Data'!$Y44)),"DNS","Vendor")</f>
        <v>DNS</v>
      </c>
      <c r="AA44" s="1" t="str">
        <f t="array" ref="AA44">IFS(ISNUMBER(SEARCH("Central Office",'Post Data'!$C44)),"Ops CO",
OR(ISNUMBER(SEARCH("CNR",'Post Data'!$C44)),ISNUMBER(SEARCH("NWR",'Post Data'!$C44))),"Central",
OR(ISNUMBER(SEARCH("ESR",'Post Data'!$C44)),ISNUMBER(SEARCH("UVR",'Post Data'!$C44))),"Eastern",
OR(ISNUMBER(SEARCH("NCR",'Post Data'!$C44)),ISNUMBER(SEARCH("NTR",'Post Data'!$C44))),"Northern",
OR(ISNUMBER(SEARCH("WSR",'Post Data'!$C44)),ISNUMBER(SEARCH("SUR",'Post Data'!$C44))),"Southern",
OR(ISNUMBER(SEARCH("WCR",'Post Data'!$C44)),ISNUMBER(SEARCH("WNR",'Post Data'!$C44))),"Western")</f>
        <v>Central</v>
      </c>
      <c r="AB44" s="1" t="str">
        <f>'Post Data'!$R44</f>
        <v>FTG</v>
      </c>
      <c r="AC44" s="4">
        <v>45138.0</v>
      </c>
      <c r="AD44" s="1">
        <f>COUNTIFS('Post Data'!$X$2:$X$465,"Within SLA",'Post Data'!$C$2:$C$465,'Post Data'!$C44,'Post Data'!$D$2:$D$465,'Post Data'!$D44)</f>
        <v>0</v>
      </c>
      <c r="AE44" s="1">
        <f>COUNTIFS('Post Data'!$X$2:$X$465,"SLA Violated",'Post Data'!$C$2:$C$465,'Post Data'!$C44,'Post Data'!$D$2:$D$465,'Post Data'!$D44)</f>
        <v>2</v>
      </c>
      <c r="AF44" s="10">
        <f>'Post Data'!$AD44/('Post Data'!$AD44+'Post Data'!$AE44)</f>
        <v>0</v>
      </c>
    </row>
    <row r="45" ht="15.75" customHeight="1">
      <c r="A45" s="1" t="s">
        <v>315</v>
      </c>
      <c r="B45" s="1" t="s">
        <v>29</v>
      </c>
      <c r="C45" s="1" t="s">
        <v>77</v>
      </c>
      <c r="D45" s="1" t="s">
        <v>138</v>
      </c>
      <c r="E45" s="1" t="s">
        <v>291</v>
      </c>
      <c r="F45" s="1" t="s">
        <v>292</v>
      </c>
      <c r="G45" s="1" t="s">
        <v>166</v>
      </c>
      <c r="H45" s="1" t="s">
        <v>167</v>
      </c>
      <c r="I45" s="1">
        <v>252.0</v>
      </c>
      <c r="J45" s="1" t="s">
        <v>34</v>
      </c>
      <c r="K45" s="1" t="s">
        <v>35</v>
      </c>
      <c r="L45" s="9">
        <v>45158.004166666666</v>
      </c>
      <c r="M45" s="9">
        <v>45154.004166666666</v>
      </c>
      <c r="N45" s="9">
        <v>45154.28611111111</v>
      </c>
      <c r="O45" s="1" t="s">
        <v>246</v>
      </c>
      <c r="P45" s="1" t="b">
        <v>0</v>
      </c>
      <c r="Q45" s="1" t="s">
        <v>138</v>
      </c>
      <c r="R45" s="1" t="s">
        <v>42</v>
      </c>
      <c r="S45" s="6" t="s">
        <v>38</v>
      </c>
      <c r="T45" s="1" t="s">
        <v>39</v>
      </c>
      <c r="U45" s="1" t="str">
        <f>IF(ISNUMBER('Post Data'!$N45),"Done","Pending")</f>
        <v>Done</v>
      </c>
      <c r="V45" s="5">
        <f>IFERROR('Post Data'!$N45-'Post Data'!$M45,5000)</f>
        <v>0.2819444444</v>
      </c>
      <c r="W45" s="1" t="str">
        <f t="array" ref="W45">IFS('Post Data'!$V45&lt;=5,"00-05 Days",
AND('Post Data'!$V45&gt;5,'Post Data'!$V45&lt;=10),"06-10 Days",
AND('Post Data'!$V45&gt;10,'Post Data'!$V45&lt;=15),"11-15 Days",
AND('Post Data'!$V45&gt;15,'Post Data'!$V45&lt;=20),"16-20 Days",
'Post Data'!$V45&gt;20,"20+ Days")</f>
        <v>00-05 Days</v>
      </c>
      <c r="X45" s="1" t="str">
        <f>IF(AND('Post Data'!$N45&lt;='Post Data'!$L45,'Post Data'!$N45&lt;&gt;0),"Within SLA",IF(AND(TODAY()&lt;='Post Data'!$L45,'Post Data'!$N45=0),"Within SLA","SLA Violated"))</f>
        <v>Within SLA</v>
      </c>
      <c r="Y45" s="1" t="str">
        <f t="array" ref="Y45">IFERROR(INDEX('Pending @'!$B$2:$B$19,MATCH('Post Data'!$H45,'Pending @'!$A$2:$A$19,0)),
IF(AND('Post Data'!$D45="Region Update",'Post Data'!$AA45="Central"),"DNS-Central",
IF(AND('Post Data'!$D45="Region Update",'Post Data'!$AA45="Eastern"),"DNS-Eastern",
IF(AND('Post Data'!$D45="Region Update",'Post Data'!$AA45="Northern"),"DNS-Northern",
IF(AND('Post Data'!$D45="Region Update",'Post Data'!$AA45="Southern"),"DNS-Southern",
IF(AND('Post Data'!$D45="Region Update",'Post Data'!$AA45="Western"),"DNS-Western",
IF(AND('Post Data'!$D45="Region Update",'Post Data'!$AA45="Ops CO"),"DNS-Regional Ops",
IF(AND('Post Data'!$D45="Invoice Validation",'Post Data'!$AA45="Central"),"DNS-Central",
IF(AND('Post Data'!$D45="Invoice Validation",'Post Data'!$AA45="Eastern"),"DNS-Eastern",
IF(AND('Post Data'!$D45="Invoice Validation",'Post Data'!$AA45="Northern"),"DNS-Northern",
IF(AND('Post Data'!$D45="Invoice Validation",'Post Data'!$AA45="Southern"),"DNS-Southern",
IF(AND('Post Data'!$D45="Invoice Validation",'Post Data'!$AA45="Western"),"DNS-Western",
IF(AND('Post Data'!$D45="Invoiced Validation",'Post Data'!$AA45="Ops CO"),"DNS-Regional Ops",
IF(OR('Post Data'!$D45="Create &amp; Upload PO",'Post Data'!$D45="Payment Status Update",'Post Data'!$D45="Create SES and Send to Finance"),"DNS-Finance",
IF('Post Data'!$D45="SCM Invoice Validation","DNS-SCM")))))))))))))))</f>
        <v>DNS-SCM</v>
      </c>
      <c r="Z45" s="1" t="str">
        <f>IF(ISNUMBER(SEARCH("DNS",'Post Data'!$Y45)),"DNS","Vendor")</f>
        <v>DNS</v>
      </c>
      <c r="AA45" s="1" t="str">
        <f t="array" ref="AA45">IFS(ISNUMBER(SEARCH("Central Office",'Post Data'!$C45)),"Ops CO",
OR(ISNUMBER(SEARCH("CNR",'Post Data'!$C45)),ISNUMBER(SEARCH("NWR",'Post Data'!$C45))),"Central",
OR(ISNUMBER(SEARCH("ESR",'Post Data'!$C45)),ISNUMBER(SEARCH("UVR",'Post Data'!$C45))),"Eastern",
OR(ISNUMBER(SEARCH("NCR",'Post Data'!$C45)),ISNUMBER(SEARCH("NTR",'Post Data'!$C45))),"Northern",
OR(ISNUMBER(SEARCH("WSR",'Post Data'!$C45)),ISNUMBER(SEARCH("SUR",'Post Data'!$C45))),"Southern",
OR(ISNUMBER(SEARCH("WCR",'Post Data'!$C45)),ISNUMBER(SEARCH("WNR",'Post Data'!$C45))),"Western")</f>
        <v>Central</v>
      </c>
      <c r="AB45" s="1" t="str">
        <f>'Post Data'!$R45</f>
        <v>PG</v>
      </c>
      <c r="AC45" s="4">
        <v>45138.0</v>
      </c>
      <c r="AD45" s="1">
        <f>COUNTIFS('Post Data'!$X$2:$X$465,"Within SLA",'Post Data'!$C$2:$C$465,'Post Data'!$C45,'Post Data'!$D$2:$D$465,'Post Data'!$D45)</f>
        <v>1</v>
      </c>
      <c r="AE45" s="1">
        <f>COUNTIFS('Post Data'!$X$2:$X$465,"SLA Violated",'Post Data'!$C$2:$C$465,'Post Data'!$C45,'Post Data'!$D$2:$D$465,'Post Data'!$D45)</f>
        <v>0</v>
      </c>
      <c r="AF45" s="10">
        <f>'Post Data'!$AD45/('Post Data'!$AD45+'Post Data'!$AE45)</f>
        <v>1</v>
      </c>
    </row>
    <row r="46" ht="15.75" customHeight="1">
      <c r="A46" s="1" t="s">
        <v>316</v>
      </c>
      <c r="B46" s="1" t="s">
        <v>29</v>
      </c>
      <c r="C46" s="1" t="s">
        <v>79</v>
      </c>
      <c r="D46" s="1" t="s">
        <v>138</v>
      </c>
      <c r="E46" s="1" t="s">
        <v>291</v>
      </c>
      <c r="F46" s="1" t="s">
        <v>292</v>
      </c>
      <c r="G46" s="1" t="s">
        <v>166</v>
      </c>
      <c r="H46" s="1" t="s">
        <v>167</v>
      </c>
      <c r="I46" s="1">
        <v>266.0</v>
      </c>
      <c r="J46" s="1" t="s">
        <v>34</v>
      </c>
      <c r="K46" s="1" t="s">
        <v>35</v>
      </c>
      <c r="L46" s="9">
        <v>45158.00277777778</v>
      </c>
      <c r="M46" s="9">
        <v>45154.00277777778</v>
      </c>
      <c r="N46" s="9">
        <v>45154.28611111111</v>
      </c>
      <c r="O46" s="1" t="s">
        <v>246</v>
      </c>
      <c r="P46" s="1" t="b">
        <v>0</v>
      </c>
      <c r="Q46" s="1" t="s">
        <v>138</v>
      </c>
      <c r="R46" s="1" t="s">
        <v>65</v>
      </c>
      <c r="S46" s="6" t="s">
        <v>38</v>
      </c>
      <c r="T46" s="1" t="s">
        <v>39</v>
      </c>
      <c r="U46" s="1" t="str">
        <f>IF(ISNUMBER('Post Data'!$N46),"Done","Pending")</f>
        <v>Done</v>
      </c>
      <c r="V46" s="5">
        <f>IFERROR('Post Data'!$N46-'Post Data'!$M46,5000)</f>
        <v>0.2833333333</v>
      </c>
      <c r="W46" s="1" t="str">
        <f t="array" ref="W46">IFS('Post Data'!$V46&lt;=5,"00-05 Days",
AND('Post Data'!$V46&gt;5,'Post Data'!$V46&lt;=10),"06-10 Days",
AND('Post Data'!$V46&gt;10,'Post Data'!$V46&lt;=15),"11-15 Days",
AND('Post Data'!$V46&gt;15,'Post Data'!$V46&lt;=20),"16-20 Days",
'Post Data'!$V46&gt;20,"20+ Days")</f>
        <v>00-05 Days</v>
      </c>
      <c r="X46" s="1" t="str">
        <f>IF(AND('Post Data'!$N46&lt;='Post Data'!$L46,'Post Data'!$N46&lt;&gt;0),"Within SLA",IF(AND(TODAY()&lt;='Post Data'!$L46,'Post Data'!$N46=0),"Within SLA","SLA Violated"))</f>
        <v>Within SLA</v>
      </c>
      <c r="Y46" s="1" t="str">
        <f t="array" ref="Y46">IFERROR(INDEX('Pending @'!$B$2:$B$19,MATCH('Post Data'!$H46,'Pending @'!$A$2:$A$19,0)),
IF(AND('Post Data'!$D46="Region Update",'Post Data'!$AA46="Central"),"DNS-Central",
IF(AND('Post Data'!$D46="Region Update",'Post Data'!$AA46="Eastern"),"DNS-Eastern",
IF(AND('Post Data'!$D46="Region Update",'Post Data'!$AA46="Northern"),"DNS-Northern",
IF(AND('Post Data'!$D46="Region Update",'Post Data'!$AA46="Southern"),"DNS-Southern",
IF(AND('Post Data'!$D46="Region Update",'Post Data'!$AA46="Western"),"DNS-Western",
IF(AND('Post Data'!$D46="Region Update",'Post Data'!$AA46="Ops CO"),"DNS-Regional Ops",
IF(AND('Post Data'!$D46="Invoice Validation",'Post Data'!$AA46="Central"),"DNS-Central",
IF(AND('Post Data'!$D46="Invoice Validation",'Post Data'!$AA46="Eastern"),"DNS-Eastern",
IF(AND('Post Data'!$D46="Invoice Validation",'Post Data'!$AA46="Northern"),"DNS-Northern",
IF(AND('Post Data'!$D46="Invoice Validation",'Post Data'!$AA46="Southern"),"DNS-Southern",
IF(AND('Post Data'!$D46="Invoice Validation",'Post Data'!$AA46="Western"),"DNS-Western",
IF(AND('Post Data'!$D46="Invoiced Validation",'Post Data'!$AA46="Ops CO"),"DNS-Regional Ops",
IF(OR('Post Data'!$D46="Create &amp; Upload PO",'Post Data'!$D46="Payment Status Update",'Post Data'!$D46="Create SES and Send to Finance"),"DNS-Finance",
IF('Post Data'!$D46="SCM Invoice Validation","DNS-SCM")))))))))))))))</f>
        <v>DNS-SCM</v>
      </c>
      <c r="Z46" s="1" t="str">
        <f>IF(ISNUMBER(SEARCH("DNS",'Post Data'!$Y46)),"DNS","Vendor")</f>
        <v>DNS</v>
      </c>
      <c r="AA46" s="1" t="str">
        <f t="array" ref="AA46">IFS(ISNUMBER(SEARCH("Central Office",'Post Data'!$C46)),"Ops CO",
OR(ISNUMBER(SEARCH("CNR",'Post Data'!$C46)),ISNUMBER(SEARCH("NWR",'Post Data'!$C46))),"Central",
OR(ISNUMBER(SEARCH("ESR",'Post Data'!$C46)),ISNUMBER(SEARCH("UVR",'Post Data'!$C46))),"Eastern",
OR(ISNUMBER(SEARCH("NCR",'Post Data'!$C46)),ISNUMBER(SEARCH("NTR",'Post Data'!$C46))),"Northern",
OR(ISNUMBER(SEARCH("WSR",'Post Data'!$C46)),ISNUMBER(SEARCH("SUR",'Post Data'!$C46))),"Southern",
OR(ISNUMBER(SEARCH("WCR",'Post Data'!$C46)),ISNUMBER(SEARCH("WNR",'Post Data'!$C46))),"Western")</f>
        <v>Central</v>
      </c>
      <c r="AB46" s="1" t="str">
        <f>'Post Data'!$R46</f>
        <v>FTG</v>
      </c>
      <c r="AC46" s="4">
        <v>45138.0</v>
      </c>
      <c r="AD46" s="1">
        <f>COUNTIFS('Post Data'!$X$2:$X$465,"Within SLA",'Post Data'!$C$2:$C$465,'Post Data'!$C46,'Post Data'!$D$2:$D$465,'Post Data'!$D46)</f>
        <v>1</v>
      </c>
      <c r="AE46" s="1">
        <f>COUNTIFS('Post Data'!$X$2:$X$465,"SLA Violated",'Post Data'!$C$2:$C$465,'Post Data'!$C46,'Post Data'!$D$2:$D$465,'Post Data'!$D46)</f>
        <v>0</v>
      </c>
      <c r="AF46" s="10">
        <f>'Post Data'!$AD46/('Post Data'!$AD46+'Post Data'!$AE46)</f>
        <v>1</v>
      </c>
    </row>
    <row r="47" ht="15.75" customHeight="1">
      <c r="A47" s="1" t="s">
        <v>317</v>
      </c>
      <c r="B47" s="1" t="s">
        <v>29</v>
      </c>
      <c r="C47" s="1" t="s">
        <v>81</v>
      </c>
      <c r="D47" s="1" t="s">
        <v>31</v>
      </c>
      <c r="E47" s="1" t="s">
        <v>32</v>
      </c>
      <c r="F47" s="1" t="s">
        <v>33</v>
      </c>
      <c r="G47" s="1" t="s">
        <v>162</v>
      </c>
      <c r="H47" s="1" t="s">
        <v>163</v>
      </c>
      <c r="I47" s="1">
        <v>234.0</v>
      </c>
      <c r="J47" s="1" t="s">
        <v>34</v>
      </c>
      <c r="K47" s="1" t="s">
        <v>35</v>
      </c>
      <c r="L47" s="9">
        <v>45158.95208333333</v>
      </c>
      <c r="M47" s="9">
        <v>45153.95208333333</v>
      </c>
      <c r="N47" s="9" t="s">
        <v>265</v>
      </c>
      <c r="O47" s="1" t="s">
        <v>266</v>
      </c>
      <c r="P47" s="1" t="b">
        <v>0</v>
      </c>
      <c r="Q47" s="1" t="s">
        <v>31</v>
      </c>
      <c r="R47" s="1" t="s">
        <v>51</v>
      </c>
      <c r="S47" s="6" t="s">
        <v>38</v>
      </c>
      <c r="T47" s="1" t="s">
        <v>39</v>
      </c>
      <c r="U47" s="1" t="str">
        <f>IF(ISNUMBER('Post Data'!$N47),"Done","Pending")</f>
        <v>Pending</v>
      </c>
      <c r="V47" s="5">
        <f>IFERROR('Post Data'!$N47-'Post Data'!$M47,5000)</f>
        <v>5000</v>
      </c>
      <c r="W47" s="1" t="str">
        <f t="array" ref="W47">IFS('Post Data'!$V47&lt;=5,"00-05 Days",
AND('Post Data'!$V47&gt;5,'Post Data'!$V47&lt;=10),"06-10 Days",
AND('Post Data'!$V47&gt;10,'Post Data'!$V47&lt;=15),"11-15 Days",
AND('Post Data'!$V47&gt;15,'Post Data'!$V47&lt;=20),"16-20 Days",
'Post Data'!$V47&gt;20,"20+ Days")</f>
        <v>20+ Days</v>
      </c>
      <c r="X47" s="1" t="str">
        <f>IF(AND('Post Data'!$N47&lt;='Post Data'!$L47,'Post Data'!$N47&lt;&gt;0),"Within SLA",IF(AND(TODAY()&lt;='Post Data'!$L47,'Post Data'!$N47=0),"Within SLA","SLA Violated"))</f>
        <v>SLA Violated</v>
      </c>
      <c r="Y47" s="1" t="str">
        <f t="array" ref="Y47">IFERROR(INDEX('Pending @'!$B$2:$B$19,MATCH('Post Data'!$H47,'Pending @'!$A$2:$A$19,0)),
IF(AND('Post Data'!$D47="Region Update",'Post Data'!$AA47="Central"),"DNS-Central",
IF(AND('Post Data'!$D47="Region Update",'Post Data'!$AA47="Eastern"),"DNS-Eastern",
IF(AND('Post Data'!$D47="Region Update",'Post Data'!$AA47="Northern"),"DNS-Northern",
IF(AND('Post Data'!$D47="Region Update",'Post Data'!$AA47="Southern"),"DNS-Southern",
IF(AND('Post Data'!$D47="Region Update",'Post Data'!$AA47="Western"),"DNS-Western",
IF(AND('Post Data'!$D47="Region Update",'Post Data'!$AA47="Ops CO"),"DNS-Regional Ops",
IF(AND('Post Data'!$D47="Invoice Validation",'Post Data'!$AA47="Central"),"DNS-Central",
IF(AND('Post Data'!$D47="Invoice Validation",'Post Data'!$AA47="Eastern"),"DNS-Eastern",
IF(AND('Post Data'!$D47="Invoice Validation",'Post Data'!$AA47="Northern"),"DNS-Northern",
IF(AND('Post Data'!$D47="Invoice Validation",'Post Data'!$AA47="Southern"),"DNS-Southern",
IF(AND('Post Data'!$D47="Invoice Validation",'Post Data'!$AA47="Western"),"DNS-Western",
IF(AND('Post Data'!$D47="Invoiced Validation",'Post Data'!$AA47="Ops CO"),"DNS-Regional Ops",
IF(OR('Post Data'!$D47="Create &amp; Upload PO",'Post Data'!$D47="Payment Status Update",'Post Data'!$D47="Create SES and Send to Finance"),"DNS-Finance",
IF('Post Data'!$D47="SCM Invoice Validation","DNS-SCM")))))))))))))))</f>
        <v>DNS-Finance</v>
      </c>
      <c r="Z47" s="1" t="str">
        <f>IF(ISNUMBER(SEARCH("DNS",'Post Data'!$Y47)),"DNS","Vendor")</f>
        <v>DNS</v>
      </c>
      <c r="AA47" s="1" t="str">
        <f t="array" ref="AA47">IFS(ISNUMBER(SEARCH("Central Office",'Post Data'!$C47)),"Ops CO",
OR(ISNUMBER(SEARCH("CNR",'Post Data'!$C47)),ISNUMBER(SEARCH("NWR",'Post Data'!$C47))),"Central",
OR(ISNUMBER(SEARCH("ESR",'Post Data'!$C47)),ISNUMBER(SEARCH("UVR",'Post Data'!$C47))),"Eastern",
OR(ISNUMBER(SEARCH("NCR",'Post Data'!$C47)),ISNUMBER(SEARCH("NTR",'Post Data'!$C47))),"Northern",
OR(ISNUMBER(SEARCH("WSR",'Post Data'!$C47)),ISNUMBER(SEARCH("SUR",'Post Data'!$C47))),"Southern",
OR(ISNUMBER(SEARCH("WCR",'Post Data'!$C47)),ISNUMBER(SEARCH("WNR",'Post Data'!$C47))),"Western")</f>
        <v>Central</v>
      </c>
      <c r="AB47" s="1" t="str">
        <f>'Post Data'!$R47</f>
        <v>Refuel</v>
      </c>
      <c r="AC47" s="4">
        <v>45138.0</v>
      </c>
      <c r="AD47" s="1">
        <f>COUNTIFS('Post Data'!$X$2:$X$465,"Within SLA",'Post Data'!$C$2:$C$465,'Post Data'!$C47,'Post Data'!$D$2:$D$465,'Post Data'!$D47)</f>
        <v>0</v>
      </c>
      <c r="AE47" s="1">
        <f>COUNTIFS('Post Data'!$X$2:$X$465,"SLA Violated",'Post Data'!$C$2:$C$465,'Post Data'!$C47,'Post Data'!$D$2:$D$465,'Post Data'!$D47)</f>
        <v>2</v>
      </c>
      <c r="AF47" s="10">
        <f>'Post Data'!$AD47/('Post Data'!$AD47+'Post Data'!$AE47)</f>
        <v>0</v>
      </c>
    </row>
    <row r="48" ht="15.75" customHeight="1">
      <c r="A48" s="1" t="s">
        <v>318</v>
      </c>
      <c r="B48" s="1" t="s">
        <v>29</v>
      </c>
      <c r="C48" s="1" t="s">
        <v>83</v>
      </c>
      <c r="D48" s="1" t="s">
        <v>31</v>
      </c>
      <c r="E48" s="1" t="s">
        <v>32</v>
      </c>
      <c r="F48" s="1" t="s">
        <v>33</v>
      </c>
      <c r="G48" s="1" t="s">
        <v>162</v>
      </c>
      <c r="H48" s="1" t="s">
        <v>163</v>
      </c>
      <c r="I48" s="1">
        <v>100.0</v>
      </c>
      <c r="J48" s="1" t="s">
        <v>34</v>
      </c>
      <c r="K48" s="1" t="s">
        <v>35</v>
      </c>
      <c r="L48" s="9">
        <v>45158.95208333333</v>
      </c>
      <c r="M48" s="9">
        <v>45153.95208333333</v>
      </c>
      <c r="N48" s="9" t="s">
        <v>265</v>
      </c>
      <c r="O48" s="1" t="s">
        <v>266</v>
      </c>
      <c r="P48" s="1" t="b">
        <v>0</v>
      </c>
      <c r="Q48" s="1" t="s">
        <v>31</v>
      </c>
      <c r="R48" s="1" t="s">
        <v>45</v>
      </c>
      <c r="S48" s="6" t="s">
        <v>48</v>
      </c>
      <c r="T48" s="1" t="s">
        <v>39</v>
      </c>
      <c r="U48" s="1" t="str">
        <f>IF(ISNUMBER('Post Data'!$N48),"Done","Pending")</f>
        <v>Pending</v>
      </c>
      <c r="V48" s="5">
        <f>IFERROR('Post Data'!$N48-'Post Data'!$M48,5000)</f>
        <v>5000</v>
      </c>
      <c r="W48" s="1" t="str">
        <f t="array" ref="W48">IFS('Post Data'!$V48&lt;=5,"00-05 Days",
AND('Post Data'!$V48&gt;5,'Post Data'!$V48&lt;=10),"06-10 Days",
AND('Post Data'!$V48&gt;10,'Post Data'!$V48&lt;=15),"11-15 Days",
AND('Post Data'!$V48&gt;15,'Post Data'!$V48&lt;=20),"16-20 Days",
'Post Data'!$V48&gt;20,"20+ Days")</f>
        <v>20+ Days</v>
      </c>
      <c r="X48" s="1" t="str">
        <f>IF(AND('Post Data'!$N48&lt;='Post Data'!$L48,'Post Data'!$N48&lt;&gt;0),"Within SLA",IF(AND(TODAY()&lt;='Post Data'!$L48,'Post Data'!$N48=0),"Within SLA","SLA Violated"))</f>
        <v>SLA Violated</v>
      </c>
      <c r="Y48" s="1" t="str">
        <f t="array" ref="Y48">IFERROR(INDEX('Pending @'!$B$2:$B$19,MATCH('Post Data'!$H48,'Pending @'!$A$2:$A$19,0)),
IF(AND('Post Data'!$D48="Region Update",'Post Data'!$AA48="Central"),"DNS-Central",
IF(AND('Post Data'!$D48="Region Update",'Post Data'!$AA48="Eastern"),"DNS-Eastern",
IF(AND('Post Data'!$D48="Region Update",'Post Data'!$AA48="Northern"),"DNS-Northern",
IF(AND('Post Data'!$D48="Region Update",'Post Data'!$AA48="Southern"),"DNS-Southern",
IF(AND('Post Data'!$D48="Region Update",'Post Data'!$AA48="Western"),"DNS-Western",
IF(AND('Post Data'!$D48="Region Update",'Post Data'!$AA48="Ops CO"),"DNS-Regional Ops",
IF(AND('Post Data'!$D48="Invoice Validation",'Post Data'!$AA48="Central"),"DNS-Central",
IF(AND('Post Data'!$D48="Invoice Validation",'Post Data'!$AA48="Eastern"),"DNS-Eastern",
IF(AND('Post Data'!$D48="Invoice Validation",'Post Data'!$AA48="Northern"),"DNS-Northern",
IF(AND('Post Data'!$D48="Invoice Validation",'Post Data'!$AA48="Southern"),"DNS-Southern",
IF(AND('Post Data'!$D48="Invoice Validation",'Post Data'!$AA48="Western"),"DNS-Western",
IF(AND('Post Data'!$D48="Invoiced Validation",'Post Data'!$AA48="Ops CO"),"DNS-Regional Ops",
IF(OR('Post Data'!$D48="Create &amp; Upload PO",'Post Data'!$D48="Payment Status Update",'Post Data'!$D48="Create SES and Send to Finance"),"DNS-Finance",
IF('Post Data'!$D48="SCM Invoice Validation","DNS-SCM")))))))))))))))</f>
        <v>DNS-Finance</v>
      </c>
      <c r="Z48" s="1" t="str">
        <f>IF(ISNUMBER(SEARCH("DNS",'Post Data'!$Y48)),"DNS","Vendor")</f>
        <v>DNS</v>
      </c>
      <c r="AA48" s="1" t="str">
        <f t="array" ref="AA48">IFS(ISNUMBER(SEARCH("Central Office",'Post Data'!$C48)),"Ops CO",
OR(ISNUMBER(SEARCH("CNR",'Post Data'!$C48)),ISNUMBER(SEARCH("NWR",'Post Data'!$C48))),"Central",
OR(ISNUMBER(SEARCH("ESR",'Post Data'!$C48)),ISNUMBER(SEARCH("UVR",'Post Data'!$C48))),"Eastern",
OR(ISNUMBER(SEARCH("NCR",'Post Data'!$C48)),ISNUMBER(SEARCH("NTR",'Post Data'!$C48))),"Northern",
OR(ISNUMBER(SEARCH("WSR",'Post Data'!$C48)),ISNUMBER(SEARCH("SUR",'Post Data'!$C48))),"Southern",
OR(ISNUMBER(SEARCH("WCR",'Post Data'!$C48)),ISNUMBER(SEARCH("WNR",'Post Data'!$C48))),"Western")</f>
        <v>Western</v>
      </c>
      <c r="AB48" s="1" t="str">
        <f>'Post Data'!$R48</f>
        <v>AC</v>
      </c>
      <c r="AC48" s="4">
        <v>45107.0</v>
      </c>
      <c r="AD48" s="1">
        <f>COUNTIFS('Post Data'!$X$2:$X$465,"Within SLA",'Post Data'!$C$2:$C$465,'Post Data'!$C48,'Post Data'!$D$2:$D$465,'Post Data'!$D48)</f>
        <v>0</v>
      </c>
      <c r="AE48" s="1">
        <f>COUNTIFS('Post Data'!$X$2:$X$465,"SLA Violated",'Post Data'!$C$2:$C$465,'Post Data'!$C48,'Post Data'!$D$2:$D$465,'Post Data'!$D48)</f>
        <v>2</v>
      </c>
      <c r="AF48" s="10">
        <f>'Post Data'!$AD48/('Post Data'!$AD48+'Post Data'!$AE48)</f>
        <v>0</v>
      </c>
    </row>
    <row r="49" ht="15.75" customHeight="1">
      <c r="A49" s="1" t="s">
        <v>319</v>
      </c>
      <c r="B49" s="1" t="s">
        <v>29</v>
      </c>
      <c r="C49" s="1" t="s">
        <v>85</v>
      </c>
      <c r="D49" s="1" t="s">
        <v>31</v>
      </c>
      <c r="E49" s="1" t="s">
        <v>32</v>
      </c>
      <c r="F49" s="1" t="s">
        <v>33</v>
      </c>
      <c r="G49" s="1" t="s">
        <v>162</v>
      </c>
      <c r="H49" s="1" t="s">
        <v>163</v>
      </c>
      <c r="I49" s="1">
        <v>241.0</v>
      </c>
      <c r="J49" s="1" t="s">
        <v>34</v>
      </c>
      <c r="K49" s="1" t="s">
        <v>35</v>
      </c>
      <c r="L49" s="9">
        <v>45158.95208333333</v>
      </c>
      <c r="M49" s="9">
        <v>45153.95208333333</v>
      </c>
      <c r="N49" s="9" t="s">
        <v>265</v>
      </c>
      <c r="O49" s="1" t="s">
        <v>266</v>
      </c>
      <c r="P49" s="1" t="b">
        <v>0</v>
      </c>
      <c r="Q49" s="1" t="s">
        <v>31</v>
      </c>
      <c r="R49" s="1" t="s">
        <v>37</v>
      </c>
      <c r="S49" s="6" t="s">
        <v>38</v>
      </c>
      <c r="T49" s="1" t="s">
        <v>39</v>
      </c>
      <c r="U49" s="1" t="str">
        <f>IF(ISNUMBER('Post Data'!$N49),"Done","Pending")</f>
        <v>Pending</v>
      </c>
      <c r="V49" s="5">
        <f>IFERROR('Post Data'!$N49-'Post Data'!$M49,5000)</f>
        <v>5000</v>
      </c>
      <c r="W49" s="1" t="str">
        <f t="array" ref="W49">IFS('Post Data'!$V49&lt;=5,"00-05 Days",
AND('Post Data'!$V49&gt;5,'Post Data'!$V49&lt;=10),"06-10 Days",
AND('Post Data'!$V49&gt;10,'Post Data'!$V49&lt;=15),"11-15 Days",
AND('Post Data'!$V49&gt;15,'Post Data'!$V49&lt;=20),"16-20 Days",
'Post Data'!$V49&gt;20,"20+ Days")</f>
        <v>20+ Days</v>
      </c>
      <c r="X49" s="1" t="str">
        <f>IF(AND('Post Data'!$N49&lt;='Post Data'!$L49,'Post Data'!$N49&lt;&gt;0),"Within SLA",IF(AND(TODAY()&lt;='Post Data'!$L49,'Post Data'!$N49=0),"Within SLA","SLA Violated"))</f>
        <v>SLA Violated</v>
      </c>
      <c r="Y49" s="1" t="str">
        <f t="array" ref="Y49">IFERROR(INDEX('Pending @'!$B$2:$B$19,MATCH('Post Data'!$H49,'Pending @'!$A$2:$A$19,0)),
IF(AND('Post Data'!$D49="Region Update",'Post Data'!$AA49="Central"),"DNS-Central",
IF(AND('Post Data'!$D49="Region Update",'Post Data'!$AA49="Eastern"),"DNS-Eastern",
IF(AND('Post Data'!$D49="Region Update",'Post Data'!$AA49="Northern"),"DNS-Northern",
IF(AND('Post Data'!$D49="Region Update",'Post Data'!$AA49="Southern"),"DNS-Southern",
IF(AND('Post Data'!$D49="Region Update",'Post Data'!$AA49="Western"),"DNS-Western",
IF(AND('Post Data'!$D49="Region Update",'Post Data'!$AA49="Ops CO"),"DNS-Regional Ops",
IF(AND('Post Data'!$D49="Invoice Validation",'Post Data'!$AA49="Central"),"DNS-Central",
IF(AND('Post Data'!$D49="Invoice Validation",'Post Data'!$AA49="Eastern"),"DNS-Eastern",
IF(AND('Post Data'!$D49="Invoice Validation",'Post Data'!$AA49="Northern"),"DNS-Northern",
IF(AND('Post Data'!$D49="Invoice Validation",'Post Data'!$AA49="Southern"),"DNS-Southern",
IF(AND('Post Data'!$D49="Invoice Validation",'Post Data'!$AA49="Western"),"DNS-Western",
IF(AND('Post Data'!$D49="Invoiced Validation",'Post Data'!$AA49="Ops CO"),"DNS-Regional Ops",
IF(OR('Post Data'!$D49="Create &amp; Upload PO",'Post Data'!$D49="Payment Status Update",'Post Data'!$D49="Create SES and Send to Finance"),"DNS-Finance",
IF('Post Data'!$D49="SCM Invoice Validation","DNS-SCM")))))))))))))))</f>
        <v>DNS-Finance</v>
      </c>
      <c r="Z49" s="1" t="str">
        <f>IF(ISNUMBER(SEARCH("DNS",'Post Data'!$Y49)),"DNS","Vendor")</f>
        <v>DNS</v>
      </c>
      <c r="AA49" s="1" t="str">
        <f t="array" ref="AA49">IFS(ISNUMBER(SEARCH("Central Office",'Post Data'!$C49)),"Ops CO",
OR(ISNUMBER(SEARCH("CNR",'Post Data'!$C49)),ISNUMBER(SEARCH("NWR",'Post Data'!$C49))),"Central",
OR(ISNUMBER(SEARCH("ESR",'Post Data'!$C49)),ISNUMBER(SEARCH("UVR",'Post Data'!$C49))),"Eastern",
OR(ISNUMBER(SEARCH("NCR",'Post Data'!$C49)),ISNUMBER(SEARCH("NTR",'Post Data'!$C49))),"Northern",
OR(ISNUMBER(SEARCH("WSR",'Post Data'!$C49)),ISNUMBER(SEARCH("SUR",'Post Data'!$C49))),"Southern",
OR(ISNUMBER(SEARCH("WCR",'Post Data'!$C49)),ISNUMBER(SEARCH("WNR",'Post Data'!$C49))),"Western")</f>
        <v>Western</v>
      </c>
      <c r="AB49" s="1" t="str">
        <f>'Post Data'!$R49</f>
        <v>PIS</v>
      </c>
      <c r="AC49" s="4">
        <v>45138.0</v>
      </c>
      <c r="AD49" s="1">
        <f>COUNTIFS('Post Data'!$X$2:$X$465,"Within SLA",'Post Data'!$C$2:$C$465,'Post Data'!$C49,'Post Data'!$D$2:$D$465,'Post Data'!$D49)</f>
        <v>0</v>
      </c>
      <c r="AE49" s="1">
        <f>COUNTIFS('Post Data'!$X$2:$X$465,"SLA Violated",'Post Data'!$C$2:$C$465,'Post Data'!$C49,'Post Data'!$D$2:$D$465,'Post Data'!$D49)</f>
        <v>2</v>
      </c>
      <c r="AF49" s="10">
        <f>'Post Data'!$AD49/('Post Data'!$AD49+'Post Data'!$AE49)</f>
        <v>0</v>
      </c>
    </row>
    <row r="50" ht="15.75" customHeight="1">
      <c r="A50" s="1" t="s">
        <v>320</v>
      </c>
      <c r="B50" s="1" t="s">
        <v>29</v>
      </c>
      <c r="C50" s="1" t="s">
        <v>87</v>
      </c>
      <c r="D50" s="1" t="s">
        <v>31</v>
      </c>
      <c r="E50" s="1" t="s">
        <v>32</v>
      </c>
      <c r="F50" s="1" t="s">
        <v>33</v>
      </c>
      <c r="G50" s="1" t="s">
        <v>162</v>
      </c>
      <c r="H50" s="1" t="s">
        <v>163</v>
      </c>
      <c r="I50" s="1">
        <v>232.0</v>
      </c>
      <c r="J50" s="1" t="s">
        <v>34</v>
      </c>
      <c r="K50" s="1" t="s">
        <v>35</v>
      </c>
      <c r="L50" s="9">
        <v>45158.95138888889</v>
      </c>
      <c r="M50" s="9">
        <v>45153.95138888889</v>
      </c>
      <c r="N50" s="9" t="s">
        <v>265</v>
      </c>
      <c r="O50" s="1" t="s">
        <v>266</v>
      </c>
      <c r="P50" s="1" t="b">
        <v>0</v>
      </c>
      <c r="Q50" s="1" t="s">
        <v>31</v>
      </c>
      <c r="R50" s="1" t="s">
        <v>37</v>
      </c>
      <c r="S50" s="6" t="s">
        <v>38</v>
      </c>
      <c r="T50" s="1" t="s">
        <v>39</v>
      </c>
      <c r="U50" s="1" t="str">
        <f>IF(ISNUMBER('Post Data'!$N50),"Done","Pending")</f>
        <v>Pending</v>
      </c>
      <c r="V50" s="5">
        <f>IFERROR('Post Data'!$N50-'Post Data'!$M50,5000)</f>
        <v>5000</v>
      </c>
      <c r="W50" s="1" t="str">
        <f t="array" ref="W50">IFS('Post Data'!$V50&lt;=5,"00-05 Days",
AND('Post Data'!$V50&gt;5,'Post Data'!$V50&lt;=10),"06-10 Days",
AND('Post Data'!$V50&gt;10,'Post Data'!$V50&lt;=15),"11-15 Days",
AND('Post Data'!$V50&gt;15,'Post Data'!$V50&lt;=20),"16-20 Days",
'Post Data'!$V50&gt;20,"20+ Days")</f>
        <v>20+ Days</v>
      </c>
      <c r="X50" s="1" t="str">
        <f>IF(AND('Post Data'!$N50&lt;='Post Data'!$L50,'Post Data'!$N50&lt;&gt;0),"Within SLA",IF(AND(TODAY()&lt;='Post Data'!$L50,'Post Data'!$N50=0),"Within SLA","SLA Violated"))</f>
        <v>SLA Violated</v>
      </c>
      <c r="Y50" s="1" t="str">
        <f t="array" ref="Y50">IFERROR(INDEX('Pending @'!$B$2:$B$19,MATCH('Post Data'!$H50,'Pending @'!$A$2:$A$19,0)),
IF(AND('Post Data'!$D50="Region Update",'Post Data'!$AA50="Central"),"DNS-Central",
IF(AND('Post Data'!$D50="Region Update",'Post Data'!$AA50="Eastern"),"DNS-Eastern",
IF(AND('Post Data'!$D50="Region Update",'Post Data'!$AA50="Northern"),"DNS-Northern",
IF(AND('Post Data'!$D50="Region Update",'Post Data'!$AA50="Southern"),"DNS-Southern",
IF(AND('Post Data'!$D50="Region Update",'Post Data'!$AA50="Western"),"DNS-Western",
IF(AND('Post Data'!$D50="Region Update",'Post Data'!$AA50="Ops CO"),"DNS-Regional Ops",
IF(AND('Post Data'!$D50="Invoice Validation",'Post Data'!$AA50="Central"),"DNS-Central",
IF(AND('Post Data'!$D50="Invoice Validation",'Post Data'!$AA50="Eastern"),"DNS-Eastern",
IF(AND('Post Data'!$D50="Invoice Validation",'Post Data'!$AA50="Northern"),"DNS-Northern",
IF(AND('Post Data'!$D50="Invoice Validation",'Post Data'!$AA50="Southern"),"DNS-Southern",
IF(AND('Post Data'!$D50="Invoice Validation",'Post Data'!$AA50="Western"),"DNS-Western",
IF(AND('Post Data'!$D50="Invoiced Validation",'Post Data'!$AA50="Ops CO"),"DNS-Regional Ops",
IF(OR('Post Data'!$D50="Create &amp; Upload PO",'Post Data'!$D50="Payment Status Update",'Post Data'!$D50="Create SES and Send to Finance"),"DNS-Finance",
IF('Post Data'!$D50="SCM Invoice Validation","DNS-SCM")))))))))))))))</f>
        <v>DNS-Finance</v>
      </c>
      <c r="Z50" s="1" t="str">
        <f>IF(ISNUMBER(SEARCH("DNS",'Post Data'!$Y50)),"DNS","Vendor")</f>
        <v>DNS</v>
      </c>
      <c r="AA50" s="1" t="str">
        <f t="array" ref="AA50">IFS(ISNUMBER(SEARCH("Central Office",'Post Data'!$C50)),"Ops CO",
OR(ISNUMBER(SEARCH("CNR",'Post Data'!$C50)),ISNUMBER(SEARCH("NWR",'Post Data'!$C50))),"Central",
OR(ISNUMBER(SEARCH("ESR",'Post Data'!$C50)),ISNUMBER(SEARCH("UVR",'Post Data'!$C50))),"Eastern",
OR(ISNUMBER(SEARCH("NCR",'Post Data'!$C50)),ISNUMBER(SEARCH("NTR",'Post Data'!$C50))),"Northern",
OR(ISNUMBER(SEARCH("WSR",'Post Data'!$C50)),ISNUMBER(SEARCH("SUR",'Post Data'!$C50))),"Southern",
OR(ISNUMBER(SEARCH("WCR",'Post Data'!$C50)),ISNUMBER(SEARCH("WNR",'Post Data'!$C50))),"Western")</f>
        <v>Western</v>
      </c>
      <c r="AB50" s="1" t="str">
        <f>'Post Data'!$R50</f>
        <v>PIS</v>
      </c>
      <c r="AC50" s="4">
        <v>45138.0</v>
      </c>
      <c r="AD50" s="1">
        <f>COUNTIFS('Post Data'!$X$2:$X$465,"Within SLA",'Post Data'!$C$2:$C$465,'Post Data'!$C50,'Post Data'!$D$2:$D$465,'Post Data'!$D50)</f>
        <v>0</v>
      </c>
      <c r="AE50" s="1">
        <f>COUNTIFS('Post Data'!$X$2:$X$465,"SLA Violated",'Post Data'!$C$2:$C$465,'Post Data'!$C50,'Post Data'!$D$2:$D$465,'Post Data'!$D50)</f>
        <v>2</v>
      </c>
      <c r="AF50" s="10">
        <f>'Post Data'!$AD50/('Post Data'!$AD50+'Post Data'!$AE50)</f>
        <v>0</v>
      </c>
    </row>
    <row r="51" ht="15.75" customHeight="1">
      <c r="A51" s="1" t="s">
        <v>321</v>
      </c>
      <c r="B51" s="1" t="s">
        <v>29</v>
      </c>
      <c r="C51" s="1" t="s">
        <v>89</v>
      </c>
      <c r="D51" s="1" t="s">
        <v>31</v>
      </c>
      <c r="E51" s="1" t="s">
        <v>32</v>
      </c>
      <c r="F51" s="1" t="s">
        <v>33</v>
      </c>
      <c r="G51" s="1" t="s">
        <v>162</v>
      </c>
      <c r="H51" s="1" t="s">
        <v>163</v>
      </c>
      <c r="I51" s="1">
        <v>251.0</v>
      </c>
      <c r="J51" s="1" t="s">
        <v>34</v>
      </c>
      <c r="K51" s="1" t="s">
        <v>35</v>
      </c>
      <c r="L51" s="9">
        <v>45158.95138888889</v>
      </c>
      <c r="M51" s="9">
        <v>45153.95138888889</v>
      </c>
      <c r="N51" s="9" t="s">
        <v>265</v>
      </c>
      <c r="O51" s="1" t="s">
        <v>266</v>
      </c>
      <c r="P51" s="1" t="b">
        <v>0</v>
      </c>
      <c r="Q51" s="1" t="s">
        <v>31</v>
      </c>
      <c r="R51" s="1" t="s">
        <v>42</v>
      </c>
      <c r="S51" s="6" t="s">
        <v>38</v>
      </c>
      <c r="T51" s="1" t="s">
        <v>39</v>
      </c>
      <c r="U51" s="1" t="str">
        <f>IF(ISNUMBER('Post Data'!$N51),"Done","Pending")</f>
        <v>Pending</v>
      </c>
      <c r="V51" s="5">
        <f>IFERROR('Post Data'!$N51-'Post Data'!$M51,5000)</f>
        <v>5000</v>
      </c>
      <c r="W51" s="1" t="str">
        <f t="array" ref="W51">IFS('Post Data'!$V51&lt;=5,"00-05 Days",
AND('Post Data'!$V51&gt;5,'Post Data'!$V51&lt;=10),"06-10 Days",
AND('Post Data'!$V51&gt;10,'Post Data'!$V51&lt;=15),"11-15 Days",
AND('Post Data'!$V51&gt;15,'Post Data'!$V51&lt;=20),"16-20 Days",
'Post Data'!$V51&gt;20,"20+ Days")</f>
        <v>20+ Days</v>
      </c>
      <c r="X51" s="1" t="str">
        <f>IF(AND('Post Data'!$N51&lt;='Post Data'!$L51,'Post Data'!$N51&lt;&gt;0),"Within SLA",IF(AND(TODAY()&lt;='Post Data'!$L51,'Post Data'!$N51=0),"Within SLA","SLA Violated"))</f>
        <v>SLA Violated</v>
      </c>
      <c r="Y51" s="1" t="str">
        <f t="array" ref="Y51">IFERROR(INDEX('Pending @'!$B$2:$B$19,MATCH('Post Data'!$H51,'Pending @'!$A$2:$A$19,0)),
IF(AND('Post Data'!$D51="Region Update",'Post Data'!$AA51="Central"),"DNS-Central",
IF(AND('Post Data'!$D51="Region Update",'Post Data'!$AA51="Eastern"),"DNS-Eastern",
IF(AND('Post Data'!$D51="Region Update",'Post Data'!$AA51="Northern"),"DNS-Northern",
IF(AND('Post Data'!$D51="Region Update",'Post Data'!$AA51="Southern"),"DNS-Southern",
IF(AND('Post Data'!$D51="Region Update",'Post Data'!$AA51="Western"),"DNS-Western",
IF(AND('Post Data'!$D51="Region Update",'Post Data'!$AA51="Ops CO"),"DNS-Regional Ops",
IF(AND('Post Data'!$D51="Invoice Validation",'Post Data'!$AA51="Central"),"DNS-Central",
IF(AND('Post Data'!$D51="Invoice Validation",'Post Data'!$AA51="Eastern"),"DNS-Eastern",
IF(AND('Post Data'!$D51="Invoice Validation",'Post Data'!$AA51="Northern"),"DNS-Northern",
IF(AND('Post Data'!$D51="Invoice Validation",'Post Data'!$AA51="Southern"),"DNS-Southern",
IF(AND('Post Data'!$D51="Invoice Validation",'Post Data'!$AA51="Western"),"DNS-Western",
IF(AND('Post Data'!$D51="Invoiced Validation",'Post Data'!$AA51="Ops CO"),"DNS-Regional Ops",
IF(OR('Post Data'!$D51="Create &amp; Upload PO",'Post Data'!$D51="Payment Status Update",'Post Data'!$D51="Create SES and Send to Finance"),"DNS-Finance",
IF('Post Data'!$D51="SCM Invoice Validation","DNS-SCM")))))))))))))))</f>
        <v>DNS-Finance</v>
      </c>
      <c r="Z51" s="1" t="str">
        <f>IF(ISNUMBER(SEARCH("DNS",'Post Data'!$Y51)),"DNS","Vendor")</f>
        <v>DNS</v>
      </c>
      <c r="AA51" s="1" t="str">
        <f t="array" ref="AA51">IFS(ISNUMBER(SEARCH("Central Office",'Post Data'!$C51)),"Ops CO",
OR(ISNUMBER(SEARCH("CNR",'Post Data'!$C51)),ISNUMBER(SEARCH("NWR",'Post Data'!$C51))),"Central",
OR(ISNUMBER(SEARCH("ESR",'Post Data'!$C51)),ISNUMBER(SEARCH("UVR",'Post Data'!$C51))),"Eastern",
OR(ISNUMBER(SEARCH("NCR",'Post Data'!$C51)),ISNUMBER(SEARCH("NTR",'Post Data'!$C51))),"Northern",
OR(ISNUMBER(SEARCH("WSR",'Post Data'!$C51)),ISNUMBER(SEARCH("SUR",'Post Data'!$C51))),"Southern",
OR(ISNUMBER(SEARCH("WCR",'Post Data'!$C51)),ISNUMBER(SEARCH("WNR",'Post Data'!$C51))),"Western")</f>
        <v>Western</v>
      </c>
      <c r="AB51" s="1" t="str">
        <f>'Post Data'!$R51</f>
        <v>PG</v>
      </c>
      <c r="AC51" s="4">
        <v>45138.0</v>
      </c>
      <c r="AD51" s="1">
        <f>COUNTIFS('Post Data'!$X$2:$X$465,"Within SLA",'Post Data'!$C$2:$C$465,'Post Data'!$C51,'Post Data'!$D$2:$D$465,'Post Data'!$D51)</f>
        <v>0</v>
      </c>
      <c r="AE51" s="1">
        <f>COUNTIFS('Post Data'!$X$2:$X$465,"SLA Violated",'Post Data'!$C$2:$C$465,'Post Data'!$C51,'Post Data'!$D$2:$D$465,'Post Data'!$D51)</f>
        <v>2</v>
      </c>
      <c r="AF51" s="10">
        <f>'Post Data'!$AD51/('Post Data'!$AD51+'Post Data'!$AE51)</f>
        <v>0</v>
      </c>
    </row>
    <row r="52" ht="15.75" customHeight="1">
      <c r="A52" s="1" t="s">
        <v>322</v>
      </c>
      <c r="B52" s="1" t="s">
        <v>29</v>
      </c>
      <c r="C52" s="1" t="s">
        <v>91</v>
      </c>
      <c r="D52" s="1" t="s">
        <v>31</v>
      </c>
      <c r="E52" s="1" t="s">
        <v>32</v>
      </c>
      <c r="F52" s="1" t="s">
        <v>33</v>
      </c>
      <c r="G52" s="1" t="s">
        <v>162</v>
      </c>
      <c r="H52" s="1" t="s">
        <v>163</v>
      </c>
      <c r="I52" s="1">
        <v>270.0</v>
      </c>
      <c r="J52" s="1" t="s">
        <v>34</v>
      </c>
      <c r="K52" s="1" t="s">
        <v>35</v>
      </c>
      <c r="L52" s="9">
        <v>45158.95138888889</v>
      </c>
      <c r="M52" s="9">
        <v>45153.95138888889</v>
      </c>
      <c r="N52" s="9" t="s">
        <v>265</v>
      </c>
      <c r="O52" s="1" t="s">
        <v>266</v>
      </c>
      <c r="P52" s="1" t="b">
        <v>0</v>
      </c>
      <c r="Q52" s="1" t="s">
        <v>31</v>
      </c>
      <c r="R52" s="1" t="s">
        <v>51</v>
      </c>
      <c r="S52" s="6" t="s">
        <v>38</v>
      </c>
      <c r="T52" s="1" t="s">
        <v>39</v>
      </c>
      <c r="U52" s="1" t="str">
        <f>IF(ISNUMBER('Post Data'!$N52),"Done","Pending")</f>
        <v>Pending</v>
      </c>
      <c r="V52" s="5">
        <f>IFERROR('Post Data'!$N52-'Post Data'!$M52,5000)</f>
        <v>5000</v>
      </c>
      <c r="W52" s="1" t="str">
        <f t="array" ref="W52">IFS('Post Data'!$V52&lt;=5,"00-05 Days",
AND('Post Data'!$V52&gt;5,'Post Data'!$V52&lt;=10),"06-10 Days",
AND('Post Data'!$V52&gt;10,'Post Data'!$V52&lt;=15),"11-15 Days",
AND('Post Data'!$V52&gt;15,'Post Data'!$V52&lt;=20),"16-20 Days",
'Post Data'!$V52&gt;20,"20+ Days")</f>
        <v>20+ Days</v>
      </c>
      <c r="X52" s="1" t="str">
        <f>IF(AND('Post Data'!$N52&lt;='Post Data'!$L52,'Post Data'!$N52&lt;&gt;0),"Within SLA",IF(AND(TODAY()&lt;='Post Data'!$L52,'Post Data'!$N52=0),"Within SLA","SLA Violated"))</f>
        <v>SLA Violated</v>
      </c>
      <c r="Y52" s="1" t="str">
        <f t="array" ref="Y52">IFERROR(INDEX('Pending @'!$B$2:$B$19,MATCH('Post Data'!$H52,'Pending @'!$A$2:$A$19,0)),
IF(AND('Post Data'!$D52="Region Update",'Post Data'!$AA52="Central"),"DNS-Central",
IF(AND('Post Data'!$D52="Region Update",'Post Data'!$AA52="Eastern"),"DNS-Eastern",
IF(AND('Post Data'!$D52="Region Update",'Post Data'!$AA52="Northern"),"DNS-Northern",
IF(AND('Post Data'!$D52="Region Update",'Post Data'!$AA52="Southern"),"DNS-Southern",
IF(AND('Post Data'!$D52="Region Update",'Post Data'!$AA52="Western"),"DNS-Western",
IF(AND('Post Data'!$D52="Region Update",'Post Data'!$AA52="Ops CO"),"DNS-Regional Ops",
IF(AND('Post Data'!$D52="Invoice Validation",'Post Data'!$AA52="Central"),"DNS-Central",
IF(AND('Post Data'!$D52="Invoice Validation",'Post Data'!$AA52="Eastern"),"DNS-Eastern",
IF(AND('Post Data'!$D52="Invoice Validation",'Post Data'!$AA52="Northern"),"DNS-Northern",
IF(AND('Post Data'!$D52="Invoice Validation",'Post Data'!$AA52="Southern"),"DNS-Southern",
IF(AND('Post Data'!$D52="Invoice Validation",'Post Data'!$AA52="Western"),"DNS-Western",
IF(AND('Post Data'!$D52="Invoiced Validation",'Post Data'!$AA52="Ops CO"),"DNS-Regional Ops",
IF(OR('Post Data'!$D52="Create &amp; Upload PO",'Post Data'!$D52="Payment Status Update",'Post Data'!$D52="Create SES and Send to Finance"),"DNS-Finance",
IF('Post Data'!$D52="SCM Invoice Validation","DNS-SCM")))))))))))))))</f>
        <v>DNS-Finance</v>
      </c>
      <c r="Z52" s="1" t="str">
        <f>IF(ISNUMBER(SEARCH("DNS",'Post Data'!$Y52)),"DNS","Vendor")</f>
        <v>DNS</v>
      </c>
      <c r="AA52" s="1" t="str">
        <f t="array" ref="AA52">IFS(ISNUMBER(SEARCH("Central Office",'Post Data'!$C52)),"Ops CO",
OR(ISNUMBER(SEARCH("CNR",'Post Data'!$C52)),ISNUMBER(SEARCH("NWR",'Post Data'!$C52))),"Central",
OR(ISNUMBER(SEARCH("ESR",'Post Data'!$C52)),ISNUMBER(SEARCH("UVR",'Post Data'!$C52))),"Eastern",
OR(ISNUMBER(SEARCH("NCR",'Post Data'!$C52)),ISNUMBER(SEARCH("NTR",'Post Data'!$C52))),"Northern",
OR(ISNUMBER(SEARCH("WSR",'Post Data'!$C52)),ISNUMBER(SEARCH("SUR",'Post Data'!$C52))),"Southern",
OR(ISNUMBER(SEARCH("WCR",'Post Data'!$C52)),ISNUMBER(SEARCH("WNR",'Post Data'!$C52))),"Western")</f>
        <v>Eastern</v>
      </c>
      <c r="AB52" s="1" t="str">
        <f>'Post Data'!$R52</f>
        <v>Refuel</v>
      </c>
      <c r="AC52" s="4">
        <v>45138.0</v>
      </c>
      <c r="AD52" s="1">
        <f>COUNTIFS('Post Data'!$X$2:$X$465,"Within SLA",'Post Data'!$C$2:$C$465,'Post Data'!$C52,'Post Data'!$D$2:$D$465,'Post Data'!$D52)</f>
        <v>0</v>
      </c>
      <c r="AE52" s="1">
        <f>COUNTIFS('Post Data'!$X$2:$X$465,"SLA Violated",'Post Data'!$C$2:$C$465,'Post Data'!$C52,'Post Data'!$D$2:$D$465,'Post Data'!$D52)</f>
        <v>2</v>
      </c>
      <c r="AF52" s="10">
        <f>'Post Data'!$AD52/('Post Data'!$AD52+'Post Data'!$AE52)</f>
        <v>0</v>
      </c>
    </row>
    <row r="53" ht="15.75" customHeight="1">
      <c r="A53" s="1" t="s">
        <v>323</v>
      </c>
      <c r="B53" s="1" t="s">
        <v>29</v>
      </c>
      <c r="C53" s="1" t="s">
        <v>91</v>
      </c>
      <c r="D53" s="1" t="s">
        <v>138</v>
      </c>
      <c r="E53" s="1" t="s">
        <v>291</v>
      </c>
      <c r="F53" s="1" t="s">
        <v>292</v>
      </c>
      <c r="G53" s="1" t="s">
        <v>166</v>
      </c>
      <c r="H53" s="1" t="s">
        <v>167</v>
      </c>
      <c r="I53" s="1">
        <v>270.0</v>
      </c>
      <c r="J53" s="1" t="s">
        <v>34</v>
      </c>
      <c r="K53" s="1" t="s">
        <v>35</v>
      </c>
      <c r="L53" s="9">
        <v>45157.60625</v>
      </c>
      <c r="M53" s="9">
        <v>45153.60625</v>
      </c>
      <c r="N53" s="9">
        <v>45153.95138888889</v>
      </c>
      <c r="O53" s="1" t="s">
        <v>246</v>
      </c>
      <c r="P53" s="1" t="b">
        <v>0</v>
      </c>
      <c r="Q53" s="1" t="s">
        <v>138</v>
      </c>
      <c r="R53" s="1" t="s">
        <v>51</v>
      </c>
      <c r="S53" s="6" t="s">
        <v>38</v>
      </c>
      <c r="T53" s="1" t="s">
        <v>39</v>
      </c>
      <c r="U53" s="1" t="str">
        <f>IF(ISNUMBER('Post Data'!$N53),"Done","Pending")</f>
        <v>Done</v>
      </c>
      <c r="V53" s="5">
        <f>IFERROR('Post Data'!$N53-'Post Data'!$M53,5000)</f>
        <v>0.3451388889</v>
      </c>
      <c r="W53" s="1" t="str">
        <f t="array" ref="W53">IFS('Post Data'!$V53&lt;=5,"00-05 Days",
AND('Post Data'!$V53&gt;5,'Post Data'!$V53&lt;=10),"06-10 Days",
AND('Post Data'!$V53&gt;10,'Post Data'!$V53&lt;=15),"11-15 Days",
AND('Post Data'!$V53&gt;15,'Post Data'!$V53&lt;=20),"16-20 Days",
'Post Data'!$V53&gt;20,"20+ Days")</f>
        <v>00-05 Days</v>
      </c>
      <c r="X53" s="1" t="str">
        <f>IF(AND('Post Data'!$N53&lt;='Post Data'!$L53,'Post Data'!$N53&lt;&gt;0),"Within SLA",IF(AND(TODAY()&lt;='Post Data'!$L53,'Post Data'!$N53=0),"Within SLA","SLA Violated"))</f>
        <v>Within SLA</v>
      </c>
      <c r="Y53" s="1" t="str">
        <f t="array" ref="Y53">IFERROR(INDEX('Pending @'!$B$2:$B$19,MATCH('Post Data'!$H53,'Pending @'!$A$2:$A$19,0)),
IF(AND('Post Data'!$D53="Region Update",'Post Data'!$AA53="Central"),"DNS-Central",
IF(AND('Post Data'!$D53="Region Update",'Post Data'!$AA53="Eastern"),"DNS-Eastern",
IF(AND('Post Data'!$D53="Region Update",'Post Data'!$AA53="Northern"),"DNS-Northern",
IF(AND('Post Data'!$D53="Region Update",'Post Data'!$AA53="Southern"),"DNS-Southern",
IF(AND('Post Data'!$D53="Region Update",'Post Data'!$AA53="Western"),"DNS-Western",
IF(AND('Post Data'!$D53="Region Update",'Post Data'!$AA53="Ops CO"),"DNS-Regional Ops",
IF(AND('Post Data'!$D53="Invoice Validation",'Post Data'!$AA53="Central"),"DNS-Central",
IF(AND('Post Data'!$D53="Invoice Validation",'Post Data'!$AA53="Eastern"),"DNS-Eastern",
IF(AND('Post Data'!$D53="Invoice Validation",'Post Data'!$AA53="Northern"),"DNS-Northern",
IF(AND('Post Data'!$D53="Invoice Validation",'Post Data'!$AA53="Southern"),"DNS-Southern",
IF(AND('Post Data'!$D53="Invoice Validation",'Post Data'!$AA53="Western"),"DNS-Western",
IF(AND('Post Data'!$D53="Invoiced Validation",'Post Data'!$AA53="Ops CO"),"DNS-Regional Ops",
IF(OR('Post Data'!$D53="Create &amp; Upload PO",'Post Data'!$D53="Payment Status Update",'Post Data'!$D53="Create SES and Send to Finance"),"DNS-Finance",
IF('Post Data'!$D53="SCM Invoice Validation","DNS-SCM")))))))))))))))</f>
        <v>DNS-SCM</v>
      </c>
      <c r="Z53" s="1" t="str">
        <f>IF(ISNUMBER(SEARCH("DNS",'Post Data'!$Y53)),"DNS","Vendor")</f>
        <v>DNS</v>
      </c>
      <c r="AA53" s="1" t="str">
        <f t="array" ref="AA53">IFS(ISNUMBER(SEARCH("Central Office",'Post Data'!$C53)),"Ops CO",
OR(ISNUMBER(SEARCH("CNR",'Post Data'!$C53)),ISNUMBER(SEARCH("NWR",'Post Data'!$C53))),"Central",
OR(ISNUMBER(SEARCH("ESR",'Post Data'!$C53)),ISNUMBER(SEARCH("UVR",'Post Data'!$C53))),"Eastern",
OR(ISNUMBER(SEARCH("NCR",'Post Data'!$C53)),ISNUMBER(SEARCH("NTR",'Post Data'!$C53))),"Northern",
OR(ISNUMBER(SEARCH("WSR",'Post Data'!$C53)),ISNUMBER(SEARCH("SUR",'Post Data'!$C53))),"Southern",
OR(ISNUMBER(SEARCH("WCR",'Post Data'!$C53)),ISNUMBER(SEARCH("WNR",'Post Data'!$C53))),"Western")</f>
        <v>Eastern</v>
      </c>
      <c r="AB53" s="1" t="str">
        <f>'Post Data'!$R53</f>
        <v>Refuel</v>
      </c>
      <c r="AC53" s="4">
        <v>45138.0</v>
      </c>
      <c r="AD53" s="1">
        <f>COUNTIFS('Post Data'!$X$2:$X$465,"Within SLA",'Post Data'!$C$2:$C$465,'Post Data'!$C53,'Post Data'!$D$2:$D$465,'Post Data'!$D53)</f>
        <v>1</v>
      </c>
      <c r="AE53" s="1">
        <f>COUNTIFS('Post Data'!$X$2:$X$465,"SLA Violated",'Post Data'!$C$2:$C$465,'Post Data'!$C53,'Post Data'!$D$2:$D$465,'Post Data'!$D53)</f>
        <v>0</v>
      </c>
      <c r="AF53" s="10">
        <f>'Post Data'!$AD53/('Post Data'!$AD53+'Post Data'!$AE53)</f>
        <v>1</v>
      </c>
    </row>
    <row r="54" ht="15.75" customHeight="1">
      <c r="A54" s="1" t="s">
        <v>324</v>
      </c>
      <c r="B54" s="1" t="s">
        <v>29</v>
      </c>
      <c r="C54" s="1" t="s">
        <v>50</v>
      </c>
      <c r="D54" s="1" t="s">
        <v>182</v>
      </c>
      <c r="E54" s="1" t="s">
        <v>325</v>
      </c>
      <c r="F54" s="1" t="s">
        <v>326</v>
      </c>
      <c r="G54" s="1" t="s">
        <v>302</v>
      </c>
      <c r="H54" s="1" t="s">
        <v>303</v>
      </c>
      <c r="I54" s="1">
        <v>254.0</v>
      </c>
      <c r="J54" s="1" t="s">
        <v>34</v>
      </c>
      <c r="K54" s="1" t="s">
        <v>35</v>
      </c>
      <c r="L54" s="9">
        <v>45156.549305555556</v>
      </c>
      <c r="M54" s="9">
        <v>45153.549305555556</v>
      </c>
      <c r="N54" s="9">
        <v>45155.561111111114</v>
      </c>
      <c r="O54" s="1" t="s">
        <v>246</v>
      </c>
      <c r="P54" s="1" t="b">
        <v>0</v>
      </c>
      <c r="Q54" s="1" t="s">
        <v>182</v>
      </c>
      <c r="R54" s="1" t="s">
        <v>51</v>
      </c>
      <c r="S54" s="6" t="s">
        <v>38</v>
      </c>
      <c r="T54" s="1" t="s">
        <v>39</v>
      </c>
      <c r="U54" s="1" t="str">
        <f>IF(ISNUMBER('Post Data'!$N54),"Done","Pending")</f>
        <v>Done</v>
      </c>
      <c r="V54" s="5">
        <f>IFERROR('Post Data'!$N54-'Post Data'!$M54,5000)</f>
        <v>2.011805556</v>
      </c>
      <c r="W54" s="1" t="str">
        <f t="array" ref="W54">IFS('Post Data'!$V54&lt;=5,"00-05 Days",
AND('Post Data'!$V54&gt;5,'Post Data'!$V54&lt;=10),"06-10 Days",
AND('Post Data'!$V54&gt;10,'Post Data'!$V54&lt;=15),"11-15 Days",
AND('Post Data'!$V54&gt;15,'Post Data'!$V54&lt;=20),"16-20 Days",
'Post Data'!$V54&gt;20,"20+ Days")</f>
        <v>00-05 Days</v>
      </c>
      <c r="X54" s="1" t="str">
        <f>IF(AND('Post Data'!$N54&lt;='Post Data'!$L54,'Post Data'!$N54&lt;&gt;0),"Within SLA",IF(AND(TODAY()&lt;='Post Data'!$L54,'Post Data'!$N54=0),"Within SLA","SLA Violated"))</f>
        <v>Within SLA</v>
      </c>
      <c r="Y54" s="1" t="str">
        <f t="array" ref="Y54">IFERROR(INDEX('Pending @'!$B$2:$B$19,MATCH('Post Data'!$H54,'Pending @'!$A$2:$A$19,0)),
IF(AND('Post Data'!$D54="Region Update",'Post Data'!$AA54="Central"),"DNS-Central",
IF(AND('Post Data'!$D54="Region Update",'Post Data'!$AA54="Eastern"),"DNS-Eastern",
IF(AND('Post Data'!$D54="Region Update",'Post Data'!$AA54="Northern"),"DNS-Northern",
IF(AND('Post Data'!$D54="Region Update",'Post Data'!$AA54="Southern"),"DNS-Southern",
IF(AND('Post Data'!$D54="Region Update",'Post Data'!$AA54="Western"),"DNS-Western",
IF(AND('Post Data'!$D54="Region Update",'Post Data'!$AA54="Ops CO"),"DNS-Regional Ops",
IF(AND('Post Data'!$D54="Invoice Validation",'Post Data'!$AA54="Central"),"DNS-Central",
IF(AND('Post Data'!$D54="Invoice Validation",'Post Data'!$AA54="Eastern"),"DNS-Eastern",
IF(AND('Post Data'!$D54="Invoice Validation",'Post Data'!$AA54="Northern"),"DNS-Northern",
IF(AND('Post Data'!$D54="Invoice Validation",'Post Data'!$AA54="Southern"),"DNS-Southern",
IF(AND('Post Data'!$D54="Invoice Validation",'Post Data'!$AA54="Western"),"DNS-Western",
IF(AND('Post Data'!$D54="Invoiced Validation",'Post Data'!$AA54="Ops CO"),"DNS-Regional Ops",
IF(OR('Post Data'!$D54="Create &amp; Upload PO",'Post Data'!$D54="Payment Status Update",'Post Data'!$D54="Create SES and Send to Finance"),"DNS-Finance",
IF('Post Data'!$D54="SCM Invoice Validation","DNS-SCM")))))))))))))))</f>
        <v>DNS-Northern</v>
      </c>
      <c r="Z54" s="1" t="str">
        <f>IF(ISNUMBER(SEARCH("DNS",'Post Data'!$Y54)),"DNS","Vendor")</f>
        <v>DNS</v>
      </c>
      <c r="AA54" s="1" t="str">
        <f t="array" ref="AA54">IFS(ISNUMBER(SEARCH("Central Office",'Post Data'!$C54)),"Ops CO",
OR(ISNUMBER(SEARCH("CNR",'Post Data'!$C54)),ISNUMBER(SEARCH("NWR",'Post Data'!$C54))),"Central",
OR(ISNUMBER(SEARCH("ESR",'Post Data'!$C54)),ISNUMBER(SEARCH("UVR",'Post Data'!$C54))),"Eastern",
OR(ISNUMBER(SEARCH("NCR",'Post Data'!$C54)),ISNUMBER(SEARCH("NTR",'Post Data'!$C54))),"Northern",
OR(ISNUMBER(SEARCH("WSR",'Post Data'!$C54)),ISNUMBER(SEARCH("SUR",'Post Data'!$C54))),"Southern",
OR(ISNUMBER(SEARCH("WCR",'Post Data'!$C54)),ISNUMBER(SEARCH("WNR",'Post Data'!$C54))),"Western")</f>
        <v>Northern</v>
      </c>
      <c r="AB54" s="1" t="str">
        <f>'Post Data'!$R54</f>
        <v>Refuel</v>
      </c>
      <c r="AC54" s="4">
        <v>45138.0</v>
      </c>
      <c r="AD54" s="1">
        <f>COUNTIFS('Post Data'!$X$2:$X$465,"Within SLA",'Post Data'!$C$2:$C$465,'Post Data'!$C54,'Post Data'!$D$2:$D$465,'Post Data'!$D54)</f>
        <v>1</v>
      </c>
      <c r="AE54" s="1">
        <f>COUNTIFS('Post Data'!$X$2:$X$465,"SLA Violated",'Post Data'!$C$2:$C$465,'Post Data'!$C54,'Post Data'!$D$2:$D$465,'Post Data'!$D54)</f>
        <v>0</v>
      </c>
      <c r="AF54" s="10">
        <f>'Post Data'!$AD54/('Post Data'!$AD54+'Post Data'!$AE54)</f>
        <v>1</v>
      </c>
    </row>
    <row r="55" ht="15.75" customHeight="1">
      <c r="A55" s="1" t="s">
        <v>327</v>
      </c>
      <c r="B55" s="1" t="s">
        <v>29</v>
      </c>
      <c r="C55" s="1" t="s">
        <v>91</v>
      </c>
      <c r="D55" s="1" t="s">
        <v>182</v>
      </c>
      <c r="E55" s="1" t="s">
        <v>328</v>
      </c>
      <c r="F55" s="1" t="s">
        <v>329</v>
      </c>
      <c r="G55" s="1" t="s">
        <v>274</v>
      </c>
      <c r="H55" s="1" t="s">
        <v>275</v>
      </c>
      <c r="I55" s="1">
        <v>270.0</v>
      </c>
      <c r="J55" s="1" t="s">
        <v>34</v>
      </c>
      <c r="K55" s="1" t="s">
        <v>35</v>
      </c>
      <c r="L55" s="9">
        <v>45156.52291666667</v>
      </c>
      <c r="M55" s="9">
        <v>45153.52291666667</v>
      </c>
      <c r="N55" s="9">
        <v>45153.60625</v>
      </c>
      <c r="O55" s="1" t="s">
        <v>246</v>
      </c>
      <c r="P55" s="1" t="b">
        <v>0</v>
      </c>
      <c r="Q55" s="1" t="s">
        <v>182</v>
      </c>
      <c r="R55" s="1" t="s">
        <v>51</v>
      </c>
      <c r="S55" s="6" t="s">
        <v>38</v>
      </c>
      <c r="T55" s="1" t="s">
        <v>39</v>
      </c>
      <c r="U55" s="1" t="str">
        <f>IF(ISNUMBER('Post Data'!$N55),"Done","Pending")</f>
        <v>Done</v>
      </c>
      <c r="V55" s="5">
        <f>IFERROR('Post Data'!$N55-'Post Data'!$M55,5000)</f>
        <v>0.08333333333</v>
      </c>
      <c r="W55" s="1" t="str">
        <f t="array" ref="W55">IFS('Post Data'!$V55&lt;=5,"00-05 Days",
AND('Post Data'!$V55&gt;5,'Post Data'!$V55&lt;=10),"06-10 Days",
AND('Post Data'!$V55&gt;10,'Post Data'!$V55&lt;=15),"11-15 Days",
AND('Post Data'!$V55&gt;15,'Post Data'!$V55&lt;=20),"16-20 Days",
'Post Data'!$V55&gt;20,"20+ Days")</f>
        <v>00-05 Days</v>
      </c>
      <c r="X55" s="1" t="str">
        <f>IF(AND('Post Data'!$N55&lt;='Post Data'!$L55,'Post Data'!$N55&lt;&gt;0),"Within SLA",IF(AND(TODAY()&lt;='Post Data'!$L55,'Post Data'!$N55=0),"Within SLA","SLA Violated"))</f>
        <v>Within SLA</v>
      </c>
      <c r="Y55" s="1" t="str">
        <f t="array" ref="Y55">IFERROR(INDEX('Pending @'!$B$2:$B$19,MATCH('Post Data'!$H55,'Pending @'!$A$2:$A$19,0)),
IF(AND('Post Data'!$D55="Region Update",'Post Data'!$AA55="Central"),"DNS-Central",
IF(AND('Post Data'!$D55="Region Update",'Post Data'!$AA55="Eastern"),"DNS-Eastern",
IF(AND('Post Data'!$D55="Region Update",'Post Data'!$AA55="Northern"),"DNS-Northern",
IF(AND('Post Data'!$D55="Region Update",'Post Data'!$AA55="Southern"),"DNS-Southern",
IF(AND('Post Data'!$D55="Region Update",'Post Data'!$AA55="Western"),"DNS-Western",
IF(AND('Post Data'!$D55="Region Update",'Post Data'!$AA55="Ops CO"),"DNS-Regional Ops",
IF(AND('Post Data'!$D55="Invoice Validation",'Post Data'!$AA55="Central"),"DNS-Central",
IF(AND('Post Data'!$D55="Invoice Validation",'Post Data'!$AA55="Eastern"),"DNS-Eastern",
IF(AND('Post Data'!$D55="Invoice Validation",'Post Data'!$AA55="Northern"),"DNS-Northern",
IF(AND('Post Data'!$D55="Invoice Validation",'Post Data'!$AA55="Southern"),"DNS-Southern",
IF(AND('Post Data'!$D55="Invoice Validation",'Post Data'!$AA55="Western"),"DNS-Western",
IF(AND('Post Data'!$D55="Invoiced Validation",'Post Data'!$AA55="Ops CO"),"DNS-Regional Ops",
IF(OR('Post Data'!$D55="Create &amp; Upload PO",'Post Data'!$D55="Payment Status Update",'Post Data'!$D55="Create SES and Send to Finance"),"DNS-Finance",
IF('Post Data'!$D55="SCM Invoice Validation","DNS-SCM")))))))))))))))</f>
        <v>DNS-Eastern</v>
      </c>
      <c r="Z55" s="1" t="str">
        <f>IF(ISNUMBER(SEARCH("DNS",'Post Data'!$Y55)),"DNS","Vendor")</f>
        <v>DNS</v>
      </c>
      <c r="AA55" s="1" t="str">
        <f t="array" ref="AA55">IFS(ISNUMBER(SEARCH("Central Office",'Post Data'!$C55)),"Ops CO",
OR(ISNUMBER(SEARCH("CNR",'Post Data'!$C55)),ISNUMBER(SEARCH("NWR",'Post Data'!$C55))),"Central",
OR(ISNUMBER(SEARCH("ESR",'Post Data'!$C55)),ISNUMBER(SEARCH("UVR",'Post Data'!$C55))),"Eastern",
OR(ISNUMBER(SEARCH("NCR",'Post Data'!$C55)),ISNUMBER(SEARCH("NTR",'Post Data'!$C55))),"Northern",
OR(ISNUMBER(SEARCH("WSR",'Post Data'!$C55)),ISNUMBER(SEARCH("SUR",'Post Data'!$C55))),"Southern",
OR(ISNUMBER(SEARCH("WCR",'Post Data'!$C55)),ISNUMBER(SEARCH("WNR",'Post Data'!$C55))),"Western")</f>
        <v>Eastern</v>
      </c>
      <c r="AB55" s="1" t="str">
        <f>'Post Data'!$R55</f>
        <v>Refuel</v>
      </c>
      <c r="AC55" s="4">
        <v>45138.0</v>
      </c>
      <c r="AD55" s="1">
        <f>COUNTIFS('Post Data'!$X$2:$X$465,"Within SLA",'Post Data'!$C$2:$C$465,'Post Data'!$C55,'Post Data'!$D$2:$D$465,'Post Data'!$D55)</f>
        <v>1</v>
      </c>
      <c r="AE55" s="1">
        <f>COUNTIFS('Post Data'!$X$2:$X$465,"SLA Violated",'Post Data'!$C$2:$C$465,'Post Data'!$C55,'Post Data'!$D$2:$D$465,'Post Data'!$D55)</f>
        <v>0</v>
      </c>
      <c r="AF55" s="10">
        <f>'Post Data'!$AD55/('Post Data'!$AD55+'Post Data'!$AE55)</f>
        <v>1</v>
      </c>
    </row>
    <row r="56" ht="15.75" customHeight="1">
      <c r="A56" s="1" t="s">
        <v>330</v>
      </c>
      <c r="B56" s="1" t="s">
        <v>29</v>
      </c>
      <c r="C56" s="1" t="s">
        <v>89</v>
      </c>
      <c r="D56" s="1" t="s">
        <v>138</v>
      </c>
      <c r="E56" s="1" t="s">
        <v>291</v>
      </c>
      <c r="F56" s="1" t="s">
        <v>292</v>
      </c>
      <c r="G56" s="1" t="s">
        <v>166</v>
      </c>
      <c r="H56" s="1" t="s">
        <v>167</v>
      </c>
      <c r="I56" s="1">
        <v>251.0</v>
      </c>
      <c r="J56" s="1" t="s">
        <v>34</v>
      </c>
      <c r="K56" s="1" t="s">
        <v>35</v>
      </c>
      <c r="L56" s="9">
        <v>45157.4375</v>
      </c>
      <c r="M56" s="9">
        <v>45153.4375</v>
      </c>
      <c r="N56" s="9">
        <v>45153.95138888889</v>
      </c>
      <c r="O56" s="1" t="s">
        <v>246</v>
      </c>
      <c r="P56" s="1" t="b">
        <v>0</v>
      </c>
      <c r="Q56" s="1" t="s">
        <v>138</v>
      </c>
      <c r="R56" s="1" t="s">
        <v>42</v>
      </c>
      <c r="S56" s="6" t="s">
        <v>38</v>
      </c>
      <c r="T56" s="1" t="s">
        <v>39</v>
      </c>
      <c r="U56" s="1" t="str">
        <f>IF(ISNUMBER('Post Data'!$N56),"Done","Pending")</f>
        <v>Done</v>
      </c>
      <c r="V56" s="5">
        <f>IFERROR('Post Data'!$N56-'Post Data'!$M56,5000)</f>
        <v>0.5138888889</v>
      </c>
      <c r="W56" s="1" t="str">
        <f t="array" ref="W56">IFS('Post Data'!$V56&lt;=5,"00-05 Days",
AND('Post Data'!$V56&gt;5,'Post Data'!$V56&lt;=10),"06-10 Days",
AND('Post Data'!$V56&gt;10,'Post Data'!$V56&lt;=15),"11-15 Days",
AND('Post Data'!$V56&gt;15,'Post Data'!$V56&lt;=20),"16-20 Days",
'Post Data'!$V56&gt;20,"20+ Days")</f>
        <v>00-05 Days</v>
      </c>
      <c r="X56" s="1" t="str">
        <f>IF(AND('Post Data'!$N56&lt;='Post Data'!$L56,'Post Data'!$N56&lt;&gt;0),"Within SLA",IF(AND(TODAY()&lt;='Post Data'!$L56,'Post Data'!$N56=0),"Within SLA","SLA Violated"))</f>
        <v>Within SLA</v>
      </c>
      <c r="Y56" s="1" t="str">
        <f t="array" ref="Y56">IFERROR(INDEX('Pending @'!$B$2:$B$19,MATCH('Post Data'!$H56,'Pending @'!$A$2:$A$19,0)),
IF(AND('Post Data'!$D56="Region Update",'Post Data'!$AA56="Central"),"DNS-Central",
IF(AND('Post Data'!$D56="Region Update",'Post Data'!$AA56="Eastern"),"DNS-Eastern",
IF(AND('Post Data'!$D56="Region Update",'Post Data'!$AA56="Northern"),"DNS-Northern",
IF(AND('Post Data'!$D56="Region Update",'Post Data'!$AA56="Southern"),"DNS-Southern",
IF(AND('Post Data'!$D56="Region Update",'Post Data'!$AA56="Western"),"DNS-Western",
IF(AND('Post Data'!$D56="Region Update",'Post Data'!$AA56="Ops CO"),"DNS-Regional Ops",
IF(AND('Post Data'!$D56="Invoice Validation",'Post Data'!$AA56="Central"),"DNS-Central",
IF(AND('Post Data'!$D56="Invoice Validation",'Post Data'!$AA56="Eastern"),"DNS-Eastern",
IF(AND('Post Data'!$D56="Invoice Validation",'Post Data'!$AA56="Northern"),"DNS-Northern",
IF(AND('Post Data'!$D56="Invoice Validation",'Post Data'!$AA56="Southern"),"DNS-Southern",
IF(AND('Post Data'!$D56="Invoice Validation",'Post Data'!$AA56="Western"),"DNS-Western",
IF(AND('Post Data'!$D56="Invoiced Validation",'Post Data'!$AA56="Ops CO"),"DNS-Regional Ops",
IF(OR('Post Data'!$D56="Create &amp; Upload PO",'Post Data'!$D56="Payment Status Update",'Post Data'!$D56="Create SES and Send to Finance"),"DNS-Finance",
IF('Post Data'!$D56="SCM Invoice Validation","DNS-SCM")))))))))))))))</f>
        <v>DNS-SCM</v>
      </c>
      <c r="Z56" s="1" t="str">
        <f>IF(ISNUMBER(SEARCH("DNS",'Post Data'!$Y56)),"DNS","Vendor")</f>
        <v>DNS</v>
      </c>
      <c r="AA56" s="1" t="str">
        <f t="array" ref="AA56">IFS(ISNUMBER(SEARCH("Central Office",'Post Data'!$C56)),"Ops CO",
OR(ISNUMBER(SEARCH("CNR",'Post Data'!$C56)),ISNUMBER(SEARCH("NWR",'Post Data'!$C56))),"Central",
OR(ISNUMBER(SEARCH("ESR",'Post Data'!$C56)),ISNUMBER(SEARCH("UVR",'Post Data'!$C56))),"Eastern",
OR(ISNUMBER(SEARCH("NCR",'Post Data'!$C56)),ISNUMBER(SEARCH("NTR",'Post Data'!$C56))),"Northern",
OR(ISNUMBER(SEARCH("WSR",'Post Data'!$C56)),ISNUMBER(SEARCH("SUR",'Post Data'!$C56))),"Southern",
OR(ISNUMBER(SEARCH("WCR",'Post Data'!$C56)),ISNUMBER(SEARCH("WNR",'Post Data'!$C56))),"Western")</f>
        <v>Western</v>
      </c>
      <c r="AB56" s="1" t="str">
        <f>'Post Data'!$R56</f>
        <v>PG</v>
      </c>
      <c r="AC56" s="4">
        <v>45138.0</v>
      </c>
      <c r="AD56" s="1">
        <f>COUNTIFS('Post Data'!$X$2:$X$465,"Within SLA",'Post Data'!$C$2:$C$465,'Post Data'!$C56,'Post Data'!$D$2:$D$465,'Post Data'!$D56)</f>
        <v>1</v>
      </c>
      <c r="AE56" s="1">
        <f>COUNTIFS('Post Data'!$X$2:$X$465,"SLA Violated",'Post Data'!$C$2:$C$465,'Post Data'!$C56,'Post Data'!$D$2:$D$465,'Post Data'!$D56)</f>
        <v>0</v>
      </c>
      <c r="AF56" s="10">
        <f>'Post Data'!$AD56/('Post Data'!$AD56+'Post Data'!$AE56)</f>
        <v>1</v>
      </c>
    </row>
    <row r="57" ht="15.75" customHeight="1">
      <c r="A57" s="1" t="s">
        <v>331</v>
      </c>
      <c r="B57" s="1" t="s">
        <v>29</v>
      </c>
      <c r="C57" s="1" t="s">
        <v>89</v>
      </c>
      <c r="D57" s="1" t="s">
        <v>182</v>
      </c>
      <c r="E57" s="1" t="s">
        <v>332</v>
      </c>
      <c r="F57" s="1" t="s">
        <v>333</v>
      </c>
      <c r="G57" s="1" t="s">
        <v>188</v>
      </c>
      <c r="H57" s="1" t="s">
        <v>189</v>
      </c>
      <c r="I57" s="1">
        <v>251.0</v>
      </c>
      <c r="J57" s="1" t="s">
        <v>34</v>
      </c>
      <c r="K57" s="1" t="s">
        <v>35</v>
      </c>
      <c r="L57" s="9">
        <v>45156.43402777778</v>
      </c>
      <c r="M57" s="9">
        <v>45153.43402777778</v>
      </c>
      <c r="N57" s="9">
        <v>45153.4375</v>
      </c>
      <c r="O57" s="1" t="s">
        <v>246</v>
      </c>
      <c r="P57" s="1" t="b">
        <v>0</v>
      </c>
      <c r="Q57" s="1" t="s">
        <v>182</v>
      </c>
      <c r="R57" s="1" t="s">
        <v>42</v>
      </c>
      <c r="S57" s="6" t="s">
        <v>38</v>
      </c>
      <c r="T57" s="1" t="s">
        <v>39</v>
      </c>
      <c r="U57" s="1" t="str">
        <f>IF(ISNUMBER('Post Data'!$N57),"Done","Pending")</f>
        <v>Done</v>
      </c>
      <c r="V57" s="5">
        <f>IFERROR('Post Data'!$N57-'Post Data'!$M57,5000)</f>
        <v>0.003472222219</v>
      </c>
      <c r="W57" s="1" t="str">
        <f t="array" ref="W57">IFS('Post Data'!$V57&lt;=5,"00-05 Days",
AND('Post Data'!$V57&gt;5,'Post Data'!$V57&lt;=10),"06-10 Days",
AND('Post Data'!$V57&gt;10,'Post Data'!$V57&lt;=15),"11-15 Days",
AND('Post Data'!$V57&gt;15,'Post Data'!$V57&lt;=20),"16-20 Days",
'Post Data'!$V57&gt;20,"20+ Days")</f>
        <v>00-05 Days</v>
      </c>
      <c r="X57" s="1" t="str">
        <f>IF(AND('Post Data'!$N57&lt;='Post Data'!$L57,'Post Data'!$N57&lt;&gt;0),"Within SLA",IF(AND(TODAY()&lt;='Post Data'!$L57,'Post Data'!$N57=0),"Within SLA","SLA Violated"))</f>
        <v>Within SLA</v>
      </c>
      <c r="Y57" s="1" t="str">
        <f t="array" ref="Y57">IFERROR(INDEX('Pending @'!$B$2:$B$19,MATCH('Post Data'!$H57,'Pending @'!$A$2:$A$19,0)),
IF(AND('Post Data'!$D57="Region Update",'Post Data'!$AA57="Central"),"DNS-Central",
IF(AND('Post Data'!$D57="Region Update",'Post Data'!$AA57="Eastern"),"DNS-Eastern",
IF(AND('Post Data'!$D57="Region Update",'Post Data'!$AA57="Northern"),"DNS-Northern",
IF(AND('Post Data'!$D57="Region Update",'Post Data'!$AA57="Southern"),"DNS-Southern",
IF(AND('Post Data'!$D57="Region Update",'Post Data'!$AA57="Western"),"DNS-Western",
IF(AND('Post Data'!$D57="Region Update",'Post Data'!$AA57="Ops CO"),"DNS-Regional Ops",
IF(AND('Post Data'!$D57="Invoice Validation",'Post Data'!$AA57="Central"),"DNS-Central",
IF(AND('Post Data'!$D57="Invoice Validation",'Post Data'!$AA57="Eastern"),"DNS-Eastern",
IF(AND('Post Data'!$D57="Invoice Validation",'Post Data'!$AA57="Northern"),"DNS-Northern",
IF(AND('Post Data'!$D57="Invoice Validation",'Post Data'!$AA57="Southern"),"DNS-Southern",
IF(AND('Post Data'!$D57="Invoice Validation",'Post Data'!$AA57="Western"),"DNS-Western",
IF(AND('Post Data'!$D57="Invoiced Validation",'Post Data'!$AA57="Ops CO"),"DNS-Regional Ops",
IF(OR('Post Data'!$D57="Create &amp; Upload PO",'Post Data'!$D57="Payment Status Update",'Post Data'!$D57="Create SES and Send to Finance"),"DNS-Finance",
IF('Post Data'!$D57="SCM Invoice Validation","DNS-SCM")))))))))))))))</f>
        <v>DNS-Western</v>
      </c>
      <c r="Z57" s="1" t="str">
        <f>IF(ISNUMBER(SEARCH("DNS",'Post Data'!$Y57)),"DNS","Vendor")</f>
        <v>DNS</v>
      </c>
      <c r="AA57" s="1" t="str">
        <f t="array" ref="AA57">IFS(ISNUMBER(SEARCH("Central Office",'Post Data'!$C57)),"Ops CO",
OR(ISNUMBER(SEARCH("CNR",'Post Data'!$C57)),ISNUMBER(SEARCH("NWR",'Post Data'!$C57))),"Central",
OR(ISNUMBER(SEARCH("ESR",'Post Data'!$C57)),ISNUMBER(SEARCH("UVR",'Post Data'!$C57))),"Eastern",
OR(ISNUMBER(SEARCH("NCR",'Post Data'!$C57)),ISNUMBER(SEARCH("NTR",'Post Data'!$C57))),"Northern",
OR(ISNUMBER(SEARCH("WSR",'Post Data'!$C57)),ISNUMBER(SEARCH("SUR",'Post Data'!$C57))),"Southern",
OR(ISNUMBER(SEARCH("WCR",'Post Data'!$C57)),ISNUMBER(SEARCH("WNR",'Post Data'!$C57))),"Western")</f>
        <v>Western</v>
      </c>
      <c r="AB57" s="1" t="str">
        <f>'Post Data'!$R57</f>
        <v>PG</v>
      </c>
      <c r="AC57" s="4">
        <v>45138.0</v>
      </c>
      <c r="AD57" s="1">
        <f>COUNTIFS('Post Data'!$X$2:$X$465,"Within SLA",'Post Data'!$C$2:$C$465,'Post Data'!$C57,'Post Data'!$D$2:$D$465,'Post Data'!$D57)</f>
        <v>1</v>
      </c>
      <c r="AE57" s="1">
        <f>COUNTIFS('Post Data'!$X$2:$X$465,"SLA Violated",'Post Data'!$C$2:$C$465,'Post Data'!$C57,'Post Data'!$D$2:$D$465,'Post Data'!$D57)</f>
        <v>0</v>
      </c>
      <c r="AF57" s="10">
        <f>'Post Data'!$AD57/('Post Data'!$AD57+'Post Data'!$AE57)</f>
        <v>1</v>
      </c>
    </row>
    <row r="58" ht="15.75" customHeight="1">
      <c r="A58" s="1" t="s">
        <v>334</v>
      </c>
      <c r="B58" s="1" t="s">
        <v>29</v>
      </c>
      <c r="C58" s="1" t="s">
        <v>87</v>
      </c>
      <c r="D58" s="1" t="s">
        <v>138</v>
      </c>
      <c r="E58" s="1" t="s">
        <v>291</v>
      </c>
      <c r="F58" s="1" t="s">
        <v>292</v>
      </c>
      <c r="G58" s="1" t="s">
        <v>166</v>
      </c>
      <c r="H58" s="1" t="s">
        <v>167</v>
      </c>
      <c r="I58" s="1">
        <v>232.0</v>
      </c>
      <c r="J58" s="1" t="s">
        <v>34</v>
      </c>
      <c r="K58" s="1" t="s">
        <v>35</v>
      </c>
      <c r="L58" s="9">
        <v>45157.433333333334</v>
      </c>
      <c r="M58" s="9">
        <v>45153.433333333334</v>
      </c>
      <c r="N58" s="9">
        <v>45153.95138888889</v>
      </c>
      <c r="O58" s="1" t="s">
        <v>246</v>
      </c>
      <c r="P58" s="1" t="b">
        <v>0</v>
      </c>
      <c r="Q58" s="1" t="s">
        <v>138</v>
      </c>
      <c r="R58" s="1" t="s">
        <v>37</v>
      </c>
      <c r="S58" s="6" t="s">
        <v>38</v>
      </c>
      <c r="T58" s="1" t="s">
        <v>39</v>
      </c>
      <c r="U58" s="1" t="str">
        <f>IF(ISNUMBER('Post Data'!$N58),"Done","Pending")</f>
        <v>Done</v>
      </c>
      <c r="V58" s="5">
        <f>IFERROR('Post Data'!$N58-'Post Data'!$M58,5000)</f>
        <v>0.5180555556</v>
      </c>
      <c r="W58" s="1" t="str">
        <f t="array" ref="W58">IFS('Post Data'!$V58&lt;=5,"00-05 Days",
AND('Post Data'!$V58&gt;5,'Post Data'!$V58&lt;=10),"06-10 Days",
AND('Post Data'!$V58&gt;10,'Post Data'!$V58&lt;=15),"11-15 Days",
AND('Post Data'!$V58&gt;15,'Post Data'!$V58&lt;=20),"16-20 Days",
'Post Data'!$V58&gt;20,"20+ Days")</f>
        <v>00-05 Days</v>
      </c>
      <c r="X58" s="1" t="str">
        <f>IF(AND('Post Data'!$N58&lt;='Post Data'!$L58,'Post Data'!$N58&lt;&gt;0),"Within SLA",IF(AND(TODAY()&lt;='Post Data'!$L58,'Post Data'!$N58=0),"Within SLA","SLA Violated"))</f>
        <v>Within SLA</v>
      </c>
      <c r="Y58" s="1" t="str">
        <f t="array" ref="Y58">IFERROR(INDEX('Pending @'!$B$2:$B$19,MATCH('Post Data'!$H58,'Pending @'!$A$2:$A$19,0)),
IF(AND('Post Data'!$D58="Region Update",'Post Data'!$AA58="Central"),"DNS-Central",
IF(AND('Post Data'!$D58="Region Update",'Post Data'!$AA58="Eastern"),"DNS-Eastern",
IF(AND('Post Data'!$D58="Region Update",'Post Data'!$AA58="Northern"),"DNS-Northern",
IF(AND('Post Data'!$D58="Region Update",'Post Data'!$AA58="Southern"),"DNS-Southern",
IF(AND('Post Data'!$D58="Region Update",'Post Data'!$AA58="Western"),"DNS-Western",
IF(AND('Post Data'!$D58="Region Update",'Post Data'!$AA58="Ops CO"),"DNS-Regional Ops",
IF(AND('Post Data'!$D58="Invoice Validation",'Post Data'!$AA58="Central"),"DNS-Central",
IF(AND('Post Data'!$D58="Invoice Validation",'Post Data'!$AA58="Eastern"),"DNS-Eastern",
IF(AND('Post Data'!$D58="Invoice Validation",'Post Data'!$AA58="Northern"),"DNS-Northern",
IF(AND('Post Data'!$D58="Invoice Validation",'Post Data'!$AA58="Southern"),"DNS-Southern",
IF(AND('Post Data'!$D58="Invoice Validation",'Post Data'!$AA58="Western"),"DNS-Western",
IF(AND('Post Data'!$D58="Invoiced Validation",'Post Data'!$AA58="Ops CO"),"DNS-Regional Ops",
IF(OR('Post Data'!$D58="Create &amp; Upload PO",'Post Data'!$D58="Payment Status Update",'Post Data'!$D58="Create SES and Send to Finance"),"DNS-Finance",
IF('Post Data'!$D58="SCM Invoice Validation","DNS-SCM")))))))))))))))</f>
        <v>DNS-SCM</v>
      </c>
      <c r="Z58" s="1" t="str">
        <f>IF(ISNUMBER(SEARCH("DNS",'Post Data'!$Y58)),"DNS","Vendor")</f>
        <v>DNS</v>
      </c>
      <c r="AA58" s="1" t="str">
        <f t="array" ref="AA58">IFS(ISNUMBER(SEARCH("Central Office",'Post Data'!$C58)),"Ops CO",
OR(ISNUMBER(SEARCH("CNR",'Post Data'!$C58)),ISNUMBER(SEARCH("NWR",'Post Data'!$C58))),"Central",
OR(ISNUMBER(SEARCH("ESR",'Post Data'!$C58)),ISNUMBER(SEARCH("UVR",'Post Data'!$C58))),"Eastern",
OR(ISNUMBER(SEARCH("NCR",'Post Data'!$C58)),ISNUMBER(SEARCH("NTR",'Post Data'!$C58))),"Northern",
OR(ISNUMBER(SEARCH("WSR",'Post Data'!$C58)),ISNUMBER(SEARCH("SUR",'Post Data'!$C58))),"Southern",
OR(ISNUMBER(SEARCH("WCR",'Post Data'!$C58)),ISNUMBER(SEARCH("WNR",'Post Data'!$C58))),"Western")</f>
        <v>Western</v>
      </c>
      <c r="AB58" s="1" t="str">
        <f>'Post Data'!$R58</f>
        <v>PIS</v>
      </c>
      <c r="AC58" s="4">
        <v>45138.0</v>
      </c>
      <c r="AD58" s="1">
        <f>COUNTIFS('Post Data'!$X$2:$X$465,"Within SLA",'Post Data'!$C$2:$C$465,'Post Data'!$C58,'Post Data'!$D$2:$D$465,'Post Data'!$D58)</f>
        <v>1</v>
      </c>
      <c r="AE58" s="1">
        <f>COUNTIFS('Post Data'!$X$2:$X$465,"SLA Violated",'Post Data'!$C$2:$C$465,'Post Data'!$C58,'Post Data'!$D$2:$D$465,'Post Data'!$D58)</f>
        <v>0</v>
      </c>
      <c r="AF58" s="10">
        <f>'Post Data'!$AD58/('Post Data'!$AD58+'Post Data'!$AE58)</f>
        <v>1</v>
      </c>
    </row>
    <row r="59" ht="15.75" customHeight="1">
      <c r="A59" s="1" t="s">
        <v>335</v>
      </c>
      <c r="B59" s="1" t="s">
        <v>29</v>
      </c>
      <c r="C59" s="1" t="s">
        <v>85</v>
      </c>
      <c r="D59" s="1" t="s">
        <v>138</v>
      </c>
      <c r="E59" s="1" t="s">
        <v>291</v>
      </c>
      <c r="F59" s="1" t="s">
        <v>292</v>
      </c>
      <c r="G59" s="1" t="s">
        <v>166</v>
      </c>
      <c r="H59" s="1" t="s">
        <v>167</v>
      </c>
      <c r="I59" s="1">
        <v>241.0</v>
      </c>
      <c r="J59" s="1" t="s">
        <v>34</v>
      </c>
      <c r="K59" s="1" t="s">
        <v>35</v>
      </c>
      <c r="L59" s="9">
        <v>45157.43263888889</v>
      </c>
      <c r="M59" s="9">
        <v>45153.43263888889</v>
      </c>
      <c r="N59" s="9">
        <v>45153.95208333333</v>
      </c>
      <c r="O59" s="1" t="s">
        <v>246</v>
      </c>
      <c r="P59" s="1" t="b">
        <v>0</v>
      </c>
      <c r="Q59" s="1" t="s">
        <v>138</v>
      </c>
      <c r="R59" s="1" t="s">
        <v>37</v>
      </c>
      <c r="S59" s="6" t="s">
        <v>38</v>
      </c>
      <c r="T59" s="1" t="s">
        <v>39</v>
      </c>
      <c r="U59" s="1" t="str">
        <f>IF(ISNUMBER('Post Data'!$N59),"Done","Pending")</f>
        <v>Done</v>
      </c>
      <c r="V59" s="5">
        <f>IFERROR('Post Data'!$N59-'Post Data'!$M59,5000)</f>
        <v>0.5194444444</v>
      </c>
      <c r="W59" s="1" t="str">
        <f t="array" ref="W59">IFS('Post Data'!$V59&lt;=5,"00-05 Days",
AND('Post Data'!$V59&gt;5,'Post Data'!$V59&lt;=10),"06-10 Days",
AND('Post Data'!$V59&gt;10,'Post Data'!$V59&lt;=15),"11-15 Days",
AND('Post Data'!$V59&gt;15,'Post Data'!$V59&lt;=20),"16-20 Days",
'Post Data'!$V59&gt;20,"20+ Days")</f>
        <v>00-05 Days</v>
      </c>
      <c r="X59" s="1" t="str">
        <f>IF(AND('Post Data'!$N59&lt;='Post Data'!$L59,'Post Data'!$N59&lt;&gt;0),"Within SLA",IF(AND(TODAY()&lt;='Post Data'!$L59,'Post Data'!$N59=0),"Within SLA","SLA Violated"))</f>
        <v>Within SLA</v>
      </c>
      <c r="Y59" s="1" t="str">
        <f t="array" ref="Y59">IFERROR(INDEX('Pending @'!$B$2:$B$19,MATCH('Post Data'!$H59,'Pending @'!$A$2:$A$19,0)),
IF(AND('Post Data'!$D59="Region Update",'Post Data'!$AA59="Central"),"DNS-Central",
IF(AND('Post Data'!$D59="Region Update",'Post Data'!$AA59="Eastern"),"DNS-Eastern",
IF(AND('Post Data'!$D59="Region Update",'Post Data'!$AA59="Northern"),"DNS-Northern",
IF(AND('Post Data'!$D59="Region Update",'Post Data'!$AA59="Southern"),"DNS-Southern",
IF(AND('Post Data'!$D59="Region Update",'Post Data'!$AA59="Western"),"DNS-Western",
IF(AND('Post Data'!$D59="Region Update",'Post Data'!$AA59="Ops CO"),"DNS-Regional Ops",
IF(AND('Post Data'!$D59="Invoice Validation",'Post Data'!$AA59="Central"),"DNS-Central",
IF(AND('Post Data'!$D59="Invoice Validation",'Post Data'!$AA59="Eastern"),"DNS-Eastern",
IF(AND('Post Data'!$D59="Invoice Validation",'Post Data'!$AA59="Northern"),"DNS-Northern",
IF(AND('Post Data'!$D59="Invoice Validation",'Post Data'!$AA59="Southern"),"DNS-Southern",
IF(AND('Post Data'!$D59="Invoice Validation",'Post Data'!$AA59="Western"),"DNS-Western",
IF(AND('Post Data'!$D59="Invoiced Validation",'Post Data'!$AA59="Ops CO"),"DNS-Regional Ops",
IF(OR('Post Data'!$D59="Create &amp; Upload PO",'Post Data'!$D59="Payment Status Update",'Post Data'!$D59="Create SES and Send to Finance"),"DNS-Finance",
IF('Post Data'!$D59="SCM Invoice Validation","DNS-SCM")))))))))))))))</f>
        <v>DNS-SCM</v>
      </c>
      <c r="Z59" s="1" t="str">
        <f>IF(ISNUMBER(SEARCH("DNS",'Post Data'!$Y59)),"DNS","Vendor")</f>
        <v>DNS</v>
      </c>
      <c r="AA59" s="1" t="str">
        <f t="array" ref="AA59">IFS(ISNUMBER(SEARCH("Central Office",'Post Data'!$C59)),"Ops CO",
OR(ISNUMBER(SEARCH("CNR",'Post Data'!$C59)),ISNUMBER(SEARCH("NWR",'Post Data'!$C59))),"Central",
OR(ISNUMBER(SEARCH("ESR",'Post Data'!$C59)),ISNUMBER(SEARCH("UVR",'Post Data'!$C59))),"Eastern",
OR(ISNUMBER(SEARCH("NCR",'Post Data'!$C59)),ISNUMBER(SEARCH("NTR",'Post Data'!$C59))),"Northern",
OR(ISNUMBER(SEARCH("WSR",'Post Data'!$C59)),ISNUMBER(SEARCH("SUR",'Post Data'!$C59))),"Southern",
OR(ISNUMBER(SEARCH("WCR",'Post Data'!$C59)),ISNUMBER(SEARCH("WNR",'Post Data'!$C59))),"Western")</f>
        <v>Western</v>
      </c>
      <c r="AB59" s="1" t="str">
        <f>'Post Data'!$R59</f>
        <v>PIS</v>
      </c>
      <c r="AC59" s="4">
        <v>45138.0</v>
      </c>
      <c r="AD59" s="1">
        <f>COUNTIFS('Post Data'!$X$2:$X$465,"Within SLA",'Post Data'!$C$2:$C$465,'Post Data'!$C59,'Post Data'!$D$2:$D$465,'Post Data'!$D59)</f>
        <v>1</v>
      </c>
      <c r="AE59" s="1">
        <f>COUNTIFS('Post Data'!$X$2:$X$465,"SLA Violated",'Post Data'!$C$2:$C$465,'Post Data'!$C59,'Post Data'!$D$2:$D$465,'Post Data'!$D59)</f>
        <v>0</v>
      </c>
      <c r="AF59" s="10">
        <f>'Post Data'!$AD59/('Post Data'!$AD59+'Post Data'!$AE59)</f>
        <v>1</v>
      </c>
    </row>
    <row r="60" ht="15.75" customHeight="1">
      <c r="A60" s="1" t="s">
        <v>336</v>
      </c>
      <c r="B60" s="1" t="s">
        <v>29</v>
      </c>
      <c r="C60" s="1" t="s">
        <v>83</v>
      </c>
      <c r="D60" s="1" t="s">
        <v>138</v>
      </c>
      <c r="E60" s="1" t="s">
        <v>291</v>
      </c>
      <c r="F60" s="1" t="s">
        <v>292</v>
      </c>
      <c r="G60" s="1" t="s">
        <v>166</v>
      </c>
      <c r="H60" s="1" t="s">
        <v>167</v>
      </c>
      <c r="I60" s="1">
        <v>100.0</v>
      </c>
      <c r="J60" s="1" t="s">
        <v>34</v>
      </c>
      <c r="K60" s="1" t="s">
        <v>35</v>
      </c>
      <c r="L60" s="9">
        <v>45157.34861111111</v>
      </c>
      <c r="M60" s="9">
        <v>45153.34861111111</v>
      </c>
      <c r="N60" s="9">
        <v>45153.95208333333</v>
      </c>
      <c r="O60" s="1" t="s">
        <v>246</v>
      </c>
      <c r="P60" s="1" t="b">
        <v>0</v>
      </c>
      <c r="Q60" s="1" t="s">
        <v>138</v>
      </c>
      <c r="R60" s="1" t="s">
        <v>45</v>
      </c>
      <c r="S60" s="6" t="s">
        <v>48</v>
      </c>
      <c r="T60" s="1" t="s">
        <v>39</v>
      </c>
      <c r="U60" s="1" t="str">
        <f>IF(ISNUMBER('Post Data'!$N60),"Done","Pending")</f>
        <v>Done</v>
      </c>
      <c r="V60" s="5">
        <f>IFERROR('Post Data'!$N60-'Post Data'!$M60,5000)</f>
        <v>0.6034722222</v>
      </c>
      <c r="W60" s="1" t="str">
        <f t="array" ref="W60">IFS('Post Data'!$V60&lt;=5,"00-05 Days",
AND('Post Data'!$V60&gt;5,'Post Data'!$V60&lt;=10),"06-10 Days",
AND('Post Data'!$V60&gt;10,'Post Data'!$V60&lt;=15),"11-15 Days",
AND('Post Data'!$V60&gt;15,'Post Data'!$V60&lt;=20),"16-20 Days",
'Post Data'!$V60&gt;20,"20+ Days")</f>
        <v>00-05 Days</v>
      </c>
      <c r="X60" s="1" t="str">
        <f>IF(AND('Post Data'!$N60&lt;='Post Data'!$L60,'Post Data'!$N60&lt;&gt;0),"Within SLA",IF(AND(TODAY()&lt;='Post Data'!$L60,'Post Data'!$N60=0),"Within SLA","SLA Violated"))</f>
        <v>Within SLA</v>
      </c>
      <c r="Y60" s="1" t="str">
        <f t="array" ref="Y60">IFERROR(INDEX('Pending @'!$B$2:$B$19,MATCH('Post Data'!$H60,'Pending @'!$A$2:$A$19,0)),
IF(AND('Post Data'!$D60="Region Update",'Post Data'!$AA60="Central"),"DNS-Central",
IF(AND('Post Data'!$D60="Region Update",'Post Data'!$AA60="Eastern"),"DNS-Eastern",
IF(AND('Post Data'!$D60="Region Update",'Post Data'!$AA60="Northern"),"DNS-Northern",
IF(AND('Post Data'!$D60="Region Update",'Post Data'!$AA60="Southern"),"DNS-Southern",
IF(AND('Post Data'!$D60="Region Update",'Post Data'!$AA60="Western"),"DNS-Western",
IF(AND('Post Data'!$D60="Region Update",'Post Data'!$AA60="Ops CO"),"DNS-Regional Ops",
IF(AND('Post Data'!$D60="Invoice Validation",'Post Data'!$AA60="Central"),"DNS-Central",
IF(AND('Post Data'!$D60="Invoice Validation",'Post Data'!$AA60="Eastern"),"DNS-Eastern",
IF(AND('Post Data'!$D60="Invoice Validation",'Post Data'!$AA60="Northern"),"DNS-Northern",
IF(AND('Post Data'!$D60="Invoice Validation",'Post Data'!$AA60="Southern"),"DNS-Southern",
IF(AND('Post Data'!$D60="Invoice Validation",'Post Data'!$AA60="Western"),"DNS-Western",
IF(AND('Post Data'!$D60="Invoiced Validation",'Post Data'!$AA60="Ops CO"),"DNS-Regional Ops",
IF(OR('Post Data'!$D60="Create &amp; Upload PO",'Post Data'!$D60="Payment Status Update",'Post Data'!$D60="Create SES and Send to Finance"),"DNS-Finance",
IF('Post Data'!$D60="SCM Invoice Validation","DNS-SCM")))))))))))))))</f>
        <v>DNS-SCM</v>
      </c>
      <c r="Z60" s="1" t="str">
        <f>IF(ISNUMBER(SEARCH("DNS",'Post Data'!$Y60)),"DNS","Vendor")</f>
        <v>DNS</v>
      </c>
      <c r="AA60" s="1" t="str">
        <f t="array" ref="AA60">IFS(ISNUMBER(SEARCH("Central Office",'Post Data'!$C60)),"Ops CO",
OR(ISNUMBER(SEARCH("CNR",'Post Data'!$C60)),ISNUMBER(SEARCH("NWR",'Post Data'!$C60))),"Central",
OR(ISNUMBER(SEARCH("ESR",'Post Data'!$C60)),ISNUMBER(SEARCH("UVR",'Post Data'!$C60))),"Eastern",
OR(ISNUMBER(SEARCH("NCR",'Post Data'!$C60)),ISNUMBER(SEARCH("NTR",'Post Data'!$C60))),"Northern",
OR(ISNUMBER(SEARCH("WSR",'Post Data'!$C60)),ISNUMBER(SEARCH("SUR",'Post Data'!$C60))),"Southern",
OR(ISNUMBER(SEARCH("WCR",'Post Data'!$C60)),ISNUMBER(SEARCH("WNR",'Post Data'!$C60))),"Western")</f>
        <v>Western</v>
      </c>
      <c r="AB60" s="1" t="str">
        <f>'Post Data'!$R60</f>
        <v>AC</v>
      </c>
      <c r="AC60" s="4">
        <v>45107.0</v>
      </c>
      <c r="AD60" s="1">
        <f>COUNTIFS('Post Data'!$X$2:$X$465,"Within SLA",'Post Data'!$C$2:$C$465,'Post Data'!$C60,'Post Data'!$D$2:$D$465,'Post Data'!$D60)</f>
        <v>1</v>
      </c>
      <c r="AE60" s="1">
        <f>COUNTIFS('Post Data'!$X$2:$X$465,"SLA Violated",'Post Data'!$C$2:$C$465,'Post Data'!$C60,'Post Data'!$D$2:$D$465,'Post Data'!$D60)</f>
        <v>0</v>
      </c>
      <c r="AF60" s="10">
        <f>'Post Data'!$AD60/('Post Data'!$AD60+'Post Data'!$AE60)</f>
        <v>1</v>
      </c>
    </row>
    <row r="61" ht="15.75" customHeight="1">
      <c r="A61" s="1" t="s">
        <v>337</v>
      </c>
      <c r="B61" s="1" t="s">
        <v>29</v>
      </c>
      <c r="C61" s="1" t="s">
        <v>191</v>
      </c>
      <c r="D61" s="1" t="s">
        <v>154</v>
      </c>
      <c r="E61" s="1" t="s">
        <v>248</v>
      </c>
      <c r="F61" s="1" t="s">
        <v>249</v>
      </c>
      <c r="G61" s="1" t="s">
        <v>338</v>
      </c>
      <c r="H61" s="1" t="s">
        <v>339</v>
      </c>
      <c r="I61" s="1">
        <v>250.0</v>
      </c>
      <c r="J61" s="1" t="s">
        <v>34</v>
      </c>
      <c r="K61" s="1" t="s">
        <v>35</v>
      </c>
      <c r="L61" s="9">
        <v>45153.33819444444</v>
      </c>
      <c r="M61" s="9">
        <v>45153.33888888889</v>
      </c>
      <c r="N61" s="9">
        <v>45153.44583333333</v>
      </c>
      <c r="O61" s="1" t="s">
        <v>246</v>
      </c>
      <c r="P61" s="1" t="b">
        <v>1</v>
      </c>
      <c r="Q61" s="1" t="s">
        <v>154</v>
      </c>
      <c r="R61" s="1" t="s">
        <v>51</v>
      </c>
      <c r="S61" s="6" t="s">
        <v>38</v>
      </c>
      <c r="T61" s="1" t="s">
        <v>39</v>
      </c>
      <c r="U61" s="1" t="str">
        <f>IF(ISNUMBER('Post Data'!$N61),"Done","Pending")</f>
        <v>Done</v>
      </c>
      <c r="V61" s="5">
        <f>IFERROR('Post Data'!$N61-'Post Data'!$M61,5000)</f>
        <v>0.1069444444</v>
      </c>
      <c r="W61" s="1" t="str">
        <f t="array" ref="W61">IFS('Post Data'!$V61&lt;=5,"00-05 Days",
AND('Post Data'!$V61&gt;5,'Post Data'!$V61&lt;=10),"06-10 Days",
AND('Post Data'!$V61&gt;10,'Post Data'!$V61&lt;=15),"11-15 Days",
AND('Post Data'!$V61&gt;15,'Post Data'!$V61&lt;=20),"16-20 Days",
'Post Data'!$V61&gt;20,"20+ Days")</f>
        <v>00-05 Days</v>
      </c>
      <c r="X61" s="1" t="str">
        <f>IF(AND('Post Data'!$N61&lt;='Post Data'!$L61,'Post Data'!$N61&lt;&gt;0),"Within SLA",IF(AND(TODAY()&lt;='Post Data'!$L61,'Post Data'!$N61=0),"Within SLA","SLA Violated"))</f>
        <v>SLA Violated</v>
      </c>
      <c r="Y61" s="1" t="str">
        <f t="array" ref="Y61">IFERROR(INDEX('Pending @'!$B$2:$B$19,MATCH('Post Data'!$H61,'Pending @'!$A$2:$A$19,0)),
IF(AND('Post Data'!$D61="Region Update",'Post Data'!$AA61="Central"),"DNS-Central",
IF(AND('Post Data'!$D61="Region Update",'Post Data'!$AA61="Eastern"),"DNS-Eastern",
IF(AND('Post Data'!$D61="Region Update",'Post Data'!$AA61="Northern"),"DNS-Northern",
IF(AND('Post Data'!$D61="Region Update",'Post Data'!$AA61="Southern"),"DNS-Southern",
IF(AND('Post Data'!$D61="Region Update",'Post Data'!$AA61="Western"),"DNS-Western",
IF(AND('Post Data'!$D61="Region Update",'Post Data'!$AA61="Ops CO"),"DNS-Regional Ops",
IF(AND('Post Data'!$D61="Invoice Validation",'Post Data'!$AA61="Central"),"DNS-Central",
IF(AND('Post Data'!$D61="Invoice Validation",'Post Data'!$AA61="Eastern"),"DNS-Eastern",
IF(AND('Post Data'!$D61="Invoice Validation",'Post Data'!$AA61="Northern"),"DNS-Northern",
IF(AND('Post Data'!$D61="Invoice Validation",'Post Data'!$AA61="Southern"),"DNS-Southern",
IF(AND('Post Data'!$D61="Invoice Validation",'Post Data'!$AA61="Western"),"DNS-Western",
IF(AND('Post Data'!$D61="Invoiced Validation",'Post Data'!$AA61="Ops CO"),"DNS-Regional Ops",
IF(OR('Post Data'!$D61="Create &amp; Upload PO",'Post Data'!$D61="Payment Status Update",'Post Data'!$D61="Create SES and Send to Finance"),"DNS-Finance",
IF('Post Data'!$D61="SCM Invoice Validation","DNS-SCM")))))))))))))))</f>
        <v>Browns-Western</v>
      </c>
      <c r="Z61" s="1" t="str">
        <f>IF(ISNUMBER(SEARCH("DNS",'Post Data'!$Y61)),"DNS","Vendor")</f>
        <v>Vendor</v>
      </c>
      <c r="AA61" s="1" t="str">
        <f t="array" ref="AA61">IFS(ISNUMBER(SEARCH("Central Office",'Post Data'!$C61)),"Ops CO",
OR(ISNUMBER(SEARCH("CNR",'Post Data'!$C61)),ISNUMBER(SEARCH("NWR",'Post Data'!$C61))),"Central",
OR(ISNUMBER(SEARCH("ESR",'Post Data'!$C61)),ISNUMBER(SEARCH("UVR",'Post Data'!$C61))),"Eastern",
OR(ISNUMBER(SEARCH("NCR",'Post Data'!$C61)),ISNUMBER(SEARCH("NTR",'Post Data'!$C61))),"Northern",
OR(ISNUMBER(SEARCH("WSR",'Post Data'!$C61)),ISNUMBER(SEARCH("SUR",'Post Data'!$C61))),"Southern",
OR(ISNUMBER(SEARCH("WCR",'Post Data'!$C61)),ISNUMBER(SEARCH("WNR",'Post Data'!$C61))),"Western")</f>
        <v>Western</v>
      </c>
      <c r="AB61" s="1" t="str">
        <f>'Post Data'!$R61</f>
        <v>Refuel</v>
      </c>
      <c r="AC61" s="4">
        <v>45138.0</v>
      </c>
      <c r="AD61" s="1">
        <f>COUNTIFS('Post Data'!$X$2:$X$465,"Within SLA",'Post Data'!$C$2:$C$465,'Post Data'!$C61,'Post Data'!$D$2:$D$465,'Post Data'!$D61)</f>
        <v>0</v>
      </c>
      <c r="AE61" s="1">
        <f>COUNTIFS('Post Data'!$X$2:$X$465,"SLA Violated",'Post Data'!$C$2:$C$465,'Post Data'!$C61,'Post Data'!$D$2:$D$465,'Post Data'!$D61)</f>
        <v>1</v>
      </c>
      <c r="AF61" s="10">
        <f>'Post Data'!$AD61/('Post Data'!$AD61+'Post Data'!$AE61)</f>
        <v>0</v>
      </c>
    </row>
    <row r="62" ht="15.75" customHeight="1">
      <c r="A62" s="1" t="s">
        <v>340</v>
      </c>
      <c r="B62" s="1" t="s">
        <v>29</v>
      </c>
      <c r="C62" s="1" t="s">
        <v>187</v>
      </c>
      <c r="D62" s="1" t="s">
        <v>154</v>
      </c>
      <c r="E62" s="1" t="s">
        <v>248</v>
      </c>
      <c r="F62" s="1" t="s">
        <v>249</v>
      </c>
      <c r="G62" s="1" t="s">
        <v>338</v>
      </c>
      <c r="H62" s="1" t="s">
        <v>339</v>
      </c>
      <c r="I62" s="1">
        <v>260.0</v>
      </c>
      <c r="J62" s="1" t="s">
        <v>34</v>
      </c>
      <c r="K62" s="1" t="s">
        <v>35</v>
      </c>
      <c r="L62" s="9">
        <v>45153.334027777775</v>
      </c>
      <c r="M62" s="9">
        <v>45153.33472222222</v>
      </c>
      <c r="N62" s="9">
        <v>45153.461805555555</v>
      </c>
      <c r="O62" s="1" t="s">
        <v>246</v>
      </c>
      <c r="P62" s="1" t="b">
        <v>1</v>
      </c>
      <c r="Q62" s="1" t="s">
        <v>154</v>
      </c>
      <c r="R62" s="1" t="s">
        <v>42</v>
      </c>
      <c r="S62" s="6" t="s">
        <v>38</v>
      </c>
      <c r="T62" s="1" t="s">
        <v>39</v>
      </c>
      <c r="U62" s="1" t="str">
        <f>IF(ISNUMBER('Post Data'!$N62),"Done","Pending")</f>
        <v>Done</v>
      </c>
      <c r="V62" s="5">
        <f>IFERROR('Post Data'!$N62-'Post Data'!$M62,5000)</f>
        <v>0.1270833333</v>
      </c>
      <c r="W62" s="1" t="str">
        <f t="array" ref="W62">IFS('Post Data'!$V62&lt;=5,"00-05 Days",
AND('Post Data'!$V62&gt;5,'Post Data'!$V62&lt;=10),"06-10 Days",
AND('Post Data'!$V62&gt;10,'Post Data'!$V62&lt;=15),"11-15 Days",
AND('Post Data'!$V62&gt;15,'Post Data'!$V62&lt;=20),"16-20 Days",
'Post Data'!$V62&gt;20,"20+ Days")</f>
        <v>00-05 Days</v>
      </c>
      <c r="X62" s="1" t="str">
        <f>IF(AND('Post Data'!$N62&lt;='Post Data'!$L62,'Post Data'!$N62&lt;&gt;0),"Within SLA",IF(AND(TODAY()&lt;='Post Data'!$L62,'Post Data'!$N62=0),"Within SLA","SLA Violated"))</f>
        <v>SLA Violated</v>
      </c>
      <c r="Y62" s="1" t="str">
        <f t="array" ref="Y62">IFERROR(INDEX('Pending @'!$B$2:$B$19,MATCH('Post Data'!$H62,'Pending @'!$A$2:$A$19,0)),
IF(AND('Post Data'!$D62="Region Update",'Post Data'!$AA62="Central"),"DNS-Central",
IF(AND('Post Data'!$D62="Region Update",'Post Data'!$AA62="Eastern"),"DNS-Eastern",
IF(AND('Post Data'!$D62="Region Update",'Post Data'!$AA62="Northern"),"DNS-Northern",
IF(AND('Post Data'!$D62="Region Update",'Post Data'!$AA62="Southern"),"DNS-Southern",
IF(AND('Post Data'!$D62="Region Update",'Post Data'!$AA62="Western"),"DNS-Western",
IF(AND('Post Data'!$D62="Region Update",'Post Data'!$AA62="Ops CO"),"DNS-Regional Ops",
IF(AND('Post Data'!$D62="Invoice Validation",'Post Data'!$AA62="Central"),"DNS-Central",
IF(AND('Post Data'!$D62="Invoice Validation",'Post Data'!$AA62="Eastern"),"DNS-Eastern",
IF(AND('Post Data'!$D62="Invoice Validation",'Post Data'!$AA62="Northern"),"DNS-Northern",
IF(AND('Post Data'!$D62="Invoice Validation",'Post Data'!$AA62="Southern"),"DNS-Southern",
IF(AND('Post Data'!$D62="Invoice Validation",'Post Data'!$AA62="Western"),"DNS-Western",
IF(AND('Post Data'!$D62="Invoiced Validation",'Post Data'!$AA62="Ops CO"),"DNS-Regional Ops",
IF(OR('Post Data'!$D62="Create &amp; Upload PO",'Post Data'!$D62="Payment Status Update",'Post Data'!$D62="Create SES and Send to Finance"),"DNS-Finance",
IF('Post Data'!$D62="SCM Invoice Validation","DNS-SCM")))))))))))))))</f>
        <v>Browns-Western</v>
      </c>
      <c r="Z62" s="1" t="str">
        <f>IF(ISNUMBER(SEARCH("DNS",'Post Data'!$Y62)),"DNS","Vendor")</f>
        <v>Vendor</v>
      </c>
      <c r="AA62" s="1" t="str">
        <f t="array" ref="AA62">IFS(ISNUMBER(SEARCH("Central Office",'Post Data'!$C62)),"Ops CO",
OR(ISNUMBER(SEARCH("CNR",'Post Data'!$C62)),ISNUMBER(SEARCH("NWR",'Post Data'!$C62))),"Central",
OR(ISNUMBER(SEARCH("ESR",'Post Data'!$C62)),ISNUMBER(SEARCH("UVR",'Post Data'!$C62))),"Eastern",
OR(ISNUMBER(SEARCH("NCR",'Post Data'!$C62)),ISNUMBER(SEARCH("NTR",'Post Data'!$C62))),"Northern",
OR(ISNUMBER(SEARCH("WSR",'Post Data'!$C62)),ISNUMBER(SEARCH("SUR",'Post Data'!$C62))),"Southern",
OR(ISNUMBER(SEARCH("WCR",'Post Data'!$C62)),ISNUMBER(SEARCH("WNR",'Post Data'!$C62))),"Western")</f>
        <v>Western</v>
      </c>
      <c r="AB62" s="1" t="str">
        <f>'Post Data'!$R62</f>
        <v>PG</v>
      </c>
      <c r="AC62" s="4">
        <v>45138.0</v>
      </c>
      <c r="AD62" s="1">
        <f>COUNTIFS('Post Data'!$X$2:$X$465,"Within SLA",'Post Data'!$C$2:$C$465,'Post Data'!$C62,'Post Data'!$D$2:$D$465,'Post Data'!$D62)</f>
        <v>0</v>
      </c>
      <c r="AE62" s="1">
        <f>COUNTIFS('Post Data'!$X$2:$X$465,"SLA Violated",'Post Data'!$C$2:$C$465,'Post Data'!$C62,'Post Data'!$D$2:$D$465,'Post Data'!$D62)</f>
        <v>1</v>
      </c>
      <c r="AF62" s="10">
        <f>'Post Data'!$AD62/('Post Data'!$AD62+'Post Data'!$AE62)</f>
        <v>0</v>
      </c>
    </row>
    <row r="63" ht="15.75" customHeight="1">
      <c r="A63" s="1" t="s">
        <v>341</v>
      </c>
      <c r="B63" s="1" t="s">
        <v>29</v>
      </c>
      <c r="C63" s="1" t="s">
        <v>81</v>
      </c>
      <c r="D63" s="1" t="s">
        <v>138</v>
      </c>
      <c r="E63" s="1" t="s">
        <v>291</v>
      </c>
      <c r="F63" s="1" t="s">
        <v>292</v>
      </c>
      <c r="G63" s="1" t="s">
        <v>166</v>
      </c>
      <c r="H63" s="1" t="s">
        <v>167</v>
      </c>
      <c r="I63" s="1">
        <v>234.0</v>
      </c>
      <c r="J63" s="1" t="s">
        <v>34</v>
      </c>
      <c r="K63" s="1" t="s">
        <v>35</v>
      </c>
      <c r="L63" s="9">
        <v>45157.28125</v>
      </c>
      <c r="M63" s="9">
        <v>45153.28125</v>
      </c>
      <c r="N63" s="9">
        <v>45153.95208333333</v>
      </c>
      <c r="O63" s="1" t="s">
        <v>246</v>
      </c>
      <c r="P63" s="1" t="b">
        <v>0</v>
      </c>
      <c r="Q63" s="1" t="s">
        <v>138</v>
      </c>
      <c r="R63" s="1" t="s">
        <v>51</v>
      </c>
      <c r="S63" s="6" t="s">
        <v>38</v>
      </c>
      <c r="T63" s="1" t="s">
        <v>39</v>
      </c>
      <c r="U63" s="1" t="str">
        <f>IF(ISNUMBER('Post Data'!$N63),"Done","Pending")</f>
        <v>Done</v>
      </c>
      <c r="V63" s="5">
        <f>IFERROR('Post Data'!$N63-'Post Data'!$M63,5000)</f>
        <v>0.6708333333</v>
      </c>
      <c r="W63" s="1" t="str">
        <f t="array" ref="W63">IFS('Post Data'!$V63&lt;=5,"00-05 Days",
AND('Post Data'!$V63&gt;5,'Post Data'!$V63&lt;=10),"06-10 Days",
AND('Post Data'!$V63&gt;10,'Post Data'!$V63&lt;=15),"11-15 Days",
AND('Post Data'!$V63&gt;15,'Post Data'!$V63&lt;=20),"16-20 Days",
'Post Data'!$V63&gt;20,"20+ Days")</f>
        <v>00-05 Days</v>
      </c>
      <c r="X63" s="1" t="str">
        <f>IF(AND('Post Data'!$N63&lt;='Post Data'!$L63,'Post Data'!$N63&lt;&gt;0),"Within SLA",IF(AND(TODAY()&lt;='Post Data'!$L63,'Post Data'!$N63=0),"Within SLA","SLA Violated"))</f>
        <v>Within SLA</v>
      </c>
      <c r="Y63" s="1" t="str">
        <f t="array" ref="Y63">IFERROR(INDEX('Pending @'!$B$2:$B$19,MATCH('Post Data'!$H63,'Pending @'!$A$2:$A$19,0)),
IF(AND('Post Data'!$D63="Region Update",'Post Data'!$AA63="Central"),"DNS-Central",
IF(AND('Post Data'!$D63="Region Update",'Post Data'!$AA63="Eastern"),"DNS-Eastern",
IF(AND('Post Data'!$D63="Region Update",'Post Data'!$AA63="Northern"),"DNS-Northern",
IF(AND('Post Data'!$D63="Region Update",'Post Data'!$AA63="Southern"),"DNS-Southern",
IF(AND('Post Data'!$D63="Region Update",'Post Data'!$AA63="Western"),"DNS-Western",
IF(AND('Post Data'!$D63="Region Update",'Post Data'!$AA63="Ops CO"),"DNS-Regional Ops",
IF(AND('Post Data'!$D63="Invoice Validation",'Post Data'!$AA63="Central"),"DNS-Central",
IF(AND('Post Data'!$D63="Invoice Validation",'Post Data'!$AA63="Eastern"),"DNS-Eastern",
IF(AND('Post Data'!$D63="Invoice Validation",'Post Data'!$AA63="Northern"),"DNS-Northern",
IF(AND('Post Data'!$D63="Invoice Validation",'Post Data'!$AA63="Southern"),"DNS-Southern",
IF(AND('Post Data'!$D63="Invoice Validation",'Post Data'!$AA63="Western"),"DNS-Western",
IF(AND('Post Data'!$D63="Invoiced Validation",'Post Data'!$AA63="Ops CO"),"DNS-Regional Ops",
IF(OR('Post Data'!$D63="Create &amp; Upload PO",'Post Data'!$D63="Payment Status Update",'Post Data'!$D63="Create SES and Send to Finance"),"DNS-Finance",
IF('Post Data'!$D63="SCM Invoice Validation","DNS-SCM")))))))))))))))</f>
        <v>DNS-SCM</v>
      </c>
      <c r="Z63" s="1" t="str">
        <f>IF(ISNUMBER(SEARCH("DNS",'Post Data'!$Y63)),"DNS","Vendor")</f>
        <v>DNS</v>
      </c>
      <c r="AA63" s="1" t="str">
        <f t="array" ref="AA63">IFS(ISNUMBER(SEARCH("Central Office",'Post Data'!$C63)),"Ops CO",
OR(ISNUMBER(SEARCH("CNR",'Post Data'!$C63)),ISNUMBER(SEARCH("NWR",'Post Data'!$C63))),"Central",
OR(ISNUMBER(SEARCH("ESR",'Post Data'!$C63)),ISNUMBER(SEARCH("UVR",'Post Data'!$C63))),"Eastern",
OR(ISNUMBER(SEARCH("NCR",'Post Data'!$C63)),ISNUMBER(SEARCH("NTR",'Post Data'!$C63))),"Northern",
OR(ISNUMBER(SEARCH("WSR",'Post Data'!$C63)),ISNUMBER(SEARCH("SUR",'Post Data'!$C63))),"Southern",
OR(ISNUMBER(SEARCH("WCR",'Post Data'!$C63)),ISNUMBER(SEARCH("WNR",'Post Data'!$C63))),"Western")</f>
        <v>Central</v>
      </c>
      <c r="AB63" s="1" t="str">
        <f>'Post Data'!$R63</f>
        <v>Refuel</v>
      </c>
      <c r="AC63" s="4">
        <v>45138.0</v>
      </c>
      <c r="AD63" s="1">
        <f>COUNTIFS('Post Data'!$X$2:$X$465,"Within SLA",'Post Data'!$C$2:$C$465,'Post Data'!$C63,'Post Data'!$D$2:$D$465,'Post Data'!$D63)</f>
        <v>1</v>
      </c>
      <c r="AE63" s="1">
        <f>COUNTIFS('Post Data'!$X$2:$X$465,"SLA Violated",'Post Data'!$C$2:$C$465,'Post Data'!$C63,'Post Data'!$D$2:$D$465,'Post Data'!$D63)</f>
        <v>0</v>
      </c>
      <c r="AF63" s="10">
        <f>'Post Data'!$AD63/('Post Data'!$AD63+'Post Data'!$AE63)</f>
        <v>1</v>
      </c>
    </row>
    <row r="64" ht="15.75" customHeight="1">
      <c r="A64" s="1" t="s">
        <v>342</v>
      </c>
      <c r="B64" s="1" t="s">
        <v>29</v>
      </c>
      <c r="C64" s="1" t="s">
        <v>41</v>
      </c>
      <c r="D64" s="1" t="s">
        <v>182</v>
      </c>
      <c r="E64" s="1" t="s">
        <v>325</v>
      </c>
      <c r="F64" s="1" t="s">
        <v>326</v>
      </c>
      <c r="G64" s="1" t="s">
        <v>302</v>
      </c>
      <c r="H64" s="1" t="s">
        <v>303</v>
      </c>
      <c r="I64" s="1">
        <v>272.0</v>
      </c>
      <c r="J64" s="1" t="s">
        <v>34</v>
      </c>
      <c r="K64" s="1" t="s">
        <v>35</v>
      </c>
      <c r="L64" s="9">
        <v>45155.87777777778</v>
      </c>
      <c r="M64" s="9">
        <v>45152.87777777778</v>
      </c>
      <c r="N64" s="9">
        <v>45155.561111111114</v>
      </c>
      <c r="O64" s="1" t="s">
        <v>246</v>
      </c>
      <c r="P64" s="1" t="b">
        <v>0</v>
      </c>
      <c r="Q64" s="1" t="s">
        <v>182</v>
      </c>
      <c r="R64" s="1" t="s">
        <v>42</v>
      </c>
      <c r="S64" s="6" t="s">
        <v>38</v>
      </c>
      <c r="T64" s="1" t="s">
        <v>39</v>
      </c>
      <c r="U64" s="1" t="str">
        <f>IF(ISNUMBER('Post Data'!$N64),"Done","Pending")</f>
        <v>Done</v>
      </c>
      <c r="V64" s="5">
        <f>IFERROR('Post Data'!$N64-'Post Data'!$M64,5000)</f>
        <v>2.683333333</v>
      </c>
      <c r="W64" s="1" t="str">
        <f t="array" ref="W64">IFS('Post Data'!$V64&lt;=5,"00-05 Days",
AND('Post Data'!$V64&gt;5,'Post Data'!$V64&lt;=10),"06-10 Days",
AND('Post Data'!$V64&gt;10,'Post Data'!$V64&lt;=15),"11-15 Days",
AND('Post Data'!$V64&gt;15,'Post Data'!$V64&lt;=20),"16-20 Days",
'Post Data'!$V64&gt;20,"20+ Days")</f>
        <v>00-05 Days</v>
      </c>
      <c r="X64" s="1" t="str">
        <f>IF(AND('Post Data'!$N64&lt;='Post Data'!$L64,'Post Data'!$N64&lt;&gt;0),"Within SLA",IF(AND(TODAY()&lt;='Post Data'!$L64,'Post Data'!$N64=0),"Within SLA","SLA Violated"))</f>
        <v>Within SLA</v>
      </c>
      <c r="Y64" s="1" t="str">
        <f t="array" ref="Y64">IFERROR(INDEX('Pending @'!$B$2:$B$19,MATCH('Post Data'!$H64,'Pending @'!$A$2:$A$19,0)),
IF(AND('Post Data'!$D64="Region Update",'Post Data'!$AA64="Central"),"DNS-Central",
IF(AND('Post Data'!$D64="Region Update",'Post Data'!$AA64="Eastern"),"DNS-Eastern",
IF(AND('Post Data'!$D64="Region Update",'Post Data'!$AA64="Northern"),"DNS-Northern",
IF(AND('Post Data'!$D64="Region Update",'Post Data'!$AA64="Southern"),"DNS-Southern",
IF(AND('Post Data'!$D64="Region Update",'Post Data'!$AA64="Western"),"DNS-Western",
IF(AND('Post Data'!$D64="Region Update",'Post Data'!$AA64="Ops CO"),"DNS-Regional Ops",
IF(AND('Post Data'!$D64="Invoice Validation",'Post Data'!$AA64="Central"),"DNS-Central",
IF(AND('Post Data'!$D64="Invoice Validation",'Post Data'!$AA64="Eastern"),"DNS-Eastern",
IF(AND('Post Data'!$D64="Invoice Validation",'Post Data'!$AA64="Northern"),"DNS-Northern",
IF(AND('Post Data'!$D64="Invoice Validation",'Post Data'!$AA64="Southern"),"DNS-Southern",
IF(AND('Post Data'!$D64="Invoice Validation",'Post Data'!$AA64="Western"),"DNS-Western",
IF(AND('Post Data'!$D64="Invoiced Validation",'Post Data'!$AA64="Ops CO"),"DNS-Regional Ops",
IF(OR('Post Data'!$D64="Create &amp; Upload PO",'Post Data'!$D64="Payment Status Update",'Post Data'!$D64="Create SES and Send to Finance"),"DNS-Finance",
IF('Post Data'!$D64="SCM Invoice Validation","DNS-SCM")))))))))))))))</f>
        <v>DNS-Northern</v>
      </c>
      <c r="Z64" s="1" t="str">
        <f>IF(ISNUMBER(SEARCH("DNS",'Post Data'!$Y64)),"DNS","Vendor")</f>
        <v>DNS</v>
      </c>
      <c r="AA64" s="1" t="str">
        <f t="array" ref="AA64">IFS(ISNUMBER(SEARCH("Central Office",'Post Data'!$C64)),"Ops CO",
OR(ISNUMBER(SEARCH("CNR",'Post Data'!$C64)),ISNUMBER(SEARCH("NWR",'Post Data'!$C64))),"Central",
OR(ISNUMBER(SEARCH("ESR",'Post Data'!$C64)),ISNUMBER(SEARCH("UVR",'Post Data'!$C64))),"Eastern",
OR(ISNUMBER(SEARCH("NCR",'Post Data'!$C64)),ISNUMBER(SEARCH("NTR",'Post Data'!$C64))),"Northern",
OR(ISNUMBER(SEARCH("WSR",'Post Data'!$C64)),ISNUMBER(SEARCH("SUR",'Post Data'!$C64))),"Southern",
OR(ISNUMBER(SEARCH("WCR",'Post Data'!$C64)),ISNUMBER(SEARCH("WNR",'Post Data'!$C64))),"Western")</f>
        <v>Northern</v>
      </c>
      <c r="AB64" s="1" t="str">
        <f>'Post Data'!$R64</f>
        <v>PG</v>
      </c>
      <c r="AC64" s="4">
        <v>45138.0</v>
      </c>
      <c r="AD64" s="1">
        <f>COUNTIFS('Post Data'!$X$2:$X$465,"Within SLA",'Post Data'!$C$2:$C$465,'Post Data'!$C64,'Post Data'!$D$2:$D$465,'Post Data'!$D64)</f>
        <v>1</v>
      </c>
      <c r="AE64" s="1">
        <f>COUNTIFS('Post Data'!$X$2:$X$465,"SLA Violated",'Post Data'!$C$2:$C$465,'Post Data'!$C64,'Post Data'!$D$2:$D$465,'Post Data'!$D64)</f>
        <v>0</v>
      </c>
      <c r="AF64" s="10">
        <f>'Post Data'!$AD64/('Post Data'!$AD64+'Post Data'!$AE64)</f>
        <v>1</v>
      </c>
    </row>
    <row r="65" ht="15.75" customHeight="1">
      <c r="A65" s="1" t="s">
        <v>343</v>
      </c>
      <c r="B65" s="1" t="s">
        <v>29</v>
      </c>
      <c r="C65" s="1" t="s">
        <v>30</v>
      </c>
      <c r="D65" s="1" t="s">
        <v>182</v>
      </c>
      <c r="E65" s="1" t="s">
        <v>325</v>
      </c>
      <c r="F65" s="1" t="s">
        <v>326</v>
      </c>
      <c r="G65" s="1" t="s">
        <v>302</v>
      </c>
      <c r="H65" s="1" t="s">
        <v>303</v>
      </c>
      <c r="I65" s="1">
        <v>245.0</v>
      </c>
      <c r="J65" s="1" t="s">
        <v>34</v>
      </c>
      <c r="K65" s="1" t="s">
        <v>35</v>
      </c>
      <c r="L65" s="9">
        <v>45155.8625</v>
      </c>
      <c r="M65" s="9">
        <v>45152.8625</v>
      </c>
      <c r="N65" s="9">
        <v>45155.56180555555</v>
      </c>
      <c r="O65" s="1" t="s">
        <v>246</v>
      </c>
      <c r="P65" s="1" t="b">
        <v>0</v>
      </c>
      <c r="Q65" s="1" t="s">
        <v>182</v>
      </c>
      <c r="R65" s="1" t="s">
        <v>37</v>
      </c>
      <c r="S65" s="6" t="s">
        <v>38</v>
      </c>
      <c r="T65" s="1" t="s">
        <v>39</v>
      </c>
      <c r="U65" s="1" t="str">
        <f>IF(ISNUMBER('Post Data'!$N65),"Done","Pending")</f>
        <v>Done</v>
      </c>
      <c r="V65" s="5">
        <f>IFERROR('Post Data'!$N65-'Post Data'!$M65,5000)</f>
        <v>2.699305556</v>
      </c>
      <c r="W65" s="1" t="str">
        <f t="array" ref="W65">IFS('Post Data'!$V65&lt;=5,"00-05 Days",
AND('Post Data'!$V65&gt;5,'Post Data'!$V65&lt;=10),"06-10 Days",
AND('Post Data'!$V65&gt;10,'Post Data'!$V65&lt;=15),"11-15 Days",
AND('Post Data'!$V65&gt;15,'Post Data'!$V65&lt;=20),"16-20 Days",
'Post Data'!$V65&gt;20,"20+ Days")</f>
        <v>00-05 Days</v>
      </c>
      <c r="X65" s="1" t="str">
        <f>IF(AND('Post Data'!$N65&lt;='Post Data'!$L65,'Post Data'!$N65&lt;&gt;0),"Within SLA",IF(AND(TODAY()&lt;='Post Data'!$L65,'Post Data'!$N65=0),"Within SLA","SLA Violated"))</f>
        <v>Within SLA</v>
      </c>
      <c r="Y65" s="1" t="str">
        <f t="array" ref="Y65">IFERROR(INDEX('Pending @'!$B$2:$B$19,MATCH('Post Data'!$H65,'Pending @'!$A$2:$A$19,0)),
IF(AND('Post Data'!$D65="Region Update",'Post Data'!$AA65="Central"),"DNS-Central",
IF(AND('Post Data'!$D65="Region Update",'Post Data'!$AA65="Eastern"),"DNS-Eastern",
IF(AND('Post Data'!$D65="Region Update",'Post Data'!$AA65="Northern"),"DNS-Northern",
IF(AND('Post Data'!$D65="Region Update",'Post Data'!$AA65="Southern"),"DNS-Southern",
IF(AND('Post Data'!$D65="Region Update",'Post Data'!$AA65="Western"),"DNS-Western",
IF(AND('Post Data'!$D65="Region Update",'Post Data'!$AA65="Ops CO"),"DNS-Regional Ops",
IF(AND('Post Data'!$D65="Invoice Validation",'Post Data'!$AA65="Central"),"DNS-Central",
IF(AND('Post Data'!$D65="Invoice Validation",'Post Data'!$AA65="Eastern"),"DNS-Eastern",
IF(AND('Post Data'!$D65="Invoice Validation",'Post Data'!$AA65="Northern"),"DNS-Northern",
IF(AND('Post Data'!$D65="Invoice Validation",'Post Data'!$AA65="Southern"),"DNS-Southern",
IF(AND('Post Data'!$D65="Invoice Validation",'Post Data'!$AA65="Western"),"DNS-Western",
IF(AND('Post Data'!$D65="Invoiced Validation",'Post Data'!$AA65="Ops CO"),"DNS-Regional Ops",
IF(OR('Post Data'!$D65="Create &amp; Upload PO",'Post Data'!$D65="Payment Status Update",'Post Data'!$D65="Create SES and Send to Finance"),"DNS-Finance",
IF('Post Data'!$D65="SCM Invoice Validation","DNS-SCM")))))))))))))))</f>
        <v>DNS-Northern</v>
      </c>
      <c r="Z65" s="1" t="str">
        <f>IF(ISNUMBER(SEARCH("DNS",'Post Data'!$Y65)),"DNS","Vendor")</f>
        <v>DNS</v>
      </c>
      <c r="AA65" s="1" t="str">
        <f t="array" ref="AA65">IFS(ISNUMBER(SEARCH("Central Office",'Post Data'!$C65)),"Ops CO",
OR(ISNUMBER(SEARCH("CNR",'Post Data'!$C65)),ISNUMBER(SEARCH("NWR",'Post Data'!$C65))),"Central",
OR(ISNUMBER(SEARCH("ESR",'Post Data'!$C65)),ISNUMBER(SEARCH("UVR",'Post Data'!$C65))),"Eastern",
OR(ISNUMBER(SEARCH("NCR",'Post Data'!$C65)),ISNUMBER(SEARCH("NTR",'Post Data'!$C65))),"Northern",
OR(ISNUMBER(SEARCH("WSR",'Post Data'!$C65)),ISNUMBER(SEARCH("SUR",'Post Data'!$C65))),"Southern",
OR(ISNUMBER(SEARCH("WCR",'Post Data'!$C65)),ISNUMBER(SEARCH("WNR",'Post Data'!$C65))),"Western")</f>
        <v>Northern</v>
      </c>
      <c r="AB65" s="1" t="str">
        <f>'Post Data'!$R65</f>
        <v>PIS</v>
      </c>
      <c r="AC65" s="4">
        <v>45138.0</v>
      </c>
      <c r="AD65" s="1">
        <f>COUNTIFS('Post Data'!$X$2:$X$465,"Within SLA",'Post Data'!$C$2:$C$465,'Post Data'!$C65,'Post Data'!$D$2:$D$465,'Post Data'!$D65)</f>
        <v>1</v>
      </c>
      <c r="AE65" s="1">
        <f>COUNTIFS('Post Data'!$X$2:$X$465,"SLA Violated",'Post Data'!$C$2:$C$465,'Post Data'!$C65,'Post Data'!$D$2:$D$465,'Post Data'!$D65)</f>
        <v>0</v>
      </c>
      <c r="AF65" s="10">
        <f>'Post Data'!$AD65/('Post Data'!$AD65+'Post Data'!$AE65)</f>
        <v>1</v>
      </c>
    </row>
    <row r="66" ht="15.75" customHeight="1">
      <c r="A66" s="1" t="s">
        <v>344</v>
      </c>
      <c r="B66" s="1" t="s">
        <v>29</v>
      </c>
      <c r="C66" s="1" t="s">
        <v>30</v>
      </c>
      <c r="D66" s="1" t="s">
        <v>154</v>
      </c>
      <c r="E66" s="1" t="s">
        <v>248</v>
      </c>
      <c r="F66" s="1" t="s">
        <v>249</v>
      </c>
      <c r="G66" s="1" t="s">
        <v>345</v>
      </c>
      <c r="H66" s="1" t="s">
        <v>346</v>
      </c>
      <c r="I66" s="1">
        <v>245.0</v>
      </c>
      <c r="J66" s="1" t="s">
        <v>34</v>
      </c>
      <c r="K66" s="1" t="s">
        <v>35</v>
      </c>
      <c r="L66" s="9">
        <v>45156.71805555555</v>
      </c>
      <c r="M66" s="9">
        <v>45152.71805555555</v>
      </c>
      <c r="N66" s="9">
        <v>45152.8625</v>
      </c>
      <c r="O66" s="1" t="s">
        <v>246</v>
      </c>
      <c r="P66" s="1" t="b">
        <v>0</v>
      </c>
      <c r="Q66" s="1" t="s">
        <v>154</v>
      </c>
      <c r="R66" s="1" t="s">
        <v>37</v>
      </c>
      <c r="S66" s="6" t="s">
        <v>38</v>
      </c>
      <c r="T66" s="1" t="s">
        <v>39</v>
      </c>
      <c r="U66" s="1" t="str">
        <f>IF(ISNUMBER('Post Data'!$N66),"Done","Pending")</f>
        <v>Done</v>
      </c>
      <c r="V66" s="5">
        <f>IFERROR('Post Data'!$N66-'Post Data'!$M66,5000)</f>
        <v>0.1444444444</v>
      </c>
      <c r="W66" s="1" t="str">
        <f t="array" ref="W66">IFS('Post Data'!$V66&lt;=5,"00-05 Days",
AND('Post Data'!$V66&gt;5,'Post Data'!$V66&lt;=10),"06-10 Days",
AND('Post Data'!$V66&gt;10,'Post Data'!$V66&lt;=15),"11-15 Days",
AND('Post Data'!$V66&gt;15,'Post Data'!$V66&lt;=20),"16-20 Days",
'Post Data'!$V66&gt;20,"20+ Days")</f>
        <v>00-05 Days</v>
      </c>
      <c r="X66" s="1" t="str">
        <f>IF(AND('Post Data'!$N66&lt;='Post Data'!$L66,'Post Data'!$N66&lt;&gt;0),"Within SLA",IF(AND(TODAY()&lt;='Post Data'!$L66,'Post Data'!$N66=0),"Within SLA","SLA Violated"))</f>
        <v>Within SLA</v>
      </c>
      <c r="Y66" s="1" t="str">
        <f t="array" ref="Y66">IFERROR(INDEX('Pending @'!$B$2:$B$19,MATCH('Post Data'!$H66,'Pending @'!$A$2:$A$19,0)),
IF(AND('Post Data'!$D66="Region Update",'Post Data'!$AA66="Central"),"DNS-Central",
IF(AND('Post Data'!$D66="Region Update",'Post Data'!$AA66="Eastern"),"DNS-Eastern",
IF(AND('Post Data'!$D66="Region Update",'Post Data'!$AA66="Northern"),"DNS-Northern",
IF(AND('Post Data'!$D66="Region Update",'Post Data'!$AA66="Southern"),"DNS-Southern",
IF(AND('Post Data'!$D66="Region Update",'Post Data'!$AA66="Western"),"DNS-Western",
IF(AND('Post Data'!$D66="Region Update",'Post Data'!$AA66="Ops CO"),"DNS-Regional Ops",
IF(AND('Post Data'!$D66="Invoice Validation",'Post Data'!$AA66="Central"),"DNS-Central",
IF(AND('Post Data'!$D66="Invoice Validation",'Post Data'!$AA66="Eastern"),"DNS-Eastern",
IF(AND('Post Data'!$D66="Invoice Validation",'Post Data'!$AA66="Northern"),"DNS-Northern",
IF(AND('Post Data'!$D66="Invoice Validation",'Post Data'!$AA66="Southern"),"DNS-Southern",
IF(AND('Post Data'!$D66="Invoice Validation",'Post Data'!$AA66="Western"),"DNS-Western",
IF(AND('Post Data'!$D66="Invoiced Validation",'Post Data'!$AA66="Ops CO"),"DNS-Regional Ops",
IF(OR('Post Data'!$D66="Create &amp; Upload PO",'Post Data'!$D66="Payment Status Update",'Post Data'!$D66="Create SES and Send to Finance"),"DNS-Finance",
IF('Post Data'!$D66="SCM Invoice Validation","DNS-SCM")))))))))))))))</f>
        <v>Browns-Northern</v>
      </c>
      <c r="Z66" s="1" t="str">
        <f>IF(ISNUMBER(SEARCH("DNS",'Post Data'!$Y66)),"DNS","Vendor")</f>
        <v>Vendor</v>
      </c>
      <c r="AA66" s="1" t="str">
        <f t="array" ref="AA66">IFS(ISNUMBER(SEARCH("Central Office",'Post Data'!$C66)),"Ops CO",
OR(ISNUMBER(SEARCH("CNR",'Post Data'!$C66)),ISNUMBER(SEARCH("NWR",'Post Data'!$C66))),"Central",
OR(ISNUMBER(SEARCH("ESR",'Post Data'!$C66)),ISNUMBER(SEARCH("UVR",'Post Data'!$C66))),"Eastern",
OR(ISNUMBER(SEARCH("NCR",'Post Data'!$C66)),ISNUMBER(SEARCH("NTR",'Post Data'!$C66))),"Northern",
OR(ISNUMBER(SEARCH("WSR",'Post Data'!$C66)),ISNUMBER(SEARCH("SUR",'Post Data'!$C66))),"Southern",
OR(ISNUMBER(SEARCH("WCR",'Post Data'!$C66)),ISNUMBER(SEARCH("WNR",'Post Data'!$C66))),"Western")</f>
        <v>Northern</v>
      </c>
      <c r="AB66" s="1" t="str">
        <f>'Post Data'!$R66</f>
        <v>PIS</v>
      </c>
      <c r="AC66" s="4">
        <v>45138.0</v>
      </c>
      <c r="AD66" s="1">
        <f>COUNTIFS('Post Data'!$X$2:$X$465,"Within SLA",'Post Data'!$C$2:$C$465,'Post Data'!$C66,'Post Data'!$D$2:$D$465,'Post Data'!$D66)</f>
        <v>1</v>
      </c>
      <c r="AE66" s="1">
        <f>COUNTIFS('Post Data'!$X$2:$X$465,"SLA Violated",'Post Data'!$C$2:$C$465,'Post Data'!$C66,'Post Data'!$D$2:$D$465,'Post Data'!$D66)</f>
        <v>0</v>
      </c>
      <c r="AF66" s="10">
        <f>'Post Data'!$AD66/('Post Data'!$AD66+'Post Data'!$AE66)</f>
        <v>1</v>
      </c>
    </row>
    <row r="67" ht="15.75" customHeight="1">
      <c r="A67" s="1" t="s">
        <v>347</v>
      </c>
      <c r="B67" s="1" t="s">
        <v>29</v>
      </c>
      <c r="C67" s="1" t="s">
        <v>87</v>
      </c>
      <c r="D67" s="1" t="s">
        <v>182</v>
      </c>
      <c r="E67" s="1" t="s">
        <v>114</v>
      </c>
      <c r="F67" s="1" t="s">
        <v>115</v>
      </c>
      <c r="G67" s="1" t="s">
        <v>188</v>
      </c>
      <c r="H67" s="1" t="s">
        <v>189</v>
      </c>
      <c r="I67" s="1">
        <v>232.0</v>
      </c>
      <c r="J67" s="1" t="s">
        <v>34</v>
      </c>
      <c r="K67" s="1" t="s">
        <v>35</v>
      </c>
      <c r="L67" s="9">
        <v>45155.63680555556</v>
      </c>
      <c r="M67" s="9">
        <v>45152.63680555556</v>
      </c>
      <c r="N67" s="9">
        <v>45153.433333333334</v>
      </c>
      <c r="O67" s="1" t="s">
        <v>246</v>
      </c>
      <c r="P67" s="1" t="b">
        <v>0</v>
      </c>
      <c r="Q67" s="1" t="s">
        <v>182</v>
      </c>
      <c r="R67" s="1" t="s">
        <v>37</v>
      </c>
      <c r="S67" s="6" t="s">
        <v>38</v>
      </c>
      <c r="T67" s="1" t="s">
        <v>39</v>
      </c>
      <c r="U67" s="1" t="str">
        <f>IF(ISNUMBER('Post Data'!$N67),"Done","Pending")</f>
        <v>Done</v>
      </c>
      <c r="V67" s="5">
        <f>IFERROR('Post Data'!$N67-'Post Data'!$M67,5000)</f>
        <v>0.7965277778</v>
      </c>
      <c r="W67" s="1" t="str">
        <f t="array" ref="W67">IFS('Post Data'!$V67&lt;=5,"00-05 Days",
AND('Post Data'!$V67&gt;5,'Post Data'!$V67&lt;=10),"06-10 Days",
AND('Post Data'!$V67&gt;10,'Post Data'!$V67&lt;=15),"11-15 Days",
AND('Post Data'!$V67&gt;15,'Post Data'!$V67&lt;=20),"16-20 Days",
'Post Data'!$V67&gt;20,"20+ Days")</f>
        <v>00-05 Days</v>
      </c>
      <c r="X67" s="1" t="str">
        <f>IF(AND('Post Data'!$N67&lt;='Post Data'!$L67,'Post Data'!$N67&lt;&gt;0),"Within SLA",IF(AND(TODAY()&lt;='Post Data'!$L67,'Post Data'!$N67=0),"Within SLA","SLA Violated"))</f>
        <v>Within SLA</v>
      </c>
      <c r="Y67" s="1" t="str">
        <f t="array" ref="Y67">IFERROR(INDEX('Pending @'!$B$2:$B$19,MATCH('Post Data'!$H67,'Pending @'!$A$2:$A$19,0)),
IF(AND('Post Data'!$D67="Region Update",'Post Data'!$AA67="Central"),"DNS-Central",
IF(AND('Post Data'!$D67="Region Update",'Post Data'!$AA67="Eastern"),"DNS-Eastern",
IF(AND('Post Data'!$D67="Region Update",'Post Data'!$AA67="Northern"),"DNS-Northern",
IF(AND('Post Data'!$D67="Region Update",'Post Data'!$AA67="Southern"),"DNS-Southern",
IF(AND('Post Data'!$D67="Region Update",'Post Data'!$AA67="Western"),"DNS-Western",
IF(AND('Post Data'!$D67="Region Update",'Post Data'!$AA67="Ops CO"),"DNS-Regional Ops",
IF(AND('Post Data'!$D67="Invoice Validation",'Post Data'!$AA67="Central"),"DNS-Central",
IF(AND('Post Data'!$D67="Invoice Validation",'Post Data'!$AA67="Eastern"),"DNS-Eastern",
IF(AND('Post Data'!$D67="Invoice Validation",'Post Data'!$AA67="Northern"),"DNS-Northern",
IF(AND('Post Data'!$D67="Invoice Validation",'Post Data'!$AA67="Southern"),"DNS-Southern",
IF(AND('Post Data'!$D67="Invoice Validation",'Post Data'!$AA67="Western"),"DNS-Western",
IF(AND('Post Data'!$D67="Invoiced Validation",'Post Data'!$AA67="Ops CO"),"DNS-Regional Ops",
IF(OR('Post Data'!$D67="Create &amp; Upload PO",'Post Data'!$D67="Payment Status Update",'Post Data'!$D67="Create SES and Send to Finance"),"DNS-Finance",
IF('Post Data'!$D67="SCM Invoice Validation","DNS-SCM")))))))))))))))</f>
        <v>DNS-Western</v>
      </c>
      <c r="Z67" s="1" t="str">
        <f>IF(ISNUMBER(SEARCH("DNS",'Post Data'!$Y67)),"DNS","Vendor")</f>
        <v>DNS</v>
      </c>
      <c r="AA67" s="1" t="str">
        <f t="array" ref="AA67">IFS(ISNUMBER(SEARCH("Central Office",'Post Data'!$C67)),"Ops CO",
OR(ISNUMBER(SEARCH("CNR",'Post Data'!$C67)),ISNUMBER(SEARCH("NWR",'Post Data'!$C67))),"Central",
OR(ISNUMBER(SEARCH("ESR",'Post Data'!$C67)),ISNUMBER(SEARCH("UVR",'Post Data'!$C67))),"Eastern",
OR(ISNUMBER(SEARCH("NCR",'Post Data'!$C67)),ISNUMBER(SEARCH("NTR",'Post Data'!$C67))),"Northern",
OR(ISNUMBER(SEARCH("WSR",'Post Data'!$C67)),ISNUMBER(SEARCH("SUR",'Post Data'!$C67))),"Southern",
OR(ISNUMBER(SEARCH("WCR",'Post Data'!$C67)),ISNUMBER(SEARCH("WNR",'Post Data'!$C67))),"Western")</f>
        <v>Western</v>
      </c>
      <c r="AB67" s="1" t="str">
        <f>'Post Data'!$R67</f>
        <v>PIS</v>
      </c>
      <c r="AC67" s="4">
        <v>45138.0</v>
      </c>
      <c r="AD67" s="1">
        <f>COUNTIFS('Post Data'!$X$2:$X$465,"Within SLA",'Post Data'!$C$2:$C$465,'Post Data'!$C67,'Post Data'!$D$2:$D$465,'Post Data'!$D67)</f>
        <v>1</v>
      </c>
      <c r="AE67" s="1">
        <f>COUNTIFS('Post Data'!$X$2:$X$465,"SLA Violated",'Post Data'!$C$2:$C$465,'Post Data'!$C67,'Post Data'!$D$2:$D$465,'Post Data'!$D67)</f>
        <v>0</v>
      </c>
      <c r="AF67" s="10">
        <f>'Post Data'!$AD67/('Post Data'!$AD67+'Post Data'!$AE67)</f>
        <v>1</v>
      </c>
    </row>
    <row r="68" ht="15.75" customHeight="1">
      <c r="A68" s="1" t="s">
        <v>348</v>
      </c>
      <c r="B68" s="1" t="s">
        <v>29</v>
      </c>
      <c r="C68" s="1" t="s">
        <v>85</v>
      </c>
      <c r="D68" s="1" t="s">
        <v>182</v>
      </c>
      <c r="E68" s="1" t="s">
        <v>114</v>
      </c>
      <c r="F68" s="1" t="s">
        <v>115</v>
      </c>
      <c r="G68" s="1" t="s">
        <v>188</v>
      </c>
      <c r="H68" s="1" t="s">
        <v>189</v>
      </c>
      <c r="I68" s="1">
        <v>241.0</v>
      </c>
      <c r="J68" s="1" t="s">
        <v>34</v>
      </c>
      <c r="K68" s="1" t="s">
        <v>35</v>
      </c>
      <c r="L68" s="9">
        <v>45155.63402777778</v>
      </c>
      <c r="M68" s="9">
        <v>45152.63402777778</v>
      </c>
      <c r="N68" s="9">
        <v>45153.43263888889</v>
      </c>
      <c r="O68" s="1" t="s">
        <v>246</v>
      </c>
      <c r="P68" s="1" t="b">
        <v>0</v>
      </c>
      <c r="Q68" s="1" t="s">
        <v>182</v>
      </c>
      <c r="R68" s="1" t="s">
        <v>37</v>
      </c>
      <c r="S68" s="6" t="s">
        <v>38</v>
      </c>
      <c r="T68" s="1" t="s">
        <v>39</v>
      </c>
      <c r="U68" s="1" t="str">
        <f>IF(ISNUMBER('Post Data'!$N68),"Done","Pending")</f>
        <v>Done</v>
      </c>
      <c r="V68" s="5">
        <f>IFERROR('Post Data'!$N68-'Post Data'!$M68,5000)</f>
        <v>0.7986111111</v>
      </c>
      <c r="W68" s="1" t="str">
        <f t="array" ref="W68">IFS('Post Data'!$V68&lt;=5,"00-05 Days",
AND('Post Data'!$V68&gt;5,'Post Data'!$V68&lt;=10),"06-10 Days",
AND('Post Data'!$V68&gt;10,'Post Data'!$V68&lt;=15),"11-15 Days",
AND('Post Data'!$V68&gt;15,'Post Data'!$V68&lt;=20),"16-20 Days",
'Post Data'!$V68&gt;20,"20+ Days")</f>
        <v>00-05 Days</v>
      </c>
      <c r="X68" s="1" t="str">
        <f>IF(AND('Post Data'!$N68&lt;='Post Data'!$L68,'Post Data'!$N68&lt;&gt;0),"Within SLA",IF(AND(TODAY()&lt;='Post Data'!$L68,'Post Data'!$N68=0),"Within SLA","SLA Violated"))</f>
        <v>Within SLA</v>
      </c>
      <c r="Y68" s="1" t="str">
        <f t="array" ref="Y68">IFERROR(INDEX('Pending @'!$B$2:$B$19,MATCH('Post Data'!$H68,'Pending @'!$A$2:$A$19,0)),
IF(AND('Post Data'!$D68="Region Update",'Post Data'!$AA68="Central"),"DNS-Central",
IF(AND('Post Data'!$D68="Region Update",'Post Data'!$AA68="Eastern"),"DNS-Eastern",
IF(AND('Post Data'!$D68="Region Update",'Post Data'!$AA68="Northern"),"DNS-Northern",
IF(AND('Post Data'!$D68="Region Update",'Post Data'!$AA68="Southern"),"DNS-Southern",
IF(AND('Post Data'!$D68="Region Update",'Post Data'!$AA68="Western"),"DNS-Western",
IF(AND('Post Data'!$D68="Region Update",'Post Data'!$AA68="Ops CO"),"DNS-Regional Ops",
IF(AND('Post Data'!$D68="Invoice Validation",'Post Data'!$AA68="Central"),"DNS-Central",
IF(AND('Post Data'!$D68="Invoice Validation",'Post Data'!$AA68="Eastern"),"DNS-Eastern",
IF(AND('Post Data'!$D68="Invoice Validation",'Post Data'!$AA68="Northern"),"DNS-Northern",
IF(AND('Post Data'!$D68="Invoice Validation",'Post Data'!$AA68="Southern"),"DNS-Southern",
IF(AND('Post Data'!$D68="Invoice Validation",'Post Data'!$AA68="Western"),"DNS-Western",
IF(AND('Post Data'!$D68="Invoiced Validation",'Post Data'!$AA68="Ops CO"),"DNS-Regional Ops",
IF(OR('Post Data'!$D68="Create &amp; Upload PO",'Post Data'!$D68="Payment Status Update",'Post Data'!$D68="Create SES and Send to Finance"),"DNS-Finance",
IF('Post Data'!$D68="SCM Invoice Validation","DNS-SCM")))))))))))))))</f>
        <v>DNS-Western</v>
      </c>
      <c r="Z68" s="1" t="str">
        <f>IF(ISNUMBER(SEARCH("DNS",'Post Data'!$Y68)),"DNS","Vendor")</f>
        <v>DNS</v>
      </c>
      <c r="AA68" s="1" t="str">
        <f t="array" ref="AA68">IFS(ISNUMBER(SEARCH("Central Office",'Post Data'!$C68)),"Ops CO",
OR(ISNUMBER(SEARCH("CNR",'Post Data'!$C68)),ISNUMBER(SEARCH("NWR",'Post Data'!$C68))),"Central",
OR(ISNUMBER(SEARCH("ESR",'Post Data'!$C68)),ISNUMBER(SEARCH("UVR",'Post Data'!$C68))),"Eastern",
OR(ISNUMBER(SEARCH("NCR",'Post Data'!$C68)),ISNUMBER(SEARCH("NTR",'Post Data'!$C68))),"Northern",
OR(ISNUMBER(SEARCH("WSR",'Post Data'!$C68)),ISNUMBER(SEARCH("SUR",'Post Data'!$C68))),"Southern",
OR(ISNUMBER(SEARCH("WCR",'Post Data'!$C68)),ISNUMBER(SEARCH("WNR",'Post Data'!$C68))),"Western")</f>
        <v>Western</v>
      </c>
      <c r="AB68" s="1" t="str">
        <f>'Post Data'!$R68</f>
        <v>PIS</v>
      </c>
      <c r="AC68" s="4">
        <v>45138.0</v>
      </c>
      <c r="AD68" s="1">
        <f>COUNTIFS('Post Data'!$X$2:$X$465,"Within SLA",'Post Data'!$C$2:$C$465,'Post Data'!$C68,'Post Data'!$D$2:$D$465,'Post Data'!$D68)</f>
        <v>1</v>
      </c>
      <c r="AE68" s="1">
        <f>COUNTIFS('Post Data'!$X$2:$X$465,"SLA Violated",'Post Data'!$C$2:$C$465,'Post Data'!$C68,'Post Data'!$D$2:$D$465,'Post Data'!$D68)</f>
        <v>0</v>
      </c>
      <c r="AF68" s="10">
        <f>'Post Data'!$AD68/('Post Data'!$AD68+'Post Data'!$AE68)</f>
        <v>1</v>
      </c>
    </row>
    <row r="69" ht="15.75" customHeight="1">
      <c r="A69" s="1" t="s">
        <v>349</v>
      </c>
      <c r="B69" s="1" t="s">
        <v>29</v>
      </c>
      <c r="C69" s="1" t="s">
        <v>81</v>
      </c>
      <c r="D69" s="1" t="s">
        <v>182</v>
      </c>
      <c r="E69" s="1" t="s">
        <v>242</v>
      </c>
      <c r="F69" s="1" t="s">
        <v>243</v>
      </c>
      <c r="G69" s="1" t="s">
        <v>244</v>
      </c>
      <c r="H69" s="1" t="s">
        <v>245</v>
      </c>
      <c r="I69" s="1">
        <v>234.0</v>
      </c>
      <c r="J69" s="1" t="s">
        <v>34</v>
      </c>
      <c r="K69" s="1" t="s">
        <v>35</v>
      </c>
      <c r="L69" s="9">
        <v>45155.59722222222</v>
      </c>
      <c r="M69" s="9">
        <v>45152.59722222222</v>
      </c>
      <c r="N69" s="9">
        <v>45153.28125</v>
      </c>
      <c r="O69" s="1" t="s">
        <v>246</v>
      </c>
      <c r="P69" s="1" t="b">
        <v>0</v>
      </c>
      <c r="Q69" s="1" t="s">
        <v>182</v>
      </c>
      <c r="R69" s="1" t="s">
        <v>51</v>
      </c>
      <c r="S69" s="6" t="s">
        <v>38</v>
      </c>
      <c r="T69" s="1" t="s">
        <v>39</v>
      </c>
      <c r="U69" s="1" t="str">
        <f>IF(ISNUMBER('Post Data'!$N69),"Done","Pending")</f>
        <v>Done</v>
      </c>
      <c r="V69" s="5">
        <f>IFERROR('Post Data'!$N69-'Post Data'!$M69,5000)</f>
        <v>0.6840277778</v>
      </c>
      <c r="W69" s="1" t="str">
        <f t="array" ref="W69">IFS('Post Data'!$V69&lt;=5,"00-05 Days",
AND('Post Data'!$V69&gt;5,'Post Data'!$V69&lt;=10),"06-10 Days",
AND('Post Data'!$V69&gt;10,'Post Data'!$V69&lt;=15),"11-15 Days",
AND('Post Data'!$V69&gt;15,'Post Data'!$V69&lt;=20),"16-20 Days",
'Post Data'!$V69&gt;20,"20+ Days")</f>
        <v>00-05 Days</v>
      </c>
      <c r="X69" s="1" t="str">
        <f>IF(AND('Post Data'!$N69&lt;='Post Data'!$L69,'Post Data'!$N69&lt;&gt;0),"Within SLA",IF(AND(TODAY()&lt;='Post Data'!$L69,'Post Data'!$N69=0),"Within SLA","SLA Violated"))</f>
        <v>Within SLA</v>
      </c>
      <c r="Y69" s="1" t="str">
        <f t="array" ref="Y69">IFERROR(INDEX('Pending @'!$B$2:$B$19,MATCH('Post Data'!$H69,'Pending @'!$A$2:$A$19,0)),
IF(AND('Post Data'!$D69="Region Update",'Post Data'!$AA69="Central"),"DNS-Central",
IF(AND('Post Data'!$D69="Region Update",'Post Data'!$AA69="Eastern"),"DNS-Eastern",
IF(AND('Post Data'!$D69="Region Update",'Post Data'!$AA69="Northern"),"DNS-Northern",
IF(AND('Post Data'!$D69="Region Update",'Post Data'!$AA69="Southern"),"DNS-Southern",
IF(AND('Post Data'!$D69="Region Update",'Post Data'!$AA69="Western"),"DNS-Western",
IF(AND('Post Data'!$D69="Region Update",'Post Data'!$AA69="Ops CO"),"DNS-Regional Ops",
IF(AND('Post Data'!$D69="Invoice Validation",'Post Data'!$AA69="Central"),"DNS-Central",
IF(AND('Post Data'!$D69="Invoice Validation",'Post Data'!$AA69="Eastern"),"DNS-Eastern",
IF(AND('Post Data'!$D69="Invoice Validation",'Post Data'!$AA69="Northern"),"DNS-Northern",
IF(AND('Post Data'!$D69="Invoice Validation",'Post Data'!$AA69="Southern"),"DNS-Southern",
IF(AND('Post Data'!$D69="Invoice Validation",'Post Data'!$AA69="Western"),"DNS-Western",
IF(AND('Post Data'!$D69="Invoiced Validation",'Post Data'!$AA69="Ops CO"),"DNS-Regional Ops",
IF(OR('Post Data'!$D69="Create &amp; Upload PO",'Post Data'!$D69="Payment Status Update",'Post Data'!$D69="Create SES and Send to Finance"),"DNS-Finance",
IF('Post Data'!$D69="SCM Invoice Validation","DNS-SCM")))))))))))))))</f>
        <v>DNS-Central</v>
      </c>
      <c r="Z69" s="1" t="str">
        <f>IF(ISNUMBER(SEARCH("DNS",'Post Data'!$Y69)),"DNS","Vendor")</f>
        <v>DNS</v>
      </c>
      <c r="AA69" s="1" t="str">
        <f t="array" ref="AA69">IFS(ISNUMBER(SEARCH("Central Office",'Post Data'!$C69)),"Ops CO",
OR(ISNUMBER(SEARCH("CNR",'Post Data'!$C69)),ISNUMBER(SEARCH("NWR",'Post Data'!$C69))),"Central",
OR(ISNUMBER(SEARCH("ESR",'Post Data'!$C69)),ISNUMBER(SEARCH("UVR",'Post Data'!$C69))),"Eastern",
OR(ISNUMBER(SEARCH("NCR",'Post Data'!$C69)),ISNUMBER(SEARCH("NTR",'Post Data'!$C69))),"Northern",
OR(ISNUMBER(SEARCH("WSR",'Post Data'!$C69)),ISNUMBER(SEARCH("SUR",'Post Data'!$C69))),"Southern",
OR(ISNUMBER(SEARCH("WCR",'Post Data'!$C69)),ISNUMBER(SEARCH("WNR",'Post Data'!$C69))),"Western")</f>
        <v>Central</v>
      </c>
      <c r="AB69" s="1" t="str">
        <f>'Post Data'!$R69</f>
        <v>Refuel</v>
      </c>
      <c r="AC69" s="4">
        <v>45138.0</v>
      </c>
      <c r="AD69" s="1">
        <f>COUNTIFS('Post Data'!$X$2:$X$465,"Within SLA",'Post Data'!$C$2:$C$465,'Post Data'!$C69,'Post Data'!$D$2:$D$465,'Post Data'!$D69)</f>
        <v>1</v>
      </c>
      <c r="AE69" s="1">
        <f>COUNTIFS('Post Data'!$X$2:$X$465,"SLA Violated",'Post Data'!$C$2:$C$465,'Post Data'!$C69,'Post Data'!$D$2:$D$465,'Post Data'!$D69)</f>
        <v>0</v>
      </c>
      <c r="AF69" s="10">
        <f>'Post Data'!$AD69/('Post Data'!$AD69+'Post Data'!$AE69)</f>
        <v>1</v>
      </c>
    </row>
    <row r="70" ht="15.75" customHeight="1">
      <c r="A70" s="1" t="s">
        <v>350</v>
      </c>
      <c r="B70" s="1" t="s">
        <v>29</v>
      </c>
      <c r="C70" s="1" t="s">
        <v>79</v>
      </c>
      <c r="D70" s="1" t="s">
        <v>182</v>
      </c>
      <c r="E70" s="1" t="s">
        <v>242</v>
      </c>
      <c r="F70" s="1" t="s">
        <v>243</v>
      </c>
      <c r="G70" s="1" t="s">
        <v>244</v>
      </c>
      <c r="H70" s="1" t="s">
        <v>245</v>
      </c>
      <c r="I70" s="1">
        <v>266.0</v>
      </c>
      <c r="J70" s="1" t="s">
        <v>34</v>
      </c>
      <c r="K70" s="1" t="s">
        <v>35</v>
      </c>
      <c r="L70" s="9">
        <v>45155.566666666666</v>
      </c>
      <c r="M70" s="9">
        <v>45152.566666666666</v>
      </c>
      <c r="N70" s="9">
        <v>45154.00277777778</v>
      </c>
      <c r="O70" s="1" t="s">
        <v>246</v>
      </c>
      <c r="P70" s="1" t="b">
        <v>0</v>
      </c>
      <c r="Q70" s="1" t="s">
        <v>182</v>
      </c>
      <c r="R70" s="1" t="s">
        <v>65</v>
      </c>
      <c r="S70" s="6" t="s">
        <v>38</v>
      </c>
      <c r="T70" s="1" t="s">
        <v>39</v>
      </c>
      <c r="U70" s="1" t="str">
        <f>IF(ISNUMBER('Post Data'!$N70),"Done","Pending")</f>
        <v>Done</v>
      </c>
      <c r="V70" s="5">
        <f>IFERROR('Post Data'!$N70-'Post Data'!$M70,5000)</f>
        <v>1.436111111</v>
      </c>
      <c r="W70" s="1" t="str">
        <f t="array" ref="W70">IFS('Post Data'!$V70&lt;=5,"00-05 Days",
AND('Post Data'!$V70&gt;5,'Post Data'!$V70&lt;=10),"06-10 Days",
AND('Post Data'!$V70&gt;10,'Post Data'!$V70&lt;=15),"11-15 Days",
AND('Post Data'!$V70&gt;15,'Post Data'!$V70&lt;=20),"16-20 Days",
'Post Data'!$V70&gt;20,"20+ Days")</f>
        <v>00-05 Days</v>
      </c>
      <c r="X70" s="1" t="str">
        <f>IF(AND('Post Data'!$N70&lt;='Post Data'!$L70,'Post Data'!$N70&lt;&gt;0),"Within SLA",IF(AND(TODAY()&lt;='Post Data'!$L70,'Post Data'!$N70=0),"Within SLA","SLA Violated"))</f>
        <v>Within SLA</v>
      </c>
      <c r="Y70" s="1" t="str">
        <f t="array" ref="Y70">IFERROR(INDEX('Pending @'!$B$2:$B$19,MATCH('Post Data'!$H70,'Pending @'!$A$2:$A$19,0)),
IF(AND('Post Data'!$D70="Region Update",'Post Data'!$AA70="Central"),"DNS-Central",
IF(AND('Post Data'!$D70="Region Update",'Post Data'!$AA70="Eastern"),"DNS-Eastern",
IF(AND('Post Data'!$D70="Region Update",'Post Data'!$AA70="Northern"),"DNS-Northern",
IF(AND('Post Data'!$D70="Region Update",'Post Data'!$AA70="Southern"),"DNS-Southern",
IF(AND('Post Data'!$D70="Region Update",'Post Data'!$AA70="Western"),"DNS-Western",
IF(AND('Post Data'!$D70="Region Update",'Post Data'!$AA70="Ops CO"),"DNS-Regional Ops",
IF(AND('Post Data'!$D70="Invoice Validation",'Post Data'!$AA70="Central"),"DNS-Central",
IF(AND('Post Data'!$D70="Invoice Validation",'Post Data'!$AA70="Eastern"),"DNS-Eastern",
IF(AND('Post Data'!$D70="Invoice Validation",'Post Data'!$AA70="Northern"),"DNS-Northern",
IF(AND('Post Data'!$D70="Invoice Validation",'Post Data'!$AA70="Southern"),"DNS-Southern",
IF(AND('Post Data'!$D70="Invoice Validation",'Post Data'!$AA70="Western"),"DNS-Western",
IF(AND('Post Data'!$D70="Invoiced Validation",'Post Data'!$AA70="Ops CO"),"DNS-Regional Ops",
IF(OR('Post Data'!$D70="Create &amp; Upload PO",'Post Data'!$D70="Payment Status Update",'Post Data'!$D70="Create SES and Send to Finance"),"DNS-Finance",
IF('Post Data'!$D70="SCM Invoice Validation","DNS-SCM")))))))))))))))</f>
        <v>DNS-Central</v>
      </c>
      <c r="Z70" s="1" t="str">
        <f>IF(ISNUMBER(SEARCH("DNS",'Post Data'!$Y70)),"DNS","Vendor")</f>
        <v>DNS</v>
      </c>
      <c r="AA70" s="1" t="str">
        <f t="array" ref="AA70">IFS(ISNUMBER(SEARCH("Central Office",'Post Data'!$C70)),"Ops CO",
OR(ISNUMBER(SEARCH("CNR",'Post Data'!$C70)),ISNUMBER(SEARCH("NWR",'Post Data'!$C70))),"Central",
OR(ISNUMBER(SEARCH("ESR",'Post Data'!$C70)),ISNUMBER(SEARCH("UVR",'Post Data'!$C70))),"Eastern",
OR(ISNUMBER(SEARCH("NCR",'Post Data'!$C70)),ISNUMBER(SEARCH("NTR",'Post Data'!$C70))),"Northern",
OR(ISNUMBER(SEARCH("WSR",'Post Data'!$C70)),ISNUMBER(SEARCH("SUR",'Post Data'!$C70))),"Southern",
OR(ISNUMBER(SEARCH("WCR",'Post Data'!$C70)),ISNUMBER(SEARCH("WNR",'Post Data'!$C70))),"Western")</f>
        <v>Central</v>
      </c>
      <c r="AB70" s="1" t="str">
        <f>'Post Data'!$R70</f>
        <v>FTG</v>
      </c>
      <c r="AC70" s="4">
        <v>45138.0</v>
      </c>
      <c r="AD70" s="1">
        <f>COUNTIFS('Post Data'!$X$2:$X$465,"Within SLA",'Post Data'!$C$2:$C$465,'Post Data'!$C70,'Post Data'!$D$2:$D$465,'Post Data'!$D70)</f>
        <v>1</v>
      </c>
      <c r="AE70" s="1">
        <f>COUNTIFS('Post Data'!$X$2:$X$465,"SLA Violated",'Post Data'!$C$2:$C$465,'Post Data'!$C70,'Post Data'!$D$2:$D$465,'Post Data'!$D70)</f>
        <v>0</v>
      </c>
      <c r="AF70" s="10">
        <f>'Post Data'!$AD70/('Post Data'!$AD70+'Post Data'!$AE70)</f>
        <v>1</v>
      </c>
    </row>
    <row r="71" ht="15.75" customHeight="1">
      <c r="A71" s="1" t="s">
        <v>351</v>
      </c>
      <c r="B71" s="1" t="s">
        <v>29</v>
      </c>
      <c r="C71" s="1" t="s">
        <v>77</v>
      </c>
      <c r="D71" s="1" t="s">
        <v>182</v>
      </c>
      <c r="E71" s="1" t="s">
        <v>242</v>
      </c>
      <c r="F71" s="1" t="s">
        <v>243</v>
      </c>
      <c r="G71" s="1" t="s">
        <v>244</v>
      </c>
      <c r="H71" s="1" t="s">
        <v>245</v>
      </c>
      <c r="I71" s="1">
        <v>252.0</v>
      </c>
      <c r="J71" s="1" t="s">
        <v>34</v>
      </c>
      <c r="K71" s="1" t="s">
        <v>35</v>
      </c>
      <c r="L71" s="9">
        <v>45155.51944444444</v>
      </c>
      <c r="M71" s="9">
        <v>45152.51944444444</v>
      </c>
      <c r="N71" s="9">
        <v>45154.004166666666</v>
      </c>
      <c r="O71" s="1" t="s">
        <v>246</v>
      </c>
      <c r="P71" s="1" t="b">
        <v>0</v>
      </c>
      <c r="Q71" s="1" t="s">
        <v>182</v>
      </c>
      <c r="R71" s="1" t="s">
        <v>42</v>
      </c>
      <c r="S71" s="6" t="s">
        <v>38</v>
      </c>
      <c r="T71" s="1" t="s">
        <v>39</v>
      </c>
      <c r="U71" s="1" t="str">
        <f>IF(ISNUMBER('Post Data'!$N71),"Done","Pending")</f>
        <v>Done</v>
      </c>
      <c r="V71" s="5">
        <f>IFERROR('Post Data'!$N71-'Post Data'!$M71,5000)</f>
        <v>1.484722222</v>
      </c>
      <c r="W71" s="1" t="str">
        <f t="array" ref="W71">IFS('Post Data'!$V71&lt;=5,"00-05 Days",
AND('Post Data'!$V71&gt;5,'Post Data'!$V71&lt;=10),"06-10 Days",
AND('Post Data'!$V71&gt;10,'Post Data'!$V71&lt;=15),"11-15 Days",
AND('Post Data'!$V71&gt;15,'Post Data'!$V71&lt;=20),"16-20 Days",
'Post Data'!$V71&gt;20,"20+ Days")</f>
        <v>00-05 Days</v>
      </c>
      <c r="X71" s="1" t="str">
        <f>IF(AND('Post Data'!$N71&lt;='Post Data'!$L71,'Post Data'!$N71&lt;&gt;0),"Within SLA",IF(AND(TODAY()&lt;='Post Data'!$L71,'Post Data'!$N71=0),"Within SLA","SLA Violated"))</f>
        <v>Within SLA</v>
      </c>
      <c r="Y71" s="1" t="str">
        <f t="array" ref="Y71">IFERROR(INDEX('Pending @'!$B$2:$B$19,MATCH('Post Data'!$H71,'Pending @'!$A$2:$A$19,0)),
IF(AND('Post Data'!$D71="Region Update",'Post Data'!$AA71="Central"),"DNS-Central",
IF(AND('Post Data'!$D71="Region Update",'Post Data'!$AA71="Eastern"),"DNS-Eastern",
IF(AND('Post Data'!$D71="Region Update",'Post Data'!$AA71="Northern"),"DNS-Northern",
IF(AND('Post Data'!$D71="Region Update",'Post Data'!$AA71="Southern"),"DNS-Southern",
IF(AND('Post Data'!$D71="Region Update",'Post Data'!$AA71="Western"),"DNS-Western",
IF(AND('Post Data'!$D71="Region Update",'Post Data'!$AA71="Ops CO"),"DNS-Regional Ops",
IF(AND('Post Data'!$D71="Invoice Validation",'Post Data'!$AA71="Central"),"DNS-Central",
IF(AND('Post Data'!$D71="Invoice Validation",'Post Data'!$AA71="Eastern"),"DNS-Eastern",
IF(AND('Post Data'!$D71="Invoice Validation",'Post Data'!$AA71="Northern"),"DNS-Northern",
IF(AND('Post Data'!$D71="Invoice Validation",'Post Data'!$AA71="Southern"),"DNS-Southern",
IF(AND('Post Data'!$D71="Invoice Validation",'Post Data'!$AA71="Western"),"DNS-Western",
IF(AND('Post Data'!$D71="Invoiced Validation",'Post Data'!$AA71="Ops CO"),"DNS-Regional Ops",
IF(OR('Post Data'!$D71="Create &amp; Upload PO",'Post Data'!$D71="Payment Status Update",'Post Data'!$D71="Create SES and Send to Finance"),"DNS-Finance",
IF('Post Data'!$D71="SCM Invoice Validation","DNS-SCM")))))))))))))))</f>
        <v>DNS-Central</v>
      </c>
      <c r="Z71" s="1" t="str">
        <f>IF(ISNUMBER(SEARCH("DNS",'Post Data'!$Y71)),"DNS","Vendor")</f>
        <v>DNS</v>
      </c>
      <c r="AA71" s="1" t="str">
        <f t="array" ref="AA71">IFS(ISNUMBER(SEARCH("Central Office",'Post Data'!$C71)),"Ops CO",
OR(ISNUMBER(SEARCH("CNR",'Post Data'!$C71)),ISNUMBER(SEARCH("NWR",'Post Data'!$C71))),"Central",
OR(ISNUMBER(SEARCH("ESR",'Post Data'!$C71)),ISNUMBER(SEARCH("UVR",'Post Data'!$C71))),"Eastern",
OR(ISNUMBER(SEARCH("NCR",'Post Data'!$C71)),ISNUMBER(SEARCH("NTR",'Post Data'!$C71))),"Northern",
OR(ISNUMBER(SEARCH("WSR",'Post Data'!$C71)),ISNUMBER(SEARCH("SUR",'Post Data'!$C71))),"Southern",
OR(ISNUMBER(SEARCH("WCR",'Post Data'!$C71)),ISNUMBER(SEARCH("WNR",'Post Data'!$C71))),"Western")</f>
        <v>Central</v>
      </c>
      <c r="AB71" s="1" t="str">
        <f>'Post Data'!$R71</f>
        <v>PG</v>
      </c>
      <c r="AC71" s="4">
        <v>45138.0</v>
      </c>
      <c r="AD71" s="1">
        <f>COUNTIFS('Post Data'!$X$2:$X$465,"Within SLA",'Post Data'!$C$2:$C$465,'Post Data'!$C71,'Post Data'!$D$2:$D$465,'Post Data'!$D71)</f>
        <v>1</v>
      </c>
      <c r="AE71" s="1">
        <f>COUNTIFS('Post Data'!$X$2:$X$465,"SLA Violated",'Post Data'!$C$2:$C$465,'Post Data'!$C71,'Post Data'!$D$2:$D$465,'Post Data'!$D71)</f>
        <v>0</v>
      </c>
      <c r="AF71" s="10">
        <f>'Post Data'!$AD71/('Post Data'!$AD71+'Post Data'!$AE71)</f>
        <v>1</v>
      </c>
    </row>
    <row r="72" ht="15.75" customHeight="1">
      <c r="A72" s="1" t="s">
        <v>352</v>
      </c>
      <c r="B72" s="1" t="s">
        <v>29</v>
      </c>
      <c r="C72" s="1" t="s">
        <v>353</v>
      </c>
      <c r="D72" s="1" t="s">
        <v>108</v>
      </c>
      <c r="E72" s="1" t="s">
        <v>242</v>
      </c>
      <c r="F72" s="1" t="s">
        <v>243</v>
      </c>
      <c r="G72" s="1"/>
      <c r="H72" s="1"/>
      <c r="I72" s="1">
        <v>269.0</v>
      </c>
      <c r="J72" s="1" t="s">
        <v>34</v>
      </c>
      <c r="K72" s="1" t="s">
        <v>35</v>
      </c>
      <c r="L72" s="9">
        <v>45152.50208333333</v>
      </c>
      <c r="M72" s="9">
        <v>45152.50277777778</v>
      </c>
      <c r="N72" s="9">
        <v>45154.816666666666</v>
      </c>
      <c r="O72" s="1" t="s">
        <v>246</v>
      </c>
      <c r="P72" s="1" t="b">
        <v>1</v>
      </c>
      <c r="Q72" s="1" t="s">
        <v>108</v>
      </c>
      <c r="R72" s="1" t="s">
        <v>37</v>
      </c>
      <c r="S72" s="6" t="s">
        <v>38</v>
      </c>
      <c r="T72" s="1" t="s">
        <v>39</v>
      </c>
      <c r="U72" s="1" t="str">
        <f>IF(ISNUMBER('Post Data'!$N72),"Done","Pending")</f>
        <v>Done</v>
      </c>
      <c r="V72" s="5">
        <f>IFERROR('Post Data'!$N72-'Post Data'!$M72,5000)</f>
        <v>2.313888889</v>
      </c>
      <c r="W72" s="1" t="str">
        <f t="array" ref="W72">IFS('Post Data'!$V72&lt;=5,"00-05 Days",
AND('Post Data'!$V72&gt;5,'Post Data'!$V72&lt;=10),"06-10 Days",
AND('Post Data'!$V72&gt;10,'Post Data'!$V72&lt;=15),"11-15 Days",
AND('Post Data'!$V72&gt;15,'Post Data'!$V72&lt;=20),"16-20 Days",
'Post Data'!$V72&gt;20,"20+ Days")</f>
        <v>00-05 Days</v>
      </c>
      <c r="X72" s="1" t="str">
        <f>IF(AND('Post Data'!$N72&lt;='Post Data'!$L72,'Post Data'!$N72&lt;&gt;0),"Within SLA",IF(AND(TODAY()&lt;='Post Data'!$L72,'Post Data'!$N72=0),"Within SLA","SLA Violated"))</f>
        <v>SLA Violated</v>
      </c>
      <c r="Y72" s="1" t="str">
        <f t="array" ref="Y72">IFERROR(INDEX('Pending @'!$B$2:$B$19,MATCH('Post Data'!$H72,'Pending @'!$A$2:$A$19,0)),
IF(AND('Post Data'!$D72="Region Update",'Post Data'!$AA72="Central"),"DNS-Central",
IF(AND('Post Data'!$D72="Region Update",'Post Data'!$AA72="Eastern"),"DNS-Eastern",
IF(AND('Post Data'!$D72="Region Update",'Post Data'!$AA72="Northern"),"DNS-Northern",
IF(AND('Post Data'!$D72="Region Update",'Post Data'!$AA72="Southern"),"DNS-Southern",
IF(AND('Post Data'!$D72="Region Update",'Post Data'!$AA72="Western"),"DNS-Western",
IF(AND('Post Data'!$D72="Region Update",'Post Data'!$AA72="Ops CO"),"DNS-Regional Ops",
IF(AND('Post Data'!$D72="Invoice Validation",'Post Data'!$AA72="Central"),"DNS-Central",
IF(AND('Post Data'!$D72="Invoice Validation",'Post Data'!$AA72="Eastern"),"DNS-Eastern",
IF(AND('Post Data'!$D72="Invoice Validation",'Post Data'!$AA72="Northern"),"DNS-Northern",
IF(AND('Post Data'!$D72="Invoice Validation",'Post Data'!$AA72="Southern"),"DNS-Southern",
IF(AND('Post Data'!$D72="Invoice Validation",'Post Data'!$AA72="Western"),"DNS-Western",
IF(AND('Post Data'!$D72="Invoiced Validation",'Post Data'!$AA72="Ops CO"),"DNS-Regional Ops",
IF(OR('Post Data'!$D72="Create &amp; Upload PO",'Post Data'!$D72="Payment Status Update",'Post Data'!$D72="Create SES and Send to Finance"),"DNS-Finance",
IF('Post Data'!$D72="SCM Invoice Validation","DNS-SCM")))))))))))))))</f>
        <v>DNS-Central</v>
      </c>
      <c r="Z72" s="1" t="str">
        <f>IF(ISNUMBER(SEARCH("DNS",'Post Data'!$Y72)),"DNS","Vendor")</f>
        <v>DNS</v>
      </c>
      <c r="AA72" s="1" t="str">
        <f t="array" ref="AA72">IFS(ISNUMBER(SEARCH("Central Office",'Post Data'!$C72)),"Ops CO",
OR(ISNUMBER(SEARCH("CNR",'Post Data'!$C72)),ISNUMBER(SEARCH("NWR",'Post Data'!$C72))),"Central",
OR(ISNUMBER(SEARCH("ESR",'Post Data'!$C72)),ISNUMBER(SEARCH("UVR",'Post Data'!$C72))),"Eastern",
OR(ISNUMBER(SEARCH("NCR",'Post Data'!$C72)),ISNUMBER(SEARCH("NTR",'Post Data'!$C72))),"Northern",
OR(ISNUMBER(SEARCH("WSR",'Post Data'!$C72)),ISNUMBER(SEARCH("SUR",'Post Data'!$C72))),"Southern",
OR(ISNUMBER(SEARCH("WCR",'Post Data'!$C72)),ISNUMBER(SEARCH("WNR",'Post Data'!$C72))),"Western")</f>
        <v>Central</v>
      </c>
      <c r="AB72" s="1" t="str">
        <f>'Post Data'!$R72</f>
        <v>PIS</v>
      </c>
      <c r="AC72" s="4">
        <v>45138.0</v>
      </c>
      <c r="AD72" s="1">
        <f>COUNTIFS('Post Data'!$X$2:$X$465,"Within SLA",'Post Data'!$C$2:$C$465,'Post Data'!$C72,'Post Data'!$D$2:$D$465,'Post Data'!$D72)</f>
        <v>0</v>
      </c>
      <c r="AE72" s="1">
        <f>COUNTIFS('Post Data'!$X$2:$X$465,"SLA Violated",'Post Data'!$C$2:$C$465,'Post Data'!$C72,'Post Data'!$D$2:$D$465,'Post Data'!$D72)</f>
        <v>2</v>
      </c>
      <c r="AF72" s="10">
        <f>'Post Data'!$AD72/('Post Data'!$AD72+'Post Data'!$AE72)</f>
        <v>0</v>
      </c>
    </row>
    <row r="73" ht="15.75" customHeight="1">
      <c r="A73" s="1" t="s">
        <v>354</v>
      </c>
      <c r="B73" s="1" t="s">
        <v>29</v>
      </c>
      <c r="C73" s="1" t="s">
        <v>355</v>
      </c>
      <c r="D73" s="1" t="s">
        <v>108</v>
      </c>
      <c r="E73" s="1" t="s">
        <v>118</v>
      </c>
      <c r="F73" s="1" t="s">
        <v>119</v>
      </c>
      <c r="G73" s="1"/>
      <c r="H73" s="1"/>
      <c r="I73" s="1">
        <v>271.0</v>
      </c>
      <c r="J73" s="1" t="s">
        <v>34</v>
      </c>
      <c r="K73" s="1" t="s">
        <v>35</v>
      </c>
      <c r="L73" s="9">
        <v>45152.50208333333</v>
      </c>
      <c r="M73" s="9">
        <v>45152.50277777778</v>
      </c>
      <c r="N73" s="9">
        <v>45154.65625</v>
      </c>
      <c r="O73" s="1" t="s">
        <v>246</v>
      </c>
      <c r="P73" s="1" t="b">
        <v>1</v>
      </c>
      <c r="Q73" s="1" t="s">
        <v>108</v>
      </c>
      <c r="R73" s="1" t="s">
        <v>45</v>
      </c>
      <c r="S73" s="6" t="s">
        <v>38</v>
      </c>
      <c r="T73" s="1" t="s">
        <v>39</v>
      </c>
      <c r="U73" s="1" t="str">
        <f>IF(ISNUMBER('Post Data'!$N73),"Done","Pending")</f>
        <v>Done</v>
      </c>
      <c r="V73" s="5">
        <f>IFERROR('Post Data'!$N73-'Post Data'!$M73,5000)</f>
        <v>2.153472222</v>
      </c>
      <c r="W73" s="1" t="str">
        <f t="array" ref="W73">IFS('Post Data'!$V73&lt;=5,"00-05 Days",
AND('Post Data'!$V73&gt;5,'Post Data'!$V73&lt;=10),"06-10 Days",
AND('Post Data'!$V73&gt;10,'Post Data'!$V73&lt;=15),"11-15 Days",
AND('Post Data'!$V73&gt;15,'Post Data'!$V73&lt;=20),"16-20 Days",
'Post Data'!$V73&gt;20,"20+ Days")</f>
        <v>00-05 Days</v>
      </c>
      <c r="X73" s="1" t="str">
        <f>IF(AND('Post Data'!$N73&lt;='Post Data'!$L73,'Post Data'!$N73&lt;&gt;0),"Within SLA",IF(AND(TODAY()&lt;='Post Data'!$L73,'Post Data'!$N73=0),"Within SLA","SLA Violated"))</f>
        <v>SLA Violated</v>
      </c>
      <c r="Y73" s="1" t="str">
        <f t="array" ref="Y73">IFERROR(INDEX('Pending @'!$B$2:$B$19,MATCH('Post Data'!$H73,'Pending @'!$A$2:$A$19,0)),
IF(AND('Post Data'!$D73="Region Update",'Post Data'!$AA73="Central"),"DNS-Central",
IF(AND('Post Data'!$D73="Region Update",'Post Data'!$AA73="Eastern"),"DNS-Eastern",
IF(AND('Post Data'!$D73="Region Update",'Post Data'!$AA73="Northern"),"DNS-Northern",
IF(AND('Post Data'!$D73="Region Update",'Post Data'!$AA73="Southern"),"DNS-Southern",
IF(AND('Post Data'!$D73="Region Update",'Post Data'!$AA73="Western"),"DNS-Western",
IF(AND('Post Data'!$D73="Region Update",'Post Data'!$AA73="Ops CO"),"DNS-Regional Ops",
IF(AND('Post Data'!$D73="Invoice Validation",'Post Data'!$AA73="Central"),"DNS-Central",
IF(AND('Post Data'!$D73="Invoice Validation",'Post Data'!$AA73="Eastern"),"DNS-Eastern",
IF(AND('Post Data'!$D73="Invoice Validation",'Post Data'!$AA73="Northern"),"DNS-Northern",
IF(AND('Post Data'!$D73="Invoice Validation",'Post Data'!$AA73="Southern"),"DNS-Southern",
IF(AND('Post Data'!$D73="Invoice Validation",'Post Data'!$AA73="Western"),"DNS-Western",
IF(AND('Post Data'!$D73="Invoiced Validation",'Post Data'!$AA73="Ops CO"),"DNS-Regional Ops",
IF(OR('Post Data'!$D73="Create &amp; Upload PO",'Post Data'!$D73="Payment Status Update",'Post Data'!$D73="Create SES and Send to Finance"),"DNS-Finance",
IF('Post Data'!$D73="SCM Invoice Validation","DNS-SCM")))))))))))))))</f>
        <v>DNS-Southern</v>
      </c>
      <c r="Z73" s="1" t="str">
        <f>IF(ISNUMBER(SEARCH("DNS",'Post Data'!$Y73)),"DNS","Vendor")</f>
        <v>DNS</v>
      </c>
      <c r="AA73" s="1" t="str">
        <f t="array" ref="AA73">IFS(ISNUMBER(SEARCH("Central Office",'Post Data'!$C73)),"Ops CO",
OR(ISNUMBER(SEARCH("CNR",'Post Data'!$C73)),ISNUMBER(SEARCH("NWR",'Post Data'!$C73))),"Central",
OR(ISNUMBER(SEARCH("ESR",'Post Data'!$C73)),ISNUMBER(SEARCH("UVR",'Post Data'!$C73))),"Eastern",
OR(ISNUMBER(SEARCH("NCR",'Post Data'!$C73)),ISNUMBER(SEARCH("NTR",'Post Data'!$C73))),"Northern",
OR(ISNUMBER(SEARCH("WSR",'Post Data'!$C73)),ISNUMBER(SEARCH("SUR",'Post Data'!$C73))),"Southern",
OR(ISNUMBER(SEARCH("WCR",'Post Data'!$C73)),ISNUMBER(SEARCH("WNR",'Post Data'!$C73))),"Western")</f>
        <v>Southern</v>
      </c>
      <c r="AB73" s="1" t="str">
        <f>'Post Data'!$R73</f>
        <v>AC</v>
      </c>
      <c r="AC73" s="4">
        <v>45138.0</v>
      </c>
      <c r="AD73" s="1">
        <f>COUNTIFS('Post Data'!$X$2:$X$465,"Within SLA",'Post Data'!$C$2:$C$465,'Post Data'!$C73,'Post Data'!$D$2:$D$465,'Post Data'!$D73)</f>
        <v>0</v>
      </c>
      <c r="AE73" s="1">
        <f>COUNTIFS('Post Data'!$X$2:$X$465,"SLA Violated",'Post Data'!$C$2:$C$465,'Post Data'!$C73,'Post Data'!$D$2:$D$465,'Post Data'!$D73)</f>
        <v>2</v>
      </c>
      <c r="AF73" s="10">
        <f>'Post Data'!$AD73/('Post Data'!$AD73+'Post Data'!$AE73)</f>
        <v>0</v>
      </c>
    </row>
    <row r="74" ht="15.75" customHeight="1">
      <c r="A74" s="1" t="s">
        <v>356</v>
      </c>
      <c r="B74" s="1" t="s">
        <v>29</v>
      </c>
      <c r="C74" s="1" t="s">
        <v>357</v>
      </c>
      <c r="D74" s="1" t="s">
        <v>108</v>
      </c>
      <c r="E74" s="1" t="s">
        <v>118</v>
      </c>
      <c r="F74" s="1" t="s">
        <v>119</v>
      </c>
      <c r="G74" s="1"/>
      <c r="H74" s="1"/>
      <c r="I74" s="1">
        <v>262.0</v>
      </c>
      <c r="J74" s="1" t="s">
        <v>34</v>
      </c>
      <c r="K74" s="1" t="s">
        <v>35</v>
      </c>
      <c r="L74" s="9">
        <v>45152.50208333333</v>
      </c>
      <c r="M74" s="9">
        <v>45152.50277777778</v>
      </c>
      <c r="N74" s="9">
        <v>45154.65902777778</v>
      </c>
      <c r="O74" s="1" t="s">
        <v>246</v>
      </c>
      <c r="P74" s="1" t="b">
        <v>1</v>
      </c>
      <c r="Q74" s="1" t="s">
        <v>108</v>
      </c>
      <c r="R74" s="1" t="s">
        <v>51</v>
      </c>
      <c r="S74" s="6" t="s">
        <v>38</v>
      </c>
      <c r="T74" s="1" t="s">
        <v>39</v>
      </c>
      <c r="U74" s="1" t="str">
        <f>IF(ISNUMBER('Post Data'!$N74),"Done","Pending")</f>
        <v>Done</v>
      </c>
      <c r="V74" s="5">
        <f>IFERROR('Post Data'!$N74-'Post Data'!$M74,5000)</f>
        <v>2.15625</v>
      </c>
      <c r="W74" s="1" t="str">
        <f t="array" ref="W74">IFS('Post Data'!$V74&lt;=5,"00-05 Days",
AND('Post Data'!$V74&gt;5,'Post Data'!$V74&lt;=10),"06-10 Days",
AND('Post Data'!$V74&gt;10,'Post Data'!$V74&lt;=15),"11-15 Days",
AND('Post Data'!$V74&gt;15,'Post Data'!$V74&lt;=20),"16-20 Days",
'Post Data'!$V74&gt;20,"20+ Days")</f>
        <v>00-05 Days</v>
      </c>
      <c r="X74" s="1" t="str">
        <f>IF(AND('Post Data'!$N74&lt;='Post Data'!$L74,'Post Data'!$N74&lt;&gt;0),"Within SLA",IF(AND(TODAY()&lt;='Post Data'!$L74,'Post Data'!$N74=0),"Within SLA","SLA Violated"))</f>
        <v>SLA Violated</v>
      </c>
      <c r="Y74" s="1" t="str">
        <f t="array" ref="Y74">IFERROR(INDEX('Pending @'!$B$2:$B$19,MATCH('Post Data'!$H74,'Pending @'!$A$2:$A$19,0)),
IF(AND('Post Data'!$D74="Region Update",'Post Data'!$AA74="Central"),"DNS-Central",
IF(AND('Post Data'!$D74="Region Update",'Post Data'!$AA74="Eastern"),"DNS-Eastern",
IF(AND('Post Data'!$D74="Region Update",'Post Data'!$AA74="Northern"),"DNS-Northern",
IF(AND('Post Data'!$D74="Region Update",'Post Data'!$AA74="Southern"),"DNS-Southern",
IF(AND('Post Data'!$D74="Region Update",'Post Data'!$AA74="Western"),"DNS-Western",
IF(AND('Post Data'!$D74="Region Update",'Post Data'!$AA74="Ops CO"),"DNS-Regional Ops",
IF(AND('Post Data'!$D74="Invoice Validation",'Post Data'!$AA74="Central"),"DNS-Central",
IF(AND('Post Data'!$D74="Invoice Validation",'Post Data'!$AA74="Eastern"),"DNS-Eastern",
IF(AND('Post Data'!$D74="Invoice Validation",'Post Data'!$AA74="Northern"),"DNS-Northern",
IF(AND('Post Data'!$D74="Invoice Validation",'Post Data'!$AA74="Southern"),"DNS-Southern",
IF(AND('Post Data'!$D74="Invoice Validation",'Post Data'!$AA74="Western"),"DNS-Western",
IF(AND('Post Data'!$D74="Invoiced Validation",'Post Data'!$AA74="Ops CO"),"DNS-Regional Ops",
IF(OR('Post Data'!$D74="Create &amp; Upload PO",'Post Data'!$D74="Payment Status Update",'Post Data'!$D74="Create SES and Send to Finance"),"DNS-Finance",
IF('Post Data'!$D74="SCM Invoice Validation","DNS-SCM")))))))))))))))</f>
        <v>DNS-Southern</v>
      </c>
      <c r="Z74" s="1" t="str">
        <f>IF(ISNUMBER(SEARCH("DNS",'Post Data'!$Y74)),"DNS","Vendor")</f>
        <v>DNS</v>
      </c>
      <c r="AA74" s="1" t="str">
        <f t="array" ref="AA74">IFS(ISNUMBER(SEARCH("Central Office",'Post Data'!$C74)),"Ops CO",
OR(ISNUMBER(SEARCH("CNR",'Post Data'!$C74)),ISNUMBER(SEARCH("NWR",'Post Data'!$C74))),"Central",
OR(ISNUMBER(SEARCH("ESR",'Post Data'!$C74)),ISNUMBER(SEARCH("UVR",'Post Data'!$C74))),"Eastern",
OR(ISNUMBER(SEARCH("NCR",'Post Data'!$C74)),ISNUMBER(SEARCH("NTR",'Post Data'!$C74))),"Northern",
OR(ISNUMBER(SEARCH("WSR",'Post Data'!$C74)),ISNUMBER(SEARCH("SUR",'Post Data'!$C74))),"Southern",
OR(ISNUMBER(SEARCH("WCR",'Post Data'!$C74)),ISNUMBER(SEARCH("WNR",'Post Data'!$C74))),"Western")</f>
        <v>Southern</v>
      </c>
      <c r="AB74" s="1" t="str">
        <f>'Post Data'!$R74</f>
        <v>Refuel</v>
      </c>
      <c r="AC74" s="4">
        <v>45138.0</v>
      </c>
      <c r="AD74" s="1">
        <f>COUNTIFS('Post Data'!$X$2:$X$465,"Within SLA",'Post Data'!$C$2:$C$465,'Post Data'!$C74,'Post Data'!$D$2:$D$465,'Post Data'!$D74)</f>
        <v>0</v>
      </c>
      <c r="AE74" s="1">
        <f>COUNTIFS('Post Data'!$X$2:$X$465,"SLA Violated",'Post Data'!$C$2:$C$465,'Post Data'!$C74,'Post Data'!$D$2:$D$465,'Post Data'!$D74)</f>
        <v>2</v>
      </c>
      <c r="AF74" s="10">
        <f>'Post Data'!$AD74/('Post Data'!$AD74+'Post Data'!$AE74)</f>
        <v>0</v>
      </c>
    </row>
    <row r="75" ht="15.75" customHeight="1">
      <c r="A75" s="1" t="s">
        <v>358</v>
      </c>
      <c r="B75" s="1" t="s">
        <v>29</v>
      </c>
      <c r="C75" s="1" t="s">
        <v>359</v>
      </c>
      <c r="D75" s="1" t="s">
        <v>108</v>
      </c>
      <c r="E75" s="1" t="s">
        <v>242</v>
      </c>
      <c r="F75" s="1" t="s">
        <v>243</v>
      </c>
      <c r="G75" s="1"/>
      <c r="H75" s="1"/>
      <c r="I75" s="1">
        <v>243.0</v>
      </c>
      <c r="J75" s="1" t="s">
        <v>34</v>
      </c>
      <c r="K75" s="1" t="s">
        <v>35</v>
      </c>
      <c r="L75" s="9">
        <v>45152.50208333333</v>
      </c>
      <c r="M75" s="9">
        <v>45152.50277777778</v>
      </c>
      <c r="N75" s="9">
        <v>45160.540972222225</v>
      </c>
      <c r="O75" s="1" t="s">
        <v>246</v>
      </c>
      <c r="P75" s="1" t="b">
        <v>1</v>
      </c>
      <c r="Q75" s="1" t="s">
        <v>108</v>
      </c>
      <c r="R75" s="1" t="s">
        <v>45</v>
      </c>
      <c r="S75" s="6" t="s">
        <v>38</v>
      </c>
      <c r="T75" s="1" t="s">
        <v>39</v>
      </c>
      <c r="U75" s="1" t="str">
        <f>IF(ISNUMBER('Post Data'!$N75),"Done","Pending")</f>
        <v>Done</v>
      </c>
      <c r="V75" s="5">
        <f>IFERROR('Post Data'!$N75-'Post Data'!$M75,5000)</f>
        <v>8.038194444</v>
      </c>
      <c r="W75" s="1" t="str">
        <f t="array" ref="W75">IFS('Post Data'!$V75&lt;=5,"00-05 Days",
AND('Post Data'!$V75&gt;5,'Post Data'!$V75&lt;=10),"06-10 Days",
AND('Post Data'!$V75&gt;10,'Post Data'!$V75&lt;=15),"11-15 Days",
AND('Post Data'!$V75&gt;15,'Post Data'!$V75&lt;=20),"16-20 Days",
'Post Data'!$V75&gt;20,"20+ Days")</f>
        <v>06-10 Days</v>
      </c>
      <c r="X75" s="1" t="str">
        <f>IF(AND('Post Data'!$N75&lt;='Post Data'!$L75,'Post Data'!$N75&lt;&gt;0),"Within SLA",IF(AND(TODAY()&lt;='Post Data'!$L75,'Post Data'!$N75=0),"Within SLA","SLA Violated"))</f>
        <v>SLA Violated</v>
      </c>
      <c r="Y75" s="1" t="str">
        <f t="array" ref="Y75">IFERROR(INDEX('Pending @'!$B$2:$B$19,MATCH('Post Data'!$H75,'Pending @'!$A$2:$A$19,0)),
IF(AND('Post Data'!$D75="Region Update",'Post Data'!$AA75="Central"),"DNS-Central",
IF(AND('Post Data'!$D75="Region Update",'Post Data'!$AA75="Eastern"),"DNS-Eastern",
IF(AND('Post Data'!$D75="Region Update",'Post Data'!$AA75="Northern"),"DNS-Northern",
IF(AND('Post Data'!$D75="Region Update",'Post Data'!$AA75="Southern"),"DNS-Southern",
IF(AND('Post Data'!$D75="Region Update",'Post Data'!$AA75="Western"),"DNS-Western",
IF(AND('Post Data'!$D75="Region Update",'Post Data'!$AA75="Ops CO"),"DNS-Regional Ops",
IF(AND('Post Data'!$D75="Invoice Validation",'Post Data'!$AA75="Central"),"DNS-Central",
IF(AND('Post Data'!$D75="Invoice Validation",'Post Data'!$AA75="Eastern"),"DNS-Eastern",
IF(AND('Post Data'!$D75="Invoice Validation",'Post Data'!$AA75="Northern"),"DNS-Northern",
IF(AND('Post Data'!$D75="Invoice Validation",'Post Data'!$AA75="Southern"),"DNS-Southern",
IF(AND('Post Data'!$D75="Invoice Validation",'Post Data'!$AA75="Western"),"DNS-Western",
IF(AND('Post Data'!$D75="Invoiced Validation",'Post Data'!$AA75="Ops CO"),"DNS-Regional Ops",
IF(OR('Post Data'!$D75="Create &amp; Upload PO",'Post Data'!$D75="Payment Status Update",'Post Data'!$D75="Create SES and Send to Finance"),"DNS-Finance",
IF('Post Data'!$D75="SCM Invoice Validation","DNS-SCM")))))))))))))))</f>
        <v>DNS-Central</v>
      </c>
      <c r="Z75" s="1" t="str">
        <f>IF(ISNUMBER(SEARCH("DNS",'Post Data'!$Y75)),"DNS","Vendor")</f>
        <v>DNS</v>
      </c>
      <c r="AA75" s="1" t="str">
        <f t="array" ref="AA75">IFS(ISNUMBER(SEARCH("Central Office",'Post Data'!$C75)),"Ops CO",
OR(ISNUMBER(SEARCH("CNR",'Post Data'!$C75)),ISNUMBER(SEARCH("NWR",'Post Data'!$C75))),"Central",
OR(ISNUMBER(SEARCH("ESR",'Post Data'!$C75)),ISNUMBER(SEARCH("UVR",'Post Data'!$C75))),"Eastern",
OR(ISNUMBER(SEARCH("NCR",'Post Data'!$C75)),ISNUMBER(SEARCH("NTR",'Post Data'!$C75))),"Northern",
OR(ISNUMBER(SEARCH("WSR",'Post Data'!$C75)),ISNUMBER(SEARCH("SUR",'Post Data'!$C75))),"Southern",
OR(ISNUMBER(SEARCH("WCR",'Post Data'!$C75)),ISNUMBER(SEARCH("WNR",'Post Data'!$C75))),"Western")</f>
        <v>Central</v>
      </c>
      <c r="AB75" s="1" t="str">
        <f>'Post Data'!$R75</f>
        <v>AC</v>
      </c>
      <c r="AC75" s="4">
        <v>45138.0</v>
      </c>
      <c r="AD75" s="1">
        <f>COUNTIFS('Post Data'!$X$2:$X$465,"Within SLA",'Post Data'!$C$2:$C$465,'Post Data'!$C75,'Post Data'!$D$2:$D$465,'Post Data'!$D75)</f>
        <v>0</v>
      </c>
      <c r="AE75" s="1">
        <f>COUNTIFS('Post Data'!$X$2:$X$465,"SLA Violated",'Post Data'!$C$2:$C$465,'Post Data'!$C75,'Post Data'!$D$2:$D$465,'Post Data'!$D75)</f>
        <v>2</v>
      </c>
      <c r="AF75" s="10">
        <f>'Post Data'!$AD75/('Post Data'!$AD75+'Post Data'!$AE75)</f>
        <v>0</v>
      </c>
    </row>
    <row r="76" ht="15.75" customHeight="1">
      <c r="A76" s="1" t="s">
        <v>360</v>
      </c>
      <c r="B76" s="1" t="s">
        <v>29</v>
      </c>
      <c r="C76" s="1" t="s">
        <v>361</v>
      </c>
      <c r="D76" s="1" t="s">
        <v>108</v>
      </c>
      <c r="E76" s="1" t="s">
        <v>118</v>
      </c>
      <c r="F76" s="1" t="s">
        <v>119</v>
      </c>
      <c r="G76" s="1"/>
      <c r="H76" s="1"/>
      <c r="I76" s="1">
        <v>253.0</v>
      </c>
      <c r="J76" s="1" t="s">
        <v>34</v>
      </c>
      <c r="K76" s="1" t="s">
        <v>35</v>
      </c>
      <c r="L76" s="9">
        <v>45152.50208333333</v>
      </c>
      <c r="M76" s="9">
        <v>45152.50277777778</v>
      </c>
      <c r="N76" s="9">
        <v>45156.54375</v>
      </c>
      <c r="O76" s="1" t="s">
        <v>246</v>
      </c>
      <c r="P76" s="1" t="b">
        <v>1</v>
      </c>
      <c r="Q76" s="1" t="s">
        <v>108</v>
      </c>
      <c r="R76" s="1" t="s">
        <v>37</v>
      </c>
      <c r="S76" s="6" t="s">
        <v>38</v>
      </c>
      <c r="T76" s="1" t="s">
        <v>39</v>
      </c>
      <c r="U76" s="1" t="str">
        <f>IF(ISNUMBER('Post Data'!$N76),"Done","Pending")</f>
        <v>Done</v>
      </c>
      <c r="V76" s="5">
        <f>IFERROR('Post Data'!$N76-'Post Data'!$M76,5000)</f>
        <v>4.040972222</v>
      </c>
      <c r="W76" s="1" t="str">
        <f t="array" ref="W76">IFS('Post Data'!$V76&lt;=5,"00-05 Days",
AND('Post Data'!$V76&gt;5,'Post Data'!$V76&lt;=10),"06-10 Days",
AND('Post Data'!$V76&gt;10,'Post Data'!$V76&lt;=15),"11-15 Days",
AND('Post Data'!$V76&gt;15,'Post Data'!$V76&lt;=20),"16-20 Days",
'Post Data'!$V76&gt;20,"20+ Days")</f>
        <v>00-05 Days</v>
      </c>
      <c r="X76" s="1" t="str">
        <f>IF(AND('Post Data'!$N76&lt;='Post Data'!$L76,'Post Data'!$N76&lt;&gt;0),"Within SLA",IF(AND(TODAY()&lt;='Post Data'!$L76,'Post Data'!$N76=0),"Within SLA","SLA Violated"))</f>
        <v>SLA Violated</v>
      </c>
      <c r="Y76" s="1" t="str">
        <f t="array" ref="Y76">IFERROR(INDEX('Pending @'!$B$2:$B$19,MATCH('Post Data'!$H76,'Pending @'!$A$2:$A$19,0)),
IF(AND('Post Data'!$D76="Region Update",'Post Data'!$AA76="Central"),"DNS-Central",
IF(AND('Post Data'!$D76="Region Update",'Post Data'!$AA76="Eastern"),"DNS-Eastern",
IF(AND('Post Data'!$D76="Region Update",'Post Data'!$AA76="Northern"),"DNS-Northern",
IF(AND('Post Data'!$D76="Region Update",'Post Data'!$AA76="Southern"),"DNS-Southern",
IF(AND('Post Data'!$D76="Region Update",'Post Data'!$AA76="Western"),"DNS-Western",
IF(AND('Post Data'!$D76="Region Update",'Post Data'!$AA76="Ops CO"),"DNS-Regional Ops",
IF(AND('Post Data'!$D76="Invoice Validation",'Post Data'!$AA76="Central"),"DNS-Central",
IF(AND('Post Data'!$D76="Invoice Validation",'Post Data'!$AA76="Eastern"),"DNS-Eastern",
IF(AND('Post Data'!$D76="Invoice Validation",'Post Data'!$AA76="Northern"),"DNS-Northern",
IF(AND('Post Data'!$D76="Invoice Validation",'Post Data'!$AA76="Southern"),"DNS-Southern",
IF(AND('Post Data'!$D76="Invoice Validation",'Post Data'!$AA76="Western"),"DNS-Western",
IF(AND('Post Data'!$D76="Invoiced Validation",'Post Data'!$AA76="Ops CO"),"DNS-Regional Ops",
IF(OR('Post Data'!$D76="Create &amp; Upload PO",'Post Data'!$D76="Payment Status Update",'Post Data'!$D76="Create SES and Send to Finance"),"DNS-Finance",
IF('Post Data'!$D76="SCM Invoice Validation","DNS-SCM")))))))))))))))</f>
        <v>DNS-Southern</v>
      </c>
      <c r="Z76" s="1" t="str">
        <f>IF(ISNUMBER(SEARCH("DNS",'Post Data'!$Y76)),"DNS","Vendor")</f>
        <v>DNS</v>
      </c>
      <c r="AA76" s="1" t="str">
        <f t="array" ref="AA76">IFS(ISNUMBER(SEARCH("Central Office",'Post Data'!$C76)),"Ops CO",
OR(ISNUMBER(SEARCH("CNR",'Post Data'!$C76)),ISNUMBER(SEARCH("NWR",'Post Data'!$C76))),"Central",
OR(ISNUMBER(SEARCH("ESR",'Post Data'!$C76)),ISNUMBER(SEARCH("UVR",'Post Data'!$C76))),"Eastern",
OR(ISNUMBER(SEARCH("NCR",'Post Data'!$C76)),ISNUMBER(SEARCH("NTR",'Post Data'!$C76))),"Northern",
OR(ISNUMBER(SEARCH("WSR",'Post Data'!$C76)),ISNUMBER(SEARCH("SUR",'Post Data'!$C76))),"Southern",
OR(ISNUMBER(SEARCH("WCR",'Post Data'!$C76)),ISNUMBER(SEARCH("WNR",'Post Data'!$C76))),"Western")</f>
        <v>Southern</v>
      </c>
      <c r="AB76" s="1" t="str">
        <f>'Post Data'!$R76</f>
        <v>PIS</v>
      </c>
      <c r="AC76" s="4">
        <v>45138.0</v>
      </c>
      <c r="AD76" s="1">
        <f>COUNTIFS('Post Data'!$X$2:$X$465,"Within SLA",'Post Data'!$C$2:$C$465,'Post Data'!$C76,'Post Data'!$D$2:$D$465,'Post Data'!$D76)</f>
        <v>0</v>
      </c>
      <c r="AE76" s="1">
        <f>COUNTIFS('Post Data'!$X$2:$X$465,"SLA Violated",'Post Data'!$C$2:$C$465,'Post Data'!$C76,'Post Data'!$D$2:$D$465,'Post Data'!$D76)</f>
        <v>2</v>
      </c>
      <c r="AF76" s="10">
        <f>'Post Data'!$AD76/('Post Data'!$AD76+'Post Data'!$AE76)</f>
        <v>0</v>
      </c>
    </row>
    <row r="77" ht="15.75" customHeight="1">
      <c r="A77" s="1" t="s">
        <v>362</v>
      </c>
      <c r="B77" s="1" t="s">
        <v>29</v>
      </c>
      <c r="C77" s="1" t="s">
        <v>363</v>
      </c>
      <c r="D77" s="1" t="s">
        <v>108</v>
      </c>
      <c r="E77" s="1" t="s">
        <v>118</v>
      </c>
      <c r="F77" s="1" t="s">
        <v>119</v>
      </c>
      <c r="G77" s="1"/>
      <c r="H77" s="1"/>
      <c r="I77" s="1">
        <v>248.0</v>
      </c>
      <c r="J77" s="1" t="s">
        <v>34</v>
      </c>
      <c r="K77" s="1" t="s">
        <v>35</v>
      </c>
      <c r="L77" s="9">
        <v>45152.50208333333</v>
      </c>
      <c r="M77" s="9">
        <v>45152.50277777778</v>
      </c>
      <c r="N77" s="9">
        <v>45154.657638888886</v>
      </c>
      <c r="O77" s="1" t="s">
        <v>246</v>
      </c>
      <c r="P77" s="1" t="b">
        <v>1</v>
      </c>
      <c r="Q77" s="1" t="s">
        <v>108</v>
      </c>
      <c r="R77" s="1" t="s">
        <v>65</v>
      </c>
      <c r="S77" s="6" t="s">
        <v>38</v>
      </c>
      <c r="T77" s="1" t="s">
        <v>39</v>
      </c>
      <c r="U77" s="1" t="str">
        <f>IF(ISNUMBER('Post Data'!$N77),"Done","Pending")</f>
        <v>Done</v>
      </c>
      <c r="V77" s="5">
        <f>IFERROR('Post Data'!$N77-'Post Data'!$M77,5000)</f>
        <v>2.154861111</v>
      </c>
      <c r="W77" s="1" t="str">
        <f t="array" ref="W77">IFS('Post Data'!$V77&lt;=5,"00-05 Days",
AND('Post Data'!$V77&gt;5,'Post Data'!$V77&lt;=10),"06-10 Days",
AND('Post Data'!$V77&gt;10,'Post Data'!$V77&lt;=15),"11-15 Days",
AND('Post Data'!$V77&gt;15,'Post Data'!$V77&lt;=20),"16-20 Days",
'Post Data'!$V77&gt;20,"20+ Days")</f>
        <v>00-05 Days</v>
      </c>
      <c r="X77" s="1" t="str">
        <f>IF(AND('Post Data'!$N77&lt;='Post Data'!$L77,'Post Data'!$N77&lt;&gt;0),"Within SLA",IF(AND(TODAY()&lt;='Post Data'!$L77,'Post Data'!$N77=0),"Within SLA","SLA Violated"))</f>
        <v>SLA Violated</v>
      </c>
      <c r="Y77" s="1" t="str">
        <f t="array" ref="Y77">IFERROR(INDEX('Pending @'!$B$2:$B$19,MATCH('Post Data'!$H77,'Pending @'!$A$2:$A$19,0)),
IF(AND('Post Data'!$D77="Region Update",'Post Data'!$AA77="Central"),"DNS-Central",
IF(AND('Post Data'!$D77="Region Update",'Post Data'!$AA77="Eastern"),"DNS-Eastern",
IF(AND('Post Data'!$D77="Region Update",'Post Data'!$AA77="Northern"),"DNS-Northern",
IF(AND('Post Data'!$D77="Region Update",'Post Data'!$AA77="Southern"),"DNS-Southern",
IF(AND('Post Data'!$D77="Region Update",'Post Data'!$AA77="Western"),"DNS-Western",
IF(AND('Post Data'!$D77="Region Update",'Post Data'!$AA77="Ops CO"),"DNS-Regional Ops",
IF(AND('Post Data'!$D77="Invoice Validation",'Post Data'!$AA77="Central"),"DNS-Central",
IF(AND('Post Data'!$D77="Invoice Validation",'Post Data'!$AA77="Eastern"),"DNS-Eastern",
IF(AND('Post Data'!$D77="Invoice Validation",'Post Data'!$AA77="Northern"),"DNS-Northern",
IF(AND('Post Data'!$D77="Invoice Validation",'Post Data'!$AA77="Southern"),"DNS-Southern",
IF(AND('Post Data'!$D77="Invoice Validation",'Post Data'!$AA77="Western"),"DNS-Western",
IF(AND('Post Data'!$D77="Invoiced Validation",'Post Data'!$AA77="Ops CO"),"DNS-Regional Ops",
IF(OR('Post Data'!$D77="Create &amp; Upload PO",'Post Data'!$D77="Payment Status Update",'Post Data'!$D77="Create SES and Send to Finance"),"DNS-Finance",
IF('Post Data'!$D77="SCM Invoice Validation","DNS-SCM")))))))))))))))</f>
        <v>DNS-Southern</v>
      </c>
      <c r="Z77" s="1" t="str">
        <f>IF(ISNUMBER(SEARCH("DNS",'Post Data'!$Y77)),"DNS","Vendor")</f>
        <v>DNS</v>
      </c>
      <c r="AA77" s="1" t="str">
        <f t="array" ref="AA77">IFS(ISNUMBER(SEARCH("Central Office",'Post Data'!$C77)),"Ops CO",
OR(ISNUMBER(SEARCH("CNR",'Post Data'!$C77)),ISNUMBER(SEARCH("NWR",'Post Data'!$C77))),"Central",
OR(ISNUMBER(SEARCH("ESR",'Post Data'!$C77)),ISNUMBER(SEARCH("UVR",'Post Data'!$C77))),"Eastern",
OR(ISNUMBER(SEARCH("NCR",'Post Data'!$C77)),ISNUMBER(SEARCH("NTR",'Post Data'!$C77))),"Northern",
OR(ISNUMBER(SEARCH("WSR",'Post Data'!$C77)),ISNUMBER(SEARCH("SUR",'Post Data'!$C77))),"Southern",
OR(ISNUMBER(SEARCH("WCR",'Post Data'!$C77)),ISNUMBER(SEARCH("WNR",'Post Data'!$C77))),"Western")</f>
        <v>Southern</v>
      </c>
      <c r="AB77" s="1" t="str">
        <f>'Post Data'!$R77</f>
        <v>FTG</v>
      </c>
      <c r="AC77" s="4">
        <v>45138.0</v>
      </c>
      <c r="AD77" s="1">
        <f>COUNTIFS('Post Data'!$X$2:$X$465,"Within SLA",'Post Data'!$C$2:$C$465,'Post Data'!$C77,'Post Data'!$D$2:$D$465,'Post Data'!$D77)</f>
        <v>0</v>
      </c>
      <c r="AE77" s="1">
        <f>COUNTIFS('Post Data'!$X$2:$X$465,"SLA Violated",'Post Data'!$C$2:$C$465,'Post Data'!$C77,'Post Data'!$D$2:$D$465,'Post Data'!$D77)</f>
        <v>2</v>
      </c>
      <c r="AF77" s="10">
        <f>'Post Data'!$AD77/('Post Data'!$AD77+'Post Data'!$AE77)</f>
        <v>0</v>
      </c>
    </row>
    <row r="78" ht="15.75" customHeight="1">
      <c r="A78" s="1" t="s">
        <v>364</v>
      </c>
      <c r="B78" s="1" t="s">
        <v>29</v>
      </c>
      <c r="C78" s="1" t="s">
        <v>365</v>
      </c>
      <c r="D78" s="1" t="s">
        <v>108</v>
      </c>
      <c r="E78" s="1" t="s">
        <v>325</v>
      </c>
      <c r="F78" s="1" t="s">
        <v>326</v>
      </c>
      <c r="G78" s="1"/>
      <c r="H78" s="1"/>
      <c r="I78" s="1">
        <v>245.0</v>
      </c>
      <c r="J78" s="1" t="s">
        <v>34</v>
      </c>
      <c r="K78" s="1" t="s">
        <v>35</v>
      </c>
      <c r="L78" s="9">
        <v>45152.50208333333</v>
      </c>
      <c r="M78" s="9">
        <v>45152.50277777778</v>
      </c>
      <c r="N78" s="9">
        <v>45152.71805555555</v>
      </c>
      <c r="O78" s="1" t="s">
        <v>246</v>
      </c>
      <c r="P78" s="1" t="b">
        <v>1</v>
      </c>
      <c r="Q78" s="1" t="s">
        <v>108</v>
      </c>
      <c r="R78" s="1" t="s">
        <v>37</v>
      </c>
      <c r="S78" s="6" t="s">
        <v>38</v>
      </c>
      <c r="T78" s="1" t="s">
        <v>39</v>
      </c>
      <c r="U78" s="1" t="str">
        <f>IF(ISNUMBER('Post Data'!$N78),"Done","Pending")</f>
        <v>Done</v>
      </c>
      <c r="V78" s="5">
        <f>IFERROR('Post Data'!$N78-'Post Data'!$M78,5000)</f>
        <v>0.2152777778</v>
      </c>
      <c r="W78" s="1" t="str">
        <f t="array" ref="W78">IFS('Post Data'!$V78&lt;=5,"00-05 Days",
AND('Post Data'!$V78&gt;5,'Post Data'!$V78&lt;=10),"06-10 Days",
AND('Post Data'!$V78&gt;10,'Post Data'!$V78&lt;=15),"11-15 Days",
AND('Post Data'!$V78&gt;15,'Post Data'!$V78&lt;=20),"16-20 Days",
'Post Data'!$V78&gt;20,"20+ Days")</f>
        <v>00-05 Days</v>
      </c>
      <c r="X78" s="1" t="str">
        <f>IF(AND('Post Data'!$N78&lt;='Post Data'!$L78,'Post Data'!$N78&lt;&gt;0),"Within SLA",IF(AND(TODAY()&lt;='Post Data'!$L78,'Post Data'!$N78=0),"Within SLA","SLA Violated"))</f>
        <v>SLA Violated</v>
      </c>
      <c r="Y78" s="1" t="str">
        <f t="array" ref="Y78">IFERROR(INDEX('Pending @'!$B$2:$B$19,MATCH('Post Data'!$H78,'Pending @'!$A$2:$A$19,0)),
IF(AND('Post Data'!$D78="Region Update",'Post Data'!$AA78="Central"),"DNS-Central",
IF(AND('Post Data'!$D78="Region Update",'Post Data'!$AA78="Eastern"),"DNS-Eastern",
IF(AND('Post Data'!$D78="Region Update",'Post Data'!$AA78="Northern"),"DNS-Northern",
IF(AND('Post Data'!$D78="Region Update",'Post Data'!$AA78="Southern"),"DNS-Southern",
IF(AND('Post Data'!$D78="Region Update",'Post Data'!$AA78="Western"),"DNS-Western",
IF(AND('Post Data'!$D78="Region Update",'Post Data'!$AA78="Ops CO"),"DNS-Regional Ops",
IF(AND('Post Data'!$D78="Invoice Validation",'Post Data'!$AA78="Central"),"DNS-Central",
IF(AND('Post Data'!$D78="Invoice Validation",'Post Data'!$AA78="Eastern"),"DNS-Eastern",
IF(AND('Post Data'!$D78="Invoice Validation",'Post Data'!$AA78="Northern"),"DNS-Northern",
IF(AND('Post Data'!$D78="Invoice Validation",'Post Data'!$AA78="Southern"),"DNS-Southern",
IF(AND('Post Data'!$D78="Invoice Validation",'Post Data'!$AA78="Western"),"DNS-Western",
IF(AND('Post Data'!$D78="Invoiced Validation",'Post Data'!$AA78="Ops CO"),"DNS-Regional Ops",
IF(OR('Post Data'!$D78="Create &amp; Upload PO",'Post Data'!$D78="Payment Status Update",'Post Data'!$D78="Create SES and Send to Finance"),"DNS-Finance",
IF('Post Data'!$D78="SCM Invoice Validation","DNS-SCM")))))))))))))))</f>
        <v>DNS-Northern</v>
      </c>
      <c r="Z78" s="1" t="str">
        <f>IF(ISNUMBER(SEARCH("DNS",'Post Data'!$Y78)),"DNS","Vendor")</f>
        <v>DNS</v>
      </c>
      <c r="AA78" s="1" t="str">
        <f t="array" ref="AA78">IFS(ISNUMBER(SEARCH("Central Office",'Post Data'!$C78)),"Ops CO",
OR(ISNUMBER(SEARCH("CNR",'Post Data'!$C78)),ISNUMBER(SEARCH("NWR",'Post Data'!$C78))),"Central",
OR(ISNUMBER(SEARCH("ESR",'Post Data'!$C78)),ISNUMBER(SEARCH("UVR",'Post Data'!$C78))),"Eastern",
OR(ISNUMBER(SEARCH("NCR",'Post Data'!$C78)),ISNUMBER(SEARCH("NTR",'Post Data'!$C78))),"Northern",
OR(ISNUMBER(SEARCH("WSR",'Post Data'!$C78)),ISNUMBER(SEARCH("SUR",'Post Data'!$C78))),"Southern",
OR(ISNUMBER(SEARCH("WCR",'Post Data'!$C78)),ISNUMBER(SEARCH("WNR",'Post Data'!$C78))),"Western")</f>
        <v>Northern</v>
      </c>
      <c r="AB78" s="1" t="str">
        <f>'Post Data'!$R78</f>
        <v>PIS</v>
      </c>
      <c r="AC78" s="4">
        <v>45138.0</v>
      </c>
      <c r="AD78" s="1">
        <f>COUNTIFS('Post Data'!$X$2:$X$465,"Within SLA",'Post Data'!$C$2:$C$465,'Post Data'!$C78,'Post Data'!$D$2:$D$465,'Post Data'!$D78)</f>
        <v>0</v>
      </c>
      <c r="AE78" s="1">
        <f>COUNTIFS('Post Data'!$X$2:$X$465,"SLA Violated",'Post Data'!$C$2:$C$465,'Post Data'!$C78,'Post Data'!$D$2:$D$465,'Post Data'!$D78)</f>
        <v>2</v>
      </c>
      <c r="AF78" s="10">
        <f>'Post Data'!$AD78/('Post Data'!$AD78+'Post Data'!$AE78)</f>
        <v>0</v>
      </c>
    </row>
    <row r="79" ht="15.75" customHeight="1">
      <c r="A79" s="1" t="s">
        <v>366</v>
      </c>
      <c r="B79" s="1" t="s">
        <v>29</v>
      </c>
      <c r="C79" s="1" t="s">
        <v>169</v>
      </c>
      <c r="D79" s="1" t="s">
        <v>154</v>
      </c>
      <c r="E79" s="1" t="s">
        <v>248</v>
      </c>
      <c r="F79" s="1" t="s">
        <v>249</v>
      </c>
      <c r="G79" s="1" t="s">
        <v>367</v>
      </c>
      <c r="H79" s="1" t="s">
        <v>368</v>
      </c>
      <c r="I79" s="1">
        <v>257.0</v>
      </c>
      <c r="J79" s="1" t="s">
        <v>34</v>
      </c>
      <c r="K79" s="1" t="s">
        <v>35</v>
      </c>
      <c r="L79" s="9">
        <v>45152.493055555555</v>
      </c>
      <c r="M79" s="9">
        <v>45152.49375</v>
      </c>
      <c r="N79" s="9">
        <v>45152.657638888886</v>
      </c>
      <c r="O79" s="1" t="s">
        <v>246</v>
      </c>
      <c r="P79" s="1" t="b">
        <v>1</v>
      </c>
      <c r="Q79" s="1" t="s">
        <v>154</v>
      </c>
      <c r="R79" s="1" t="s">
        <v>65</v>
      </c>
      <c r="S79" s="6" t="s">
        <v>38</v>
      </c>
      <c r="T79" s="1" t="s">
        <v>39</v>
      </c>
      <c r="U79" s="1" t="str">
        <f>IF(ISNUMBER('Post Data'!$N79),"Done","Pending")</f>
        <v>Done</v>
      </c>
      <c r="V79" s="5">
        <f>IFERROR('Post Data'!$N79-'Post Data'!$M79,5000)</f>
        <v>0.1638888889</v>
      </c>
      <c r="W79" s="1" t="str">
        <f t="array" ref="W79">IFS('Post Data'!$V79&lt;=5,"00-05 Days",
AND('Post Data'!$V79&gt;5,'Post Data'!$V79&lt;=10),"06-10 Days",
AND('Post Data'!$V79&gt;10,'Post Data'!$V79&lt;=15),"11-15 Days",
AND('Post Data'!$V79&gt;15,'Post Data'!$V79&lt;=20),"16-20 Days",
'Post Data'!$V79&gt;20,"20+ Days")</f>
        <v>00-05 Days</v>
      </c>
      <c r="X79" s="1" t="str">
        <f>IF(AND('Post Data'!$N79&lt;='Post Data'!$L79,'Post Data'!$N79&lt;&gt;0),"Within SLA",IF(AND(TODAY()&lt;='Post Data'!$L79,'Post Data'!$N79=0),"Within SLA","SLA Violated"))</f>
        <v>SLA Violated</v>
      </c>
      <c r="Y79" s="1" t="str">
        <f t="array" ref="Y79">IFERROR(INDEX('Pending @'!$B$2:$B$19,MATCH('Post Data'!$H79,'Pending @'!$A$2:$A$19,0)),
IF(AND('Post Data'!$D79="Region Update",'Post Data'!$AA79="Central"),"DNS-Central",
IF(AND('Post Data'!$D79="Region Update",'Post Data'!$AA79="Eastern"),"DNS-Eastern",
IF(AND('Post Data'!$D79="Region Update",'Post Data'!$AA79="Northern"),"DNS-Northern",
IF(AND('Post Data'!$D79="Region Update",'Post Data'!$AA79="Southern"),"DNS-Southern",
IF(AND('Post Data'!$D79="Region Update",'Post Data'!$AA79="Western"),"DNS-Western",
IF(AND('Post Data'!$D79="Region Update",'Post Data'!$AA79="Ops CO"),"DNS-Regional Ops",
IF(AND('Post Data'!$D79="Invoice Validation",'Post Data'!$AA79="Central"),"DNS-Central",
IF(AND('Post Data'!$D79="Invoice Validation",'Post Data'!$AA79="Eastern"),"DNS-Eastern",
IF(AND('Post Data'!$D79="Invoice Validation",'Post Data'!$AA79="Northern"),"DNS-Northern",
IF(AND('Post Data'!$D79="Invoice Validation",'Post Data'!$AA79="Southern"),"DNS-Southern",
IF(AND('Post Data'!$D79="Invoice Validation",'Post Data'!$AA79="Western"),"DNS-Western",
IF(AND('Post Data'!$D79="Invoiced Validation",'Post Data'!$AA79="Ops CO"),"DNS-Regional Ops",
IF(OR('Post Data'!$D79="Create &amp; Upload PO",'Post Data'!$D79="Payment Status Update",'Post Data'!$D79="Create SES and Send to Finance"),"DNS-Finance",
IF('Post Data'!$D79="SCM Invoice Validation","DNS-SCM")))))))))))))))</f>
        <v>Browns-Eastern</v>
      </c>
      <c r="Z79" s="1" t="str">
        <f>IF(ISNUMBER(SEARCH("DNS",'Post Data'!$Y79)),"DNS","Vendor")</f>
        <v>Vendor</v>
      </c>
      <c r="AA79" s="1" t="str">
        <f t="array" ref="AA79">IFS(ISNUMBER(SEARCH("Central Office",'Post Data'!$C79)),"Ops CO",
OR(ISNUMBER(SEARCH("CNR",'Post Data'!$C79)),ISNUMBER(SEARCH("NWR",'Post Data'!$C79))),"Central",
OR(ISNUMBER(SEARCH("ESR",'Post Data'!$C79)),ISNUMBER(SEARCH("UVR",'Post Data'!$C79))),"Eastern",
OR(ISNUMBER(SEARCH("NCR",'Post Data'!$C79)),ISNUMBER(SEARCH("NTR",'Post Data'!$C79))),"Northern",
OR(ISNUMBER(SEARCH("WSR",'Post Data'!$C79)),ISNUMBER(SEARCH("SUR",'Post Data'!$C79))),"Southern",
OR(ISNUMBER(SEARCH("WCR",'Post Data'!$C79)),ISNUMBER(SEARCH("WNR",'Post Data'!$C79))),"Western")</f>
        <v>Eastern</v>
      </c>
      <c r="AB79" s="1" t="str">
        <f>'Post Data'!$R79</f>
        <v>FTG</v>
      </c>
      <c r="AC79" s="4">
        <v>45138.0</v>
      </c>
      <c r="AD79" s="1">
        <f>COUNTIFS('Post Data'!$X$2:$X$465,"Within SLA",'Post Data'!$C$2:$C$465,'Post Data'!$C79,'Post Data'!$D$2:$D$465,'Post Data'!$D79)</f>
        <v>0</v>
      </c>
      <c r="AE79" s="1">
        <f>COUNTIFS('Post Data'!$X$2:$X$465,"SLA Violated",'Post Data'!$C$2:$C$465,'Post Data'!$C79,'Post Data'!$D$2:$D$465,'Post Data'!$D79)</f>
        <v>1</v>
      </c>
      <c r="AF79" s="10">
        <f>'Post Data'!$AD79/('Post Data'!$AD79+'Post Data'!$AE79)</f>
        <v>0</v>
      </c>
    </row>
    <row r="80" ht="15.75" customHeight="1">
      <c r="A80" s="1" t="s">
        <v>369</v>
      </c>
      <c r="B80" s="1" t="s">
        <v>29</v>
      </c>
      <c r="C80" s="1" t="s">
        <v>91</v>
      </c>
      <c r="D80" s="1" t="s">
        <v>154</v>
      </c>
      <c r="E80" s="1" t="s">
        <v>248</v>
      </c>
      <c r="F80" s="1" t="s">
        <v>249</v>
      </c>
      <c r="G80" s="1" t="s">
        <v>367</v>
      </c>
      <c r="H80" s="1" t="s">
        <v>368</v>
      </c>
      <c r="I80" s="1">
        <v>270.0</v>
      </c>
      <c r="J80" s="1" t="s">
        <v>34</v>
      </c>
      <c r="K80" s="1" t="s">
        <v>35</v>
      </c>
      <c r="L80" s="9">
        <v>45156.48611111111</v>
      </c>
      <c r="M80" s="9">
        <v>45152.48611111111</v>
      </c>
      <c r="N80" s="9">
        <v>45153.52291666667</v>
      </c>
      <c r="O80" s="1" t="s">
        <v>246</v>
      </c>
      <c r="P80" s="1" t="b">
        <v>0</v>
      </c>
      <c r="Q80" s="1" t="s">
        <v>154</v>
      </c>
      <c r="R80" s="1" t="s">
        <v>51</v>
      </c>
      <c r="S80" s="6" t="s">
        <v>38</v>
      </c>
      <c r="T80" s="1" t="s">
        <v>39</v>
      </c>
      <c r="U80" s="1" t="str">
        <f>IF(ISNUMBER('Post Data'!$N80),"Done","Pending")</f>
        <v>Done</v>
      </c>
      <c r="V80" s="5">
        <f>IFERROR('Post Data'!$N80-'Post Data'!$M80,5000)</f>
        <v>1.036805556</v>
      </c>
      <c r="W80" s="1" t="str">
        <f t="array" ref="W80">IFS('Post Data'!$V80&lt;=5,"00-05 Days",
AND('Post Data'!$V80&gt;5,'Post Data'!$V80&lt;=10),"06-10 Days",
AND('Post Data'!$V80&gt;10,'Post Data'!$V80&lt;=15),"11-15 Days",
AND('Post Data'!$V80&gt;15,'Post Data'!$V80&lt;=20),"16-20 Days",
'Post Data'!$V80&gt;20,"20+ Days")</f>
        <v>00-05 Days</v>
      </c>
      <c r="X80" s="1" t="str">
        <f>IF(AND('Post Data'!$N80&lt;='Post Data'!$L80,'Post Data'!$N80&lt;&gt;0),"Within SLA",IF(AND(TODAY()&lt;='Post Data'!$L80,'Post Data'!$N80=0),"Within SLA","SLA Violated"))</f>
        <v>Within SLA</v>
      </c>
      <c r="Y80" s="1" t="str">
        <f t="array" ref="Y80">IFERROR(INDEX('Pending @'!$B$2:$B$19,MATCH('Post Data'!$H80,'Pending @'!$A$2:$A$19,0)),
IF(AND('Post Data'!$D80="Region Update",'Post Data'!$AA80="Central"),"DNS-Central",
IF(AND('Post Data'!$D80="Region Update",'Post Data'!$AA80="Eastern"),"DNS-Eastern",
IF(AND('Post Data'!$D80="Region Update",'Post Data'!$AA80="Northern"),"DNS-Northern",
IF(AND('Post Data'!$D80="Region Update",'Post Data'!$AA80="Southern"),"DNS-Southern",
IF(AND('Post Data'!$D80="Region Update",'Post Data'!$AA80="Western"),"DNS-Western",
IF(AND('Post Data'!$D80="Region Update",'Post Data'!$AA80="Ops CO"),"DNS-Regional Ops",
IF(AND('Post Data'!$D80="Invoice Validation",'Post Data'!$AA80="Central"),"DNS-Central",
IF(AND('Post Data'!$D80="Invoice Validation",'Post Data'!$AA80="Eastern"),"DNS-Eastern",
IF(AND('Post Data'!$D80="Invoice Validation",'Post Data'!$AA80="Northern"),"DNS-Northern",
IF(AND('Post Data'!$D80="Invoice Validation",'Post Data'!$AA80="Southern"),"DNS-Southern",
IF(AND('Post Data'!$D80="Invoice Validation",'Post Data'!$AA80="Western"),"DNS-Western",
IF(AND('Post Data'!$D80="Invoiced Validation",'Post Data'!$AA80="Ops CO"),"DNS-Regional Ops",
IF(OR('Post Data'!$D80="Create &amp; Upload PO",'Post Data'!$D80="Payment Status Update",'Post Data'!$D80="Create SES and Send to Finance"),"DNS-Finance",
IF('Post Data'!$D80="SCM Invoice Validation","DNS-SCM")))))))))))))))</f>
        <v>Browns-Eastern</v>
      </c>
      <c r="Z80" s="1" t="str">
        <f>IF(ISNUMBER(SEARCH("DNS",'Post Data'!$Y80)),"DNS","Vendor")</f>
        <v>Vendor</v>
      </c>
      <c r="AA80" s="1" t="str">
        <f t="array" ref="AA80">IFS(ISNUMBER(SEARCH("Central Office",'Post Data'!$C80)),"Ops CO",
OR(ISNUMBER(SEARCH("CNR",'Post Data'!$C80)),ISNUMBER(SEARCH("NWR",'Post Data'!$C80))),"Central",
OR(ISNUMBER(SEARCH("ESR",'Post Data'!$C80)),ISNUMBER(SEARCH("UVR",'Post Data'!$C80))),"Eastern",
OR(ISNUMBER(SEARCH("NCR",'Post Data'!$C80)),ISNUMBER(SEARCH("NTR",'Post Data'!$C80))),"Northern",
OR(ISNUMBER(SEARCH("WSR",'Post Data'!$C80)),ISNUMBER(SEARCH("SUR",'Post Data'!$C80))),"Southern",
OR(ISNUMBER(SEARCH("WCR",'Post Data'!$C80)),ISNUMBER(SEARCH("WNR",'Post Data'!$C80))),"Western")</f>
        <v>Eastern</v>
      </c>
      <c r="AB80" s="1" t="str">
        <f>'Post Data'!$R80</f>
        <v>Refuel</v>
      </c>
      <c r="AC80" s="4">
        <v>45138.0</v>
      </c>
      <c r="AD80" s="1">
        <f>COUNTIFS('Post Data'!$X$2:$X$465,"Within SLA",'Post Data'!$C$2:$C$465,'Post Data'!$C80,'Post Data'!$D$2:$D$465,'Post Data'!$D80)</f>
        <v>1</v>
      </c>
      <c r="AE80" s="1">
        <f>COUNTIFS('Post Data'!$X$2:$X$465,"SLA Violated",'Post Data'!$C$2:$C$465,'Post Data'!$C80,'Post Data'!$D$2:$D$465,'Post Data'!$D80)</f>
        <v>0</v>
      </c>
      <c r="AF80" s="10">
        <f>'Post Data'!$AD80/('Post Data'!$AD80+'Post Data'!$AE80)</f>
        <v>1</v>
      </c>
    </row>
    <row r="81" ht="15.75" customHeight="1">
      <c r="A81" s="1" t="s">
        <v>370</v>
      </c>
      <c r="B81" s="1" t="s">
        <v>29</v>
      </c>
      <c r="C81" s="1" t="s">
        <v>277</v>
      </c>
      <c r="D81" s="1" t="s">
        <v>154</v>
      </c>
      <c r="E81" s="1" t="s">
        <v>248</v>
      </c>
      <c r="F81" s="1" t="s">
        <v>249</v>
      </c>
      <c r="G81" s="1" t="s">
        <v>367</v>
      </c>
      <c r="H81" s="1" t="s">
        <v>368</v>
      </c>
      <c r="I81" s="1">
        <v>235.0</v>
      </c>
      <c r="J81" s="1" t="s">
        <v>34</v>
      </c>
      <c r="K81" s="1" t="s">
        <v>35</v>
      </c>
      <c r="L81" s="9">
        <v>45152.45416666667</v>
      </c>
      <c r="M81" s="9">
        <v>45152.45486111111</v>
      </c>
      <c r="N81" s="9">
        <v>45152.64861111111</v>
      </c>
      <c r="O81" s="1" t="s">
        <v>246</v>
      </c>
      <c r="P81" s="1" t="b">
        <v>1</v>
      </c>
      <c r="Q81" s="1" t="s">
        <v>154</v>
      </c>
      <c r="R81" s="1" t="s">
        <v>45</v>
      </c>
      <c r="S81" s="6" t="s">
        <v>38</v>
      </c>
      <c r="T81" s="1" t="s">
        <v>39</v>
      </c>
      <c r="U81" s="1" t="str">
        <f>IF(ISNUMBER('Post Data'!$N81),"Done","Pending")</f>
        <v>Done</v>
      </c>
      <c r="V81" s="5">
        <f>IFERROR('Post Data'!$N81-'Post Data'!$M81,5000)</f>
        <v>0.19375</v>
      </c>
      <c r="W81" s="1" t="str">
        <f t="array" ref="W81">IFS('Post Data'!$V81&lt;=5,"00-05 Days",
AND('Post Data'!$V81&gt;5,'Post Data'!$V81&lt;=10),"06-10 Days",
AND('Post Data'!$V81&gt;10,'Post Data'!$V81&lt;=15),"11-15 Days",
AND('Post Data'!$V81&gt;15,'Post Data'!$V81&lt;=20),"16-20 Days",
'Post Data'!$V81&gt;20,"20+ Days")</f>
        <v>00-05 Days</v>
      </c>
      <c r="X81" s="1" t="str">
        <f>IF(AND('Post Data'!$N81&lt;='Post Data'!$L81,'Post Data'!$N81&lt;&gt;0),"Within SLA",IF(AND(TODAY()&lt;='Post Data'!$L81,'Post Data'!$N81=0),"Within SLA","SLA Violated"))</f>
        <v>SLA Violated</v>
      </c>
      <c r="Y81" s="1" t="str">
        <f t="array" ref="Y81">IFERROR(INDEX('Pending @'!$B$2:$B$19,MATCH('Post Data'!$H81,'Pending @'!$A$2:$A$19,0)),
IF(AND('Post Data'!$D81="Region Update",'Post Data'!$AA81="Central"),"DNS-Central",
IF(AND('Post Data'!$D81="Region Update",'Post Data'!$AA81="Eastern"),"DNS-Eastern",
IF(AND('Post Data'!$D81="Region Update",'Post Data'!$AA81="Northern"),"DNS-Northern",
IF(AND('Post Data'!$D81="Region Update",'Post Data'!$AA81="Southern"),"DNS-Southern",
IF(AND('Post Data'!$D81="Region Update",'Post Data'!$AA81="Western"),"DNS-Western",
IF(AND('Post Data'!$D81="Region Update",'Post Data'!$AA81="Ops CO"),"DNS-Regional Ops",
IF(AND('Post Data'!$D81="Invoice Validation",'Post Data'!$AA81="Central"),"DNS-Central",
IF(AND('Post Data'!$D81="Invoice Validation",'Post Data'!$AA81="Eastern"),"DNS-Eastern",
IF(AND('Post Data'!$D81="Invoice Validation",'Post Data'!$AA81="Northern"),"DNS-Northern",
IF(AND('Post Data'!$D81="Invoice Validation",'Post Data'!$AA81="Southern"),"DNS-Southern",
IF(AND('Post Data'!$D81="Invoice Validation",'Post Data'!$AA81="Western"),"DNS-Western",
IF(AND('Post Data'!$D81="Invoiced Validation",'Post Data'!$AA81="Ops CO"),"DNS-Regional Ops",
IF(OR('Post Data'!$D81="Create &amp; Upload PO",'Post Data'!$D81="Payment Status Update",'Post Data'!$D81="Create SES and Send to Finance"),"DNS-Finance",
IF('Post Data'!$D81="SCM Invoice Validation","DNS-SCM")))))))))))))))</f>
        <v>Browns-Eastern</v>
      </c>
      <c r="Z81" s="1" t="str">
        <f>IF(ISNUMBER(SEARCH("DNS",'Post Data'!$Y81)),"DNS","Vendor")</f>
        <v>Vendor</v>
      </c>
      <c r="AA81" s="1" t="str">
        <f t="array" ref="AA81">IFS(ISNUMBER(SEARCH("Central Office",'Post Data'!$C81)),"Ops CO",
OR(ISNUMBER(SEARCH("CNR",'Post Data'!$C81)),ISNUMBER(SEARCH("NWR",'Post Data'!$C81))),"Central",
OR(ISNUMBER(SEARCH("ESR",'Post Data'!$C81)),ISNUMBER(SEARCH("UVR",'Post Data'!$C81))),"Eastern",
OR(ISNUMBER(SEARCH("NCR",'Post Data'!$C81)),ISNUMBER(SEARCH("NTR",'Post Data'!$C81))),"Northern",
OR(ISNUMBER(SEARCH("WSR",'Post Data'!$C81)),ISNUMBER(SEARCH("SUR",'Post Data'!$C81))),"Southern",
OR(ISNUMBER(SEARCH("WCR",'Post Data'!$C81)),ISNUMBER(SEARCH("WNR",'Post Data'!$C81))),"Western")</f>
        <v>Eastern</v>
      </c>
      <c r="AB81" s="1" t="str">
        <f>'Post Data'!$R81</f>
        <v>AC</v>
      </c>
      <c r="AC81" s="4">
        <v>45138.0</v>
      </c>
      <c r="AD81" s="1">
        <f>COUNTIFS('Post Data'!$X$2:$X$465,"Within SLA",'Post Data'!$C$2:$C$465,'Post Data'!$C81,'Post Data'!$D$2:$D$465,'Post Data'!$D81)</f>
        <v>0</v>
      </c>
      <c r="AE81" s="1">
        <f>COUNTIFS('Post Data'!$X$2:$X$465,"SLA Violated",'Post Data'!$C$2:$C$465,'Post Data'!$C81,'Post Data'!$D$2:$D$465,'Post Data'!$D81)</f>
        <v>1</v>
      </c>
      <c r="AF81" s="10">
        <f>'Post Data'!$AD81/('Post Data'!$AD81+'Post Data'!$AE81)</f>
        <v>0</v>
      </c>
    </row>
    <row r="82" ht="15.75" customHeight="1">
      <c r="A82" s="1" t="s">
        <v>371</v>
      </c>
      <c r="B82" s="1" t="s">
        <v>29</v>
      </c>
      <c r="C82" s="1" t="s">
        <v>79</v>
      </c>
      <c r="D82" s="1" t="s">
        <v>154</v>
      </c>
      <c r="E82" s="1" t="s">
        <v>248</v>
      </c>
      <c r="F82" s="1" t="s">
        <v>249</v>
      </c>
      <c r="G82" s="1" t="s">
        <v>250</v>
      </c>
      <c r="H82" s="1" t="s">
        <v>251</v>
      </c>
      <c r="I82" s="1">
        <v>266.0</v>
      </c>
      <c r="J82" s="1" t="s">
        <v>34</v>
      </c>
      <c r="K82" s="1" t="s">
        <v>35</v>
      </c>
      <c r="L82" s="9">
        <v>45151.66736111111</v>
      </c>
      <c r="M82" s="9">
        <v>45151.66805555556</v>
      </c>
      <c r="N82" s="9">
        <v>45152.566666666666</v>
      </c>
      <c r="O82" s="1" t="s">
        <v>246</v>
      </c>
      <c r="P82" s="1" t="b">
        <v>1</v>
      </c>
      <c r="Q82" s="1" t="s">
        <v>154</v>
      </c>
      <c r="R82" s="1" t="s">
        <v>65</v>
      </c>
      <c r="S82" s="6" t="s">
        <v>38</v>
      </c>
      <c r="T82" s="1" t="s">
        <v>39</v>
      </c>
      <c r="U82" s="1" t="str">
        <f>IF(ISNUMBER('Post Data'!$N82),"Done","Pending")</f>
        <v>Done</v>
      </c>
      <c r="V82" s="5">
        <f>IFERROR('Post Data'!$N82-'Post Data'!$M82,5000)</f>
        <v>0.8986111111</v>
      </c>
      <c r="W82" s="1" t="str">
        <f t="array" ref="W82">IFS('Post Data'!$V82&lt;=5,"00-05 Days",
AND('Post Data'!$V82&gt;5,'Post Data'!$V82&lt;=10),"06-10 Days",
AND('Post Data'!$V82&gt;10,'Post Data'!$V82&lt;=15),"11-15 Days",
AND('Post Data'!$V82&gt;15,'Post Data'!$V82&lt;=20),"16-20 Days",
'Post Data'!$V82&gt;20,"20+ Days")</f>
        <v>00-05 Days</v>
      </c>
      <c r="X82" s="1" t="str">
        <f>IF(AND('Post Data'!$N82&lt;='Post Data'!$L82,'Post Data'!$N82&lt;&gt;0),"Within SLA",IF(AND(TODAY()&lt;='Post Data'!$L82,'Post Data'!$N82=0),"Within SLA","SLA Violated"))</f>
        <v>SLA Violated</v>
      </c>
      <c r="Y82" s="1" t="str">
        <f t="array" ref="Y82">IFERROR(INDEX('Pending @'!$B$2:$B$19,MATCH('Post Data'!$H82,'Pending @'!$A$2:$A$19,0)),
IF(AND('Post Data'!$D82="Region Update",'Post Data'!$AA82="Central"),"DNS-Central",
IF(AND('Post Data'!$D82="Region Update",'Post Data'!$AA82="Eastern"),"DNS-Eastern",
IF(AND('Post Data'!$D82="Region Update",'Post Data'!$AA82="Northern"),"DNS-Northern",
IF(AND('Post Data'!$D82="Region Update",'Post Data'!$AA82="Southern"),"DNS-Southern",
IF(AND('Post Data'!$D82="Region Update",'Post Data'!$AA82="Western"),"DNS-Western",
IF(AND('Post Data'!$D82="Region Update",'Post Data'!$AA82="Ops CO"),"DNS-Regional Ops",
IF(AND('Post Data'!$D82="Invoice Validation",'Post Data'!$AA82="Central"),"DNS-Central",
IF(AND('Post Data'!$D82="Invoice Validation",'Post Data'!$AA82="Eastern"),"DNS-Eastern",
IF(AND('Post Data'!$D82="Invoice Validation",'Post Data'!$AA82="Northern"),"DNS-Northern",
IF(AND('Post Data'!$D82="Invoice Validation",'Post Data'!$AA82="Southern"),"DNS-Southern",
IF(AND('Post Data'!$D82="Invoice Validation",'Post Data'!$AA82="Western"),"DNS-Western",
IF(AND('Post Data'!$D82="Invoiced Validation",'Post Data'!$AA82="Ops CO"),"DNS-Regional Ops",
IF(OR('Post Data'!$D82="Create &amp; Upload PO",'Post Data'!$D82="Payment Status Update",'Post Data'!$D82="Create SES and Send to Finance"),"DNS-Finance",
IF('Post Data'!$D82="SCM Invoice Validation","DNS-SCM")))))))))))))))</f>
        <v>Browns-Central</v>
      </c>
      <c r="Z82" s="1" t="str">
        <f>IF(ISNUMBER(SEARCH("DNS",'Post Data'!$Y82)),"DNS","Vendor")</f>
        <v>Vendor</v>
      </c>
      <c r="AA82" s="1" t="str">
        <f t="array" ref="AA82">IFS(ISNUMBER(SEARCH("Central Office",'Post Data'!$C82)),"Ops CO",
OR(ISNUMBER(SEARCH("CNR",'Post Data'!$C82)),ISNUMBER(SEARCH("NWR",'Post Data'!$C82))),"Central",
OR(ISNUMBER(SEARCH("ESR",'Post Data'!$C82)),ISNUMBER(SEARCH("UVR",'Post Data'!$C82))),"Eastern",
OR(ISNUMBER(SEARCH("NCR",'Post Data'!$C82)),ISNUMBER(SEARCH("NTR",'Post Data'!$C82))),"Northern",
OR(ISNUMBER(SEARCH("WSR",'Post Data'!$C82)),ISNUMBER(SEARCH("SUR",'Post Data'!$C82))),"Southern",
OR(ISNUMBER(SEARCH("WCR",'Post Data'!$C82)),ISNUMBER(SEARCH("WNR",'Post Data'!$C82))),"Western")</f>
        <v>Central</v>
      </c>
      <c r="AB82" s="1" t="str">
        <f>'Post Data'!$R82</f>
        <v>FTG</v>
      </c>
      <c r="AC82" s="4">
        <v>45138.0</v>
      </c>
      <c r="AD82" s="1">
        <f>COUNTIFS('Post Data'!$X$2:$X$465,"Within SLA",'Post Data'!$C$2:$C$465,'Post Data'!$C82,'Post Data'!$D$2:$D$465,'Post Data'!$D82)</f>
        <v>0</v>
      </c>
      <c r="AE82" s="1">
        <f>COUNTIFS('Post Data'!$X$2:$X$465,"SLA Violated",'Post Data'!$C$2:$C$465,'Post Data'!$C82,'Post Data'!$D$2:$D$465,'Post Data'!$D82)</f>
        <v>1</v>
      </c>
      <c r="AF82" s="10">
        <f>'Post Data'!$AD82/('Post Data'!$AD82+'Post Data'!$AE82)</f>
        <v>0</v>
      </c>
    </row>
    <row r="83" ht="15.75" customHeight="1">
      <c r="A83" s="1" t="s">
        <v>372</v>
      </c>
      <c r="B83" s="1" t="s">
        <v>29</v>
      </c>
      <c r="C83" s="1" t="s">
        <v>89</v>
      </c>
      <c r="D83" s="1" t="s">
        <v>154</v>
      </c>
      <c r="E83" s="1" t="s">
        <v>248</v>
      </c>
      <c r="F83" s="1" t="s">
        <v>249</v>
      </c>
      <c r="G83" s="1" t="s">
        <v>338</v>
      </c>
      <c r="H83" s="1" t="s">
        <v>339</v>
      </c>
      <c r="I83" s="1">
        <v>251.0</v>
      </c>
      <c r="J83" s="1" t="s">
        <v>34</v>
      </c>
      <c r="K83" s="1" t="s">
        <v>35</v>
      </c>
      <c r="L83" s="9">
        <v>45151.51875</v>
      </c>
      <c r="M83" s="9">
        <v>45151.51944444444</v>
      </c>
      <c r="N83" s="9">
        <v>45153.43402777778</v>
      </c>
      <c r="O83" s="1" t="s">
        <v>246</v>
      </c>
      <c r="P83" s="1" t="b">
        <v>1</v>
      </c>
      <c r="Q83" s="1" t="s">
        <v>154</v>
      </c>
      <c r="R83" s="1" t="s">
        <v>42</v>
      </c>
      <c r="S83" s="6" t="s">
        <v>38</v>
      </c>
      <c r="T83" s="1" t="s">
        <v>39</v>
      </c>
      <c r="U83" s="1" t="str">
        <f>IF(ISNUMBER('Post Data'!$N83),"Done","Pending")</f>
        <v>Done</v>
      </c>
      <c r="V83" s="5">
        <f>IFERROR('Post Data'!$N83-'Post Data'!$M83,5000)</f>
        <v>1.914583333</v>
      </c>
      <c r="W83" s="1" t="str">
        <f t="array" ref="W83">IFS('Post Data'!$V83&lt;=5,"00-05 Days",
AND('Post Data'!$V83&gt;5,'Post Data'!$V83&lt;=10),"06-10 Days",
AND('Post Data'!$V83&gt;10,'Post Data'!$V83&lt;=15),"11-15 Days",
AND('Post Data'!$V83&gt;15,'Post Data'!$V83&lt;=20),"16-20 Days",
'Post Data'!$V83&gt;20,"20+ Days")</f>
        <v>00-05 Days</v>
      </c>
      <c r="X83" s="1" t="str">
        <f>IF(AND('Post Data'!$N83&lt;='Post Data'!$L83,'Post Data'!$N83&lt;&gt;0),"Within SLA",IF(AND(TODAY()&lt;='Post Data'!$L83,'Post Data'!$N83=0),"Within SLA","SLA Violated"))</f>
        <v>SLA Violated</v>
      </c>
      <c r="Y83" s="1" t="str">
        <f t="array" ref="Y83">IFERROR(INDEX('Pending @'!$B$2:$B$19,MATCH('Post Data'!$H83,'Pending @'!$A$2:$A$19,0)),
IF(AND('Post Data'!$D83="Region Update",'Post Data'!$AA83="Central"),"DNS-Central",
IF(AND('Post Data'!$D83="Region Update",'Post Data'!$AA83="Eastern"),"DNS-Eastern",
IF(AND('Post Data'!$D83="Region Update",'Post Data'!$AA83="Northern"),"DNS-Northern",
IF(AND('Post Data'!$D83="Region Update",'Post Data'!$AA83="Southern"),"DNS-Southern",
IF(AND('Post Data'!$D83="Region Update",'Post Data'!$AA83="Western"),"DNS-Western",
IF(AND('Post Data'!$D83="Region Update",'Post Data'!$AA83="Ops CO"),"DNS-Regional Ops",
IF(AND('Post Data'!$D83="Invoice Validation",'Post Data'!$AA83="Central"),"DNS-Central",
IF(AND('Post Data'!$D83="Invoice Validation",'Post Data'!$AA83="Eastern"),"DNS-Eastern",
IF(AND('Post Data'!$D83="Invoice Validation",'Post Data'!$AA83="Northern"),"DNS-Northern",
IF(AND('Post Data'!$D83="Invoice Validation",'Post Data'!$AA83="Southern"),"DNS-Southern",
IF(AND('Post Data'!$D83="Invoice Validation",'Post Data'!$AA83="Western"),"DNS-Western",
IF(AND('Post Data'!$D83="Invoiced Validation",'Post Data'!$AA83="Ops CO"),"DNS-Regional Ops",
IF(OR('Post Data'!$D83="Create &amp; Upload PO",'Post Data'!$D83="Payment Status Update",'Post Data'!$D83="Create SES and Send to Finance"),"DNS-Finance",
IF('Post Data'!$D83="SCM Invoice Validation","DNS-SCM")))))))))))))))</f>
        <v>Browns-Western</v>
      </c>
      <c r="Z83" s="1" t="str">
        <f>IF(ISNUMBER(SEARCH("DNS",'Post Data'!$Y83)),"DNS","Vendor")</f>
        <v>Vendor</v>
      </c>
      <c r="AA83" s="1" t="str">
        <f t="array" ref="AA83">IFS(ISNUMBER(SEARCH("Central Office",'Post Data'!$C83)),"Ops CO",
OR(ISNUMBER(SEARCH("CNR",'Post Data'!$C83)),ISNUMBER(SEARCH("NWR",'Post Data'!$C83))),"Central",
OR(ISNUMBER(SEARCH("ESR",'Post Data'!$C83)),ISNUMBER(SEARCH("UVR",'Post Data'!$C83))),"Eastern",
OR(ISNUMBER(SEARCH("NCR",'Post Data'!$C83)),ISNUMBER(SEARCH("NTR",'Post Data'!$C83))),"Northern",
OR(ISNUMBER(SEARCH("WSR",'Post Data'!$C83)),ISNUMBER(SEARCH("SUR",'Post Data'!$C83))),"Southern",
OR(ISNUMBER(SEARCH("WCR",'Post Data'!$C83)),ISNUMBER(SEARCH("WNR",'Post Data'!$C83))),"Western")</f>
        <v>Western</v>
      </c>
      <c r="AB83" s="1" t="str">
        <f>'Post Data'!$R83</f>
        <v>PG</v>
      </c>
      <c r="AC83" s="4">
        <v>45138.0</v>
      </c>
      <c r="AD83" s="1">
        <f>COUNTIFS('Post Data'!$X$2:$X$465,"Within SLA",'Post Data'!$C$2:$C$465,'Post Data'!$C83,'Post Data'!$D$2:$D$465,'Post Data'!$D83)</f>
        <v>0</v>
      </c>
      <c r="AE83" s="1">
        <f>COUNTIFS('Post Data'!$X$2:$X$465,"SLA Violated",'Post Data'!$C$2:$C$465,'Post Data'!$C83,'Post Data'!$D$2:$D$465,'Post Data'!$D83)</f>
        <v>1</v>
      </c>
      <c r="AF83" s="10">
        <f>'Post Data'!$AD83/('Post Data'!$AD83+'Post Data'!$AE83)</f>
        <v>0</v>
      </c>
    </row>
    <row r="84" ht="15.75" customHeight="1">
      <c r="A84" s="1" t="s">
        <v>373</v>
      </c>
      <c r="B84" s="1" t="s">
        <v>29</v>
      </c>
      <c r="C84" s="1" t="s">
        <v>77</v>
      </c>
      <c r="D84" s="1" t="s">
        <v>154</v>
      </c>
      <c r="E84" s="1" t="s">
        <v>248</v>
      </c>
      <c r="F84" s="1" t="s">
        <v>249</v>
      </c>
      <c r="G84" s="1" t="s">
        <v>250</v>
      </c>
      <c r="H84" s="1" t="s">
        <v>251</v>
      </c>
      <c r="I84" s="1">
        <v>252.0</v>
      </c>
      <c r="J84" s="1" t="s">
        <v>34</v>
      </c>
      <c r="K84" s="1" t="s">
        <v>35</v>
      </c>
      <c r="L84" s="9">
        <v>45151.282638888886</v>
      </c>
      <c r="M84" s="9">
        <v>45151.28333333333</v>
      </c>
      <c r="N84" s="9">
        <v>45152.51944444444</v>
      </c>
      <c r="O84" s="1" t="s">
        <v>246</v>
      </c>
      <c r="P84" s="1" t="b">
        <v>1</v>
      </c>
      <c r="Q84" s="1" t="s">
        <v>154</v>
      </c>
      <c r="R84" s="1" t="s">
        <v>42</v>
      </c>
      <c r="S84" s="6" t="s">
        <v>38</v>
      </c>
      <c r="T84" s="1" t="s">
        <v>39</v>
      </c>
      <c r="U84" s="1" t="str">
        <f>IF(ISNUMBER('Post Data'!$N84),"Done","Pending")</f>
        <v>Done</v>
      </c>
      <c r="V84" s="5">
        <f>IFERROR('Post Data'!$N84-'Post Data'!$M84,5000)</f>
        <v>1.236111111</v>
      </c>
      <c r="W84" s="1" t="str">
        <f t="array" ref="W84">IFS('Post Data'!$V84&lt;=5,"00-05 Days",
AND('Post Data'!$V84&gt;5,'Post Data'!$V84&lt;=10),"06-10 Days",
AND('Post Data'!$V84&gt;10,'Post Data'!$V84&lt;=15),"11-15 Days",
AND('Post Data'!$V84&gt;15,'Post Data'!$V84&lt;=20),"16-20 Days",
'Post Data'!$V84&gt;20,"20+ Days")</f>
        <v>00-05 Days</v>
      </c>
      <c r="X84" s="1" t="str">
        <f>IF(AND('Post Data'!$N84&lt;='Post Data'!$L84,'Post Data'!$N84&lt;&gt;0),"Within SLA",IF(AND(TODAY()&lt;='Post Data'!$L84,'Post Data'!$N84=0),"Within SLA","SLA Violated"))</f>
        <v>SLA Violated</v>
      </c>
      <c r="Y84" s="1" t="str">
        <f t="array" ref="Y84">IFERROR(INDEX('Pending @'!$B$2:$B$19,MATCH('Post Data'!$H84,'Pending @'!$A$2:$A$19,0)),
IF(AND('Post Data'!$D84="Region Update",'Post Data'!$AA84="Central"),"DNS-Central",
IF(AND('Post Data'!$D84="Region Update",'Post Data'!$AA84="Eastern"),"DNS-Eastern",
IF(AND('Post Data'!$D84="Region Update",'Post Data'!$AA84="Northern"),"DNS-Northern",
IF(AND('Post Data'!$D84="Region Update",'Post Data'!$AA84="Southern"),"DNS-Southern",
IF(AND('Post Data'!$D84="Region Update",'Post Data'!$AA84="Western"),"DNS-Western",
IF(AND('Post Data'!$D84="Region Update",'Post Data'!$AA84="Ops CO"),"DNS-Regional Ops",
IF(AND('Post Data'!$D84="Invoice Validation",'Post Data'!$AA84="Central"),"DNS-Central",
IF(AND('Post Data'!$D84="Invoice Validation",'Post Data'!$AA84="Eastern"),"DNS-Eastern",
IF(AND('Post Data'!$D84="Invoice Validation",'Post Data'!$AA84="Northern"),"DNS-Northern",
IF(AND('Post Data'!$D84="Invoice Validation",'Post Data'!$AA84="Southern"),"DNS-Southern",
IF(AND('Post Data'!$D84="Invoice Validation",'Post Data'!$AA84="Western"),"DNS-Western",
IF(AND('Post Data'!$D84="Invoiced Validation",'Post Data'!$AA84="Ops CO"),"DNS-Regional Ops",
IF(OR('Post Data'!$D84="Create &amp; Upload PO",'Post Data'!$D84="Payment Status Update",'Post Data'!$D84="Create SES and Send to Finance"),"DNS-Finance",
IF('Post Data'!$D84="SCM Invoice Validation","DNS-SCM")))))))))))))))</f>
        <v>Browns-Central</v>
      </c>
      <c r="Z84" s="1" t="str">
        <f>IF(ISNUMBER(SEARCH("DNS",'Post Data'!$Y84)),"DNS","Vendor")</f>
        <v>Vendor</v>
      </c>
      <c r="AA84" s="1" t="str">
        <f t="array" ref="AA84">IFS(ISNUMBER(SEARCH("Central Office",'Post Data'!$C84)),"Ops CO",
OR(ISNUMBER(SEARCH("CNR",'Post Data'!$C84)),ISNUMBER(SEARCH("NWR",'Post Data'!$C84))),"Central",
OR(ISNUMBER(SEARCH("ESR",'Post Data'!$C84)),ISNUMBER(SEARCH("UVR",'Post Data'!$C84))),"Eastern",
OR(ISNUMBER(SEARCH("NCR",'Post Data'!$C84)),ISNUMBER(SEARCH("NTR",'Post Data'!$C84))),"Northern",
OR(ISNUMBER(SEARCH("WSR",'Post Data'!$C84)),ISNUMBER(SEARCH("SUR",'Post Data'!$C84))),"Southern",
OR(ISNUMBER(SEARCH("WCR",'Post Data'!$C84)),ISNUMBER(SEARCH("WNR",'Post Data'!$C84))),"Western")</f>
        <v>Central</v>
      </c>
      <c r="AB84" s="1" t="str">
        <f>'Post Data'!$R84</f>
        <v>PG</v>
      </c>
      <c r="AC84" s="4">
        <v>45138.0</v>
      </c>
      <c r="AD84" s="1">
        <f>COUNTIFS('Post Data'!$X$2:$X$465,"Within SLA",'Post Data'!$C$2:$C$465,'Post Data'!$C84,'Post Data'!$D$2:$D$465,'Post Data'!$D84)</f>
        <v>0</v>
      </c>
      <c r="AE84" s="1">
        <f>COUNTIFS('Post Data'!$X$2:$X$465,"SLA Violated",'Post Data'!$C$2:$C$465,'Post Data'!$C84,'Post Data'!$D$2:$D$465,'Post Data'!$D84)</f>
        <v>1</v>
      </c>
      <c r="AF84" s="10">
        <f>'Post Data'!$AD84/('Post Data'!$AD84+'Post Data'!$AE84)</f>
        <v>0</v>
      </c>
    </row>
    <row r="85" ht="15.75" customHeight="1">
      <c r="A85" s="1" t="s">
        <v>374</v>
      </c>
      <c r="B85" s="1" t="s">
        <v>29</v>
      </c>
      <c r="C85" s="1" t="s">
        <v>286</v>
      </c>
      <c r="D85" s="1" t="s">
        <v>154</v>
      </c>
      <c r="E85" s="1" t="s">
        <v>248</v>
      </c>
      <c r="F85" s="1" t="s">
        <v>249</v>
      </c>
      <c r="G85" s="1" t="s">
        <v>367</v>
      </c>
      <c r="H85" s="1" t="s">
        <v>368</v>
      </c>
      <c r="I85" s="1">
        <v>261.0</v>
      </c>
      <c r="J85" s="1" t="s">
        <v>34</v>
      </c>
      <c r="K85" s="1" t="s">
        <v>35</v>
      </c>
      <c r="L85" s="9">
        <v>45150.725</v>
      </c>
      <c r="M85" s="9">
        <v>45150.725694444445</v>
      </c>
      <c r="N85" s="9">
        <v>45152.60208333333</v>
      </c>
      <c r="O85" s="1" t="s">
        <v>246</v>
      </c>
      <c r="P85" s="1" t="b">
        <v>1</v>
      </c>
      <c r="Q85" s="1" t="s">
        <v>154</v>
      </c>
      <c r="R85" s="1" t="s">
        <v>37</v>
      </c>
      <c r="S85" s="6" t="s">
        <v>38</v>
      </c>
      <c r="T85" s="1" t="s">
        <v>39</v>
      </c>
      <c r="U85" s="1" t="str">
        <f>IF(ISNUMBER('Post Data'!$N85),"Done","Pending")</f>
        <v>Done</v>
      </c>
      <c r="V85" s="5">
        <f>IFERROR('Post Data'!$N85-'Post Data'!$M85,5000)</f>
        <v>1.876388889</v>
      </c>
      <c r="W85" s="1" t="str">
        <f t="array" ref="W85">IFS('Post Data'!$V85&lt;=5,"00-05 Days",
AND('Post Data'!$V85&gt;5,'Post Data'!$V85&lt;=10),"06-10 Days",
AND('Post Data'!$V85&gt;10,'Post Data'!$V85&lt;=15),"11-15 Days",
AND('Post Data'!$V85&gt;15,'Post Data'!$V85&lt;=20),"16-20 Days",
'Post Data'!$V85&gt;20,"20+ Days")</f>
        <v>00-05 Days</v>
      </c>
      <c r="X85" s="1" t="str">
        <f>IF(AND('Post Data'!$N85&lt;='Post Data'!$L85,'Post Data'!$N85&lt;&gt;0),"Within SLA",IF(AND(TODAY()&lt;='Post Data'!$L85,'Post Data'!$N85=0),"Within SLA","SLA Violated"))</f>
        <v>SLA Violated</v>
      </c>
      <c r="Y85" s="1" t="str">
        <f t="array" ref="Y85">IFERROR(INDEX('Pending @'!$B$2:$B$19,MATCH('Post Data'!$H85,'Pending @'!$A$2:$A$19,0)),
IF(AND('Post Data'!$D85="Region Update",'Post Data'!$AA85="Central"),"DNS-Central",
IF(AND('Post Data'!$D85="Region Update",'Post Data'!$AA85="Eastern"),"DNS-Eastern",
IF(AND('Post Data'!$D85="Region Update",'Post Data'!$AA85="Northern"),"DNS-Northern",
IF(AND('Post Data'!$D85="Region Update",'Post Data'!$AA85="Southern"),"DNS-Southern",
IF(AND('Post Data'!$D85="Region Update",'Post Data'!$AA85="Western"),"DNS-Western",
IF(AND('Post Data'!$D85="Region Update",'Post Data'!$AA85="Ops CO"),"DNS-Regional Ops",
IF(AND('Post Data'!$D85="Invoice Validation",'Post Data'!$AA85="Central"),"DNS-Central",
IF(AND('Post Data'!$D85="Invoice Validation",'Post Data'!$AA85="Eastern"),"DNS-Eastern",
IF(AND('Post Data'!$D85="Invoice Validation",'Post Data'!$AA85="Northern"),"DNS-Northern",
IF(AND('Post Data'!$D85="Invoice Validation",'Post Data'!$AA85="Southern"),"DNS-Southern",
IF(AND('Post Data'!$D85="Invoice Validation",'Post Data'!$AA85="Western"),"DNS-Western",
IF(AND('Post Data'!$D85="Invoiced Validation",'Post Data'!$AA85="Ops CO"),"DNS-Regional Ops",
IF(OR('Post Data'!$D85="Create &amp; Upload PO",'Post Data'!$D85="Payment Status Update",'Post Data'!$D85="Create SES and Send to Finance"),"DNS-Finance",
IF('Post Data'!$D85="SCM Invoice Validation","DNS-SCM")))))))))))))))</f>
        <v>Browns-Eastern</v>
      </c>
      <c r="Z85" s="1" t="str">
        <f>IF(ISNUMBER(SEARCH("DNS",'Post Data'!$Y85)),"DNS","Vendor")</f>
        <v>Vendor</v>
      </c>
      <c r="AA85" s="1" t="str">
        <f t="array" ref="AA85">IFS(ISNUMBER(SEARCH("Central Office",'Post Data'!$C85)),"Ops CO",
OR(ISNUMBER(SEARCH("CNR",'Post Data'!$C85)),ISNUMBER(SEARCH("NWR",'Post Data'!$C85))),"Central",
OR(ISNUMBER(SEARCH("ESR",'Post Data'!$C85)),ISNUMBER(SEARCH("UVR",'Post Data'!$C85))),"Eastern",
OR(ISNUMBER(SEARCH("NCR",'Post Data'!$C85)),ISNUMBER(SEARCH("NTR",'Post Data'!$C85))),"Northern",
OR(ISNUMBER(SEARCH("WSR",'Post Data'!$C85)),ISNUMBER(SEARCH("SUR",'Post Data'!$C85))),"Southern",
OR(ISNUMBER(SEARCH("WCR",'Post Data'!$C85)),ISNUMBER(SEARCH("WNR",'Post Data'!$C85))),"Western")</f>
        <v>Eastern</v>
      </c>
      <c r="AB85" s="1" t="str">
        <f>'Post Data'!$R85</f>
        <v>PIS</v>
      </c>
      <c r="AC85" s="4">
        <v>45138.0</v>
      </c>
      <c r="AD85" s="1">
        <f>COUNTIFS('Post Data'!$X$2:$X$465,"Within SLA",'Post Data'!$C$2:$C$465,'Post Data'!$C85,'Post Data'!$D$2:$D$465,'Post Data'!$D85)</f>
        <v>0</v>
      </c>
      <c r="AE85" s="1">
        <f>COUNTIFS('Post Data'!$X$2:$X$465,"SLA Violated",'Post Data'!$C$2:$C$465,'Post Data'!$C85,'Post Data'!$D$2:$D$465,'Post Data'!$D85)</f>
        <v>1</v>
      </c>
      <c r="AF85" s="10">
        <f>'Post Data'!$AD85/('Post Data'!$AD85+'Post Data'!$AE85)</f>
        <v>0</v>
      </c>
    </row>
    <row r="86" ht="15.75" customHeight="1">
      <c r="A86" s="1" t="s">
        <v>375</v>
      </c>
      <c r="B86" s="1" t="s">
        <v>29</v>
      </c>
      <c r="C86" s="1" t="s">
        <v>280</v>
      </c>
      <c r="D86" s="1" t="s">
        <v>154</v>
      </c>
      <c r="E86" s="1" t="s">
        <v>248</v>
      </c>
      <c r="F86" s="1" t="s">
        <v>249</v>
      </c>
      <c r="G86" s="1" t="s">
        <v>367</v>
      </c>
      <c r="H86" s="1" t="s">
        <v>368</v>
      </c>
      <c r="I86" s="1">
        <v>244.0</v>
      </c>
      <c r="J86" s="1" t="s">
        <v>34</v>
      </c>
      <c r="K86" s="1" t="s">
        <v>35</v>
      </c>
      <c r="L86" s="9">
        <v>45150.71597222222</v>
      </c>
      <c r="M86" s="9">
        <v>45150.71666666667</v>
      </c>
      <c r="N86" s="9">
        <v>45152.623611111114</v>
      </c>
      <c r="O86" s="1" t="s">
        <v>246</v>
      </c>
      <c r="P86" s="1" t="b">
        <v>1</v>
      </c>
      <c r="Q86" s="1" t="s">
        <v>154</v>
      </c>
      <c r="R86" s="1" t="s">
        <v>42</v>
      </c>
      <c r="S86" s="6" t="s">
        <v>38</v>
      </c>
      <c r="T86" s="1" t="s">
        <v>39</v>
      </c>
      <c r="U86" s="1" t="str">
        <f>IF(ISNUMBER('Post Data'!$N86),"Done","Pending")</f>
        <v>Done</v>
      </c>
      <c r="V86" s="5">
        <f>IFERROR('Post Data'!$N86-'Post Data'!$M86,5000)</f>
        <v>1.906944444</v>
      </c>
      <c r="W86" s="1" t="str">
        <f t="array" ref="W86">IFS('Post Data'!$V86&lt;=5,"00-05 Days",
AND('Post Data'!$V86&gt;5,'Post Data'!$V86&lt;=10),"06-10 Days",
AND('Post Data'!$V86&gt;10,'Post Data'!$V86&lt;=15),"11-15 Days",
AND('Post Data'!$V86&gt;15,'Post Data'!$V86&lt;=20),"16-20 Days",
'Post Data'!$V86&gt;20,"20+ Days")</f>
        <v>00-05 Days</v>
      </c>
      <c r="X86" s="1" t="str">
        <f>IF(AND('Post Data'!$N86&lt;='Post Data'!$L86,'Post Data'!$N86&lt;&gt;0),"Within SLA",IF(AND(TODAY()&lt;='Post Data'!$L86,'Post Data'!$N86=0),"Within SLA","SLA Violated"))</f>
        <v>SLA Violated</v>
      </c>
      <c r="Y86" s="1" t="str">
        <f t="array" ref="Y86">IFERROR(INDEX('Pending @'!$B$2:$B$19,MATCH('Post Data'!$H86,'Pending @'!$A$2:$A$19,0)),
IF(AND('Post Data'!$D86="Region Update",'Post Data'!$AA86="Central"),"DNS-Central",
IF(AND('Post Data'!$D86="Region Update",'Post Data'!$AA86="Eastern"),"DNS-Eastern",
IF(AND('Post Data'!$D86="Region Update",'Post Data'!$AA86="Northern"),"DNS-Northern",
IF(AND('Post Data'!$D86="Region Update",'Post Data'!$AA86="Southern"),"DNS-Southern",
IF(AND('Post Data'!$D86="Region Update",'Post Data'!$AA86="Western"),"DNS-Western",
IF(AND('Post Data'!$D86="Region Update",'Post Data'!$AA86="Ops CO"),"DNS-Regional Ops",
IF(AND('Post Data'!$D86="Invoice Validation",'Post Data'!$AA86="Central"),"DNS-Central",
IF(AND('Post Data'!$D86="Invoice Validation",'Post Data'!$AA86="Eastern"),"DNS-Eastern",
IF(AND('Post Data'!$D86="Invoice Validation",'Post Data'!$AA86="Northern"),"DNS-Northern",
IF(AND('Post Data'!$D86="Invoice Validation",'Post Data'!$AA86="Southern"),"DNS-Southern",
IF(AND('Post Data'!$D86="Invoice Validation",'Post Data'!$AA86="Western"),"DNS-Western",
IF(AND('Post Data'!$D86="Invoiced Validation",'Post Data'!$AA86="Ops CO"),"DNS-Regional Ops",
IF(OR('Post Data'!$D86="Create &amp; Upload PO",'Post Data'!$D86="Payment Status Update",'Post Data'!$D86="Create SES and Send to Finance"),"DNS-Finance",
IF('Post Data'!$D86="SCM Invoice Validation","DNS-SCM")))))))))))))))</f>
        <v>Browns-Eastern</v>
      </c>
      <c r="Z86" s="1" t="str">
        <f>IF(ISNUMBER(SEARCH("DNS",'Post Data'!$Y86)),"DNS","Vendor")</f>
        <v>Vendor</v>
      </c>
      <c r="AA86" s="1" t="str">
        <f t="array" ref="AA86">IFS(ISNUMBER(SEARCH("Central Office",'Post Data'!$C86)),"Ops CO",
OR(ISNUMBER(SEARCH("CNR",'Post Data'!$C86)),ISNUMBER(SEARCH("NWR",'Post Data'!$C86))),"Central",
OR(ISNUMBER(SEARCH("ESR",'Post Data'!$C86)),ISNUMBER(SEARCH("UVR",'Post Data'!$C86))),"Eastern",
OR(ISNUMBER(SEARCH("NCR",'Post Data'!$C86)),ISNUMBER(SEARCH("NTR",'Post Data'!$C86))),"Northern",
OR(ISNUMBER(SEARCH("WSR",'Post Data'!$C86)),ISNUMBER(SEARCH("SUR",'Post Data'!$C86))),"Southern",
OR(ISNUMBER(SEARCH("WCR",'Post Data'!$C86)),ISNUMBER(SEARCH("WNR",'Post Data'!$C86))),"Western")</f>
        <v>Eastern</v>
      </c>
      <c r="AB86" s="1" t="str">
        <f>'Post Data'!$R86</f>
        <v>PG</v>
      </c>
      <c r="AC86" s="4">
        <v>45138.0</v>
      </c>
      <c r="AD86" s="1">
        <f>COUNTIFS('Post Data'!$X$2:$X$465,"Within SLA",'Post Data'!$C$2:$C$465,'Post Data'!$C86,'Post Data'!$D$2:$D$465,'Post Data'!$D86)</f>
        <v>0</v>
      </c>
      <c r="AE86" s="1">
        <f>COUNTIFS('Post Data'!$X$2:$X$465,"SLA Violated",'Post Data'!$C$2:$C$465,'Post Data'!$C86,'Post Data'!$D$2:$D$465,'Post Data'!$D86)</f>
        <v>1</v>
      </c>
      <c r="AF86" s="10">
        <f>'Post Data'!$AD86/('Post Data'!$AD86+'Post Data'!$AE86)</f>
        <v>0</v>
      </c>
    </row>
    <row r="87" ht="15.75" customHeight="1">
      <c r="A87" s="1" t="s">
        <v>376</v>
      </c>
      <c r="B87" s="1" t="s">
        <v>29</v>
      </c>
      <c r="C87" s="1" t="s">
        <v>93</v>
      </c>
      <c r="D87" s="1" t="s">
        <v>31</v>
      </c>
      <c r="E87" s="1" t="s">
        <v>32</v>
      </c>
      <c r="F87" s="1" t="s">
        <v>33</v>
      </c>
      <c r="G87" s="1" t="s">
        <v>162</v>
      </c>
      <c r="H87" s="1" t="s">
        <v>163</v>
      </c>
      <c r="I87" s="1">
        <v>102.0</v>
      </c>
      <c r="J87" s="1" t="s">
        <v>34</v>
      </c>
      <c r="K87" s="1" t="s">
        <v>35</v>
      </c>
      <c r="L87" s="9">
        <v>45154.92152777778</v>
      </c>
      <c r="M87" s="9">
        <v>45149.92152777778</v>
      </c>
      <c r="N87" s="9" t="s">
        <v>265</v>
      </c>
      <c r="O87" s="1" t="s">
        <v>266</v>
      </c>
      <c r="P87" s="1" t="b">
        <v>0</v>
      </c>
      <c r="Q87" s="1" t="s">
        <v>31</v>
      </c>
      <c r="R87" s="1" t="s">
        <v>42</v>
      </c>
      <c r="S87" s="6" t="s">
        <v>48</v>
      </c>
      <c r="T87" s="1" t="s">
        <v>39</v>
      </c>
      <c r="U87" s="1" t="str">
        <f>IF(ISNUMBER('Post Data'!$N87),"Done","Pending")</f>
        <v>Pending</v>
      </c>
      <c r="V87" s="5">
        <f>IFERROR('Post Data'!$N87-'Post Data'!$M87,5000)</f>
        <v>5000</v>
      </c>
      <c r="W87" s="1" t="str">
        <f t="array" ref="W87">IFS('Post Data'!$V87&lt;=5,"00-05 Days",
AND('Post Data'!$V87&gt;5,'Post Data'!$V87&lt;=10),"06-10 Days",
AND('Post Data'!$V87&gt;10,'Post Data'!$V87&lt;=15),"11-15 Days",
AND('Post Data'!$V87&gt;15,'Post Data'!$V87&lt;=20),"16-20 Days",
'Post Data'!$V87&gt;20,"20+ Days")</f>
        <v>20+ Days</v>
      </c>
      <c r="X87" s="1" t="str">
        <f>IF(AND('Post Data'!$N87&lt;='Post Data'!$L87,'Post Data'!$N87&lt;&gt;0),"Within SLA",IF(AND(TODAY()&lt;='Post Data'!$L87,'Post Data'!$N87=0),"Within SLA","SLA Violated"))</f>
        <v>SLA Violated</v>
      </c>
      <c r="Y87" s="1" t="str">
        <f t="array" ref="Y87">IFERROR(INDEX('Pending @'!$B$2:$B$19,MATCH('Post Data'!$H87,'Pending @'!$A$2:$A$19,0)),
IF(AND('Post Data'!$D87="Region Update",'Post Data'!$AA87="Central"),"DNS-Central",
IF(AND('Post Data'!$D87="Region Update",'Post Data'!$AA87="Eastern"),"DNS-Eastern",
IF(AND('Post Data'!$D87="Region Update",'Post Data'!$AA87="Northern"),"DNS-Northern",
IF(AND('Post Data'!$D87="Region Update",'Post Data'!$AA87="Southern"),"DNS-Southern",
IF(AND('Post Data'!$D87="Region Update",'Post Data'!$AA87="Western"),"DNS-Western",
IF(AND('Post Data'!$D87="Region Update",'Post Data'!$AA87="Ops CO"),"DNS-Regional Ops",
IF(AND('Post Data'!$D87="Invoice Validation",'Post Data'!$AA87="Central"),"DNS-Central",
IF(AND('Post Data'!$D87="Invoice Validation",'Post Data'!$AA87="Eastern"),"DNS-Eastern",
IF(AND('Post Data'!$D87="Invoice Validation",'Post Data'!$AA87="Northern"),"DNS-Northern",
IF(AND('Post Data'!$D87="Invoice Validation",'Post Data'!$AA87="Southern"),"DNS-Southern",
IF(AND('Post Data'!$D87="Invoice Validation",'Post Data'!$AA87="Western"),"DNS-Western",
IF(AND('Post Data'!$D87="Invoiced Validation",'Post Data'!$AA87="Ops CO"),"DNS-Regional Ops",
IF(OR('Post Data'!$D87="Create &amp; Upload PO",'Post Data'!$D87="Payment Status Update",'Post Data'!$D87="Create SES and Send to Finance"),"DNS-Finance",
IF('Post Data'!$D87="SCM Invoice Validation","DNS-SCM")))))))))))))))</f>
        <v>DNS-Finance</v>
      </c>
      <c r="Z87" s="1" t="str">
        <f>IF(ISNUMBER(SEARCH("DNS",'Post Data'!$Y87)),"DNS","Vendor")</f>
        <v>DNS</v>
      </c>
      <c r="AA87" s="1" t="str">
        <f t="array" ref="AA87">IFS(ISNUMBER(SEARCH("Central Office",'Post Data'!$C87)),"Ops CO",
OR(ISNUMBER(SEARCH("CNR",'Post Data'!$C87)),ISNUMBER(SEARCH("NWR",'Post Data'!$C87))),"Central",
OR(ISNUMBER(SEARCH("ESR",'Post Data'!$C87)),ISNUMBER(SEARCH("UVR",'Post Data'!$C87))),"Eastern",
OR(ISNUMBER(SEARCH("NCR",'Post Data'!$C87)),ISNUMBER(SEARCH("NTR",'Post Data'!$C87))),"Northern",
OR(ISNUMBER(SEARCH("WSR",'Post Data'!$C87)),ISNUMBER(SEARCH("SUR",'Post Data'!$C87))),"Southern",
OR(ISNUMBER(SEARCH("WCR",'Post Data'!$C87)),ISNUMBER(SEARCH("WNR",'Post Data'!$C87))),"Western")</f>
        <v>Western</v>
      </c>
      <c r="AB87" s="1" t="str">
        <f>'Post Data'!$R87</f>
        <v>PG</v>
      </c>
      <c r="AC87" s="4">
        <v>45107.0</v>
      </c>
      <c r="AD87" s="1">
        <f>COUNTIFS('Post Data'!$X$2:$X$465,"Within SLA",'Post Data'!$C$2:$C$465,'Post Data'!$C87,'Post Data'!$D$2:$D$465,'Post Data'!$D87)</f>
        <v>0</v>
      </c>
      <c r="AE87" s="1">
        <f>COUNTIFS('Post Data'!$X$2:$X$465,"SLA Violated",'Post Data'!$C$2:$C$465,'Post Data'!$C87,'Post Data'!$D$2:$D$465,'Post Data'!$D87)</f>
        <v>2</v>
      </c>
      <c r="AF87" s="10">
        <f>'Post Data'!$AD87/('Post Data'!$AD87+'Post Data'!$AE87)</f>
        <v>0</v>
      </c>
    </row>
    <row r="88" ht="15.75" customHeight="1">
      <c r="A88" s="1" t="s">
        <v>377</v>
      </c>
      <c r="B88" s="1" t="s">
        <v>29</v>
      </c>
      <c r="C88" s="1" t="s">
        <v>95</v>
      </c>
      <c r="D88" s="1" t="s">
        <v>31</v>
      </c>
      <c r="E88" s="1" t="s">
        <v>32</v>
      </c>
      <c r="F88" s="1" t="s">
        <v>33</v>
      </c>
      <c r="G88" s="1" t="s">
        <v>162</v>
      </c>
      <c r="H88" s="1" t="s">
        <v>163</v>
      </c>
      <c r="I88" s="1">
        <v>101.0</v>
      </c>
      <c r="J88" s="1" t="s">
        <v>34</v>
      </c>
      <c r="K88" s="1" t="s">
        <v>35</v>
      </c>
      <c r="L88" s="9">
        <v>45154.92152777778</v>
      </c>
      <c r="M88" s="9">
        <v>45149.92152777778</v>
      </c>
      <c r="N88" s="9" t="s">
        <v>265</v>
      </c>
      <c r="O88" s="1" t="s">
        <v>266</v>
      </c>
      <c r="P88" s="1" t="b">
        <v>0</v>
      </c>
      <c r="Q88" s="1" t="s">
        <v>31</v>
      </c>
      <c r="R88" s="1" t="s">
        <v>45</v>
      </c>
      <c r="S88" s="6" t="s">
        <v>48</v>
      </c>
      <c r="T88" s="1" t="s">
        <v>39</v>
      </c>
      <c r="U88" s="1" t="str">
        <f>IF(ISNUMBER('Post Data'!$N88),"Done","Pending")</f>
        <v>Pending</v>
      </c>
      <c r="V88" s="5">
        <f>IFERROR('Post Data'!$N88-'Post Data'!$M88,5000)</f>
        <v>5000</v>
      </c>
      <c r="W88" s="1" t="str">
        <f t="array" ref="W88">IFS('Post Data'!$V88&lt;=5,"00-05 Days",
AND('Post Data'!$V88&gt;5,'Post Data'!$V88&lt;=10),"06-10 Days",
AND('Post Data'!$V88&gt;10,'Post Data'!$V88&lt;=15),"11-15 Days",
AND('Post Data'!$V88&gt;15,'Post Data'!$V88&lt;=20),"16-20 Days",
'Post Data'!$V88&gt;20,"20+ Days")</f>
        <v>20+ Days</v>
      </c>
      <c r="X88" s="1" t="str">
        <f>IF(AND('Post Data'!$N88&lt;='Post Data'!$L88,'Post Data'!$N88&lt;&gt;0),"Within SLA",IF(AND(TODAY()&lt;='Post Data'!$L88,'Post Data'!$N88=0),"Within SLA","SLA Violated"))</f>
        <v>SLA Violated</v>
      </c>
      <c r="Y88" s="1" t="str">
        <f t="array" ref="Y88">IFERROR(INDEX('Pending @'!$B$2:$B$19,MATCH('Post Data'!$H88,'Pending @'!$A$2:$A$19,0)),
IF(AND('Post Data'!$D88="Region Update",'Post Data'!$AA88="Central"),"DNS-Central",
IF(AND('Post Data'!$D88="Region Update",'Post Data'!$AA88="Eastern"),"DNS-Eastern",
IF(AND('Post Data'!$D88="Region Update",'Post Data'!$AA88="Northern"),"DNS-Northern",
IF(AND('Post Data'!$D88="Region Update",'Post Data'!$AA88="Southern"),"DNS-Southern",
IF(AND('Post Data'!$D88="Region Update",'Post Data'!$AA88="Western"),"DNS-Western",
IF(AND('Post Data'!$D88="Region Update",'Post Data'!$AA88="Ops CO"),"DNS-Regional Ops",
IF(AND('Post Data'!$D88="Invoice Validation",'Post Data'!$AA88="Central"),"DNS-Central",
IF(AND('Post Data'!$D88="Invoice Validation",'Post Data'!$AA88="Eastern"),"DNS-Eastern",
IF(AND('Post Data'!$D88="Invoice Validation",'Post Data'!$AA88="Northern"),"DNS-Northern",
IF(AND('Post Data'!$D88="Invoice Validation",'Post Data'!$AA88="Southern"),"DNS-Southern",
IF(AND('Post Data'!$D88="Invoice Validation",'Post Data'!$AA88="Western"),"DNS-Western",
IF(AND('Post Data'!$D88="Invoiced Validation",'Post Data'!$AA88="Ops CO"),"DNS-Regional Ops",
IF(OR('Post Data'!$D88="Create &amp; Upload PO",'Post Data'!$D88="Payment Status Update",'Post Data'!$D88="Create SES and Send to Finance"),"DNS-Finance",
IF('Post Data'!$D88="SCM Invoice Validation","DNS-SCM")))))))))))))))</f>
        <v>DNS-Finance</v>
      </c>
      <c r="Z88" s="1" t="str">
        <f>IF(ISNUMBER(SEARCH("DNS",'Post Data'!$Y88)),"DNS","Vendor")</f>
        <v>DNS</v>
      </c>
      <c r="AA88" s="1" t="str">
        <f t="array" ref="AA88">IFS(ISNUMBER(SEARCH("Central Office",'Post Data'!$C88)),"Ops CO",
OR(ISNUMBER(SEARCH("CNR",'Post Data'!$C88)),ISNUMBER(SEARCH("NWR",'Post Data'!$C88))),"Central",
OR(ISNUMBER(SEARCH("ESR",'Post Data'!$C88)),ISNUMBER(SEARCH("UVR",'Post Data'!$C88))),"Eastern",
OR(ISNUMBER(SEARCH("NCR",'Post Data'!$C88)),ISNUMBER(SEARCH("NTR",'Post Data'!$C88))),"Northern",
OR(ISNUMBER(SEARCH("WSR",'Post Data'!$C88)),ISNUMBER(SEARCH("SUR",'Post Data'!$C88))),"Southern",
OR(ISNUMBER(SEARCH("WCR",'Post Data'!$C88)),ISNUMBER(SEARCH("WNR",'Post Data'!$C88))),"Western")</f>
        <v>Western</v>
      </c>
      <c r="AB88" s="1" t="str">
        <f>'Post Data'!$R88</f>
        <v>AC</v>
      </c>
      <c r="AC88" s="4">
        <v>45107.0</v>
      </c>
      <c r="AD88" s="1">
        <f>COUNTIFS('Post Data'!$X$2:$X$465,"Within SLA",'Post Data'!$C$2:$C$465,'Post Data'!$C88,'Post Data'!$D$2:$D$465,'Post Data'!$D88)</f>
        <v>0</v>
      </c>
      <c r="AE88" s="1">
        <f>COUNTIFS('Post Data'!$X$2:$X$465,"SLA Violated",'Post Data'!$C$2:$C$465,'Post Data'!$C88,'Post Data'!$D$2:$D$465,'Post Data'!$D88)</f>
        <v>2</v>
      </c>
      <c r="AF88" s="10">
        <f>'Post Data'!$AD88/('Post Data'!$AD88+'Post Data'!$AE88)</f>
        <v>0</v>
      </c>
    </row>
    <row r="89" ht="15.75" customHeight="1">
      <c r="A89" s="1" t="s">
        <v>378</v>
      </c>
      <c r="B89" s="1" t="s">
        <v>29</v>
      </c>
      <c r="C89" s="1" t="s">
        <v>99</v>
      </c>
      <c r="D89" s="1" t="s">
        <v>31</v>
      </c>
      <c r="E89" s="1" t="s">
        <v>32</v>
      </c>
      <c r="F89" s="1" t="s">
        <v>33</v>
      </c>
      <c r="G89" s="1" t="s">
        <v>162</v>
      </c>
      <c r="H89" s="1" t="s">
        <v>163</v>
      </c>
      <c r="I89" s="1">
        <v>95.0</v>
      </c>
      <c r="J89" s="1" t="s">
        <v>34</v>
      </c>
      <c r="K89" s="1" t="s">
        <v>35</v>
      </c>
      <c r="L89" s="9">
        <v>45154.92152777778</v>
      </c>
      <c r="M89" s="9">
        <v>45149.92152777778</v>
      </c>
      <c r="N89" s="9" t="s">
        <v>265</v>
      </c>
      <c r="O89" s="1" t="s">
        <v>266</v>
      </c>
      <c r="P89" s="1" t="b">
        <v>0</v>
      </c>
      <c r="Q89" s="1" t="s">
        <v>31</v>
      </c>
      <c r="R89" s="1" t="s">
        <v>51</v>
      </c>
      <c r="S89" s="6" t="s">
        <v>48</v>
      </c>
      <c r="T89" s="1" t="s">
        <v>39</v>
      </c>
      <c r="U89" s="1" t="str">
        <f>IF(ISNUMBER('Post Data'!$N89),"Done","Pending")</f>
        <v>Pending</v>
      </c>
      <c r="V89" s="5">
        <f>IFERROR('Post Data'!$N89-'Post Data'!$M89,5000)</f>
        <v>5000</v>
      </c>
      <c r="W89" s="1" t="str">
        <f t="array" ref="W89">IFS('Post Data'!$V89&lt;=5,"00-05 Days",
AND('Post Data'!$V89&gt;5,'Post Data'!$V89&lt;=10),"06-10 Days",
AND('Post Data'!$V89&gt;10,'Post Data'!$V89&lt;=15),"11-15 Days",
AND('Post Data'!$V89&gt;15,'Post Data'!$V89&lt;=20),"16-20 Days",
'Post Data'!$V89&gt;20,"20+ Days")</f>
        <v>20+ Days</v>
      </c>
      <c r="X89" s="1" t="str">
        <f>IF(AND('Post Data'!$N89&lt;='Post Data'!$L89,'Post Data'!$N89&lt;&gt;0),"Within SLA",IF(AND(TODAY()&lt;='Post Data'!$L89,'Post Data'!$N89=0),"Within SLA","SLA Violated"))</f>
        <v>SLA Violated</v>
      </c>
      <c r="Y89" s="1" t="str">
        <f t="array" ref="Y89">IFERROR(INDEX('Pending @'!$B$2:$B$19,MATCH('Post Data'!$H89,'Pending @'!$A$2:$A$19,0)),
IF(AND('Post Data'!$D89="Region Update",'Post Data'!$AA89="Central"),"DNS-Central",
IF(AND('Post Data'!$D89="Region Update",'Post Data'!$AA89="Eastern"),"DNS-Eastern",
IF(AND('Post Data'!$D89="Region Update",'Post Data'!$AA89="Northern"),"DNS-Northern",
IF(AND('Post Data'!$D89="Region Update",'Post Data'!$AA89="Southern"),"DNS-Southern",
IF(AND('Post Data'!$D89="Region Update",'Post Data'!$AA89="Western"),"DNS-Western",
IF(AND('Post Data'!$D89="Region Update",'Post Data'!$AA89="Ops CO"),"DNS-Regional Ops",
IF(AND('Post Data'!$D89="Invoice Validation",'Post Data'!$AA89="Central"),"DNS-Central",
IF(AND('Post Data'!$D89="Invoice Validation",'Post Data'!$AA89="Eastern"),"DNS-Eastern",
IF(AND('Post Data'!$D89="Invoice Validation",'Post Data'!$AA89="Northern"),"DNS-Northern",
IF(AND('Post Data'!$D89="Invoice Validation",'Post Data'!$AA89="Southern"),"DNS-Southern",
IF(AND('Post Data'!$D89="Invoice Validation",'Post Data'!$AA89="Western"),"DNS-Western",
IF(AND('Post Data'!$D89="Invoiced Validation",'Post Data'!$AA89="Ops CO"),"DNS-Regional Ops",
IF(OR('Post Data'!$D89="Create &amp; Upload PO",'Post Data'!$D89="Payment Status Update",'Post Data'!$D89="Create SES and Send to Finance"),"DNS-Finance",
IF('Post Data'!$D89="SCM Invoice Validation","DNS-SCM")))))))))))))))</f>
        <v>DNS-Finance</v>
      </c>
      <c r="Z89" s="1" t="str">
        <f>IF(ISNUMBER(SEARCH("DNS",'Post Data'!$Y89)),"DNS","Vendor")</f>
        <v>DNS</v>
      </c>
      <c r="AA89" s="1" t="str">
        <f t="array" ref="AA89">IFS(ISNUMBER(SEARCH("Central Office",'Post Data'!$C89)),"Ops CO",
OR(ISNUMBER(SEARCH("CNR",'Post Data'!$C89)),ISNUMBER(SEARCH("NWR",'Post Data'!$C89))),"Central",
OR(ISNUMBER(SEARCH("ESR",'Post Data'!$C89)),ISNUMBER(SEARCH("UVR",'Post Data'!$C89))),"Eastern",
OR(ISNUMBER(SEARCH("NCR",'Post Data'!$C89)),ISNUMBER(SEARCH("NTR",'Post Data'!$C89))),"Northern",
OR(ISNUMBER(SEARCH("WSR",'Post Data'!$C89)),ISNUMBER(SEARCH("SUR",'Post Data'!$C89))),"Southern",
OR(ISNUMBER(SEARCH("WCR",'Post Data'!$C89)),ISNUMBER(SEARCH("WNR",'Post Data'!$C89))),"Western")</f>
        <v>Western</v>
      </c>
      <c r="AB89" s="1" t="str">
        <f>'Post Data'!$R89</f>
        <v>Refuel</v>
      </c>
      <c r="AC89" s="4">
        <v>45107.0</v>
      </c>
      <c r="AD89" s="1">
        <f>COUNTIFS('Post Data'!$X$2:$X$465,"Within SLA",'Post Data'!$C$2:$C$465,'Post Data'!$C89,'Post Data'!$D$2:$D$465,'Post Data'!$D89)</f>
        <v>0</v>
      </c>
      <c r="AE89" s="1">
        <f>COUNTIFS('Post Data'!$X$2:$X$465,"SLA Violated",'Post Data'!$C$2:$C$465,'Post Data'!$C89,'Post Data'!$D$2:$D$465,'Post Data'!$D89)</f>
        <v>2</v>
      </c>
      <c r="AF89" s="10">
        <f>'Post Data'!$AD89/('Post Data'!$AD89+'Post Data'!$AE89)</f>
        <v>0</v>
      </c>
    </row>
    <row r="90" ht="15.75" customHeight="1">
      <c r="A90" s="1" t="s">
        <v>379</v>
      </c>
      <c r="B90" s="1" t="s">
        <v>29</v>
      </c>
      <c r="C90" s="1" t="s">
        <v>97</v>
      </c>
      <c r="D90" s="1" t="s">
        <v>31</v>
      </c>
      <c r="E90" s="1" t="s">
        <v>32</v>
      </c>
      <c r="F90" s="1" t="s">
        <v>33</v>
      </c>
      <c r="G90" s="1" t="s">
        <v>162</v>
      </c>
      <c r="H90" s="1" t="s">
        <v>163</v>
      </c>
      <c r="I90" s="1">
        <v>138.0</v>
      </c>
      <c r="J90" s="1" t="s">
        <v>34</v>
      </c>
      <c r="K90" s="1" t="s">
        <v>35</v>
      </c>
      <c r="L90" s="9">
        <v>45154.92152777778</v>
      </c>
      <c r="M90" s="9">
        <v>45149.92152777778</v>
      </c>
      <c r="N90" s="9" t="s">
        <v>265</v>
      </c>
      <c r="O90" s="1" t="s">
        <v>266</v>
      </c>
      <c r="P90" s="1" t="b">
        <v>0</v>
      </c>
      <c r="Q90" s="1" t="s">
        <v>31</v>
      </c>
      <c r="R90" s="1" t="s">
        <v>65</v>
      </c>
      <c r="S90" s="6" t="s">
        <v>48</v>
      </c>
      <c r="T90" s="1" t="s">
        <v>39</v>
      </c>
      <c r="U90" s="1" t="str">
        <f>IF(ISNUMBER('Post Data'!$N90),"Done","Pending")</f>
        <v>Pending</v>
      </c>
      <c r="V90" s="5">
        <f>IFERROR('Post Data'!$N90-'Post Data'!$M90,5000)</f>
        <v>5000</v>
      </c>
      <c r="W90" s="1" t="str">
        <f t="array" ref="W90">IFS('Post Data'!$V90&lt;=5,"00-05 Days",
AND('Post Data'!$V90&gt;5,'Post Data'!$V90&lt;=10),"06-10 Days",
AND('Post Data'!$V90&gt;10,'Post Data'!$V90&lt;=15),"11-15 Days",
AND('Post Data'!$V90&gt;15,'Post Data'!$V90&lt;=20),"16-20 Days",
'Post Data'!$V90&gt;20,"20+ Days")</f>
        <v>20+ Days</v>
      </c>
      <c r="X90" s="1" t="str">
        <f>IF(AND('Post Data'!$N90&lt;='Post Data'!$L90,'Post Data'!$N90&lt;&gt;0),"Within SLA",IF(AND(TODAY()&lt;='Post Data'!$L90,'Post Data'!$N90=0),"Within SLA","SLA Violated"))</f>
        <v>SLA Violated</v>
      </c>
      <c r="Y90" s="1" t="str">
        <f t="array" ref="Y90">IFERROR(INDEX('Pending @'!$B$2:$B$19,MATCH('Post Data'!$H90,'Pending @'!$A$2:$A$19,0)),
IF(AND('Post Data'!$D90="Region Update",'Post Data'!$AA90="Central"),"DNS-Central",
IF(AND('Post Data'!$D90="Region Update",'Post Data'!$AA90="Eastern"),"DNS-Eastern",
IF(AND('Post Data'!$D90="Region Update",'Post Data'!$AA90="Northern"),"DNS-Northern",
IF(AND('Post Data'!$D90="Region Update",'Post Data'!$AA90="Southern"),"DNS-Southern",
IF(AND('Post Data'!$D90="Region Update",'Post Data'!$AA90="Western"),"DNS-Western",
IF(AND('Post Data'!$D90="Region Update",'Post Data'!$AA90="Ops CO"),"DNS-Regional Ops",
IF(AND('Post Data'!$D90="Invoice Validation",'Post Data'!$AA90="Central"),"DNS-Central",
IF(AND('Post Data'!$D90="Invoice Validation",'Post Data'!$AA90="Eastern"),"DNS-Eastern",
IF(AND('Post Data'!$D90="Invoice Validation",'Post Data'!$AA90="Northern"),"DNS-Northern",
IF(AND('Post Data'!$D90="Invoice Validation",'Post Data'!$AA90="Southern"),"DNS-Southern",
IF(AND('Post Data'!$D90="Invoice Validation",'Post Data'!$AA90="Western"),"DNS-Western",
IF(AND('Post Data'!$D90="Invoiced Validation",'Post Data'!$AA90="Ops CO"),"DNS-Regional Ops",
IF(OR('Post Data'!$D90="Create &amp; Upload PO",'Post Data'!$D90="Payment Status Update",'Post Data'!$D90="Create SES and Send to Finance"),"DNS-Finance",
IF('Post Data'!$D90="SCM Invoice Validation","DNS-SCM")))))))))))))))</f>
        <v>DNS-Finance</v>
      </c>
      <c r="Z90" s="1" t="str">
        <f>IF(ISNUMBER(SEARCH("DNS",'Post Data'!$Y90)),"DNS","Vendor")</f>
        <v>DNS</v>
      </c>
      <c r="AA90" s="1" t="str">
        <f t="array" ref="AA90">IFS(ISNUMBER(SEARCH("Central Office",'Post Data'!$C90)),"Ops CO",
OR(ISNUMBER(SEARCH("CNR",'Post Data'!$C90)),ISNUMBER(SEARCH("NWR",'Post Data'!$C90))),"Central",
OR(ISNUMBER(SEARCH("ESR",'Post Data'!$C90)),ISNUMBER(SEARCH("UVR",'Post Data'!$C90))),"Eastern",
OR(ISNUMBER(SEARCH("NCR",'Post Data'!$C90)),ISNUMBER(SEARCH("NTR",'Post Data'!$C90))),"Northern",
OR(ISNUMBER(SEARCH("WSR",'Post Data'!$C90)),ISNUMBER(SEARCH("SUR",'Post Data'!$C90))),"Southern",
OR(ISNUMBER(SEARCH("WCR",'Post Data'!$C90)),ISNUMBER(SEARCH("WNR",'Post Data'!$C90))),"Western")</f>
        <v>Western</v>
      </c>
      <c r="AB90" s="1" t="str">
        <f>'Post Data'!$R90</f>
        <v>FTG</v>
      </c>
      <c r="AC90" s="4">
        <v>45107.0</v>
      </c>
      <c r="AD90" s="1">
        <f>COUNTIFS('Post Data'!$X$2:$X$465,"Within SLA",'Post Data'!$C$2:$C$465,'Post Data'!$C90,'Post Data'!$D$2:$D$465,'Post Data'!$D90)</f>
        <v>0</v>
      </c>
      <c r="AE90" s="1">
        <f>COUNTIFS('Post Data'!$X$2:$X$465,"SLA Violated",'Post Data'!$C$2:$C$465,'Post Data'!$C90,'Post Data'!$D$2:$D$465,'Post Data'!$D90)</f>
        <v>2</v>
      </c>
      <c r="AF90" s="10">
        <f>'Post Data'!$AD90/('Post Data'!$AD90+'Post Data'!$AE90)</f>
        <v>0</v>
      </c>
    </row>
    <row r="91" ht="15.75" customHeight="1">
      <c r="A91" s="1" t="s">
        <v>380</v>
      </c>
      <c r="B91" s="1" t="s">
        <v>29</v>
      </c>
      <c r="C91" s="1" t="s">
        <v>101</v>
      </c>
      <c r="D91" s="1" t="s">
        <v>31</v>
      </c>
      <c r="E91" s="1" t="s">
        <v>32</v>
      </c>
      <c r="F91" s="1" t="s">
        <v>33</v>
      </c>
      <c r="G91" s="1" t="s">
        <v>162</v>
      </c>
      <c r="H91" s="1" t="s">
        <v>163</v>
      </c>
      <c r="I91" s="1">
        <v>239.0</v>
      </c>
      <c r="J91" s="1" t="s">
        <v>34</v>
      </c>
      <c r="K91" s="1" t="s">
        <v>35</v>
      </c>
      <c r="L91" s="9">
        <v>45154.92083333333</v>
      </c>
      <c r="M91" s="9">
        <v>45149.92083333333</v>
      </c>
      <c r="N91" s="9" t="s">
        <v>265</v>
      </c>
      <c r="O91" s="1" t="s">
        <v>266</v>
      </c>
      <c r="P91" s="1" t="b">
        <v>0</v>
      </c>
      <c r="Q91" s="1" t="s">
        <v>31</v>
      </c>
      <c r="R91" s="1" t="s">
        <v>65</v>
      </c>
      <c r="S91" s="6" t="s">
        <v>38</v>
      </c>
      <c r="T91" s="1" t="s">
        <v>39</v>
      </c>
      <c r="U91" s="1" t="str">
        <f>IF(ISNUMBER('Post Data'!$N91),"Done","Pending")</f>
        <v>Pending</v>
      </c>
      <c r="V91" s="5">
        <f>IFERROR('Post Data'!$N91-'Post Data'!$M91,5000)</f>
        <v>5000</v>
      </c>
      <c r="W91" s="1" t="str">
        <f t="array" ref="W91">IFS('Post Data'!$V91&lt;=5,"00-05 Days",
AND('Post Data'!$V91&gt;5,'Post Data'!$V91&lt;=10),"06-10 Days",
AND('Post Data'!$V91&gt;10,'Post Data'!$V91&lt;=15),"11-15 Days",
AND('Post Data'!$V91&gt;15,'Post Data'!$V91&lt;=20),"16-20 Days",
'Post Data'!$V91&gt;20,"20+ Days")</f>
        <v>20+ Days</v>
      </c>
      <c r="X91" s="1" t="str">
        <f>IF(AND('Post Data'!$N91&lt;='Post Data'!$L91,'Post Data'!$N91&lt;&gt;0),"Within SLA",IF(AND(TODAY()&lt;='Post Data'!$L91,'Post Data'!$N91=0),"Within SLA","SLA Violated"))</f>
        <v>SLA Violated</v>
      </c>
      <c r="Y91" s="1" t="str">
        <f t="array" ref="Y91">IFERROR(INDEX('Pending @'!$B$2:$B$19,MATCH('Post Data'!$H91,'Pending @'!$A$2:$A$19,0)),
IF(AND('Post Data'!$D91="Region Update",'Post Data'!$AA91="Central"),"DNS-Central",
IF(AND('Post Data'!$D91="Region Update",'Post Data'!$AA91="Eastern"),"DNS-Eastern",
IF(AND('Post Data'!$D91="Region Update",'Post Data'!$AA91="Northern"),"DNS-Northern",
IF(AND('Post Data'!$D91="Region Update",'Post Data'!$AA91="Southern"),"DNS-Southern",
IF(AND('Post Data'!$D91="Region Update",'Post Data'!$AA91="Western"),"DNS-Western",
IF(AND('Post Data'!$D91="Region Update",'Post Data'!$AA91="Ops CO"),"DNS-Regional Ops",
IF(AND('Post Data'!$D91="Invoice Validation",'Post Data'!$AA91="Central"),"DNS-Central",
IF(AND('Post Data'!$D91="Invoice Validation",'Post Data'!$AA91="Eastern"),"DNS-Eastern",
IF(AND('Post Data'!$D91="Invoice Validation",'Post Data'!$AA91="Northern"),"DNS-Northern",
IF(AND('Post Data'!$D91="Invoice Validation",'Post Data'!$AA91="Southern"),"DNS-Southern",
IF(AND('Post Data'!$D91="Invoice Validation",'Post Data'!$AA91="Western"),"DNS-Western",
IF(AND('Post Data'!$D91="Invoiced Validation",'Post Data'!$AA91="Ops CO"),"DNS-Regional Ops",
IF(OR('Post Data'!$D91="Create &amp; Upload PO",'Post Data'!$D91="Payment Status Update",'Post Data'!$D91="Create SES and Send to Finance"),"DNS-Finance",
IF('Post Data'!$D91="SCM Invoice Validation","DNS-SCM")))))))))))))))</f>
        <v>DNS-Finance</v>
      </c>
      <c r="Z91" s="1" t="str">
        <f>IF(ISNUMBER(SEARCH("DNS",'Post Data'!$Y91)),"DNS","Vendor")</f>
        <v>DNS</v>
      </c>
      <c r="AA91" s="1" t="str">
        <f t="array" ref="AA91">IFS(ISNUMBER(SEARCH("Central Office",'Post Data'!$C91)),"Ops CO",
OR(ISNUMBER(SEARCH("CNR",'Post Data'!$C91)),ISNUMBER(SEARCH("NWR",'Post Data'!$C91))),"Central",
OR(ISNUMBER(SEARCH("ESR",'Post Data'!$C91)),ISNUMBER(SEARCH("UVR",'Post Data'!$C91))),"Eastern",
OR(ISNUMBER(SEARCH("NCR",'Post Data'!$C91)),ISNUMBER(SEARCH("NTR",'Post Data'!$C91))),"Northern",
OR(ISNUMBER(SEARCH("WSR",'Post Data'!$C91)),ISNUMBER(SEARCH("SUR",'Post Data'!$C91))),"Southern",
OR(ISNUMBER(SEARCH("WCR",'Post Data'!$C91)),ISNUMBER(SEARCH("WNR",'Post Data'!$C91))),"Western")</f>
        <v>Western</v>
      </c>
      <c r="AB91" s="1" t="str">
        <f>'Post Data'!$R91</f>
        <v>FTG</v>
      </c>
      <c r="AC91" s="4">
        <v>45138.0</v>
      </c>
      <c r="AD91" s="1">
        <f>COUNTIFS('Post Data'!$X$2:$X$465,"Within SLA",'Post Data'!$C$2:$C$465,'Post Data'!$C91,'Post Data'!$D$2:$D$465,'Post Data'!$D91)</f>
        <v>0</v>
      </c>
      <c r="AE91" s="1">
        <f>COUNTIFS('Post Data'!$X$2:$X$465,"SLA Violated",'Post Data'!$C$2:$C$465,'Post Data'!$C91,'Post Data'!$D$2:$D$465,'Post Data'!$D91)</f>
        <v>2</v>
      </c>
      <c r="AF91" s="10">
        <f>'Post Data'!$AD91/('Post Data'!$AD91+'Post Data'!$AE91)</f>
        <v>0</v>
      </c>
    </row>
    <row r="92" ht="15.75" customHeight="1">
      <c r="A92" s="1" t="s">
        <v>381</v>
      </c>
      <c r="B92" s="1" t="s">
        <v>29</v>
      </c>
      <c r="C92" s="1" t="s">
        <v>103</v>
      </c>
      <c r="D92" s="1" t="s">
        <v>31</v>
      </c>
      <c r="E92" s="1" t="s">
        <v>32</v>
      </c>
      <c r="F92" s="1" t="s">
        <v>33</v>
      </c>
      <c r="G92" s="1" t="s">
        <v>162</v>
      </c>
      <c r="H92" s="1" t="s">
        <v>163</v>
      </c>
      <c r="I92" s="1">
        <v>237.0</v>
      </c>
      <c r="J92" s="1" t="s">
        <v>34</v>
      </c>
      <c r="K92" s="1" t="s">
        <v>35</v>
      </c>
      <c r="L92" s="9">
        <v>45154.92083333333</v>
      </c>
      <c r="M92" s="9">
        <v>45149.92083333333</v>
      </c>
      <c r="N92" s="9" t="s">
        <v>265</v>
      </c>
      <c r="O92" s="1" t="s">
        <v>266</v>
      </c>
      <c r="P92" s="1" t="b">
        <v>0</v>
      </c>
      <c r="Q92" s="1" t="s">
        <v>31</v>
      </c>
      <c r="R92" s="1" t="s">
        <v>104</v>
      </c>
      <c r="S92" s="6" t="s">
        <v>38</v>
      </c>
      <c r="T92" s="1" t="s">
        <v>105</v>
      </c>
      <c r="U92" s="1" t="str">
        <f>IF(ISNUMBER('Post Data'!$N92),"Done","Pending")</f>
        <v>Pending</v>
      </c>
      <c r="V92" s="5">
        <f>IFERROR('Post Data'!$N92-'Post Data'!$M92,5000)</f>
        <v>5000</v>
      </c>
      <c r="W92" s="1" t="str">
        <f t="array" ref="W92">IFS('Post Data'!$V92&lt;=5,"00-05 Days",
AND('Post Data'!$V92&gt;5,'Post Data'!$V92&lt;=10),"06-10 Days",
AND('Post Data'!$V92&gt;10,'Post Data'!$V92&lt;=15),"11-15 Days",
AND('Post Data'!$V92&gt;15,'Post Data'!$V92&lt;=20),"16-20 Days",
'Post Data'!$V92&gt;20,"20+ Days")</f>
        <v>20+ Days</v>
      </c>
      <c r="X92" s="1" t="str">
        <f>IF(AND('Post Data'!$N92&lt;='Post Data'!$L92,'Post Data'!$N92&lt;&gt;0),"Within SLA",IF(AND(TODAY()&lt;='Post Data'!$L92,'Post Data'!$N92=0),"Within SLA","SLA Violated"))</f>
        <v>SLA Violated</v>
      </c>
      <c r="Y92" s="1" t="str">
        <f t="array" ref="Y92">IFERROR(INDEX('Pending @'!$B$2:$B$19,MATCH('Post Data'!$H92,'Pending @'!$A$2:$A$19,0)),
IF(AND('Post Data'!$D92="Region Update",'Post Data'!$AA92="Central"),"DNS-Central",
IF(AND('Post Data'!$D92="Region Update",'Post Data'!$AA92="Eastern"),"DNS-Eastern",
IF(AND('Post Data'!$D92="Region Update",'Post Data'!$AA92="Northern"),"DNS-Northern",
IF(AND('Post Data'!$D92="Region Update",'Post Data'!$AA92="Southern"),"DNS-Southern",
IF(AND('Post Data'!$D92="Region Update",'Post Data'!$AA92="Western"),"DNS-Western",
IF(AND('Post Data'!$D92="Region Update",'Post Data'!$AA92="Ops CO"),"DNS-Regional Ops",
IF(AND('Post Data'!$D92="Invoice Validation",'Post Data'!$AA92="Central"),"DNS-Central",
IF(AND('Post Data'!$D92="Invoice Validation",'Post Data'!$AA92="Eastern"),"DNS-Eastern",
IF(AND('Post Data'!$D92="Invoice Validation",'Post Data'!$AA92="Northern"),"DNS-Northern",
IF(AND('Post Data'!$D92="Invoice Validation",'Post Data'!$AA92="Southern"),"DNS-Southern",
IF(AND('Post Data'!$D92="Invoice Validation",'Post Data'!$AA92="Western"),"DNS-Western",
IF(AND('Post Data'!$D92="Invoiced Validation",'Post Data'!$AA92="Ops CO"),"DNS-Regional Ops",
IF(OR('Post Data'!$D92="Create &amp; Upload PO",'Post Data'!$D92="Payment Status Update",'Post Data'!$D92="Create SES and Send to Finance"),"DNS-Finance",
IF('Post Data'!$D92="SCM Invoice Validation","DNS-SCM")))))))))))))))</f>
        <v>DNS-Finance</v>
      </c>
      <c r="Z92" s="1" t="str">
        <f>IF(ISNUMBER(SEARCH("DNS",'Post Data'!$Y92)),"DNS","Vendor")</f>
        <v>DNS</v>
      </c>
      <c r="AA92" s="1" t="str">
        <f t="array" ref="AA92">IFS(ISNUMBER(SEARCH("Central Office",'Post Data'!$C92)),"Ops CO",
OR(ISNUMBER(SEARCH("CNR",'Post Data'!$C92)),ISNUMBER(SEARCH("NWR",'Post Data'!$C92))),"Central",
OR(ISNUMBER(SEARCH("ESR",'Post Data'!$C92)),ISNUMBER(SEARCH("UVR",'Post Data'!$C92))),"Eastern",
OR(ISNUMBER(SEARCH("NCR",'Post Data'!$C92)),ISNUMBER(SEARCH("NTR",'Post Data'!$C92))),"Northern",
OR(ISNUMBER(SEARCH("WSR",'Post Data'!$C92)),ISNUMBER(SEARCH("SUR",'Post Data'!$C92))),"Southern",
OR(ISNUMBER(SEARCH("WCR",'Post Data'!$C92)),ISNUMBER(SEARCH("WNR",'Post Data'!$C92))),"Western")</f>
        <v>Ops CO</v>
      </c>
      <c r="AB92" s="1" t="str">
        <f>'Post Data'!$R92</f>
        <v>Security</v>
      </c>
      <c r="AC92" s="4">
        <v>45138.0</v>
      </c>
      <c r="AD92" s="1">
        <f>COUNTIFS('Post Data'!$X$2:$X$465,"Within SLA",'Post Data'!$C$2:$C$465,'Post Data'!$C92,'Post Data'!$D$2:$D$465,'Post Data'!$D92)</f>
        <v>0</v>
      </c>
      <c r="AE92" s="1">
        <f>COUNTIFS('Post Data'!$X$2:$X$465,"SLA Violated",'Post Data'!$C$2:$C$465,'Post Data'!$C92,'Post Data'!$D$2:$D$465,'Post Data'!$D92)</f>
        <v>2</v>
      </c>
      <c r="AF92" s="10">
        <f>'Post Data'!$AD92/('Post Data'!$AD92+'Post Data'!$AE92)</f>
        <v>0</v>
      </c>
    </row>
    <row r="93" ht="15.75" customHeight="1">
      <c r="A93" s="1" t="s">
        <v>382</v>
      </c>
      <c r="B93" s="1" t="s">
        <v>29</v>
      </c>
      <c r="C93" s="1" t="s">
        <v>81</v>
      </c>
      <c r="D93" s="1" t="s">
        <v>154</v>
      </c>
      <c r="E93" s="1" t="s">
        <v>248</v>
      </c>
      <c r="F93" s="1" t="s">
        <v>249</v>
      </c>
      <c r="G93" s="1" t="s">
        <v>250</v>
      </c>
      <c r="H93" s="1" t="s">
        <v>251</v>
      </c>
      <c r="I93" s="1">
        <v>234.0</v>
      </c>
      <c r="J93" s="1" t="s">
        <v>34</v>
      </c>
      <c r="K93" s="1" t="s">
        <v>35</v>
      </c>
      <c r="L93" s="9">
        <v>45153.709027777775</v>
      </c>
      <c r="M93" s="9">
        <v>45149.709027777775</v>
      </c>
      <c r="N93" s="9">
        <v>45152.59722222222</v>
      </c>
      <c r="O93" s="1" t="s">
        <v>246</v>
      </c>
      <c r="P93" s="1" t="b">
        <v>0</v>
      </c>
      <c r="Q93" s="1" t="s">
        <v>154</v>
      </c>
      <c r="R93" s="1" t="s">
        <v>51</v>
      </c>
      <c r="S93" s="6" t="s">
        <v>38</v>
      </c>
      <c r="T93" s="1" t="s">
        <v>39</v>
      </c>
      <c r="U93" s="1" t="str">
        <f>IF(ISNUMBER('Post Data'!$N93),"Done","Pending")</f>
        <v>Done</v>
      </c>
      <c r="V93" s="5">
        <f>IFERROR('Post Data'!$N93-'Post Data'!$M93,5000)</f>
        <v>2.888194444</v>
      </c>
      <c r="W93" s="1" t="str">
        <f t="array" ref="W93">IFS('Post Data'!$V93&lt;=5,"00-05 Days",
AND('Post Data'!$V93&gt;5,'Post Data'!$V93&lt;=10),"06-10 Days",
AND('Post Data'!$V93&gt;10,'Post Data'!$V93&lt;=15),"11-15 Days",
AND('Post Data'!$V93&gt;15,'Post Data'!$V93&lt;=20),"16-20 Days",
'Post Data'!$V93&gt;20,"20+ Days")</f>
        <v>00-05 Days</v>
      </c>
      <c r="X93" s="1" t="str">
        <f>IF(AND('Post Data'!$N93&lt;='Post Data'!$L93,'Post Data'!$N93&lt;&gt;0),"Within SLA",IF(AND(TODAY()&lt;='Post Data'!$L93,'Post Data'!$N93=0),"Within SLA","SLA Violated"))</f>
        <v>Within SLA</v>
      </c>
      <c r="Y93" s="1" t="str">
        <f t="array" ref="Y93">IFERROR(INDEX('Pending @'!$B$2:$B$19,MATCH('Post Data'!$H93,'Pending @'!$A$2:$A$19,0)),
IF(AND('Post Data'!$D93="Region Update",'Post Data'!$AA93="Central"),"DNS-Central",
IF(AND('Post Data'!$D93="Region Update",'Post Data'!$AA93="Eastern"),"DNS-Eastern",
IF(AND('Post Data'!$D93="Region Update",'Post Data'!$AA93="Northern"),"DNS-Northern",
IF(AND('Post Data'!$D93="Region Update",'Post Data'!$AA93="Southern"),"DNS-Southern",
IF(AND('Post Data'!$D93="Region Update",'Post Data'!$AA93="Western"),"DNS-Western",
IF(AND('Post Data'!$D93="Region Update",'Post Data'!$AA93="Ops CO"),"DNS-Regional Ops",
IF(AND('Post Data'!$D93="Invoice Validation",'Post Data'!$AA93="Central"),"DNS-Central",
IF(AND('Post Data'!$D93="Invoice Validation",'Post Data'!$AA93="Eastern"),"DNS-Eastern",
IF(AND('Post Data'!$D93="Invoice Validation",'Post Data'!$AA93="Northern"),"DNS-Northern",
IF(AND('Post Data'!$D93="Invoice Validation",'Post Data'!$AA93="Southern"),"DNS-Southern",
IF(AND('Post Data'!$D93="Invoice Validation",'Post Data'!$AA93="Western"),"DNS-Western",
IF(AND('Post Data'!$D93="Invoiced Validation",'Post Data'!$AA93="Ops CO"),"DNS-Regional Ops",
IF(OR('Post Data'!$D93="Create &amp; Upload PO",'Post Data'!$D93="Payment Status Update",'Post Data'!$D93="Create SES and Send to Finance"),"DNS-Finance",
IF('Post Data'!$D93="SCM Invoice Validation","DNS-SCM")))))))))))))))</f>
        <v>Browns-Central</v>
      </c>
      <c r="Z93" s="1" t="str">
        <f>IF(ISNUMBER(SEARCH("DNS",'Post Data'!$Y93)),"DNS","Vendor")</f>
        <v>Vendor</v>
      </c>
      <c r="AA93" s="1" t="str">
        <f t="array" ref="AA93">IFS(ISNUMBER(SEARCH("Central Office",'Post Data'!$C93)),"Ops CO",
OR(ISNUMBER(SEARCH("CNR",'Post Data'!$C93)),ISNUMBER(SEARCH("NWR",'Post Data'!$C93))),"Central",
OR(ISNUMBER(SEARCH("ESR",'Post Data'!$C93)),ISNUMBER(SEARCH("UVR",'Post Data'!$C93))),"Eastern",
OR(ISNUMBER(SEARCH("NCR",'Post Data'!$C93)),ISNUMBER(SEARCH("NTR",'Post Data'!$C93))),"Northern",
OR(ISNUMBER(SEARCH("WSR",'Post Data'!$C93)),ISNUMBER(SEARCH("SUR",'Post Data'!$C93))),"Southern",
OR(ISNUMBER(SEARCH("WCR",'Post Data'!$C93)),ISNUMBER(SEARCH("WNR",'Post Data'!$C93))),"Western")</f>
        <v>Central</v>
      </c>
      <c r="AB93" s="1" t="str">
        <f>'Post Data'!$R93</f>
        <v>Refuel</v>
      </c>
      <c r="AC93" s="4">
        <v>45138.0</v>
      </c>
      <c r="AD93" s="1">
        <f>COUNTIFS('Post Data'!$X$2:$X$465,"Within SLA",'Post Data'!$C$2:$C$465,'Post Data'!$C93,'Post Data'!$D$2:$D$465,'Post Data'!$D93)</f>
        <v>1</v>
      </c>
      <c r="AE93" s="1">
        <f>COUNTIFS('Post Data'!$X$2:$X$465,"SLA Violated",'Post Data'!$C$2:$C$465,'Post Data'!$C93,'Post Data'!$D$2:$D$465,'Post Data'!$D93)</f>
        <v>0</v>
      </c>
      <c r="AF93" s="10">
        <f>'Post Data'!$AD93/('Post Data'!$AD93+'Post Data'!$AE93)</f>
        <v>1</v>
      </c>
    </row>
    <row r="94" ht="15.75" customHeight="1">
      <c r="A94" s="1" t="s">
        <v>383</v>
      </c>
      <c r="B94" s="1" t="s">
        <v>29</v>
      </c>
      <c r="C94" s="1" t="s">
        <v>41</v>
      </c>
      <c r="D94" s="1" t="s">
        <v>154</v>
      </c>
      <c r="E94" s="1" t="s">
        <v>248</v>
      </c>
      <c r="F94" s="1" t="s">
        <v>249</v>
      </c>
      <c r="G94" s="1" t="s">
        <v>345</v>
      </c>
      <c r="H94" s="1" t="s">
        <v>346</v>
      </c>
      <c r="I94" s="1">
        <v>272.0</v>
      </c>
      <c r="J94" s="1" t="s">
        <v>34</v>
      </c>
      <c r="K94" s="1" t="s">
        <v>35</v>
      </c>
      <c r="L94" s="9">
        <v>45153.64861111111</v>
      </c>
      <c r="M94" s="9">
        <v>45149.64861111111</v>
      </c>
      <c r="N94" s="9">
        <v>45152.87777777778</v>
      </c>
      <c r="O94" s="1" t="s">
        <v>246</v>
      </c>
      <c r="P94" s="1" t="b">
        <v>0</v>
      </c>
      <c r="Q94" s="1" t="s">
        <v>154</v>
      </c>
      <c r="R94" s="1" t="s">
        <v>42</v>
      </c>
      <c r="S94" s="6" t="s">
        <v>38</v>
      </c>
      <c r="T94" s="1" t="s">
        <v>39</v>
      </c>
      <c r="U94" s="1" t="str">
        <f>IF(ISNUMBER('Post Data'!$N94),"Done","Pending")</f>
        <v>Done</v>
      </c>
      <c r="V94" s="5">
        <f>IFERROR('Post Data'!$N94-'Post Data'!$M94,5000)</f>
        <v>3.229166667</v>
      </c>
      <c r="W94" s="1" t="str">
        <f t="array" ref="W94">IFS('Post Data'!$V94&lt;=5,"00-05 Days",
AND('Post Data'!$V94&gt;5,'Post Data'!$V94&lt;=10),"06-10 Days",
AND('Post Data'!$V94&gt;10,'Post Data'!$V94&lt;=15),"11-15 Days",
AND('Post Data'!$V94&gt;15,'Post Data'!$V94&lt;=20),"16-20 Days",
'Post Data'!$V94&gt;20,"20+ Days")</f>
        <v>00-05 Days</v>
      </c>
      <c r="X94" s="1" t="str">
        <f>IF(AND('Post Data'!$N94&lt;='Post Data'!$L94,'Post Data'!$N94&lt;&gt;0),"Within SLA",IF(AND(TODAY()&lt;='Post Data'!$L94,'Post Data'!$N94=0),"Within SLA","SLA Violated"))</f>
        <v>Within SLA</v>
      </c>
      <c r="Y94" s="1" t="str">
        <f t="array" ref="Y94">IFERROR(INDEX('Pending @'!$B$2:$B$19,MATCH('Post Data'!$H94,'Pending @'!$A$2:$A$19,0)),
IF(AND('Post Data'!$D94="Region Update",'Post Data'!$AA94="Central"),"DNS-Central",
IF(AND('Post Data'!$D94="Region Update",'Post Data'!$AA94="Eastern"),"DNS-Eastern",
IF(AND('Post Data'!$D94="Region Update",'Post Data'!$AA94="Northern"),"DNS-Northern",
IF(AND('Post Data'!$D94="Region Update",'Post Data'!$AA94="Southern"),"DNS-Southern",
IF(AND('Post Data'!$D94="Region Update",'Post Data'!$AA94="Western"),"DNS-Western",
IF(AND('Post Data'!$D94="Region Update",'Post Data'!$AA94="Ops CO"),"DNS-Regional Ops",
IF(AND('Post Data'!$D94="Invoice Validation",'Post Data'!$AA94="Central"),"DNS-Central",
IF(AND('Post Data'!$D94="Invoice Validation",'Post Data'!$AA94="Eastern"),"DNS-Eastern",
IF(AND('Post Data'!$D94="Invoice Validation",'Post Data'!$AA94="Northern"),"DNS-Northern",
IF(AND('Post Data'!$D94="Invoice Validation",'Post Data'!$AA94="Southern"),"DNS-Southern",
IF(AND('Post Data'!$D94="Invoice Validation",'Post Data'!$AA94="Western"),"DNS-Western",
IF(AND('Post Data'!$D94="Invoiced Validation",'Post Data'!$AA94="Ops CO"),"DNS-Regional Ops",
IF(OR('Post Data'!$D94="Create &amp; Upload PO",'Post Data'!$D94="Payment Status Update",'Post Data'!$D94="Create SES and Send to Finance"),"DNS-Finance",
IF('Post Data'!$D94="SCM Invoice Validation","DNS-SCM")))))))))))))))</f>
        <v>Browns-Northern</v>
      </c>
      <c r="Z94" s="1" t="str">
        <f>IF(ISNUMBER(SEARCH("DNS",'Post Data'!$Y94)),"DNS","Vendor")</f>
        <v>Vendor</v>
      </c>
      <c r="AA94" s="1" t="str">
        <f t="array" ref="AA94">IFS(ISNUMBER(SEARCH("Central Office",'Post Data'!$C94)),"Ops CO",
OR(ISNUMBER(SEARCH("CNR",'Post Data'!$C94)),ISNUMBER(SEARCH("NWR",'Post Data'!$C94))),"Central",
OR(ISNUMBER(SEARCH("ESR",'Post Data'!$C94)),ISNUMBER(SEARCH("UVR",'Post Data'!$C94))),"Eastern",
OR(ISNUMBER(SEARCH("NCR",'Post Data'!$C94)),ISNUMBER(SEARCH("NTR",'Post Data'!$C94))),"Northern",
OR(ISNUMBER(SEARCH("WSR",'Post Data'!$C94)),ISNUMBER(SEARCH("SUR",'Post Data'!$C94))),"Southern",
OR(ISNUMBER(SEARCH("WCR",'Post Data'!$C94)),ISNUMBER(SEARCH("WNR",'Post Data'!$C94))),"Western")</f>
        <v>Northern</v>
      </c>
      <c r="AB94" s="1" t="str">
        <f>'Post Data'!$R94</f>
        <v>PG</v>
      </c>
      <c r="AC94" s="4">
        <v>45138.0</v>
      </c>
      <c r="AD94" s="1">
        <f>COUNTIFS('Post Data'!$X$2:$X$465,"Within SLA",'Post Data'!$C$2:$C$465,'Post Data'!$C94,'Post Data'!$D$2:$D$465,'Post Data'!$D94)</f>
        <v>1</v>
      </c>
      <c r="AE94" s="1">
        <f>COUNTIFS('Post Data'!$X$2:$X$465,"SLA Violated",'Post Data'!$C$2:$C$465,'Post Data'!$C94,'Post Data'!$D$2:$D$465,'Post Data'!$D94)</f>
        <v>0</v>
      </c>
      <c r="AF94" s="10">
        <f>'Post Data'!$AD94/('Post Data'!$AD94+'Post Data'!$AE94)</f>
        <v>1</v>
      </c>
    </row>
    <row r="95" ht="15.75" customHeight="1">
      <c r="A95" s="1" t="s">
        <v>384</v>
      </c>
      <c r="B95" s="1" t="s">
        <v>29</v>
      </c>
      <c r="C95" s="1" t="s">
        <v>50</v>
      </c>
      <c r="D95" s="1" t="s">
        <v>154</v>
      </c>
      <c r="E95" s="1" t="s">
        <v>248</v>
      </c>
      <c r="F95" s="1" t="s">
        <v>249</v>
      </c>
      <c r="G95" s="1" t="s">
        <v>345</v>
      </c>
      <c r="H95" s="1" t="s">
        <v>346</v>
      </c>
      <c r="I95" s="1">
        <v>254.0</v>
      </c>
      <c r="J95" s="1" t="s">
        <v>34</v>
      </c>
      <c r="K95" s="1" t="s">
        <v>35</v>
      </c>
      <c r="L95" s="9">
        <v>45153.645833333336</v>
      </c>
      <c r="M95" s="9">
        <v>45149.645833333336</v>
      </c>
      <c r="N95" s="9">
        <v>45153.549305555556</v>
      </c>
      <c r="O95" s="1" t="s">
        <v>246</v>
      </c>
      <c r="P95" s="1" t="b">
        <v>0</v>
      </c>
      <c r="Q95" s="1" t="s">
        <v>154</v>
      </c>
      <c r="R95" s="1" t="s">
        <v>51</v>
      </c>
      <c r="S95" s="6" t="s">
        <v>38</v>
      </c>
      <c r="T95" s="1" t="s">
        <v>39</v>
      </c>
      <c r="U95" s="1" t="str">
        <f>IF(ISNUMBER('Post Data'!$N95),"Done","Pending")</f>
        <v>Done</v>
      </c>
      <c r="V95" s="5">
        <f>IFERROR('Post Data'!$N95-'Post Data'!$M95,5000)</f>
        <v>3.903472222</v>
      </c>
      <c r="W95" s="1" t="str">
        <f t="array" ref="W95">IFS('Post Data'!$V95&lt;=5,"00-05 Days",
AND('Post Data'!$V95&gt;5,'Post Data'!$V95&lt;=10),"06-10 Days",
AND('Post Data'!$V95&gt;10,'Post Data'!$V95&lt;=15),"11-15 Days",
AND('Post Data'!$V95&gt;15,'Post Data'!$V95&lt;=20),"16-20 Days",
'Post Data'!$V95&gt;20,"20+ Days")</f>
        <v>00-05 Days</v>
      </c>
      <c r="X95" s="1" t="str">
        <f>IF(AND('Post Data'!$N95&lt;='Post Data'!$L95,'Post Data'!$N95&lt;&gt;0),"Within SLA",IF(AND(TODAY()&lt;='Post Data'!$L95,'Post Data'!$N95=0),"Within SLA","SLA Violated"))</f>
        <v>Within SLA</v>
      </c>
      <c r="Y95" s="1" t="str">
        <f t="array" ref="Y95">IFERROR(INDEX('Pending @'!$B$2:$B$19,MATCH('Post Data'!$H95,'Pending @'!$A$2:$A$19,0)),
IF(AND('Post Data'!$D95="Region Update",'Post Data'!$AA95="Central"),"DNS-Central",
IF(AND('Post Data'!$D95="Region Update",'Post Data'!$AA95="Eastern"),"DNS-Eastern",
IF(AND('Post Data'!$D95="Region Update",'Post Data'!$AA95="Northern"),"DNS-Northern",
IF(AND('Post Data'!$D95="Region Update",'Post Data'!$AA95="Southern"),"DNS-Southern",
IF(AND('Post Data'!$D95="Region Update",'Post Data'!$AA95="Western"),"DNS-Western",
IF(AND('Post Data'!$D95="Region Update",'Post Data'!$AA95="Ops CO"),"DNS-Regional Ops",
IF(AND('Post Data'!$D95="Invoice Validation",'Post Data'!$AA95="Central"),"DNS-Central",
IF(AND('Post Data'!$D95="Invoice Validation",'Post Data'!$AA95="Eastern"),"DNS-Eastern",
IF(AND('Post Data'!$D95="Invoice Validation",'Post Data'!$AA95="Northern"),"DNS-Northern",
IF(AND('Post Data'!$D95="Invoice Validation",'Post Data'!$AA95="Southern"),"DNS-Southern",
IF(AND('Post Data'!$D95="Invoice Validation",'Post Data'!$AA95="Western"),"DNS-Western",
IF(AND('Post Data'!$D95="Invoiced Validation",'Post Data'!$AA95="Ops CO"),"DNS-Regional Ops",
IF(OR('Post Data'!$D95="Create &amp; Upload PO",'Post Data'!$D95="Payment Status Update",'Post Data'!$D95="Create SES and Send to Finance"),"DNS-Finance",
IF('Post Data'!$D95="SCM Invoice Validation","DNS-SCM")))))))))))))))</f>
        <v>Browns-Northern</v>
      </c>
      <c r="Z95" s="1" t="str">
        <f>IF(ISNUMBER(SEARCH("DNS",'Post Data'!$Y95)),"DNS","Vendor")</f>
        <v>Vendor</v>
      </c>
      <c r="AA95" s="1" t="str">
        <f t="array" ref="AA95">IFS(ISNUMBER(SEARCH("Central Office",'Post Data'!$C95)),"Ops CO",
OR(ISNUMBER(SEARCH("CNR",'Post Data'!$C95)),ISNUMBER(SEARCH("NWR",'Post Data'!$C95))),"Central",
OR(ISNUMBER(SEARCH("ESR",'Post Data'!$C95)),ISNUMBER(SEARCH("UVR",'Post Data'!$C95))),"Eastern",
OR(ISNUMBER(SEARCH("NCR",'Post Data'!$C95)),ISNUMBER(SEARCH("NTR",'Post Data'!$C95))),"Northern",
OR(ISNUMBER(SEARCH("WSR",'Post Data'!$C95)),ISNUMBER(SEARCH("SUR",'Post Data'!$C95))),"Southern",
OR(ISNUMBER(SEARCH("WCR",'Post Data'!$C95)),ISNUMBER(SEARCH("WNR",'Post Data'!$C95))),"Western")</f>
        <v>Northern</v>
      </c>
      <c r="AB95" s="1" t="str">
        <f>'Post Data'!$R95</f>
        <v>Refuel</v>
      </c>
      <c r="AC95" s="4">
        <v>45138.0</v>
      </c>
      <c r="AD95" s="1">
        <f>COUNTIFS('Post Data'!$X$2:$X$465,"Within SLA",'Post Data'!$C$2:$C$465,'Post Data'!$C95,'Post Data'!$D$2:$D$465,'Post Data'!$D95)</f>
        <v>1</v>
      </c>
      <c r="AE95" s="1">
        <f>COUNTIFS('Post Data'!$X$2:$X$465,"SLA Violated",'Post Data'!$C$2:$C$465,'Post Data'!$C95,'Post Data'!$D$2:$D$465,'Post Data'!$D95)</f>
        <v>0</v>
      </c>
      <c r="AF95" s="10">
        <f>'Post Data'!$AD95/('Post Data'!$AD95+'Post Data'!$AE95)</f>
        <v>1</v>
      </c>
    </row>
    <row r="96" ht="15.75" customHeight="1">
      <c r="A96" s="1" t="s">
        <v>385</v>
      </c>
      <c r="B96" s="1" t="s">
        <v>29</v>
      </c>
      <c r="C96" s="1" t="s">
        <v>85</v>
      </c>
      <c r="D96" s="1" t="s">
        <v>154</v>
      </c>
      <c r="E96" s="1" t="s">
        <v>248</v>
      </c>
      <c r="F96" s="1" t="s">
        <v>249</v>
      </c>
      <c r="G96" s="1" t="s">
        <v>338</v>
      </c>
      <c r="H96" s="1" t="s">
        <v>339</v>
      </c>
      <c r="I96" s="1">
        <v>241.0</v>
      </c>
      <c r="J96" s="1" t="s">
        <v>34</v>
      </c>
      <c r="K96" s="1" t="s">
        <v>35</v>
      </c>
      <c r="L96" s="9">
        <v>45153.57777777778</v>
      </c>
      <c r="M96" s="9">
        <v>45149.57777777778</v>
      </c>
      <c r="N96" s="9">
        <v>45152.63402777778</v>
      </c>
      <c r="O96" s="1" t="s">
        <v>246</v>
      </c>
      <c r="P96" s="1" t="b">
        <v>0</v>
      </c>
      <c r="Q96" s="1" t="s">
        <v>154</v>
      </c>
      <c r="R96" s="1" t="s">
        <v>37</v>
      </c>
      <c r="S96" s="6" t="s">
        <v>38</v>
      </c>
      <c r="T96" s="1" t="s">
        <v>39</v>
      </c>
      <c r="U96" s="1" t="str">
        <f>IF(ISNUMBER('Post Data'!$N96),"Done","Pending")</f>
        <v>Done</v>
      </c>
      <c r="V96" s="5">
        <f>IFERROR('Post Data'!$N96-'Post Data'!$M96,5000)</f>
        <v>3.05625</v>
      </c>
      <c r="W96" s="1" t="str">
        <f t="array" ref="W96">IFS('Post Data'!$V96&lt;=5,"00-05 Days",
AND('Post Data'!$V96&gt;5,'Post Data'!$V96&lt;=10),"06-10 Days",
AND('Post Data'!$V96&gt;10,'Post Data'!$V96&lt;=15),"11-15 Days",
AND('Post Data'!$V96&gt;15,'Post Data'!$V96&lt;=20),"16-20 Days",
'Post Data'!$V96&gt;20,"20+ Days")</f>
        <v>00-05 Days</v>
      </c>
      <c r="X96" s="1" t="str">
        <f>IF(AND('Post Data'!$N96&lt;='Post Data'!$L96,'Post Data'!$N96&lt;&gt;0),"Within SLA",IF(AND(TODAY()&lt;='Post Data'!$L96,'Post Data'!$N96=0),"Within SLA","SLA Violated"))</f>
        <v>Within SLA</v>
      </c>
      <c r="Y96" s="1" t="str">
        <f t="array" ref="Y96">IFERROR(INDEX('Pending @'!$B$2:$B$19,MATCH('Post Data'!$H96,'Pending @'!$A$2:$A$19,0)),
IF(AND('Post Data'!$D96="Region Update",'Post Data'!$AA96="Central"),"DNS-Central",
IF(AND('Post Data'!$D96="Region Update",'Post Data'!$AA96="Eastern"),"DNS-Eastern",
IF(AND('Post Data'!$D96="Region Update",'Post Data'!$AA96="Northern"),"DNS-Northern",
IF(AND('Post Data'!$D96="Region Update",'Post Data'!$AA96="Southern"),"DNS-Southern",
IF(AND('Post Data'!$D96="Region Update",'Post Data'!$AA96="Western"),"DNS-Western",
IF(AND('Post Data'!$D96="Region Update",'Post Data'!$AA96="Ops CO"),"DNS-Regional Ops",
IF(AND('Post Data'!$D96="Invoice Validation",'Post Data'!$AA96="Central"),"DNS-Central",
IF(AND('Post Data'!$D96="Invoice Validation",'Post Data'!$AA96="Eastern"),"DNS-Eastern",
IF(AND('Post Data'!$D96="Invoice Validation",'Post Data'!$AA96="Northern"),"DNS-Northern",
IF(AND('Post Data'!$D96="Invoice Validation",'Post Data'!$AA96="Southern"),"DNS-Southern",
IF(AND('Post Data'!$D96="Invoice Validation",'Post Data'!$AA96="Western"),"DNS-Western",
IF(AND('Post Data'!$D96="Invoiced Validation",'Post Data'!$AA96="Ops CO"),"DNS-Regional Ops",
IF(OR('Post Data'!$D96="Create &amp; Upload PO",'Post Data'!$D96="Payment Status Update",'Post Data'!$D96="Create SES and Send to Finance"),"DNS-Finance",
IF('Post Data'!$D96="SCM Invoice Validation","DNS-SCM")))))))))))))))</f>
        <v>Browns-Western</v>
      </c>
      <c r="Z96" s="1" t="str">
        <f>IF(ISNUMBER(SEARCH("DNS",'Post Data'!$Y96)),"DNS","Vendor")</f>
        <v>Vendor</v>
      </c>
      <c r="AA96" s="1" t="str">
        <f t="array" ref="AA96">IFS(ISNUMBER(SEARCH("Central Office",'Post Data'!$C96)),"Ops CO",
OR(ISNUMBER(SEARCH("CNR",'Post Data'!$C96)),ISNUMBER(SEARCH("NWR",'Post Data'!$C96))),"Central",
OR(ISNUMBER(SEARCH("ESR",'Post Data'!$C96)),ISNUMBER(SEARCH("UVR",'Post Data'!$C96))),"Eastern",
OR(ISNUMBER(SEARCH("NCR",'Post Data'!$C96)),ISNUMBER(SEARCH("NTR",'Post Data'!$C96))),"Northern",
OR(ISNUMBER(SEARCH("WSR",'Post Data'!$C96)),ISNUMBER(SEARCH("SUR",'Post Data'!$C96))),"Southern",
OR(ISNUMBER(SEARCH("WCR",'Post Data'!$C96)),ISNUMBER(SEARCH("WNR",'Post Data'!$C96))),"Western")</f>
        <v>Western</v>
      </c>
      <c r="AB96" s="1" t="str">
        <f>'Post Data'!$R96</f>
        <v>PIS</v>
      </c>
      <c r="AC96" s="4">
        <v>45138.0</v>
      </c>
      <c r="AD96" s="1">
        <f>COUNTIFS('Post Data'!$X$2:$X$465,"Within SLA",'Post Data'!$C$2:$C$465,'Post Data'!$C96,'Post Data'!$D$2:$D$465,'Post Data'!$D96)</f>
        <v>1</v>
      </c>
      <c r="AE96" s="1">
        <f>COUNTIFS('Post Data'!$X$2:$X$465,"SLA Violated",'Post Data'!$C$2:$C$465,'Post Data'!$C96,'Post Data'!$D$2:$D$465,'Post Data'!$D96)</f>
        <v>0</v>
      </c>
      <c r="AF96" s="10">
        <f>'Post Data'!$AD96/('Post Data'!$AD96+'Post Data'!$AE96)</f>
        <v>1</v>
      </c>
    </row>
    <row r="97" ht="15.75" customHeight="1">
      <c r="A97" s="1" t="s">
        <v>386</v>
      </c>
      <c r="B97" s="1" t="s">
        <v>29</v>
      </c>
      <c r="C97" s="1" t="s">
        <v>87</v>
      </c>
      <c r="D97" s="1" t="s">
        <v>154</v>
      </c>
      <c r="E97" s="1" t="s">
        <v>248</v>
      </c>
      <c r="F97" s="1" t="s">
        <v>249</v>
      </c>
      <c r="G97" s="1" t="s">
        <v>338</v>
      </c>
      <c r="H97" s="1" t="s">
        <v>339</v>
      </c>
      <c r="I97" s="1">
        <v>232.0</v>
      </c>
      <c r="J97" s="1" t="s">
        <v>34</v>
      </c>
      <c r="K97" s="1" t="s">
        <v>35</v>
      </c>
      <c r="L97" s="9">
        <v>45153.575</v>
      </c>
      <c r="M97" s="9">
        <v>45149.575</v>
      </c>
      <c r="N97" s="9">
        <v>45152.63680555556</v>
      </c>
      <c r="O97" s="1" t="s">
        <v>246</v>
      </c>
      <c r="P97" s="1" t="b">
        <v>0</v>
      </c>
      <c r="Q97" s="1" t="s">
        <v>154</v>
      </c>
      <c r="R97" s="1" t="s">
        <v>37</v>
      </c>
      <c r="S97" s="6" t="s">
        <v>38</v>
      </c>
      <c r="T97" s="1" t="s">
        <v>39</v>
      </c>
      <c r="U97" s="1" t="str">
        <f>IF(ISNUMBER('Post Data'!$N97),"Done","Pending")</f>
        <v>Done</v>
      </c>
      <c r="V97" s="5">
        <f>IFERROR('Post Data'!$N97-'Post Data'!$M97,5000)</f>
        <v>3.061805556</v>
      </c>
      <c r="W97" s="1" t="str">
        <f t="array" ref="W97">IFS('Post Data'!$V97&lt;=5,"00-05 Days",
AND('Post Data'!$V97&gt;5,'Post Data'!$V97&lt;=10),"06-10 Days",
AND('Post Data'!$V97&gt;10,'Post Data'!$V97&lt;=15),"11-15 Days",
AND('Post Data'!$V97&gt;15,'Post Data'!$V97&lt;=20),"16-20 Days",
'Post Data'!$V97&gt;20,"20+ Days")</f>
        <v>00-05 Days</v>
      </c>
      <c r="X97" s="1" t="str">
        <f>IF(AND('Post Data'!$N97&lt;='Post Data'!$L97,'Post Data'!$N97&lt;&gt;0),"Within SLA",IF(AND(TODAY()&lt;='Post Data'!$L97,'Post Data'!$N97=0),"Within SLA","SLA Violated"))</f>
        <v>Within SLA</v>
      </c>
      <c r="Y97" s="1" t="str">
        <f t="array" ref="Y97">IFERROR(INDEX('Pending @'!$B$2:$B$19,MATCH('Post Data'!$H97,'Pending @'!$A$2:$A$19,0)),
IF(AND('Post Data'!$D97="Region Update",'Post Data'!$AA97="Central"),"DNS-Central",
IF(AND('Post Data'!$D97="Region Update",'Post Data'!$AA97="Eastern"),"DNS-Eastern",
IF(AND('Post Data'!$D97="Region Update",'Post Data'!$AA97="Northern"),"DNS-Northern",
IF(AND('Post Data'!$D97="Region Update",'Post Data'!$AA97="Southern"),"DNS-Southern",
IF(AND('Post Data'!$D97="Region Update",'Post Data'!$AA97="Western"),"DNS-Western",
IF(AND('Post Data'!$D97="Region Update",'Post Data'!$AA97="Ops CO"),"DNS-Regional Ops",
IF(AND('Post Data'!$D97="Invoice Validation",'Post Data'!$AA97="Central"),"DNS-Central",
IF(AND('Post Data'!$D97="Invoice Validation",'Post Data'!$AA97="Eastern"),"DNS-Eastern",
IF(AND('Post Data'!$D97="Invoice Validation",'Post Data'!$AA97="Northern"),"DNS-Northern",
IF(AND('Post Data'!$D97="Invoice Validation",'Post Data'!$AA97="Southern"),"DNS-Southern",
IF(AND('Post Data'!$D97="Invoice Validation",'Post Data'!$AA97="Western"),"DNS-Western",
IF(AND('Post Data'!$D97="Invoiced Validation",'Post Data'!$AA97="Ops CO"),"DNS-Regional Ops",
IF(OR('Post Data'!$D97="Create &amp; Upload PO",'Post Data'!$D97="Payment Status Update",'Post Data'!$D97="Create SES and Send to Finance"),"DNS-Finance",
IF('Post Data'!$D97="SCM Invoice Validation","DNS-SCM")))))))))))))))</f>
        <v>Browns-Western</v>
      </c>
      <c r="Z97" s="1" t="str">
        <f>IF(ISNUMBER(SEARCH("DNS",'Post Data'!$Y97)),"DNS","Vendor")</f>
        <v>Vendor</v>
      </c>
      <c r="AA97" s="1" t="str">
        <f t="array" ref="AA97">IFS(ISNUMBER(SEARCH("Central Office",'Post Data'!$C97)),"Ops CO",
OR(ISNUMBER(SEARCH("CNR",'Post Data'!$C97)),ISNUMBER(SEARCH("NWR",'Post Data'!$C97))),"Central",
OR(ISNUMBER(SEARCH("ESR",'Post Data'!$C97)),ISNUMBER(SEARCH("UVR",'Post Data'!$C97))),"Eastern",
OR(ISNUMBER(SEARCH("NCR",'Post Data'!$C97)),ISNUMBER(SEARCH("NTR",'Post Data'!$C97))),"Northern",
OR(ISNUMBER(SEARCH("WSR",'Post Data'!$C97)),ISNUMBER(SEARCH("SUR",'Post Data'!$C97))),"Southern",
OR(ISNUMBER(SEARCH("WCR",'Post Data'!$C97)),ISNUMBER(SEARCH("WNR",'Post Data'!$C97))),"Western")</f>
        <v>Western</v>
      </c>
      <c r="AB97" s="1" t="str">
        <f>'Post Data'!$R97</f>
        <v>PIS</v>
      </c>
      <c r="AC97" s="4">
        <v>45138.0</v>
      </c>
      <c r="AD97" s="1">
        <f>COUNTIFS('Post Data'!$X$2:$X$465,"Within SLA",'Post Data'!$C$2:$C$465,'Post Data'!$C97,'Post Data'!$D$2:$D$465,'Post Data'!$D97)</f>
        <v>1</v>
      </c>
      <c r="AE97" s="1">
        <f>COUNTIFS('Post Data'!$X$2:$X$465,"SLA Violated",'Post Data'!$C$2:$C$465,'Post Data'!$C97,'Post Data'!$D$2:$D$465,'Post Data'!$D97)</f>
        <v>0</v>
      </c>
      <c r="AF97" s="10">
        <f>'Post Data'!$AD97/('Post Data'!$AD97+'Post Data'!$AE97)</f>
        <v>1</v>
      </c>
    </row>
    <row r="98" ht="15.75" customHeight="1">
      <c r="A98" s="1" t="s">
        <v>387</v>
      </c>
      <c r="B98" s="1" t="s">
        <v>29</v>
      </c>
      <c r="C98" s="1" t="s">
        <v>173</v>
      </c>
      <c r="D98" s="1" t="s">
        <v>154</v>
      </c>
      <c r="E98" s="1" t="s">
        <v>248</v>
      </c>
      <c r="F98" s="1" t="s">
        <v>249</v>
      </c>
      <c r="G98" s="1" t="s">
        <v>338</v>
      </c>
      <c r="H98" s="1" t="s">
        <v>339</v>
      </c>
      <c r="I98" s="1">
        <v>268.0</v>
      </c>
      <c r="J98" s="1" t="s">
        <v>34</v>
      </c>
      <c r="K98" s="1" t="s">
        <v>35</v>
      </c>
      <c r="L98" s="9">
        <v>45149.464583333334</v>
      </c>
      <c r="M98" s="9">
        <v>45149.46527777778</v>
      </c>
      <c r="N98" s="9">
        <v>45153.44097222222</v>
      </c>
      <c r="O98" s="1" t="s">
        <v>246</v>
      </c>
      <c r="P98" s="1" t="b">
        <v>1</v>
      </c>
      <c r="Q98" s="1" t="s">
        <v>154</v>
      </c>
      <c r="R98" s="1" t="s">
        <v>51</v>
      </c>
      <c r="S98" s="6" t="s">
        <v>38</v>
      </c>
      <c r="T98" s="1" t="s">
        <v>39</v>
      </c>
      <c r="U98" s="1" t="str">
        <f>IF(ISNUMBER('Post Data'!$N98),"Done","Pending")</f>
        <v>Done</v>
      </c>
      <c r="V98" s="5">
        <f>IFERROR('Post Data'!$N98-'Post Data'!$M98,5000)</f>
        <v>3.975694444</v>
      </c>
      <c r="W98" s="1" t="str">
        <f t="array" ref="W98">IFS('Post Data'!$V98&lt;=5,"00-05 Days",
AND('Post Data'!$V98&gt;5,'Post Data'!$V98&lt;=10),"06-10 Days",
AND('Post Data'!$V98&gt;10,'Post Data'!$V98&lt;=15),"11-15 Days",
AND('Post Data'!$V98&gt;15,'Post Data'!$V98&lt;=20),"16-20 Days",
'Post Data'!$V98&gt;20,"20+ Days")</f>
        <v>00-05 Days</v>
      </c>
      <c r="X98" s="1" t="str">
        <f>IF(AND('Post Data'!$N98&lt;='Post Data'!$L98,'Post Data'!$N98&lt;&gt;0),"Within SLA",IF(AND(TODAY()&lt;='Post Data'!$L98,'Post Data'!$N98=0),"Within SLA","SLA Violated"))</f>
        <v>SLA Violated</v>
      </c>
      <c r="Y98" s="1" t="str">
        <f t="array" ref="Y98">IFERROR(INDEX('Pending @'!$B$2:$B$19,MATCH('Post Data'!$H98,'Pending @'!$A$2:$A$19,0)),
IF(AND('Post Data'!$D98="Region Update",'Post Data'!$AA98="Central"),"DNS-Central",
IF(AND('Post Data'!$D98="Region Update",'Post Data'!$AA98="Eastern"),"DNS-Eastern",
IF(AND('Post Data'!$D98="Region Update",'Post Data'!$AA98="Northern"),"DNS-Northern",
IF(AND('Post Data'!$D98="Region Update",'Post Data'!$AA98="Southern"),"DNS-Southern",
IF(AND('Post Data'!$D98="Region Update",'Post Data'!$AA98="Western"),"DNS-Western",
IF(AND('Post Data'!$D98="Region Update",'Post Data'!$AA98="Ops CO"),"DNS-Regional Ops",
IF(AND('Post Data'!$D98="Invoice Validation",'Post Data'!$AA98="Central"),"DNS-Central",
IF(AND('Post Data'!$D98="Invoice Validation",'Post Data'!$AA98="Eastern"),"DNS-Eastern",
IF(AND('Post Data'!$D98="Invoice Validation",'Post Data'!$AA98="Northern"),"DNS-Northern",
IF(AND('Post Data'!$D98="Invoice Validation",'Post Data'!$AA98="Southern"),"DNS-Southern",
IF(AND('Post Data'!$D98="Invoice Validation",'Post Data'!$AA98="Western"),"DNS-Western",
IF(AND('Post Data'!$D98="Invoiced Validation",'Post Data'!$AA98="Ops CO"),"DNS-Regional Ops",
IF(OR('Post Data'!$D98="Create &amp; Upload PO",'Post Data'!$D98="Payment Status Update",'Post Data'!$D98="Create SES and Send to Finance"),"DNS-Finance",
IF('Post Data'!$D98="SCM Invoice Validation","DNS-SCM")))))))))))))))</f>
        <v>Browns-Western</v>
      </c>
      <c r="Z98" s="1" t="str">
        <f>IF(ISNUMBER(SEARCH("DNS",'Post Data'!$Y98)),"DNS","Vendor")</f>
        <v>Vendor</v>
      </c>
      <c r="AA98" s="1" t="str">
        <f t="array" ref="AA98">IFS(ISNUMBER(SEARCH("Central Office",'Post Data'!$C98)),"Ops CO",
OR(ISNUMBER(SEARCH("CNR",'Post Data'!$C98)),ISNUMBER(SEARCH("NWR",'Post Data'!$C98))),"Central",
OR(ISNUMBER(SEARCH("ESR",'Post Data'!$C98)),ISNUMBER(SEARCH("UVR",'Post Data'!$C98))),"Eastern",
OR(ISNUMBER(SEARCH("NCR",'Post Data'!$C98)),ISNUMBER(SEARCH("NTR",'Post Data'!$C98))),"Northern",
OR(ISNUMBER(SEARCH("WSR",'Post Data'!$C98)),ISNUMBER(SEARCH("SUR",'Post Data'!$C98))),"Southern",
OR(ISNUMBER(SEARCH("WCR",'Post Data'!$C98)),ISNUMBER(SEARCH("WNR",'Post Data'!$C98))),"Western")</f>
        <v>Western</v>
      </c>
      <c r="AB98" s="1" t="str">
        <f>'Post Data'!$R98</f>
        <v>Refuel</v>
      </c>
      <c r="AC98" s="4">
        <v>45138.0</v>
      </c>
      <c r="AD98" s="1">
        <f>COUNTIFS('Post Data'!$X$2:$X$465,"Within SLA",'Post Data'!$C$2:$C$465,'Post Data'!$C98,'Post Data'!$D$2:$D$465,'Post Data'!$D98)</f>
        <v>0</v>
      </c>
      <c r="AE98" s="1">
        <f>COUNTIFS('Post Data'!$X$2:$X$465,"SLA Violated",'Post Data'!$C$2:$C$465,'Post Data'!$C98,'Post Data'!$D$2:$D$465,'Post Data'!$D98)</f>
        <v>1</v>
      </c>
      <c r="AF98" s="10">
        <f>'Post Data'!$AD98/('Post Data'!$AD98+'Post Data'!$AE98)</f>
        <v>0</v>
      </c>
    </row>
    <row r="99" ht="15.75" customHeight="1">
      <c r="A99" s="1" t="s">
        <v>388</v>
      </c>
      <c r="B99" s="1" t="s">
        <v>29</v>
      </c>
      <c r="C99" s="1" t="s">
        <v>93</v>
      </c>
      <c r="D99" s="1" t="s">
        <v>138</v>
      </c>
      <c r="E99" s="1" t="s">
        <v>291</v>
      </c>
      <c r="F99" s="1" t="s">
        <v>292</v>
      </c>
      <c r="G99" s="1" t="s">
        <v>166</v>
      </c>
      <c r="H99" s="1" t="s">
        <v>167</v>
      </c>
      <c r="I99" s="1">
        <v>102.0</v>
      </c>
      <c r="J99" s="1" t="s">
        <v>34</v>
      </c>
      <c r="K99" s="1" t="s">
        <v>35</v>
      </c>
      <c r="L99" s="9">
        <v>45153.32916666667</v>
      </c>
      <c r="M99" s="9">
        <v>45149.32916666667</v>
      </c>
      <c r="N99" s="9">
        <v>45149.92152777778</v>
      </c>
      <c r="O99" s="1" t="s">
        <v>246</v>
      </c>
      <c r="P99" s="1" t="b">
        <v>0</v>
      </c>
      <c r="Q99" s="1" t="s">
        <v>138</v>
      </c>
      <c r="R99" s="1" t="s">
        <v>42</v>
      </c>
      <c r="S99" s="6" t="s">
        <v>48</v>
      </c>
      <c r="T99" s="1" t="s">
        <v>39</v>
      </c>
      <c r="U99" s="1" t="str">
        <f>IF(ISNUMBER('Post Data'!$N99),"Done","Pending")</f>
        <v>Done</v>
      </c>
      <c r="V99" s="5">
        <f>IFERROR('Post Data'!$N99-'Post Data'!$M99,5000)</f>
        <v>0.5923611111</v>
      </c>
      <c r="W99" s="1" t="str">
        <f t="array" ref="W99">IFS('Post Data'!$V99&lt;=5,"00-05 Days",
AND('Post Data'!$V99&gt;5,'Post Data'!$V99&lt;=10),"06-10 Days",
AND('Post Data'!$V99&gt;10,'Post Data'!$V99&lt;=15),"11-15 Days",
AND('Post Data'!$V99&gt;15,'Post Data'!$V99&lt;=20),"16-20 Days",
'Post Data'!$V99&gt;20,"20+ Days")</f>
        <v>00-05 Days</v>
      </c>
      <c r="X99" s="1" t="str">
        <f>IF(AND('Post Data'!$N99&lt;='Post Data'!$L99,'Post Data'!$N99&lt;&gt;0),"Within SLA",IF(AND(TODAY()&lt;='Post Data'!$L99,'Post Data'!$N99=0),"Within SLA","SLA Violated"))</f>
        <v>Within SLA</v>
      </c>
      <c r="Y99" s="1" t="str">
        <f t="array" ref="Y99">IFERROR(INDEX('Pending @'!$B$2:$B$19,MATCH('Post Data'!$H99,'Pending @'!$A$2:$A$19,0)),
IF(AND('Post Data'!$D99="Region Update",'Post Data'!$AA99="Central"),"DNS-Central",
IF(AND('Post Data'!$D99="Region Update",'Post Data'!$AA99="Eastern"),"DNS-Eastern",
IF(AND('Post Data'!$D99="Region Update",'Post Data'!$AA99="Northern"),"DNS-Northern",
IF(AND('Post Data'!$D99="Region Update",'Post Data'!$AA99="Southern"),"DNS-Southern",
IF(AND('Post Data'!$D99="Region Update",'Post Data'!$AA99="Western"),"DNS-Western",
IF(AND('Post Data'!$D99="Region Update",'Post Data'!$AA99="Ops CO"),"DNS-Regional Ops",
IF(AND('Post Data'!$D99="Invoice Validation",'Post Data'!$AA99="Central"),"DNS-Central",
IF(AND('Post Data'!$D99="Invoice Validation",'Post Data'!$AA99="Eastern"),"DNS-Eastern",
IF(AND('Post Data'!$D99="Invoice Validation",'Post Data'!$AA99="Northern"),"DNS-Northern",
IF(AND('Post Data'!$D99="Invoice Validation",'Post Data'!$AA99="Southern"),"DNS-Southern",
IF(AND('Post Data'!$D99="Invoice Validation",'Post Data'!$AA99="Western"),"DNS-Western",
IF(AND('Post Data'!$D99="Invoiced Validation",'Post Data'!$AA99="Ops CO"),"DNS-Regional Ops",
IF(OR('Post Data'!$D99="Create &amp; Upload PO",'Post Data'!$D99="Payment Status Update",'Post Data'!$D99="Create SES and Send to Finance"),"DNS-Finance",
IF('Post Data'!$D99="SCM Invoice Validation","DNS-SCM")))))))))))))))</f>
        <v>DNS-SCM</v>
      </c>
      <c r="Z99" s="1" t="str">
        <f>IF(ISNUMBER(SEARCH("DNS",'Post Data'!$Y99)),"DNS","Vendor")</f>
        <v>DNS</v>
      </c>
      <c r="AA99" s="1" t="str">
        <f t="array" ref="AA99">IFS(ISNUMBER(SEARCH("Central Office",'Post Data'!$C99)),"Ops CO",
OR(ISNUMBER(SEARCH("CNR",'Post Data'!$C99)),ISNUMBER(SEARCH("NWR",'Post Data'!$C99))),"Central",
OR(ISNUMBER(SEARCH("ESR",'Post Data'!$C99)),ISNUMBER(SEARCH("UVR",'Post Data'!$C99))),"Eastern",
OR(ISNUMBER(SEARCH("NCR",'Post Data'!$C99)),ISNUMBER(SEARCH("NTR",'Post Data'!$C99))),"Northern",
OR(ISNUMBER(SEARCH("WSR",'Post Data'!$C99)),ISNUMBER(SEARCH("SUR",'Post Data'!$C99))),"Southern",
OR(ISNUMBER(SEARCH("WCR",'Post Data'!$C99)),ISNUMBER(SEARCH("WNR",'Post Data'!$C99))),"Western")</f>
        <v>Western</v>
      </c>
      <c r="AB99" s="1" t="str">
        <f>'Post Data'!$R99</f>
        <v>PG</v>
      </c>
      <c r="AC99" s="4">
        <v>45107.0</v>
      </c>
      <c r="AD99" s="1">
        <f>COUNTIFS('Post Data'!$X$2:$X$465,"Within SLA",'Post Data'!$C$2:$C$465,'Post Data'!$C99,'Post Data'!$D$2:$D$465,'Post Data'!$D99)</f>
        <v>1</v>
      </c>
      <c r="AE99" s="1">
        <f>COUNTIFS('Post Data'!$X$2:$X$465,"SLA Violated",'Post Data'!$C$2:$C$465,'Post Data'!$C99,'Post Data'!$D$2:$D$465,'Post Data'!$D99)</f>
        <v>0</v>
      </c>
      <c r="AF99" s="10">
        <f>'Post Data'!$AD99/('Post Data'!$AD99+'Post Data'!$AE99)</f>
        <v>1</v>
      </c>
    </row>
    <row r="100" ht="15.75" customHeight="1">
      <c r="A100" s="1" t="s">
        <v>389</v>
      </c>
      <c r="B100" s="1" t="s">
        <v>29</v>
      </c>
      <c r="C100" s="1" t="s">
        <v>95</v>
      </c>
      <c r="D100" s="1" t="s">
        <v>138</v>
      </c>
      <c r="E100" s="1" t="s">
        <v>291</v>
      </c>
      <c r="F100" s="1" t="s">
        <v>292</v>
      </c>
      <c r="G100" s="1" t="s">
        <v>166</v>
      </c>
      <c r="H100" s="1" t="s">
        <v>167</v>
      </c>
      <c r="I100" s="1">
        <v>101.0</v>
      </c>
      <c r="J100" s="1" t="s">
        <v>34</v>
      </c>
      <c r="K100" s="1" t="s">
        <v>35</v>
      </c>
      <c r="L100" s="9">
        <v>45152.97083333333</v>
      </c>
      <c r="M100" s="9">
        <v>45148.97083333333</v>
      </c>
      <c r="N100" s="9">
        <v>45149.92152777778</v>
      </c>
      <c r="O100" s="1" t="s">
        <v>246</v>
      </c>
      <c r="P100" s="1" t="b">
        <v>0</v>
      </c>
      <c r="Q100" s="1" t="s">
        <v>138</v>
      </c>
      <c r="R100" s="1" t="s">
        <v>45</v>
      </c>
      <c r="S100" s="6" t="s">
        <v>48</v>
      </c>
      <c r="T100" s="1" t="s">
        <v>39</v>
      </c>
      <c r="U100" s="1" t="str">
        <f>IF(ISNUMBER('Post Data'!$N100),"Done","Pending")</f>
        <v>Done</v>
      </c>
      <c r="V100" s="5">
        <f>IFERROR('Post Data'!$N100-'Post Data'!$M100,5000)</f>
        <v>0.9506944444</v>
      </c>
      <c r="W100" s="1" t="str">
        <f t="array" ref="W100">IFS('Post Data'!$V100&lt;=5,"00-05 Days",
AND('Post Data'!$V100&gt;5,'Post Data'!$V100&lt;=10),"06-10 Days",
AND('Post Data'!$V100&gt;10,'Post Data'!$V100&lt;=15),"11-15 Days",
AND('Post Data'!$V100&gt;15,'Post Data'!$V100&lt;=20),"16-20 Days",
'Post Data'!$V100&gt;20,"20+ Days")</f>
        <v>00-05 Days</v>
      </c>
      <c r="X100" s="1" t="str">
        <f>IF(AND('Post Data'!$N100&lt;='Post Data'!$L100,'Post Data'!$N100&lt;&gt;0),"Within SLA",IF(AND(TODAY()&lt;='Post Data'!$L100,'Post Data'!$N100=0),"Within SLA","SLA Violated"))</f>
        <v>Within SLA</v>
      </c>
      <c r="Y100" s="1" t="str">
        <f t="array" ref="Y100">IFERROR(INDEX('Pending @'!$B$2:$B$19,MATCH('Post Data'!$H100,'Pending @'!$A$2:$A$19,0)),
IF(AND('Post Data'!$D100="Region Update",'Post Data'!$AA100="Central"),"DNS-Central",
IF(AND('Post Data'!$D100="Region Update",'Post Data'!$AA100="Eastern"),"DNS-Eastern",
IF(AND('Post Data'!$D100="Region Update",'Post Data'!$AA100="Northern"),"DNS-Northern",
IF(AND('Post Data'!$D100="Region Update",'Post Data'!$AA100="Southern"),"DNS-Southern",
IF(AND('Post Data'!$D100="Region Update",'Post Data'!$AA100="Western"),"DNS-Western",
IF(AND('Post Data'!$D100="Region Update",'Post Data'!$AA100="Ops CO"),"DNS-Regional Ops",
IF(AND('Post Data'!$D100="Invoice Validation",'Post Data'!$AA100="Central"),"DNS-Central",
IF(AND('Post Data'!$D100="Invoice Validation",'Post Data'!$AA100="Eastern"),"DNS-Eastern",
IF(AND('Post Data'!$D100="Invoice Validation",'Post Data'!$AA100="Northern"),"DNS-Northern",
IF(AND('Post Data'!$D100="Invoice Validation",'Post Data'!$AA100="Southern"),"DNS-Southern",
IF(AND('Post Data'!$D100="Invoice Validation",'Post Data'!$AA100="Western"),"DNS-Western",
IF(AND('Post Data'!$D100="Invoiced Validation",'Post Data'!$AA100="Ops CO"),"DNS-Regional Ops",
IF(OR('Post Data'!$D100="Create &amp; Upload PO",'Post Data'!$D100="Payment Status Update",'Post Data'!$D100="Create SES and Send to Finance"),"DNS-Finance",
IF('Post Data'!$D100="SCM Invoice Validation","DNS-SCM")))))))))))))))</f>
        <v>DNS-SCM</v>
      </c>
      <c r="Z100" s="1" t="str">
        <f>IF(ISNUMBER(SEARCH("DNS",'Post Data'!$Y100)),"DNS","Vendor")</f>
        <v>DNS</v>
      </c>
      <c r="AA100" s="1" t="str">
        <f t="array" ref="AA100">IFS(ISNUMBER(SEARCH("Central Office",'Post Data'!$C100)),"Ops CO",
OR(ISNUMBER(SEARCH("CNR",'Post Data'!$C100)),ISNUMBER(SEARCH("NWR",'Post Data'!$C100))),"Central",
OR(ISNUMBER(SEARCH("ESR",'Post Data'!$C100)),ISNUMBER(SEARCH("UVR",'Post Data'!$C100))),"Eastern",
OR(ISNUMBER(SEARCH("NCR",'Post Data'!$C100)),ISNUMBER(SEARCH("NTR",'Post Data'!$C100))),"Northern",
OR(ISNUMBER(SEARCH("WSR",'Post Data'!$C100)),ISNUMBER(SEARCH("SUR",'Post Data'!$C100))),"Southern",
OR(ISNUMBER(SEARCH("WCR",'Post Data'!$C100)),ISNUMBER(SEARCH("WNR",'Post Data'!$C100))),"Western")</f>
        <v>Western</v>
      </c>
      <c r="AB100" s="1" t="str">
        <f>'Post Data'!$R100</f>
        <v>AC</v>
      </c>
      <c r="AC100" s="4">
        <v>45107.0</v>
      </c>
      <c r="AD100" s="1">
        <f>COUNTIFS('Post Data'!$X$2:$X$465,"Within SLA",'Post Data'!$C$2:$C$465,'Post Data'!$C100,'Post Data'!$D$2:$D$465,'Post Data'!$D100)</f>
        <v>1</v>
      </c>
      <c r="AE100" s="1">
        <f>COUNTIFS('Post Data'!$X$2:$X$465,"SLA Violated",'Post Data'!$C$2:$C$465,'Post Data'!$C100,'Post Data'!$D$2:$D$465,'Post Data'!$D100)</f>
        <v>0</v>
      </c>
      <c r="AF100" s="10">
        <f>'Post Data'!$AD100/('Post Data'!$AD100+'Post Data'!$AE100)</f>
        <v>1</v>
      </c>
    </row>
    <row r="101" ht="15.75" customHeight="1">
      <c r="A101" s="1" t="s">
        <v>390</v>
      </c>
      <c r="B101" s="1" t="s">
        <v>29</v>
      </c>
      <c r="C101" s="1" t="s">
        <v>99</v>
      </c>
      <c r="D101" s="1" t="s">
        <v>138</v>
      </c>
      <c r="E101" s="1" t="s">
        <v>291</v>
      </c>
      <c r="F101" s="1" t="s">
        <v>292</v>
      </c>
      <c r="G101" s="1" t="s">
        <v>166</v>
      </c>
      <c r="H101" s="1" t="s">
        <v>167</v>
      </c>
      <c r="I101" s="1">
        <v>95.0</v>
      </c>
      <c r="J101" s="1" t="s">
        <v>34</v>
      </c>
      <c r="K101" s="1" t="s">
        <v>35</v>
      </c>
      <c r="L101" s="9">
        <v>45152.970138888886</v>
      </c>
      <c r="M101" s="9">
        <v>45148.970138888886</v>
      </c>
      <c r="N101" s="9">
        <v>45149.92152777778</v>
      </c>
      <c r="O101" s="1" t="s">
        <v>246</v>
      </c>
      <c r="P101" s="1" t="b">
        <v>0</v>
      </c>
      <c r="Q101" s="1" t="s">
        <v>138</v>
      </c>
      <c r="R101" s="1" t="s">
        <v>51</v>
      </c>
      <c r="S101" s="6" t="s">
        <v>48</v>
      </c>
      <c r="T101" s="1" t="s">
        <v>39</v>
      </c>
      <c r="U101" s="1" t="str">
        <f>IF(ISNUMBER('Post Data'!$N101),"Done","Pending")</f>
        <v>Done</v>
      </c>
      <c r="V101" s="5">
        <f>IFERROR('Post Data'!$N101-'Post Data'!$M101,5000)</f>
        <v>0.9513888889</v>
      </c>
      <c r="W101" s="1" t="str">
        <f t="array" ref="W101">IFS('Post Data'!$V101&lt;=5,"00-05 Days",
AND('Post Data'!$V101&gt;5,'Post Data'!$V101&lt;=10),"06-10 Days",
AND('Post Data'!$V101&gt;10,'Post Data'!$V101&lt;=15),"11-15 Days",
AND('Post Data'!$V101&gt;15,'Post Data'!$V101&lt;=20),"16-20 Days",
'Post Data'!$V101&gt;20,"20+ Days")</f>
        <v>00-05 Days</v>
      </c>
      <c r="X101" s="1" t="str">
        <f>IF(AND('Post Data'!$N101&lt;='Post Data'!$L101,'Post Data'!$N101&lt;&gt;0),"Within SLA",IF(AND(TODAY()&lt;='Post Data'!$L101,'Post Data'!$N101=0),"Within SLA","SLA Violated"))</f>
        <v>Within SLA</v>
      </c>
      <c r="Y101" s="1" t="str">
        <f t="array" ref="Y101">IFERROR(INDEX('Pending @'!$B$2:$B$19,MATCH('Post Data'!$H101,'Pending @'!$A$2:$A$19,0)),
IF(AND('Post Data'!$D101="Region Update",'Post Data'!$AA101="Central"),"DNS-Central",
IF(AND('Post Data'!$D101="Region Update",'Post Data'!$AA101="Eastern"),"DNS-Eastern",
IF(AND('Post Data'!$D101="Region Update",'Post Data'!$AA101="Northern"),"DNS-Northern",
IF(AND('Post Data'!$D101="Region Update",'Post Data'!$AA101="Southern"),"DNS-Southern",
IF(AND('Post Data'!$D101="Region Update",'Post Data'!$AA101="Western"),"DNS-Western",
IF(AND('Post Data'!$D101="Region Update",'Post Data'!$AA101="Ops CO"),"DNS-Regional Ops",
IF(AND('Post Data'!$D101="Invoice Validation",'Post Data'!$AA101="Central"),"DNS-Central",
IF(AND('Post Data'!$D101="Invoice Validation",'Post Data'!$AA101="Eastern"),"DNS-Eastern",
IF(AND('Post Data'!$D101="Invoice Validation",'Post Data'!$AA101="Northern"),"DNS-Northern",
IF(AND('Post Data'!$D101="Invoice Validation",'Post Data'!$AA101="Southern"),"DNS-Southern",
IF(AND('Post Data'!$D101="Invoice Validation",'Post Data'!$AA101="Western"),"DNS-Western",
IF(AND('Post Data'!$D101="Invoiced Validation",'Post Data'!$AA101="Ops CO"),"DNS-Regional Ops",
IF(OR('Post Data'!$D101="Create &amp; Upload PO",'Post Data'!$D101="Payment Status Update",'Post Data'!$D101="Create SES and Send to Finance"),"DNS-Finance",
IF('Post Data'!$D101="SCM Invoice Validation","DNS-SCM")))))))))))))))</f>
        <v>DNS-SCM</v>
      </c>
      <c r="Z101" s="1" t="str">
        <f>IF(ISNUMBER(SEARCH("DNS",'Post Data'!$Y101)),"DNS","Vendor")</f>
        <v>DNS</v>
      </c>
      <c r="AA101" s="1" t="str">
        <f t="array" ref="AA101">IFS(ISNUMBER(SEARCH("Central Office",'Post Data'!$C101)),"Ops CO",
OR(ISNUMBER(SEARCH("CNR",'Post Data'!$C101)),ISNUMBER(SEARCH("NWR",'Post Data'!$C101))),"Central",
OR(ISNUMBER(SEARCH("ESR",'Post Data'!$C101)),ISNUMBER(SEARCH("UVR",'Post Data'!$C101))),"Eastern",
OR(ISNUMBER(SEARCH("NCR",'Post Data'!$C101)),ISNUMBER(SEARCH("NTR",'Post Data'!$C101))),"Northern",
OR(ISNUMBER(SEARCH("WSR",'Post Data'!$C101)),ISNUMBER(SEARCH("SUR",'Post Data'!$C101))),"Southern",
OR(ISNUMBER(SEARCH("WCR",'Post Data'!$C101)),ISNUMBER(SEARCH("WNR",'Post Data'!$C101))),"Western")</f>
        <v>Western</v>
      </c>
      <c r="AB101" s="1" t="str">
        <f>'Post Data'!$R101</f>
        <v>Refuel</v>
      </c>
      <c r="AC101" s="4">
        <v>45107.0</v>
      </c>
      <c r="AD101" s="1">
        <f>COUNTIFS('Post Data'!$X$2:$X$465,"Within SLA",'Post Data'!$C$2:$C$465,'Post Data'!$C101,'Post Data'!$D$2:$D$465,'Post Data'!$D101)</f>
        <v>1</v>
      </c>
      <c r="AE101" s="1">
        <f>COUNTIFS('Post Data'!$X$2:$X$465,"SLA Violated",'Post Data'!$C$2:$C$465,'Post Data'!$C101,'Post Data'!$D$2:$D$465,'Post Data'!$D101)</f>
        <v>0</v>
      </c>
      <c r="AF101" s="10">
        <f>'Post Data'!$AD101/('Post Data'!$AD101+'Post Data'!$AE101)</f>
        <v>1</v>
      </c>
    </row>
    <row r="102" ht="15.75" customHeight="1">
      <c r="A102" s="1" t="s">
        <v>391</v>
      </c>
      <c r="B102" s="1" t="s">
        <v>29</v>
      </c>
      <c r="C102" s="1" t="s">
        <v>97</v>
      </c>
      <c r="D102" s="1" t="s">
        <v>138</v>
      </c>
      <c r="E102" s="1" t="s">
        <v>291</v>
      </c>
      <c r="F102" s="1" t="s">
        <v>292</v>
      </c>
      <c r="G102" s="1" t="s">
        <v>166</v>
      </c>
      <c r="H102" s="1" t="s">
        <v>167</v>
      </c>
      <c r="I102" s="1">
        <v>138.0</v>
      </c>
      <c r="J102" s="1" t="s">
        <v>34</v>
      </c>
      <c r="K102" s="1" t="s">
        <v>35</v>
      </c>
      <c r="L102" s="9">
        <v>45152.96875</v>
      </c>
      <c r="M102" s="9">
        <v>45148.96875</v>
      </c>
      <c r="N102" s="9">
        <v>45149.92152777778</v>
      </c>
      <c r="O102" s="1" t="s">
        <v>246</v>
      </c>
      <c r="P102" s="1" t="b">
        <v>0</v>
      </c>
      <c r="Q102" s="1" t="s">
        <v>138</v>
      </c>
      <c r="R102" s="1" t="s">
        <v>65</v>
      </c>
      <c r="S102" s="6" t="s">
        <v>48</v>
      </c>
      <c r="T102" s="1" t="s">
        <v>39</v>
      </c>
      <c r="U102" s="1" t="str">
        <f>IF(ISNUMBER('Post Data'!$N102),"Done","Pending")</f>
        <v>Done</v>
      </c>
      <c r="V102" s="5">
        <f>IFERROR('Post Data'!$N102-'Post Data'!$M102,5000)</f>
        <v>0.9527777778</v>
      </c>
      <c r="W102" s="1" t="str">
        <f t="array" ref="W102">IFS('Post Data'!$V102&lt;=5,"00-05 Days",
AND('Post Data'!$V102&gt;5,'Post Data'!$V102&lt;=10),"06-10 Days",
AND('Post Data'!$V102&gt;10,'Post Data'!$V102&lt;=15),"11-15 Days",
AND('Post Data'!$V102&gt;15,'Post Data'!$V102&lt;=20),"16-20 Days",
'Post Data'!$V102&gt;20,"20+ Days")</f>
        <v>00-05 Days</v>
      </c>
      <c r="X102" s="1" t="str">
        <f>IF(AND('Post Data'!$N102&lt;='Post Data'!$L102,'Post Data'!$N102&lt;&gt;0),"Within SLA",IF(AND(TODAY()&lt;='Post Data'!$L102,'Post Data'!$N102=0),"Within SLA","SLA Violated"))</f>
        <v>Within SLA</v>
      </c>
      <c r="Y102" s="1" t="str">
        <f t="array" ref="Y102">IFERROR(INDEX('Pending @'!$B$2:$B$19,MATCH('Post Data'!$H102,'Pending @'!$A$2:$A$19,0)),
IF(AND('Post Data'!$D102="Region Update",'Post Data'!$AA102="Central"),"DNS-Central",
IF(AND('Post Data'!$D102="Region Update",'Post Data'!$AA102="Eastern"),"DNS-Eastern",
IF(AND('Post Data'!$D102="Region Update",'Post Data'!$AA102="Northern"),"DNS-Northern",
IF(AND('Post Data'!$D102="Region Update",'Post Data'!$AA102="Southern"),"DNS-Southern",
IF(AND('Post Data'!$D102="Region Update",'Post Data'!$AA102="Western"),"DNS-Western",
IF(AND('Post Data'!$D102="Region Update",'Post Data'!$AA102="Ops CO"),"DNS-Regional Ops",
IF(AND('Post Data'!$D102="Invoice Validation",'Post Data'!$AA102="Central"),"DNS-Central",
IF(AND('Post Data'!$D102="Invoice Validation",'Post Data'!$AA102="Eastern"),"DNS-Eastern",
IF(AND('Post Data'!$D102="Invoice Validation",'Post Data'!$AA102="Northern"),"DNS-Northern",
IF(AND('Post Data'!$D102="Invoice Validation",'Post Data'!$AA102="Southern"),"DNS-Southern",
IF(AND('Post Data'!$D102="Invoice Validation",'Post Data'!$AA102="Western"),"DNS-Western",
IF(AND('Post Data'!$D102="Invoiced Validation",'Post Data'!$AA102="Ops CO"),"DNS-Regional Ops",
IF(OR('Post Data'!$D102="Create &amp; Upload PO",'Post Data'!$D102="Payment Status Update",'Post Data'!$D102="Create SES and Send to Finance"),"DNS-Finance",
IF('Post Data'!$D102="SCM Invoice Validation","DNS-SCM")))))))))))))))</f>
        <v>DNS-SCM</v>
      </c>
      <c r="Z102" s="1" t="str">
        <f>IF(ISNUMBER(SEARCH("DNS",'Post Data'!$Y102)),"DNS","Vendor")</f>
        <v>DNS</v>
      </c>
      <c r="AA102" s="1" t="str">
        <f t="array" ref="AA102">IFS(ISNUMBER(SEARCH("Central Office",'Post Data'!$C102)),"Ops CO",
OR(ISNUMBER(SEARCH("CNR",'Post Data'!$C102)),ISNUMBER(SEARCH("NWR",'Post Data'!$C102))),"Central",
OR(ISNUMBER(SEARCH("ESR",'Post Data'!$C102)),ISNUMBER(SEARCH("UVR",'Post Data'!$C102))),"Eastern",
OR(ISNUMBER(SEARCH("NCR",'Post Data'!$C102)),ISNUMBER(SEARCH("NTR",'Post Data'!$C102))),"Northern",
OR(ISNUMBER(SEARCH("WSR",'Post Data'!$C102)),ISNUMBER(SEARCH("SUR",'Post Data'!$C102))),"Southern",
OR(ISNUMBER(SEARCH("WCR",'Post Data'!$C102)),ISNUMBER(SEARCH("WNR",'Post Data'!$C102))),"Western")</f>
        <v>Western</v>
      </c>
      <c r="AB102" s="1" t="str">
        <f>'Post Data'!$R102</f>
        <v>FTG</v>
      </c>
      <c r="AC102" s="4">
        <v>45107.0</v>
      </c>
      <c r="AD102" s="1">
        <f>COUNTIFS('Post Data'!$X$2:$X$465,"Within SLA",'Post Data'!$C$2:$C$465,'Post Data'!$C102,'Post Data'!$D$2:$D$465,'Post Data'!$D102)</f>
        <v>1</v>
      </c>
      <c r="AE102" s="1">
        <f>COUNTIFS('Post Data'!$X$2:$X$465,"SLA Violated",'Post Data'!$C$2:$C$465,'Post Data'!$C102,'Post Data'!$D$2:$D$465,'Post Data'!$D102)</f>
        <v>0</v>
      </c>
      <c r="AF102" s="10">
        <f>'Post Data'!$AD102/('Post Data'!$AD102+'Post Data'!$AE102)</f>
        <v>1</v>
      </c>
    </row>
    <row r="103" ht="15.75" customHeight="1">
      <c r="A103" s="1" t="s">
        <v>392</v>
      </c>
      <c r="B103" s="1" t="s">
        <v>29</v>
      </c>
      <c r="C103" s="1" t="s">
        <v>101</v>
      </c>
      <c r="D103" s="1" t="s">
        <v>138</v>
      </c>
      <c r="E103" s="1" t="s">
        <v>291</v>
      </c>
      <c r="F103" s="1" t="s">
        <v>292</v>
      </c>
      <c r="G103" s="1" t="s">
        <v>166</v>
      </c>
      <c r="H103" s="1" t="s">
        <v>167</v>
      </c>
      <c r="I103" s="1">
        <v>239.0</v>
      </c>
      <c r="J103" s="1" t="s">
        <v>34</v>
      </c>
      <c r="K103" s="1" t="s">
        <v>35</v>
      </c>
      <c r="L103" s="9">
        <v>45152.967361111114</v>
      </c>
      <c r="M103" s="9">
        <v>45148.967361111114</v>
      </c>
      <c r="N103" s="9">
        <v>45149.92083333333</v>
      </c>
      <c r="O103" s="1" t="s">
        <v>246</v>
      </c>
      <c r="P103" s="1" t="b">
        <v>0</v>
      </c>
      <c r="Q103" s="1" t="s">
        <v>138</v>
      </c>
      <c r="R103" s="1" t="s">
        <v>65</v>
      </c>
      <c r="S103" s="6" t="s">
        <v>38</v>
      </c>
      <c r="T103" s="1" t="s">
        <v>39</v>
      </c>
      <c r="U103" s="1" t="str">
        <f>IF(ISNUMBER('Post Data'!$N103),"Done","Pending")</f>
        <v>Done</v>
      </c>
      <c r="V103" s="5">
        <f>IFERROR('Post Data'!$N103-'Post Data'!$M103,5000)</f>
        <v>0.9534722222</v>
      </c>
      <c r="W103" s="1" t="str">
        <f t="array" ref="W103">IFS('Post Data'!$V103&lt;=5,"00-05 Days",
AND('Post Data'!$V103&gt;5,'Post Data'!$V103&lt;=10),"06-10 Days",
AND('Post Data'!$V103&gt;10,'Post Data'!$V103&lt;=15),"11-15 Days",
AND('Post Data'!$V103&gt;15,'Post Data'!$V103&lt;=20),"16-20 Days",
'Post Data'!$V103&gt;20,"20+ Days")</f>
        <v>00-05 Days</v>
      </c>
      <c r="X103" s="1" t="str">
        <f>IF(AND('Post Data'!$N103&lt;='Post Data'!$L103,'Post Data'!$N103&lt;&gt;0),"Within SLA",IF(AND(TODAY()&lt;='Post Data'!$L103,'Post Data'!$N103=0),"Within SLA","SLA Violated"))</f>
        <v>Within SLA</v>
      </c>
      <c r="Y103" s="1" t="str">
        <f t="array" ref="Y103">IFERROR(INDEX('Pending @'!$B$2:$B$19,MATCH('Post Data'!$H103,'Pending @'!$A$2:$A$19,0)),
IF(AND('Post Data'!$D103="Region Update",'Post Data'!$AA103="Central"),"DNS-Central",
IF(AND('Post Data'!$D103="Region Update",'Post Data'!$AA103="Eastern"),"DNS-Eastern",
IF(AND('Post Data'!$D103="Region Update",'Post Data'!$AA103="Northern"),"DNS-Northern",
IF(AND('Post Data'!$D103="Region Update",'Post Data'!$AA103="Southern"),"DNS-Southern",
IF(AND('Post Data'!$D103="Region Update",'Post Data'!$AA103="Western"),"DNS-Western",
IF(AND('Post Data'!$D103="Region Update",'Post Data'!$AA103="Ops CO"),"DNS-Regional Ops",
IF(AND('Post Data'!$D103="Invoice Validation",'Post Data'!$AA103="Central"),"DNS-Central",
IF(AND('Post Data'!$D103="Invoice Validation",'Post Data'!$AA103="Eastern"),"DNS-Eastern",
IF(AND('Post Data'!$D103="Invoice Validation",'Post Data'!$AA103="Northern"),"DNS-Northern",
IF(AND('Post Data'!$D103="Invoice Validation",'Post Data'!$AA103="Southern"),"DNS-Southern",
IF(AND('Post Data'!$D103="Invoice Validation",'Post Data'!$AA103="Western"),"DNS-Western",
IF(AND('Post Data'!$D103="Invoiced Validation",'Post Data'!$AA103="Ops CO"),"DNS-Regional Ops",
IF(OR('Post Data'!$D103="Create &amp; Upload PO",'Post Data'!$D103="Payment Status Update",'Post Data'!$D103="Create SES and Send to Finance"),"DNS-Finance",
IF('Post Data'!$D103="SCM Invoice Validation","DNS-SCM")))))))))))))))</f>
        <v>DNS-SCM</v>
      </c>
      <c r="Z103" s="1" t="str">
        <f>IF(ISNUMBER(SEARCH("DNS",'Post Data'!$Y103)),"DNS","Vendor")</f>
        <v>DNS</v>
      </c>
      <c r="AA103" s="1" t="str">
        <f t="array" ref="AA103">IFS(ISNUMBER(SEARCH("Central Office",'Post Data'!$C103)),"Ops CO",
OR(ISNUMBER(SEARCH("CNR",'Post Data'!$C103)),ISNUMBER(SEARCH("NWR",'Post Data'!$C103))),"Central",
OR(ISNUMBER(SEARCH("ESR",'Post Data'!$C103)),ISNUMBER(SEARCH("UVR",'Post Data'!$C103))),"Eastern",
OR(ISNUMBER(SEARCH("NCR",'Post Data'!$C103)),ISNUMBER(SEARCH("NTR",'Post Data'!$C103))),"Northern",
OR(ISNUMBER(SEARCH("WSR",'Post Data'!$C103)),ISNUMBER(SEARCH("SUR",'Post Data'!$C103))),"Southern",
OR(ISNUMBER(SEARCH("WCR",'Post Data'!$C103)),ISNUMBER(SEARCH("WNR",'Post Data'!$C103))),"Western")</f>
        <v>Western</v>
      </c>
      <c r="AB103" s="1" t="str">
        <f>'Post Data'!$R103</f>
        <v>FTG</v>
      </c>
      <c r="AC103" s="4">
        <v>45138.0</v>
      </c>
      <c r="AD103" s="1">
        <f>COUNTIFS('Post Data'!$X$2:$X$465,"Within SLA",'Post Data'!$C$2:$C$465,'Post Data'!$C103,'Post Data'!$D$2:$D$465,'Post Data'!$D103)</f>
        <v>1</v>
      </c>
      <c r="AE103" s="1">
        <f>COUNTIFS('Post Data'!$X$2:$X$465,"SLA Violated",'Post Data'!$C$2:$C$465,'Post Data'!$C103,'Post Data'!$D$2:$D$465,'Post Data'!$D103)</f>
        <v>0</v>
      </c>
      <c r="AF103" s="10">
        <f>'Post Data'!$AD103/('Post Data'!$AD103+'Post Data'!$AE103)</f>
        <v>1</v>
      </c>
    </row>
    <row r="104" ht="15.75" customHeight="1">
      <c r="A104" s="1" t="s">
        <v>393</v>
      </c>
      <c r="B104" s="1" t="s">
        <v>29</v>
      </c>
      <c r="C104" s="1" t="s">
        <v>103</v>
      </c>
      <c r="D104" s="1" t="s">
        <v>138</v>
      </c>
      <c r="E104" s="1" t="s">
        <v>291</v>
      </c>
      <c r="F104" s="1" t="s">
        <v>292</v>
      </c>
      <c r="G104" s="1" t="s">
        <v>166</v>
      </c>
      <c r="H104" s="1" t="s">
        <v>167</v>
      </c>
      <c r="I104" s="1">
        <v>237.0</v>
      </c>
      <c r="J104" s="1" t="s">
        <v>34</v>
      </c>
      <c r="K104" s="1" t="s">
        <v>35</v>
      </c>
      <c r="L104" s="9">
        <v>45152.65555555555</v>
      </c>
      <c r="M104" s="9">
        <v>45148.65555555555</v>
      </c>
      <c r="N104" s="9">
        <v>45149.92083333333</v>
      </c>
      <c r="O104" s="1" t="s">
        <v>246</v>
      </c>
      <c r="P104" s="1" t="b">
        <v>0</v>
      </c>
      <c r="Q104" s="1" t="s">
        <v>138</v>
      </c>
      <c r="R104" s="1" t="s">
        <v>104</v>
      </c>
      <c r="S104" s="6" t="s">
        <v>38</v>
      </c>
      <c r="T104" s="1" t="s">
        <v>105</v>
      </c>
      <c r="U104" s="1" t="str">
        <f>IF(ISNUMBER('Post Data'!$N104),"Done","Pending")</f>
        <v>Done</v>
      </c>
      <c r="V104" s="5">
        <f>IFERROR('Post Data'!$N104-'Post Data'!$M104,5000)</f>
        <v>1.265277778</v>
      </c>
      <c r="W104" s="1" t="str">
        <f t="array" ref="W104">IFS('Post Data'!$V104&lt;=5,"00-05 Days",
AND('Post Data'!$V104&gt;5,'Post Data'!$V104&lt;=10),"06-10 Days",
AND('Post Data'!$V104&gt;10,'Post Data'!$V104&lt;=15),"11-15 Days",
AND('Post Data'!$V104&gt;15,'Post Data'!$V104&lt;=20),"16-20 Days",
'Post Data'!$V104&gt;20,"20+ Days")</f>
        <v>00-05 Days</v>
      </c>
      <c r="X104" s="1" t="str">
        <f>IF(AND('Post Data'!$N104&lt;='Post Data'!$L104,'Post Data'!$N104&lt;&gt;0),"Within SLA",IF(AND(TODAY()&lt;='Post Data'!$L104,'Post Data'!$N104=0),"Within SLA","SLA Violated"))</f>
        <v>Within SLA</v>
      </c>
      <c r="Y104" s="1" t="str">
        <f t="array" ref="Y104">IFERROR(INDEX('Pending @'!$B$2:$B$19,MATCH('Post Data'!$H104,'Pending @'!$A$2:$A$19,0)),
IF(AND('Post Data'!$D104="Region Update",'Post Data'!$AA104="Central"),"DNS-Central",
IF(AND('Post Data'!$D104="Region Update",'Post Data'!$AA104="Eastern"),"DNS-Eastern",
IF(AND('Post Data'!$D104="Region Update",'Post Data'!$AA104="Northern"),"DNS-Northern",
IF(AND('Post Data'!$D104="Region Update",'Post Data'!$AA104="Southern"),"DNS-Southern",
IF(AND('Post Data'!$D104="Region Update",'Post Data'!$AA104="Western"),"DNS-Western",
IF(AND('Post Data'!$D104="Region Update",'Post Data'!$AA104="Ops CO"),"DNS-Regional Ops",
IF(AND('Post Data'!$D104="Invoice Validation",'Post Data'!$AA104="Central"),"DNS-Central",
IF(AND('Post Data'!$D104="Invoice Validation",'Post Data'!$AA104="Eastern"),"DNS-Eastern",
IF(AND('Post Data'!$D104="Invoice Validation",'Post Data'!$AA104="Northern"),"DNS-Northern",
IF(AND('Post Data'!$D104="Invoice Validation",'Post Data'!$AA104="Southern"),"DNS-Southern",
IF(AND('Post Data'!$D104="Invoice Validation",'Post Data'!$AA104="Western"),"DNS-Western",
IF(AND('Post Data'!$D104="Invoiced Validation",'Post Data'!$AA104="Ops CO"),"DNS-Regional Ops",
IF(OR('Post Data'!$D104="Create &amp; Upload PO",'Post Data'!$D104="Payment Status Update",'Post Data'!$D104="Create SES and Send to Finance"),"DNS-Finance",
IF('Post Data'!$D104="SCM Invoice Validation","DNS-SCM")))))))))))))))</f>
        <v>DNS-SCM</v>
      </c>
      <c r="Z104" s="1" t="str">
        <f>IF(ISNUMBER(SEARCH("DNS",'Post Data'!$Y104)),"DNS","Vendor")</f>
        <v>DNS</v>
      </c>
      <c r="AA104" s="1" t="str">
        <f t="array" ref="AA104">IFS(ISNUMBER(SEARCH("Central Office",'Post Data'!$C104)),"Ops CO",
OR(ISNUMBER(SEARCH("CNR",'Post Data'!$C104)),ISNUMBER(SEARCH("NWR",'Post Data'!$C104))),"Central",
OR(ISNUMBER(SEARCH("ESR",'Post Data'!$C104)),ISNUMBER(SEARCH("UVR",'Post Data'!$C104))),"Eastern",
OR(ISNUMBER(SEARCH("NCR",'Post Data'!$C104)),ISNUMBER(SEARCH("NTR",'Post Data'!$C104))),"Northern",
OR(ISNUMBER(SEARCH("WSR",'Post Data'!$C104)),ISNUMBER(SEARCH("SUR",'Post Data'!$C104))),"Southern",
OR(ISNUMBER(SEARCH("WCR",'Post Data'!$C104)),ISNUMBER(SEARCH("WNR",'Post Data'!$C104))),"Western")</f>
        <v>Ops CO</v>
      </c>
      <c r="AB104" s="1" t="str">
        <f>'Post Data'!$R104</f>
        <v>Security</v>
      </c>
      <c r="AC104" s="4">
        <v>45138.0</v>
      </c>
      <c r="AD104" s="1">
        <f>COUNTIFS('Post Data'!$X$2:$X$465,"Within SLA",'Post Data'!$C$2:$C$465,'Post Data'!$C104,'Post Data'!$D$2:$D$465,'Post Data'!$D104)</f>
        <v>1</v>
      </c>
      <c r="AE104" s="1">
        <f>COUNTIFS('Post Data'!$X$2:$X$465,"SLA Violated",'Post Data'!$C$2:$C$465,'Post Data'!$C104,'Post Data'!$D$2:$D$465,'Post Data'!$D104)</f>
        <v>0</v>
      </c>
      <c r="AF104" s="10">
        <f>'Post Data'!$AD104/('Post Data'!$AD104+'Post Data'!$AE104)</f>
        <v>1</v>
      </c>
    </row>
    <row r="105" ht="15.75" customHeight="1">
      <c r="A105" s="1" t="s">
        <v>394</v>
      </c>
      <c r="B105" s="1" t="s">
        <v>29</v>
      </c>
      <c r="C105" s="1" t="s">
        <v>103</v>
      </c>
      <c r="D105" s="1" t="s">
        <v>182</v>
      </c>
      <c r="E105" s="1" t="s">
        <v>395</v>
      </c>
      <c r="F105" s="1" t="s">
        <v>396</v>
      </c>
      <c r="G105" s="1" t="s">
        <v>183</v>
      </c>
      <c r="H105" s="1" t="s">
        <v>184</v>
      </c>
      <c r="I105" s="1">
        <v>237.0</v>
      </c>
      <c r="J105" s="1" t="s">
        <v>34</v>
      </c>
      <c r="K105" s="1" t="s">
        <v>35</v>
      </c>
      <c r="L105" s="9">
        <v>45151.60208333333</v>
      </c>
      <c r="M105" s="9">
        <v>45148.60208333333</v>
      </c>
      <c r="N105" s="9">
        <v>45148.65555555555</v>
      </c>
      <c r="O105" s="1" t="s">
        <v>246</v>
      </c>
      <c r="P105" s="1" t="b">
        <v>0</v>
      </c>
      <c r="Q105" s="1" t="s">
        <v>182</v>
      </c>
      <c r="R105" s="1" t="s">
        <v>104</v>
      </c>
      <c r="S105" s="6" t="s">
        <v>38</v>
      </c>
      <c r="T105" s="1" t="s">
        <v>105</v>
      </c>
      <c r="U105" s="1" t="str">
        <f>IF(ISNUMBER('Post Data'!$N105),"Done","Pending")</f>
        <v>Done</v>
      </c>
      <c r="V105" s="5">
        <f>IFERROR('Post Data'!$N105-'Post Data'!$M105,5000)</f>
        <v>0.05347222222</v>
      </c>
      <c r="W105" s="1" t="str">
        <f t="array" ref="W105">IFS('Post Data'!$V105&lt;=5,"00-05 Days",
AND('Post Data'!$V105&gt;5,'Post Data'!$V105&lt;=10),"06-10 Days",
AND('Post Data'!$V105&gt;10,'Post Data'!$V105&lt;=15),"11-15 Days",
AND('Post Data'!$V105&gt;15,'Post Data'!$V105&lt;=20),"16-20 Days",
'Post Data'!$V105&gt;20,"20+ Days")</f>
        <v>00-05 Days</v>
      </c>
      <c r="X105" s="1" t="str">
        <f>IF(AND('Post Data'!$N105&lt;='Post Data'!$L105,'Post Data'!$N105&lt;&gt;0),"Within SLA",IF(AND(TODAY()&lt;='Post Data'!$L105,'Post Data'!$N105=0),"Within SLA","SLA Violated"))</f>
        <v>Within SLA</v>
      </c>
      <c r="Y105" s="1" t="str">
        <f t="array" ref="Y105">IFERROR(INDEX('Pending @'!$B$2:$B$19,MATCH('Post Data'!$H105,'Pending @'!$A$2:$A$19,0)),
IF(AND('Post Data'!$D105="Region Update",'Post Data'!$AA105="Central"),"DNS-Central",
IF(AND('Post Data'!$D105="Region Update",'Post Data'!$AA105="Eastern"),"DNS-Eastern",
IF(AND('Post Data'!$D105="Region Update",'Post Data'!$AA105="Northern"),"DNS-Northern",
IF(AND('Post Data'!$D105="Region Update",'Post Data'!$AA105="Southern"),"DNS-Southern",
IF(AND('Post Data'!$D105="Region Update",'Post Data'!$AA105="Western"),"DNS-Western",
IF(AND('Post Data'!$D105="Region Update",'Post Data'!$AA105="Ops CO"),"DNS-Regional Ops",
IF(AND('Post Data'!$D105="Invoice Validation",'Post Data'!$AA105="Central"),"DNS-Central",
IF(AND('Post Data'!$D105="Invoice Validation",'Post Data'!$AA105="Eastern"),"DNS-Eastern",
IF(AND('Post Data'!$D105="Invoice Validation",'Post Data'!$AA105="Northern"),"DNS-Northern",
IF(AND('Post Data'!$D105="Invoice Validation",'Post Data'!$AA105="Southern"),"DNS-Southern",
IF(AND('Post Data'!$D105="Invoice Validation",'Post Data'!$AA105="Western"),"DNS-Western",
IF(AND('Post Data'!$D105="Invoiced Validation",'Post Data'!$AA105="Ops CO"),"DNS-Regional Ops",
IF(OR('Post Data'!$D105="Create &amp; Upload PO",'Post Data'!$D105="Payment Status Update",'Post Data'!$D105="Create SES and Send to Finance"),"DNS-Finance",
IF('Post Data'!$D105="SCM Invoice Validation","DNS-SCM")))))))))))))))</f>
        <v>DNS-Regional Ops</v>
      </c>
      <c r="Z105" s="1" t="str">
        <f>IF(ISNUMBER(SEARCH("DNS",'Post Data'!$Y105)),"DNS","Vendor")</f>
        <v>DNS</v>
      </c>
      <c r="AA105" s="1" t="str">
        <f t="array" ref="AA105">IFS(ISNUMBER(SEARCH("Central Office",'Post Data'!$C105)),"Ops CO",
OR(ISNUMBER(SEARCH("CNR",'Post Data'!$C105)),ISNUMBER(SEARCH("NWR",'Post Data'!$C105))),"Central",
OR(ISNUMBER(SEARCH("ESR",'Post Data'!$C105)),ISNUMBER(SEARCH("UVR",'Post Data'!$C105))),"Eastern",
OR(ISNUMBER(SEARCH("NCR",'Post Data'!$C105)),ISNUMBER(SEARCH("NTR",'Post Data'!$C105))),"Northern",
OR(ISNUMBER(SEARCH("WSR",'Post Data'!$C105)),ISNUMBER(SEARCH("SUR",'Post Data'!$C105))),"Southern",
OR(ISNUMBER(SEARCH("WCR",'Post Data'!$C105)),ISNUMBER(SEARCH("WNR",'Post Data'!$C105))),"Western")</f>
        <v>Ops CO</v>
      </c>
      <c r="AB105" s="1" t="str">
        <f>'Post Data'!$R105</f>
        <v>Security</v>
      </c>
      <c r="AC105" s="4">
        <v>45138.0</v>
      </c>
      <c r="AD105" s="1">
        <f>COUNTIFS('Post Data'!$X$2:$X$465,"Within SLA",'Post Data'!$C$2:$C$465,'Post Data'!$C105,'Post Data'!$D$2:$D$465,'Post Data'!$D105)</f>
        <v>1</v>
      </c>
      <c r="AE105" s="1">
        <f>COUNTIFS('Post Data'!$X$2:$X$465,"SLA Violated",'Post Data'!$C$2:$C$465,'Post Data'!$C105,'Post Data'!$D$2:$D$465,'Post Data'!$D105)</f>
        <v>0</v>
      </c>
      <c r="AF105" s="10">
        <f>'Post Data'!$AD105/('Post Data'!$AD105+'Post Data'!$AE105)</f>
        <v>1</v>
      </c>
    </row>
    <row r="106" ht="15.75" customHeight="1">
      <c r="A106" s="1" t="s">
        <v>397</v>
      </c>
      <c r="B106" s="1" t="s">
        <v>29</v>
      </c>
      <c r="C106" s="1" t="s">
        <v>218</v>
      </c>
      <c r="D106" s="1" t="s">
        <v>154</v>
      </c>
      <c r="E106" s="1" t="s">
        <v>398</v>
      </c>
      <c r="F106" s="1" t="s">
        <v>399</v>
      </c>
      <c r="G106" s="1" t="s">
        <v>400</v>
      </c>
      <c r="H106" s="1" t="s">
        <v>401</v>
      </c>
      <c r="I106" s="1">
        <v>258.0</v>
      </c>
      <c r="J106" s="1" t="s">
        <v>34</v>
      </c>
      <c r="K106" s="1" t="s">
        <v>35</v>
      </c>
      <c r="L106" s="9">
        <v>45152.55972222222</v>
      </c>
      <c r="M106" s="9">
        <v>45148.55972222222</v>
      </c>
      <c r="N106" s="9">
        <v>45148.60486111111</v>
      </c>
      <c r="O106" s="1" t="s">
        <v>246</v>
      </c>
      <c r="P106" s="1" t="b">
        <v>0</v>
      </c>
      <c r="Q106" s="1" t="s">
        <v>154</v>
      </c>
      <c r="R106" s="1" t="s">
        <v>194</v>
      </c>
      <c r="S106" s="6" t="s">
        <v>38</v>
      </c>
      <c r="T106" s="1" t="s">
        <v>105</v>
      </c>
      <c r="U106" s="1" t="str">
        <f>IF(ISNUMBER('Post Data'!$N106),"Done","Pending")</f>
        <v>Done</v>
      </c>
      <c r="V106" s="5">
        <f>IFERROR('Post Data'!$N106-'Post Data'!$M106,5000)</f>
        <v>0.04513888889</v>
      </c>
      <c r="W106" s="1" t="str">
        <f t="array" ref="W106">IFS('Post Data'!$V106&lt;=5,"00-05 Days",
AND('Post Data'!$V106&gt;5,'Post Data'!$V106&lt;=10),"06-10 Days",
AND('Post Data'!$V106&gt;10,'Post Data'!$V106&lt;=15),"11-15 Days",
AND('Post Data'!$V106&gt;15,'Post Data'!$V106&lt;=20),"16-20 Days",
'Post Data'!$V106&gt;20,"20+ Days")</f>
        <v>00-05 Days</v>
      </c>
      <c r="X106" s="1" t="str">
        <f>IF(AND('Post Data'!$N106&lt;='Post Data'!$L106,'Post Data'!$N106&lt;&gt;0),"Within SLA",IF(AND(TODAY()&lt;='Post Data'!$L106,'Post Data'!$N106=0),"Within SLA","SLA Violated"))</f>
        <v>Within SLA</v>
      </c>
      <c r="Y106" s="1" t="str">
        <f t="array" ref="Y106">IFERROR(INDEX('Pending @'!$B$2:$B$19,MATCH('Post Data'!$H106,'Pending @'!$A$2:$A$19,0)),
IF(AND('Post Data'!$D106="Region Update",'Post Data'!$AA106="Central"),"DNS-Central",
IF(AND('Post Data'!$D106="Region Update",'Post Data'!$AA106="Eastern"),"DNS-Eastern",
IF(AND('Post Data'!$D106="Region Update",'Post Data'!$AA106="Northern"),"DNS-Northern",
IF(AND('Post Data'!$D106="Region Update",'Post Data'!$AA106="Southern"),"DNS-Southern",
IF(AND('Post Data'!$D106="Region Update",'Post Data'!$AA106="Western"),"DNS-Western",
IF(AND('Post Data'!$D106="Region Update",'Post Data'!$AA106="Ops CO"),"DNS-Regional Ops",
IF(AND('Post Data'!$D106="Invoice Validation",'Post Data'!$AA106="Central"),"DNS-Central",
IF(AND('Post Data'!$D106="Invoice Validation",'Post Data'!$AA106="Eastern"),"DNS-Eastern",
IF(AND('Post Data'!$D106="Invoice Validation",'Post Data'!$AA106="Northern"),"DNS-Northern",
IF(AND('Post Data'!$D106="Invoice Validation",'Post Data'!$AA106="Southern"),"DNS-Southern",
IF(AND('Post Data'!$D106="Invoice Validation",'Post Data'!$AA106="Western"),"DNS-Western",
IF(AND('Post Data'!$D106="Invoiced Validation",'Post Data'!$AA106="Ops CO"),"DNS-Regional Ops",
IF(OR('Post Data'!$D106="Create &amp; Upload PO",'Post Data'!$D106="Payment Status Update",'Post Data'!$D106="Create SES and Send to Finance"),"DNS-Finance",
IF('Post Data'!$D106="SCM Invoice Validation","DNS-SCM")))))))))))))))</f>
        <v>Avant Guard</v>
      </c>
      <c r="Z106" s="1" t="str">
        <f>IF(ISNUMBER(SEARCH("DNS",'Post Data'!$Y106)),"DNS","Vendor")</f>
        <v>Vendor</v>
      </c>
      <c r="AA106" s="1" t="str">
        <f t="array" ref="AA106">IFS(ISNUMBER(SEARCH("Central Office",'Post Data'!$C106)),"Ops CO",
OR(ISNUMBER(SEARCH("CNR",'Post Data'!$C106)),ISNUMBER(SEARCH("NWR",'Post Data'!$C106))),"Central",
OR(ISNUMBER(SEARCH("ESR",'Post Data'!$C106)),ISNUMBER(SEARCH("UVR",'Post Data'!$C106))),"Eastern",
OR(ISNUMBER(SEARCH("NCR",'Post Data'!$C106)),ISNUMBER(SEARCH("NTR",'Post Data'!$C106))),"Northern",
OR(ISNUMBER(SEARCH("WSR",'Post Data'!$C106)),ISNUMBER(SEARCH("SUR",'Post Data'!$C106))),"Southern",
OR(ISNUMBER(SEARCH("WCR",'Post Data'!$C106)),ISNUMBER(SEARCH("WNR",'Post Data'!$C106))),"Western")</f>
        <v>Ops CO</v>
      </c>
      <c r="AB106" s="1" t="str">
        <f>'Post Data'!$R106</f>
        <v>Depot-office-Security</v>
      </c>
      <c r="AC106" s="4">
        <v>45138.0</v>
      </c>
      <c r="AD106" s="1">
        <f>COUNTIFS('Post Data'!$X$2:$X$465,"Within SLA",'Post Data'!$C$2:$C$465,'Post Data'!$C106,'Post Data'!$D$2:$D$465,'Post Data'!$D106)</f>
        <v>1</v>
      </c>
      <c r="AE106" s="1">
        <f>COUNTIFS('Post Data'!$X$2:$X$465,"SLA Violated",'Post Data'!$C$2:$C$465,'Post Data'!$C106,'Post Data'!$D$2:$D$465,'Post Data'!$D106)</f>
        <v>0</v>
      </c>
      <c r="AF106" s="10">
        <f>'Post Data'!$AD106/('Post Data'!$AD106+'Post Data'!$AE106)</f>
        <v>1</v>
      </c>
    </row>
    <row r="107" ht="15.75" customHeight="1">
      <c r="A107" s="1" t="s">
        <v>402</v>
      </c>
      <c r="B107" s="1" t="s">
        <v>29</v>
      </c>
      <c r="C107" s="1" t="s">
        <v>216</v>
      </c>
      <c r="D107" s="1" t="s">
        <v>154</v>
      </c>
      <c r="E107" s="1" t="s">
        <v>403</v>
      </c>
      <c r="F107" s="1" t="s">
        <v>404</v>
      </c>
      <c r="G107" s="1" t="s">
        <v>405</v>
      </c>
      <c r="H107" s="1" t="s">
        <v>406</v>
      </c>
      <c r="I107" s="1">
        <v>267.0</v>
      </c>
      <c r="J107" s="1" t="s">
        <v>34</v>
      </c>
      <c r="K107" s="1" t="s">
        <v>35</v>
      </c>
      <c r="L107" s="9">
        <v>45152.49930555555</v>
      </c>
      <c r="M107" s="9">
        <v>45148.49930555555</v>
      </c>
      <c r="N107" s="9">
        <v>45149.41111111111</v>
      </c>
      <c r="O107" s="1" t="s">
        <v>246</v>
      </c>
      <c r="P107" s="1" t="b">
        <v>0</v>
      </c>
      <c r="Q107" s="1" t="s">
        <v>154</v>
      </c>
      <c r="R107" s="1" t="s">
        <v>194</v>
      </c>
      <c r="S107" s="6" t="s">
        <v>38</v>
      </c>
      <c r="T107" s="1" t="s">
        <v>125</v>
      </c>
      <c r="U107" s="1" t="str">
        <f>IF(ISNUMBER('Post Data'!$N107),"Done","Pending")</f>
        <v>Done</v>
      </c>
      <c r="V107" s="5">
        <f>IFERROR('Post Data'!$N107-'Post Data'!$M107,5000)</f>
        <v>0.9118055556</v>
      </c>
      <c r="W107" s="1" t="str">
        <f t="array" ref="W107">IFS('Post Data'!$V107&lt;=5,"00-05 Days",
AND('Post Data'!$V107&gt;5,'Post Data'!$V107&lt;=10),"06-10 Days",
AND('Post Data'!$V107&gt;10,'Post Data'!$V107&lt;=15),"11-15 Days",
AND('Post Data'!$V107&gt;15,'Post Data'!$V107&lt;=20),"16-20 Days",
'Post Data'!$V107&gt;20,"20+ Days")</f>
        <v>00-05 Days</v>
      </c>
      <c r="X107" s="1" t="str">
        <f>IF(AND('Post Data'!$N107&lt;='Post Data'!$L107,'Post Data'!$N107&lt;&gt;0),"Within SLA",IF(AND(TODAY()&lt;='Post Data'!$L107,'Post Data'!$N107=0),"Within SLA","SLA Violated"))</f>
        <v>Within SLA</v>
      </c>
      <c r="Y107" s="1" t="str">
        <f t="array" ref="Y107">IFERROR(INDEX('Pending @'!$B$2:$B$19,MATCH('Post Data'!$H107,'Pending @'!$A$2:$A$19,0)),
IF(AND('Post Data'!$D107="Region Update",'Post Data'!$AA107="Central"),"DNS-Central",
IF(AND('Post Data'!$D107="Region Update",'Post Data'!$AA107="Eastern"),"DNS-Eastern",
IF(AND('Post Data'!$D107="Region Update",'Post Data'!$AA107="Northern"),"DNS-Northern",
IF(AND('Post Data'!$D107="Region Update",'Post Data'!$AA107="Southern"),"DNS-Southern",
IF(AND('Post Data'!$D107="Region Update",'Post Data'!$AA107="Western"),"DNS-Western",
IF(AND('Post Data'!$D107="Region Update",'Post Data'!$AA107="Ops CO"),"DNS-Regional Ops",
IF(AND('Post Data'!$D107="Invoice Validation",'Post Data'!$AA107="Central"),"DNS-Central",
IF(AND('Post Data'!$D107="Invoice Validation",'Post Data'!$AA107="Eastern"),"DNS-Eastern",
IF(AND('Post Data'!$D107="Invoice Validation",'Post Data'!$AA107="Northern"),"DNS-Northern",
IF(AND('Post Data'!$D107="Invoice Validation",'Post Data'!$AA107="Southern"),"DNS-Southern",
IF(AND('Post Data'!$D107="Invoice Validation",'Post Data'!$AA107="Western"),"DNS-Western",
IF(AND('Post Data'!$D107="Invoiced Validation",'Post Data'!$AA107="Ops CO"),"DNS-Regional Ops",
IF(OR('Post Data'!$D107="Create &amp; Upload PO",'Post Data'!$D107="Payment Status Update",'Post Data'!$D107="Create SES and Send to Finance"),"DNS-Finance",
IF('Post Data'!$D107="SCM Invoice Validation","DNS-SCM")))))))))))))))</f>
        <v>Eagle Alert</v>
      </c>
      <c r="Z107" s="1" t="str">
        <f>IF(ISNUMBER(SEARCH("DNS",'Post Data'!$Y107)),"DNS","Vendor")</f>
        <v>Vendor</v>
      </c>
      <c r="AA107" s="1" t="str">
        <f t="array" ref="AA107">IFS(ISNUMBER(SEARCH("Central Office",'Post Data'!$C107)),"Ops CO",
OR(ISNUMBER(SEARCH("CNR",'Post Data'!$C107)),ISNUMBER(SEARCH("NWR",'Post Data'!$C107))),"Central",
OR(ISNUMBER(SEARCH("ESR",'Post Data'!$C107)),ISNUMBER(SEARCH("UVR",'Post Data'!$C107))),"Eastern",
OR(ISNUMBER(SEARCH("NCR",'Post Data'!$C107)),ISNUMBER(SEARCH("NTR",'Post Data'!$C107))),"Northern",
OR(ISNUMBER(SEARCH("WSR",'Post Data'!$C107)),ISNUMBER(SEARCH("SUR",'Post Data'!$C107))),"Southern",
OR(ISNUMBER(SEARCH("WCR",'Post Data'!$C107)),ISNUMBER(SEARCH("WNR",'Post Data'!$C107))),"Western")</f>
        <v>Ops CO</v>
      </c>
      <c r="AB107" s="1" t="str">
        <f>'Post Data'!$R107</f>
        <v>Depot-office-Security</v>
      </c>
      <c r="AC107" s="4">
        <v>45138.0</v>
      </c>
      <c r="AD107" s="1">
        <f>COUNTIFS('Post Data'!$X$2:$X$465,"Within SLA",'Post Data'!$C$2:$C$465,'Post Data'!$C107,'Post Data'!$D$2:$D$465,'Post Data'!$D107)</f>
        <v>1</v>
      </c>
      <c r="AE107" s="1">
        <f>COUNTIFS('Post Data'!$X$2:$X$465,"SLA Violated",'Post Data'!$C$2:$C$465,'Post Data'!$C107,'Post Data'!$D$2:$D$465,'Post Data'!$D107)</f>
        <v>0</v>
      </c>
      <c r="AF107" s="10">
        <f>'Post Data'!$AD107/('Post Data'!$AD107+'Post Data'!$AE107)</f>
        <v>1</v>
      </c>
    </row>
    <row r="108" ht="15.75" customHeight="1">
      <c r="A108" s="1" t="s">
        <v>407</v>
      </c>
      <c r="B108" s="1" t="s">
        <v>29</v>
      </c>
      <c r="C108" s="1" t="s">
        <v>299</v>
      </c>
      <c r="D108" s="1" t="s">
        <v>154</v>
      </c>
      <c r="E108" s="1" t="s">
        <v>248</v>
      </c>
      <c r="F108" s="1" t="s">
        <v>249</v>
      </c>
      <c r="G108" s="1" t="s">
        <v>345</v>
      </c>
      <c r="H108" s="1" t="s">
        <v>346</v>
      </c>
      <c r="I108" s="1">
        <v>263.0</v>
      </c>
      <c r="J108" s="1" t="s">
        <v>34</v>
      </c>
      <c r="K108" s="1" t="s">
        <v>35</v>
      </c>
      <c r="L108" s="9">
        <v>45146.41736111111</v>
      </c>
      <c r="M108" s="9">
        <v>45146.41805555556</v>
      </c>
      <c r="N108" s="9">
        <v>45152.45347222222</v>
      </c>
      <c r="O108" s="1" t="s">
        <v>246</v>
      </c>
      <c r="P108" s="1" t="b">
        <v>1</v>
      </c>
      <c r="Q108" s="1" t="s">
        <v>154</v>
      </c>
      <c r="R108" s="1" t="s">
        <v>45</v>
      </c>
      <c r="S108" s="6" t="s">
        <v>38</v>
      </c>
      <c r="T108" s="1" t="s">
        <v>39</v>
      </c>
      <c r="U108" s="1" t="str">
        <f>IF(ISNUMBER('Post Data'!$N108),"Done","Pending")</f>
        <v>Done</v>
      </c>
      <c r="V108" s="5">
        <f>IFERROR('Post Data'!$N108-'Post Data'!$M108,5000)</f>
        <v>6.035416667</v>
      </c>
      <c r="W108" s="1" t="str">
        <f t="array" ref="W108">IFS('Post Data'!$V108&lt;=5,"00-05 Days",
AND('Post Data'!$V108&gt;5,'Post Data'!$V108&lt;=10),"06-10 Days",
AND('Post Data'!$V108&gt;10,'Post Data'!$V108&lt;=15),"11-15 Days",
AND('Post Data'!$V108&gt;15,'Post Data'!$V108&lt;=20),"16-20 Days",
'Post Data'!$V108&gt;20,"20+ Days")</f>
        <v>06-10 Days</v>
      </c>
      <c r="X108" s="1" t="str">
        <f>IF(AND('Post Data'!$N108&lt;='Post Data'!$L108,'Post Data'!$N108&lt;&gt;0),"Within SLA",IF(AND(TODAY()&lt;='Post Data'!$L108,'Post Data'!$N108=0),"Within SLA","SLA Violated"))</f>
        <v>SLA Violated</v>
      </c>
      <c r="Y108" s="1" t="str">
        <f t="array" ref="Y108">IFERROR(INDEX('Pending @'!$B$2:$B$19,MATCH('Post Data'!$H108,'Pending @'!$A$2:$A$19,0)),
IF(AND('Post Data'!$D108="Region Update",'Post Data'!$AA108="Central"),"DNS-Central",
IF(AND('Post Data'!$D108="Region Update",'Post Data'!$AA108="Eastern"),"DNS-Eastern",
IF(AND('Post Data'!$D108="Region Update",'Post Data'!$AA108="Northern"),"DNS-Northern",
IF(AND('Post Data'!$D108="Region Update",'Post Data'!$AA108="Southern"),"DNS-Southern",
IF(AND('Post Data'!$D108="Region Update",'Post Data'!$AA108="Western"),"DNS-Western",
IF(AND('Post Data'!$D108="Region Update",'Post Data'!$AA108="Ops CO"),"DNS-Regional Ops",
IF(AND('Post Data'!$D108="Invoice Validation",'Post Data'!$AA108="Central"),"DNS-Central",
IF(AND('Post Data'!$D108="Invoice Validation",'Post Data'!$AA108="Eastern"),"DNS-Eastern",
IF(AND('Post Data'!$D108="Invoice Validation",'Post Data'!$AA108="Northern"),"DNS-Northern",
IF(AND('Post Data'!$D108="Invoice Validation",'Post Data'!$AA108="Southern"),"DNS-Southern",
IF(AND('Post Data'!$D108="Invoice Validation",'Post Data'!$AA108="Western"),"DNS-Western",
IF(AND('Post Data'!$D108="Invoiced Validation",'Post Data'!$AA108="Ops CO"),"DNS-Regional Ops",
IF(OR('Post Data'!$D108="Create &amp; Upload PO",'Post Data'!$D108="Payment Status Update",'Post Data'!$D108="Create SES and Send to Finance"),"DNS-Finance",
IF('Post Data'!$D108="SCM Invoice Validation","DNS-SCM")))))))))))))))</f>
        <v>Browns-Northern</v>
      </c>
      <c r="Z108" s="1" t="str">
        <f>IF(ISNUMBER(SEARCH("DNS",'Post Data'!$Y108)),"DNS","Vendor")</f>
        <v>Vendor</v>
      </c>
      <c r="AA108" s="1" t="str">
        <f t="array" ref="AA108">IFS(ISNUMBER(SEARCH("Central Office",'Post Data'!$C108)),"Ops CO",
OR(ISNUMBER(SEARCH("CNR",'Post Data'!$C108)),ISNUMBER(SEARCH("NWR",'Post Data'!$C108))),"Central",
OR(ISNUMBER(SEARCH("ESR",'Post Data'!$C108)),ISNUMBER(SEARCH("UVR",'Post Data'!$C108))),"Eastern",
OR(ISNUMBER(SEARCH("NCR",'Post Data'!$C108)),ISNUMBER(SEARCH("NTR",'Post Data'!$C108))),"Northern",
OR(ISNUMBER(SEARCH("WSR",'Post Data'!$C108)),ISNUMBER(SEARCH("SUR",'Post Data'!$C108))),"Southern",
OR(ISNUMBER(SEARCH("WCR",'Post Data'!$C108)),ISNUMBER(SEARCH("WNR",'Post Data'!$C108))),"Western")</f>
        <v>Northern</v>
      </c>
      <c r="AB108" s="1" t="str">
        <f>'Post Data'!$R108</f>
        <v>AC</v>
      </c>
      <c r="AC108" s="4">
        <v>45138.0</v>
      </c>
      <c r="AD108" s="1">
        <f>COUNTIFS('Post Data'!$X$2:$X$465,"Within SLA",'Post Data'!$C$2:$C$465,'Post Data'!$C108,'Post Data'!$D$2:$D$465,'Post Data'!$D108)</f>
        <v>0</v>
      </c>
      <c r="AE108" s="1">
        <f>COUNTIFS('Post Data'!$X$2:$X$465,"SLA Violated",'Post Data'!$C$2:$C$465,'Post Data'!$C108,'Post Data'!$D$2:$D$465,'Post Data'!$D108)</f>
        <v>1</v>
      </c>
      <c r="AF108" s="10">
        <f>'Post Data'!$AD108/('Post Data'!$AD108+'Post Data'!$AE108)</f>
        <v>0</v>
      </c>
    </row>
    <row r="109" ht="15.75" customHeight="1">
      <c r="A109" s="1" t="s">
        <v>408</v>
      </c>
      <c r="B109" s="1" t="s">
        <v>29</v>
      </c>
      <c r="C109" s="1" t="s">
        <v>101</v>
      </c>
      <c r="D109" s="1" t="s">
        <v>182</v>
      </c>
      <c r="E109" s="1" t="s">
        <v>409</v>
      </c>
      <c r="F109" s="1" t="s">
        <v>410</v>
      </c>
      <c r="G109" s="1" t="s">
        <v>188</v>
      </c>
      <c r="H109" s="1" t="s">
        <v>189</v>
      </c>
      <c r="I109" s="1">
        <v>239.0</v>
      </c>
      <c r="J109" s="1" t="s">
        <v>34</v>
      </c>
      <c r="K109" s="1" t="s">
        <v>35</v>
      </c>
      <c r="L109" s="9">
        <v>45149.39027777778</v>
      </c>
      <c r="M109" s="9">
        <v>45146.39027777778</v>
      </c>
      <c r="N109" s="9">
        <v>45148.967361111114</v>
      </c>
      <c r="O109" s="1" t="s">
        <v>246</v>
      </c>
      <c r="P109" s="1" t="b">
        <v>0</v>
      </c>
      <c r="Q109" s="1" t="s">
        <v>182</v>
      </c>
      <c r="R109" s="1" t="s">
        <v>65</v>
      </c>
      <c r="S109" s="6" t="s">
        <v>38</v>
      </c>
      <c r="T109" s="1" t="s">
        <v>39</v>
      </c>
      <c r="U109" s="1" t="str">
        <f>IF(ISNUMBER('Post Data'!$N109),"Done","Pending")</f>
        <v>Done</v>
      </c>
      <c r="V109" s="5">
        <f>IFERROR('Post Data'!$N109-'Post Data'!$M109,5000)</f>
        <v>2.577083333</v>
      </c>
      <c r="W109" s="1" t="str">
        <f t="array" ref="W109">IFS('Post Data'!$V109&lt;=5,"00-05 Days",
AND('Post Data'!$V109&gt;5,'Post Data'!$V109&lt;=10),"06-10 Days",
AND('Post Data'!$V109&gt;10,'Post Data'!$V109&lt;=15),"11-15 Days",
AND('Post Data'!$V109&gt;15,'Post Data'!$V109&lt;=20),"16-20 Days",
'Post Data'!$V109&gt;20,"20+ Days")</f>
        <v>00-05 Days</v>
      </c>
      <c r="X109" s="1" t="str">
        <f>IF(AND('Post Data'!$N109&lt;='Post Data'!$L109,'Post Data'!$N109&lt;&gt;0),"Within SLA",IF(AND(TODAY()&lt;='Post Data'!$L109,'Post Data'!$N109=0),"Within SLA","SLA Violated"))</f>
        <v>Within SLA</v>
      </c>
      <c r="Y109" s="1" t="str">
        <f t="array" ref="Y109">IFERROR(INDEX('Pending @'!$B$2:$B$19,MATCH('Post Data'!$H109,'Pending @'!$A$2:$A$19,0)),
IF(AND('Post Data'!$D109="Region Update",'Post Data'!$AA109="Central"),"DNS-Central",
IF(AND('Post Data'!$D109="Region Update",'Post Data'!$AA109="Eastern"),"DNS-Eastern",
IF(AND('Post Data'!$D109="Region Update",'Post Data'!$AA109="Northern"),"DNS-Northern",
IF(AND('Post Data'!$D109="Region Update",'Post Data'!$AA109="Southern"),"DNS-Southern",
IF(AND('Post Data'!$D109="Region Update",'Post Data'!$AA109="Western"),"DNS-Western",
IF(AND('Post Data'!$D109="Region Update",'Post Data'!$AA109="Ops CO"),"DNS-Regional Ops",
IF(AND('Post Data'!$D109="Invoice Validation",'Post Data'!$AA109="Central"),"DNS-Central",
IF(AND('Post Data'!$D109="Invoice Validation",'Post Data'!$AA109="Eastern"),"DNS-Eastern",
IF(AND('Post Data'!$D109="Invoice Validation",'Post Data'!$AA109="Northern"),"DNS-Northern",
IF(AND('Post Data'!$D109="Invoice Validation",'Post Data'!$AA109="Southern"),"DNS-Southern",
IF(AND('Post Data'!$D109="Invoice Validation",'Post Data'!$AA109="Western"),"DNS-Western",
IF(AND('Post Data'!$D109="Invoiced Validation",'Post Data'!$AA109="Ops CO"),"DNS-Regional Ops",
IF(OR('Post Data'!$D109="Create &amp; Upload PO",'Post Data'!$D109="Payment Status Update",'Post Data'!$D109="Create SES and Send to Finance"),"DNS-Finance",
IF('Post Data'!$D109="SCM Invoice Validation","DNS-SCM")))))))))))))))</f>
        <v>DNS-Western</v>
      </c>
      <c r="Z109" s="1" t="str">
        <f>IF(ISNUMBER(SEARCH("DNS",'Post Data'!$Y109)),"DNS","Vendor")</f>
        <v>DNS</v>
      </c>
      <c r="AA109" s="1" t="str">
        <f t="array" ref="AA109">IFS(ISNUMBER(SEARCH("Central Office",'Post Data'!$C109)),"Ops CO",
OR(ISNUMBER(SEARCH("CNR",'Post Data'!$C109)),ISNUMBER(SEARCH("NWR",'Post Data'!$C109))),"Central",
OR(ISNUMBER(SEARCH("ESR",'Post Data'!$C109)),ISNUMBER(SEARCH("UVR",'Post Data'!$C109))),"Eastern",
OR(ISNUMBER(SEARCH("NCR",'Post Data'!$C109)),ISNUMBER(SEARCH("NTR",'Post Data'!$C109))),"Northern",
OR(ISNUMBER(SEARCH("WSR",'Post Data'!$C109)),ISNUMBER(SEARCH("SUR",'Post Data'!$C109))),"Southern",
OR(ISNUMBER(SEARCH("WCR",'Post Data'!$C109)),ISNUMBER(SEARCH("WNR",'Post Data'!$C109))),"Western")</f>
        <v>Western</v>
      </c>
      <c r="AB109" s="1" t="str">
        <f>'Post Data'!$R109</f>
        <v>FTG</v>
      </c>
      <c r="AC109" s="4">
        <v>45138.0</v>
      </c>
      <c r="AD109" s="1">
        <f>COUNTIFS('Post Data'!$X$2:$X$465,"Within SLA",'Post Data'!$C$2:$C$465,'Post Data'!$C109,'Post Data'!$D$2:$D$465,'Post Data'!$D109)</f>
        <v>1</v>
      </c>
      <c r="AE109" s="1">
        <f>COUNTIFS('Post Data'!$X$2:$X$465,"SLA Violated",'Post Data'!$C$2:$C$465,'Post Data'!$C109,'Post Data'!$D$2:$D$465,'Post Data'!$D109)</f>
        <v>0</v>
      </c>
      <c r="AF109" s="10">
        <f>'Post Data'!$AD109/('Post Data'!$AD109+'Post Data'!$AE109)</f>
        <v>1</v>
      </c>
    </row>
    <row r="110" ht="15.75" customHeight="1">
      <c r="A110" s="1" t="s">
        <v>411</v>
      </c>
      <c r="B110" s="1" t="s">
        <v>29</v>
      </c>
      <c r="C110" s="1" t="s">
        <v>97</v>
      </c>
      <c r="D110" s="1" t="s">
        <v>182</v>
      </c>
      <c r="E110" s="1" t="s">
        <v>409</v>
      </c>
      <c r="F110" s="1" t="s">
        <v>410</v>
      </c>
      <c r="G110" s="1" t="s">
        <v>188</v>
      </c>
      <c r="H110" s="1" t="s">
        <v>189</v>
      </c>
      <c r="I110" s="1">
        <v>138.0</v>
      </c>
      <c r="J110" s="1" t="s">
        <v>34</v>
      </c>
      <c r="K110" s="1" t="s">
        <v>35</v>
      </c>
      <c r="L110" s="9">
        <v>45149.388194444444</v>
      </c>
      <c r="M110" s="9">
        <v>45146.388194444444</v>
      </c>
      <c r="N110" s="9">
        <v>45148.96875</v>
      </c>
      <c r="O110" s="1" t="s">
        <v>246</v>
      </c>
      <c r="P110" s="1" t="b">
        <v>0</v>
      </c>
      <c r="Q110" s="1" t="s">
        <v>182</v>
      </c>
      <c r="R110" s="1" t="s">
        <v>65</v>
      </c>
      <c r="S110" s="6" t="s">
        <v>48</v>
      </c>
      <c r="T110" s="1" t="s">
        <v>39</v>
      </c>
      <c r="U110" s="1" t="str">
        <f>IF(ISNUMBER('Post Data'!$N110),"Done","Pending")</f>
        <v>Done</v>
      </c>
      <c r="V110" s="5">
        <f>IFERROR('Post Data'!$N110-'Post Data'!$M110,5000)</f>
        <v>2.580555556</v>
      </c>
      <c r="W110" s="1" t="str">
        <f t="array" ref="W110">IFS('Post Data'!$V110&lt;=5,"00-05 Days",
AND('Post Data'!$V110&gt;5,'Post Data'!$V110&lt;=10),"06-10 Days",
AND('Post Data'!$V110&gt;10,'Post Data'!$V110&lt;=15),"11-15 Days",
AND('Post Data'!$V110&gt;15,'Post Data'!$V110&lt;=20),"16-20 Days",
'Post Data'!$V110&gt;20,"20+ Days")</f>
        <v>00-05 Days</v>
      </c>
      <c r="X110" s="1" t="str">
        <f>IF(AND('Post Data'!$N110&lt;='Post Data'!$L110,'Post Data'!$N110&lt;&gt;0),"Within SLA",IF(AND(TODAY()&lt;='Post Data'!$L110,'Post Data'!$N110=0),"Within SLA","SLA Violated"))</f>
        <v>Within SLA</v>
      </c>
      <c r="Y110" s="1" t="str">
        <f t="array" ref="Y110">IFERROR(INDEX('Pending @'!$B$2:$B$19,MATCH('Post Data'!$H110,'Pending @'!$A$2:$A$19,0)),
IF(AND('Post Data'!$D110="Region Update",'Post Data'!$AA110="Central"),"DNS-Central",
IF(AND('Post Data'!$D110="Region Update",'Post Data'!$AA110="Eastern"),"DNS-Eastern",
IF(AND('Post Data'!$D110="Region Update",'Post Data'!$AA110="Northern"),"DNS-Northern",
IF(AND('Post Data'!$D110="Region Update",'Post Data'!$AA110="Southern"),"DNS-Southern",
IF(AND('Post Data'!$D110="Region Update",'Post Data'!$AA110="Western"),"DNS-Western",
IF(AND('Post Data'!$D110="Region Update",'Post Data'!$AA110="Ops CO"),"DNS-Regional Ops",
IF(AND('Post Data'!$D110="Invoice Validation",'Post Data'!$AA110="Central"),"DNS-Central",
IF(AND('Post Data'!$D110="Invoice Validation",'Post Data'!$AA110="Eastern"),"DNS-Eastern",
IF(AND('Post Data'!$D110="Invoice Validation",'Post Data'!$AA110="Northern"),"DNS-Northern",
IF(AND('Post Data'!$D110="Invoice Validation",'Post Data'!$AA110="Southern"),"DNS-Southern",
IF(AND('Post Data'!$D110="Invoice Validation",'Post Data'!$AA110="Western"),"DNS-Western",
IF(AND('Post Data'!$D110="Invoiced Validation",'Post Data'!$AA110="Ops CO"),"DNS-Regional Ops",
IF(OR('Post Data'!$D110="Create &amp; Upload PO",'Post Data'!$D110="Payment Status Update",'Post Data'!$D110="Create SES and Send to Finance"),"DNS-Finance",
IF('Post Data'!$D110="SCM Invoice Validation","DNS-SCM")))))))))))))))</f>
        <v>DNS-Western</v>
      </c>
      <c r="Z110" s="1" t="str">
        <f>IF(ISNUMBER(SEARCH("DNS",'Post Data'!$Y110)),"DNS","Vendor")</f>
        <v>DNS</v>
      </c>
      <c r="AA110" s="1" t="str">
        <f t="array" ref="AA110">IFS(ISNUMBER(SEARCH("Central Office",'Post Data'!$C110)),"Ops CO",
OR(ISNUMBER(SEARCH("CNR",'Post Data'!$C110)),ISNUMBER(SEARCH("NWR",'Post Data'!$C110))),"Central",
OR(ISNUMBER(SEARCH("ESR",'Post Data'!$C110)),ISNUMBER(SEARCH("UVR",'Post Data'!$C110))),"Eastern",
OR(ISNUMBER(SEARCH("NCR",'Post Data'!$C110)),ISNUMBER(SEARCH("NTR",'Post Data'!$C110))),"Northern",
OR(ISNUMBER(SEARCH("WSR",'Post Data'!$C110)),ISNUMBER(SEARCH("SUR",'Post Data'!$C110))),"Southern",
OR(ISNUMBER(SEARCH("WCR",'Post Data'!$C110)),ISNUMBER(SEARCH("WNR",'Post Data'!$C110))),"Western")</f>
        <v>Western</v>
      </c>
      <c r="AB110" s="1" t="str">
        <f>'Post Data'!$R110</f>
        <v>FTG</v>
      </c>
      <c r="AC110" s="4">
        <v>45107.0</v>
      </c>
      <c r="AD110" s="1">
        <f>COUNTIFS('Post Data'!$X$2:$X$465,"Within SLA",'Post Data'!$C$2:$C$465,'Post Data'!$C110,'Post Data'!$D$2:$D$465,'Post Data'!$D110)</f>
        <v>2</v>
      </c>
      <c r="AE110" s="1">
        <f>COUNTIFS('Post Data'!$X$2:$X$465,"SLA Violated",'Post Data'!$C$2:$C$465,'Post Data'!$C110,'Post Data'!$D$2:$D$465,'Post Data'!$D110)</f>
        <v>0</v>
      </c>
      <c r="AF110" s="10">
        <f>'Post Data'!$AD110/('Post Data'!$AD110+'Post Data'!$AE110)</f>
        <v>1</v>
      </c>
    </row>
    <row r="111" ht="15.75" customHeight="1">
      <c r="A111" s="1" t="s">
        <v>412</v>
      </c>
      <c r="B111" s="1" t="s">
        <v>29</v>
      </c>
      <c r="C111" s="1" t="s">
        <v>101</v>
      </c>
      <c r="D111" s="1" t="s">
        <v>154</v>
      </c>
      <c r="E111" s="1" t="s">
        <v>248</v>
      </c>
      <c r="F111" s="1" t="s">
        <v>249</v>
      </c>
      <c r="G111" s="1" t="s">
        <v>338</v>
      </c>
      <c r="H111" s="1" t="s">
        <v>339</v>
      </c>
      <c r="I111" s="1">
        <v>239.0</v>
      </c>
      <c r="J111" s="1" t="s">
        <v>34</v>
      </c>
      <c r="K111" s="1" t="s">
        <v>35</v>
      </c>
      <c r="L111" s="9">
        <v>45145.44652777778</v>
      </c>
      <c r="M111" s="9">
        <v>45145.447222222225</v>
      </c>
      <c r="N111" s="9">
        <v>45146.39027777778</v>
      </c>
      <c r="O111" s="1" t="s">
        <v>246</v>
      </c>
      <c r="P111" s="1" t="b">
        <v>1</v>
      </c>
      <c r="Q111" s="1" t="s">
        <v>154</v>
      </c>
      <c r="R111" s="1" t="s">
        <v>65</v>
      </c>
      <c r="S111" s="6" t="s">
        <v>38</v>
      </c>
      <c r="T111" s="1" t="s">
        <v>39</v>
      </c>
      <c r="U111" s="1" t="str">
        <f>IF(ISNUMBER('Post Data'!$N111),"Done","Pending")</f>
        <v>Done</v>
      </c>
      <c r="V111" s="5">
        <f>IFERROR('Post Data'!$N111-'Post Data'!$M111,5000)</f>
        <v>0.9430555556</v>
      </c>
      <c r="W111" s="1" t="str">
        <f t="array" ref="W111">IFS('Post Data'!$V111&lt;=5,"00-05 Days",
AND('Post Data'!$V111&gt;5,'Post Data'!$V111&lt;=10),"06-10 Days",
AND('Post Data'!$V111&gt;10,'Post Data'!$V111&lt;=15),"11-15 Days",
AND('Post Data'!$V111&gt;15,'Post Data'!$V111&lt;=20),"16-20 Days",
'Post Data'!$V111&gt;20,"20+ Days")</f>
        <v>00-05 Days</v>
      </c>
      <c r="X111" s="1" t="str">
        <f>IF(AND('Post Data'!$N111&lt;='Post Data'!$L111,'Post Data'!$N111&lt;&gt;0),"Within SLA",IF(AND(TODAY()&lt;='Post Data'!$L111,'Post Data'!$N111=0),"Within SLA","SLA Violated"))</f>
        <v>SLA Violated</v>
      </c>
      <c r="Y111" s="1" t="str">
        <f t="array" ref="Y111">IFERROR(INDEX('Pending @'!$B$2:$B$19,MATCH('Post Data'!$H111,'Pending @'!$A$2:$A$19,0)),
IF(AND('Post Data'!$D111="Region Update",'Post Data'!$AA111="Central"),"DNS-Central",
IF(AND('Post Data'!$D111="Region Update",'Post Data'!$AA111="Eastern"),"DNS-Eastern",
IF(AND('Post Data'!$D111="Region Update",'Post Data'!$AA111="Northern"),"DNS-Northern",
IF(AND('Post Data'!$D111="Region Update",'Post Data'!$AA111="Southern"),"DNS-Southern",
IF(AND('Post Data'!$D111="Region Update",'Post Data'!$AA111="Western"),"DNS-Western",
IF(AND('Post Data'!$D111="Region Update",'Post Data'!$AA111="Ops CO"),"DNS-Regional Ops",
IF(AND('Post Data'!$D111="Invoice Validation",'Post Data'!$AA111="Central"),"DNS-Central",
IF(AND('Post Data'!$D111="Invoice Validation",'Post Data'!$AA111="Eastern"),"DNS-Eastern",
IF(AND('Post Data'!$D111="Invoice Validation",'Post Data'!$AA111="Northern"),"DNS-Northern",
IF(AND('Post Data'!$D111="Invoice Validation",'Post Data'!$AA111="Southern"),"DNS-Southern",
IF(AND('Post Data'!$D111="Invoice Validation",'Post Data'!$AA111="Western"),"DNS-Western",
IF(AND('Post Data'!$D111="Invoiced Validation",'Post Data'!$AA111="Ops CO"),"DNS-Regional Ops",
IF(OR('Post Data'!$D111="Create &amp; Upload PO",'Post Data'!$D111="Payment Status Update",'Post Data'!$D111="Create SES and Send to Finance"),"DNS-Finance",
IF('Post Data'!$D111="SCM Invoice Validation","DNS-SCM")))))))))))))))</f>
        <v>Browns-Western</v>
      </c>
      <c r="Z111" s="1" t="str">
        <f>IF(ISNUMBER(SEARCH("DNS",'Post Data'!$Y111)),"DNS","Vendor")</f>
        <v>Vendor</v>
      </c>
      <c r="AA111" s="1" t="str">
        <f t="array" ref="AA111">IFS(ISNUMBER(SEARCH("Central Office",'Post Data'!$C111)),"Ops CO",
OR(ISNUMBER(SEARCH("CNR",'Post Data'!$C111)),ISNUMBER(SEARCH("NWR",'Post Data'!$C111))),"Central",
OR(ISNUMBER(SEARCH("ESR",'Post Data'!$C111)),ISNUMBER(SEARCH("UVR",'Post Data'!$C111))),"Eastern",
OR(ISNUMBER(SEARCH("NCR",'Post Data'!$C111)),ISNUMBER(SEARCH("NTR",'Post Data'!$C111))),"Northern",
OR(ISNUMBER(SEARCH("WSR",'Post Data'!$C111)),ISNUMBER(SEARCH("SUR",'Post Data'!$C111))),"Southern",
OR(ISNUMBER(SEARCH("WCR",'Post Data'!$C111)),ISNUMBER(SEARCH("WNR",'Post Data'!$C111))),"Western")</f>
        <v>Western</v>
      </c>
      <c r="AB111" s="1" t="str">
        <f>'Post Data'!$R111</f>
        <v>FTG</v>
      </c>
      <c r="AC111" s="4">
        <v>45138.0</v>
      </c>
      <c r="AD111" s="1">
        <f>COUNTIFS('Post Data'!$X$2:$X$465,"Within SLA",'Post Data'!$C$2:$C$465,'Post Data'!$C111,'Post Data'!$D$2:$D$465,'Post Data'!$D111)</f>
        <v>0</v>
      </c>
      <c r="AE111" s="1">
        <f>COUNTIFS('Post Data'!$X$2:$X$465,"SLA Violated",'Post Data'!$C$2:$C$465,'Post Data'!$C111,'Post Data'!$D$2:$D$465,'Post Data'!$D111)</f>
        <v>1</v>
      </c>
      <c r="AF111" s="10">
        <f>'Post Data'!$AD111/('Post Data'!$AD111+'Post Data'!$AE111)</f>
        <v>0</v>
      </c>
    </row>
    <row r="112" ht="15.75" customHeight="1">
      <c r="A112" s="1" t="s">
        <v>413</v>
      </c>
      <c r="B112" s="1" t="s">
        <v>29</v>
      </c>
      <c r="C112" s="1" t="s">
        <v>97</v>
      </c>
      <c r="D112" s="1" t="s">
        <v>414</v>
      </c>
      <c r="E112" s="1" t="s">
        <v>248</v>
      </c>
      <c r="F112" s="1" t="s">
        <v>249</v>
      </c>
      <c r="G112" s="1" t="s">
        <v>338</v>
      </c>
      <c r="H112" s="1" t="s">
        <v>339</v>
      </c>
      <c r="I112" s="1">
        <v>138.0</v>
      </c>
      <c r="J112" s="1" t="s">
        <v>34</v>
      </c>
      <c r="K112" s="1" t="s">
        <v>35</v>
      </c>
      <c r="L112" s="9"/>
      <c r="M112" s="9">
        <v>45145.44513888889</v>
      </c>
      <c r="N112" s="9">
        <v>45146.388194444444</v>
      </c>
      <c r="O112" s="1" t="s">
        <v>246</v>
      </c>
      <c r="P112" s="1" t="b">
        <v>0</v>
      </c>
      <c r="Q112" s="1" t="s">
        <v>414</v>
      </c>
      <c r="R112" s="1" t="s">
        <v>65</v>
      </c>
      <c r="S112" s="6" t="s">
        <v>48</v>
      </c>
      <c r="T112" s="1" t="s">
        <v>39</v>
      </c>
      <c r="U112" s="1" t="str">
        <f>IF(ISNUMBER('Post Data'!$N112),"Done","Pending")</f>
        <v>Done</v>
      </c>
      <c r="V112" s="5">
        <f>IFERROR('Post Data'!$N112-'Post Data'!$M112,5000)</f>
        <v>0.9430555556</v>
      </c>
      <c r="W112" s="1" t="str">
        <f t="array" ref="W112">IFS('Post Data'!$V112&lt;=5,"00-05 Days",
AND('Post Data'!$V112&gt;5,'Post Data'!$V112&lt;=10),"06-10 Days",
AND('Post Data'!$V112&gt;10,'Post Data'!$V112&lt;=15),"11-15 Days",
AND('Post Data'!$V112&gt;15,'Post Data'!$V112&lt;=20),"16-20 Days",
'Post Data'!$V112&gt;20,"20+ Days")</f>
        <v>00-05 Days</v>
      </c>
      <c r="X112" s="1" t="str">
        <f>IF(AND('Post Data'!$N112&lt;='Post Data'!$L112,'Post Data'!$N112&lt;&gt;0),"Within SLA",IF(AND(TODAY()&lt;='Post Data'!$L112,'Post Data'!$N112=0),"Within SLA","SLA Violated"))</f>
        <v>SLA Violated</v>
      </c>
      <c r="Y112" s="1" t="str">
        <f t="array" ref="Y112">IFERROR(INDEX('Pending @'!$B$2:$B$19,MATCH('Post Data'!$H112,'Pending @'!$A$2:$A$19,0)),
IF(AND('Post Data'!$D112="Region Update",'Post Data'!$AA112="Central"),"DNS-Central",
IF(AND('Post Data'!$D112="Region Update",'Post Data'!$AA112="Eastern"),"DNS-Eastern",
IF(AND('Post Data'!$D112="Region Update",'Post Data'!$AA112="Northern"),"DNS-Northern",
IF(AND('Post Data'!$D112="Region Update",'Post Data'!$AA112="Southern"),"DNS-Southern",
IF(AND('Post Data'!$D112="Region Update",'Post Data'!$AA112="Western"),"DNS-Western",
IF(AND('Post Data'!$D112="Region Update",'Post Data'!$AA112="Ops CO"),"DNS-Regional Ops",
IF(AND('Post Data'!$D112="Invoice Validation",'Post Data'!$AA112="Central"),"DNS-Central",
IF(AND('Post Data'!$D112="Invoice Validation",'Post Data'!$AA112="Eastern"),"DNS-Eastern",
IF(AND('Post Data'!$D112="Invoice Validation",'Post Data'!$AA112="Northern"),"DNS-Northern",
IF(AND('Post Data'!$D112="Invoice Validation",'Post Data'!$AA112="Southern"),"DNS-Southern",
IF(AND('Post Data'!$D112="Invoice Validation",'Post Data'!$AA112="Western"),"DNS-Western",
IF(AND('Post Data'!$D112="Invoiced Validation",'Post Data'!$AA112="Ops CO"),"DNS-Regional Ops",
IF(OR('Post Data'!$D112="Create &amp; Upload PO",'Post Data'!$D112="Payment Status Update",'Post Data'!$D112="Create SES and Send to Finance"),"DNS-Finance",
IF('Post Data'!$D112="SCM Invoice Validation","DNS-SCM")))))))))))))))</f>
        <v>Browns-Western</v>
      </c>
      <c r="Z112" s="1" t="str">
        <f>IF(ISNUMBER(SEARCH("DNS",'Post Data'!$Y112)),"DNS","Vendor")</f>
        <v>Vendor</v>
      </c>
      <c r="AA112" s="1" t="str">
        <f t="array" ref="AA112">IFS(ISNUMBER(SEARCH("Central Office",'Post Data'!$C112)),"Ops CO",
OR(ISNUMBER(SEARCH("CNR",'Post Data'!$C112)),ISNUMBER(SEARCH("NWR",'Post Data'!$C112))),"Central",
OR(ISNUMBER(SEARCH("ESR",'Post Data'!$C112)),ISNUMBER(SEARCH("UVR",'Post Data'!$C112))),"Eastern",
OR(ISNUMBER(SEARCH("NCR",'Post Data'!$C112)),ISNUMBER(SEARCH("NTR",'Post Data'!$C112))),"Northern",
OR(ISNUMBER(SEARCH("WSR",'Post Data'!$C112)),ISNUMBER(SEARCH("SUR",'Post Data'!$C112))),"Southern",
OR(ISNUMBER(SEARCH("WCR",'Post Data'!$C112)),ISNUMBER(SEARCH("WNR",'Post Data'!$C112))),"Western")</f>
        <v>Western</v>
      </c>
      <c r="AB112" s="1" t="str">
        <f>'Post Data'!$R112</f>
        <v>FTG</v>
      </c>
      <c r="AC112" s="4">
        <v>45107.0</v>
      </c>
      <c r="AD112" s="1">
        <f>COUNTIFS('Post Data'!$X$2:$X$465,"Within SLA",'Post Data'!$C$2:$C$465,'Post Data'!$C112,'Post Data'!$D$2:$D$465,'Post Data'!$D112)</f>
        <v>0</v>
      </c>
      <c r="AE112" s="1">
        <f>COUNTIFS('Post Data'!$X$2:$X$465,"SLA Violated",'Post Data'!$C$2:$C$465,'Post Data'!$C112,'Post Data'!$D$2:$D$465,'Post Data'!$D112)</f>
        <v>1</v>
      </c>
      <c r="AF112" s="10">
        <f>'Post Data'!$AD112/('Post Data'!$AD112+'Post Data'!$AE112)</f>
        <v>0</v>
      </c>
    </row>
    <row r="113" ht="15.75" customHeight="1">
      <c r="A113" s="1" t="s">
        <v>415</v>
      </c>
      <c r="B113" s="1" t="s">
        <v>29</v>
      </c>
      <c r="C113" s="1" t="s">
        <v>123</v>
      </c>
      <c r="D113" s="1" t="s">
        <v>31</v>
      </c>
      <c r="E113" s="1" t="s">
        <v>32</v>
      </c>
      <c r="F113" s="1" t="s">
        <v>33</v>
      </c>
      <c r="G113" s="1" t="s">
        <v>162</v>
      </c>
      <c r="H113" s="1" t="s">
        <v>163</v>
      </c>
      <c r="I113" s="1">
        <v>275.0</v>
      </c>
      <c r="J113" s="1" t="s">
        <v>34</v>
      </c>
      <c r="K113" s="1" t="s">
        <v>35</v>
      </c>
      <c r="L113" s="9">
        <v>45150.399305555555</v>
      </c>
      <c r="M113" s="9">
        <v>45145.399305555555</v>
      </c>
      <c r="N113" s="9" t="s">
        <v>265</v>
      </c>
      <c r="O113" s="1" t="s">
        <v>266</v>
      </c>
      <c r="P113" s="1" t="b">
        <v>0</v>
      </c>
      <c r="Q113" s="1" t="s">
        <v>31</v>
      </c>
      <c r="R113" s="1" t="s">
        <v>124</v>
      </c>
      <c r="S113" s="6" t="s">
        <v>38</v>
      </c>
      <c r="T113" s="1" t="s">
        <v>125</v>
      </c>
      <c r="U113" s="1" t="str">
        <f>IF(ISNUMBER('Post Data'!$N113),"Done","Pending")</f>
        <v>Pending</v>
      </c>
      <c r="V113" s="5">
        <f>IFERROR('Post Data'!$N113-'Post Data'!$M113,5000)</f>
        <v>5000</v>
      </c>
      <c r="W113" s="1" t="str">
        <f t="array" ref="W113">IFS('Post Data'!$V113&lt;=5,"00-05 Days",
AND('Post Data'!$V113&gt;5,'Post Data'!$V113&lt;=10),"06-10 Days",
AND('Post Data'!$V113&gt;10,'Post Data'!$V113&lt;=15),"11-15 Days",
AND('Post Data'!$V113&gt;15,'Post Data'!$V113&lt;=20),"16-20 Days",
'Post Data'!$V113&gt;20,"20+ Days")</f>
        <v>20+ Days</v>
      </c>
      <c r="X113" s="1" t="str">
        <f>IF(AND('Post Data'!$N113&lt;='Post Data'!$L113,'Post Data'!$N113&lt;&gt;0),"Within SLA",IF(AND(TODAY()&lt;='Post Data'!$L113,'Post Data'!$N113=0),"Within SLA","SLA Violated"))</f>
        <v>SLA Violated</v>
      </c>
      <c r="Y113" s="1" t="str">
        <f t="array" ref="Y113">IFERROR(INDEX('Pending @'!$B$2:$B$19,MATCH('Post Data'!$H113,'Pending @'!$A$2:$A$19,0)),
IF(AND('Post Data'!$D113="Region Update",'Post Data'!$AA113="Central"),"DNS-Central",
IF(AND('Post Data'!$D113="Region Update",'Post Data'!$AA113="Eastern"),"DNS-Eastern",
IF(AND('Post Data'!$D113="Region Update",'Post Data'!$AA113="Northern"),"DNS-Northern",
IF(AND('Post Data'!$D113="Region Update",'Post Data'!$AA113="Southern"),"DNS-Southern",
IF(AND('Post Data'!$D113="Region Update",'Post Data'!$AA113="Western"),"DNS-Western",
IF(AND('Post Data'!$D113="Region Update",'Post Data'!$AA113="Ops CO"),"DNS-Regional Ops",
IF(AND('Post Data'!$D113="Invoice Validation",'Post Data'!$AA113="Central"),"DNS-Central",
IF(AND('Post Data'!$D113="Invoice Validation",'Post Data'!$AA113="Eastern"),"DNS-Eastern",
IF(AND('Post Data'!$D113="Invoice Validation",'Post Data'!$AA113="Northern"),"DNS-Northern",
IF(AND('Post Data'!$D113="Invoice Validation",'Post Data'!$AA113="Southern"),"DNS-Southern",
IF(AND('Post Data'!$D113="Invoice Validation",'Post Data'!$AA113="Western"),"DNS-Western",
IF(AND('Post Data'!$D113="Invoiced Validation",'Post Data'!$AA113="Ops CO"),"DNS-Regional Ops",
IF(OR('Post Data'!$D113="Create &amp; Upload PO",'Post Data'!$D113="Payment Status Update",'Post Data'!$D113="Create SES and Send to Finance"),"DNS-Finance",
IF('Post Data'!$D113="SCM Invoice Validation","DNS-SCM")))))))))))))))</f>
        <v>DNS-Finance</v>
      </c>
      <c r="Z113" s="1" t="str">
        <f>IF(ISNUMBER(SEARCH("DNS",'Post Data'!$Y113)),"DNS","Vendor")</f>
        <v>DNS</v>
      </c>
      <c r="AA113" s="1" t="str">
        <f t="array" ref="AA113">IFS(ISNUMBER(SEARCH("Central Office",'Post Data'!$C113)),"Ops CO",
OR(ISNUMBER(SEARCH("CNR",'Post Data'!$C113)),ISNUMBER(SEARCH("NWR",'Post Data'!$C113))),"Central",
OR(ISNUMBER(SEARCH("ESR",'Post Data'!$C113)),ISNUMBER(SEARCH("UVR",'Post Data'!$C113))),"Eastern",
OR(ISNUMBER(SEARCH("NCR",'Post Data'!$C113)),ISNUMBER(SEARCH("NTR",'Post Data'!$C113))),"Northern",
OR(ISNUMBER(SEARCH("WSR",'Post Data'!$C113)),ISNUMBER(SEARCH("SUR",'Post Data'!$C113))),"Southern",
OR(ISNUMBER(SEARCH("WCR",'Post Data'!$C113)),ISNUMBER(SEARCH("WNR",'Post Data'!$C113))),"Western")</f>
        <v>Ops CO</v>
      </c>
      <c r="AB113" s="1" t="str">
        <f>'Post Data'!$R113</f>
        <v>CCTV</v>
      </c>
      <c r="AC113" s="4">
        <v>45138.0</v>
      </c>
      <c r="AD113" s="1">
        <f>COUNTIFS('Post Data'!$X$2:$X$465,"Within SLA",'Post Data'!$C$2:$C$465,'Post Data'!$C113,'Post Data'!$D$2:$D$465,'Post Data'!$D113)</f>
        <v>0</v>
      </c>
      <c r="AE113" s="1">
        <f>COUNTIFS('Post Data'!$X$2:$X$465,"SLA Violated",'Post Data'!$C$2:$C$465,'Post Data'!$C113,'Post Data'!$D$2:$D$465,'Post Data'!$D113)</f>
        <v>2</v>
      </c>
      <c r="AF113" s="10">
        <f>'Post Data'!$AD113/('Post Data'!$AD113+'Post Data'!$AE113)</f>
        <v>0</v>
      </c>
    </row>
    <row r="114" ht="15.75" customHeight="1">
      <c r="A114" s="1" t="s">
        <v>416</v>
      </c>
      <c r="B114" s="1" t="s">
        <v>29</v>
      </c>
      <c r="C114" s="1" t="s">
        <v>127</v>
      </c>
      <c r="D114" s="1" t="s">
        <v>31</v>
      </c>
      <c r="E114" s="1" t="s">
        <v>32</v>
      </c>
      <c r="F114" s="1" t="s">
        <v>33</v>
      </c>
      <c r="G114" s="1" t="s">
        <v>162</v>
      </c>
      <c r="H114" s="1" t="s">
        <v>163</v>
      </c>
      <c r="I114" s="1">
        <v>240.0</v>
      </c>
      <c r="J114" s="1" t="s">
        <v>34</v>
      </c>
      <c r="K114" s="1" t="s">
        <v>35</v>
      </c>
      <c r="L114" s="9">
        <v>45150.39861111111</v>
      </c>
      <c r="M114" s="9">
        <v>45145.39861111111</v>
      </c>
      <c r="N114" s="9" t="s">
        <v>265</v>
      </c>
      <c r="O114" s="1" t="s">
        <v>266</v>
      </c>
      <c r="P114" s="1" t="b">
        <v>0</v>
      </c>
      <c r="Q114" s="1" t="s">
        <v>31</v>
      </c>
      <c r="R114" s="1" t="s">
        <v>128</v>
      </c>
      <c r="S114" s="6" t="s">
        <v>38</v>
      </c>
      <c r="T114" s="1" t="s">
        <v>125</v>
      </c>
      <c r="U114" s="1" t="str">
        <f>IF(ISNUMBER('Post Data'!$N114),"Done","Pending")</f>
        <v>Pending</v>
      </c>
      <c r="V114" s="5">
        <f>IFERROR('Post Data'!$N114-'Post Data'!$M114,5000)</f>
        <v>5000</v>
      </c>
      <c r="W114" s="1" t="str">
        <f t="array" ref="W114">IFS('Post Data'!$V114&lt;=5,"00-05 Days",
AND('Post Data'!$V114&gt;5,'Post Data'!$V114&lt;=10),"06-10 Days",
AND('Post Data'!$V114&gt;10,'Post Data'!$V114&lt;=15),"11-15 Days",
AND('Post Data'!$V114&gt;15,'Post Data'!$V114&lt;=20),"16-20 Days",
'Post Data'!$V114&gt;20,"20+ Days")</f>
        <v>20+ Days</v>
      </c>
      <c r="X114" s="1" t="str">
        <f>IF(AND('Post Data'!$N114&lt;='Post Data'!$L114,'Post Data'!$N114&lt;&gt;0),"Within SLA",IF(AND(TODAY()&lt;='Post Data'!$L114,'Post Data'!$N114=0),"Within SLA","SLA Violated"))</f>
        <v>SLA Violated</v>
      </c>
      <c r="Y114" s="1" t="str">
        <f t="array" ref="Y114">IFERROR(INDEX('Pending @'!$B$2:$B$19,MATCH('Post Data'!$H114,'Pending @'!$A$2:$A$19,0)),
IF(AND('Post Data'!$D114="Region Update",'Post Data'!$AA114="Central"),"DNS-Central",
IF(AND('Post Data'!$D114="Region Update",'Post Data'!$AA114="Eastern"),"DNS-Eastern",
IF(AND('Post Data'!$D114="Region Update",'Post Data'!$AA114="Northern"),"DNS-Northern",
IF(AND('Post Data'!$D114="Region Update",'Post Data'!$AA114="Southern"),"DNS-Southern",
IF(AND('Post Data'!$D114="Region Update",'Post Data'!$AA114="Western"),"DNS-Western",
IF(AND('Post Data'!$D114="Region Update",'Post Data'!$AA114="Ops CO"),"DNS-Regional Ops",
IF(AND('Post Data'!$D114="Invoice Validation",'Post Data'!$AA114="Central"),"DNS-Central",
IF(AND('Post Data'!$D114="Invoice Validation",'Post Data'!$AA114="Eastern"),"DNS-Eastern",
IF(AND('Post Data'!$D114="Invoice Validation",'Post Data'!$AA114="Northern"),"DNS-Northern",
IF(AND('Post Data'!$D114="Invoice Validation",'Post Data'!$AA114="Southern"),"DNS-Southern",
IF(AND('Post Data'!$D114="Invoice Validation",'Post Data'!$AA114="Western"),"DNS-Western",
IF(AND('Post Data'!$D114="Invoiced Validation",'Post Data'!$AA114="Ops CO"),"DNS-Regional Ops",
IF(OR('Post Data'!$D114="Create &amp; Upload PO",'Post Data'!$D114="Payment Status Update",'Post Data'!$D114="Create SES and Send to Finance"),"DNS-Finance",
IF('Post Data'!$D114="SCM Invoice Validation","DNS-SCM")))))))))))))))</f>
        <v>DNS-Finance</v>
      </c>
      <c r="Z114" s="1" t="str">
        <f>IF(ISNUMBER(SEARCH("DNS",'Post Data'!$Y114)),"DNS","Vendor")</f>
        <v>DNS</v>
      </c>
      <c r="AA114" s="1" t="str">
        <f t="array" ref="AA114">IFS(ISNUMBER(SEARCH("Central Office",'Post Data'!$C114)),"Ops CO",
OR(ISNUMBER(SEARCH("CNR",'Post Data'!$C114)),ISNUMBER(SEARCH("NWR",'Post Data'!$C114))),"Central",
OR(ISNUMBER(SEARCH("ESR",'Post Data'!$C114)),ISNUMBER(SEARCH("UVR",'Post Data'!$C114))),"Eastern",
OR(ISNUMBER(SEARCH("NCR",'Post Data'!$C114)),ISNUMBER(SEARCH("NTR",'Post Data'!$C114))),"Northern",
OR(ISNUMBER(SEARCH("WSR",'Post Data'!$C114)),ISNUMBER(SEARCH("SUR",'Post Data'!$C114))),"Southern",
OR(ISNUMBER(SEARCH("WCR",'Post Data'!$C114)),ISNUMBER(SEARCH("WNR",'Post Data'!$C114))),"Western")</f>
        <v>Ops CO</v>
      </c>
      <c r="AB114" s="1" t="str">
        <f>'Post Data'!$R114</f>
        <v>Investigation</v>
      </c>
      <c r="AC114" s="4">
        <v>45138.0</v>
      </c>
      <c r="AD114" s="1">
        <f>COUNTIFS('Post Data'!$X$2:$X$465,"Within SLA",'Post Data'!$C$2:$C$465,'Post Data'!$C114,'Post Data'!$D$2:$D$465,'Post Data'!$D114)</f>
        <v>0</v>
      </c>
      <c r="AE114" s="1">
        <f>COUNTIFS('Post Data'!$X$2:$X$465,"SLA Violated",'Post Data'!$C$2:$C$465,'Post Data'!$C114,'Post Data'!$D$2:$D$465,'Post Data'!$D114)</f>
        <v>2</v>
      </c>
      <c r="AF114" s="10">
        <f>'Post Data'!$AD114/('Post Data'!$AD114+'Post Data'!$AE114)</f>
        <v>0</v>
      </c>
    </row>
    <row r="115" ht="15.75" customHeight="1">
      <c r="A115" s="1" t="s">
        <v>417</v>
      </c>
      <c r="B115" s="1" t="s">
        <v>29</v>
      </c>
      <c r="C115" s="1" t="s">
        <v>130</v>
      </c>
      <c r="D115" s="1" t="s">
        <v>31</v>
      </c>
      <c r="E115" s="1" t="s">
        <v>32</v>
      </c>
      <c r="F115" s="1" t="s">
        <v>33</v>
      </c>
      <c r="G115" s="1" t="s">
        <v>162</v>
      </c>
      <c r="H115" s="1" t="s">
        <v>163</v>
      </c>
      <c r="I115" s="1">
        <v>255.0</v>
      </c>
      <c r="J115" s="1" t="s">
        <v>34</v>
      </c>
      <c r="K115" s="1" t="s">
        <v>35</v>
      </c>
      <c r="L115" s="9">
        <v>45150.39861111111</v>
      </c>
      <c r="M115" s="9">
        <v>45145.39861111111</v>
      </c>
      <c r="N115" s="9" t="s">
        <v>265</v>
      </c>
      <c r="O115" s="1" t="s">
        <v>266</v>
      </c>
      <c r="P115" s="1" t="b">
        <v>0</v>
      </c>
      <c r="Q115" s="1" t="s">
        <v>31</v>
      </c>
      <c r="R115" s="1" t="s">
        <v>104</v>
      </c>
      <c r="S115" s="6" t="s">
        <v>38</v>
      </c>
      <c r="T115" s="1" t="s">
        <v>125</v>
      </c>
      <c r="U115" s="1" t="str">
        <f>IF(ISNUMBER('Post Data'!$N115),"Done","Pending")</f>
        <v>Pending</v>
      </c>
      <c r="V115" s="5">
        <f>IFERROR('Post Data'!$N115-'Post Data'!$M115,5000)</f>
        <v>5000</v>
      </c>
      <c r="W115" s="1" t="str">
        <f t="array" ref="W115">IFS('Post Data'!$V115&lt;=5,"00-05 Days",
AND('Post Data'!$V115&gt;5,'Post Data'!$V115&lt;=10),"06-10 Days",
AND('Post Data'!$V115&gt;10,'Post Data'!$V115&lt;=15),"11-15 Days",
AND('Post Data'!$V115&gt;15,'Post Data'!$V115&lt;=20),"16-20 Days",
'Post Data'!$V115&gt;20,"20+ Days")</f>
        <v>20+ Days</v>
      </c>
      <c r="X115" s="1" t="str">
        <f>IF(AND('Post Data'!$N115&lt;='Post Data'!$L115,'Post Data'!$N115&lt;&gt;0),"Within SLA",IF(AND(TODAY()&lt;='Post Data'!$L115,'Post Data'!$N115=0),"Within SLA","SLA Violated"))</f>
        <v>SLA Violated</v>
      </c>
      <c r="Y115" s="1" t="str">
        <f t="array" ref="Y115">IFERROR(INDEX('Pending @'!$B$2:$B$19,MATCH('Post Data'!$H115,'Pending @'!$A$2:$A$19,0)),
IF(AND('Post Data'!$D115="Region Update",'Post Data'!$AA115="Central"),"DNS-Central",
IF(AND('Post Data'!$D115="Region Update",'Post Data'!$AA115="Eastern"),"DNS-Eastern",
IF(AND('Post Data'!$D115="Region Update",'Post Data'!$AA115="Northern"),"DNS-Northern",
IF(AND('Post Data'!$D115="Region Update",'Post Data'!$AA115="Southern"),"DNS-Southern",
IF(AND('Post Data'!$D115="Region Update",'Post Data'!$AA115="Western"),"DNS-Western",
IF(AND('Post Data'!$D115="Region Update",'Post Data'!$AA115="Ops CO"),"DNS-Regional Ops",
IF(AND('Post Data'!$D115="Invoice Validation",'Post Data'!$AA115="Central"),"DNS-Central",
IF(AND('Post Data'!$D115="Invoice Validation",'Post Data'!$AA115="Eastern"),"DNS-Eastern",
IF(AND('Post Data'!$D115="Invoice Validation",'Post Data'!$AA115="Northern"),"DNS-Northern",
IF(AND('Post Data'!$D115="Invoice Validation",'Post Data'!$AA115="Southern"),"DNS-Southern",
IF(AND('Post Data'!$D115="Invoice Validation",'Post Data'!$AA115="Western"),"DNS-Western",
IF(AND('Post Data'!$D115="Invoiced Validation",'Post Data'!$AA115="Ops CO"),"DNS-Regional Ops",
IF(OR('Post Data'!$D115="Create &amp; Upload PO",'Post Data'!$D115="Payment Status Update",'Post Data'!$D115="Create SES and Send to Finance"),"DNS-Finance",
IF('Post Data'!$D115="SCM Invoice Validation","DNS-SCM")))))))))))))))</f>
        <v>DNS-Finance</v>
      </c>
      <c r="Z115" s="1" t="str">
        <f>IF(ISNUMBER(SEARCH("DNS",'Post Data'!$Y115)),"DNS","Vendor")</f>
        <v>DNS</v>
      </c>
      <c r="AA115" s="1" t="str">
        <f t="array" ref="AA115">IFS(ISNUMBER(SEARCH("Central Office",'Post Data'!$C115)),"Ops CO",
OR(ISNUMBER(SEARCH("CNR",'Post Data'!$C115)),ISNUMBER(SEARCH("NWR",'Post Data'!$C115))),"Central",
OR(ISNUMBER(SEARCH("ESR",'Post Data'!$C115)),ISNUMBER(SEARCH("UVR",'Post Data'!$C115))),"Eastern",
OR(ISNUMBER(SEARCH("NCR",'Post Data'!$C115)),ISNUMBER(SEARCH("NTR",'Post Data'!$C115))),"Northern",
OR(ISNUMBER(SEARCH("WSR",'Post Data'!$C115)),ISNUMBER(SEARCH("SUR",'Post Data'!$C115))),"Southern",
OR(ISNUMBER(SEARCH("WCR",'Post Data'!$C115)),ISNUMBER(SEARCH("WNR",'Post Data'!$C115))),"Western")</f>
        <v>Ops CO</v>
      </c>
      <c r="AB115" s="1" t="str">
        <f>'Post Data'!$R115</f>
        <v>Security</v>
      </c>
      <c r="AC115" s="4">
        <v>45138.0</v>
      </c>
      <c r="AD115" s="1">
        <f>COUNTIFS('Post Data'!$X$2:$X$465,"Within SLA",'Post Data'!$C$2:$C$465,'Post Data'!$C115,'Post Data'!$D$2:$D$465,'Post Data'!$D115)</f>
        <v>0</v>
      </c>
      <c r="AE115" s="1">
        <f>COUNTIFS('Post Data'!$X$2:$X$465,"SLA Violated",'Post Data'!$C$2:$C$465,'Post Data'!$C115,'Post Data'!$D$2:$D$465,'Post Data'!$D115)</f>
        <v>2</v>
      </c>
      <c r="AF115" s="10">
        <f>'Post Data'!$AD115/('Post Data'!$AD115+'Post Data'!$AE115)</f>
        <v>0</v>
      </c>
    </row>
    <row r="116" ht="15.75" customHeight="1">
      <c r="A116" s="1" t="s">
        <v>418</v>
      </c>
      <c r="B116" s="1" t="s">
        <v>29</v>
      </c>
      <c r="C116" s="1" t="s">
        <v>132</v>
      </c>
      <c r="D116" s="1" t="s">
        <v>31</v>
      </c>
      <c r="E116" s="1" t="s">
        <v>32</v>
      </c>
      <c r="F116" s="1" t="s">
        <v>33</v>
      </c>
      <c r="G116" s="1" t="s">
        <v>162</v>
      </c>
      <c r="H116" s="1" t="s">
        <v>163</v>
      </c>
      <c r="I116" s="1">
        <v>140.0</v>
      </c>
      <c r="J116" s="1" t="s">
        <v>34</v>
      </c>
      <c r="K116" s="1" t="s">
        <v>35</v>
      </c>
      <c r="L116" s="9">
        <v>45150.39861111111</v>
      </c>
      <c r="M116" s="9">
        <v>45145.39861111111</v>
      </c>
      <c r="N116" s="9" t="s">
        <v>265</v>
      </c>
      <c r="O116" s="1" t="s">
        <v>266</v>
      </c>
      <c r="P116" s="1" t="b">
        <v>0</v>
      </c>
      <c r="Q116" s="1" t="s">
        <v>31</v>
      </c>
      <c r="R116" s="1" t="s">
        <v>65</v>
      </c>
      <c r="S116" s="6" t="s">
        <v>48</v>
      </c>
      <c r="T116" s="1" t="s">
        <v>39</v>
      </c>
      <c r="U116" s="1" t="str">
        <f>IF(ISNUMBER('Post Data'!$N116),"Done","Pending")</f>
        <v>Pending</v>
      </c>
      <c r="V116" s="5">
        <f>IFERROR('Post Data'!$N116-'Post Data'!$M116,5000)</f>
        <v>5000</v>
      </c>
      <c r="W116" s="1" t="str">
        <f t="array" ref="W116">IFS('Post Data'!$V116&lt;=5,"00-05 Days",
AND('Post Data'!$V116&gt;5,'Post Data'!$V116&lt;=10),"06-10 Days",
AND('Post Data'!$V116&gt;10,'Post Data'!$V116&lt;=15),"11-15 Days",
AND('Post Data'!$V116&gt;15,'Post Data'!$V116&lt;=20),"16-20 Days",
'Post Data'!$V116&gt;20,"20+ Days")</f>
        <v>20+ Days</v>
      </c>
      <c r="X116" s="1" t="str">
        <f>IF(AND('Post Data'!$N116&lt;='Post Data'!$L116,'Post Data'!$N116&lt;&gt;0),"Within SLA",IF(AND(TODAY()&lt;='Post Data'!$L116,'Post Data'!$N116=0),"Within SLA","SLA Violated"))</f>
        <v>SLA Violated</v>
      </c>
      <c r="Y116" s="1" t="str">
        <f t="array" ref="Y116">IFERROR(INDEX('Pending @'!$B$2:$B$19,MATCH('Post Data'!$H116,'Pending @'!$A$2:$A$19,0)),
IF(AND('Post Data'!$D116="Region Update",'Post Data'!$AA116="Central"),"DNS-Central",
IF(AND('Post Data'!$D116="Region Update",'Post Data'!$AA116="Eastern"),"DNS-Eastern",
IF(AND('Post Data'!$D116="Region Update",'Post Data'!$AA116="Northern"),"DNS-Northern",
IF(AND('Post Data'!$D116="Region Update",'Post Data'!$AA116="Southern"),"DNS-Southern",
IF(AND('Post Data'!$D116="Region Update",'Post Data'!$AA116="Western"),"DNS-Western",
IF(AND('Post Data'!$D116="Region Update",'Post Data'!$AA116="Ops CO"),"DNS-Regional Ops",
IF(AND('Post Data'!$D116="Invoice Validation",'Post Data'!$AA116="Central"),"DNS-Central",
IF(AND('Post Data'!$D116="Invoice Validation",'Post Data'!$AA116="Eastern"),"DNS-Eastern",
IF(AND('Post Data'!$D116="Invoice Validation",'Post Data'!$AA116="Northern"),"DNS-Northern",
IF(AND('Post Data'!$D116="Invoice Validation",'Post Data'!$AA116="Southern"),"DNS-Southern",
IF(AND('Post Data'!$D116="Invoice Validation",'Post Data'!$AA116="Western"),"DNS-Western",
IF(AND('Post Data'!$D116="Invoiced Validation",'Post Data'!$AA116="Ops CO"),"DNS-Regional Ops",
IF(OR('Post Data'!$D116="Create &amp; Upload PO",'Post Data'!$D116="Payment Status Update",'Post Data'!$D116="Create SES and Send to Finance"),"DNS-Finance",
IF('Post Data'!$D116="SCM Invoice Validation","DNS-SCM")))))))))))))))</f>
        <v>DNS-Finance</v>
      </c>
      <c r="Z116" s="1" t="str">
        <f>IF(ISNUMBER(SEARCH("DNS",'Post Data'!$Y116)),"DNS","Vendor")</f>
        <v>DNS</v>
      </c>
      <c r="AA116" s="1" t="str">
        <f t="array" ref="AA116">IFS(ISNUMBER(SEARCH("Central Office",'Post Data'!$C116)),"Ops CO",
OR(ISNUMBER(SEARCH("CNR",'Post Data'!$C116)),ISNUMBER(SEARCH("NWR",'Post Data'!$C116))),"Central",
OR(ISNUMBER(SEARCH("ESR",'Post Data'!$C116)),ISNUMBER(SEARCH("UVR",'Post Data'!$C116))),"Eastern",
OR(ISNUMBER(SEARCH("NCR",'Post Data'!$C116)),ISNUMBER(SEARCH("NTR",'Post Data'!$C116))),"Northern",
OR(ISNUMBER(SEARCH("WSR",'Post Data'!$C116)),ISNUMBER(SEARCH("SUR",'Post Data'!$C116))),"Southern",
OR(ISNUMBER(SEARCH("WCR",'Post Data'!$C116)),ISNUMBER(SEARCH("WNR",'Post Data'!$C116))),"Western")</f>
        <v>Central</v>
      </c>
      <c r="AB116" s="1" t="str">
        <f>'Post Data'!$R116</f>
        <v>FTG</v>
      </c>
      <c r="AC116" s="4">
        <v>45107.0</v>
      </c>
      <c r="AD116" s="1">
        <f>COUNTIFS('Post Data'!$X$2:$X$465,"Within SLA",'Post Data'!$C$2:$C$465,'Post Data'!$C116,'Post Data'!$D$2:$D$465,'Post Data'!$D116)</f>
        <v>0</v>
      </c>
      <c r="AE116" s="1">
        <f>COUNTIFS('Post Data'!$X$2:$X$465,"SLA Violated",'Post Data'!$C$2:$C$465,'Post Data'!$C116,'Post Data'!$D$2:$D$465,'Post Data'!$D116)</f>
        <v>2</v>
      </c>
      <c r="AF116" s="10">
        <f>'Post Data'!$AD116/('Post Data'!$AD116+'Post Data'!$AE116)</f>
        <v>0</v>
      </c>
    </row>
    <row r="117" ht="15.75" customHeight="1">
      <c r="A117" s="1" t="s">
        <v>419</v>
      </c>
      <c r="B117" s="1" t="s">
        <v>29</v>
      </c>
      <c r="C117" s="1" t="s">
        <v>103</v>
      </c>
      <c r="D117" s="1" t="s">
        <v>154</v>
      </c>
      <c r="E117" s="1" t="s">
        <v>398</v>
      </c>
      <c r="F117" s="1" t="s">
        <v>399</v>
      </c>
      <c r="G117" s="1" t="s">
        <v>400</v>
      </c>
      <c r="H117" s="1" t="s">
        <v>401</v>
      </c>
      <c r="I117" s="1">
        <v>237.0</v>
      </c>
      <c r="J117" s="1" t="s">
        <v>34</v>
      </c>
      <c r="K117" s="1" t="s">
        <v>35</v>
      </c>
      <c r="L117" s="9">
        <v>45144.652083333334</v>
      </c>
      <c r="M117" s="9">
        <v>45144.65277777778</v>
      </c>
      <c r="N117" s="9">
        <v>45148.60208333333</v>
      </c>
      <c r="O117" s="1" t="s">
        <v>246</v>
      </c>
      <c r="P117" s="1" t="b">
        <v>1</v>
      </c>
      <c r="Q117" s="1" t="s">
        <v>154</v>
      </c>
      <c r="R117" s="1" t="s">
        <v>104</v>
      </c>
      <c r="S117" s="6" t="s">
        <v>38</v>
      </c>
      <c r="T117" s="1" t="s">
        <v>105</v>
      </c>
      <c r="U117" s="1" t="str">
        <f>IF(ISNUMBER('Post Data'!$N117),"Done","Pending")</f>
        <v>Done</v>
      </c>
      <c r="V117" s="5">
        <f>IFERROR('Post Data'!$N117-'Post Data'!$M117,5000)</f>
        <v>3.949305556</v>
      </c>
      <c r="W117" s="1" t="str">
        <f t="array" ref="W117">IFS('Post Data'!$V117&lt;=5,"00-05 Days",
AND('Post Data'!$V117&gt;5,'Post Data'!$V117&lt;=10),"06-10 Days",
AND('Post Data'!$V117&gt;10,'Post Data'!$V117&lt;=15),"11-15 Days",
AND('Post Data'!$V117&gt;15,'Post Data'!$V117&lt;=20),"16-20 Days",
'Post Data'!$V117&gt;20,"20+ Days")</f>
        <v>00-05 Days</v>
      </c>
      <c r="X117" s="1" t="str">
        <f>IF(AND('Post Data'!$N117&lt;='Post Data'!$L117,'Post Data'!$N117&lt;&gt;0),"Within SLA",IF(AND(TODAY()&lt;='Post Data'!$L117,'Post Data'!$N117=0),"Within SLA","SLA Violated"))</f>
        <v>SLA Violated</v>
      </c>
      <c r="Y117" s="1" t="str">
        <f t="array" ref="Y117">IFERROR(INDEX('Pending @'!$B$2:$B$19,MATCH('Post Data'!$H117,'Pending @'!$A$2:$A$19,0)),
IF(AND('Post Data'!$D117="Region Update",'Post Data'!$AA117="Central"),"DNS-Central",
IF(AND('Post Data'!$D117="Region Update",'Post Data'!$AA117="Eastern"),"DNS-Eastern",
IF(AND('Post Data'!$D117="Region Update",'Post Data'!$AA117="Northern"),"DNS-Northern",
IF(AND('Post Data'!$D117="Region Update",'Post Data'!$AA117="Southern"),"DNS-Southern",
IF(AND('Post Data'!$D117="Region Update",'Post Data'!$AA117="Western"),"DNS-Western",
IF(AND('Post Data'!$D117="Region Update",'Post Data'!$AA117="Ops CO"),"DNS-Regional Ops",
IF(AND('Post Data'!$D117="Invoice Validation",'Post Data'!$AA117="Central"),"DNS-Central",
IF(AND('Post Data'!$D117="Invoice Validation",'Post Data'!$AA117="Eastern"),"DNS-Eastern",
IF(AND('Post Data'!$D117="Invoice Validation",'Post Data'!$AA117="Northern"),"DNS-Northern",
IF(AND('Post Data'!$D117="Invoice Validation",'Post Data'!$AA117="Southern"),"DNS-Southern",
IF(AND('Post Data'!$D117="Invoice Validation",'Post Data'!$AA117="Western"),"DNS-Western",
IF(AND('Post Data'!$D117="Invoiced Validation",'Post Data'!$AA117="Ops CO"),"DNS-Regional Ops",
IF(OR('Post Data'!$D117="Create &amp; Upload PO",'Post Data'!$D117="Payment Status Update",'Post Data'!$D117="Create SES and Send to Finance"),"DNS-Finance",
IF('Post Data'!$D117="SCM Invoice Validation","DNS-SCM")))))))))))))))</f>
        <v>Avant Guard</v>
      </c>
      <c r="Z117" s="1" t="str">
        <f>IF(ISNUMBER(SEARCH("DNS",'Post Data'!$Y117)),"DNS","Vendor")</f>
        <v>Vendor</v>
      </c>
      <c r="AA117" s="1" t="str">
        <f t="array" ref="AA117">IFS(ISNUMBER(SEARCH("Central Office",'Post Data'!$C117)),"Ops CO",
OR(ISNUMBER(SEARCH("CNR",'Post Data'!$C117)),ISNUMBER(SEARCH("NWR",'Post Data'!$C117))),"Central",
OR(ISNUMBER(SEARCH("ESR",'Post Data'!$C117)),ISNUMBER(SEARCH("UVR",'Post Data'!$C117))),"Eastern",
OR(ISNUMBER(SEARCH("NCR",'Post Data'!$C117)),ISNUMBER(SEARCH("NTR",'Post Data'!$C117))),"Northern",
OR(ISNUMBER(SEARCH("WSR",'Post Data'!$C117)),ISNUMBER(SEARCH("SUR",'Post Data'!$C117))),"Southern",
OR(ISNUMBER(SEARCH("WCR",'Post Data'!$C117)),ISNUMBER(SEARCH("WNR",'Post Data'!$C117))),"Western")</f>
        <v>Ops CO</v>
      </c>
      <c r="AB117" s="1" t="str">
        <f>'Post Data'!$R117</f>
        <v>Security</v>
      </c>
      <c r="AC117" s="4">
        <v>45138.0</v>
      </c>
      <c r="AD117" s="1">
        <f>COUNTIFS('Post Data'!$X$2:$X$465,"Within SLA",'Post Data'!$C$2:$C$465,'Post Data'!$C117,'Post Data'!$D$2:$D$465,'Post Data'!$D117)</f>
        <v>0</v>
      </c>
      <c r="AE117" s="1">
        <f>COUNTIFS('Post Data'!$X$2:$X$465,"SLA Violated",'Post Data'!$C$2:$C$465,'Post Data'!$C117,'Post Data'!$D$2:$D$465,'Post Data'!$D117)</f>
        <v>1</v>
      </c>
      <c r="AF117" s="10">
        <f>'Post Data'!$AD117/('Post Data'!$AD117+'Post Data'!$AE117)</f>
        <v>0</v>
      </c>
    </row>
    <row r="118" ht="15.75" customHeight="1">
      <c r="A118" s="1" t="s">
        <v>420</v>
      </c>
      <c r="B118" s="1" t="s">
        <v>29</v>
      </c>
      <c r="C118" s="1" t="s">
        <v>421</v>
      </c>
      <c r="D118" s="1" t="s">
        <v>154</v>
      </c>
      <c r="E118" s="1" t="s">
        <v>248</v>
      </c>
      <c r="F118" s="1" t="s">
        <v>249</v>
      </c>
      <c r="G118" s="1" t="s">
        <v>422</v>
      </c>
      <c r="H118" s="7" t="s">
        <v>423</v>
      </c>
      <c r="I118" s="1">
        <v>143.0</v>
      </c>
      <c r="J118" s="1" t="s">
        <v>34</v>
      </c>
      <c r="K118" s="1" t="s">
        <v>35</v>
      </c>
      <c r="L118" s="9">
        <v>45143.893055555556</v>
      </c>
      <c r="M118" s="9">
        <v>45143.89375</v>
      </c>
      <c r="N118" s="9">
        <v>45153.634722222225</v>
      </c>
      <c r="O118" s="1" t="s">
        <v>246</v>
      </c>
      <c r="P118" s="1" t="b">
        <v>1</v>
      </c>
      <c r="Q118" s="1" t="s">
        <v>154</v>
      </c>
      <c r="R118" s="1" t="s">
        <v>185</v>
      </c>
      <c r="S118" s="6" t="s">
        <v>48</v>
      </c>
      <c r="T118" s="1" t="s">
        <v>39</v>
      </c>
      <c r="U118" s="1" t="str">
        <f>IF(ISNUMBER('Post Data'!$N118),"Done","Pending")</f>
        <v>Done</v>
      </c>
      <c r="V118" s="5">
        <f>IFERROR('Post Data'!$N118-'Post Data'!$M118,5000)</f>
        <v>9.740972222</v>
      </c>
      <c r="W118" s="1" t="str">
        <f t="array" ref="W118">IFS('Post Data'!$V118&lt;=5,"00-05 Days",
AND('Post Data'!$V118&gt;5,'Post Data'!$V118&lt;=10),"06-10 Days",
AND('Post Data'!$V118&gt;10,'Post Data'!$V118&lt;=15),"11-15 Days",
AND('Post Data'!$V118&gt;15,'Post Data'!$V118&lt;=20),"16-20 Days",
'Post Data'!$V118&gt;20,"20+ Days")</f>
        <v>06-10 Days</v>
      </c>
      <c r="X118" s="1" t="str">
        <f>IF(AND('Post Data'!$N118&lt;='Post Data'!$L118,'Post Data'!$N118&lt;&gt;0),"Within SLA",IF(AND(TODAY()&lt;='Post Data'!$L118,'Post Data'!$N118=0),"Within SLA","SLA Violated"))</f>
        <v>SLA Violated</v>
      </c>
      <c r="Y118" s="1" t="str">
        <f t="array" ref="Y118">IFERROR(INDEX('Pending @'!$B$2:$B$19,MATCH('Post Data'!$H118,'Pending @'!$A$2:$A$19,0)),
IF(AND('Post Data'!$D118="Region Update",'Post Data'!$AA118="Central"),"DNS-Central",
IF(AND('Post Data'!$D118="Region Update",'Post Data'!$AA118="Eastern"),"DNS-Eastern",
IF(AND('Post Data'!$D118="Region Update",'Post Data'!$AA118="Northern"),"DNS-Northern",
IF(AND('Post Data'!$D118="Region Update",'Post Data'!$AA118="Southern"),"DNS-Southern",
IF(AND('Post Data'!$D118="Region Update",'Post Data'!$AA118="Western"),"DNS-Western",
IF(AND('Post Data'!$D118="Region Update",'Post Data'!$AA118="Ops CO"),"DNS-Regional Ops",
IF(AND('Post Data'!$D118="Invoice Validation",'Post Data'!$AA118="Central"),"DNS-Central",
IF(AND('Post Data'!$D118="Invoice Validation",'Post Data'!$AA118="Eastern"),"DNS-Eastern",
IF(AND('Post Data'!$D118="Invoice Validation",'Post Data'!$AA118="Northern"),"DNS-Northern",
IF(AND('Post Data'!$D118="Invoice Validation",'Post Data'!$AA118="Southern"),"DNS-Southern",
IF(AND('Post Data'!$D118="Invoice Validation",'Post Data'!$AA118="Western"),"DNS-Western",
IF(AND('Post Data'!$D118="Invoiced Validation",'Post Data'!$AA118="Ops CO"),"DNS-Regional Ops",
IF(OR('Post Data'!$D118="Create &amp; Upload PO",'Post Data'!$D118="Payment Status Update",'Post Data'!$D118="Create SES and Send to Finance"),"DNS-Finance",
IF('Post Data'!$D118="SCM Invoice Validation","DNS-SCM")))))))))))))))</f>
        <v>Browns - CO</v>
      </c>
      <c r="Z118" s="1" t="str">
        <f>IF(ISNUMBER(SEARCH("DNS",'Post Data'!$Y118)),"DNS","Vendor")</f>
        <v>Vendor</v>
      </c>
      <c r="AA118" s="1" t="str">
        <f t="array" ref="AA118">IFS(ISNUMBER(SEARCH("Central Office",'Post Data'!$C118)),"Ops CO",
OR(ISNUMBER(SEARCH("CNR",'Post Data'!$C118)),ISNUMBER(SEARCH("NWR",'Post Data'!$C118))),"Central",
OR(ISNUMBER(SEARCH("ESR",'Post Data'!$C118)),ISNUMBER(SEARCH("UVR",'Post Data'!$C118))),"Eastern",
OR(ISNUMBER(SEARCH("NCR",'Post Data'!$C118)),ISNUMBER(SEARCH("NTR",'Post Data'!$C118))),"Northern",
OR(ISNUMBER(SEARCH("WSR",'Post Data'!$C118)),ISNUMBER(SEARCH("SUR",'Post Data'!$C118))),"Southern",
OR(ISNUMBER(SEARCH("WCR",'Post Data'!$C118)),ISNUMBER(SEARCH("WNR",'Post Data'!$C118))),"Western")</f>
        <v>Ops CO</v>
      </c>
      <c r="AB118" s="1" t="str">
        <f>'Post Data'!$R118</f>
        <v>Caretaker</v>
      </c>
      <c r="AC118" s="4">
        <v>45107.0</v>
      </c>
      <c r="AD118" s="1">
        <f>COUNTIFS('Post Data'!$X$2:$X$465,"Within SLA",'Post Data'!$C$2:$C$465,'Post Data'!$C118,'Post Data'!$D$2:$D$465,'Post Data'!$D118)</f>
        <v>0</v>
      </c>
      <c r="AE118" s="1">
        <f>COUNTIFS('Post Data'!$X$2:$X$465,"SLA Violated",'Post Data'!$C$2:$C$465,'Post Data'!$C118,'Post Data'!$D$2:$D$465,'Post Data'!$D118)</f>
        <v>1</v>
      </c>
      <c r="AF118" s="10">
        <f>'Post Data'!$AD118/('Post Data'!$AD118+'Post Data'!$AE118)</f>
        <v>0</v>
      </c>
    </row>
    <row r="119" ht="15.75" customHeight="1">
      <c r="A119" s="1" t="s">
        <v>424</v>
      </c>
      <c r="B119" s="1" t="s">
        <v>29</v>
      </c>
      <c r="C119" s="1" t="s">
        <v>425</v>
      </c>
      <c r="D119" s="1" t="s">
        <v>182</v>
      </c>
      <c r="E119" s="1" t="s">
        <v>426</v>
      </c>
      <c r="F119" s="1" t="s">
        <v>427</v>
      </c>
      <c r="G119" s="1" t="s">
        <v>188</v>
      </c>
      <c r="H119" s="1" t="s">
        <v>189</v>
      </c>
      <c r="I119" s="1">
        <v>102.0</v>
      </c>
      <c r="J119" s="1" t="s">
        <v>34</v>
      </c>
      <c r="K119" s="1" t="s">
        <v>35</v>
      </c>
      <c r="L119" s="9">
        <v>45143.44930555556</v>
      </c>
      <c r="M119" s="9">
        <v>45143.45</v>
      </c>
      <c r="N119" s="9">
        <v>45149.32916666667</v>
      </c>
      <c r="O119" s="1" t="s">
        <v>246</v>
      </c>
      <c r="P119" s="1" t="b">
        <v>1</v>
      </c>
      <c r="Q119" s="1" t="s">
        <v>182</v>
      </c>
      <c r="R119" s="1" t="s">
        <v>42</v>
      </c>
      <c r="S119" s="6" t="s">
        <v>48</v>
      </c>
      <c r="T119" s="1" t="s">
        <v>39</v>
      </c>
      <c r="U119" s="1" t="str">
        <f>IF(ISNUMBER('Post Data'!$N119),"Done","Pending")</f>
        <v>Done</v>
      </c>
      <c r="V119" s="5">
        <f>IFERROR('Post Data'!$N119-'Post Data'!$M119,5000)</f>
        <v>5.879166667</v>
      </c>
      <c r="W119" s="1" t="str">
        <f t="array" ref="W119">IFS('Post Data'!$V119&lt;=5,"00-05 Days",
AND('Post Data'!$V119&gt;5,'Post Data'!$V119&lt;=10),"06-10 Days",
AND('Post Data'!$V119&gt;10,'Post Data'!$V119&lt;=15),"11-15 Days",
AND('Post Data'!$V119&gt;15,'Post Data'!$V119&lt;=20),"16-20 Days",
'Post Data'!$V119&gt;20,"20+ Days")</f>
        <v>06-10 Days</v>
      </c>
      <c r="X119" s="1" t="str">
        <f>IF(AND('Post Data'!$N119&lt;='Post Data'!$L119,'Post Data'!$N119&lt;&gt;0),"Within SLA",IF(AND(TODAY()&lt;='Post Data'!$L119,'Post Data'!$N119=0),"Within SLA","SLA Violated"))</f>
        <v>SLA Violated</v>
      </c>
      <c r="Y119" s="1" t="str">
        <f t="array" ref="Y119">IFERROR(INDEX('Pending @'!$B$2:$B$19,MATCH('Post Data'!$H119,'Pending @'!$A$2:$A$19,0)),
IF(AND('Post Data'!$D119="Region Update",'Post Data'!$AA119="Central"),"DNS-Central",
IF(AND('Post Data'!$D119="Region Update",'Post Data'!$AA119="Eastern"),"DNS-Eastern",
IF(AND('Post Data'!$D119="Region Update",'Post Data'!$AA119="Northern"),"DNS-Northern",
IF(AND('Post Data'!$D119="Region Update",'Post Data'!$AA119="Southern"),"DNS-Southern",
IF(AND('Post Data'!$D119="Region Update",'Post Data'!$AA119="Western"),"DNS-Western",
IF(AND('Post Data'!$D119="Region Update",'Post Data'!$AA119="Ops CO"),"DNS-Regional Ops",
IF(AND('Post Data'!$D119="Invoice Validation",'Post Data'!$AA119="Central"),"DNS-Central",
IF(AND('Post Data'!$D119="Invoice Validation",'Post Data'!$AA119="Eastern"),"DNS-Eastern",
IF(AND('Post Data'!$D119="Invoice Validation",'Post Data'!$AA119="Northern"),"DNS-Northern",
IF(AND('Post Data'!$D119="Invoice Validation",'Post Data'!$AA119="Southern"),"DNS-Southern",
IF(AND('Post Data'!$D119="Invoice Validation",'Post Data'!$AA119="Western"),"DNS-Western",
IF(AND('Post Data'!$D119="Invoiced Validation",'Post Data'!$AA119="Ops CO"),"DNS-Regional Ops",
IF(OR('Post Data'!$D119="Create &amp; Upload PO",'Post Data'!$D119="Payment Status Update",'Post Data'!$D119="Create SES and Send to Finance"),"DNS-Finance",
IF('Post Data'!$D119="SCM Invoice Validation","DNS-SCM")))))))))))))))</f>
        <v>DNS-Western</v>
      </c>
      <c r="Z119" s="1" t="str">
        <f>IF(ISNUMBER(SEARCH("DNS",'Post Data'!$Y119)),"DNS","Vendor")</f>
        <v>DNS</v>
      </c>
      <c r="AA119" s="1" t="str">
        <f t="array" ref="AA119">IFS(ISNUMBER(SEARCH("Central Office",'Post Data'!$C119)),"Ops CO",
OR(ISNUMBER(SEARCH("CNR",'Post Data'!$C119)),ISNUMBER(SEARCH("NWR",'Post Data'!$C119))),"Central",
OR(ISNUMBER(SEARCH("ESR",'Post Data'!$C119)),ISNUMBER(SEARCH("UVR",'Post Data'!$C119))),"Eastern",
OR(ISNUMBER(SEARCH("NCR",'Post Data'!$C119)),ISNUMBER(SEARCH("NTR",'Post Data'!$C119))),"Northern",
OR(ISNUMBER(SEARCH("WSR",'Post Data'!$C119)),ISNUMBER(SEARCH("SUR",'Post Data'!$C119))),"Southern",
OR(ISNUMBER(SEARCH("WCR",'Post Data'!$C119)),ISNUMBER(SEARCH("WNR",'Post Data'!$C119))),"Western")</f>
        <v>Western</v>
      </c>
      <c r="AB119" s="1" t="str">
        <f>'Post Data'!$R119</f>
        <v>PG</v>
      </c>
      <c r="AC119" s="4">
        <v>45107.0</v>
      </c>
      <c r="AD119" s="1">
        <f>COUNTIFS('Post Data'!$X$2:$X$465,"Within SLA",'Post Data'!$C$2:$C$465,'Post Data'!$C119,'Post Data'!$D$2:$D$465,'Post Data'!$D119)</f>
        <v>0</v>
      </c>
      <c r="AE119" s="1">
        <f>COUNTIFS('Post Data'!$X$2:$X$465,"SLA Violated",'Post Data'!$C$2:$C$465,'Post Data'!$C119,'Post Data'!$D$2:$D$465,'Post Data'!$D119)</f>
        <v>2</v>
      </c>
      <c r="AF119" s="10">
        <f>'Post Data'!$AD119/('Post Data'!$AD119+'Post Data'!$AE119)</f>
        <v>0</v>
      </c>
    </row>
    <row r="120" ht="15.75" customHeight="1">
      <c r="A120" s="1" t="s">
        <v>428</v>
      </c>
      <c r="B120" s="1" t="s">
        <v>29</v>
      </c>
      <c r="C120" s="1" t="s">
        <v>97</v>
      </c>
      <c r="D120" s="1" t="s">
        <v>182</v>
      </c>
      <c r="E120" s="1" t="s">
        <v>409</v>
      </c>
      <c r="F120" s="1" t="s">
        <v>410</v>
      </c>
      <c r="G120" s="1" t="s">
        <v>188</v>
      </c>
      <c r="H120" s="1" t="s">
        <v>189</v>
      </c>
      <c r="I120" s="1">
        <v>138.0</v>
      </c>
      <c r="J120" s="1" t="s">
        <v>34</v>
      </c>
      <c r="K120" s="1" t="s">
        <v>35</v>
      </c>
      <c r="L120" s="9">
        <v>45145.69652777778</v>
      </c>
      <c r="M120" s="9">
        <v>45142.69652777778</v>
      </c>
      <c r="N120" s="9">
        <v>45145.44513888889</v>
      </c>
      <c r="O120" s="1" t="s">
        <v>246</v>
      </c>
      <c r="P120" s="1" t="b">
        <v>0</v>
      </c>
      <c r="Q120" s="1" t="s">
        <v>182</v>
      </c>
      <c r="R120" s="1" t="s">
        <v>65</v>
      </c>
      <c r="S120" s="6" t="s">
        <v>48</v>
      </c>
      <c r="T120" s="1" t="s">
        <v>39</v>
      </c>
      <c r="U120" s="1" t="str">
        <f>IF(ISNUMBER('Post Data'!$N120),"Done","Pending")</f>
        <v>Done</v>
      </c>
      <c r="V120" s="5">
        <f>IFERROR('Post Data'!$N120-'Post Data'!$M120,5000)</f>
        <v>2.748611111</v>
      </c>
      <c r="W120" s="1" t="str">
        <f t="array" ref="W120">IFS('Post Data'!$V120&lt;=5,"00-05 Days",
AND('Post Data'!$V120&gt;5,'Post Data'!$V120&lt;=10),"06-10 Days",
AND('Post Data'!$V120&gt;10,'Post Data'!$V120&lt;=15),"11-15 Days",
AND('Post Data'!$V120&gt;15,'Post Data'!$V120&lt;=20),"16-20 Days",
'Post Data'!$V120&gt;20,"20+ Days")</f>
        <v>00-05 Days</v>
      </c>
      <c r="X120" s="1" t="str">
        <f>IF(AND('Post Data'!$N120&lt;='Post Data'!$L120,'Post Data'!$N120&lt;&gt;0),"Within SLA",IF(AND(TODAY()&lt;='Post Data'!$L120,'Post Data'!$N120=0),"Within SLA","SLA Violated"))</f>
        <v>Within SLA</v>
      </c>
      <c r="Y120" s="1" t="str">
        <f t="array" ref="Y120">IFERROR(INDEX('Pending @'!$B$2:$B$19,MATCH('Post Data'!$H120,'Pending @'!$A$2:$A$19,0)),
IF(AND('Post Data'!$D120="Region Update",'Post Data'!$AA120="Central"),"DNS-Central",
IF(AND('Post Data'!$D120="Region Update",'Post Data'!$AA120="Eastern"),"DNS-Eastern",
IF(AND('Post Data'!$D120="Region Update",'Post Data'!$AA120="Northern"),"DNS-Northern",
IF(AND('Post Data'!$D120="Region Update",'Post Data'!$AA120="Southern"),"DNS-Southern",
IF(AND('Post Data'!$D120="Region Update",'Post Data'!$AA120="Western"),"DNS-Western",
IF(AND('Post Data'!$D120="Region Update",'Post Data'!$AA120="Ops CO"),"DNS-Regional Ops",
IF(AND('Post Data'!$D120="Invoice Validation",'Post Data'!$AA120="Central"),"DNS-Central",
IF(AND('Post Data'!$D120="Invoice Validation",'Post Data'!$AA120="Eastern"),"DNS-Eastern",
IF(AND('Post Data'!$D120="Invoice Validation",'Post Data'!$AA120="Northern"),"DNS-Northern",
IF(AND('Post Data'!$D120="Invoice Validation",'Post Data'!$AA120="Southern"),"DNS-Southern",
IF(AND('Post Data'!$D120="Invoice Validation",'Post Data'!$AA120="Western"),"DNS-Western",
IF(AND('Post Data'!$D120="Invoiced Validation",'Post Data'!$AA120="Ops CO"),"DNS-Regional Ops",
IF(OR('Post Data'!$D120="Create &amp; Upload PO",'Post Data'!$D120="Payment Status Update",'Post Data'!$D120="Create SES and Send to Finance"),"DNS-Finance",
IF('Post Data'!$D120="SCM Invoice Validation","DNS-SCM")))))))))))))))</f>
        <v>DNS-Western</v>
      </c>
      <c r="Z120" s="1" t="str">
        <f>IF(ISNUMBER(SEARCH("DNS",'Post Data'!$Y120)),"DNS","Vendor")</f>
        <v>DNS</v>
      </c>
      <c r="AA120" s="1" t="str">
        <f t="array" ref="AA120">IFS(ISNUMBER(SEARCH("Central Office",'Post Data'!$C120)),"Ops CO",
OR(ISNUMBER(SEARCH("CNR",'Post Data'!$C120)),ISNUMBER(SEARCH("NWR",'Post Data'!$C120))),"Central",
OR(ISNUMBER(SEARCH("ESR",'Post Data'!$C120)),ISNUMBER(SEARCH("UVR",'Post Data'!$C120))),"Eastern",
OR(ISNUMBER(SEARCH("NCR",'Post Data'!$C120)),ISNUMBER(SEARCH("NTR",'Post Data'!$C120))),"Northern",
OR(ISNUMBER(SEARCH("WSR",'Post Data'!$C120)),ISNUMBER(SEARCH("SUR",'Post Data'!$C120))),"Southern",
OR(ISNUMBER(SEARCH("WCR",'Post Data'!$C120)),ISNUMBER(SEARCH("WNR",'Post Data'!$C120))),"Western")</f>
        <v>Western</v>
      </c>
      <c r="AB120" s="1" t="str">
        <f>'Post Data'!$R120</f>
        <v>FTG</v>
      </c>
      <c r="AC120" s="4">
        <v>45107.0</v>
      </c>
      <c r="AD120" s="1">
        <f>COUNTIFS('Post Data'!$X$2:$X$465,"Within SLA",'Post Data'!$C$2:$C$465,'Post Data'!$C120,'Post Data'!$D$2:$D$465,'Post Data'!$D120)</f>
        <v>2</v>
      </c>
      <c r="AE120" s="1">
        <f>COUNTIFS('Post Data'!$X$2:$X$465,"SLA Violated",'Post Data'!$C$2:$C$465,'Post Data'!$C120,'Post Data'!$D$2:$D$465,'Post Data'!$D120)</f>
        <v>0</v>
      </c>
      <c r="AF120" s="10">
        <f>'Post Data'!$AD120/('Post Data'!$AD120+'Post Data'!$AE120)</f>
        <v>1</v>
      </c>
    </row>
    <row r="121" ht="15.75" customHeight="1">
      <c r="A121" s="1" t="s">
        <v>429</v>
      </c>
      <c r="B121" s="1" t="s">
        <v>29</v>
      </c>
      <c r="C121" s="1" t="s">
        <v>132</v>
      </c>
      <c r="D121" s="1" t="s">
        <v>138</v>
      </c>
      <c r="E121" s="1" t="s">
        <v>291</v>
      </c>
      <c r="F121" s="1" t="s">
        <v>292</v>
      </c>
      <c r="G121" s="1" t="s">
        <v>166</v>
      </c>
      <c r="H121" s="1" t="s">
        <v>167</v>
      </c>
      <c r="I121" s="1">
        <v>140.0</v>
      </c>
      <c r="J121" s="1" t="s">
        <v>34</v>
      </c>
      <c r="K121" s="1" t="s">
        <v>35</v>
      </c>
      <c r="L121" s="9">
        <v>45146.62222222222</v>
      </c>
      <c r="M121" s="9">
        <v>45142.62222222222</v>
      </c>
      <c r="N121" s="9">
        <v>45145.39861111111</v>
      </c>
      <c r="O121" s="1" t="s">
        <v>246</v>
      </c>
      <c r="P121" s="1" t="b">
        <v>0</v>
      </c>
      <c r="Q121" s="1" t="s">
        <v>138</v>
      </c>
      <c r="R121" s="1" t="s">
        <v>65</v>
      </c>
      <c r="S121" s="6" t="s">
        <v>48</v>
      </c>
      <c r="T121" s="1" t="s">
        <v>39</v>
      </c>
      <c r="U121" s="1" t="str">
        <f>IF(ISNUMBER('Post Data'!$N121),"Done","Pending")</f>
        <v>Done</v>
      </c>
      <c r="V121" s="5">
        <f>IFERROR('Post Data'!$N121-'Post Data'!$M121,5000)</f>
        <v>2.776388889</v>
      </c>
      <c r="W121" s="1" t="str">
        <f t="array" ref="W121">IFS('Post Data'!$V121&lt;=5,"00-05 Days",
AND('Post Data'!$V121&gt;5,'Post Data'!$V121&lt;=10),"06-10 Days",
AND('Post Data'!$V121&gt;10,'Post Data'!$V121&lt;=15),"11-15 Days",
AND('Post Data'!$V121&gt;15,'Post Data'!$V121&lt;=20),"16-20 Days",
'Post Data'!$V121&gt;20,"20+ Days")</f>
        <v>00-05 Days</v>
      </c>
      <c r="X121" s="1" t="str">
        <f>IF(AND('Post Data'!$N121&lt;='Post Data'!$L121,'Post Data'!$N121&lt;&gt;0),"Within SLA",IF(AND(TODAY()&lt;='Post Data'!$L121,'Post Data'!$N121=0),"Within SLA","SLA Violated"))</f>
        <v>Within SLA</v>
      </c>
      <c r="Y121" s="1" t="str">
        <f t="array" ref="Y121">IFERROR(INDEX('Pending @'!$B$2:$B$19,MATCH('Post Data'!$H121,'Pending @'!$A$2:$A$19,0)),
IF(AND('Post Data'!$D121="Region Update",'Post Data'!$AA121="Central"),"DNS-Central",
IF(AND('Post Data'!$D121="Region Update",'Post Data'!$AA121="Eastern"),"DNS-Eastern",
IF(AND('Post Data'!$D121="Region Update",'Post Data'!$AA121="Northern"),"DNS-Northern",
IF(AND('Post Data'!$D121="Region Update",'Post Data'!$AA121="Southern"),"DNS-Southern",
IF(AND('Post Data'!$D121="Region Update",'Post Data'!$AA121="Western"),"DNS-Western",
IF(AND('Post Data'!$D121="Region Update",'Post Data'!$AA121="Ops CO"),"DNS-Regional Ops",
IF(AND('Post Data'!$D121="Invoice Validation",'Post Data'!$AA121="Central"),"DNS-Central",
IF(AND('Post Data'!$D121="Invoice Validation",'Post Data'!$AA121="Eastern"),"DNS-Eastern",
IF(AND('Post Data'!$D121="Invoice Validation",'Post Data'!$AA121="Northern"),"DNS-Northern",
IF(AND('Post Data'!$D121="Invoice Validation",'Post Data'!$AA121="Southern"),"DNS-Southern",
IF(AND('Post Data'!$D121="Invoice Validation",'Post Data'!$AA121="Western"),"DNS-Western",
IF(AND('Post Data'!$D121="Invoiced Validation",'Post Data'!$AA121="Ops CO"),"DNS-Regional Ops",
IF(OR('Post Data'!$D121="Create &amp; Upload PO",'Post Data'!$D121="Payment Status Update",'Post Data'!$D121="Create SES and Send to Finance"),"DNS-Finance",
IF('Post Data'!$D121="SCM Invoice Validation","DNS-SCM")))))))))))))))</f>
        <v>DNS-SCM</v>
      </c>
      <c r="Z121" s="1" t="str">
        <f>IF(ISNUMBER(SEARCH("DNS",'Post Data'!$Y121)),"DNS","Vendor")</f>
        <v>DNS</v>
      </c>
      <c r="AA121" s="1" t="str">
        <f t="array" ref="AA121">IFS(ISNUMBER(SEARCH("Central Office",'Post Data'!$C121)),"Ops CO",
OR(ISNUMBER(SEARCH("CNR",'Post Data'!$C121)),ISNUMBER(SEARCH("NWR",'Post Data'!$C121))),"Central",
OR(ISNUMBER(SEARCH("ESR",'Post Data'!$C121)),ISNUMBER(SEARCH("UVR",'Post Data'!$C121))),"Eastern",
OR(ISNUMBER(SEARCH("NCR",'Post Data'!$C121)),ISNUMBER(SEARCH("NTR",'Post Data'!$C121))),"Northern",
OR(ISNUMBER(SEARCH("WSR",'Post Data'!$C121)),ISNUMBER(SEARCH("SUR",'Post Data'!$C121))),"Southern",
OR(ISNUMBER(SEARCH("WCR",'Post Data'!$C121)),ISNUMBER(SEARCH("WNR",'Post Data'!$C121))),"Western")</f>
        <v>Central</v>
      </c>
      <c r="AB121" s="1" t="str">
        <f>'Post Data'!$R121</f>
        <v>FTG</v>
      </c>
      <c r="AC121" s="4">
        <v>45107.0</v>
      </c>
      <c r="AD121" s="1">
        <f>COUNTIFS('Post Data'!$X$2:$X$465,"Within SLA",'Post Data'!$C$2:$C$465,'Post Data'!$C121,'Post Data'!$D$2:$D$465,'Post Data'!$D121)</f>
        <v>1</v>
      </c>
      <c r="AE121" s="1">
        <f>COUNTIFS('Post Data'!$X$2:$X$465,"SLA Violated",'Post Data'!$C$2:$C$465,'Post Data'!$C121,'Post Data'!$D$2:$D$465,'Post Data'!$D121)</f>
        <v>0</v>
      </c>
      <c r="AF121" s="10">
        <f>'Post Data'!$AD121/('Post Data'!$AD121+'Post Data'!$AE121)</f>
        <v>1</v>
      </c>
    </row>
    <row r="122" ht="15.75" customHeight="1">
      <c r="A122" s="1" t="s">
        <v>430</v>
      </c>
      <c r="B122" s="1" t="s">
        <v>29</v>
      </c>
      <c r="C122" s="1" t="s">
        <v>132</v>
      </c>
      <c r="D122" s="1" t="s">
        <v>182</v>
      </c>
      <c r="E122" s="1" t="s">
        <v>242</v>
      </c>
      <c r="F122" s="1" t="s">
        <v>243</v>
      </c>
      <c r="G122" s="1" t="s">
        <v>244</v>
      </c>
      <c r="H122" s="1" t="s">
        <v>245</v>
      </c>
      <c r="I122" s="1">
        <v>140.0</v>
      </c>
      <c r="J122" s="1" t="s">
        <v>34</v>
      </c>
      <c r="K122" s="1" t="s">
        <v>35</v>
      </c>
      <c r="L122" s="9">
        <v>45145.544444444444</v>
      </c>
      <c r="M122" s="9">
        <v>45142.544444444444</v>
      </c>
      <c r="N122" s="9">
        <v>45142.62222222222</v>
      </c>
      <c r="O122" s="1" t="s">
        <v>246</v>
      </c>
      <c r="P122" s="1" t="b">
        <v>0</v>
      </c>
      <c r="Q122" s="1" t="s">
        <v>182</v>
      </c>
      <c r="R122" s="1" t="s">
        <v>65</v>
      </c>
      <c r="S122" s="6" t="s">
        <v>48</v>
      </c>
      <c r="T122" s="1" t="s">
        <v>39</v>
      </c>
      <c r="U122" s="1" t="str">
        <f>IF(ISNUMBER('Post Data'!$N122),"Done","Pending")</f>
        <v>Done</v>
      </c>
      <c r="V122" s="5">
        <f>IFERROR('Post Data'!$N122-'Post Data'!$M122,5000)</f>
        <v>0.07777777778</v>
      </c>
      <c r="W122" s="1" t="str">
        <f t="array" ref="W122">IFS('Post Data'!$V122&lt;=5,"00-05 Days",
AND('Post Data'!$V122&gt;5,'Post Data'!$V122&lt;=10),"06-10 Days",
AND('Post Data'!$V122&gt;10,'Post Data'!$V122&lt;=15),"11-15 Days",
AND('Post Data'!$V122&gt;15,'Post Data'!$V122&lt;=20),"16-20 Days",
'Post Data'!$V122&gt;20,"20+ Days")</f>
        <v>00-05 Days</v>
      </c>
      <c r="X122" s="1" t="str">
        <f>IF(AND('Post Data'!$N122&lt;='Post Data'!$L122,'Post Data'!$N122&lt;&gt;0),"Within SLA",IF(AND(TODAY()&lt;='Post Data'!$L122,'Post Data'!$N122=0),"Within SLA","SLA Violated"))</f>
        <v>Within SLA</v>
      </c>
      <c r="Y122" s="1" t="str">
        <f t="array" ref="Y122">IFERROR(INDEX('Pending @'!$B$2:$B$19,MATCH('Post Data'!$H122,'Pending @'!$A$2:$A$19,0)),
IF(AND('Post Data'!$D122="Region Update",'Post Data'!$AA122="Central"),"DNS-Central",
IF(AND('Post Data'!$D122="Region Update",'Post Data'!$AA122="Eastern"),"DNS-Eastern",
IF(AND('Post Data'!$D122="Region Update",'Post Data'!$AA122="Northern"),"DNS-Northern",
IF(AND('Post Data'!$D122="Region Update",'Post Data'!$AA122="Southern"),"DNS-Southern",
IF(AND('Post Data'!$D122="Region Update",'Post Data'!$AA122="Western"),"DNS-Western",
IF(AND('Post Data'!$D122="Region Update",'Post Data'!$AA122="Ops CO"),"DNS-Regional Ops",
IF(AND('Post Data'!$D122="Invoice Validation",'Post Data'!$AA122="Central"),"DNS-Central",
IF(AND('Post Data'!$D122="Invoice Validation",'Post Data'!$AA122="Eastern"),"DNS-Eastern",
IF(AND('Post Data'!$D122="Invoice Validation",'Post Data'!$AA122="Northern"),"DNS-Northern",
IF(AND('Post Data'!$D122="Invoice Validation",'Post Data'!$AA122="Southern"),"DNS-Southern",
IF(AND('Post Data'!$D122="Invoice Validation",'Post Data'!$AA122="Western"),"DNS-Western",
IF(AND('Post Data'!$D122="Invoiced Validation",'Post Data'!$AA122="Ops CO"),"DNS-Regional Ops",
IF(OR('Post Data'!$D122="Create &amp; Upload PO",'Post Data'!$D122="Payment Status Update",'Post Data'!$D122="Create SES and Send to Finance"),"DNS-Finance",
IF('Post Data'!$D122="SCM Invoice Validation","DNS-SCM")))))))))))))))</f>
        <v>DNS-Central</v>
      </c>
      <c r="Z122" s="1" t="str">
        <f>IF(ISNUMBER(SEARCH("DNS",'Post Data'!$Y122)),"DNS","Vendor")</f>
        <v>DNS</v>
      </c>
      <c r="AA122" s="1" t="str">
        <f t="array" ref="AA122">IFS(ISNUMBER(SEARCH("Central Office",'Post Data'!$C122)),"Ops CO",
OR(ISNUMBER(SEARCH("CNR",'Post Data'!$C122)),ISNUMBER(SEARCH("NWR",'Post Data'!$C122))),"Central",
OR(ISNUMBER(SEARCH("ESR",'Post Data'!$C122)),ISNUMBER(SEARCH("UVR",'Post Data'!$C122))),"Eastern",
OR(ISNUMBER(SEARCH("NCR",'Post Data'!$C122)),ISNUMBER(SEARCH("NTR",'Post Data'!$C122))),"Northern",
OR(ISNUMBER(SEARCH("WSR",'Post Data'!$C122)),ISNUMBER(SEARCH("SUR",'Post Data'!$C122))),"Southern",
OR(ISNUMBER(SEARCH("WCR",'Post Data'!$C122)),ISNUMBER(SEARCH("WNR",'Post Data'!$C122))),"Western")</f>
        <v>Central</v>
      </c>
      <c r="AB122" s="1" t="str">
        <f>'Post Data'!$R122</f>
        <v>FTG</v>
      </c>
      <c r="AC122" s="4">
        <v>45107.0</v>
      </c>
      <c r="AD122" s="1">
        <f>COUNTIFS('Post Data'!$X$2:$X$465,"Within SLA",'Post Data'!$C$2:$C$465,'Post Data'!$C122,'Post Data'!$D$2:$D$465,'Post Data'!$D122)</f>
        <v>1</v>
      </c>
      <c r="AE122" s="1">
        <f>COUNTIFS('Post Data'!$X$2:$X$465,"SLA Violated",'Post Data'!$C$2:$C$465,'Post Data'!$C122,'Post Data'!$D$2:$D$465,'Post Data'!$D122)</f>
        <v>0</v>
      </c>
      <c r="AF122" s="10">
        <f>'Post Data'!$AD122/('Post Data'!$AD122+'Post Data'!$AE122)</f>
        <v>1</v>
      </c>
    </row>
    <row r="123" ht="15.75" customHeight="1">
      <c r="A123" s="1" t="s">
        <v>431</v>
      </c>
      <c r="B123" s="1" t="s">
        <v>29</v>
      </c>
      <c r="C123" s="1" t="s">
        <v>130</v>
      </c>
      <c r="D123" s="1" t="s">
        <v>138</v>
      </c>
      <c r="E123" s="1" t="s">
        <v>291</v>
      </c>
      <c r="F123" s="1" t="s">
        <v>292</v>
      </c>
      <c r="G123" s="1" t="s">
        <v>166</v>
      </c>
      <c r="H123" s="1" t="s">
        <v>167</v>
      </c>
      <c r="I123" s="1">
        <v>255.0</v>
      </c>
      <c r="J123" s="1" t="s">
        <v>34</v>
      </c>
      <c r="K123" s="1" t="s">
        <v>35</v>
      </c>
      <c r="L123" s="9">
        <v>45146.481944444444</v>
      </c>
      <c r="M123" s="9">
        <v>45142.481944444444</v>
      </c>
      <c r="N123" s="9">
        <v>45145.39861111111</v>
      </c>
      <c r="O123" s="1" t="s">
        <v>246</v>
      </c>
      <c r="P123" s="1" t="b">
        <v>0</v>
      </c>
      <c r="Q123" s="1" t="s">
        <v>138</v>
      </c>
      <c r="R123" s="1" t="s">
        <v>104</v>
      </c>
      <c r="S123" s="6" t="s">
        <v>38</v>
      </c>
      <c r="T123" s="1" t="s">
        <v>125</v>
      </c>
      <c r="U123" s="1" t="str">
        <f>IF(ISNUMBER('Post Data'!$N123),"Done","Pending")</f>
        <v>Done</v>
      </c>
      <c r="V123" s="5">
        <f>IFERROR('Post Data'!$N123-'Post Data'!$M123,5000)</f>
        <v>2.916666667</v>
      </c>
      <c r="W123" s="1" t="str">
        <f t="array" ref="W123">IFS('Post Data'!$V123&lt;=5,"00-05 Days",
AND('Post Data'!$V123&gt;5,'Post Data'!$V123&lt;=10),"06-10 Days",
AND('Post Data'!$V123&gt;10,'Post Data'!$V123&lt;=15),"11-15 Days",
AND('Post Data'!$V123&gt;15,'Post Data'!$V123&lt;=20),"16-20 Days",
'Post Data'!$V123&gt;20,"20+ Days")</f>
        <v>00-05 Days</v>
      </c>
      <c r="X123" s="1" t="str">
        <f>IF(AND('Post Data'!$N123&lt;='Post Data'!$L123,'Post Data'!$N123&lt;&gt;0),"Within SLA",IF(AND(TODAY()&lt;='Post Data'!$L123,'Post Data'!$N123=0),"Within SLA","SLA Violated"))</f>
        <v>Within SLA</v>
      </c>
      <c r="Y123" s="1" t="str">
        <f t="array" ref="Y123">IFERROR(INDEX('Pending @'!$B$2:$B$19,MATCH('Post Data'!$H123,'Pending @'!$A$2:$A$19,0)),
IF(AND('Post Data'!$D123="Region Update",'Post Data'!$AA123="Central"),"DNS-Central",
IF(AND('Post Data'!$D123="Region Update",'Post Data'!$AA123="Eastern"),"DNS-Eastern",
IF(AND('Post Data'!$D123="Region Update",'Post Data'!$AA123="Northern"),"DNS-Northern",
IF(AND('Post Data'!$D123="Region Update",'Post Data'!$AA123="Southern"),"DNS-Southern",
IF(AND('Post Data'!$D123="Region Update",'Post Data'!$AA123="Western"),"DNS-Western",
IF(AND('Post Data'!$D123="Region Update",'Post Data'!$AA123="Ops CO"),"DNS-Regional Ops",
IF(AND('Post Data'!$D123="Invoice Validation",'Post Data'!$AA123="Central"),"DNS-Central",
IF(AND('Post Data'!$D123="Invoice Validation",'Post Data'!$AA123="Eastern"),"DNS-Eastern",
IF(AND('Post Data'!$D123="Invoice Validation",'Post Data'!$AA123="Northern"),"DNS-Northern",
IF(AND('Post Data'!$D123="Invoice Validation",'Post Data'!$AA123="Southern"),"DNS-Southern",
IF(AND('Post Data'!$D123="Invoice Validation",'Post Data'!$AA123="Western"),"DNS-Western",
IF(AND('Post Data'!$D123="Invoiced Validation",'Post Data'!$AA123="Ops CO"),"DNS-Regional Ops",
IF(OR('Post Data'!$D123="Create &amp; Upload PO",'Post Data'!$D123="Payment Status Update",'Post Data'!$D123="Create SES and Send to Finance"),"DNS-Finance",
IF('Post Data'!$D123="SCM Invoice Validation","DNS-SCM")))))))))))))))</f>
        <v>DNS-SCM</v>
      </c>
      <c r="Z123" s="1" t="str">
        <f>IF(ISNUMBER(SEARCH("DNS",'Post Data'!$Y123)),"DNS","Vendor")</f>
        <v>DNS</v>
      </c>
      <c r="AA123" s="1" t="str">
        <f t="array" ref="AA123">IFS(ISNUMBER(SEARCH("Central Office",'Post Data'!$C123)),"Ops CO",
OR(ISNUMBER(SEARCH("CNR",'Post Data'!$C123)),ISNUMBER(SEARCH("NWR",'Post Data'!$C123))),"Central",
OR(ISNUMBER(SEARCH("ESR",'Post Data'!$C123)),ISNUMBER(SEARCH("UVR",'Post Data'!$C123))),"Eastern",
OR(ISNUMBER(SEARCH("NCR",'Post Data'!$C123)),ISNUMBER(SEARCH("NTR",'Post Data'!$C123))),"Northern",
OR(ISNUMBER(SEARCH("WSR",'Post Data'!$C123)),ISNUMBER(SEARCH("SUR",'Post Data'!$C123))),"Southern",
OR(ISNUMBER(SEARCH("WCR",'Post Data'!$C123)),ISNUMBER(SEARCH("WNR",'Post Data'!$C123))),"Western")</f>
        <v>Ops CO</v>
      </c>
      <c r="AB123" s="1" t="str">
        <f>'Post Data'!$R123</f>
        <v>Security</v>
      </c>
      <c r="AC123" s="4">
        <v>45138.0</v>
      </c>
      <c r="AD123" s="1">
        <f>COUNTIFS('Post Data'!$X$2:$X$465,"Within SLA",'Post Data'!$C$2:$C$465,'Post Data'!$C123,'Post Data'!$D$2:$D$465,'Post Data'!$D123)</f>
        <v>1</v>
      </c>
      <c r="AE123" s="1">
        <f>COUNTIFS('Post Data'!$X$2:$X$465,"SLA Violated",'Post Data'!$C$2:$C$465,'Post Data'!$C123,'Post Data'!$D$2:$D$465,'Post Data'!$D123)</f>
        <v>0</v>
      </c>
      <c r="AF123" s="10">
        <f>'Post Data'!$AD123/('Post Data'!$AD123+'Post Data'!$AE123)</f>
        <v>1</v>
      </c>
    </row>
    <row r="124" ht="15.75" customHeight="1">
      <c r="A124" s="1" t="s">
        <v>432</v>
      </c>
      <c r="B124" s="1" t="s">
        <v>29</v>
      </c>
      <c r="C124" s="1" t="s">
        <v>127</v>
      </c>
      <c r="D124" s="1" t="s">
        <v>138</v>
      </c>
      <c r="E124" s="1" t="s">
        <v>291</v>
      </c>
      <c r="F124" s="1" t="s">
        <v>292</v>
      </c>
      <c r="G124" s="1" t="s">
        <v>166</v>
      </c>
      <c r="H124" s="1" t="s">
        <v>167</v>
      </c>
      <c r="I124" s="1">
        <v>240.0</v>
      </c>
      <c r="J124" s="1" t="s">
        <v>34</v>
      </c>
      <c r="K124" s="1" t="s">
        <v>35</v>
      </c>
      <c r="L124" s="9">
        <v>45146.475</v>
      </c>
      <c r="M124" s="9">
        <v>45142.475</v>
      </c>
      <c r="N124" s="9">
        <v>45145.39861111111</v>
      </c>
      <c r="O124" s="1" t="s">
        <v>246</v>
      </c>
      <c r="P124" s="1" t="b">
        <v>0</v>
      </c>
      <c r="Q124" s="1" t="s">
        <v>138</v>
      </c>
      <c r="R124" s="1" t="s">
        <v>128</v>
      </c>
      <c r="S124" s="6" t="s">
        <v>38</v>
      </c>
      <c r="T124" s="1" t="s">
        <v>125</v>
      </c>
      <c r="U124" s="1" t="str">
        <f>IF(ISNUMBER('Post Data'!$N124),"Done","Pending")</f>
        <v>Done</v>
      </c>
      <c r="V124" s="5">
        <f>IFERROR('Post Data'!$N124-'Post Data'!$M124,5000)</f>
        <v>2.923611111</v>
      </c>
      <c r="W124" s="1" t="str">
        <f t="array" ref="W124">IFS('Post Data'!$V124&lt;=5,"00-05 Days",
AND('Post Data'!$V124&gt;5,'Post Data'!$V124&lt;=10),"06-10 Days",
AND('Post Data'!$V124&gt;10,'Post Data'!$V124&lt;=15),"11-15 Days",
AND('Post Data'!$V124&gt;15,'Post Data'!$V124&lt;=20),"16-20 Days",
'Post Data'!$V124&gt;20,"20+ Days")</f>
        <v>00-05 Days</v>
      </c>
      <c r="X124" s="1" t="str">
        <f>IF(AND('Post Data'!$N124&lt;='Post Data'!$L124,'Post Data'!$N124&lt;&gt;0),"Within SLA",IF(AND(TODAY()&lt;='Post Data'!$L124,'Post Data'!$N124=0),"Within SLA","SLA Violated"))</f>
        <v>Within SLA</v>
      </c>
      <c r="Y124" s="1" t="str">
        <f t="array" ref="Y124">IFERROR(INDEX('Pending @'!$B$2:$B$19,MATCH('Post Data'!$H124,'Pending @'!$A$2:$A$19,0)),
IF(AND('Post Data'!$D124="Region Update",'Post Data'!$AA124="Central"),"DNS-Central",
IF(AND('Post Data'!$D124="Region Update",'Post Data'!$AA124="Eastern"),"DNS-Eastern",
IF(AND('Post Data'!$D124="Region Update",'Post Data'!$AA124="Northern"),"DNS-Northern",
IF(AND('Post Data'!$D124="Region Update",'Post Data'!$AA124="Southern"),"DNS-Southern",
IF(AND('Post Data'!$D124="Region Update",'Post Data'!$AA124="Western"),"DNS-Western",
IF(AND('Post Data'!$D124="Region Update",'Post Data'!$AA124="Ops CO"),"DNS-Regional Ops",
IF(AND('Post Data'!$D124="Invoice Validation",'Post Data'!$AA124="Central"),"DNS-Central",
IF(AND('Post Data'!$D124="Invoice Validation",'Post Data'!$AA124="Eastern"),"DNS-Eastern",
IF(AND('Post Data'!$D124="Invoice Validation",'Post Data'!$AA124="Northern"),"DNS-Northern",
IF(AND('Post Data'!$D124="Invoice Validation",'Post Data'!$AA124="Southern"),"DNS-Southern",
IF(AND('Post Data'!$D124="Invoice Validation",'Post Data'!$AA124="Western"),"DNS-Western",
IF(AND('Post Data'!$D124="Invoiced Validation",'Post Data'!$AA124="Ops CO"),"DNS-Regional Ops",
IF(OR('Post Data'!$D124="Create &amp; Upload PO",'Post Data'!$D124="Payment Status Update",'Post Data'!$D124="Create SES and Send to Finance"),"DNS-Finance",
IF('Post Data'!$D124="SCM Invoice Validation","DNS-SCM")))))))))))))))</f>
        <v>DNS-SCM</v>
      </c>
      <c r="Z124" s="1" t="str">
        <f>IF(ISNUMBER(SEARCH("DNS",'Post Data'!$Y124)),"DNS","Vendor")</f>
        <v>DNS</v>
      </c>
      <c r="AA124" s="1" t="str">
        <f t="array" ref="AA124">IFS(ISNUMBER(SEARCH("Central Office",'Post Data'!$C124)),"Ops CO",
OR(ISNUMBER(SEARCH("CNR",'Post Data'!$C124)),ISNUMBER(SEARCH("NWR",'Post Data'!$C124))),"Central",
OR(ISNUMBER(SEARCH("ESR",'Post Data'!$C124)),ISNUMBER(SEARCH("UVR",'Post Data'!$C124))),"Eastern",
OR(ISNUMBER(SEARCH("NCR",'Post Data'!$C124)),ISNUMBER(SEARCH("NTR",'Post Data'!$C124))),"Northern",
OR(ISNUMBER(SEARCH("WSR",'Post Data'!$C124)),ISNUMBER(SEARCH("SUR",'Post Data'!$C124))),"Southern",
OR(ISNUMBER(SEARCH("WCR",'Post Data'!$C124)),ISNUMBER(SEARCH("WNR",'Post Data'!$C124))),"Western")</f>
        <v>Ops CO</v>
      </c>
      <c r="AB124" s="1" t="str">
        <f>'Post Data'!$R124</f>
        <v>Investigation</v>
      </c>
      <c r="AC124" s="4">
        <v>45138.0</v>
      </c>
      <c r="AD124" s="1">
        <f>COUNTIFS('Post Data'!$X$2:$X$465,"Within SLA",'Post Data'!$C$2:$C$465,'Post Data'!$C124,'Post Data'!$D$2:$D$465,'Post Data'!$D124)</f>
        <v>1</v>
      </c>
      <c r="AE124" s="1">
        <f>COUNTIFS('Post Data'!$X$2:$X$465,"SLA Violated",'Post Data'!$C$2:$C$465,'Post Data'!$C124,'Post Data'!$D$2:$D$465,'Post Data'!$D124)</f>
        <v>0</v>
      </c>
      <c r="AF124" s="10">
        <f>'Post Data'!$AD124/('Post Data'!$AD124+'Post Data'!$AE124)</f>
        <v>1</v>
      </c>
    </row>
    <row r="125" ht="15.75" customHeight="1">
      <c r="A125" s="1" t="s">
        <v>433</v>
      </c>
      <c r="B125" s="1" t="s">
        <v>29</v>
      </c>
      <c r="C125" s="1" t="s">
        <v>127</v>
      </c>
      <c r="D125" s="1" t="s">
        <v>182</v>
      </c>
      <c r="E125" s="1" t="s">
        <v>148</v>
      </c>
      <c r="F125" s="1" t="s">
        <v>149</v>
      </c>
      <c r="G125" s="1" t="s">
        <v>183</v>
      </c>
      <c r="H125" s="1" t="s">
        <v>184</v>
      </c>
      <c r="I125" s="1">
        <v>240.0</v>
      </c>
      <c r="J125" s="1" t="s">
        <v>34</v>
      </c>
      <c r="K125" s="1" t="s">
        <v>35</v>
      </c>
      <c r="L125" s="9">
        <v>45145.472916666666</v>
      </c>
      <c r="M125" s="9">
        <v>45142.472916666666</v>
      </c>
      <c r="N125" s="9">
        <v>45142.475</v>
      </c>
      <c r="O125" s="1" t="s">
        <v>246</v>
      </c>
      <c r="P125" s="1" t="b">
        <v>0</v>
      </c>
      <c r="Q125" s="1" t="s">
        <v>182</v>
      </c>
      <c r="R125" s="1" t="s">
        <v>128</v>
      </c>
      <c r="S125" s="6" t="s">
        <v>38</v>
      </c>
      <c r="T125" s="1" t="s">
        <v>125</v>
      </c>
      <c r="U125" s="1" t="str">
        <f>IF(ISNUMBER('Post Data'!$N125),"Done","Pending")</f>
        <v>Done</v>
      </c>
      <c r="V125" s="5">
        <f>IFERROR('Post Data'!$N125-'Post Data'!$M125,5000)</f>
        <v>0.002083333333</v>
      </c>
      <c r="W125" s="1" t="str">
        <f t="array" ref="W125">IFS('Post Data'!$V125&lt;=5,"00-05 Days",
AND('Post Data'!$V125&gt;5,'Post Data'!$V125&lt;=10),"06-10 Days",
AND('Post Data'!$V125&gt;10,'Post Data'!$V125&lt;=15),"11-15 Days",
AND('Post Data'!$V125&gt;15,'Post Data'!$V125&lt;=20),"16-20 Days",
'Post Data'!$V125&gt;20,"20+ Days")</f>
        <v>00-05 Days</v>
      </c>
      <c r="X125" s="1" t="str">
        <f>IF(AND('Post Data'!$N125&lt;='Post Data'!$L125,'Post Data'!$N125&lt;&gt;0),"Within SLA",IF(AND(TODAY()&lt;='Post Data'!$L125,'Post Data'!$N125=0),"Within SLA","SLA Violated"))</f>
        <v>Within SLA</v>
      </c>
      <c r="Y125" s="1" t="str">
        <f t="array" ref="Y125">IFERROR(INDEX('Pending @'!$B$2:$B$19,MATCH('Post Data'!$H125,'Pending @'!$A$2:$A$19,0)),
IF(AND('Post Data'!$D125="Region Update",'Post Data'!$AA125="Central"),"DNS-Central",
IF(AND('Post Data'!$D125="Region Update",'Post Data'!$AA125="Eastern"),"DNS-Eastern",
IF(AND('Post Data'!$D125="Region Update",'Post Data'!$AA125="Northern"),"DNS-Northern",
IF(AND('Post Data'!$D125="Region Update",'Post Data'!$AA125="Southern"),"DNS-Southern",
IF(AND('Post Data'!$D125="Region Update",'Post Data'!$AA125="Western"),"DNS-Western",
IF(AND('Post Data'!$D125="Region Update",'Post Data'!$AA125="Ops CO"),"DNS-Regional Ops",
IF(AND('Post Data'!$D125="Invoice Validation",'Post Data'!$AA125="Central"),"DNS-Central",
IF(AND('Post Data'!$D125="Invoice Validation",'Post Data'!$AA125="Eastern"),"DNS-Eastern",
IF(AND('Post Data'!$D125="Invoice Validation",'Post Data'!$AA125="Northern"),"DNS-Northern",
IF(AND('Post Data'!$D125="Invoice Validation",'Post Data'!$AA125="Southern"),"DNS-Southern",
IF(AND('Post Data'!$D125="Invoice Validation",'Post Data'!$AA125="Western"),"DNS-Western",
IF(AND('Post Data'!$D125="Invoiced Validation",'Post Data'!$AA125="Ops CO"),"DNS-Regional Ops",
IF(OR('Post Data'!$D125="Create &amp; Upload PO",'Post Data'!$D125="Payment Status Update",'Post Data'!$D125="Create SES and Send to Finance"),"DNS-Finance",
IF('Post Data'!$D125="SCM Invoice Validation","DNS-SCM")))))))))))))))</f>
        <v>DNS-Regional Ops</v>
      </c>
      <c r="Z125" s="1" t="str">
        <f>IF(ISNUMBER(SEARCH("DNS",'Post Data'!$Y125)),"DNS","Vendor")</f>
        <v>DNS</v>
      </c>
      <c r="AA125" s="1" t="str">
        <f t="array" ref="AA125">IFS(ISNUMBER(SEARCH("Central Office",'Post Data'!$C125)),"Ops CO",
OR(ISNUMBER(SEARCH("CNR",'Post Data'!$C125)),ISNUMBER(SEARCH("NWR",'Post Data'!$C125))),"Central",
OR(ISNUMBER(SEARCH("ESR",'Post Data'!$C125)),ISNUMBER(SEARCH("UVR",'Post Data'!$C125))),"Eastern",
OR(ISNUMBER(SEARCH("NCR",'Post Data'!$C125)),ISNUMBER(SEARCH("NTR",'Post Data'!$C125))),"Northern",
OR(ISNUMBER(SEARCH("WSR",'Post Data'!$C125)),ISNUMBER(SEARCH("SUR",'Post Data'!$C125))),"Southern",
OR(ISNUMBER(SEARCH("WCR",'Post Data'!$C125)),ISNUMBER(SEARCH("WNR",'Post Data'!$C125))),"Western")</f>
        <v>Ops CO</v>
      </c>
      <c r="AB125" s="1" t="str">
        <f>'Post Data'!$R125</f>
        <v>Investigation</v>
      </c>
      <c r="AC125" s="4">
        <v>45138.0</v>
      </c>
      <c r="AD125" s="1">
        <f>COUNTIFS('Post Data'!$X$2:$X$465,"Within SLA",'Post Data'!$C$2:$C$465,'Post Data'!$C125,'Post Data'!$D$2:$D$465,'Post Data'!$D125)</f>
        <v>1</v>
      </c>
      <c r="AE125" s="1">
        <f>COUNTIFS('Post Data'!$X$2:$X$465,"SLA Violated",'Post Data'!$C$2:$C$465,'Post Data'!$C125,'Post Data'!$D$2:$D$465,'Post Data'!$D125)</f>
        <v>0</v>
      </c>
      <c r="AF125" s="10">
        <f>'Post Data'!$AD125/('Post Data'!$AD125+'Post Data'!$AE125)</f>
        <v>1</v>
      </c>
    </row>
    <row r="126" ht="15.75" customHeight="1">
      <c r="A126" s="1" t="s">
        <v>434</v>
      </c>
      <c r="B126" s="1" t="s">
        <v>29</v>
      </c>
      <c r="C126" s="1" t="s">
        <v>123</v>
      </c>
      <c r="D126" s="1" t="s">
        <v>138</v>
      </c>
      <c r="E126" s="1" t="s">
        <v>291</v>
      </c>
      <c r="F126" s="1" t="s">
        <v>292</v>
      </c>
      <c r="G126" s="1" t="s">
        <v>166</v>
      </c>
      <c r="H126" s="1" t="s">
        <v>167</v>
      </c>
      <c r="I126" s="1">
        <v>275.0</v>
      </c>
      <c r="J126" s="1" t="s">
        <v>34</v>
      </c>
      <c r="K126" s="1" t="s">
        <v>35</v>
      </c>
      <c r="L126" s="9">
        <v>45146.47152777778</v>
      </c>
      <c r="M126" s="9">
        <v>45142.47152777778</v>
      </c>
      <c r="N126" s="9">
        <v>45145.399305555555</v>
      </c>
      <c r="O126" s="1" t="s">
        <v>246</v>
      </c>
      <c r="P126" s="1" t="b">
        <v>0</v>
      </c>
      <c r="Q126" s="1" t="s">
        <v>138</v>
      </c>
      <c r="R126" s="1" t="s">
        <v>124</v>
      </c>
      <c r="S126" s="6" t="s">
        <v>38</v>
      </c>
      <c r="T126" s="1" t="s">
        <v>125</v>
      </c>
      <c r="U126" s="1" t="str">
        <f>IF(ISNUMBER('Post Data'!$N126),"Done","Pending")</f>
        <v>Done</v>
      </c>
      <c r="V126" s="5">
        <f>IFERROR('Post Data'!$N126-'Post Data'!$M126,5000)</f>
        <v>2.927777778</v>
      </c>
      <c r="W126" s="1" t="str">
        <f t="array" ref="W126">IFS('Post Data'!$V126&lt;=5,"00-05 Days",
AND('Post Data'!$V126&gt;5,'Post Data'!$V126&lt;=10),"06-10 Days",
AND('Post Data'!$V126&gt;10,'Post Data'!$V126&lt;=15),"11-15 Days",
AND('Post Data'!$V126&gt;15,'Post Data'!$V126&lt;=20),"16-20 Days",
'Post Data'!$V126&gt;20,"20+ Days")</f>
        <v>00-05 Days</v>
      </c>
      <c r="X126" s="1" t="str">
        <f>IF(AND('Post Data'!$N126&lt;='Post Data'!$L126,'Post Data'!$N126&lt;&gt;0),"Within SLA",IF(AND(TODAY()&lt;='Post Data'!$L126,'Post Data'!$N126=0),"Within SLA","SLA Violated"))</f>
        <v>Within SLA</v>
      </c>
      <c r="Y126" s="1" t="str">
        <f t="array" ref="Y126">IFERROR(INDEX('Pending @'!$B$2:$B$19,MATCH('Post Data'!$H126,'Pending @'!$A$2:$A$19,0)),
IF(AND('Post Data'!$D126="Region Update",'Post Data'!$AA126="Central"),"DNS-Central",
IF(AND('Post Data'!$D126="Region Update",'Post Data'!$AA126="Eastern"),"DNS-Eastern",
IF(AND('Post Data'!$D126="Region Update",'Post Data'!$AA126="Northern"),"DNS-Northern",
IF(AND('Post Data'!$D126="Region Update",'Post Data'!$AA126="Southern"),"DNS-Southern",
IF(AND('Post Data'!$D126="Region Update",'Post Data'!$AA126="Western"),"DNS-Western",
IF(AND('Post Data'!$D126="Region Update",'Post Data'!$AA126="Ops CO"),"DNS-Regional Ops",
IF(AND('Post Data'!$D126="Invoice Validation",'Post Data'!$AA126="Central"),"DNS-Central",
IF(AND('Post Data'!$D126="Invoice Validation",'Post Data'!$AA126="Eastern"),"DNS-Eastern",
IF(AND('Post Data'!$D126="Invoice Validation",'Post Data'!$AA126="Northern"),"DNS-Northern",
IF(AND('Post Data'!$D126="Invoice Validation",'Post Data'!$AA126="Southern"),"DNS-Southern",
IF(AND('Post Data'!$D126="Invoice Validation",'Post Data'!$AA126="Western"),"DNS-Western",
IF(AND('Post Data'!$D126="Invoiced Validation",'Post Data'!$AA126="Ops CO"),"DNS-Regional Ops",
IF(OR('Post Data'!$D126="Create &amp; Upload PO",'Post Data'!$D126="Payment Status Update",'Post Data'!$D126="Create SES and Send to Finance"),"DNS-Finance",
IF('Post Data'!$D126="SCM Invoice Validation","DNS-SCM")))))))))))))))</f>
        <v>DNS-SCM</v>
      </c>
      <c r="Z126" s="1" t="str">
        <f>IF(ISNUMBER(SEARCH("DNS",'Post Data'!$Y126)),"DNS","Vendor")</f>
        <v>DNS</v>
      </c>
      <c r="AA126" s="1" t="str">
        <f t="array" ref="AA126">IFS(ISNUMBER(SEARCH("Central Office",'Post Data'!$C126)),"Ops CO",
OR(ISNUMBER(SEARCH("CNR",'Post Data'!$C126)),ISNUMBER(SEARCH("NWR",'Post Data'!$C126))),"Central",
OR(ISNUMBER(SEARCH("ESR",'Post Data'!$C126)),ISNUMBER(SEARCH("UVR",'Post Data'!$C126))),"Eastern",
OR(ISNUMBER(SEARCH("NCR",'Post Data'!$C126)),ISNUMBER(SEARCH("NTR",'Post Data'!$C126))),"Northern",
OR(ISNUMBER(SEARCH("WSR",'Post Data'!$C126)),ISNUMBER(SEARCH("SUR",'Post Data'!$C126))),"Southern",
OR(ISNUMBER(SEARCH("WCR",'Post Data'!$C126)),ISNUMBER(SEARCH("WNR",'Post Data'!$C126))),"Western")</f>
        <v>Ops CO</v>
      </c>
      <c r="AB126" s="1" t="str">
        <f>'Post Data'!$R126</f>
        <v>CCTV</v>
      </c>
      <c r="AC126" s="4">
        <v>45138.0</v>
      </c>
      <c r="AD126" s="1">
        <f>COUNTIFS('Post Data'!$X$2:$X$465,"Within SLA",'Post Data'!$C$2:$C$465,'Post Data'!$C126,'Post Data'!$D$2:$D$465,'Post Data'!$D126)</f>
        <v>1</v>
      </c>
      <c r="AE126" s="1">
        <f>COUNTIFS('Post Data'!$X$2:$X$465,"SLA Violated",'Post Data'!$C$2:$C$465,'Post Data'!$C126,'Post Data'!$D$2:$D$465,'Post Data'!$D126)</f>
        <v>0</v>
      </c>
      <c r="AF126" s="10">
        <f>'Post Data'!$AD126/('Post Data'!$AD126+'Post Data'!$AE126)</f>
        <v>1</v>
      </c>
    </row>
    <row r="127" ht="15.75" customHeight="1">
      <c r="A127" s="1" t="s">
        <v>435</v>
      </c>
      <c r="B127" s="1" t="s">
        <v>29</v>
      </c>
      <c r="C127" s="1" t="s">
        <v>123</v>
      </c>
      <c r="D127" s="1" t="s">
        <v>182</v>
      </c>
      <c r="E127" s="1" t="s">
        <v>148</v>
      </c>
      <c r="F127" s="1" t="s">
        <v>149</v>
      </c>
      <c r="G127" s="1" t="s">
        <v>183</v>
      </c>
      <c r="H127" s="1" t="s">
        <v>184</v>
      </c>
      <c r="I127" s="1">
        <v>275.0</v>
      </c>
      <c r="J127" s="1" t="s">
        <v>34</v>
      </c>
      <c r="K127" s="1" t="s">
        <v>35</v>
      </c>
      <c r="L127" s="9">
        <v>45145.46944444445</v>
      </c>
      <c r="M127" s="9">
        <v>45142.46944444445</v>
      </c>
      <c r="N127" s="9">
        <v>45142.47152777778</v>
      </c>
      <c r="O127" s="1" t="s">
        <v>246</v>
      </c>
      <c r="P127" s="1" t="b">
        <v>0</v>
      </c>
      <c r="Q127" s="1" t="s">
        <v>182</v>
      </c>
      <c r="R127" s="1" t="s">
        <v>124</v>
      </c>
      <c r="S127" s="6" t="s">
        <v>38</v>
      </c>
      <c r="T127" s="1" t="s">
        <v>125</v>
      </c>
      <c r="U127" s="1" t="str">
        <f>IF(ISNUMBER('Post Data'!$N127),"Done","Pending")</f>
        <v>Done</v>
      </c>
      <c r="V127" s="5">
        <f>IFERROR('Post Data'!$N127-'Post Data'!$M127,5000)</f>
        <v>0.002083333333</v>
      </c>
      <c r="W127" s="1" t="str">
        <f t="array" ref="W127">IFS('Post Data'!$V127&lt;=5,"00-05 Days",
AND('Post Data'!$V127&gt;5,'Post Data'!$V127&lt;=10),"06-10 Days",
AND('Post Data'!$V127&gt;10,'Post Data'!$V127&lt;=15),"11-15 Days",
AND('Post Data'!$V127&gt;15,'Post Data'!$V127&lt;=20),"16-20 Days",
'Post Data'!$V127&gt;20,"20+ Days")</f>
        <v>00-05 Days</v>
      </c>
      <c r="X127" s="1" t="str">
        <f>IF(AND('Post Data'!$N127&lt;='Post Data'!$L127,'Post Data'!$N127&lt;&gt;0),"Within SLA",IF(AND(TODAY()&lt;='Post Data'!$L127,'Post Data'!$N127=0),"Within SLA","SLA Violated"))</f>
        <v>Within SLA</v>
      </c>
      <c r="Y127" s="1" t="str">
        <f t="array" ref="Y127">IFERROR(INDEX('Pending @'!$B$2:$B$19,MATCH('Post Data'!$H127,'Pending @'!$A$2:$A$19,0)),
IF(AND('Post Data'!$D127="Region Update",'Post Data'!$AA127="Central"),"DNS-Central",
IF(AND('Post Data'!$D127="Region Update",'Post Data'!$AA127="Eastern"),"DNS-Eastern",
IF(AND('Post Data'!$D127="Region Update",'Post Data'!$AA127="Northern"),"DNS-Northern",
IF(AND('Post Data'!$D127="Region Update",'Post Data'!$AA127="Southern"),"DNS-Southern",
IF(AND('Post Data'!$D127="Region Update",'Post Data'!$AA127="Western"),"DNS-Western",
IF(AND('Post Data'!$D127="Region Update",'Post Data'!$AA127="Ops CO"),"DNS-Regional Ops",
IF(AND('Post Data'!$D127="Invoice Validation",'Post Data'!$AA127="Central"),"DNS-Central",
IF(AND('Post Data'!$D127="Invoice Validation",'Post Data'!$AA127="Eastern"),"DNS-Eastern",
IF(AND('Post Data'!$D127="Invoice Validation",'Post Data'!$AA127="Northern"),"DNS-Northern",
IF(AND('Post Data'!$D127="Invoice Validation",'Post Data'!$AA127="Southern"),"DNS-Southern",
IF(AND('Post Data'!$D127="Invoice Validation",'Post Data'!$AA127="Western"),"DNS-Western",
IF(AND('Post Data'!$D127="Invoiced Validation",'Post Data'!$AA127="Ops CO"),"DNS-Regional Ops",
IF(OR('Post Data'!$D127="Create &amp; Upload PO",'Post Data'!$D127="Payment Status Update",'Post Data'!$D127="Create SES and Send to Finance"),"DNS-Finance",
IF('Post Data'!$D127="SCM Invoice Validation","DNS-SCM")))))))))))))))</f>
        <v>DNS-Regional Ops</v>
      </c>
      <c r="Z127" s="1" t="str">
        <f>IF(ISNUMBER(SEARCH("DNS",'Post Data'!$Y127)),"DNS","Vendor")</f>
        <v>DNS</v>
      </c>
      <c r="AA127" s="1" t="str">
        <f t="array" ref="AA127">IFS(ISNUMBER(SEARCH("Central Office",'Post Data'!$C127)),"Ops CO",
OR(ISNUMBER(SEARCH("CNR",'Post Data'!$C127)),ISNUMBER(SEARCH("NWR",'Post Data'!$C127))),"Central",
OR(ISNUMBER(SEARCH("ESR",'Post Data'!$C127)),ISNUMBER(SEARCH("UVR",'Post Data'!$C127))),"Eastern",
OR(ISNUMBER(SEARCH("NCR",'Post Data'!$C127)),ISNUMBER(SEARCH("NTR",'Post Data'!$C127))),"Northern",
OR(ISNUMBER(SEARCH("WSR",'Post Data'!$C127)),ISNUMBER(SEARCH("SUR",'Post Data'!$C127))),"Southern",
OR(ISNUMBER(SEARCH("WCR",'Post Data'!$C127)),ISNUMBER(SEARCH("WNR",'Post Data'!$C127))),"Western")</f>
        <v>Ops CO</v>
      </c>
      <c r="AB127" s="1" t="str">
        <f>'Post Data'!$R127</f>
        <v>CCTV</v>
      </c>
      <c r="AC127" s="4">
        <v>45138.0</v>
      </c>
      <c r="AD127" s="1">
        <f>COUNTIFS('Post Data'!$X$2:$X$465,"Within SLA",'Post Data'!$C$2:$C$465,'Post Data'!$C127,'Post Data'!$D$2:$D$465,'Post Data'!$D127)</f>
        <v>1</v>
      </c>
      <c r="AE127" s="1">
        <f>COUNTIFS('Post Data'!$X$2:$X$465,"SLA Violated",'Post Data'!$C$2:$C$465,'Post Data'!$C127,'Post Data'!$D$2:$D$465,'Post Data'!$D127)</f>
        <v>0</v>
      </c>
      <c r="AF127" s="10">
        <f>'Post Data'!$AD127/('Post Data'!$AD127+'Post Data'!$AE127)</f>
        <v>1</v>
      </c>
    </row>
    <row r="128" ht="15.75" customHeight="1">
      <c r="A128" s="1" t="s">
        <v>436</v>
      </c>
      <c r="B128" s="1" t="s">
        <v>29</v>
      </c>
      <c r="C128" s="1" t="s">
        <v>130</v>
      </c>
      <c r="D128" s="1" t="s">
        <v>182</v>
      </c>
      <c r="E128" s="1" t="s">
        <v>395</v>
      </c>
      <c r="F128" s="1" t="s">
        <v>396</v>
      </c>
      <c r="G128" s="1" t="s">
        <v>183</v>
      </c>
      <c r="H128" s="1" t="s">
        <v>184</v>
      </c>
      <c r="I128" s="1">
        <v>255.0</v>
      </c>
      <c r="J128" s="1" t="s">
        <v>34</v>
      </c>
      <c r="K128" s="1" t="s">
        <v>35</v>
      </c>
      <c r="L128" s="9">
        <v>45145.46805555555</v>
      </c>
      <c r="M128" s="9">
        <v>45142.46805555555</v>
      </c>
      <c r="N128" s="9">
        <v>45142.481944444444</v>
      </c>
      <c r="O128" s="1" t="s">
        <v>246</v>
      </c>
      <c r="P128" s="1" t="b">
        <v>0</v>
      </c>
      <c r="Q128" s="1" t="s">
        <v>182</v>
      </c>
      <c r="R128" s="1" t="s">
        <v>104</v>
      </c>
      <c r="S128" s="6" t="s">
        <v>38</v>
      </c>
      <c r="T128" s="1" t="s">
        <v>125</v>
      </c>
      <c r="U128" s="1" t="str">
        <f>IF(ISNUMBER('Post Data'!$N128),"Done","Pending")</f>
        <v>Done</v>
      </c>
      <c r="V128" s="5">
        <f>IFERROR('Post Data'!$N128-'Post Data'!$M128,5000)</f>
        <v>0.01388888889</v>
      </c>
      <c r="W128" s="1" t="str">
        <f t="array" ref="W128">IFS('Post Data'!$V128&lt;=5,"00-05 Days",
AND('Post Data'!$V128&gt;5,'Post Data'!$V128&lt;=10),"06-10 Days",
AND('Post Data'!$V128&gt;10,'Post Data'!$V128&lt;=15),"11-15 Days",
AND('Post Data'!$V128&gt;15,'Post Data'!$V128&lt;=20),"16-20 Days",
'Post Data'!$V128&gt;20,"20+ Days")</f>
        <v>00-05 Days</v>
      </c>
      <c r="X128" s="1" t="str">
        <f>IF(AND('Post Data'!$N128&lt;='Post Data'!$L128,'Post Data'!$N128&lt;&gt;0),"Within SLA",IF(AND(TODAY()&lt;='Post Data'!$L128,'Post Data'!$N128=0),"Within SLA","SLA Violated"))</f>
        <v>Within SLA</v>
      </c>
      <c r="Y128" s="1" t="str">
        <f t="array" ref="Y128">IFERROR(INDEX('Pending @'!$B$2:$B$19,MATCH('Post Data'!$H128,'Pending @'!$A$2:$A$19,0)),
IF(AND('Post Data'!$D128="Region Update",'Post Data'!$AA128="Central"),"DNS-Central",
IF(AND('Post Data'!$D128="Region Update",'Post Data'!$AA128="Eastern"),"DNS-Eastern",
IF(AND('Post Data'!$D128="Region Update",'Post Data'!$AA128="Northern"),"DNS-Northern",
IF(AND('Post Data'!$D128="Region Update",'Post Data'!$AA128="Southern"),"DNS-Southern",
IF(AND('Post Data'!$D128="Region Update",'Post Data'!$AA128="Western"),"DNS-Western",
IF(AND('Post Data'!$D128="Region Update",'Post Data'!$AA128="Ops CO"),"DNS-Regional Ops",
IF(AND('Post Data'!$D128="Invoice Validation",'Post Data'!$AA128="Central"),"DNS-Central",
IF(AND('Post Data'!$D128="Invoice Validation",'Post Data'!$AA128="Eastern"),"DNS-Eastern",
IF(AND('Post Data'!$D128="Invoice Validation",'Post Data'!$AA128="Northern"),"DNS-Northern",
IF(AND('Post Data'!$D128="Invoice Validation",'Post Data'!$AA128="Southern"),"DNS-Southern",
IF(AND('Post Data'!$D128="Invoice Validation",'Post Data'!$AA128="Western"),"DNS-Western",
IF(AND('Post Data'!$D128="Invoiced Validation",'Post Data'!$AA128="Ops CO"),"DNS-Regional Ops",
IF(OR('Post Data'!$D128="Create &amp; Upload PO",'Post Data'!$D128="Payment Status Update",'Post Data'!$D128="Create SES and Send to Finance"),"DNS-Finance",
IF('Post Data'!$D128="SCM Invoice Validation","DNS-SCM")))))))))))))))</f>
        <v>DNS-Regional Ops</v>
      </c>
      <c r="Z128" s="1" t="str">
        <f>IF(ISNUMBER(SEARCH("DNS",'Post Data'!$Y128)),"DNS","Vendor")</f>
        <v>DNS</v>
      </c>
      <c r="AA128" s="1" t="str">
        <f t="array" ref="AA128">IFS(ISNUMBER(SEARCH("Central Office",'Post Data'!$C128)),"Ops CO",
OR(ISNUMBER(SEARCH("CNR",'Post Data'!$C128)),ISNUMBER(SEARCH("NWR",'Post Data'!$C128))),"Central",
OR(ISNUMBER(SEARCH("ESR",'Post Data'!$C128)),ISNUMBER(SEARCH("UVR",'Post Data'!$C128))),"Eastern",
OR(ISNUMBER(SEARCH("NCR",'Post Data'!$C128)),ISNUMBER(SEARCH("NTR",'Post Data'!$C128))),"Northern",
OR(ISNUMBER(SEARCH("WSR",'Post Data'!$C128)),ISNUMBER(SEARCH("SUR",'Post Data'!$C128))),"Southern",
OR(ISNUMBER(SEARCH("WCR",'Post Data'!$C128)),ISNUMBER(SEARCH("WNR",'Post Data'!$C128))),"Western")</f>
        <v>Ops CO</v>
      </c>
      <c r="AB128" s="1" t="str">
        <f>'Post Data'!$R128</f>
        <v>Security</v>
      </c>
      <c r="AC128" s="4">
        <v>45138.0</v>
      </c>
      <c r="AD128" s="1">
        <f>COUNTIFS('Post Data'!$X$2:$X$465,"Within SLA",'Post Data'!$C$2:$C$465,'Post Data'!$C128,'Post Data'!$D$2:$D$465,'Post Data'!$D128)</f>
        <v>1</v>
      </c>
      <c r="AE128" s="1">
        <f>COUNTIFS('Post Data'!$X$2:$X$465,"SLA Violated",'Post Data'!$C$2:$C$465,'Post Data'!$C128,'Post Data'!$D$2:$D$465,'Post Data'!$D128)</f>
        <v>0</v>
      </c>
      <c r="AF128" s="10">
        <f>'Post Data'!$AD128/('Post Data'!$AD128+'Post Data'!$AE128)</f>
        <v>1</v>
      </c>
    </row>
    <row r="129" ht="15.75" customHeight="1">
      <c r="A129" s="1" t="s">
        <v>437</v>
      </c>
      <c r="B129" s="1" t="s">
        <v>29</v>
      </c>
      <c r="C129" s="1" t="s">
        <v>127</v>
      </c>
      <c r="D129" s="1" t="s">
        <v>154</v>
      </c>
      <c r="E129" s="1" t="s">
        <v>403</v>
      </c>
      <c r="F129" s="1" t="s">
        <v>404</v>
      </c>
      <c r="G129" s="1" t="s">
        <v>405</v>
      </c>
      <c r="H129" s="1" t="s">
        <v>406</v>
      </c>
      <c r="I129" s="1">
        <v>240.0</v>
      </c>
      <c r="J129" s="1" t="s">
        <v>34</v>
      </c>
      <c r="K129" s="1" t="s">
        <v>35</v>
      </c>
      <c r="L129" s="9">
        <v>45146.46597222222</v>
      </c>
      <c r="M129" s="9">
        <v>45142.46597222222</v>
      </c>
      <c r="N129" s="9">
        <v>45142.472916666666</v>
      </c>
      <c r="O129" s="1" t="s">
        <v>246</v>
      </c>
      <c r="P129" s="1" t="b">
        <v>0</v>
      </c>
      <c r="Q129" s="1" t="s">
        <v>154</v>
      </c>
      <c r="R129" s="1" t="s">
        <v>128</v>
      </c>
      <c r="S129" s="6" t="s">
        <v>38</v>
      </c>
      <c r="T129" s="1" t="s">
        <v>125</v>
      </c>
      <c r="U129" s="1" t="str">
        <f>IF(ISNUMBER('Post Data'!$N129),"Done","Pending")</f>
        <v>Done</v>
      </c>
      <c r="V129" s="5">
        <f>IFERROR('Post Data'!$N129-'Post Data'!$M129,5000)</f>
        <v>0.006944444445</v>
      </c>
      <c r="W129" s="1" t="str">
        <f t="array" ref="W129">IFS('Post Data'!$V129&lt;=5,"00-05 Days",
AND('Post Data'!$V129&gt;5,'Post Data'!$V129&lt;=10),"06-10 Days",
AND('Post Data'!$V129&gt;10,'Post Data'!$V129&lt;=15),"11-15 Days",
AND('Post Data'!$V129&gt;15,'Post Data'!$V129&lt;=20),"16-20 Days",
'Post Data'!$V129&gt;20,"20+ Days")</f>
        <v>00-05 Days</v>
      </c>
      <c r="X129" s="1" t="str">
        <f>IF(AND('Post Data'!$N129&lt;='Post Data'!$L129,'Post Data'!$N129&lt;&gt;0),"Within SLA",IF(AND(TODAY()&lt;='Post Data'!$L129,'Post Data'!$N129=0),"Within SLA","SLA Violated"))</f>
        <v>Within SLA</v>
      </c>
      <c r="Y129" s="1" t="str">
        <f t="array" ref="Y129">IFERROR(INDEX('Pending @'!$B$2:$B$19,MATCH('Post Data'!$H129,'Pending @'!$A$2:$A$19,0)),
IF(AND('Post Data'!$D129="Region Update",'Post Data'!$AA129="Central"),"DNS-Central",
IF(AND('Post Data'!$D129="Region Update",'Post Data'!$AA129="Eastern"),"DNS-Eastern",
IF(AND('Post Data'!$D129="Region Update",'Post Data'!$AA129="Northern"),"DNS-Northern",
IF(AND('Post Data'!$D129="Region Update",'Post Data'!$AA129="Southern"),"DNS-Southern",
IF(AND('Post Data'!$D129="Region Update",'Post Data'!$AA129="Western"),"DNS-Western",
IF(AND('Post Data'!$D129="Region Update",'Post Data'!$AA129="Ops CO"),"DNS-Regional Ops",
IF(AND('Post Data'!$D129="Invoice Validation",'Post Data'!$AA129="Central"),"DNS-Central",
IF(AND('Post Data'!$D129="Invoice Validation",'Post Data'!$AA129="Eastern"),"DNS-Eastern",
IF(AND('Post Data'!$D129="Invoice Validation",'Post Data'!$AA129="Northern"),"DNS-Northern",
IF(AND('Post Data'!$D129="Invoice Validation",'Post Data'!$AA129="Southern"),"DNS-Southern",
IF(AND('Post Data'!$D129="Invoice Validation",'Post Data'!$AA129="Western"),"DNS-Western",
IF(AND('Post Data'!$D129="Invoiced Validation",'Post Data'!$AA129="Ops CO"),"DNS-Regional Ops",
IF(OR('Post Data'!$D129="Create &amp; Upload PO",'Post Data'!$D129="Payment Status Update",'Post Data'!$D129="Create SES and Send to Finance"),"DNS-Finance",
IF('Post Data'!$D129="SCM Invoice Validation","DNS-SCM")))))))))))))))</f>
        <v>Eagle Alert</v>
      </c>
      <c r="Z129" s="1" t="str">
        <f>IF(ISNUMBER(SEARCH("DNS",'Post Data'!$Y129)),"DNS","Vendor")</f>
        <v>Vendor</v>
      </c>
      <c r="AA129" s="1" t="str">
        <f t="array" ref="AA129">IFS(ISNUMBER(SEARCH("Central Office",'Post Data'!$C129)),"Ops CO",
OR(ISNUMBER(SEARCH("CNR",'Post Data'!$C129)),ISNUMBER(SEARCH("NWR",'Post Data'!$C129))),"Central",
OR(ISNUMBER(SEARCH("ESR",'Post Data'!$C129)),ISNUMBER(SEARCH("UVR",'Post Data'!$C129))),"Eastern",
OR(ISNUMBER(SEARCH("NCR",'Post Data'!$C129)),ISNUMBER(SEARCH("NTR",'Post Data'!$C129))),"Northern",
OR(ISNUMBER(SEARCH("WSR",'Post Data'!$C129)),ISNUMBER(SEARCH("SUR",'Post Data'!$C129))),"Southern",
OR(ISNUMBER(SEARCH("WCR",'Post Data'!$C129)),ISNUMBER(SEARCH("WNR",'Post Data'!$C129))),"Western")</f>
        <v>Ops CO</v>
      </c>
      <c r="AB129" s="1" t="str">
        <f>'Post Data'!$R129</f>
        <v>Investigation</v>
      </c>
      <c r="AC129" s="4">
        <v>45138.0</v>
      </c>
      <c r="AD129" s="1">
        <f>COUNTIFS('Post Data'!$X$2:$X$465,"Within SLA",'Post Data'!$C$2:$C$465,'Post Data'!$C129,'Post Data'!$D$2:$D$465,'Post Data'!$D129)</f>
        <v>1</v>
      </c>
      <c r="AE129" s="1">
        <f>COUNTIFS('Post Data'!$X$2:$X$465,"SLA Violated",'Post Data'!$C$2:$C$465,'Post Data'!$C129,'Post Data'!$D$2:$D$465,'Post Data'!$D129)</f>
        <v>0</v>
      </c>
      <c r="AF129" s="10">
        <f>'Post Data'!$AD129/('Post Data'!$AD129+'Post Data'!$AE129)</f>
        <v>1</v>
      </c>
    </row>
    <row r="130" ht="15.75" customHeight="1">
      <c r="A130" s="1" t="s">
        <v>438</v>
      </c>
      <c r="B130" s="1" t="s">
        <v>29</v>
      </c>
      <c r="C130" s="1" t="s">
        <v>97</v>
      </c>
      <c r="D130" s="1" t="s">
        <v>154</v>
      </c>
      <c r="E130" s="1" t="s">
        <v>248</v>
      </c>
      <c r="F130" s="1" t="s">
        <v>249</v>
      </c>
      <c r="G130" s="1" t="s">
        <v>338</v>
      </c>
      <c r="H130" s="1" t="s">
        <v>339</v>
      </c>
      <c r="I130" s="1">
        <v>138.0</v>
      </c>
      <c r="J130" s="1" t="s">
        <v>34</v>
      </c>
      <c r="K130" s="1" t="s">
        <v>35</v>
      </c>
      <c r="L130" s="9">
        <v>45145.447222222225</v>
      </c>
      <c r="M130" s="9">
        <v>45141.447222222225</v>
      </c>
      <c r="N130" s="9">
        <v>45142.69652777778</v>
      </c>
      <c r="O130" s="1" t="s">
        <v>246</v>
      </c>
      <c r="P130" s="1" t="b">
        <v>0</v>
      </c>
      <c r="Q130" s="1" t="s">
        <v>154</v>
      </c>
      <c r="R130" s="1" t="s">
        <v>65</v>
      </c>
      <c r="S130" s="6" t="s">
        <v>48</v>
      </c>
      <c r="T130" s="1" t="s">
        <v>39</v>
      </c>
      <c r="U130" s="1" t="str">
        <f>IF(ISNUMBER('Post Data'!$N130),"Done","Pending")</f>
        <v>Done</v>
      </c>
      <c r="V130" s="5">
        <f>IFERROR('Post Data'!$N130-'Post Data'!$M130,5000)</f>
        <v>1.249305556</v>
      </c>
      <c r="W130" s="1" t="str">
        <f t="array" ref="W130">IFS('Post Data'!$V130&lt;=5,"00-05 Days",
AND('Post Data'!$V130&gt;5,'Post Data'!$V130&lt;=10),"06-10 Days",
AND('Post Data'!$V130&gt;10,'Post Data'!$V130&lt;=15),"11-15 Days",
AND('Post Data'!$V130&gt;15,'Post Data'!$V130&lt;=20),"16-20 Days",
'Post Data'!$V130&gt;20,"20+ Days")</f>
        <v>00-05 Days</v>
      </c>
      <c r="X130" s="1" t="str">
        <f>IF(AND('Post Data'!$N130&lt;='Post Data'!$L130,'Post Data'!$N130&lt;&gt;0),"Within SLA",IF(AND(TODAY()&lt;='Post Data'!$L130,'Post Data'!$N130=0),"Within SLA","SLA Violated"))</f>
        <v>Within SLA</v>
      </c>
      <c r="Y130" s="1" t="str">
        <f t="array" ref="Y130">IFERROR(INDEX('Pending @'!$B$2:$B$19,MATCH('Post Data'!$H130,'Pending @'!$A$2:$A$19,0)),
IF(AND('Post Data'!$D130="Region Update",'Post Data'!$AA130="Central"),"DNS-Central",
IF(AND('Post Data'!$D130="Region Update",'Post Data'!$AA130="Eastern"),"DNS-Eastern",
IF(AND('Post Data'!$D130="Region Update",'Post Data'!$AA130="Northern"),"DNS-Northern",
IF(AND('Post Data'!$D130="Region Update",'Post Data'!$AA130="Southern"),"DNS-Southern",
IF(AND('Post Data'!$D130="Region Update",'Post Data'!$AA130="Western"),"DNS-Western",
IF(AND('Post Data'!$D130="Region Update",'Post Data'!$AA130="Ops CO"),"DNS-Regional Ops",
IF(AND('Post Data'!$D130="Invoice Validation",'Post Data'!$AA130="Central"),"DNS-Central",
IF(AND('Post Data'!$D130="Invoice Validation",'Post Data'!$AA130="Eastern"),"DNS-Eastern",
IF(AND('Post Data'!$D130="Invoice Validation",'Post Data'!$AA130="Northern"),"DNS-Northern",
IF(AND('Post Data'!$D130="Invoice Validation",'Post Data'!$AA130="Southern"),"DNS-Southern",
IF(AND('Post Data'!$D130="Invoice Validation",'Post Data'!$AA130="Western"),"DNS-Western",
IF(AND('Post Data'!$D130="Invoiced Validation",'Post Data'!$AA130="Ops CO"),"DNS-Regional Ops",
IF(OR('Post Data'!$D130="Create &amp; Upload PO",'Post Data'!$D130="Payment Status Update",'Post Data'!$D130="Create SES and Send to Finance"),"DNS-Finance",
IF('Post Data'!$D130="SCM Invoice Validation","DNS-SCM")))))))))))))))</f>
        <v>Browns-Western</v>
      </c>
      <c r="Z130" s="1" t="str">
        <f>IF(ISNUMBER(SEARCH("DNS",'Post Data'!$Y130)),"DNS","Vendor")</f>
        <v>Vendor</v>
      </c>
      <c r="AA130" s="1" t="str">
        <f t="array" ref="AA130">IFS(ISNUMBER(SEARCH("Central Office",'Post Data'!$C130)),"Ops CO",
OR(ISNUMBER(SEARCH("CNR",'Post Data'!$C130)),ISNUMBER(SEARCH("NWR",'Post Data'!$C130))),"Central",
OR(ISNUMBER(SEARCH("ESR",'Post Data'!$C130)),ISNUMBER(SEARCH("UVR",'Post Data'!$C130))),"Eastern",
OR(ISNUMBER(SEARCH("NCR",'Post Data'!$C130)),ISNUMBER(SEARCH("NTR",'Post Data'!$C130))),"Northern",
OR(ISNUMBER(SEARCH("WSR",'Post Data'!$C130)),ISNUMBER(SEARCH("SUR",'Post Data'!$C130))),"Southern",
OR(ISNUMBER(SEARCH("WCR",'Post Data'!$C130)),ISNUMBER(SEARCH("WNR",'Post Data'!$C130))),"Western")</f>
        <v>Western</v>
      </c>
      <c r="AB130" s="1" t="str">
        <f>'Post Data'!$R130</f>
        <v>FTG</v>
      </c>
      <c r="AC130" s="4">
        <v>45107.0</v>
      </c>
      <c r="AD130" s="1">
        <f>COUNTIFS('Post Data'!$X$2:$X$465,"Within SLA",'Post Data'!$C$2:$C$465,'Post Data'!$C130,'Post Data'!$D$2:$D$465,'Post Data'!$D130)</f>
        <v>1</v>
      </c>
      <c r="AE130" s="1">
        <f>COUNTIFS('Post Data'!$X$2:$X$465,"SLA Violated",'Post Data'!$C$2:$C$465,'Post Data'!$C130,'Post Data'!$D$2:$D$465,'Post Data'!$D130)</f>
        <v>0</v>
      </c>
      <c r="AF130" s="10">
        <f>'Post Data'!$AD130/('Post Data'!$AD130+'Post Data'!$AE130)</f>
        <v>1</v>
      </c>
    </row>
    <row r="131" ht="15.75" customHeight="1">
      <c r="A131" s="1" t="s">
        <v>439</v>
      </c>
      <c r="B131" s="1" t="s">
        <v>29</v>
      </c>
      <c r="C131" s="1" t="s">
        <v>130</v>
      </c>
      <c r="D131" s="1" t="s">
        <v>154</v>
      </c>
      <c r="E131" s="1" t="s">
        <v>403</v>
      </c>
      <c r="F131" s="1" t="s">
        <v>404</v>
      </c>
      <c r="G131" s="1" t="s">
        <v>405</v>
      </c>
      <c r="H131" s="1" t="s">
        <v>406</v>
      </c>
      <c r="I131" s="1">
        <v>255.0</v>
      </c>
      <c r="J131" s="1" t="s">
        <v>34</v>
      </c>
      <c r="K131" s="1" t="s">
        <v>35</v>
      </c>
      <c r="L131" s="9">
        <v>45144.65277777778</v>
      </c>
      <c r="M131" s="9">
        <v>45140.65277777778</v>
      </c>
      <c r="N131" s="9">
        <v>45142.46805555555</v>
      </c>
      <c r="O131" s="1" t="s">
        <v>246</v>
      </c>
      <c r="P131" s="1" t="b">
        <v>0</v>
      </c>
      <c r="Q131" s="1" t="s">
        <v>154</v>
      </c>
      <c r="R131" s="1" t="s">
        <v>104</v>
      </c>
      <c r="S131" s="6" t="s">
        <v>38</v>
      </c>
      <c r="T131" s="1" t="s">
        <v>125</v>
      </c>
      <c r="U131" s="1" t="str">
        <f>IF(ISNUMBER('Post Data'!$N131),"Done","Pending")</f>
        <v>Done</v>
      </c>
      <c r="V131" s="5">
        <f>IFERROR('Post Data'!$N131-'Post Data'!$M131,5000)</f>
        <v>1.815277778</v>
      </c>
      <c r="W131" s="1" t="str">
        <f t="array" ref="W131">IFS('Post Data'!$V131&lt;=5,"00-05 Days",
AND('Post Data'!$V131&gt;5,'Post Data'!$V131&lt;=10),"06-10 Days",
AND('Post Data'!$V131&gt;10,'Post Data'!$V131&lt;=15),"11-15 Days",
AND('Post Data'!$V131&gt;15,'Post Data'!$V131&lt;=20),"16-20 Days",
'Post Data'!$V131&gt;20,"20+ Days")</f>
        <v>00-05 Days</v>
      </c>
      <c r="X131" s="1" t="str">
        <f>IF(AND('Post Data'!$N131&lt;='Post Data'!$L131,'Post Data'!$N131&lt;&gt;0),"Within SLA",IF(AND(TODAY()&lt;='Post Data'!$L131,'Post Data'!$N131=0),"Within SLA","SLA Violated"))</f>
        <v>Within SLA</v>
      </c>
      <c r="Y131" s="1" t="str">
        <f t="array" ref="Y131">IFERROR(INDEX('Pending @'!$B$2:$B$19,MATCH('Post Data'!$H131,'Pending @'!$A$2:$A$19,0)),
IF(AND('Post Data'!$D131="Region Update",'Post Data'!$AA131="Central"),"DNS-Central",
IF(AND('Post Data'!$D131="Region Update",'Post Data'!$AA131="Eastern"),"DNS-Eastern",
IF(AND('Post Data'!$D131="Region Update",'Post Data'!$AA131="Northern"),"DNS-Northern",
IF(AND('Post Data'!$D131="Region Update",'Post Data'!$AA131="Southern"),"DNS-Southern",
IF(AND('Post Data'!$D131="Region Update",'Post Data'!$AA131="Western"),"DNS-Western",
IF(AND('Post Data'!$D131="Region Update",'Post Data'!$AA131="Ops CO"),"DNS-Regional Ops",
IF(AND('Post Data'!$D131="Invoice Validation",'Post Data'!$AA131="Central"),"DNS-Central",
IF(AND('Post Data'!$D131="Invoice Validation",'Post Data'!$AA131="Eastern"),"DNS-Eastern",
IF(AND('Post Data'!$D131="Invoice Validation",'Post Data'!$AA131="Northern"),"DNS-Northern",
IF(AND('Post Data'!$D131="Invoice Validation",'Post Data'!$AA131="Southern"),"DNS-Southern",
IF(AND('Post Data'!$D131="Invoice Validation",'Post Data'!$AA131="Western"),"DNS-Western",
IF(AND('Post Data'!$D131="Invoiced Validation",'Post Data'!$AA131="Ops CO"),"DNS-Regional Ops",
IF(OR('Post Data'!$D131="Create &amp; Upload PO",'Post Data'!$D131="Payment Status Update",'Post Data'!$D131="Create SES and Send to Finance"),"DNS-Finance",
IF('Post Data'!$D131="SCM Invoice Validation","DNS-SCM")))))))))))))))</f>
        <v>Eagle Alert</v>
      </c>
      <c r="Z131" s="1" t="str">
        <f>IF(ISNUMBER(SEARCH("DNS",'Post Data'!$Y131)),"DNS","Vendor")</f>
        <v>Vendor</v>
      </c>
      <c r="AA131" s="1" t="str">
        <f t="array" ref="AA131">IFS(ISNUMBER(SEARCH("Central Office",'Post Data'!$C131)),"Ops CO",
OR(ISNUMBER(SEARCH("CNR",'Post Data'!$C131)),ISNUMBER(SEARCH("NWR",'Post Data'!$C131))),"Central",
OR(ISNUMBER(SEARCH("ESR",'Post Data'!$C131)),ISNUMBER(SEARCH("UVR",'Post Data'!$C131))),"Eastern",
OR(ISNUMBER(SEARCH("NCR",'Post Data'!$C131)),ISNUMBER(SEARCH("NTR",'Post Data'!$C131))),"Northern",
OR(ISNUMBER(SEARCH("WSR",'Post Data'!$C131)),ISNUMBER(SEARCH("SUR",'Post Data'!$C131))),"Southern",
OR(ISNUMBER(SEARCH("WCR",'Post Data'!$C131)),ISNUMBER(SEARCH("WNR",'Post Data'!$C131))),"Western")</f>
        <v>Ops CO</v>
      </c>
      <c r="AB131" s="1" t="str">
        <f>'Post Data'!$R131</f>
        <v>Security</v>
      </c>
      <c r="AC131" s="4">
        <v>45138.0</v>
      </c>
      <c r="AD131" s="1">
        <f>COUNTIFS('Post Data'!$X$2:$X$465,"Within SLA",'Post Data'!$C$2:$C$465,'Post Data'!$C131,'Post Data'!$D$2:$D$465,'Post Data'!$D131)</f>
        <v>1</v>
      </c>
      <c r="AE131" s="1">
        <f>COUNTIFS('Post Data'!$X$2:$X$465,"SLA Violated",'Post Data'!$C$2:$C$465,'Post Data'!$C131,'Post Data'!$D$2:$D$465,'Post Data'!$D131)</f>
        <v>0</v>
      </c>
      <c r="AF131" s="10">
        <f>'Post Data'!$AD131/('Post Data'!$AD131+'Post Data'!$AE131)</f>
        <v>1</v>
      </c>
    </row>
    <row r="132" ht="15.75" customHeight="1">
      <c r="A132" s="1" t="s">
        <v>440</v>
      </c>
      <c r="B132" s="1" t="s">
        <v>29</v>
      </c>
      <c r="C132" s="1" t="s">
        <v>123</v>
      </c>
      <c r="D132" s="1" t="s">
        <v>154</v>
      </c>
      <c r="E132" s="1" t="s">
        <v>403</v>
      </c>
      <c r="F132" s="1" t="s">
        <v>404</v>
      </c>
      <c r="G132" s="1" t="s">
        <v>405</v>
      </c>
      <c r="H132" s="1" t="s">
        <v>406</v>
      </c>
      <c r="I132" s="1">
        <v>275.0</v>
      </c>
      <c r="J132" s="1" t="s">
        <v>34</v>
      </c>
      <c r="K132" s="1" t="s">
        <v>35</v>
      </c>
      <c r="L132" s="9">
        <v>45144.646527777775</v>
      </c>
      <c r="M132" s="9">
        <v>45140.646527777775</v>
      </c>
      <c r="N132" s="9">
        <v>45142.46944444445</v>
      </c>
      <c r="O132" s="1" t="s">
        <v>246</v>
      </c>
      <c r="P132" s="1" t="b">
        <v>0</v>
      </c>
      <c r="Q132" s="1" t="s">
        <v>154</v>
      </c>
      <c r="R132" s="1" t="s">
        <v>124</v>
      </c>
      <c r="S132" s="6" t="s">
        <v>38</v>
      </c>
      <c r="T132" s="1" t="s">
        <v>125</v>
      </c>
      <c r="U132" s="1" t="str">
        <f>IF(ISNUMBER('Post Data'!$N132),"Done","Pending")</f>
        <v>Done</v>
      </c>
      <c r="V132" s="5">
        <f>IFERROR('Post Data'!$N132-'Post Data'!$M132,5000)</f>
        <v>1.822916667</v>
      </c>
      <c r="W132" s="1" t="str">
        <f t="array" ref="W132">IFS('Post Data'!$V132&lt;=5,"00-05 Days",
AND('Post Data'!$V132&gt;5,'Post Data'!$V132&lt;=10),"06-10 Days",
AND('Post Data'!$V132&gt;10,'Post Data'!$V132&lt;=15),"11-15 Days",
AND('Post Data'!$V132&gt;15,'Post Data'!$V132&lt;=20),"16-20 Days",
'Post Data'!$V132&gt;20,"20+ Days")</f>
        <v>00-05 Days</v>
      </c>
      <c r="X132" s="1" t="str">
        <f>IF(AND('Post Data'!$N132&lt;='Post Data'!$L132,'Post Data'!$N132&lt;&gt;0),"Within SLA",IF(AND(TODAY()&lt;='Post Data'!$L132,'Post Data'!$N132=0),"Within SLA","SLA Violated"))</f>
        <v>Within SLA</v>
      </c>
      <c r="Y132" s="1" t="str">
        <f t="array" ref="Y132">IFERROR(INDEX('Pending @'!$B$2:$B$19,MATCH('Post Data'!$H132,'Pending @'!$A$2:$A$19,0)),
IF(AND('Post Data'!$D132="Region Update",'Post Data'!$AA132="Central"),"DNS-Central",
IF(AND('Post Data'!$D132="Region Update",'Post Data'!$AA132="Eastern"),"DNS-Eastern",
IF(AND('Post Data'!$D132="Region Update",'Post Data'!$AA132="Northern"),"DNS-Northern",
IF(AND('Post Data'!$D132="Region Update",'Post Data'!$AA132="Southern"),"DNS-Southern",
IF(AND('Post Data'!$D132="Region Update",'Post Data'!$AA132="Western"),"DNS-Western",
IF(AND('Post Data'!$D132="Region Update",'Post Data'!$AA132="Ops CO"),"DNS-Regional Ops",
IF(AND('Post Data'!$D132="Invoice Validation",'Post Data'!$AA132="Central"),"DNS-Central",
IF(AND('Post Data'!$D132="Invoice Validation",'Post Data'!$AA132="Eastern"),"DNS-Eastern",
IF(AND('Post Data'!$D132="Invoice Validation",'Post Data'!$AA132="Northern"),"DNS-Northern",
IF(AND('Post Data'!$D132="Invoice Validation",'Post Data'!$AA132="Southern"),"DNS-Southern",
IF(AND('Post Data'!$D132="Invoice Validation",'Post Data'!$AA132="Western"),"DNS-Western",
IF(AND('Post Data'!$D132="Invoiced Validation",'Post Data'!$AA132="Ops CO"),"DNS-Regional Ops",
IF(OR('Post Data'!$D132="Create &amp; Upload PO",'Post Data'!$D132="Payment Status Update",'Post Data'!$D132="Create SES and Send to Finance"),"DNS-Finance",
IF('Post Data'!$D132="SCM Invoice Validation","DNS-SCM")))))))))))))))</f>
        <v>Eagle Alert</v>
      </c>
      <c r="Z132" s="1" t="str">
        <f>IF(ISNUMBER(SEARCH("DNS",'Post Data'!$Y132)),"DNS","Vendor")</f>
        <v>Vendor</v>
      </c>
      <c r="AA132" s="1" t="str">
        <f t="array" ref="AA132">IFS(ISNUMBER(SEARCH("Central Office",'Post Data'!$C132)),"Ops CO",
OR(ISNUMBER(SEARCH("CNR",'Post Data'!$C132)),ISNUMBER(SEARCH("NWR",'Post Data'!$C132))),"Central",
OR(ISNUMBER(SEARCH("ESR",'Post Data'!$C132)),ISNUMBER(SEARCH("UVR",'Post Data'!$C132))),"Eastern",
OR(ISNUMBER(SEARCH("NCR",'Post Data'!$C132)),ISNUMBER(SEARCH("NTR",'Post Data'!$C132))),"Northern",
OR(ISNUMBER(SEARCH("WSR",'Post Data'!$C132)),ISNUMBER(SEARCH("SUR",'Post Data'!$C132))),"Southern",
OR(ISNUMBER(SEARCH("WCR",'Post Data'!$C132)),ISNUMBER(SEARCH("WNR",'Post Data'!$C132))),"Western")</f>
        <v>Ops CO</v>
      </c>
      <c r="AB132" s="1" t="str">
        <f>'Post Data'!$R132</f>
        <v>CCTV</v>
      </c>
      <c r="AC132" s="4">
        <v>45138.0</v>
      </c>
      <c r="AD132" s="1">
        <f>COUNTIFS('Post Data'!$X$2:$X$465,"Within SLA",'Post Data'!$C$2:$C$465,'Post Data'!$C132,'Post Data'!$D$2:$D$465,'Post Data'!$D132)</f>
        <v>1</v>
      </c>
      <c r="AE132" s="1">
        <f>COUNTIFS('Post Data'!$X$2:$X$465,"SLA Violated",'Post Data'!$C$2:$C$465,'Post Data'!$C132,'Post Data'!$D$2:$D$465,'Post Data'!$D132)</f>
        <v>0</v>
      </c>
      <c r="AF132" s="10">
        <f>'Post Data'!$AD132/('Post Data'!$AD132+'Post Data'!$AE132)</f>
        <v>1</v>
      </c>
    </row>
    <row r="133" ht="15.75" customHeight="1">
      <c r="A133" s="1" t="s">
        <v>441</v>
      </c>
      <c r="B133" s="1" t="s">
        <v>29</v>
      </c>
      <c r="C133" s="1" t="s">
        <v>442</v>
      </c>
      <c r="D133" s="1" t="s">
        <v>108</v>
      </c>
      <c r="E133" s="1" t="s">
        <v>395</v>
      </c>
      <c r="F133" s="1" t="s">
        <v>396</v>
      </c>
      <c r="G133" s="1" t="s">
        <v>183</v>
      </c>
      <c r="H133" s="1" t="s">
        <v>184</v>
      </c>
      <c r="I133" s="1">
        <v>275.0</v>
      </c>
      <c r="J133" s="1" t="s">
        <v>34</v>
      </c>
      <c r="K133" s="1" t="s">
        <v>35</v>
      </c>
      <c r="L133" s="9">
        <v>45152.50208333333</v>
      </c>
      <c r="M133" s="9">
        <v>45140.50208333333</v>
      </c>
      <c r="N133" s="9">
        <v>45140.646527777775</v>
      </c>
      <c r="O133" s="1" t="s">
        <v>246</v>
      </c>
      <c r="P133" s="1" t="b">
        <v>0</v>
      </c>
      <c r="Q133" s="1" t="s">
        <v>108</v>
      </c>
      <c r="R133" s="1" t="s">
        <v>124</v>
      </c>
      <c r="S133" s="6" t="s">
        <v>38</v>
      </c>
      <c r="T133" s="1" t="s">
        <v>125</v>
      </c>
      <c r="U133" s="1" t="str">
        <f>IF(ISNUMBER('Post Data'!$N133),"Done","Pending")</f>
        <v>Done</v>
      </c>
      <c r="V133" s="5">
        <f>IFERROR('Post Data'!$N133-'Post Data'!$M133,5000)</f>
        <v>0.1444444444</v>
      </c>
      <c r="W133" s="1" t="str">
        <f t="array" ref="W133">IFS('Post Data'!$V133&lt;=5,"00-05 Days",
AND('Post Data'!$V133&gt;5,'Post Data'!$V133&lt;=10),"06-10 Days",
AND('Post Data'!$V133&gt;10,'Post Data'!$V133&lt;=15),"11-15 Days",
AND('Post Data'!$V133&gt;15,'Post Data'!$V133&lt;=20),"16-20 Days",
'Post Data'!$V133&gt;20,"20+ Days")</f>
        <v>00-05 Days</v>
      </c>
      <c r="X133" s="1" t="str">
        <f>IF(AND('Post Data'!$N133&lt;='Post Data'!$L133,'Post Data'!$N133&lt;&gt;0),"Within SLA",IF(AND(TODAY()&lt;='Post Data'!$L133,'Post Data'!$N133=0),"Within SLA","SLA Violated"))</f>
        <v>Within SLA</v>
      </c>
      <c r="Y133" s="1" t="str">
        <f t="array" ref="Y133">IFERROR(INDEX('Pending @'!$B$2:$B$19,MATCH('Post Data'!$H133,'Pending @'!$A$2:$A$19,0)),
IF(AND('Post Data'!$D133="Region Update",'Post Data'!$AA133="Central"),"DNS-Central",
IF(AND('Post Data'!$D133="Region Update",'Post Data'!$AA133="Eastern"),"DNS-Eastern",
IF(AND('Post Data'!$D133="Region Update",'Post Data'!$AA133="Northern"),"DNS-Northern",
IF(AND('Post Data'!$D133="Region Update",'Post Data'!$AA133="Southern"),"DNS-Southern",
IF(AND('Post Data'!$D133="Region Update",'Post Data'!$AA133="Western"),"DNS-Western",
IF(AND('Post Data'!$D133="Region Update",'Post Data'!$AA133="Ops CO"),"DNS-Regional Ops",
IF(AND('Post Data'!$D133="Invoice Validation",'Post Data'!$AA133="Central"),"DNS-Central",
IF(AND('Post Data'!$D133="Invoice Validation",'Post Data'!$AA133="Eastern"),"DNS-Eastern",
IF(AND('Post Data'!$D133="Invoice Validation",'Post Data'!$AA133="Northern"),"DNS-Northern",
IF(AND('Post Data'!$D133="Invoice Validation",'Post Data'!$AA133="Southern"),"DNS-Southern",
IF(AND('Post Data'!$D133="Invoice Validation",'Post Data'!$AA133="Western"),"DNS-Western",
IF(AND('Post Data'!$D133="Invoiced Validation",'Post Data'!$AA133="Ops CO"),"DNS-Regional Ops",
IF(OR('Post Data'!$D133="Create &amp; Upload PO",'Post Data'!$D133="Payment Status Update",'Post Data'!$D133="Create SES and Send to Finance"),"DNS-Finance",
IF('Post Data'!$D133="SCM Invoice Validation","DNS-SCM")))))))))))))))</f>
        <v>DNS-Regional Ops</v>
      </c>
      <c r="Z133" s="1" t="str">
        <f>IF(ISNUMBER(SEARCH("DNS",'Post Data'!$Y133)),"DNS","Vendor")</f>
        <v>DNS</v>
      </c>
      <c r="AA133" s="1" t="str">
        <f t="array" ref="AA133">IFS(ISNUMBER(SEARCH("Central Office",'Post Data'!$C133)),"Ops CO",
OR(ISNUMBER(SEARCH("CNR",'Post Data'!$C133)),ISNUMBER(SEARCH("NWR",'Post Data'!$C133))),"Central",
OR(ISNUMBER(SEARCH("ESR",'Post Data'!$C133)),ISNUMBER(SEARCH("UVR",'Post Data'!$C133))),"Eastern",
OR(ISNUMBER(SEARCH("NCR",'Post Data'!$C133)),ISNUMBER(SEARCH("NTR",'Post Data'!$C133))),"Northern",
OR(ISNUMBER(SEARCH("WSR",'Post Data'!$C133)),ISNUMBER(SEARCH("SUR",'Post Data'!$C133))),"Southern",
OR(ISNUMBER(SEARCH("WCR",'Post Data'!$C133)),ISNUMBER(SEARCH("WNR",'Post Data'!$C133))),"Western")</f>
        <v>Ops CO</v>
      </c>
      <c r="AB133" s="1" t="str">
        <f>'Post Data'!$R133</f>
        <v>CCTV</v>
      </c>
      <c r="AC133" s="4">
        <v>45138.0</v>
      </c>
      <c r="AD133" s="1">
        <f>COUNTIFS('Post Data'!$X$2:$X$465,"Within SLA",'Post Data'!$C$2:$C$465,'Post Data'!$C133,'Post Data'!$D$2:$D$465,'Post Data'!$D133)</f>
        <v>1</v>
      </c>
      <c r="AE133" s="1">
        <f>COUNTIFS('Post Data'!$X$2:$X$465,"SLA Violated",'Post Data'!$C$2:$C$465,'Post Data'!$C133,'Post Data'!$D$2:$D$465,'Post Data'!$D133)</f>
        <v>0</v>
      </c>
      <c r="AF133" s="10">
        <f>'Post Data'!$AD133/('Post Data'!$AD133+'Post Data'!$AE133)</f>
        <v>1</v>
      </c>
    </row>
    <row r="134" ht="15.75" customHeight="1">
      <c r="A134" s="1" t="s">
        <v>443</v>
      </c>
      <c r="B134" s="1" t="s">
        <v>29</v>
      </c>
      <c r="C134" s="1" t="s">
        <v>444</v>
      </c>
      <c r="D134" s="1" t="s">
        <v>108</v>
      </c>
      <c r="E134" s="1" t="s">
        <v>328</v>
      </c>
      <c r="F134" s="1" t="s">
        <v>329</v>
      </c>
      <c r="G134" s="1" t="s">
        <v>274</v>
      </c>
      <c r="H134" s="1" t="s">
        <v>275</v>
      </c>
      <c r="I134" s="1">
        <v>270.0</v>
      </c>
      <c r="J134" s="1" t="s">
        <v>34</v>
      </c>
      <c r="K134" s="1" t="s">
        <v>35</v>
      </c>
      <c r="L134" s="9">
        <v>45152.50208333333</v>
      </c>
      <c r="M134" s="9">
        <v>45140.50208333333</v>
      </c>
      <c r="N134" s="9">
        <v>45152.48611111111</v>
      </c>
      <c r="O134" s="1" t="s">
        <v>246</v>
      </c>
      <c r="P134" s="1" t="b">
        <v>0</v>
      </c>
      <c r="Q134" s="1" t="s">
        <v>108</v>
      </c>
      <c r="R134" s="1" t="s">
        <v>51</v>
      </c>
      <c r="S134" s="6" t="s">
        <v>38</v>
      </c>
      <c r="T134" s="1" t="s">
        <v>39</v>
      </c>
      <c r="U134" s="1" t="str">
        <f>IF(ISNUMBER('Post Data'!$N134),"Done","Pending")</f>
        <v>Done</v>
      </c>
      <c r="V134" s="5">
        <f>IFERROR('Post Data'!$N134-'Post Data'!$M134,5000)</f>
        <v>11.98402778</v>
      </c>
      <c r="W134" s="1" t="str">
        <f t="array" ref="W134">IFS('Post Data'!$V134&lt;=5,"00-05 Days",
AND('Post Data'!$V134&gt;5,'Post Data'!$V134&lt;=10),"06-10 Days",
AND('Post Data'!$V134&gt;10,'Post Data'!$V134&lt;=15),"11-15 Days",
AND('Post Data'!$V134&gt;15,'Post Data'!$V134&lt;=20),"16-20 Days",
'Post Data'!$V134&gt;20,"20+ Days")</f>
        <v>11-15 Days</v>
      </c>
      <c r="X134" s="1" t="str">
        <f>IF(AND('Post Data'!$N134&lt;='Post Data'!$L134,'Post Data'!$N134&lt;&gt;0),"Within SLA",IF(AND(TODAY()&lt;='Post Data'!$L134,'Post Data'!$N134=0),"Within SLA","SLA Violated"))</f>
        <v>Within SLA</v>
      </c>
      <c r="Y134" s="1" t="str">
        <f t="array" ref="Y134">IFERROR(INDEX('Pending @'!$B$2:$B$19,MATCH('Post Data'!$H134,'Pending @'!$A$2:$A$19,0)),
IF(AND('Post Data'!$D134="Region Update",'Post Data'!$AA134="Central"),"DNS-Central",
IF(AND('Post Data'!$D134="Region Update",'Post Data'!$AA134="Eastern"),"DNS-Eastern",
IF(AND('Post Data'!$D134="Region Update",'Post Data'!$AA134="Northern"),"DNS-Northern",
IF(AND('Post Data'!$D134="Region Update",'Post Data'!$AA134="Southern"),"DNS-Southern",
IF(AND('Post Data'!$D134="Region Update",'Post Data'!$AA134="Western"),"DNS-Western",
IF(AND('Post Data'!$D134="Region Update",'Post Data'!$AA134="Ops CO"),"DNS-Regional Ops",
IF(AND('Post Data'!$D134="Invoice Validation",'Post Data'!$AA134="Central"),"DNS-Central",
IF(AND('Post Data'!$D134="Invoice Validation",'Post Data'!$AA134="Eastern"),"DNS-Eastern",
IF(AND('Post Data'!$D134="Invoice Validation",'Post Data'!$AA134="Northern"),"DNS-Northern",
IF(AND('Post Data'!$D134="Invoice Validation",'Post Data'!$AA134="Southern"),"DNS-Southern",
IF(AND('Post Data'!$D134="Invoice Validation",'Post Data'!$AA134="Western"),"DNS-Western",
IF(AND('Post Data'!$D134="Invoiced Validation",'Post Data'!$AA134="Ops CO"),"DNS-Regional Ops",
IF(OR('Post Data'!$D134="Create &amp; Upload PO",'Post Data'!$D134="Payment Status Update",'Post Data'!$D134="Create SES and Send to Finance"),"DNS-Finance",
IF('Post Data'!$D134="SCM Invoice Validation","DNS-SCM")))))))))))))))</f>
        <v>DNS-Eastern</v>
      </c>
      <c r="Z134" s="1" t="str">
        <f>IF(ISNUMBER(SEARCH("DNS",'Post Data'!$Y134)),"DNS","Vendor")</f>
        <v>DNS</v>
      </c>
      <c r="AA134" s="1" t="str">
        <f t="array" ref="AA134">IFS(ISNUMBER(SEARCH("Central Office",'Post Data'!$C134)),"Ops CO",
OR(ISNUMBER(SEARCH("CNR",'Post Data'!$C134)),ISNUMBER(SEARCH("NWR",'Post Data'!$C134))),"Central",
OR(ISNUMBER(SEARCH("ESR",'Post Data'!$C134)),ISNUMBER(SEARCH("UVR",'Post Data'!$C134))),"Eastern",
OR(ISNUMBER(SEARCH("NCR",'Post Data'!$C134)),ISNUMBER(SEARCH("NTR",'Post Data'!$C134))),"Northern",
OR(ISNUMBER(SEARCH("WSR",'Post Data'!$C134)),ISNUMBER(SEARCH("SUR",'Post Data'!$C134))),"Southern",
OR(ISNUMBER(SEARCH("WCR",'Post Data'!$C134)),ISNUMBER(SEARCH("WNR",'Post Data'!$C134))),"Western")</f>
        <v>Eastern</v>
      </c>
      <c r="AB134" s="1" t="str">
        <f>'Post Data'!$R134</f>
        <v>Refuel</v>
      </c>
      <c r="AC134" s="4">
        <v>45138.0</v>
      </c>
      <c r="AD134" s="1">
        <f>COUNTIFS('Post Data'!$X$2:$X$465,"Within SLA",'Post Data'!$C$2:$C$465,'Post Data'!$C134,'Post Data'!$D$2:$D$465,'Post Data'!$D134)</f>
        <v>1</v>
      </c>
      <c r="AE134" s="1">
        <f>COUNTIFS('Post Data'!$X$2:$X$465,"SLA Violated",'Post Data'!$C$2:$C$465,'Post Data'!$C134,'Post Data'!$D$2:$D$465,'Post Data'!$D134)</f>
        <v>0</v>
      </c>
      <c r="AF134" s="10">
        <f>'Post Data'!$AD134/('Post Data'!$AD134+'Post Data'!$AE134)</f>
        <v>1</v>
      </c>
    </row>
    <row r="135" ht="15.75" customHeight="1">
      <c r="A135" s="1" t="s">
        <v>445</v>
      </c>
      <c r="B135" s="1" t="s">
        <v>29</v>
      </c>
      <c r="C135" s="1" t="s">
        <v>446</v>
      </c>
      <c r="D135" s="1" t="s">
        <v>108</v>
      </c>
      <c r="E135" s="1" t="s">
        <v>262</v>
      </c>
      <c r="F135" s="1" t="s">
        <v>263</v>
      </c>
      <c r="G135" s="1" t="s">
        <v>188</v>
      </c>
      <c r="H135" s="1" t="s">
        <v>189</v>
      </c>
      <c r="I135" s="1">
        <v>268.0</v>
      </c>
      <c r="J135" s="1" t="s">
        <v>34</v>
      </c>
      <c r="K135" s="1" t="s">
        <v>35</v>
      </c>
      <c r="L135" s="9">
        <v>45152.50208333333</v>
      </c>
      <c r="M135" s="9">
        <v>45140.50208333333</v>
      </c>
      <c r="N135" s="9">
        <v>45145.464583333334</v>
      </c>
      <c r="O135" s="1" t="s">
        <v>246</v>
      </c>
      <c r="P135" s="1" t="b">
        <v>0</v>
      </c>
      <c r="Q135" s="1" t="s">
        <v>108</v>
      </c>
      <c r="R135" s="1" t="s">
        <v>51</v>
      </c>
      <c r="S135" s="6" t="s">
        <v>38</v>
      </c>
      <c r="T135" s="1" t="s">
        <v>39</v>
      </c>
      <c r="U135" s="1" t="str">
        <f>IF(ISNUMBER('Post Data'!$N135),"Done","Pending")</f>
        <v>Done</v>
      </c>
      <c r="V135" s="5">
        <f>IFERROR('Post Data'!$N135-'Post Data'!$M135,5000)</f>
        <v>4.9625</v>
      </c>
      <c r="W135" s="1" t="str">
        <f t="array" ref="W135">IFS('Post Data'!$V135&lt;=5,"00-05 Days",
AND('Post Data'!$V135&gt;5,'Post Data'!$V135&lt;=10),"06-10 Days",
AND('Post Data'!$V135&gt;10,'Post Data'!$V135&lt;=15),"11-15 Days",
AND('Post Data'!$V135&gt;15,'Post Data'!$V135&lt;=20),"16-20 Days",
'Post Data'!$V135&gt;20,"20+ Days")</f>
        <v>00-05 Days</v>
      </c>
      <c r="X135" s="1" t="str">
        <f>IF(AND('Post Data'!$N135&lt;='Post Data'!$L135,'Post Data'!$N135&lt;&gt;0),"Within SLA",IF(AND(TODAY()&lt;='Post Data'!$L135,'Post Data'!$N135=0),"Within SLA","SLA Violated"))</f>
        <v>Within SLA</v>
      </c>
      <c r="Y135" s="1" t="str">
        <f t="array" ref="Y135">IFERROR(INDEX('Pending @'!$B$2:$B$19,MATCH('Post Data'!$H135,'Pending @'!$A$2:$A$19,0)),
IF(AND('Post Data'!$D135="Region Update",'Post Data'!$AA135="Central"),"DNS-Central",
IF(AND('Post Data'!$D135="Region Update",'Post Data'!$AA135="Eastern"),"DNS-Eastern",
IF(AND('Post Data'!$D135="Region Update",'Post Data'!$AA135="Northern"),"DNS-Northern",
IF(AND('Post Data'!$D135="Region Update",'Post Data'!$AA135="Southern"),"DNS-Southern",
IF(AND('Post Data'!$D135="Region Update",'Post Data'!$AA135="Western"),"DNS-Western",
IF(AND('Post Data'!$D135="Region Update",'Post Data'!$AA135="Ops CO"),"DNS-Regional Ops",
IF(AND('Post Data'!$D135="Invoice Validation",'Post Data'!$AA135="Central"),"DNS-Central",
IF(AND('Post Data'!$D135="Invoice Validation",'Post Data'!$AA135="Eastern"),"DNS-Eastern",
IF(AND('Post Data'!$D135="Invoice Validation",'Post Data'!$AA135="Northern"),"DNS-Northern",
IF(AND('Post Data'!$D135="Invoice Validation",'Post Data'!$AA135="Southern"),"DNS-Southern",
IF(AND('Post Data'!$D135="Invoice Validation",'Post Data'!$AA135="Western"),"DNS-Western",
IF(AND('Post Data'!$D135="Invoiced Validation",'Post Data'!$AA135="Ops CO"),"DNS-Regional Ops",
IF(OR('Post Data'!$D135="Create &amp; Upload PO",'Post Data'!$D135="Payment Status Update",'Post Data'!$D135="Create SES and Send to Finance"),"DNS-Finance",
IF('Post Data'!$D135="SCM Invoice Validation","DNS-SCM")))))))))))))))</f>
        <v>DNS-Western</v>
      </c>
      <c r="Z135" s="1" t="str">
        <f>IF(ISNUMBER(SEARCH("DNS",'Post Data'!$Y135)),"DNS","Vendor")</f>
        <v>DNS</v>
      </c>
      <c r="AA135" s="1" t="str">
        <f t="array" ref="AA135">IFS(ISNUMBER(SEARCH("Central Office",'Post Data'!$C135)),"Ops CO",
OR(ISNUMBER(SEARCH("CNR",'Post Data'!$C135)),ISNUMBER(SEARCH("NWR",'Post Data'!$C135))),"Central",
OR(ISNUMBER(SEARCH("ESR",'Post Data'!$C135)),ISNUMBER(SEARCH("UVR",'Post Data'!$C135))),"Eastern",
OR(ISNUMBER(SEARCH("NCR",'Post Data'!$C135)),ISNUMBER(SEARCH("NTR",'Post Data'!$C135))),"Northern",
OR(ISNUMBER(SEARCH("WSR",'Post Data'!$C135)),ISNUMBER(SEARCH("SUR",'Post Data'!$C135))),"Southern",
OR(ISNUMBER(SEARCH("WCR",'Post Data'!$C135)),ISNUMBER(SEARCH("WNR",'Post Data'!$C135))),"Western")</f>
        <v>Western</v>
      </c>
      <c r="AB135" s="1" t="str">
        <f>'Post Data'!$R135</f>
        <v>Refuel</v>
      </c>
      <c r="AC135" s="4">
        <v>45138.0</v>
      </c>
      <c r="AD135" s="1">
        <f>COUNTIFS('Post Data'!$X$2:$X$465,"Within SLA",'Post Data'!$C$2:$C$465,'Post Data'!$C135,'Post Data'!$D$2:$D$465,'Post Data'!$D135)</f>
        <v>1</v>
      </c>
      <c r="AE135" s="1">
        <f>COUNTIFS('Post Data'!$X$2:$X$465,"SLA Violated",'Post Data'!$C$2:$C$465,'Post Data'!$C135,'Post Data'!$D$2:$D$465,'Post Data'!$D135)</f>
        <v>0</v>
      </c>
      <c r="AF135" s="10">
        <f>'Post Data'!$AD135/('Post Data'!$AD135+'Post Data'!$AE135)</f>
        <v>1</v>
      </c>
    </row>
    <row r="136" ht="15.75" customHeight="1">
      <c r="A136" s="1" t="s">
        <v>447</v>
      </c>
      <c r="B136" s="1" t="s">
        <v>29</v>
      </c>
      <c r="C136" s="1" t="s">
        <v>353</v>
      </c>
      <c r="D136" s="1" t="s">
        <v>108</v>
      </c>
      <c r="E136" s="1" t="s">
        <v>242</v>
      </c>
      <c r="F136" s="1" t="s">
        <v>243</v>
      </c>
      <c r="G136" s="1" t="s">
        <v>244</v>
      </c>
      <c r="H136" s="1" t="s">
        <v>245</v>
      </c>
      <c r="I136" s="1">
        <v>269.0</v>
      </c>
      <c r="J136" s="1" t="s">
        <v>34</v>
      </c>
      <c r="K136" s="1" t="s">
        <v>35</v>
      </c>
      <c r="L136" s="9">
        <v>45152.50208333333</v>
      </c>
      <c r="M136" s="9">
        <v>45140.50208333333</v>
      </c>
      <c r="N136" s="9" t="s">
        <v>265</v>
      </c>
      <c r="O136" s="1" t="s">
        <v>266</v>
      </c>
      <c r="P136" s="1" t="b">
        <v>0</v>
      </c>
      <c r="Q136" s="1" t="s">
        <v>108</v>
      </c>
      <c r="R136" s="1" t="s">
        <v>37</v>
      </c>
      <c r="S136" s="6" t="s">
        <v>38</v>
      </c>
      <c r="T136" s="1" t="s">
        <v>39</v>
      </c>
      <c r="U136" s="1" t="str">
        <f>IF(ISNUMBER('Post Data'!$N136),"Done","Pending")</f>
        <v>Pending</v>
      </c>
      <c r="V136" s="5">
        <f>IFERROR('Post Data'!$N136-'Post Data'!$M136,5000)</f>
        <v>5000</v>
      </c>
      <c r="W136" s="1" t="str">
        <f t="array" ref="W136">IFS('Post Data'!$V136&lt;=5,"00-05 Days",
AND('Post Data'!$V136&gt;5,'Post Data'!$V136&lt;=10),"06-10 Days",
AND('Post Data'!$V136&gt;10,'Post Data'!$V136&lt;=15),"11-15 Days",
AND('Post Data'!$V136&gt;15,'Post Data'!$V136&lt;=20),"16-20 Days",
'Post Data'!$V136&gt;20,"20+ Days")</f>
        <v>20+ Days</v>
      </c>
      <c r="X136" s="1" t="str">
        <f>IF(AND('Post Data'!$N136&lt;='Post Data'!$L136,'Post Data'!$N136&lt;&gt;0),"Within SLA",IF(AND(TODAY()&lt;='Post Data'!$L136,'Post Data'!$N136=0),"Within SLA","SLA Violated"))</f>
        <v>SLA Violated</v>
      </c>
      <c r="Y136" s="1" t="str">
        <f t="array" ref="Y136">IFERROR(INDEX('Pending @'!$B$2:$B$19,MATCH('Post Data'!$H136,'Pending @'!$A$2:$A$19,0)),
IF(AND('Post Data'!$D136="Region Update",'Post Data'!$AA136="Central"),"DNS-Central",
IF(AND('Post Data'!$D136="Region Update",'Post Data'!$AA136="Eastern"),"DNS-Eastern",
IF(AND('Post Data'!$D136="Region Update",'Post Data'!$AA136="Northern"),"DNS-Northern",
IF(AND('Post Data'!$D136="Region Update",'Post Data'!$AA136="Southern"),"DNS-Southern",
IF(AND('Post Data'!$D136="Region Update",'Post Data'!$AA136="Western"),"DNS-Western",
IF(AND('Post Data'!$D136="Region Update",'Post Data'!$AA136="Ops CO"),"DNS-Regional Ops",
IF(AND('Post Data'!$D136="Invoice Validation",'Post Data'!$AA136="Central"),"DNS-Central",
IF(AND('Post Data'!$D136="Invoice Validation",'Post Data'!$AA136="Eastern"),"DNS-Eastern",
IF(AND('Post Data'!$D136="Invoice Validation",'Post Data'!$AA136="Northern"),"DNS-Northern",
IF(AND('Post Data'!$D136="Invoice Validation",'Post Data'!$AA136="Southern"),"DNS-Southern",
IF(AND('Post Data'!$D136="Invoice Validation",'Post Data'!$AA136="Western"),"DNS-Western",
IF(AND('Post Data'!$D136="Invoiced Validation",'Post Data'!$AA136="Ops CO"),"DNS-Regional Ops",
IF(OR('Post Data'!$D136="Create &amp; Upload PO",'Post Data'!$D136="Payment Status Update",'Post Data'!$D136="Create SES and Send to Finance"),"DNS-Finance",
IF('Post Data'!$D136="SCM Invoice Validation","DNS-SCM")))))))))))))))</f>
        <v>DNS-Central</v>
      </c>
      <c r="Z136" s="1" t="str">
        <f>IF(ISNUMBER(SEARCH("DNS",'Post Data'!$Y136)),"DNS","Vendor")</f>
        <v>DNS</v>
      </c>
      <c r="AA136" s="1" t="str">
        <f t="array" ref="AA136">IFS(ISNUMBER(SEARCH("Central Office",'Post Data'!$C136)),"Ops CO",
OR(ISNUMBER(SEARCH("CNR",'Post Data'!$C136)),ISNUMBER(SEARCH("NWR",'Post Data'!$C136))),"Central",
OR(ISNUMBER(SEARCH("ESR",'Post Data'!$C136)),ISNUMBER(SEARCH("UVR",'Post Data'!$C136))),"Eastern",
OR(ISNUMBER(SEARCH("NCR",'Post Data'!$C136)),ISNUMBER(SEARCH("NTR",'Post Data'!$C136))),"Northern",
OR(ISNUMBER(SEARCH("WSR",'Post Data'!$C136)),ISNUMBER(SEARCH("SUR",'Post Data'!$C136))),"Southern",
OR(ISNUMBER(SEARCH("WCR",'Post Data'!$C136)),ISNUMBER(SEARCH("WNR",'Post Data'!$C136))),"Western")</f>
        <v>Central</v>
      </c>
      <c r="AB136" s="1" t="str">
        <f>'Post Data'!$R136</f>
        <v>PIS</v>
      </c>
      <c r="AC136" s="4">
        <v>45138.0</v>
      </c>
      <c r="AD136" s="1">
        <f>COUNTIFS('Post Data'!$X$2:$X$465,"Within SLA",'Post Data'!$C$2:$C$465,'Post Data'!$C136,'Post Data'!$D$2:$D$465,'Post Data'!$D136)</f>
        <v>0</v>
      </c>
      <c r="AE136" s="1">
        <f>COUNTIFS('Post Data'!$X$2:$X$465,"SLA Violated",'Post Data'!$C$2:$C$465,'Post Data'!$C136,'Post Data'!$D$2:$D$465,'Post Data'!$D136)</f>
        <v>2</v>
      </c>
      <c r="AF136" s="10">
        <f>'Post Data'!$AD136/('Post Data'!$AD136+'Post Data'!$AE136)</f>
        <v>0</v>
      </c>
    </row>
    <row r="137" ht="15.75" customHeight="1">
      <c r="A137" s="1" t="s">
        <v>448</v>
      </c>
      <c r="B137" s="1" t="s">
        <v>29</v>
      </c>
      <c r="C137" s="1" t="s">
        <v>449</v>
      </c>
      <c r="D137" s="1" t="s">
        <v>108</v>
      </c>
      <c r="E137" s="1" t="s">
        <v>272</v>
      </c>
      <c r="F137" s="1" t="s">
        <v>273</v>
      </c>
      <c r="G137" s="1" t="s">
        <v>274</v>
      </c>
      <c r="H137" s="1" t="s">
        <v>275</v>
      </c>
      <c r="I137" s="1">
        <v>257.0</v>
      </c>
      <c r="J137" s="1" t="s">
        <v>34</v>
      </c>
      <c r="K137" s="1" t="s">
        <v>35</v>
      </c>
      <c r="L137" s="9">
        <v>45152.50208333333</v>
      </c>
      <c r="M137" s="9">
        <v>45140.50208333333</v>
      </c>
      <c r="N137" s="9">
        <v>45148.493055555555</v>
      </c>
      <c r="O137" s="1" t="s">
        <v>246</v>
      </c>
      <c r="P137" s="1" t="b">
        <v>0</v>
      </c>
      <c r="Q137" s="1" t="s">
        <v>108</v>
      </c>
      <c r="R137" s="1" t="s">
        <v>65</v>
      </c>
      <c r="S137" s="6" t="s">
        <v>38</v>
      </c>
      <c r="T137" s="1" t="s">
        <v>39</v>
      </c>
      <c r="U137" s="1" t="str">
        <f>IF(ISNUMBER('Post Data'!$N137),"Done","Pending")</f>
        <v>Done</v>
      </c>
      <c r="V137" s="5">
        <f>IFERROR('Post Data'!$N137-'Post Data'!$M137,5000)</f>
        <v>7.990972222</v>
      </c>
      <c r="W137" s="1" t="str">
        <f t="array" ref="W137">IFS('Post Data'!$V137&lt;=5,"00-05 Days",
AND('Post Data'!$V137&gt;5,'Post Data'!$V137&lt;=10),"06-10 Days",
AND('Post Data'!$V137&gt;10,'Post Data'!$V137&lt;=15),"11-15 Days",
AND('Post Data'!$V137&gt;15,'Post Data'!$V137&lt;=20),"16-20 Days",
'Post Data'!$V137&gt;20,"20+ Days")</f>
        <v>06-10 Days</v>
      </c>
      <c r="X137" s="1" t="str">
        <f>IF(AND('Post Data'!$N137&lt;='Post Data'!$L137,'Post Data'!$N137&lt;&gt;0),"Within SLA",IF(AND(TODAY()&lt;='Post Data'!$L137,'Post Data'!$N137=0),"Within SLA","SLA Violated"))</f>
        <v>Within SLA</v>
      </c>
      <c r="Y137" s="1" t="str">
        <f t="array" ref="Y137">IFERROR(INDEX('Pending @'!$B$2:$B$19,MATCH('Post Data'!$H137,'Pending @'!$A$2:$A$19,0)),
IF(AND('Post Data'!$D137="Region Update",'Post Data'!$AA137="Central"),"DNS-Central",
IF(AND('Post Data'!$D137="Region Update",'Post Data'!$AA137="Eastern"),"DNS-Eastern",
IF(AND('Post Data'!$D137="Region Update",'Post Data'!$AA137="Northern"),"DNS-Northern",
IF(AND('Post Data'!$D137="Region Update",'Post Data'!$AA137="Southern"),"DNS-Southern",
IF(AND('Post Data'!$D137="Region Update",'Post Data'!$AA137="Western"),"DNS-Western",
IF(AND('Post Data'!$D137="Region Update",'Post Data'!$AA137="Ops CO"),"DNS-Regional Ops",
IF(AND('Post Data'!$D137="Invoice Validation",'Post Data'!$AA137="Central"),"DNS-Central",
IF(AND('Post Data'!$D137="Invoice Validation",'Post Data'!$AA137="Eastern"),"DNS-Eastern",
IF(AND('Post Data'!$D137="Invoice Validation",'Post Data'!$AA137="Northern"),"DNS-Northern",
IF(AND('Post Data'!$D137="Invoice Validation",'Post Data'!$AA137="Southern"),"DNS-Southern",
IF(AND('Post Data'!$D137="Invoice Validation",'Post Data'!$AA137="Western"),"DNS-Western",
IF(AND('Post Data'!$D137="Invoiced Validation",'Post Data'!$AA137="Ops CO"),"DNS-Regional Ops",
IF(OR('Post Data'!$D137="Create &amp; Upload PO",'Post Data'!$D137="Payment Status Update",'Post Data'!$D137="Create SES and Send to Finance"),"DNS-Finance",
IF('Post Data'!$D137="SCM Invoice Validation","DNS-SCM")))))))))))))))</f>
        <v>DNS-Eastern</v>
      </c>
      <c r="Z137" s="1" t="str">
        <f>IF(ISNUMBER(SEARCH("DNS",'Post Data'!$Y137)),"DNS","Vendor")</f>
        <v>DNS</v>
      </c>
      <c r="AA137" s="1" t="str">
        <f t="array" ref="AA137">IFS(ISNUMBER(SEARCH("Central Office",'Post Data'!$C137)),"Ops CO",
OR(ISNUMBER(SEARCH("CNR",'Post Data'!$C137)),ISNUMBER(SEARCH("NWR",'Post Data'!$C137))),"Central",
OR(ISNUMBER(SEARCH("ESR",'Post Data'!$C137)),ISNUMBER(SEARCH("UVR",'Post Data'!$C137))),"Eastern",
OR(ISNUMBER(SEARCH("NCR",'Post Data'!$C137)),ISNUMBER(SEARCH("NTR",'Post Data'!$C137))),"Northern",
OR(ISNUMBER(SEARCH("WSR",'Post Data'!$C137)),ISNUMBER(SEARCH("SUR",'Post Data'!$C137))),"Southern",
OR(ISNUMBER(SEARCH("WCR",'Post Data'!$C137)),ISNUMBER(SEARCH("WNR",'Post Data'!$C137))),"Western")</f>
        <v>Eastern</v>
      </c>
      <c r="AB137" s="1" t="str">
        <f>'Post Data'!$R137</f>
        <v>FTG</v>
      </c>
      <c r="AC137" s="4">
        <v>45138.0</v>
      </c>
      <c r="AD137" s="1">
        <f>COUNTIFS('Post Data'!$X$2:$X$465,"Within SLA",'Post Data'!$C$2:$C$465,'Post Data'!$C137,'Post Data'!$D$2:$D$465,'Post Data'!$D137)</f>
        <v>1</v>
      </c>
      <c r="AE137" s="1">
        <f>COUNTIFS('Post Data'!$X$2:$X$465,"SLA Violated",'Post Data'!$C$2:$C$465,'Post Data'!$C137,'Post Data'!$D$2:$D$465,'Post Data'!$D137)</f>
        <v>0</v>
      </c>
      <c r="AF137" s="10">
        <f>'Post Data'!$AD137/('Post Data'!$AD137+'Post Data'!$AE137)</f>
        <v>1</v>
      </c>
    </row>
    <row r="138" ht="15.75" customHeight="1">
      <c r="A138" s="1" t="s">
        <v>450</v>
      </c>
      <c r="B138" s="1" t="s">
        <v>29</v>
      </c>
      <c r="C138" s="1" t="s">
        <v>451</v>
      </c>
      <c r="D138" s="1" t="s">
        <v>108</v>
      </c>
      <c r="E138" s="1" t="s">
        <v>332</v>
      </c>
      <c r="F138" s="1" t="s">
        <v>333</v>
      </c>
      <c r="G138" s="1" t="s">
        <v>188</v>
      </c>
      <c r="H138" s="1" t="s">
        <v>189</v>
      </c>
      <c r="I138" s="1">
        <v>251.0</v>
      </c>
      <c r="J138" s="1" t="s">
        <v>34</v>
      </c>
      <c r="K138" s="1" t="s">
        <v>35</v>
      </c>
      <c r="L138" s="9">
        <v>45152.50208333333</v>
      </c>
      <c r="M138" s="9">
        <v>45140.50208333333</v>
      </c>
      <c r="N138" s="9">
        <v>45147.51875</v>
      </c>
      <c r="O138" s="1" t="s">
        <v>246</v>
      </c>
      <c r="P138" s="1" t="b">
        <v>0</v>
      </c>
      <c r="Q138" s="1" t="s">
        <v>108</v>
      </c>
      <c r="R138" s="1" t="s">
        <v>42</v>
      </c>
      <c r="S138" s="6" t="s">
        <v>38</v>
      </c>
      <c r="T138" s="1" t="s">
        <v>39</v>
      </c>
      <c r="U138" s="1" t="str">
        <f>IF(ISNUMBER('Post Data'!$N138),"Done","Pending")</f>
        <v>Done</v>
      </c>
      <c r="V138" s="5">
        <f>IFERROR('Post Data'!$N138-'Post Data'!$M138,5000)</f>
        <v>7.016666667</v>
      </c>
      <c r="W138" s="1" t="str">
        <f t="array" ref="W138">IFS('Post Data'!$V138&lt;=5,"00-05 Days",
AND('Post Data'!$V138&gt;5,'Post Data'!$V138&lt;=10),"06-10 Days",
AND('Post Data'!$V138&gt;10,'Post Data'!$V138&lt;=15),"11-15 Days",
AND('Post Data'!$V138&gt;15,'Post Data'!$V138&lt;=20),"16-20 Days",
'Post Data'!$V138&gt;20,"20+ Days")</f>
        <v>06-10 Days</v>
      </c>
      <c r="X138" s="1" t="str">
        <f>IF(AND('Post Data'!$N138&lt;='Post Data'!$L138,'Post Data'!$N138&lt;&gt;0),"Within SLA",IF(AND(TODAY()&lt;='Post Data'!$L138,'Post Data'!$N138=0),"Within SLA","SLA Violated"))</f>
        <v>Within SLA</v>
      </c>
      <c r="Y138" s="1" t="str">
        <f t="array" ref="Y138">IFERROR(INDEX('Pending @'!$B$2:$B$19,MATCH('Post Data'!$H138,'Pending @'!$A$2:$A$19,0)),
IF(AND('Post Data'!$D138="Region Update",'Post Data'!$AA138="Central"),"DNS-Central",
IF(AND('Post Data'!$D138="Region Update",'Post Data'!$AA138="Eastern"),"DNS-Eastern",
IF(AND('Post Data'!$D138="Region Update",'Post Data'!$AA138="Northern"),"DNS-Northern",
IF(AND('Post Data'!$D138="Region Update",'Post Data'!$AA138="Southern"),"DNS-Southern",
IF(AND('Post Data'!$D138="Region Update",'Post Data'!$AA138="Western"),"DNS-Western",
IF(AND('Post Data'!$D138="Region Update",'Post Data'!$AA138="Ops CO"),"DNS-Regional Ops",
IF(AND('Post Data'!$D138="Invoice Validation",'Post Data'!$AA138="Central"),"DNS-Central",
IF(AND('Post Data'!$D138="Invoice Validation",'Post Data'!$AA138="Eastern"),"DNS-Eastern",
IF(AND('Post Data'!$D138="Invoice Validation",'Post Data'!$AA138="Northern"),"DNS-Northern",
IF(AND('Post Data'!$D138="Invoice Validation",'Post Data'!$AA138="Southern"),"DNS-Southern",
IF(AND('Post Data'!$D138="Invoice Validation",'Post Data'!$AA138="Western"),"DNS-Western",
IF(AND('Post Data'!$D138="Invoiced Validation",'Post Data'!$AA138="Ops CO"),"DNS-Regional Ops",
IF(OR('Post Data'!$D138="Create &amp; Upload PO",'Post Data'!$D138="Payment Status Update",'Post Data'!$D138="Create SES and Send to Finance"),"DNS-Finance",
IF('Post Data'!$D138="SCM Invoice Validation","DNS-SCM")))))))))))))))</f>
        <v>DNS-Western</v>
      </c>
      <c r="Z138" s="1" t="str">
        <f>IF(ISNUMBER(SEARCH("DNS",'Post Data'!$Y138)),"DNS","Vendor")</f>
        <v>DNS</v>
      </c>
      <c r="AA138" s="1" t="str">
        <f t="array" ref="AA138">IFS(ISNUMBER(SEARCH("Central Office",'Post Data'!$C138)),"Ops CO",
OR(ISNUMBER(SEARCH("CNR",'Post Data'!$C138)),ISNUMBER(SEARCH("NWR",'Post Data'!$C138))),"Central",
OR(ISNUMBER(SEARCH("ESR",'Post Data'!$C138)),ISNUMBER(SEARCH("UVR",'Post Data'!$C138))),"Eastern",
OR(ISNUMBER(SEARCH("NCR",'Post Data'!$C138)),ISNUMBER(SEARCH("NTR",'Post Data'!$C138))),"Northern",
OR(ISNUMBER(SEARCH("WSR",'Post Data'!$C138)),ISNUMBER(SEARCH("SUR",'Post Data'!$C138))),"Southern",
OR(ISNUMBER(SEARCH("WCR",'Post Data'!$C138)),ISNUMBER(SEARCH("WNR",'Post Data'!$C138))),"Western")</f>
        <v>Western</v>
      </c>
      <c r="AB138" s="1" t="str">
        <f>'Post Data'!$R138</f>
        <v>PG</v>
      </c>
      <c r="AC138" s="4">
        <v>45138.0</v>
      </c>
      <c r="AD138" s="1">
        <f>COUNTIFS('Post Data'!$X$2:$X$465,"Within SLA",'Post Data'!$C$2:$C$465,'Post Data'!$C138,'Post Data'!$D$2:$D$465,'Post Data'!$D138)</f>
        <v>1</v>
      </c>
      <c r="AE138" s="1">
        <f>COUNTIFS('Post Data'!$X$2:$X$465,"SLA Violated",'Post Data'!$C$2:$C$465,'Post Data'!$C138,'Post Data'!$D$2:$D$465,'Post Data'!$D138)</f>
        <v>0</v>
      </c>
      <c r="AF138" s="10">
        <f>'Post Data'!$AD138/('Post Data'!$AD138+'Post Data'!$AE138)</f>
        <v>1</v>
      </c>
    </row>
    <row r="139" ht="15.75" customHeight="1">
      <c r="A139" s="1" t="s">
        <v>452</v>
      </c>
      <c r="B139" s="1" t="s">
        <v>29</v>
      </c>
      <c r="C139" s="1" t="s">
        <v>453</v>
      </c>
      <c r="D139" s="1" t="s">
        <v>108</v>
      </c>
      <c r="E139" s="1" t="s">
        <v>272</v>
      </c>
      <c r="F139" s="1" t="s">
        <v>273</v>
      </c>
      <c r="G139" s="1" t="s">
        <v>274</v>
      </c>
      <c r="H139" s="1" t="s">
        <v>275</v>
      </c>
      <c r="I139" s="1">
        <v>261.0</v>
      </c>
      <c r="J139" s="1" t="s">
        <v>34</v>
      </c>
      <c r="K139" s="1" t="s">
        <v>35</v>
      </c>
      <c r="L139" s="9">
        <v>45152.50208333333</v>
      </c>
      <c r="M139" s="9">
        <v>45140.50208333333</v>
      </c>
      <c r="N139" s="9">
        <v>45146.725</v>
      </c>
      <c r="O139" s="1" t="s">
        <v>246</v>
      </c>
      <c r="P139" s="1" t="b">
        <v>0</v>
      </c>
      <c r="Q139" s="1" t="s">
        <v>108</v>
      </c>
      <c r="R139" s="1" t="s">
        <v>37</v>
      </c>
      <c r="S139" s="6" t="s">
        <v>38</v>
      </c>
      <c r="T139" s="1" t="s">
        <v>39</v>
      </c>
      <c r="U139" s="1" t="str">
        <f>IF(ISNUMBER('Post Data'!$N139),"Done","Pending")</f>
        <v>Done</v>
      </c>
      <c r="V139" s="5">
        <f>IFERROR('Post Data'!$N139-'Post Data'!$M139,5000)</f>
        <v>6.222916667</v>
      </c>
      <c r="W139" s="1" t="str">
        <f t="array" ref="W139">IFS('Post Data'!$V139&lt;=5,"00-05 Days",
AND('Post Data'!$V139&gt;5,'Post Data'!$V139&lt;=10),"06-10 Days",
AND('Post Data'!$V139&gt;10,'Post Data'!$V139&lt;=15),"11-15 Days",
AND('Post Data'!$V139&gt;15,'Post Data'!$V139&lt;=20),"16-20 Days",
'Post Data'!$V139&gt;20,"20+ Days")</f>
        <v>06-10 Days</v>
      </c>
      <c r="X139" s="1" t="str">
        <f>IF(AND('Post Data'!$N139&lt;='Post Data'!$L139,'Post Data'!$N139&lt;&gt;0),"Within SLA",IF(AND(TODAY()&lt;='Post Data'!$L139,'Post Data'!$N139=0),"Within SLA","SLA Violated"))</f>
        <v>Within SLA</v>
      </c>
      <c r="Y139" s="1" t="str">
        <f t="array" ref="Y139">IFERROR(INDEX('Pending @'!$B$2:$B$19,MATCH('Post Data'!$H139,'Pending @'!$A$2:$A$19,0)),
IF(AND('Post Data'!$D139="Region Update",'Post Data'!$AA139="Central"),"DNS-Central",
IF(AND('Post Data'!$D139="Region Update",'Post Data'!$AA139="Eastern"),"DNS-Eastern",
IF(AND('Post Data'!$D139="Region Update",'Post Data'!$AA139="Northern"),"DNS-Northern",
IF(AND('Post Data'!$D139="Region Update",'Post Data'!$AA139="Southern"),"DNS-Southern",
IF(AND('Post Data'!$D139="Region Update",'Post Data'!$AA139="Western"),"DNS-Western",
IF(AND('Post Data'!$D139="Region Update",'Post Data'!$AA139="Ops CO"),"DNS-Regional Ops",
IF(AND('Post Data'!$D139="Invoice Validation",'Post Data'!$AA139="Central"),"DNS-Central",
IF(AND('Post Data'!$D139="Invoice Validation",'Post Data'!$AA139="Eastern"),"DNS-Eastern",
IF(AND('Post Data'!$D139="Invoice Validation",'Post Data'!$AA139="Northern"),"DNS-Northern",
IF(AND('Post Data'!$D139="Invoice Validation",'Post Data'!$AA139="Southern"),"DNS-Southern",
IF(AND('Post Data'!$D139="Invoice Validation",'Post Data'!$AA139="Western"),"DNS-Western",
IF(AND('Post Data'!$D139="Invoiced Validation",'Post Data'!$AA139="Ops CO"),"DNS-Regional Ops",
IF(OR('Post Data'!$D139="Create &amp; Upload PO",'Post Data'!$D139="Payment Status Update",'Post Data'!$D139="Create SES and Send to Finance"),"DNS-Finance",
IF('Post Data'!$D139="SCM Invoice Validation","DNS-SCM")))))))))))))))</f>
        <v>DNS-Eastern</v>
      </c>
      <c r="Z139" s="1" t="str">
        <f>IF(ISNUMBER(SEARCH("DNS",'Post Data'!$Y139)),"DNS","Vendor")</f>
        <v>DNS</v>
      </c>
      <c r="AA139" s="1" t="str">
        <f t="array" ref="AA139">IFS(ISNUMBER(SEARCH("Central Office",'Post Data'!$C139)),"Ops CO",
OR(ISNUMBER(SEARCH("CNR",'Post Data'!$C139)),ISNUMBER(SEARCH("NWR",'Post Data'!$C139))),"Central",
OR(ISNUMBER(SEARCH("ESR",'Post Data'!$C139)),ISNUMBER(SEARCH("UVR",'Post Data'!$C139))),"Eastern",
OR(ISNUMBER(SEARCH("NCR",'Post Data'!$C139)),ISNUMBER(SEARCH("NTR",'Post Data'!$C139))),"Northern",
OR(ISNUMBER(SEARCH("WSR",'Post Data'!$C139)),ISNUMBER(SEARCH("SUR",'Post Data'!$C139))),"Southern",
OR(ISNUMBER(SEARCH("WCR",'Post Data'!$C139)),ISNUMBER(SEARCH("WNR",'Post Data'!$C139))),"Western")</f>
        <v>Eastern</v>
      </c>
      <c r="AB139" s="1" t="str">
        <f>'Post Data'!$R139</f>
        <v>PIS</v>
      </c>
      <c r="AC139" s="4">
        <v>45138.0</v>
      </c>
      <c r="AD139" s="1">
        <f>COUNTIFS('Post Data'!$X$2:$X$465,"Within SLA",'Post Data'!$C$2:$C$465,'Post Data'!$C139,'Post Data'!$D$2:$D$465,'Post Data'!$D139)</f>
        <v>1</v>
      </c>
      <c r="AE139" s="1">
        <f>COUNTIFS('Post Data'!$X$2:$X$465,"SLA Violated",'Post Data'!$C$2:$C$465,'Post Data'!$C139,'Post Data'!$D$2:$D$465,'Post Data'!$D139)</f>
        <v>0</v>
      </c>
      <c r="AF139" s="10">
        <f>'Post Data'!$AD139/('Post Data'!$AD139+'Post Data'!$AE139)</f>
        <v>1</v>
      </c>
    </row>
    <row r="140" ht="15.75" customHeight="1">
      <c r="A140" s="1" t="s">
        <v>454</v>
      </c>
      <c r="B140" s="1" t="s">
        <v>29</v>
      </c>
      <c r="C140" s="1" t="s">
        <v>455</v>
      </c>
      <c r="D140" s="1" t="s">
        <v>108</v>
      </c>
      <c r="E140" s="1" t="s">
        <v>242</v>
      </c>
      <c r="F140" s="1" t="s">
        <v>243</v>
      </c>
      <c r="G140" s="1" t="s">
        <v>244</v>
      </c>
      <c r="H140" s="1" t="s">
        <v>245</v>
      </c>
      <c r="I140" s="1">
        <v>266.0</v>
      </c>
      <c r="J140" s="1" t="s">
        <v>34</v>
      </c>
      <c r="K140" s="1" t="s">
        <v>35</v>
      </c>
      <c r="L140" s="9">
        <v>45152.50208333333</v>
      </c>
      <c r="M140" s="9">
        <v>45140.50208333333</v>
      </c>
      <c r="N140" s="9">
        <v>45147.66736111111</v>
      </c>
      <c r="O140" s="1" t="s">
        <v>246</v>
      </c>
      <c r="P140" s="1" t="b">
        <v>0</v>
      </c>
      <c r="Q140" s="1" t="s">
        <v>108</v>
      </c>
      <c r="R140" s="1" t="s">
        <v>65</v>
      </c>
      <c r="S140" s="6" t="s">
        <v>38</v>
      </c>
      <c r="T140" s="1" t="s">
        <v>39</v>
      </c>
      <c r="U140" s="1" t="str">
        <f>IF(ISNUMBER('Post Data'!$N140),"Done","Pending")</f>
        <v>Done</v>
      </c>
      <c r="V140" s="5">
        <f>IFERROR('Post Data'!$N140-'Post Data'!$M140,5000)</f>
        <v>7.165277778</v>
      </c>
      <c r="W140" s="1" t="str">
        <f t="array" ref="W140">IFS('Post Data'!$V140&lt;=5,"00-05 Days",
AND('Post Data'!$V140&gt;5,'Post Data'!$V140&lt;=10),"06-10 Days",
AND('Post Data'!$V140&gt;10,'Post Data'!$V140&lt;=15),"11-15 Days",
AND('Post Data'!$V140&gt;15,'Post Data'!$V140&lt;=20),"16-20 Days",
'Post Data'!$V140&gt;20,"20+ Days")</f>
        <v>06-10 Days</v>
      </c>
      <c r="X140" s="1" t="str">
        <f>IF(AND('Post Data'!$N140&lt;='Post Data'!$L140,'Post Data'!$N140&lt;&gt;0),"Within SLA",IF(AND(TODAY()&lt;='Post Data'!$L140,'Post Data'!$N140=0),"Within SLA","SLA Violated"))</f>
        <v>Within SLA</v>
      </c>
      <c r="Y140" s="1" t="str">
        <f t="array" ref="Y140">IFERROR(INDEX('Pending @'!$B$2:$B$19,MATCH('Post Data'!$H140,'Pending @'!$A$2:$A$19,0)),
IF(AND('Post Data'!$D140="Region Update",'Post Data'!$AA140="Central"),"DNS-Central",
IF(AND('Post Data'!$D140="Region Update",'Post Data'!$AA140="Eastern"),"DNS-Eastern",
IF(AND('Post Data'!$D140="Region Update",'Post Data'!$AA140="Northern"),"DNS-Northern",
IF(AND('Post Data'!$D140="Region Update",'Post Data'!$AA140="Southern"),"DNS-Southern",
IF(AND('Post Data'!$D140="Region Update",'Post Data'!$AA140="Western"),"DNS-Western",
IF(AND('Post Data'!$D140="Region Update",'Post Data'!$AA140="Ops CO"),"DNS-Regional Ops",
IF(AND('Post Data'!$D140="Invoice Validation",'Post Data'!$AA140="Central"),"DNS-Central",
IF(AND('Post Data'!$D140="Invoice Validation",'Post Data'!$AA140="Eastern"),"DNS-Eastern",
IF(AND('Post Data'!$D140="Invoice Validation",'Post Data'!$AA140="Northern"),"DNS-Northern",
IF(AND('Post Data'!$D140="Invoice Validation",'Post Data'!$AA140="Southern"),"DNS-Southern",
IF(AND('Post Data'!$D140="Invoice Validation",'Post Data'!$AA140="Western"),"DNS-Western",
IF(AND('Post Data'!$D140="Invoiced Validation",'Post Data'!$AA140="Ops CO"),"DNS-Regional Ops",
IF(OR('Post Data'!$D140="Create &amp; Upload PO",'Post Data'!$D140="Payment Status Update",'Post Data'!$D140="Create SES and Send to Finance"),"DNS-Finance",
IF('Post Data'!$D140="SCM Invoice Validation","DNS-SCM")))))))))))))))</f>
        <v>DNS-Central</v>
      </c>
      <c r="Z140" s="1" t="str">
        <f>IF(ISNUMBER(SEARCH("DNS",'Post Data'!$Y140)),"DNS","Vendor")</f>
        <v>DNS</v>
      </c>
      <c r="AA140" s="1" t="str">
        <f t="array" ref="AA140">IFS(ISNUMBER(SEARCH("Central Office",'Post Data'!$C140)),"Ops CO",
OR(ISNUMBER(SEARCH("CNR",'Post Data'!$C140)),ISNUMBER(SEARCH("NWR",'Post Data'!$C140))),"Central",
OR(ISNUMBER(SEARCH("ESR",'Post Data'!$C140)),ISNUMBER(SEARCH("UVR",'Post Data'!$C140))),"Eastern",
OR(ISNUMBER(SEARCH("NCR",'Post Data'!$C140)),ISNUMBER(SEARCH("NTR",'Post Data'!$C140))),"Northern",
OR(ISNUMBER(SEARCH("WSR",'Post Data'!$C140)),ISNUMBER(SEARCH("SUR",'Post Data'!$C140))),"Southern",
OR(ISNUMBER(SEARCH("WCR",'Post Data'!$C140)),ISNUMBER(SEARCH("WNR",'Post Data'!$C140))),"Western")</f>
        <v>Central</v>
      </c>
      <c r="AB140" s="1" t="str">
        <f>'Post Data'!$R140</f>
        <v>FTG</v>
      </c>
      <c r="AC140" s="4">
        <v>45138.0</v>
      </c>
      <c r="AD140" s="1">
        <f>COUNTIFS('Post Data'!$X$2:$X$465,"Within SLA",'Post Data'!$C$2:$C$465,'Post Data'!$C140,'Post Data'!$D$2:$D$465,'Post Data'!$D140)</f>
        <v>1</v>
      </c>
      <c r="AE140" s="1">
        <f>COUNTIFS('Post Data'!$X$2:$X$465,"SLA Violated",'Post Data'!$C$2:$C$465,'Post Data'!$C140,'Post Data'!$D$2:$D$465,'Post Data'!$D140)</f>
        <v>0</v>
      </c>
      <c r="AF140" s="10">
        <f>'Post Data'!$AD140/('Post Data'!$AD140+'Post Data'!$AE140)</f>
        <v>1</v>
      </c>
    </row>
    <row r="141" ht="15.75" customHeight="1">
      <c r="A141" s="1" t="s">
        <v>456</v>
      </c>
      <c r="B141" s="1" t="s">
        <v>29</v>
      </c>
      <c r="C141" s="1" t="s">
        <v>357</v>
      </c>
      <c r="D141" s="1" t="s">
        <v>108</v>
      </c>
      <c r="E141" s="1" t="s">
        <v>118</v>
      </c>
      <c r="F141" s="1" t="s">
        <v>119</v>
      </c>
      <c r="G141" s="1" t="s">
        <v>253</v>
      </c>
      <c r="H141" s="1" t="s">
        <v>254</v>
      </c>
      <c r="I141" s="1">
        <v>262.0</v>
      </c>
      <c r="J141" s="1" t="s">
        <v>34</v>
      </c>
      <c r="K141" s="1" t="s">
        <v>35</v>
      </c>
      <c r="L141" s="9">
        <v>45152.50208333333</v>
      </c>
      <c r="M141" s="9">
        <v>45140.50208333333</v>
      </c>
      <c r="N141" s="9" t="s">
        <v>265</v>
      </c>
      <c r="O141" s="1" t="s">
        <v>266</v>
      </c>
      <c r="P141" s="1" t="b">
        <v>0</v>
      </c>
      <c r="Q141" s="1" t="s">
        <v>108</v>
      </c>
      <c r="R141" s="1" t="s">
        <v>51</v>
      </c>
      <c r="S141" s="6" t="s">
        <v>38</v>
      </c>
      <c r="T141" s="1" t="s">
        <v>39</v>
      </c>
      <c r="U141" s="1" t="str">
        <f>IF(ISNUMBER('Post Data'!$N141),"Done","Pending")</f>
        <v>Pending</v>
      </c>
      <c r="V141" s="5">
        <f>IFERROR('Post Data'!$N141-'Post Data'!$M141,5000)</f>
        <v>5000</v>
      </c>
      <c r="W141" s="1" t="str">
        <f t="array" ref="W141">IFS('Post Data'!$V141&lt;=5,"00-05 Days",
AND('Post Data'!$V141&gt;5,'Post Data'!$V141&lt;=10),"06-10 Days",
AND('Post Data'!$V141&gt;10,'Post Data'!$V141&lt;=15),"11-15 Days",
AND('Post Data'!$V141&gt;15,'Post Data'!$V141&lt;=20),"16-20 Days",
'Post Data'!$V141&gt;20,"20+ Days")</f>
        <v>20+ Days</v>
      </c>
      <c r="X141" s="1" t="str">
        <f>IF(AND('Post Data'!$N141&lt;='Post Data'!$L141,'Post Data'!$N141&lt;&gt;0),"Within SLA",IF(AND(TODAY()&lt;='Post Data'!$L141,'Post Data'!$N141=0),"Within SLA","SLA Violated"))</f>
        <v>SLA Violated</v>
      </c>
      <c r="Y141" s="1" t="str">
        <f t="array" ref="Y141">IFERROR(INDEX('Pending @'!$B$2:$B$19,MATCH('Post Data'!$H141,'Pending @'!$A$2:$A$19,0)),
IF(AND('Post Data'!$D141="Region Update",'Post Data'!$AA141="Central"),"DNS-Central",
IF(AND('Post Data'!$D141="Region Update",'Post Data'!$AA141="Eastern"),"DNS-Eastern",
IF(AND('Post Data'!$D141="Region Update",'Post Data'!$AA141="Northern"),"DNS-Northern",
IF(AND('Post Data'!$D141="Region Update",'Post Data'!$AA141="Southern"),"DNS-Southern",
IF(AND('Post Data'!$D141="Region Update",'Post Data'!$AA141="Western"),"DNS-Western",
IF(AND('Post Data'!$D141="Region Update",'Post Data'!$AA141="Ops CO"),"DNS-Regional Ops",
IF(AND('Post Data'!$D141="Invoice Validation",'Post Data'!$AA141="Central"),"DNS-Central",
IF(AND('Post Data'!$D141="Invoice Validation",'Post Data'!$AA141="Eastern"),"DNS-Eastern",
IF(AND('Post Data'!$D141="Invoice Validation",'Post Data'!$AA141="Northern"),"DNS-Northern",
IF(AND('Post Data'!$D141="Invoice Validation",'Post Data'!$AA141="Southern"),"DNS-Southern",
IF(AND('Post Data'!$D141="Invoice Validation",'Post Data'!$AA141="Western"),"DNS-Western",
IF(AND('Post Data'!$D141="Invoiced Validation",'Post Data'!$AA141="Ops CO"),"DNS-Regional Ops",
IF(OR('Post Data'!$D141="Create &amp; Upload PO",'Post Data'!$D141="Payment Status Update",'Post Data'!$D141="Create SES and Send to Finance"),"DNS-Finance",
IF('Post Data'!$D141="SCM Invoice Validation","DNS-SCM")))))))))))))))</f>
        <v>DNS-Southern</v>
      </c>
      <c r="Z141" s="1" t="str">
        <f>IF(ISNUMBER(SEARCH("DNS",'Post Data'!$Y141)),"DNS","Vendor")</f>
        <v>DNS</v>
      </c>
      <c r="AA141" s="1" t="str">
        <f t="array" ref="AA141">IFS(ISNUMBER(SEARCH("Central Office",'Post Data'!$C141)),"Ops CO",
OR(ISNUMBER(SEARCH("CNR",'Post Data'!$C141)),ISNUMBER(SEARCH("NWR",'Post Data'!$C141))),"Central",
OR(ISNUMBER(SEARCH("ESR",'Post Data'!$C141)),ISNUMBER(SEARCH("UVR",'Post Data'!$C141))),"Eastern",
OR(ISNUMBER(SEARCH("NCR",'Post Data'!$C141)),ISNUMBER(SEARCH("NTR",'Post Data'!$C141))),"Northern",
OR(ISNUMBER(SEARCH("WSR",'Post Data'!$C141)),ISNUMBER(SEARCH("SUR",'Post Data'!$C141))),"Southern",
OR(ISNUMBER(SEARCH("WCR",'Post Data'!$C141)),ISNUMBER(SEARCH("WNR",'Post Data'!$C141))),"Western")</f>
        <v>Southern</v>
      </c>
      <c r="AB141" s="1" t="str">
        <f>'Post Data'!$R141</f>
        <v>Refuel</v>
      </c>
      <c r="AC141" s="4">
        <v>45138.0</v>
      </c>
      <c r="AD141" s="1">
        <f>COUNTIFS('Post Data'!$X$2:$X$465,"Within SLA",'Post Data'!$C$2:$C$465,'Post Data'!$C141,'Post Data'!$D$2:$D$465,'Post Data'!$D141)</f>
        <v>0</v>
      </c>
      <c r="AE141" s="1">
        <f>COUNTIFS('Post Data'!$X$2:$X$465,"SLA Violated",'Post Data'!$C$2:$C$465,'Post Data'!$C141,'Post Data'!$D$2:$D$465,'Post Data'!$D141)</f>
        <v>2</v>
      </c>
      <c r="AF141" s="10">
        <f>'Post Data'!$AD141/('Post Data'!$AD141+'Post Data'!$AE141)</f>
        <v>0</v>
      </c>
    </row>
    <row r="142" ht="15.75" customHeight="1">
      <c r="A142" s="1" t="s">
        <v>457</v>
      </c>
      <c r="B142" s="1" t="s">
        <v>29</v>
      </c>
      <c r="C142" s="1" t="s">
        <v>458</v>
      </c>
      <c r="D142" s="1" t="s">
        <v>108</v>
      </c>
      <c r="E142" s="1" t="s">
        <v>300</v>
      </c>
      <c r="F142" s="1" t="s">
        <v>301</v>
      </c>
      <c r="G142" s="1" t="s">
        <v>302</v>
      </c>
      <c r="H142" s="1" t="s">
        <v>303</v>
      </c>
      <c r="I142" s="1">
        <v>263.0</v>
      </c>
      <c r="J142" s="1" t="s">
        <v>34</v>
      </c>
      <c r="K142" s="1" t="s">
        <v>35</v>
      </c>
      <c r="L142" s="9">
        <v>45152.50208333333</v>
      </c>
      <c r="M142" s="9">
        <v>45140.50208333333</v>
      </c>
      <c r="N142" s="9">
        <v>45142.41736111111</v>
      </c>
      <c r="O142" s="1" t="s">
        <v>246</v>
      </c>
      <c r="P142" s="1" t="b">
        <v>0</v>
      </c>
      <c r="Q142" s="1" t="s">
        <v>108</v>
      </c>
      <c r="R142" s="1" t="s">
        <v>45</v>
      </c>
      <c r="S142" s="6" t="s">
        <v>38</v>
      </c>
      <c r="T142" s="1" t="s">
        <v>39</v>
      </c>
      <c r="U142" s="1" t="str">
        <f>IF(ISNUMBER('Post Data'!$N142),"Done","Pending")</f>
        <v>Done</v>
      </c>
      <c r="V142" s="5">
        <f>IFERROR('Post Data'!$N142-'Post Data'!$M142,5000)</f>
        <v>1.915277778</v>
      </c>
      <c r="W142" s="1" t="str">
        <f t="array" ref="W142">IFS('Post Data'!$V142&lt;=5,"00-05 Days",
AND('Post Data'!$V142&gt;5,'Post Data'!$V142&lt;=10),"06-10 Days",
AND('Post Data'!$V142&gt;10,'Post Data'!$V142&lt;=15),"11-15 Days",
AND('Post Data'!$V142&gt;15,'Post Data'!$V142&lt;=20),"16-20 Days",
'Post Data'!$V142&gt;20,"20+ Days")</f>
        <v>00-05 Days</v>
      </c>
      <c r="X142" s="1" t="str">
        <f>IF(AND('Post Data'!$N142&lt;='Post Data'!$L142,'Post Data'!$N142&lt;&gt;0),"Within SLA",IF(AND(TODAY()&lt;='Post Data'!$L142,'Post Data'!$N142=0),"Within SLA","SLA Violated"))</f>
        <v>Within SLA</v>
      </c>
      <c r="Y142" s="1" t="str">
        <f t="array" ref="Y142">IFERROR(INDEX('Pending @'!$B$2:$B$19,MATCH('Post Data'!$H142,'Pending @'!$A$2:$A$19,0)),
IF(AND('Post Data'!$D142="Region Update",'Post Data'!$AA142="Central"),"DNS-Central",
IF(AND('Post Data'!$D142="Region Update",'Post Data'!$AA142="Eastern"),"DNS-Eastern",
IF(AND('Post Data'!$D142="Region Update",'Post Data'!$AA142="Northern"),"DNS-Northern",
IF(AND('Post Data'!$D142="Region Update",'Post Data'!$AA142="Southern"),"DNS-Southern",
IF(AND('Post Data'!$D142="Region Update",'Post Data'!$AA142="Western"),"DNS-Western",
IF(AND('Post Data'!$D142="Region Update",'Post Data'!$AA142="Ops CO"),"DNS-Regional Ops",
IF(AND('Post Data'!$D142="Invoice Validation",'Post Data'!$AA142="Central"),"DNS-Central",
IF(AND('Post Data'!$D142="Invoice Validation",'Post Data'!$AA142="Eastern"),"DNS-Eastern",
IF(AND('Post Data'!$D142="Invoice Validation",'Post Data'!$AA142="Northern"),"DNS-Northern",
IF(AND('Post Data'!$D142="Invoice Validation",'Post Data'!$AA142="Southern"),"DNS-Southern",
IF(AND('Post Data'!$D142="Invoice Validation",'Post Data'!$AA142="Western"),"DNS-Western",
IF(AND('Post Data'!$D142="Invoiced Validation",'Post Data'!$AA142="Ops CO"),"DNS-Regional Ops",
IF(OR('Post Data'!$D142="Create &amp; Upload PO",'Post Data'!$D142="Payment Status Update",'Post Data'!$D142="Create SES and Send to Finance"),"DNS-Finance",
IF('Post Data'!$D142="SCM Invoice Validation","DNS-SCM")))))))))))))))</f>
        <v>DNS-Northern</v>
      </c>
      <c r="Z142" s="1" t="str">
        <f>IF(ISNUMBER(SEARCH("DNS",'Post Data'!$Y142)),"DNS","Vendor")</f>
        <v>DNS</v>
      </c>
      <c r="AA142" s="1" t="str">
        <f t="array" ref="AA142">IFS(ISNUMBER(SEARCH("Central Office",'Post Data'!$C142)),"Ops CO",
OR(ISNUMBER(SEARCH("CNR",'Post Data'!$C142)),ISNUMBER(SEARCH("NWR",'Post Data'!$C142))),"Central",
OR(ISNUMBER(SEARCH("ESR",'Post Data'!$C142)),ISNUMBER(SEARCH("UVR",'Post Data'!$C142))),"Eastern",
OR(ISNUMBER(SEARCH("NCR",'Post Data'!$C142)),ISNUMBER(SEARCH("NTR",'Post Data'!$C142))),"Northern",
OR(ISNUMBER(SEARCH("WSR",'Post Data'!$C142)),ISNUMBER(SEARCH("SUR",'Post Data'!$C142))),"Southern",
OR(ISNUMBER(SEARCH("WCR",'Post Data'!$C142)),ISNUMBER(SEARCH("WNR",'Post Data'!$C142))),"Western")</f>
        <v>Northern</v>
      </c>
      <c r="AB142" s="1" t="str">
        <f>'Post Data'!$R142</f>
        <v>AC</v>
      </c>
      <c r="AC142" s="4">
        <v>45138.0</v>
      </c>
      <c r="AD142" s="1">
        <f>COUNTIFS('Post Data'!$X$2:$X$465,"Within SLA",'Post Data'!$C$2:$C$465,'Post Data'!$C142,'Post Data'!$D$2:$D$465,'Post Data'!$D142)</f>
        <v>1</v>
      </c>
      <c r="AE142" s="1">
        <f>COUNTIFS('Post Data'!$X$2:$X$465,"SLA Violated",'Post Data'!$C$2:$C$465,'Post Data'!$C142,'Post Data'!$D$2:$D$465,'Post Data'!$D142)</f>
        <v>0</v>
      </c>
      <c r="AF142" s="10">
        <f>'Post Data'!$AD142/('Post Data'!$AD142+'Post Data'!$AE142)</f>
        <v>1</v>
      </c>
    </row>
    <row r="143" ht="15.75" customHeight="1">
      <c r="A143" s="1" t="s">
        <v>459</v>
      </c>
      <c r="B143" s="1" t="s">
        <v>29</v>
      </c>
      <c r="C143" s="1" t="s">
        <v>460</v>
      </c>
      <c r="D143" s="1" t="s">
        <v>108</v>
      </c>
      <c r="E143" s="1" t="s">
        <v>325</v>
      </c>
      <c r="F143" s="1" t="s">
        <v>326</v>
      </c>
      <c r="G143" s="1" t="s">
        <v>302</v>
      </c>
      <c r="H143" s="1" t="s">
        <v>303</v>
      </c>
      <c r="I143" s="1">
        <v>254.0</v>
      </c>
      <c r="J143" s="1" t="s">
        <v>34</v>
      </c>
      <c r="K143" s="1" t="s">
        <v>35</v>
      </c>
      <c r="L143" s="9">
        <v>45152.50208333333</v>
      </c>
      <c r="M143" s="9">
        <v>45140.50208333333</v>
      </c>
      <c r="N143" s="9">
        <v>45149.645833333336</v>
      </c>
      <c r="O143" s="1" t="s">
        <v>246</v>
      </c>
      <c r="P143" s="1" t="b">
        <v>0</v>
      </c>
      <c r="Q143" s="1" t="s">
        <v>108</v>
      </c>
      <c r="R143" s="1" t="s">
        <v>51</v>
      </c>
      <c r="S143" s="6" t="s">
        <v>38</v>
      </c>
      <c r="T143" s="1" t="s">
        <v>39</v>
      </c>
      <c r="U143" s="1" t="str">
        <f>IF(ISNUMBER('Post Data'!$N143),"Done","Pending")</f>
        <v>Done</v>
      </c>
      <c r="V143" s="5">
        <f>IFERROR('Post Data'!$N143-'Post Data'!$M143,5000)</f>
        <v>9.14375</v>
      </c>
      <c r="W143" s="1" t="str">
        <f t="array" ref="W143">IFS('Post Data'!$V143&lt;=5,"00-05 Days",
AND('Post Data'!$V143&gt;5,'Post Data'!$V143&lt;=10),"06-10 Days",
AND('Post Data'!$V143&gt;10,'Post Data'!$V143&lt;=15),"11-15 Days",
AND('Post Data'!$V143&gt;15,'Post Data'!$V143&lt;=20),"16-20 Days",
'Post Data'!$V143&gt;20,"20+ Days")</f>
        <v>06-10 Days</v>
      </c>
      <c r="X143" s="1" t="str">
        <f>IF(AND('Post Data'!$N143&lt;='Post Data'!$L143,'Post Data'!$N143&lt;&gt;0),"Within SLA",IF(AND(TODAY()&lt;='Post Data'!$L143,'Post Data'!$N143=0),"Within SLA","SLA Violated"))</f>
        <v>Within SLA</v>
      </c>
      <c r="Y143" s="1" t="str">
        <f t="array" ref="Y143">IFERROR(INDEX('Pending @'!$B$2:$B$19,MATCH('Post Data'!$H143,'Pending @'!$A$2:$A$19,0)),
IF(AND('Post Data'!$D143="Region Update",'Post Data'!$AA143="Central"),"DNS-Central",
IF(AND('Post Data'!$D143="Region Update",'Post Data'!$AA143="Eastern"),"DNS-Eastern",
IF(AND('Post Data'!$D143="Region Update",'Post Data'!$AA143="Northern"),"DNS-Northern",
IF(AND('Post Data'!$D143="Region Update",'Post Data'!$AA143="Southern"),"DNS-Southern",
IF(AND('Post Data'!$D143="Region Update",'Post Data'!$AA143="Western"),"DNS-Western",
IF(AND('Post Data'!$D143="Region Update",'Post Data'!$AA143="Ops CO"),"DNS-Regional Ops",
IF(AND('Post Data'!$D143="Invoice Validation",'Post Data'!$AA143="Central"),"DNS-Central",
IF(AND('Post Data'!$D143="Invoice Validation",'Post Data'!$AA143="Eastern"),"DNS-Eastern",
IF(AND('Post Data'!$D143="Invoice Validation",'Post Data'!$AA143="Northern"),"DNS-Northern",
IF(AND('Post Data'!$D143="Invoice Validation",'Post Data'!$AA143="Southern"),"DNS-Southern",
IF(AND('Post Data'!$D143="Invoice Validation",'Post Data'!$AA143="Western"),"DNS-Western",
IF(AND('Post Data'!$D143="Invoiced Validation",'Post Data'!$AA143="Ops CO"),"DNS-Regional Ops",
IF(OR('Post Data'!$D143="Create &amp; Upload PO",'Post Data'!$D143="Payment Status Update",'Post Data'!$D143="Create SES and Send to Finance"),"DNS-Finance",
IF('Post Data'!$D143="SCM Invoice Validation","DNS-SCM")))))))))))))))</f>
        <v>DNS-Northern</v>
      </c>
      <c r="Z143" s="1" t="str">
        <f>IF(ISNUMBER(SEARCH("DNS",'Post Data'!$Y143)),"DNS","Vendor")</f>
        <v>DNS</v>
      </c>
      <c r="AA143" s="1" t="str">
        <f t="array" ref="AA143">IFS(ISNUMBER(SEARCH("Central Office",'Post Data'!$C143)),"Ops CO",
OR(ISNUMBER(SEARCH("CNR",'Post Data'!$C143)),ISNUMBER(SEARCH("NWR",'Post Data'!$C143))),"Central",
OR(ISNUMBER(SEARCH("ESR",'Post Data'!$C143)),ISNUMBER(SEARCH("UVR",'Post Data'!$C143))),"Eastern",
OR(ISNUMBER(SEARCH("NCR",'Post Data'!$C143)),ISNUMBER(SEARCH("NTR",'Post Data'!$C143))),"Northern",
OR(ISNUMBER(SEARCH("WSR",'Post Data'!$C143)),ISNUMBER(SEARCH("SUR",'Post Data'!$C143))),"Southern",
OR(ISNUMBER(SEARCH("WCR",'Post Data'!$C143)),ISNUMBER(SEARCH("WNR",'Post Data'!$C143))),"Western")</f>
        <v>Northern</v>
      </c>
      <c r="AB143" s="1" t="str">
        <f>'Post Data'!$R143</f>
        <v>Refuel</v>
      </c>
      <c r="AC143" s="4">
        <v>45138.0</v>
      </c>
      <c r="AD143" s="1">
        <f>COUNTIFS('Post Data'!$X$2:$X$465,"Within SLA",'Post Data'!$C$2:$C$465,'Post Data'!$C143,'Post Data'!$D$2:$D$465,'Post Data'!$D143)</f>
        <v>1</v>
      </c>
      <c r="AE143" s="1">
        <f>COUNTIFS('Post Data'!$X$2:$X$465,"SLA Violated",'Post Data'!$C$2:$C$465,'Post Data'!$C143,'Post Data'!$D$2:$D$465,'Post Data'!$D143)</f>
        <v>0</v>
      </c>
      <c r="AF143" s="10">
        <f>'Post Data'!$AD143/('Post Data'!$AD143+'Post Data'!$AE143)</f>
        <v>1</v>
      </c>
    </row>
    <row r="144" ht="15.75" customHeight="1">
      <c r="A144" s="1" t="s">
        <v>461</v>
      </c>
      <c r="B144" s="1" t="s">
        <v>29</v>
      </c>
      <c r="C144" s="1" t="s">
        <v>462</v>
      </c>
      <c r="D144" s="1" t="s">
        <v>108</v>
      </c>
      <c r="E144" s="1" t="s">
        <v>325</v>
      </c>
      <c r="F144" s="1" t="s">
        <v>326</v>
      </c>
      <c r="G144" s="1" t="s">
        <v>302</v>
      </c>
      <c r="H144" s="1" t="s">
        <v>303</v>
      </c>
      <c r="I144" s="1">
        <v>272.0</v>
      </c>
      <c r="J144" s="1" t="s">
        <v>34</v>
      </c>
      <c r="K144" s="1" t="s">
        <v>35</v>
      </c>
      <c r="L144" s="9">
        <v>45152.50208333333</v>
      </c>
      <c r="M144" s="9">
        <v>45140.50208333333</v>
      </c>
      <c r="N144" s="9">
        <v>45149.64861111111</v>
      </c>
      <c r="O144" s="1" t="s">
        <v>246</v>
      </c>
      <c r="P144" s="1" t="b">
        <v>0</v>
      </c>
      <c r="Q144" s="1" t="s">
        <v>108</v>
      </c>
      <c r="R144" s="1" t="s">
        <v>42</v>
      </c>
      <c r="S144" s="6" t="s">
        <v>38</v>
      </c>
      <c r="T144" s="1" t="s">
        <v>39</v>
      </c>
      <c r="U144" s="1" t="str">
        <f>IF(ISNUMBER('Post Data'!$N144),"Done","Pending")</f>
        <v>Done</v>
      </c>
      <c r="V144" s="5">
        <f>IFERROR('Post Data'!$N144-'Post Data'!$M144,5000)</f>
        <v>9.146527778</v>
      </c>
      <c r="W144" s="1" t="str">
        <f t="array" ref="W144">IFS('Post Data'!$V144&lt;=5,"00-05 Days",
AND('Post Data'!$V144&gt;5,'Post Data'!$V144&lt;=10),"06-10 Days",
AND('Post Data'!$V144&gt;10,'Post Data'!$V144&lt;=15),"11-15 Days",
AND('Post Data'!$V144&gt;15,'Post Data'!$V144&lt;=20),"16-20 Days",
'Post Data'!$V144&gt;20,"20+ Days")</f>
        <v>06-10 Days</v>
      </c>
      <c r="X144" s="1" t="str">
        <f>IF(AND('Post Data'!$N144&lt;='Post Data'!$L144,'Post Data'!$N144&lt;&gt;0),"Within SLA",IF(AND(TODAY()&lt;='Post Data'!$L144,'Post Data'!$N144=0),"Within SLA","SLA Violated"))</f>
        <v>Within SLA</v>
      </c>
      <c r="Y144" s="1" t="str">
        <f t="array" ref="Y144">IFERROR(INDEX('Pending @'!$B$2:$B$19,MATCH('Post Data'!$H144,'Pending @'!$A$2:$A$19,0)),
IF(AND('Post Data'!$D144="Region Update",'Post Data'!$AA144="Central"),"DNS-Central",
IF(AND('Post Data'!$D144="Region Update",'Post Data'!$AA144="Eastern"),"DNS-Eastern",
IF(AND('Post Data'!$D144="Region Update",'Post Data'!$AA144="Northern"),"DNS-Northern",
IF(AND('Post Data'!$D144="Region Update",'Post Data'!$AA144="Southern"),"DNS-Southern",
IF(AND('Post Data'!$D144="Region Update",'Post Data'!$AA144="Western"),"DNS-Western",
IF(AND('Post Data'!$D144="Region Update",'Post Data'!$AA144="Ops CO"),"DNS-Regional Ops",
IF(AND('Post Data'!$D144="Invoice Validation",'Post Data'!$AA144="Central"),"DNS-Central",
IF(AND('Post Data'!$D144="Invoice Validation",'Post Data'!$AA144="Eastern"),"DNS-Eastern",
IF(AND('Post Data'!$D144="Invoice Validation",'Post Data'!$AA144="Northern"),"DNS-Northern",
IF(AND('Post Data'!$D144="Invoice Validation",'Post Data'!$AA144="Southern"),"DNS-Southern",
IF(AND('Post Data'!$D144="Invoice Validation",'Post Data'!$AA144="Western"),"DNS-Western",
IF(AND('Post Data'!$D144="Invoiced Validation",'Post Data'!$AA144="Ops CO"),"DNS-Regional Ops",
IF(OR('Post Data'!$D144="Create &amp; Upload PO",'Post Data'!$D144="Payment Status Update",'Post Data'!$D144="Create SES and Send to Finance"),"DNS-Finance",
IF('Post Data'!$D144="SCM Invoice Validation","DNS-SCM")))))))))))))))</f>
        <v>DNS-Northern</v>
      </c>
      <c r="Z144" s="1" t="str">
        <f>IF(ISNUMBER(SEARCH("DNS",'Post Data'!$Y144)),"DNS","Vendor")</f>
        <v>DNS</v>
      </c>
      <c r="AA144" s="1" t="str">
        <f t="array" ref="AA144">IFS(ISNUMBER(SEARCH("Central Office",'Post Data'!$C144)),"Ops CO",
OR(ISNUMBER(SEARCH("CNR",'Post Data'!$C144)),ISNUMBER(SEARCH("NWR",'Post Data'!$C144))),"Central",
OR(ISNUMBER(SEARCH("ESR",'Post Data'!$C144)),ISNUMBER(SEARCH("UVR",'Post Data'!$C144))),"Eastern",
OR(ISNUMBER(SEARCH("NCR",'Post Data'!$C144)),ISNUMBER(SEARCH("NTR",'Post Data'!$C144))),"Northern",
OR(ISNUMBER(SEARCH("WSR",'Post Data'!$C144)),ISNUMBER(SEARCH("SUR",'Post Data'!$C144))),"Southern",
OR(ISNUMBER(SEARCH("WCR",'Post Data'!$C144)),ISNUMBER(SEARCH("WNR",'Post Data'!$C144))),"Western")</f>
        <v>Northern</v>
      </c>
      <c r="AB144" s="1" t="str">
        <f>'Post Data'!$R144</f>
        <v>PG</v>
      </c>
      <c r="AC144" s="4">
        <v>45138.0</v>
      </c>
      <c r="AD144" s="1">
        <f>COUNTIFS('Post Data'!$X$2:$X$465,"Within SLA",'Post Data'!$C$2:$C$465,'Post Data'!$C144,'Post Data'!$D$2:$D$465,'Post Data'!$D144)</f>
        <v>1</v>
      </c>
      <c r="AE144" s="1">
        <f>COUNTIFS('Post Data'!$X$2:$X$465,"SLA Violated",'Post Data'!$C$2:$C$465,'Post Data'!$C144,'Post Data'!$D$2:$D$465,'Post Data'!$D144)</f>
        <v>0</v>
      </c>
      <c r="AF144" s="10">
        <f>'Post Data'!$AD144/('Post Data'!$AD144+'Post Data'!$AE144)</f>
        <v>1</v>
      </c>
    </row>
    <row r="145" ht="15.75" customHeight="1">
      <c r="A145" s="1" t="s">
        <v>463</v>
      </c>
      <c r="B145" s="1" t="s">
        <v>29</v>
      </c>
      <c r="C145" s="1" t="s">
        <v>464</v>
      </c>
      <c r="D145" s="1" t="s">
        <v>108</v>
      </c>
      <c r="E145" s="1" t="s">
        <v>395</v>
      </c>
      <c r="F145" s="1" t="s">
        <v>396</v>
      </c>
      <c r="G145" s="1" t="s">
        <v>183</v>
      </c>
      <c r="H145" s="1" t="s">
        <v>184</v>
      </c>
      <c r="I145" s="1">
        <v>255.0</v>
      </c>
      <c r="J145" s="1" t="s">
        <v>34</v>
      </c>
      <c r="K145" s="1" t="s">
        <v>35</v>
      </c>
      <c r="L145" s="9">
        <v>45152.50208333333</v>
      </c>
      <c r="M145" s="9">
        <v>45140.50208333333</v>
      </c>
      <c r="N145" s="9">
        <v>45140.65277777778</v>
      </c>
      <c r="O145" s="1" t="s">
        <v>246</v>
      </c>
      <c r="P145" s="1" t="b">
        <v>0</v>
      </c>
      <c r="Q145" s="1" t="s">
        <v>108</v>
      </c>
      <c r="R145" s="1" t="s">
        <v>104</v>
      </c>
      <c r="S145" s="6" t="s">
        <v>38</v>
      </c>
      <c r="T145" s="1" t="s">
        <v>125</v>
      </c>
      <c r="U145" s="1" t="str">
        <f>IF(ISNUMBER('Post Data'!$N145),"Done","Pending")</f>
        <v>Done</v>
      </c>
      <c r="V145" s="5">
        <f>IFERROR('Post Data'!$N145-'Post Data'!$M145,5000)</f>
        <v>0.1506944444</v>
      </c>
      <c r="W145" s="1" t="str">
        <f t="array" ref="W145">IFS('Post Data'!$V145&lt;=5,"00-05 Days",
AND('Post Data'!$V145&gt;5,'Post Data'!$V145&lt;=10),"06-10 Days",
AND('Post Data'!$V145&gt;10,'Post Data'!$V145&lt;=15),"11-15 Days",
AND('Post Data'!$V145&gt;15,'Post Data'!$V145&lt;=20),"16-20 Days",
'Post Data'!$V145&gt;20,"20+ Days")</f>
        <v>00-05 Days</v>
      </c>
      <c r="X145" s="1" t="str">
        <f>IF(AND('Post Data'!$N145&lt;='Post Data'!$L145,'Post Data'!$N145&lt;&gt;0),"Within SLA",IF(AND(TODAY()&lt;='Post Data'!$L145,'Post Data'!$N145=0),"Within SLA","SLA Violated"))</f>
        <v>Within SLA</v>
      </c>
      <c r="Y145" s="1" t="str">
        <f t="array" ref="Y145">IFERROR(INDEX('Pending @'!$B$2:$B$19,MATCH('Post Data'!$H145,'Pending @'!$A$2:$A$19,0)),
IF(AND('Post Data'!$D145="Region Update",'Post Data'!$AA145="Central"),"DNS-Central",
IF(AND('Post Data'!$D145="Region Update",'Post Data'!$AA145="Eastern"),"DNS-Eastern",
IF(AND('Post Data'!$D145="Region Update",'Post Data'!$AA145="Northern"),"DNS-Northern",
IF(AND('Post Data'!$D145="Region Update",'Post Data'!$AA145="Southern"),"DNS-Southern",
IF(AND('Post Data'!$D145="Region Update",'Post Data'!$AA145="Western"),"DNS-Western",
IF(AND('Post Data'!$D145="Region Update",'Post Data'!$AA145="Ops CO"),"DNS-Regional Ops",
IF(AND('Post Data'!$D145="Invoice Validation",'Post Data'!$AA145="Central"),"DNS-Central",
IF(AND('Post Data'!$D145="Invoice Validation",'Post Data'!$AA145="Eastern"),"DNS-Eastern",
IF(AND('Post Data'!$D145="Invoice Validation",'Post Data'!$AA145="Northern"),"DNS-Northern",
IF(AND('Post Data'!$D145="Invoice Validation",'Post Data'!$AA145="Southern"),"DNS-Southern",
IF(AND('Post Data'!$D145="Invoice Validation",'Post Data'!$AA145="Western"),"DNS-Western",
IF(AND('Post Data'!$D145="Invoiced Validation",'Post Data'!$AA145="Ops CO"),"DNS-Regional Ops",
IF(OR('Post Data'!$D145="Create &amp; Upload PO",'Post Data'!$D145="Payment Status Update",'Post Data'!$D145="Create SES and Send to Finance"),"DNS-Finance",
IF('Post Data'!$D145="SCM Invoice Validation","DNS-SCM")))))))))))))))</f>
        <v>DNS-Regional Ops</v>
      </c>
      <c r="Z145" s="1" t="str">
        <f>IF(ISNUMBER(SEARCH("DNS",'Post Data'!$Y145)),"DNS","Vendor")</f>
        <v>DNS</v>
      </c>
      <c r="AA145" s="1" t="str">
        <f t="array" ref="AA145">IFS(ISNUMBER(SEARCH("Central Office",'Post Data'!$C145)),"Ops CO",
OR(ISNUMBER(SEARCH("CNR",'Post Data'!$C145)),ISNUMBER(SEARCH("NWR",'Post Data'!$C145))),"Central",
OR(ISNUMBER(SEARCH("ESR",'Post Data'!$C145)),ISNUMBER(SEARCH("UVR",'Post Data'!$C145))),"Eastern",
OR(ISNUMBER(SEARCH("NCR",'Post Data'!$C145)),ISNUMBER(SEARCH("NTR",'Post Data'!$C145))),"Northern",
OR(ISNUMBER(SEARCH("WSR",'Post Data'!$C145)),ISNUMBER(SEARCH("SUR",'Post Data'!$C145))),"Southern",
OR(ISNUMBER(SEARCH("WCR",'Post Data'!$C145)),ISNUMBER(SEARCH("WNR",'Post Data'!$C145))),"Western")</f>
        <v>Ops CO</v>
      </c>
      <c r="AB145" s="1" t="str">
        <f>'Post Data'!$R145</f>
        <v>Security</v>
      </c>
      <c r="AC145" s="4">
        <v>45138.0</v>
      </c>
      <c r="AD145" s="1">
        <f>COUNTIFS('Post Data'!$X$2:$X$465,"Within SLA",'Post Data'!$C$2:$C$465,'Post Data'!$C145,'Post Data'!$D$2:$D$465,'Post Data'!$D145)</f>
        <v>1</v>
      </c>
      <c r="AE145" s="1">
        <f>COUNTIFS('Post Data'!$X$2:$X$465,"SLA Violated",'Post Data'!$C$2:$C$465,'Post Data'!$C145,'Post Data'!$D$2:$D$465,'Post Data'!$D145)</f>
        <v>0</v>
      </c>
      <c r="AF145" s="10">
        <f>'Post Data'!$AD145/('Post Data'!$AD145+'Post Data'!$AE145)</f>
        <v>1</v>
      </c>
    </row>
    <row r="146" ht="15.75" customHeight="1">
      <c r="A146" s="1" t="s">
        <v>465</v>
      </c>
      <c r="B146" s="1" t="s">
        <v>29</v>
      </c>
      <c r="C146" s="1" t="s">
        <v>355</v>
      </c>
      <c r="D146" s="1" t="s">
        <v>108</v>
      </c>
      <c r="E146" s="1" t="s">
        <v>118</v>
      </c>
      <c r="F146" s="1" t="s">
        <v>119</v>
      </c>
      <c r="G146" s="1" t="s">
        <v>253</v>
      </c>
      <c r="H146" s="1" t="s">
        <v>254</v>
      </c>
      <c r="I146" s="1">
        <v>271.0</v>
      </c>
      <c r="J146" s="1" t="s">
        <v>34</v>
      </c>
      <c r="K146" s="1" t="s">
        <v>35</v>
      </c>
      <c r="L146" s="9">
        <v>45152.50208333333</v>
      </c>
      <c r="M146" s="9">
        <v>45140.50208333333</v>
      </c>
      <c r="N146" s="9" t="s">
        <v>265</v>
      </c>
      <c r="O146" s="1" t="s">
        <v>266</v>
      </c>
      <c r="P146" s="1" t="b">
        <v>0</v>
      </c>
      <c r="Q146" s="1" t="s">
        <v>108</v>
      </c>
      <c r="R146" s="1" t="s">
        <v>45</v>
      </c>
      <c r="S146" s="6" t="s">
        <v>38</v>
      </c>
      <c r="T146" s="1" t="s">
        <v>39</v>
      </c>
      <c r="U146" s="1" t="str">
        <f>IF(ISNUMBER('Post Data'!$N146),"Done","Pending")</f>
        <v>Pending</v>
      </c>
      <c r="V146" s="5">
        <f>IFERROR('Post Data'!$N146-'Post Data'!$M146,5000)</f>
        <v>5000</v>
      </c>
      <c r="W146" s="1" t="str">
        <f t="array" ref="W146">IFS('Post Data'!$V146&lt;=5,"00-05 Days",
AND('Post Data'!$V146&gt;5,'Post Data'!$V146&lt;=10),"06-10 Days",
AND('Post Data'!$V146&gt;10,'Post Data'!$V146&lt;=15),"11-15 Days",
AND('Post Data'!$V146&gt;15,'Post Data'!$V146&lt;=20),"16-20 Days",
'Post Data'!$V146&gt;20,"20+ Days")</f>
        <v>20+ Days</v>
      </c>
      <c r="X146" s="1" t="str">
        <f>IF(AND('Post Data'!$N146&lt;='Post Data'!$L146,'Post Data'!$N146&lt;&gt;0),"Within SLA",IF(AND(TODAY()&lt;='Post Data'!$L146,'Post Data'!$N146=0),"Within SLA","SLA Violated"))</f>
        <v>SLA Violated</v>
      </c>
      <c r="Y146" s="1" t="str">
        <f t="array" ref="Y146">IFERROR(INDEX('Pending @'!$B$2:$B$19,MATCH('Post Data'!$H146,'Pending @'!$A$2:$A$19,0)),
IF(AND('Post Data'!$D146="Region Update",'Post Data'!$AA146="Central"),"DNS-Central",
IF(AND('Post Data'!$D146="Region Update",'Post Data'!$AA146="Eastern"),"DNS-Eastern",
IF(AND('Post Data'!$D146="Region Update",'Post Data'!$AA146="Northern"),"DNS-Northern",
IF(AND('Post Data'!$D146="Region Update",'Post Data'!$AA146="Southern"),"DNS-Southern",
IF(AND('Post Data'!$D146="Region Update",'Post Data'!$AA146="Western"),"DNS-Western",
IF(AND('Post Data'!$D146="Region Update",'Post Data'!$AA146="Ops CO"),"DNS-Regional Ops",
IF(AND('Post Data'!$D146="Invoice Validation",'Post Data'!$AA146="Central"),"DNS-Central",
IF(AND('Post Data'!$D146="Invoice Validation",'Post Data'!$AA146="Eastern"),"DNS-Eastern",
IF(AND('Post Data'!$D146="Invoice Validation",'Post Data'!$AA146="Northern"),"DNS-Northern",
IF(AND('Post Data'!$D146="Invoice Validation",'Post Data'!$AA146="Southern"),"DNS-Southern",
IF(AND('Post Data'!$D146="Invoice Validation",'Post Data'!$AA146="Western"),"DNS-Western",
IF(AND('Post Data'!$D146="Invoiced Validation",'Post Data'!$AA146="Ops CO"),"DNS-Regional Ops",
IF(OR('Post Data'!$D146="Create &amp; Upload PO",'Post Data'!$D146="Payment Status Update",'Post Data'!$D146="Create SES and Send to Finance"),"DNS-Finance",
IF('Post Data'!$D146="SCM Invoice Validation","DNS-SCM")))))))))))))))</f>
        <v>DNS-Southern</v>
      </c>
      <c r="Z146" s="1" t="str">
        <f>IF(ISNUMBER(SEARCH("DNS",'Post Data'!$Y146)),"DNS","Vendor")</f>
        <v>DNS</v>
      </c>
      <c r="AA146" s="1" t="str">
        <f t="array" ref="AA146">IFS(ISNUMBER(SEARCH("Central Office",'Post Data'!$C146)),"Ops CO",
OR(ISNUMBER(SEARCH("CNR",'Post Data'!$C146)),ISNUMBER(SEARCH("NWR",'Post Data'!$C146))),"Central",
OR(ISNUMBER(SEARCH("ESR",'Post Data'!$C146)),ISNUMBER(SEARCH("UVR",'Post Data'!$C146))),"Eastern",
OR(ISNUMBER(SEARCH("NCR",'Post Data'!$C146)),ISNUMBER(SEARCH("NTR",'Post Data'!$C146))),"Northern",
OR(ISNUMBER(SEARCH("WSR",'Post Data'!$C146)),ISNUMBER(SEARCH("SUR",'Post Data'!$C146))),"Southern",
OR(ISNUMBER(SEARCH("WCR",'Post Data'!$C146)),ISNUMBER(SEARCH("WNR",'Post Data'!$C146))),"Western")</f>
        <v>Southern</v>
      </c>
      <c r="AB146" s="1" t="str">
        <f>'Post Data'!$R146</f>
        <v>AC</v>
      </c>
      <c r="AC146" s="4">
        <v>45138.0</v>
      </c>
      <c r="AD146" s="1">
        <f>COUNTIFS('Post Data'!$X$2:$X$465,"Within SLA",'Post Data'!$C$2:$C$465,'Post Data'!$C146,'Post Data'!$D$2:$D$465,'Post Data'!$D146)</f>
        <v>0</v>
      </c>
      <c r="AE146" s="1">
        <f>COUNTIFS('Post Data'!$X$2:$X$465,"SLA Violated",'Post Data'!$C$2:$C$465,'Post Data'!$C146,'Post Data'!$D$2:$D$465,'Post Data'!$D146)</f>
        <v>2</v>
      </c>
      <c r="AF146" s="10">
        <f>'Post Data'!$AD146/('Post Data'!$AD146+'Post Data'!$AE146)</f>
        <v>0</v>
      </c>
    </row>
    <row r="147" ht="15.75" customHeight="1">
      <c r="A147" s="1" t="s">
        <v>466</v>
      </c>
      <c r="B147" s="1" t="s">
        <v>29</v>
      </c>
      <c r="C147" s="1" t="s">
        <v>467</v>
      </c>
      <c r="D147" s="1" t="s">
        <v>108</v>
      </c>
      <c r="E147" s="1" t="s">
        <v>148</v>
      </c>
      <c r="F147" s="1" t="s">
        <v>149</v>
      </c>
      <c r="G147" s="1" t="s">
        <v>183</v>
      </c>
      <c r="H147" s="1" t="s">
        <v>184</v>
      </c>
      <c r="I147" s="1">
        <v>267.0</v>
      </c>
      <c r="J147" s="1" t="s">
        <v>34</v>
      </c>
      <c r="K147" s="1" t="s">
        <v>35</v>
      </c>
      <c r="L147" s="9">
        <v>45152.50208333333</v>
      </c>
      <c r="M147" s="9">
        <v>45140.50208333333</v>
      </c>
      <c r="N147" s="9">
        <v>45148.49930555555</v>
      </c>
      <c r="O147" s="1" t="s">
        <v>246</v>
      </c>
      <c r="P147" s="1" t="b">
        <v>0</v>
      </c>
      <c r="Q147" s="1" t="s">
        <v>108</v>
      </c>
      <c r="R147" s="1" t="s">
        <v>194</v>
      </c>
      <c r="S147" s="6" t="s">
        <v>38</v>
      </c>
      <c r="T147" s="1" t="s">
        <v>125</v>
      </c>
      <c r="U147" s="1" t="str">
        <f>IF(ISNUMBER('Post Data'!$N147),"Done","Pending")</f>
        <v>Done</v>
      </c>
      <c r="V147" s="5">
        <f>IFERROR('Post Data'!$N147-'Post Data'!$M147,5000)</f>
        <v>7.997222222</v>
      </c>
      <c r="W147" s="1" t="str">
        <f t="array" ref="W147">IFS('Post Data'!$V147&lt;=5,"00-05 Days",
AND('Post Data'!$V147&gt;5,'Post Data'!$V147&lt;=10),"06-10 Days",
AND('Post Data'!$V147&gt;10,'Post Data'!$V147&lt;=15),"11-15 Days",
AND('Post Data'!$V147&gt;15,'Post Data'!$V147&lt;=20),"16-20 Days",
'Post Data'!$V147&gt;20,"20+ Days")</f>
        <v>06-10 Days</v>
      </c>
      <c r="X147" s="1" t="str">
        <f>IF(AND('Post Data'!$N147&lt;='Post Data'!$L147,'Post Data'!$N147&lt;&gt;0),"Within SLA",IF(AND(TODAY()&lt;='Post Data'!$L147,'Post Data'!$N147=0),"Within SLA","SLA Violated"))</f>
        <v>Within SLA</v>
      </c>
      <c r="Y147" s="1" t="str">
        <f t="array" ref="Y147">IFERROR(INDEX('Pending @'!$B$2:$B$19,MATCH('Post Data'!$H147,'Pending @'!$A$2:$A$19,0)),
IF(AND('Post Data'!$D147="Region Update",'Post Data'!$AA147="Central"),"DNS-Central",
IF(AND('Post Data'!$D147="Region Update",'Post Data'!$AA147="Eastern"),"DNS-Eastern",
IF(AND('Post Data'!$D147="Region Update",'Post Data'!$AA147="Northern"),"DNS-Northern",
IF(AND('Post Data'!$D147="Region Update",'Post Data'!$AA147="Southern"),"DNS-Southern",
IF(AND('Post Data'!$D147="Region Update",'Post Data'!$AA147="Western"),"DNS-Western",
IF(AND('Post Data'!$D147="Region Update",'Post Data'!$AA147="Ops CO"),"DNS-Regional Ops",
IF(AND('Post Data'!$D147="Invoice Validation",'Post Data'!$AA147="Central"),"DNS-Central",
IF(AND('Post Data'!$D147="Invoice Validation",'Post Data'!$AA147="Eastern"),"DNS-Eastern",
IF(AND('Post Data'!$D147="Invoice Validation",'Post Data'!$AA147="Northern"),"DNS-Northern",
IF(AND('Post Data'!$D147="Invoice Validation",'Post Data'!$AA147="Southern"),"DNS-Southern",
IF(AND('Post Data'!$D147="Invoice Validation",'Post Data'!$AA147="Western"),"DNS-Western",
IF(AND('Post Data'!$D147="Invoiced Validation",'Post Data'!$AA147="Ops CO"),"DNS-Regional Ops",
IF(OR('Post Data'!$D147="Create &amp; Upload PO",'Post Data'!$D147="Payment Status Update",'Post Data'!$D147="Create SES and Send to Finance"),"DNS-Finance",
IF('Post Data'!$D147="SCM Invoice Validation","DNS-SCM")))))))))))))))</f>
        <v>DNS-Regional Ops</v>
      </c>
      <c r="Z147" s="1" t="str">
        <f>IF(ISNUMBER(SEARCH("DNS",'Post Data'!$Y147)),"DNS","Vendor")</f>
        <v>DNS</v>
      </c>
      <c r="AA147" s="1" t="str">
        <f t="array" ref="AA147">IFS(ISNUMBER(SEARCH("Central Office",'Post Data'!$C147)),"Ops CO",
OR(ISNUMBER(SEARCH("CNR",'Post Data'!$C147)),ISNUMBER(SEARCH("NWR",'Post Data'!$C147))),"Central",
OR(ISNUMBER(SEARCH("ESR",'Post Data'!$C147)),ISNUMBER(SEARCH("UVR",'Post Data'!$C147))),"Eastern",
OR(ISNUMBER(SEARCH("NCR",'Post Data'!$C147)),ISNUMBER(SEARCH("NTR",'Post Data'!$C147))),"Northern",
OR(ISNUMBER(SEARCH("WSR",'Post Data'!$C147)),ISNUMBER(SEARCH("SUR",'Post Data'!$C147))),"Southern",
OR(ISNUMBER(SEARCH("WCR",'Post Data'!$C147)),ISNUMBER(SEARCH("WNR",'Post Data'!$C147))),"Western")</f>
        <v>Ops CO</v>
      </c>
      <c r="AB147" s="1" t="str">
        <f>'Post Data'!$R147</f>
        <v>Depot-office-Security</v>
      </c>
      <c r="AC147" s="4">
        <v>45138.0</v>
      </c>
      <c r="AD147" s="1">
        <f>COUNTIFS('Post Data'!$X$2:$X$465,"Within SLA",'Post Data'!$C$2:$C$465,'Post Data'!$C147,'Post Data'!$D$2:$D$465,'Post Data'!$D147)</f>
        <v>1</v>
      </c>
      <c r="AE147" s="1">
        <f>COUNTIFS('Post Data'!$X$2:$X$465,"SLA Violated",'Post Data'!$C$2:$C$465,'Post Data'!$C147,'Post Data'!$D$2:$D$465,'Post Data'!$D147)</f>
        <v>0</v>
      </c>
      <c r="AF147" s="10">
        <f>'Post Data'!$AD147/('Post Data'!$AD147+'Post Data'!$AE147)</f>
        <v>1</v>
      </c>
    </row>
    <row r="148" ht="15.75" customHeight="1">
      <c r="A148" s="1" t="s">
        <v>468</v>
      </c>
      <c r="B148" s="1" t="s">
        <v>29</v>
      </c>
      <c r="C148" s="1" t="s">
        <v>365</v>
      </c>
      <c r="D148" s="1" t="s">
        <v>108</v>
      </c>
      <c r="E148" s="1" t="s">
        <v>325</v>
      </c>
      <c r="F148" s="1" t="s">
        <v>326</v>
      </c>
      <c r="G148" s="1" t="s">
        <v>302</v>
      </c>
      <c r="H148" s="1" t="s">
        <v>303</v>
      </c>
      <c r="I148" s="1">
        <v>245.0</v>
      </c>
      <c r="J148" s="1" t="s">
        <v>34</v>
      </c>
      <c r="K148" s="1" t="s">
        <v>35</v>
      </c>
      <c r="L148" s="9">
        <v>45152.50208333333</v>
      </c>
      <c r="M148" s="9">
        <v>45140.50208333333</v>
      </c>
      <c r="N148" s="9" t="s">
        <v>265</v>
      </c>
      <c r="O148" s="1" t="s">
        <v>266</v>
      </c>
      <c r="P148" s="1" t="b">
        <v>0</v>
      </c>
      <c r="Q148" s="1" t="s">
        <v>108</v>
      </c>
      <c r="R148" s="1" t="s">
        <v>37</v>
      </c>
      <c r="S148" s="6" t="s">
        <v>38</v>
      </c>
      <c r="T148" s="1" t="s">
        <v>39</v>
      </c>
      <c r="U148" s="1" t="str">
        <f>IF(ISNUMBER('Post Data'!$N148),"Done","Pending")</f>
        <v>Pending</v>
      </c>
      <c r="V148" s="5">
        <f>IFERROR('Post Data'!$N148-'Post Data'!$M148,5000)</f>
        <v>5000</v>
      </c>
      <c r="W148" s="1" t="str">
        <f t="array" ref="W148">IFS('Post Data'!$V148&lt;=5,"00-05 Days",
AND('Post Data'!$V148&gt;5,'Post Data'!$V148&lt;=10),"06-10 Days",
AND('Post Data'!$V148&gt;10,'Post Data'!$V148&lt;=15),"11-15 Days",
AND('Post Data'!$V148&gt;15,'Post Data'!$V148&lt;=20),"16-20 Days",
'Post Data'!$V148&gt;20,"20+ Days")</f>
        <v>20+ Days</v>
      </c>
      <c r="X148" s="1" t="str">
        <f>IF(AND('Post Data'!$N148&lt;='Post Data'!$L148,'Post Data'!$N148&lt;&gt;0),"Within SLA",IF(AND(TODAY()&lt;='Post Data'!$L148,'Post Data'!$N148=0),"Within SLA","SLA Violated"))</f>
        <v>SLA Violated</v>
      </c>
      <c r="Y148" s="1" t="str">
        <f t="array" ref="Y148">IFERROR(INDEX('Pending @'!$B$2:$B$19,MATCH('Post Data'!$H148,'Pending @'!$A$2:$A$19,0)),
IF(AND('Post Data'!$D148="Region Update",'Post Data'!$AA148="Central"),"DNS-Central",
IF(AND('Post Data'!$D148="Region Update",'Post Data'!$AA148="Eastern"),"DNS-Eastern",
IF(AND('Post Data'!$D148="Region Update",'Post Data'!$AA148="Northern"),"DNS-Northern",
IF(AND('Post Data'!$D148="Region Update",'Post Data'!$AA148="Southern"),"DNS-Southern",
IF(AND('Post Data'!$D148="Region Update",'Post Data'!$AA148="Western"),"DNS-Western",
IF(AND('Post Data'!$D148="Region Update",'Post Data'!$AA148="Ops CO"),"DNS-Regional Ops",
IF(AND('Post Data'!$D148="Invoice Validation",'Post Data'!$AA148="Central"),"DNS-Central",
IF(AND('Post Data'!$D148="Invoice Validation",'Post Data'!$AA148="Eastern"),"DNS-Eastern",
IF(AND('Post Data'!$D148="Invoice Validation",'Post Data'!$AA148="Northern"),"DNS-Northern",
IF(AND('Post Data'!$D148="Invoice Validation",'Post Data'!$AA148="Southern"),"DNS-Southern",
IF(AND('Post Data'!$D148="Invoice Validation",'Post Data'!$AA148="Western"),"DNS-Western",
IF(AND('Post Data'!$D148="Invoiced Validation",'Post Data'!$AA148="Ops CO"),"DNS-Regional Ops",
IF(OR('Post Data'!$D148="Create &amp; Upload PO",'Post Data'!$D148="Payment Status Update",'Post Data'!$D148="Create SES and Send to Finance"),"DNS-Finance",
IF('Post Data'!$D148="SCM Invoice Validation","DNS-SCM")))))))))))))))</f>
        <v>DNS-Northern</v>
      </c>
      <c r="Z148" s="1" t="str">
        <f>IF(ISNUMBER(SEARCH("DNS",'Post Data'!$Y148)),"DNS","Vendor")</f>
        <v>DNS</v>
      </c>
      <c r="AA148" s="1" t="str">
        <f t="array" ref="AA148">IFS(ISNUMBER(SEARCH("Central Office",'Post Data'!$C148)),"Ops CO",
OR(ISNUMBER(SEARCH("CNR",'Post Data'!$C148)),ISNUMBER(SEARCH("NWR",'Post Data'!$C148))),"Central",
OR(ISNUMBER(SEARCH("ESR",'Post Data'!$C148)),ISNUMBER(SEARCH("UVR",'Post Data'!$C148))),"Eastern",
OR(ISNUMBER(SEARCH("NCR",'Post Data'!$C148)),ISNUMBER(SEARCH("NTR",'Post Data'!$C148))),"Northern",
OR(ISNUMBER(SEARCH("WSR",'Post Data'!$C148)),ISNUMBER(SEARCH("SUR",'Post Data'!$C148))),"Southern",
OR(ISNUMBER(SEARCH("WCR",'Post Data'!$C148)),ISNUMBER(SEARCH("WNR",'Post Data'!$C148))),"Western")</f>
        <v>Northern</v>
      </c>
      <c r="AB148" s="1" t="str">
        <f>'Post Data'!$R148</f>
        <v>PIS</v>
      </c>
      <c r="AC148" s="4">
        <v>45138.0</v>
      </c>
      <c r="AD148" s="1">
        <f>COUNTIFS('Post Data'!$X$2:$X$465,"Within SLA",'Post Data'!$C$2:$C$465,'Post Data'!$C148,'Post Data'!$D$2:$D$465,'Post Data'!$D148)</f>
        <v>0</v>
      </c>
      <c r="AE148" s="1">
        <f>COUNTIFS('Post Data'!$X$2:$X$465,"SLA Violated",'Post Data'!$C$2:$C$465,'Post Data'!$C148,'Post Data'!$D$2:$D$465,'Post Data'!$D148)</f>
        <v>2</v>
      </c>
      <c r="AF148" s="10">
        <f>'Post Data'!$AD148/('Post Data'!$AD148+'Post Data'!$AE148)</f>
        <v>0</v>
      </c>
    </row>
    <row r="149" ht="15.75" customHeight="1">
      <c r="A149" s="1" t="s">
        <v>469</v>
      </c>
      <c r="B149" s="1" t="s">
        <v>29</v>
      </c>
      <c r="C149" s="1" t="s">
        <v>470</v>
      </c>
      <c r="D149" s="1" t="s">
        <v>108</v>
      </c>
      <c r="E149" s="1" t="s">
        <v>426</v>
      </c>
      <c r="F149" s="1" t="s">
        <v>427</v>
      </c>
      <c r="G149" s="1" t="s">
        <v>188</v>
      </c>
      <c r="H149" s="1" t="s">
        <v>189</v>
      </c>
      <c r="I149" s="1">
        <v>250.0</v>
      </c>
      <c r="J149" s="1" t="s">
        <v>34</v>
      </c>
      <c r="K149" s="1" t="s">
        <v>35</v>
      </c>
      <c r="L149" s="9">
        <v>45152.50208333333</v>
      </c>
      <c r="M149" s="9">
        <v>45140.50208333333</v>
      </c>
      <c r="N149" s="9">
        <v>45149.33819444444</v>
      </c>
      <c r="O149" s="1" t="s">
        <v>246</v>
      </c>
      <c r="P149" s="1" t="b">
        <v>0</v>
      </c>
      <c r="Q149" s="1" t="s">
        <v>108</v>
      </c>
      <c r="R149" s="1" t="s">
        <v>51</v>
      </c>
      <c r="S149" s="6" t="s">
        <v>38</v>
      </c>
      <c r="T149" s="1" t="s">
        <v>39</v>
      </c>
      <c r="U149" s="1" t="str">
        <f>IF(ISNUMBER('Post Data'!$N149),"Done","Pending")</f>
        <v>Done</v>
      </c>
      <c r="V149" s="5">
        <f>IFERROR('Post Data'!$N149-'Post Data'!$M149,5000)</f>
        <v>8.836111111</v>
      </c>
      <c r="W149" s="1" t="str">
        <f t="array" ref="W149">IFS('Post Data'!$V149&lt;=5,"00-05 Days",
AND('Post Data'!$V149&gt;5,'Post Data'!$V149&lt;=10),"06-10 Days",
AND('Post Data'!$V149&gt;10,'Post Data'!$V149&lt;=15),"11-15 Days",
AND('Post Data'!$V149&gt;15,'Post Data'!$V149&lt;=20),"16-20 Days",
'Post Data'!$V149&gt;20,"20+ Days")</f>
        <v>06-10 Days</v>
      </c>
      <c r="X149" s="1" t="str">
        <f>IF(AND('Post Data'!$N149&lt;='Post Data'!$L149,'Post Data'!$N149&lt;&gt;0),"Within SLA",IF(AND(TODAY()&lt;='Post Data'!$L149,'Post Data'!$N149=0),"Within SLA","SLA Violated"))</f>
        <v>Within SLA</v>
      </c>
      <c r="Y149" s="1" t="str">
        <f t="array" ref="Y149">IFERROR(INDEX('Pending @'!$B$2:$B$19,MATCH('Post Data'!$H149,'Pending @'!$A$2:$A$19,0)),
IF(AND('Post Data'!$D149="Region Update",'Post Data'!$AA149="Central"),"DNS-Central",
IF(AND('Post Data'!$D149="Region Update",'Post Data'!$AA149="Eastern"),"DNS-Eastern",
IF(AND('Post Data'!$D149="Region Update",'Post Data'!$AA149="Northern"),"DNS-Northern",
IF(AND('Post Data'!$D149="Region Update",'Post Data'!$AA149="Southern"),"DNS-Southern",
IF(AND('Post Data'!$D149="Region Update",'Post Data'!$AA149="Western"),"DNS-Western",
IF(AND('Post Data'!$D149="Region Update",'Post Data'!$AA149="Ops CO"),"DNS-Regional Ops",
IF(AND('Post Data'!$D149="Invoice Validation",'Post Data'!$AA149="Central"),"DNS-Central",
IF(AND('Post Data'!$D149="Invoice Validation",'Post Data'!$AA149="Eastern"),"DNS-Eastern",
IF(AND('Post Data'!$D149="Invoice Validation",'Post Data'!$AA149="Northern"),"DNS-Northern",
IF(AND('Post Data'!$D149="Invoice Validation",'Post Data'!$AA149="Southern"),"DNS-Southern",
IF(AND('Post Data'!$D149="Invoice Validation",'Post Data'!$AA149="Western"),"DNS-Western",
IF(AND('Post Data'!$D149="Invoiced Validation",'Post Data'!$AA149="Ops CO"),"DNS-Regional Ops",
IF(OR('Post Data'!$D149="Create &amp; Upload PO",'Post Data'!$D149="Payment Status Update",'Post Data'!$D149="Create SES and Send to Finance"),"DNS-Finance",
IF('Post Data'!$D149="SCM Invoice Validation","DNS-SCM")))))))))))))))</f>
        <v>DNS-Western</v>
      </c>
      <c r="Z149" s="1" t="str">
        <f>IF(ISNUMBER(SEARCH("DNS",'Post Data'!$Y149)),"DNS","Vendor")</f>
        <v>DNS</v>
      </c>
      <c r="AA149" s="1" t="str">
        <f t="array" ref="AA149">IFS(ISNUMBER(SEARCH("Central Office",'Post Data'!$C149)),"Ops CO",
OR(ISNUMBER(SEARCH("CNR",'Post Data'!$C149)),ISNUMBER(SEARCH("NWR",'Post Data'!$C149))),"Central",
OR(ISNUMBER(SEARCH("ESR",'Post Data'!$C149)),ISNUMBER(SEARCH("UVR",'Post Data'!$C149))),"Eastern",
OR(ISNUMBER(SEARCH("NCR",'Post Data'!$C149)),ISNUMBER(SEARCH("NTR",'Post Data'!$C149))),"Northern",
OR(ISNUMBER(SEARCH("WSR",'Post Data'!$C149)),ISNUMBER(SEARCH("SUR",'Post Data'!$C149))),"Southern",
OR(ISNUMBER(SEARCH("WCR",'Post Data'!$C149)),ISNUMBER(SEARCH("WNR",'Post Data'!$C149))),"Western")</f>
        <v>Western</v>
      </c>
      <c r="AB149" s="1" t="str">
        <f>'Post Data'!$R149</f>
        <v>Refuel</v>
      </c>
      <c r="AC149" s="4">
        <v>45138.0</v>
      </c>
      <c r="AD149" s="1">
        <f>COUNTIFS('Post Data'!$X$2:$X$465,"Within SLA",'Post Data'!$C$2:$C$465,'Post Data'!$C149,'Post Data'!$D$2:$D$465,'Post Data'!$D149)</f>
        <v>1</v>
      </c>
      <c r="AE149" s="1">
        <f>COUNTIFS('Post Data'!$X$2:$X$465,"SLA Violated",'Post Data'!$C$2:$C$465,'Post Data'!$C149,'Post Data'!$D$2:$D$465,'Post Data'!$D149)</f>
        <v>0</v>
      </c>
      <c r="AF149" s="10">
        <f>'Post Data'!$AD149/('Post Data'!$AD149+'Post Data'!$AE149)</f>
        <v>1</v>
      </c>
    </row>
    <row r="150" ht="15.75" customHeight="1">
      <c r="A150" s="1" t="s">
        <v>471</v>
      </c>
      <c r="B150" s="1" t="s">
        <v>29</v>
      </c>
      <c r="C150" s="1" t="s">
        <v>113</v>
      </c>
      <c r="D150" s="1" t="s">
        <v>108</v>
      </c>
      <c r="E150" s="1" t="s">
        <v>114</v>
      </c>
      <c r="F150" s="1" t="s">
        <v>115</v>
      </c>
      <c r="G150" s="1" t="s">
        <v>188</v>
      </c>
      <c r="H150" s="1" t="s">
        <v>189</v>
      </c>
      <c r="I150" s="1">
        <v>242.0</v>
      </c>
      <c r="J150" s="1" t="s">
        <v>34</v>
      </c>
      <c r="K150" s="1" t="s">
        <v>35</v>
      </c>
      <c r="L150" s="9">
        <v>45152.50208333333</v>
      </c>
      <c r="M150" s="9">
        <v>45140.50208333333</v>
      </c>
      <c r="N150" s="9" t="s">
        <v>265</v>
      </c>
      <c r="O150" s="1" t="s">
        <v>266</v>
      </c>
      <c r="P150" s="1" t="b">
        <v>0</v>
      </c>
      <c r="Q150" s="1" t="s">
        <v>108</v>
      </c>
      <c r="R150" s="1" t="s">
        <v>45</v>
      </c>
      <c r="S150" s="6" t="s">
        <v>38</v>
      </c>
      <c r="T150" s="1" t="s">
        <v>39</v>
      </c>
      <c r="U150" s="1" t="str">
        <f>IF(ISNUMBER('Post Data'!$N150),"Done","Pending")</f>
        <v>Pending</v>
      </c>
      <c r="V150" s="5">
        <f>IFERROR('Post Data'!$N150-'Post Data'!$M150,5000)</f>
        <v>5000</v>
      </c>
      <c r="W150" s="1" t="str">
        <f t="array" ref="W150">IFS('Post Data'!$V150&lt;=5,"00-05 Days",
AND('Post Data'!$V150&gt;5,'Post Data'!$V150&lt;=10),"06-10 Days",
AND('Post Data'!$V150&gt;10,'Post Data'!$V150&lt;=15),"11-15 Days",
AND('Post Data'!$V150&gt;15,'Post Data'!$V150&lt;=20),"16-20 Days",
'Post Data'!$V150&gt;20,"20+ Days")</f>
        <v>20+ Days</v>
      </c>
      <c r="X150" s="1" t="str">
        <f>IF(AND('Post Data'!$N150&lt;='Post Data'!$L150,'Post Data'!$N150&lt;&gt;0),"Within SLA",IF(AND(TODAY()&lt;='Post Data'!$L150,'Post Data'!$N150=0),"Within SLA","SLA Violated"))</f>
        <v>SLA Violated</v>
      </c>
      <c r="Y150" s="1" t="str">
        <f t="array" ref="Y150">IFERROR(INDEX('Pending @'!$B$2:$B$19,MATCH('Post Data'!$H150,'Pending @'!$A$2:$A$19,0)),
IF(AND('Post Data'!$D150="Region Update",'Post Data'!$AA150="Central"),"DNS-Central",
IF(AND('Post Data'!$D150="Region Update",'Post Data'!$AA150="Eastern"),"DNS-Eastern",
IF(AND('Post Data'!$D150="Region Update",'Post Data'!$AA150="Northern"),"DNS-Northern",
IF(AND('Post Data'!$D150="Region Update",'Post Data'!$AA150="Southern"),"DNS-Southern",
IF(AND('Post Data'!$D150="Region Update",'Post Data'!$AA150="Western"),"DNS-Western",
IF(AND('Post Data'!$D150="Region Update",'Post Data'!$AA150="Ops CO"),"DNS-Regional Ops",
IF(AND('Post Data'!$D150="Invoice Validation",'Post Data'!$AA150="Central"),"DNS-Central",
IF(AND('Post Data'!$D150="Invoice Validation",'Post Data'!$AA150="Eastern"),"DNS-Eastern",
IF(AND('Post Data'!$D150="Invoice Validation",'Post Data'!$AA150="Northern"),"DNS-Northern",
IF(AND('Post Data'!$D150="Invoice Validation",'Post Data'!$AA150="Southern"),"DNS-Southern",
IF(AND('Post Data'!$D150="Invoice Validation",'Post Data'!$AA150="Western"),"DNS-Western",
IF(AND('Post Data'!$D150="Invoiced Validation",'Post Data'!$AA150="Ops CO"),"DNS-Regional Ops",
IF(OR('Post Data'!$D150="Create &amp; Upload PO",'Post Data'!$D150="Payment Status Update",'Post Data'!$D150="Create SES and Send to Finance"),"DNS-Finance",
IF('Post Data'!$D150="SCM Invoice Validation","DNS-SCM")))))))))))))))</f>
        <v>DNS-Western</v>
      </c>
      <c r="Z150" s="1" t="str">
        <f>IF(ISNUMBER(SEARCH("DNS",'Post Data'!$Y150)),"DNS","Vendor")</f>
        <v>DNS</v>
      </c>
      <c r="AA150" s="1" t="str">
        <f t="array" ref="AA150">IFS(ISNUMBER(SEARCH("Central Office",'Post Data'!$C150)),"Ops CO",
OR(ISNUMBER(SEARCH("CNR",'Post Data'!$C150)),ISNUMBER(SEARCH("NWR",'Post Data'!$C150))),"Central",
OR(ISNUMBER(SEARCH("ESR",'Post Data'!$C150)),ISNUMBER(SEARCH("UVR",'Post Data'!$C150))),"Eastern",
OR(ISNUMBER(SEARCH("NCR",'Post Data'!$C150)),ISNUMBER(SEARCH("NTR",'Post Data'!$C150))),"Northern",
OR(ISNUMBER(SEARCH("WSR",'Post Data'!$C150)),ISNUMBER(SEARCH("SUR",'Post Data'!$C150))),"Southern",
OR(ISNUMBER(SEARCH("WCR",'Post Data'!$C150)),ISNUMBER(SEARCH("WNR",'Post Data'!$C150))),"Western")</f>
        <v>Western</v>
      </c>
      <c r="AB150" s="1" t="str">
        <f>'Post Data'!$R150</f>
        <v>AC</v>
      </c>
      <c r="AC150" s="4">
        <v>45138.0</v>
      </c>
      <c r="AD150" s="1">
        <f>COUNTIFS('Post Data'!$X$2:$X$465,"Within SLA",'Post Data'!$C$2:$C$465,'Post Data'!$C150,'Post Data'!$D$2:$D$465,'Post Data'!$D150)</f>
        <v>0</v>
      </c>
      <c r="AE150" s="1">
        <f>COUNTIFS('Post Data'!$X$2:$X$465,"SLA Violated",'Post Data'!$C$2:$C$465,'Post Data'!$C150,'Post Data'!$D$2:$D$465,'Post Data'!$D150)</f>
        <v>2</v>
      </c>
      <c r="AF150" s="10">
        <f>'Post Data'!$AD150/('Post Data'!$AD150+'Post Data'!$AE150)</f>
        <v>0</v>
      </c>
    </row>
    <row r="151" ht="15.75" customHeight="1">
      <c r="A151" s="1" t="s">
        <v>472</v>
      </c>
      <c r="B151" s="1" t="s">
        <v>29</v>
      </c>
      <c r="C151" s="1" t="s">
        <v>473</v>
      </c>
      <c r="D151" s="1" t="s">
        <v>108</v>
      </c>
      <c r="E151" s="1" t="s">
        <v>242</v>
      </c>
      <c r="F151" s="1" t="s">
        <v>243</v>
      </c>
      <c r="G151" s="1" t="s">
        <v>244</v>
      </c>
      <c r="H151" s="1" t="s">
        <v>245</v>
      </c>
      <c r="I151" s="1">
        <v>252.0</v>
      </c>
      <c r="J151" s="1" t="s">
        <v>34</v>
      </c>
      <c r="K151" s="1" t="s">
        <v>35</v>
      </c>
      <c r="L151" s="9">
        <v>45152.50208333333</v>
      </c>
      <c r="M151" s="9">
        <v>45140.50208333333</v>
      </c>
      <c r="N151" s="9">
        <v>45147.282638888886</v>
      </c>
      <c r="O151" s="1" t="s">
        <v>246</v>
      </c>
      <c r="P151" s="1" t="b">
        <v>0</v>
      </c>
      <c r="Q151" s="1" t="s">
        <v>108</v>
      </c>
      <c r="R151" s="1" t="s">
        <v>42</v>
      </c>
      <c r="S151" s="6" t="s">
        <v>38</v>
      </c>
      <c r="T151" s="1" t="s">
        <v>39</v>
      </c>
      <c r="U151" s="1" t="str">
        <f>IF(ISNUMBER('Post Data'!$N151),"Done","Pending")</f>
        <v>Done</v>
      </c>
      <c r="V151" s="5">
        <f>IFERROR('Post Data'!$N151-'Post Data'!$M151,5000)</f>
        <v>6.780555556</v>
      </c>
      <c r="W151" s="1" t="str">
        <f t="array" ref="W151">IFS('Post Data'!$V151&lt;=5,"00-05 Days",
AND('Post Data'!$V151&gt;5,'Post Data'!$V151&lt;=10),"06-10 Days",
AND('Post Data'!$V151&gt;10,'Post Data'!$V151&lt;=15),"11-15 Days",
AND('Post Data'!$V151&gt;15,'Post Data'!$V151&lt;=20),"16-20 Days",
'Post Data'!$V151&gt;20,"20+ Days")</f>
        <v>06-10 Days</v>
      </c>
      <c r="X151" s="1" t="str">
        <f>IF(AND('Post Data'!$N151&lt;='Post Data'!$L151,'Post Data'!$N151&lt;&gt;0),"Within SLA",IF(AND(TODAY()&lt;='Post Data'!$L151,'Post Data'!$N151=0),"Within SLA","SLA Violated"))</f>
        <v>Within SLA</v>
      </c>
      <c r="Y151" s="1" t="str">
        <f t="array" ref="Y151">IFERROR(INDEX('Pending @'!$B$2:$B$19,MATCH('Post Data'!$H151,'Pending @'!$A$2:$A$19,0)),
IF(AND('Post Data'!$D151="Region Update",'Post Data'!$AA151="Central"),"DNS-Central",
IF(AND('Post Data'!$D151="Region Update",'Post Data'!$AA151="Eastern"),"DNS-Eastern",
IF(AND('Post Data'!$D151="Region Update",'Post Data'!$AA151="Northern"),"DNS-Northern",
IF(AND('Post Data'!$D151="Region Update",'Post Data'!$AA151="Southern"),"DNS-Southern",
IF(AND('Post Data'!$D151="Region Update",'Post Data'!$AA151="Western"),"DNS-Western",
IF(AND('Post Data'!$D151="Region Update",'Post Data'!$AA151="Ops CO"),"DNS-Regional Ops",
IF(AND('Post Data'!$D151="Invoice Validation",'Post Data'!$AA151="Central"),"DNS-Central",
IF(AND('Post Data'!$D151="Invoice Validation",'Post Data'!$AA151="Eastern"),"DNS-Eastern",
IF(AND('Post Data'!$D151="Invoice Validation",'Post Data'!$AA151="Northern"),"DNS-Northern",
IF(AND('Post Data'!$D151="Invoice Validation",'Post Data'!$AA151="Southern"),"DNS-Southern",
IF(AND('Post Data'!$D151="Invoice Validation",'Post Data'!$AA151="Western"),"DNS-Western",
IF(AND('Post Data'!$D151="Invoiced Validation",'Post Data'!$AA151="Ops CO"),"DNS-Regional Ops",
IF(OR('Post Data'!$D151="Create &amp; Upload PO",'Post Data'!$D151="Payment Status Update",'Post Data'!$D151="Create SES and Send to Finance"),"DNS-Finance",
IF('Post Data'!$D151="SCM Invoice Validation","DNS-SCM")))))))))))))))</f>
        <v>DNS-Central</v>
      </c>
      <c r="Z151" s="1" t="str">
        <f>IF(ISNUMBER(SEARCH("DNS",'Post Data'!$Y151)),"DNS","Vendor")</f>
        <v>DNS</v>
      </c>
      <c r="AA151" s="1" t="str">
        <f t="array" ref="AA151">IFS(ISNUMBER(SEARCH("Central Office",'Post Data'!$C151)),"Ops CO",
OR(ISNUMBER(SEARCH("CNR",'Post Data'!$C151)),ISNUMBER(SEARCH("NWR",'Post Data'!$C151))),"Central",
OR(ISNUMBER(SEARCH("ESR",'Post Data'!$C151)),ISNUMBER(SEARCH("UVR",'Post Data'!$C151))),"Eastern",
OR(ISNUMBER(SEARCH("NCR",'Post Data'!$C151)),ISNUMBER(SEARCH("NTR",'Post Data'!$C151))),"Northern",
OR(ISNUMBER(SEARCH("WSR",'Post Data'!$C151)),ISNUMBER(SEARCH("SUR",'Post Data'!$C151))),"Southern",
OR(ISNUMBER(SEARCH("WCR",'Post Data'!$C151)),ISNUMBER(SEARCH("WNR",'Post Data'!$C151))),"Western")</f>
        <v>Central</v>
      </c>
      <c r="AB151" s="1" t="str">
        <f>'Post Data'!$R151</f>
        <v>PG</v>
      </c>
      <c r="AC151" s="4">
        <v>45138.0</v>
      </c>
      <c r="AD151" s="1">
        <f>COUNTIFS('Post Data'!$X$2:$X$465,"Within SLA",'Post Data'!$C$2:$C$465,'Post Data'!$C151,'Post Data'!$D$2:$D$465,'Post Data'!$D151)</f>
        <v>1</v>
      </c>
      <c r="AE151" s="1">
        <f>COUNTIFS('Post Data'!$X$2:$X$465,"SLA Violated",'Post Data'!$C$2:$C$465,'Post Data'!$C151,'Post Data'!$D$2:$D$465,'Post Data'!$D151)</f>
        <v>0</v>
      </c>
      <c r="AF151" s="10">
        <f>'Post Data'!$AD151/('Post Data'!$AD151+'Post Data'!$AE151)</f>
        <v>1</v>
      </c>
    </row>
    <row r="152" ht="15.75" customHeight="1">
      <c r="A152" s="1" t="s">
        <v>474</v>
      </c>
      <c r="B152" s="1" t="s">
        <v>29</v>
      </c>
      <c r="C152" s="1" t="s">
        <v>475</v>
      </c>
      <c r="D152" s="1" t="s">
        <v>108</v>
      </c>
      <c r="E152" s="1" t="s">
        <v>148</v>
      </c>
      <c r="F152" s="1" t="s">
        <v>149</v>
      </c>
      <c r="G152" s="1" t="s">
        <v>183</v>
      </c>
      <c r="H152" s="1" t="s">
        <v>184</v>
      </c>
      <c r="I152" s="1">
        <v>258.0</v>
      </c>
      <c r="J152" s="1" t="s">
        <v>34</v>
      </c>
      <c r="K152" s="1" t="s">
        <v>35</v>
      </c>
      <c r="L152" s="9">
        <v>45152.50208333333</v>
      </c>
      <c r="M152" s="9">
        <v>45140.50208333333</v>
      </c>
      <c r="N152" s="9">
        <v>45148.55972222222</v>
      </c>
      <c r="O152" s="1" t="s">
        <v>246</v>
      </c>
      <c r="P152" s="1" t="b">
        <v>0</v>
      </c>
      <c r="Q152" s="1" t="s">
        <v>108</v>
      </c>
      <c r="R152" s="1" t="s">
        <v>194</v>
      </c>
      <c r="S152" s="6" t="s">
        <v>38</v>
      </c>
      <c r="T152" s="1" t="s">
        <v>105</v>
      </c>
      <c r="U152" s="1" t="str">
        <f>IF(ISNUMBER('Post Data'!$N152),"Done","Pending")</f>
        <v>Done</v>
      </c>
      <c r="V152" s="5">
        <f>IFERROR('Post Data'!$N152-'Post Data'!$M152,5000)</f>
        <v>8.057638889</v>
      </c>
      <c r="W152" s="1" t="str">
        <f t="array" ref="W152">IFS('Post Data'!$V152&lt;=5,"00-05 Days",
AND('Post Data'!$V152&gt;5,'Post Data'!$V152&lt;=10),"06-10 Days",
AND('Post Data'!$V152&gt;10,'Post Data'!$V152&lt;=15),"11-15 Days",
AND('Post Data'!$V152&gt;15,'Post Data'!$V152&lt;=20),"16-20 Days",
'Post Data'!$V152&gt;20,"20+ Days")</f>
        <v>06-10 Days</v>
      </c>
      <c r="X152" s="1" t="str">
        <f>IF(AND('Post Data'!$N152&lt;='Post Data'!$L152,'Post Data'!$N152&lt;&gt;0),"Within SLA",IF(AND(TODAY()&lt;='Post Data'!$L152,'Post Data'!$N152=0),"Within SLA","SLA Violated"))</f>
        <v>Within SLA</v>
      </c>
      <c r="Y152" s="1" t="str">
        <f t="array" ref="Y152">IFERROR(INDEX('Pending @'!$B$2:$B$19,MATCH('Post Data'!$H152,'Pending @'!$A$2:$A$19,0)),
IF(AND('Post Data'!$D152="Region Update",'Post Data'!$AA152="Central"),"DNS-Central",
IF(AND('Post Data'!$D152="Region Update",'Post Data'!$AA152="Eastern"),"DNS-Eastern",
IF(AND('Post Data'!$D152="Region Update",'Post Data'!$AA152="Northern"),"DNS-Northern",
IF(AND('Post Data'!$D152="Region Update",'Post Data'!$AA152="Southern"),"DNS-Southern",
IF(AND('Post Data'!$D152="Region Update",'Post Data'!$AA152="Western"),"DNS-Western",
IF(AND('Post Data'!$D152="Region Update",'Post Data'!$AA152="Ops CO"),"DNS-Regional Ops",
IF(AND('Post Data'!$D152="Invoice Validation",'Post Data'!$AA152="Central"),"DNS-Central",
IF(AND('Post Data'!$D152="Invoice Validation",'Post Data'!$AA152="Eastern"),"DNS-Eastern",
IF(AND('Post Data'!$D152="Invoice Validation",'Post Data'!$AA152="Northern"),"DNS-Northern",
IF(AND('Post Data'!$D152="Invoice Validation",'Post Data'!$AA152="Southern"),"DNS-Southern",
IF(AND('Post Data'!$D152="Invoice Validation",'Post Data'!$AA152="Western"),"DNS-Western",
IF(AND('Post Data'!$D152="Invoiced Validation",'Post Data'!$AA152="Ops CO"),"DNS-Regional Ops",
IF(OR('Post Data'!$D152="Create &amp; Upload PO",'Post Data'!$D152="Payment Status Update",'Post Data'!$D152="Create SES and Send to Finance"),"DNS-Finance",
IF('Post Data'!$D152="SCM Invoice Validation","DNS-SCM")))))))))))))))</f>
        <v>DNS-Regional Ops</v>
      </c>
      <c r="Z152" s="1" t="str">
        <f>IF(ISNUMBER(SEARCH("DNS",'Post Data'!$Y152)),"DNS","Vendor")</f>
        <v>DNS</v>
      </c>
      <c r="AA152" s="1" t="str">
        <f t="array" ref="AA152">IFS(ISNUMBER(SEARCH("Central Office",'Post Data'!$C152)),"Ops CO",
OR(ISNUMBER(SEARCH("CNR",'Post Data'!$C152)),ISNUMBER(SEARCH("NWR",'Post Data'!$C152))),"Central",
OR(ISNUMBER(SEARCH("ESR",'Post Data'!$C152)),ISNUMBER(SEARCH("UVR",'Post Data'!$C152))),"Eastern",
OR(ISNUMBER(SEARCH("NCR",'Post Data'!$C152)),ISNUMBER(SEARCH("NTR",'Post Data'!$C152))),"Northern",
OR(ISNUMBER(SEARCH("WSR",'Post Data'!$C152)),ISNUMBER(SEARCH("SUR",'Post Data'!$C152))),"Southern",
OR(ISNUMBER(SEARCH("WCR",'Post Data'!$C152)),ISNUMBER(SEARCH("WNR",'Post Data'!$C152))),"Western")</f>
        <v>Ops CO</v>
      </c>
      <c r="AB152" s="1" t="str">
        <f>'Post Data'!$R152</f>
        <v>Depot-office-Security</v>
      </c>
      <c r="AC152" s="4">
        <v>45138.0</v>
      </c>
      <c r="AD152" s="1">
        <f>COUNTIFS('Post Data'!$X$2:$X$465,"Within SLA",'Post Data'!$C$2:$C$465,'Post Data'!$C152,'Post Data'!$D$2:$D$465,'Post Data'!$D152)</f>
        <v>1</v>
      </c>
      <c r="AE152" s="1">
        <f>COUNTIFS('Post Data'!$X$2:$X$465,"SLA Violated",'Post Data'!$C$2:$C$465,'Post Data'!$C152,'Post Data'!$D$2:$D$465,'Post Data'!$D152)</f>
        <v>0</v>
      </c>
      <c r="AF152" s="10">
        <f>'Post Data'!$AD152/('Post Data'!$AD152+'Post Data'!$AE152)</f>
        <v>1</v>
      </c>
    </row>
    <row r="153" ht="15.75" customHeight="1">
      <c r="A153" s="1" t="s">
        <v>476</v>
      </c>
      <c r="B153" s="1" t="s">
        <v>29</v>
      </c>
      <c r="C153" s="1" t="s">
        <v>107</v>
      </c>
      <c r="D153" s="1" t="s">
        <v>108</v>
      </c>
      <c r="E153" s="1" t="s">
        <v>109</v>
      </c>
      <c r="F153" s="1" t="s">
        <v>110</v>
      </c>
      <c r="G153" s="1" t="s">
        <v>188</v>
      </c>
      <c r="H153" s="1" t="s">
        <v>189</v>
      </c>
      <c r="I153" s="1">
        <v>259.0</v>
      </c>
      <c r="J153" s="1" t="s">
        <v>34</v>
      </c>
      <c r="K153" s="1" t="s">
        <v>35</v>
      </c>
      <c r="L153" s="9">
        <v>45152.50208333333</v>
      </c>
      <c r="M153" s="9">
        <v>45140.50208333333</v>
      </c>
      <c r="N153" s="9" t="s">
        <v>265</v>
      </c>
      <c r="O153" s="1" t="s">
        <v>266</v>
      </c>
      <c r="P153" s="1" t="b">
        <v>0</v>
      </c>
      <c r="Q153" s="1" t="s">
        <v>108</v>
      </c>
      <c r="R153" s="1" t="s">
        <v>51</v>
      </c>
      <c r="S153" s="6" t="s">
        <v>38</v>
      </c>
      <c r="T153" s="1" t="s">
        <v>111</v>
      </c>
      <c r="U153" s="1" t="str">
        <f>IF(ISNUMBER('Post Data'!$N153),"Done","Pending")</f>
        <v>Pending</v>
      </c>
      <c r="V153" s="5">
        <f>IFERROR('Post Data'!$N153-'Post Data'!$M153,5000)</f>
        <v>5000</v>
      </c>
      <c r="W153" s="1" t="str">
        <f t="array" ref="W153">IFS('Post Data'!$V153&lt;=5,"00-05 Days",
AND('Post Data'!$V153&gt;5,'Post Data'!$V153&lt;=10),"06-10 Days",
AND('Post Data'!$V153&gt;10,'Post Data'!$V153&lt;=15),"11-15 Days",
AND('Post Data'!$V153&gt;15,'Post Data'!$V153&lt;=20),"16-20 Days",
'Post Data'!$V153&gt;20,"20+ Days")</f>
        <v>20+ Days</v>
      </c>
      <c r="X153" s="1" t="str">
        <f>IF(AND('Post Data'!$N153&lt;='Post Data'!$L153,'Post Data'!$N153&lt;&gt;0),"Within SLA",IF(AND(TODAY()&lt;='Post Data'!$L153,'Post Data'!$N153=0),"Within SLA","SLA Violated"))</f>
        <v>SLA Violated</v>
      </c>
      <c r="Y153" s="1" t="str">
        <f t="array" ref="Y153">IFERROR(INDEX('Pending @'!$B$2:$B$19,MATCH('Post Data'!$H153,'Pending @'!$A$2:$A$19,0)),
IF(AND('Post Data'!$D153="Region Update",'Post Data'!$AA153="Central"),"DNS-Central",
IF(AND('Post Data'!$D153="Region Update",'Post Data'!$AA153="Eastern"),"DNS-Eastern",
IF(AND('Post Data'!$D153="Region Update",'Post Data'!$AA153="Northern"),"DNS-Northern",
IF(AND('Post Data'!$D153="Region Update",'Post Data'!$AA153="Southern"),"DNS-Southern",
IF(AND('Post Data'!$D153="Region Update",'Post Data'!$AA153="Western"),"DNS-Western",
IF(AND('Post Data'!$D153="Region Update",'Post Data'!$AA153="Ops CO"),"DNS-Regional Ops",
IF(AND('Post Data'!$D153="Invoice Validation",'Post Data'!$AA153="Central"),"DNS-Central",
IF(AND('Post Data'!$D153="Invoice Validation",'Post Data'!$AA153="Eastern"),"DNS-Eastern",
IF(AND('Post Data'!$D153="Invoice Validation",'Post Data'!$AA153="Northern"),"DNS-Northern",
IF(AND('Post Data'!$D153="Invoice Validation",'Post Data'!$AA153="Southern"),"DNS-Southern",
IF(AND('Post Data'!$D153="Invoice Validation",'Post Data'!$AA153="Western"),"DNS-Western",
IF(AND('Post Data'!$D153="Invoiced Validation",'Post Data'!$AA153="Ops CO"),"DNS-Regional Ops",
IF(OR('Post Data'!$D153="Create &amp; Upload PO",'Post Data'!$D153="Payment Status Update",'Post Data'!$D153="Create SES and Send to Finance"),"DNS-Finance",
IF('Post Data'!$D153="SCM Invoice Validation","DNS-SCM")))))))))))))))</f>
        <v>DNS-Western</v>
      </c>
      <c r="Z153" s="1" t="str">
        <f>IF(ISNUMBER(SEARCH("DNS",'Post Data'!$Y153)),"DNS","Vendor")</f>
        <v>DNS</v>
      </c>
      <c r="AA153" s="1" t="str">
        <f t="array" ref="AA153">IFS(ISNUMBER(SEARCH("Central Office",'Post Data'!$C153)),"Ops CO",
OR(ISNUMBER(SEARCH("CNR",'Post Data'!$C153)),ISNUMBER(SEARCH("NWR",'Post Data'!$C153))),"Central",
OR(ISNUMBER(SEARCH("ESR",'Post Data'!$C153)),ISNUMBER(SEARCH("UVR",'Post Data'!$C153))),"Eastern",
OR(ISNUMBER(SEARCH("NCR",'Post Data'!$C153)),ISNUMBER(SEARCH("NTR",'Post Data'!$C153))),"Northern",
OR(ISNUMBER(SEARCH("WSR",'Post Data'!$C153)),ISNUMBER(SEARCH("SUR",'Post Data'!$C153))),"Southern",
OR(ISNUMBER(SEARCH("WCR",'Post Data'!$C153)),ISNUMBER(SEARCH("WNR",'Post Data'!$C153))),"Western")</f>
        <v>Western</v>
      </c>
      <c r="AB153" s="1" t="str">
        <f>'Post Data'!$R153</f>
        <v>Refuel</v>
      </c>
      <c r="AC153" s="4">
        <v>45138.0</v>
      </c>
      <c r="AD153" s="1">
        <f>COUNTIFS('Post Data'!$X$2:$X$465,"Within SLA",'Post Data'!$C$2:$C$465,'Post Data'!$C153,'Post Data'!$D$2:$D$465,'Post Data'!$D153)</f>
        <v>0</v>
      </c>
      <c r="AE153" s="1">
        <f>COUNTIFS('Post Data'!$X$2:$X$465,"SLA Violated",'Post Data'!$C$2:$C$465,'Post Data'!$C153,'Post Data'!$D$2:$D$465,'Post Data'!$D153)</f>
        <v>2</v>
      </c>
      <c r="AF153" s="10">
        <f>'Post Data'!$AD153/('Post Data'!$AD153+'Post Data'!$AE153)</f>
        <v>0</v>
      </c>
    </row>
    <row r="154" ht="15.75" customHeight="1">
      <c r="A154" s="1" t="s">
        <v>477</v>
      </c>
      <c r="B154" s="1" t="s">
        <v>29</v>
      </c>
      <c r="C154" s="1" t="s">
        <v>361</v>
      </c>
      <c r="D154" s="1" t="s">
        <v>108</v>
      </c>
      <c r="E154" s="1" t="s">
        <v>118</v>
      </c>
      <c r="F154" s="1" t="s">
        <v>119</v>
      </c>
      <c r="G154" s="1" t="s">
        <v>253</v>
      </c>
      <c r="H154" s="1" t="s">
        <v>254</v>
      </c>
      <c r="I154" s="1">
        <v>253.0</v>
      </c>
      <c r="J154" s="1" t="s">
        <v>34</v>
      </c>
      <c r="K154" s="1" t="s">
        <v>35</v>
      </c>
      <c r="L154" s="9">
        <v>45152.50208333333</v>
      </c>
      <c r="M154" s="9">
        <v>45140.50208333333</v>
      </c>
      <c r="N154" s="9" t="s">
        <v>265</v>
      </c>
      <c r="O154" s="1" t="s">
        <v>266</v>
      </c>
      <c r="P154" s="1" t="b">
        <v>0</v>
      </c>
      <c r="Q154" s="1" t="s">
        <v>108</v>
      </c>
      <c r="R154" s="1" t="s">
        <v>37</v>
      </c>
      <c r="S154" s="6" t="s">
        <v>38</v>
      </c>
      <c r="T154" s="1" t="s">
        <v>39</v>
      </c>
      <c r="U154" s="1" t="str">
        <f>IF(ISNUMBER('Post Data'!$N154),"Done","Pending")</f>
        <v>Pending</v>
      </c>
      <c r="V154" s="5">
        <f>IFERROR('Post Data'!$N154-'Post Data'!$M154,5000)</f>
        <v>5000</v>
      </c>
      <c r="W154" s="1" t="str">
        <f t="array" ref="W154">IFS('Post Data'!$V154&lt;=5,"00-05 Days",
AND('Post Data'!$V154&gt;5,'Post Data'!$V154&lt;=10),"06-10 Days",
AND('Post Data'!$V154&gt;10,'Post Data'!$V154&lt;=15),"11-15 Days",
AND('Post Data'!$V154&gt;15,'Post Data'!$V154&lt;=20),"16-20 Days",
'Post Data'!$V154&gt;20,"20+ Days")</f>
        <v>20+ Days</v>
      </c>
      <c r="X154" s="1" t="str">
        <f>IF(AND('Post Data'!$N154&lt;='Post Data'!$L154,'Post Data'!$N154&lt;&gt;0),"Within SLA",IF(AND(TODAY()&lt;='Post Data'!$L154,'Post Data'!$N154=0),"Within SLA","SLA Violated"))</f>
        <v>SLA Violated</v>
      </c>
      <c r="Y154" s="1" t="str">
        <f t="array" ref="Y154">IFERROR(INDEX('Pending @'!$B$2:$B$19,MATCH('Post Data'!$H154,'Pending @'!$A$2:$A$19,0)),
IF(AND('Post Data'!$D154="Region Update",'Post Data'!$AA154="Central"),"DNS-Central",
IF(AND('Post Data'!$D154="Region Update",'Post Data'!$AA154="Eastern"),"DNS-Eastern",
IF(AND('Post Data'!$D154="Region Update",'Post Data'!$AA154="Northern"),"DNS-Northern",
IF(AND('Post Data'!$D154="Region Update",'Post Data'!$AA154="Southern"),"DNS-Southern",
IF(AND('Post Data'!$D154="Region Update",'Post Data'!$AA154="Western"),"DNS-Western",
IF(AND('Post Data'!$D154="Region Update",'Post Data'!$AA154="Ops CO"),"DNS-Regional Ops",
IF(AND('Post Data'!$D154="Invoice Validation",'Post Data'!$AA154="Central"),"DNS-Central",
IF(AND('Post Data'!$D154="Invoice Validation",'Post Data'!$AA154="Eastern"),"DNS-Eastern",
IF(AND('Post Data'!$D154="Invoice Validation",'Post Data'!$AA154="Northern"),"DNS-Northern",
IF(AND('Post Data'!$D154="Invoice Validation",'Post Data'!$AA154="Southern"),"DNS-Southern",
IF(AND('Post Data'!$D154="Invoice Validation",'Post Data'!$AA154="Western"),"DNS-Western",
IF(AND('Post Data'!$D154="Invoiced Validation",'Post Data'!$AA154="Ops CO"),"DNS-Regional Ops",
IF(OR('Post Data'!$D154="Create &amp; Upload PO",'Post Data'!$D154="Payment Status Update",'Post Data'!$D154="Create SES and Send to Finance"),"DNS-Finance",
IF('Post Data'!$D154="SCM Invoice Validation","DNS-SCM")))))))))))))))</f>
        <v>DNS-Southern</v>
      </c>
      <c r="Z154" s="1" t="str">
        <f>IF(ISNUMBER(SEARCH("DNS",'Post Data'!$Y154)),"DNS","Vendor")</f>
        <v>DNS</v>
      </c>
      <c r="AA154" s="1" t="str">
        <f t="array" ref="AA154">IFS(ISNUMBER(SEARCH("Central Office",'Post Data'!$C154)),"Ops CO",
OR(ISNUMBER(SEARCH("CNR",'Post Data'!$C154)),ISNUMBER(SEARCH("NWR",'Post Data'!$C154))),"Central",
OR(ISNUMBER(SEARCH("ESR",'Post Data'!$C154)),ISNUMBER(SEARCH("UVR",'Post Data'!$C154))),"Eastern",
OR(ISNUMBER(SEARCH("NCR",'Post Data'!$C154)),ISNUMBER(SEARCH("NTR",'Post Data'!$C154))),"Northern",
OR(ISNUMBER(SEARCH("WSR",'Post Data'!$C154)),ISNUMBER(SEARCH("SUR",'Post Data'!$C154))),"Southern",
OR(ISNUMBER(SEARCH("WCR",'Post Data'!$C154)),ISNUMBER(SEARCH("WNR",'Post Data'!$C154))),"Western")</f>
        <v>Southern</v>
      </c>
      <c r="AB154" s="1" t="str">
        <f>'Post Data'!$R154</f>
        <v>PIS</v>
      </c>
      <c r="AC154" s="4">
        <v>45138.0</v>
      </c>
      <c r="AD154" s="1">
        <f>COUNTIFS('Post Data'!$X$2:$X$465,"Within SLA",'Post Data'!$C$2:$C$465,'Post Data'!$C154,'Post Data'!$D$2:$D$465,'Post Data'!$D154)</f>
        <v>0</v>
      </c>
      <c r="AE154" s="1">
        <f>COUNTIFS('Post Data'!$X$2:$X$465,"SLA Violated",'Post Data'!$C$2:$C$465,'Post Data'!$C154,'Post Data'!$D$2:$D$465,'Post Data'!$D154)</f>
        <v>2</v>
      </c>
      <c r="AF154" s="10">
        <f>'Post Data'!$AD154/('Post Data'!$AD154+'Post Data'!$AE154)</f>
        <v>0</v>
      </c>
    </row>
    <row r="155" ht="15.75" customHeight="1">
      <c r="A155" s="1" t="s">
        <v>478</v>
      </c>
      <c r="B155" s="1" t="s">
        <v>29</v>
      </c>
      <c r="C155" s="1" t="s">
        <v>479</v>
      </c>
      <c r="D155" s="1" t="s">
        <v>108</v>
      </c>
      <c r="E155" s="1" t="s">
        <v>426</v>
      </c>
      <c r="F155" s="1" t="s">
        <v>427</v>
      </c>
      <c r="G155" s="1" t="s">
        <v>188</v>
      </c>
      <c r="H155" s="1" t="s">
        <v>189</v>
      </c>
      <c r="I155" s="1">
        <v>260.0</v>
      </c>
      <c r="J155" s="1" t="s">
        <v>34</v>
      </c>
      <c r="K155" s="1" t="s">
        <v>35</v>
      </c>
      <c r="L155" s="9">
        <v>45152.50208333333</v>
      </c>
      <c r="M155" s="9">
        <v>45140.50208333333</v>
      </c>
      <c r="N155" s="9">
        <v>45149.334027777775</v>
      </c>
      <c r="O155" s="1" t="s">
        <v>246</v>
      </c>
      <c r="P155" s="1" t="b">
        <v>0</v>
      </c>
      <c r="Q155" s="1" t="s">
        <v>108</v>
      </c>
      <c r="R155" s="1" t="s">
        <v>42</v>
      </c>
      <c r="S155" s="6" t="s">
        <v>38</v>
      </c>
      <c r="T155" s="1" t="s">
        <v>39</v>
      </c>
      <c r="U155" s="1" t="str">
        <f>IF(ISNUMBER('Post Data'!$N155),"Done","Pending")</f>
        <v>Done</v>
      </c>
      <c r="V155" s="5">
        <f>IFERROR('Post Data'!$N155-'Post Data'!$M155,5000)</f>
        <v>8.831944444</v>
      </c>
      <c r="W155" s="1" t="str">
        <f t="array" ref="W155">IFS('Post Data'!$V155&lt;=5,"00-05 Days",
AND('Post Data'!$V155&gt;5,'Post Data'!$V155&lt;=10),"06-10 Days",
AND('Post Data'!$V155&gt;10,'Post Data'!$V155&lt;=15),"11-15 Days",
AND('Post Data'!$V155&gt;15,'Post Data'!$V155&lt;=20),"16-20 Days",
'Post Data'!$V155&gt;20,"20+ Days")</f>
        <v>06-10 Days</v>
      </c>
      <c r="X155" s="1" t="str">
        <f>IF(AND('Post Data'!$N155&lt;='Post Data'!$L155,'Post Data'!$N155&lt;&gt;0),"Within SLA",IF(AND(TODAY()&lt;='Post Data'!$L155,'Post Data'!$N155=0),"Within SLA","SLA Violated"))</f>
        <v>Within SLA</v>
      </c>
      <c r="Y155" s="1" t="str">
        <f t="array" ref="Y155">IFERROR(INDEX('Pending @'!$B$2:$B$19,MATCH('Post Data'!$H155,'Pending @'!$A$2:$A$19,0)),
IF(AND('Post Data'!$D155="Region Update",'Post Data'!$AA155="Central"),"DNS-Central",
IF(AND('Post Data'!$D155="Region Update",'Post Data'!$AA155="Eastern"),"DNS-Eastern",
IF(AND('Post Data'!$D155="Region Update",'Post Data'!$AA155="Northern"),"DNS-Northern",
IF(AND('Post Data'!$D155="Region Update",'Post Data'!$AA155="Southern"),"DNS-Southern",
IF(AND('Post Data'!$D155="Region Update",'Post Data'!$AA155="Western"),"DNS-Western",
IF(AND('Post Data'!$D155="Region Update",'Post Data'!$AA155="Ops CO"),"DNS-Regional Ops",
IF(AND('Post Data'!$D155="Invoice Validation",'Post Data'!$AA155="Central"),"DNS-Central",
IF(AND('Post Data'!$D155="Invoice Validation",'Post Data'!$AA155="Eastern"),"DNS-Eastern",
IF(AND('Post Data'!$D155="Invoice Validation",'Post Data'!$AA155="Northern"),"DNS-Northern",
IF(AND('Post Data'!$D155="Invoice Validation",'Post Data'!$AA155="Southern"),"DNS-Southern",
IF(AND('Post Data'!$D155="Invoice Validation",'Post Data'!$AA155="Western"),"DNS-Western",
IF(AND('Post Data'!$D155="Invoiced Validation",'Post Data'!$AA155="Ops CO"),"DNS-Regional Ops",
IF(OR('Post Data'!$D155="Create &amp; Upload PO",'Post Data'!$D155="Payment Status Update",'Post Data'!$D155="Create SES and Send to Finance"),"DNS-Finance",
IF('Post Data'!$D155="SCM Invoice Validation","DNS-SCM")))))))))))))))</f>
        <v>DNS-Western</v>
      </c>
      <c r="Z155" s="1" t="str">
        <f>IF(ISNUMBER(SEARCH("DNS",'Post Data'!$Y155)),"DNS","Vendor")</f>
        <v>DNS</v>
      </c>
      <c r="AA155" s="1" t="str">
        <f t="array" ref="AA155">IFS(ISNUMBER(SEARCH("Central Office",'Post Data'!$C155)),"Ops CO",
OR(ISNUMBER(SEARCH("CNR",'Post Data'!$C155)),ISNUMBER(SEARCH("NWR",'Post Data'!$C155))),"Central",
OR(ISNUMBER(SEARCH("ESR",'Post Data'!$C155)),ISNUMBER(SEARCH("UVR",'Post Data'!$C155))),"Eastern",
OR(ISNUMBER(SEARCH("NCR",'Post Data'!$C155)),ISNUMBER(SEARCH("NTR",'Post Data'!$C155))),"Northern",
OR(ISNUMBER(SEARCH("WSR",'Post Data'!$C155)),ISNUMBER(SEARCH("SUR",'Post Data'!$C155))),"Southern",
OR(ISNUMBER(SEARCH("WCR",'Post Data'!$C155)),ISNUMBER(SEARCH("WNR",'Post Data'!$C155))),"Western")</f>
        <v>Western</v>
      </c>
      <c r="AB155" s="1" t="str">
        <f>'Post Data'!$R155</f>
        <v>PG</v>
      </c>
      <c r="AC155" s="4">
        <v>45138.0</v>
      </c>
      <c r="AD155" s="1">
        <f>COUNTIFS('Post Data'!$X$2:$X$465,"Within SLA",'Post Data'!$C$2:$C$465,'Post Data'!$C155,'Post Data'!$D$2:$D$465,'Post Data'!$D155)</f>
        <v>1</v>
      </c>
      <c r="AE155" s="1">
        <f>COUNTIFS('Post Data'!$X$2:$X$465,"SLA Violated",'Post Data'!$C$2:$C$465,'Post Data'!$C155,'Post Data'!$D$2:$D$465,'Post Data'!$D155)</f>
        <v>0</v>
      </c>
      <c r="AF155" s="10">
        <f>'Post Data'!$AD155/('Post Data'!$AD155+'Post Data'!$AE155)</f>
        <v>1</v>
      </c>
    </row>
    <row r="156" ht="15.75" customHeight="1">
      <c r="A156" s="1" t="s">
        <v>480</v>
      </c>
      <c r="B156" s="1" t="s">
        <v>29</v>
      </c>
      <c r="C156" s="1" t="s">
        <v>363</v>
      </c>
      <c r="D156" s="1" t="s">
        <v>108</v>
      </c>
      <c r="E156" s="1" t="s">
        <v>118</v>
      </c>
      <c r="F156" s="1" t="s">
        <v>119</v>
      </c>
      <c r="G156" s="1" t="s">
        <v>253</v>
      </c>
      <c r="H156" s="1" t="s">
        <v>254</v>
      </c>
      <c r="I156" s="1">
        <v>248.0</v>
      </c>
      <c r="J156" s="1" t="s">
        <v>34</v>
      </c>
      <c r="K156" s="1" t="s">
        <v>35</v>
      </c>
      <c r="L156" s="9">
        <v>45152.50208333333</v>
      </c>
      <c r="M156" s="9">
        <v>45140.50208333333</v>
      </c>
      <c r="N156" s="9" t="s">
        <v>265</v>
      </c>
      <c r="O156" s="1" t="s">
        <v>266</v>
      </c>
      <c r="P156" s="1" t="b">
        <v>0</v>
      </c>
      <c r="Q156" s="1" t="s">
        <v>108</v>
      </c>
      <c r="R156" s="1" t="s">
        <v>65</v>
      </c>
      <c r="S156" s="6" t="s">
        <v>38</v>
      </c>
      <c r="T156" s="1" t="s">
        <v>39</v>
      </c>
      <c r="U156" s="1" t="str">
        <f>IF(ISNUMBER('Post Data'!$N156),"Done","Pending")</f>
        <v>Pending</v>
      </c>
      <c r="V156" s="5">
        <f>IFERROR('Post Data'!$N156-'Post Data'!$M156,5000)</f>
        <v>5000</v>
      </c>
      <c r="W156" s="1" t="str">
        <f t="array" ref="W156">IFS('Post Data'!$V156&lt;=5,"00-05 Days",
AND('Post Data'!$V156&gt;5,'Post Data'!$V156&lt;=10),"06-10 Days",
AND('Post Data'!$V156&gt;10,'Post Data'!$V156&lt;=15),"11-15 Days",
AND('Post Data'!$V156&gt;15,'Post Data'!$V156&lt;=20),"16-20 Days",
'Post Data'!$V156&gt;20,"20+ Days")</f>
        <v>20+ Days</v>
      </c>
      <c r="X156" s="1" t="str">
        <f>IF(AND('Post Data'!$N156&lt;='Post Data'!$L156,'Post Data'!$N156&lt;&gt;0),"Within SLA",IF(AND(TODAY()&lt;='Post Data'!$L156,'Post Data'!$N156=0),"Within SLA","SLA Violated"))</f>
        <v>SLA Violated</v>
      </c>
      <c r="Y156" s="1" t="str">
        <f t="array" ref="Y156">IFERROR(INDEX('Pending @'!$B$2:$B$19,MATCH('Post Data'!$H156,'Pending @'!$A$2:$A$19,0)),
IF(AND('Post Data'!$D156="Region Update",'Post Data'!$AA156="Central"),"DNS-Central",
IF(AND('Post Data'!$D156="Region Update",'Post Data'!$AA156="Eastern"),"DNS-Eastern",
IF(AND('Post Data'!$D156="Region Update",'Post Data'!$AA156="Northern"),"DNS-Northern",
IF(AND('Post Data'!$D156="Region Update",'Post Data'!$AA156="Southern"),"DNS-Southern",
IF(AND('Post Data'!$D156="Region Update",'Post Data'!$AA156="Western"),"DNS-Western",
IF(AND('Post Data'!$D156="Region Update",'Post Data'!$AA156="Ops CO"),"DNS-Regional Ops",
IF(AND('Post Data'!$D156="Invoice Validation",'Post Data'!$AA156="Central"),"DNS-Central",
IF(AND('Post Data'!$D156="Invoice Validation",'Post Data'!$AA156="Eastern"),"DNS-Eastern",
IF(AND('Post Data'!$D156="Invoice Validation",'Post Data'!$AA156="Northern"),"DNS-Northern",
IF(AND('Post Data'!$D156="Invoice Validation",'Post Data'!$AA156="Southern"),"DNS-Southern",
IF(AND('Post Data'!$D156="Invoice Validation",'Post Data'!$AA156="Western"),"DNS-Western",
IF(AND('Post Data'!$D156="Invoiced Validation",'Post Data'!$AA156="Ops CO"),"DNS-Regional Ops",
IF(OR('Post Data'!$D156="Create &amp; Upload PO",'Post Data'!$D156="Payment Status Update",'Post Data'!$D156="Create SES and Send to Finance"),"DNS-Finance",
IF('Post Data'!$D156="SCM Invoice Validation","DNS-SCM")))))))))))))))</f>
        <v>DNS-Southern</v>
      </c>
      <c r="Z156" s="1" t="str">
        <f>IF(ISNUMBER(SEARCH("DNS",'Post Data'!$Y156)),"DNS","Vendor")</f>
        <v>DNS</v>
      </c>
      <c r="AA156" s="1" t="str">
        <f t="array" ref="AA156">IFS(ISNUMBER(SEARCH("Central Office",'Post Data'!$C156)),"Ops CO",
OR(ISNUMBER(SEARCH("CNR",'Post Data'!$C156)),ISNUMBER(SEARCH("NWR",'Post Data'!$C156))),"Central",
OR(ISNUMBER(SEARCH("ESR",'Post Data'!$C156)),ISNUMBER(SEARCH("UVR",'Post Data'!$C156))),"Eastern",
OR(ISNUMBER(SEARCH("NCR",'Post Data'!$C156)),ISNUMBER(SEARCH("NTR",'Post Data'!$C156))),"Northern",
OR(ISNUMBER(SEARCH("WSR",'Post Data'!$C156)),ISNUMBER(SEARCH("SUR",'Post Data'!$C156))),"Southern",
OR(ISNUMBER(SEARCH("WCR",'Post Data'!$C156)),ISNUMBER(SEARCH("WNR",'Post Data'!$C156))),"Western")</f>
        <v>Southern</v>
      </c>
      <c r="AB156" s="1" t="str">
        <f>'Post Data'!$R156</f>
        <v>FTG</v>
      </c>
      <c r="AC156" s="4">
        <v>45138.0</v>
      </c>
      <c r="AD156" s="1">
        <f>COUNTIFS('Post Data'!$X$2:$X$465,"Within SLA",'Post Data'!$C$2:$C$465,'Post Data'!$C156,'Post Data'!$D$2:$D$465,'Post Data'!$D156)</f>
        <v>0</v>
      </c>
      <c r="AE156" s="1">
        <f>COUNTIFS('Post Data'!$X$2:$X$465,"SLA Violated",'Post Data'!$C$2:$C$465,'Post Data'!$C156,'Post Data'!$D$2:$D$465,'Post Data'!$D156)</f>
        <v>2</v>
      </c>
      <c r="AF156" s="10">
        <f>'Post Data'!$AD156/('Post Data'!$AD156+'Post Data'!$AE156)</f>
        <v>0</v>
      </c>
    </row>
    <row r="157" ht="15.75" customHeight="1">
      <c r="A157" s="1" t="s">
        <v>481</v>
      </c>
      <c r="B157" s="1" t="s">
        <v>29</v>
      </c>
      <c r="C157" s="1" t="s">
        <v>482</v>
      </c>
      <c r="D157" s="1" t="s">
        <v>108</v>
      </c>
      <c r="E157" s="1" t="s">
        <v>148</v>
      </c>
      <c r="F157" s="1" t="s">
        <v>149</v>
      </c>
      <c r="G157" s="1" t="s">
        <v>183</v>
      </c>
      <c r="H157" s="1" t="s">
        <v>184</v>
      </c>
      <c r="I157" s="1">
        <v>240.0</v>
      </c>
      <c r="J157" s="1" t="s">
        <v>34</v>
      </c>
      <c r="K157" s="1" t="s">
        <v>35</v>
      </c>
      <c r="L157" s="9">
        <v>45152.50208333333</v>
      </c>
      <c r="M157" s="9">
        <v>45140.50208333333</v>
      </c>
      <c r="N157" s="9">
        <v>45142.46597222222</v>
      </c>
      <c r="O157" s="1" t="s">
        <v>246</v>
      </c>
      <c r="P157" s="1" t="b">
        <v>0</v>
      </c>
      <c r="Q157" s="1" t="s">
        <v>108</v>
      </c>
      <c r="R157" s="1" t="s">
        <v>128</v>
      </c>
      <c r="S157" s="6" t="s">
        <v>38</v>
      </c>
      <c r="T157" s="1" t="s">
        <v>125</v>
      </c>
      <c r="U157" s="1" t="str">
        <f>IF(ISNUMBER('Post Data'!$N157),"Done","Pending")</f>
        <v>Done</v>
      </c>
      <c r="V157" s="5">
        <f>IFERROR('Post Data'!$N157-'Post Data'!$M157,5000)</f>
        <v>1.963888889</v>
      </c>
      <c r="W157" s="1" t="str">
        <f t="array" ref="W157">IFS('Post Data'!$V157&lt;=5,"00-05 Days",
AND('Post Data'!$V157&gt;5,'Post Data'!$V157&lt;=10),"06-10 Days",
AND('Post Data'!$V157&gt;10,'Post Data'!$V157&lt;=15),"11-15 Days",
AND('Post Data'!$V157&gt;15,'Post Data'!$V157&lt;=20),"16-20 Days",
'Post Data'!$V157&gt;20,"20+ Days")</f>
        <v>00-05 Days</v>
      </c>
      <c r="X157" s="1" t="str">
        <f>IF(AND('Post Data'!$N157&lt;='Post Data'!$L157,'Post Data'!$N157&lt;&gt;0),"Within SLA",IF(AND(TODAY()&lt;='Post Data'!$L157,'Post Data'!$N157=0),"Within SLA","SLA Violated"))</f>
        <v>Within SLA</v>
      </c>
      <c r="Y157" s="1" t="str">
        <f t="array" ref="Y157">IFERROR(INDEX('Pending @'!$B$2:$B$19,MATCH('Post Data'!$H157,'Pending @'!$A$2:$A$19,0)),
IF(AND('Post Data'!$D157="Region Update",'Post Data'!$AA157="Central"),"DNS-Central",
IF(AND('Post Data'!$D157="Region Update",'Post Data'!$AA157="Eastern"),"DNS-Eastern",
IF(AND('Post Data'!$D157="Region Update",'Post Data'!$AA157="Northern"),"DNS-Northern",
IF(AND('Post Data'!$D157="Region Update",'Post Data'!$AA157="Southern"),"DNS-Southern",
IF(AND('Post Data'!$D157="Region Update",'Post Data'!$AA157="Western"),"DNS-Western",
IF(AND('Post Data'!$D157="Region Update",'Post Data'!$AA157="Ops CO"),"DNS-Regional Ops",
IF(AND('Post Data'!$D157="Invoice Validation",'Post Data'!$AA157="Central"),"DNS-Central",
IF(AND('Post Data'!$D157="Invoice Validation",'Post Data'!$AA157="Eastern"),"DNS-Eastern",
IF(AND('Post Data'!$D157="Invoice Validation",'Post Data'!$AA157="Northern"),"DNS-Northern",
IF(AND('Post Data'!$D157="Invoice Validation",'Post Data'!$AA157="Southern"),"DNS-Southern",
IF(AND('Post Data'!$D157="Invoice Validation",'Post Data'!$AA157="Western"),"DNS-Western",
IF(AND('Post Data'!$D157="Invoiced Validation",'Post Data'!$AA157="Ops CO"),"DNS-Regional Ops",
IF(OR('Post Data'!$D157="Create &amp; Upload PO",'Post Data'!$D157="Payment Status Update",'Post Data'!$D157="Create SES and Send to Finance"),"DNS-Finance",
IF('Post Data'!$D157="SCM Invoice Validation","DNS-SCM")))))))))))))))</f>
        <v>DNS-Regional Ops</v>
      </c>
      <c r="Z157" s="1" t="str">
        <f>IF(ISNUMBER(SEARCH("DNS",'Post Data'!$Y157)),"DNS","Vendor")</f>
        <v>DNS</v>
      </c>
      <c r="AA157" s="1" t="str">
        <f t="array" ref="AA157">IFS(ISNUMBER(SEARCH("Central Office",'Post Data'!$C157)),"Ops CO",
OR(ISNUMBER(SEARCH("CNR",'Post Data'!$C157)),ISNUMBER(SEARCH("NWR",'Post Data'!$C157))),"Central",
OR(ISNUMBER(SEARCH("ESR",'Post Data'!$C157)),ISNUMBER(SEARCH("UVR",'Post Data'!$C157))),"Eastern",
OR(ISNUMBER(SEARCH("NCR",'Post Data'!$C157)),ISNUMBER(SEARCH("NTR",'Post Data'!$C157))),"Northern",
OR(ISNUMBER(SEARCH("WSR",'Post Data'!$C157)),ISNUMBER(SEARCH("SUR",'Post Data'!$C157))),"Southern",
OR(ISNUMBER(SEARCH("WCR",'Post Data'!$C157)),ISNUMBER(SEARCH("WNR",'Post Data'!$C157))),"Western")</f>
        <v>Ops CO</v>
      </c>
      <c r="AB157" s="1" t="str">
        <f>'Post Data'!$R157</f>
        <v>Investigation</v>
      </c>
      <c r="AC157" s="4">
        <v>45138.0</v>
      </c>
      <c r="AD157" s="1">
        <f>COUNTIFS('Post Data'!$X$2:$X$465,"Within SLA",'Post Data'!$C$2:$C$465,'Post Data'!$C157,'Post Data'!$D$2:$D$465,'Post Data'!$D157)</f>
        <v>1</v>
      </c>
      <c r="AE157" s="1">
        <f>COUNTIFS('Post Data'!$X$2:$X$465,"SLA Violated",'Post Data'!$C$2:$C$465,'Post Data'!$C157,'Post Data'!$D$2:$D$465,'Post Data'!$D157)</f>
        <v>0</v>
      </c>
      <c r="AF157" s="10">
        <f>'Post Data'!$AD157/('Post Data'!$AD157+'Post Data'!$AE157)</f>
        <v>1</v>
      </c>
    </row>
    <row r="158" ht="15.75" customHeight="1">
      <c r="A158" s="1" t="s">
        <v>483</v>
      </c>
      <c r="B158" s="1" t="s">
        <v>29</v>
      </c>
      <c r="C158" s="1" t="s">
        <v>484</v>
      </c>
      <c r="D158" s="1" t="s">
        <v>108</v>
      </c>
      <c r="E158" s="1" t="s">
        <v>242</v>
      </c>
      <c r="F158" s="1" t="s">
        <v>243</v>
      </c>
      <c r="G158" s="1" t="s">
        <v>244</v>
      </c>
      <c r="H158" s="1" t="s">
        <v>245</v>
      </c>
      <c r="I158" s="1">
        <v>234.0</v>
      </c>
      <c r="J158" s="1" t="s">
        <v>34</v>
      </c>
      <c r="K158" s="1" t="s">
        <v>35</v>
      </c>
      <c r="L158" s="9">
        <v>45152.50208333333</v>
      </c>
      <c r="M158" s="9">
        <v>45140.50208333333</v>
      </c>
      <c r="N158" s="9">
        <v>45149.709027777775</v>
      </c>
      <c r="O158" s="1" t="s">
        <v>246</v>
      </c>
      <c r="P158" s="1" t="b">
        <v>0</v>
      </c>
      <c r="Q158" s="1" t="s">
        <v>108</v>
      </c>
      <c r="R158" s="1" t="s">
        <v>51</v>
      </c>
      <c r="S158" s="6" t="s">
        <v>38</v>
      </c>
      <c r="T158" s="1" t="s">
        <v>39</v>
      </c>
      <c r="U158" s="1" t="str">
        <f>IF(ISNUMBER('Post Data'!$N158),"Done","Pending")</f>
        <v>Done</v>
      </c>
      <c r="V158" s="5">
        <f>IFERROR('Post Data'!$N158-'Post Data'!$M158,5000)</f>
        <v>9.206944444</v>
      </c>
      <c r="W158" s="1" t="str">
        <f t="array" ref="W158">IFS('Post Data'!$V158&lt;=5,"00-05 Days",
AND('Post Data'!$V158&gt;5,'Post Data'!$V158&lt;=10),"06-10 Days",
AND('Post Data'!$V158&gt;10,'Post Data'!$V158&lt;=15),"11-15 Days",
AND('Post Data'!$V158&gt;15,'Post Data'!$V158&lt;=20),"16-20 Days",
'Post Data'!$V158&gt;20,"20+ Days")</f>
        <v>06-10 Days</v>
      </c>
      <c r="X158" s="1" t="str">
        <f>IF(AND('Post Data'!$N158&lt;='Post Data'!$L158,'Post Data'!$N158&lt;&gt;0),"Within SLA",IF(AND(TODAY()&lt;='Post Data'!$L158,'Post Data'!$N158=0),"Within SLA","SLA Violated"))</f>
        <v>Within SLA</v>
      </c>
      <c r="Y158" s="1" t="str">
        <f t="array" ref="Y158">IFERROR(INDEX('Pending @'!$B$2:$B$19,MATCH('Post Data'!$H158,'Pending @'!$A$2:$A$19,0)),
IF(AND('Post Data'!$D158="Region Update",'Post Data'!$AA158="Central"),"DNS-Central",
IF(AND('Post Data'!$D158="Region Update",'Post Data'!$AA158="Eastern"),"DNS-Eastern",
IF(AND('Post Data'!$D158="Region Update",'Post Data'!$AA158="Northern"),"DNS-Northern",
IF(AND('Post Data'!$D158="Region Update",'Post Data'!$AA158="Southern"),"DNS-Southern",
IF(AND('Post Data'!$D158="Region Update",'Post Data'!$AA158="Western"),"DNS-Western",
IF(AND('Post Data'!$D158="Region Update",'Post Data'!$AA158="Ops CO"),"DNS-Regional Ops",
IF(AND('Post Data'!$D158="Invoice Validation",'Post Data'!$AA158="Central"),"DNS-Central",
IF(AND('Post Data'!$D158="Invoice Validation",'Post Data'!$AA158="Eastern"),"DNS-Eastern",
IF(AND('Post Data'!$D158="Invoice Validation",'Post Data'!$AA158="Northern"),"DNS-Northern",
IF(AND('Post Data'!$D158="Invoice Validation",'Post Data'!$AA158="Southern"),"DNS-Southern",
IF(AND('Post Data'!$D158="Invoice Validation",'Post Data'!$AA158="Western"),"DNS-Western",
IF(AND('Post Data'!$D158="Invoiced Validation",'Post Data'!$AA158="Ops CO"),"DNS-Regional Ops",
IF(OR('Post Data'!$D158="Create &amp; Upload PO",'Post Data'!$D158="Payment Status Update",'Post Data'!$D158="Create SES and Send to Finance"),"DNS-Finance",
IF('Post Data'!$D158="SCM Invoice Validation","DNS-SCM")))))))))))))))</f>
        <v>DNS-Central</v>
      </c>
      <c r="Z158" s="1" t="str">
        <f>IF(ISNUMBER(SEARCH("DNS",'Post Data'!$Y158)),"DNS","Vendor")</f>
        <v>DNS</v>
      </c>
      <c r="AA158" s="1" t="str">
        <f t="array" ref="AA158">IFS(ISNUMBER(SEARCH("Central Office",'Post Data'!$C158)),"Ops CO",
OR(ISNUMBER(SEARCH("CNR",'Post Data'!$C158)),ISNUMBER(SEARCH("NWR",'Post Data'!$C158))),"Central",
OR(ISNUMBER(SEARCH("ESR",'Post Data'!$C158)),ISNUMBER(SEARCH("UVR",'Post Data'!$C158))),"Eastern",
OR(ISNUMBER(SEARCH("NCR",'Post Data'!$C158)),ISNUMBER(SEARCH("NTR",'Post Data'!$C158))),"Northern",
OR(ISNUMBER(SEARCH("WSR",'Post Data'!$C158)),ISNUMBER(SEARCH("SUR",'Post Data'!$C158))),"Southern",
OR(ISNUMBER(SEARCH("WCR",'Post Data'!$C158)),ISNUMBER(SEARCH("WNR",'Post Data'!$C158))),"Western")</f>
        <v>Central</v>
      </c>
      <c r="AB158" s="1" t="str">
        <f>'Post Data'!$R158</f>
        <v>Refuel</v>
      </c>
      <c r="AC158" s="4">
        <v>45138.0</v>
      </c>
      <c r="AD158" s="1">
        <f>COUNTIFS('Post Data'!$X$2:$X$465,"Within SLA",'Post Data'!$C$2:$C$465,'Post Data'!$C158,'Post Data'!$D$2:$D$465,'Post Data'!$D158)</f>
        <v>1</v>
      </c>
      <c r="AE158" s="1">
        <f>COUNTIFS('Post Data'!$X$2:$X$465,"SLA Violated",'Post Data'!$C$2:$C$465,'Post Data'!$C158,'Post Data'!$D$2:$D$465,'Post Data'!$D158)</f>
        <v>0</v>
      </c>
      <c r="AF158" s="10">
        <f>'Post Data'!$AD158/('Post Data'!$AD158+'Post Data'!$AE158)</f>
        <v>1</v>
      </c>
    </row>
    <row r="159" ht="15.75" customHeight="1">
      <c r="A159" s="1" t="s">
        <v>485</v>
      </c>
      <c r="B159" s="1" t="s">
        <v>29</v>
      </c>
      <c r="C159" s="1" t="s">
        <v>117</v>
      </c>
      <c r="D159" s="1" t="s">
        <v>108</v>
      </c>
      <c r="E159" s="1" t="s">
        <v>118</v>
      </c>
      <c r="F159" s="1" t="s">
        <v>119</v>
      </c>
      <c r="G159" s="1" t="s">
        <v>253</v>
      </c>
      <c r="H159" s="1" t="s">
        <v>254</v>
      </c>
      <c r="I159" s="1">
        <v>236.0</v>
      </c>
      <c r="J159" s="1" t="s">
        <v>34</v>
      </c>
      <c r="K159" s="1" t="s">
        <v>35</v>
      </c>
      <c r="L159" s="9">
        <v>45152.50208333333</v>
      </c>
      <c r="M159" s="9">
        <v>45140.50208333333</v>
      </c>
      <c r="N159" s="9" t="s">
        <v>265</v>
      </c>
      <c r="O159" s="1" t="s">
        <v>266</v>
      </c>
      <c r="P159" s="1" t="b">
        <v>0</v>
      </c>
      <c r="Q159" s="1" t="s">
        <v>108</v>
      </c>
      <c r="R159" s="1" t="s">
        <v>42</v>
      </c>
      <c r="S159" s="6" t="s">
        <v>38</v>
      </c>
      <c r="T159" s="1" t="s">
        <v>39</v>
      </c>
      <c r="U159" s="1" t="str">
        <f>IF(ISNUMBER('Post Data'!$N159),"Done","Pending")</f>
        <v>Pending</v>
      </c>
      <c r="V159" s="5">
        <f>IFERROR('Post Data'!$N159-'Post Data'!$M159,5000)</f>
        <v>5000</v>
      </c>
      <c r="W159" s="1" t="str">
        <f t="array" ref="W159">IFS('Post Data'!$V159&lt;=5,"00-05 Days",
AND('Post Data'!$V159&gt;5,'Post Data'!$V159&lt;=10),"06-10 Days",
AND('Post Data'!$V159&gt;10,'Post Data'!$V159&lt;=15),"11-15 Days",
AND('Post Data'!$V159&gt;15,'Post Data'!$V159&lt;=20),"16-20 Days",
'Post Data'!$V159&gt;20,"20+ Days")</f>
        <v>20+ Days</v>
      </c>
      <c r="X159" s="1" t="str">
        <f>IF(AND('Post Data'!$N159&lt;='Post Data'!$L159,'Post Data'!$N159&lt;&gt;0),"Within SLA",IF(AND(TODAY()&lt;='Post Data'!$L159,'Post Data'!$N159=0),"Within SLA","SLA Violated"))</f>
        <v>SLA Violated</v>
      </c>
      <c r="Y159" s="1" t="str">
        <f t="array" ref="Y159">IFERROR(INDEX('Pending @'!$B$2:$B$19,MATCH('Post Data'!$H159,'Pending @'!$A$2:$A$19,0)),
IF(AND('Post Data'!$D159="Region Update",'Post Data'!$AA159="Central"),"DNS-Central",
IF(AND('Post Data'!$D159="Region Update",'Post Data'!$AA159="Eastern"),"DNS-Eastern",
IF(AND('Post Data'!$D159="Region Update",'Post Data'!$AA159="Northern"),"DNS-Northern",
IF(AND('Post Data'!$D159="Region Update",'Post Data'!$AA159="Southern"),"DNS-Southern",
IF(AND('Post Data'!$D159="Region Update",'Post Data'!$AA159="Western"),"DNS-Western",
IF(AND('Post Data'!$D159="Region Update",'Post Data'!$AA159="Ops CO"),"DNS-Regional Ops",
IF(AND('Post Data'!$D159="Invoice Validation",'Post Data'!$AA159="Central"),"DNS-Central",
IF(AND('Post Data'!$D159="Invoice Validation",'Post Data'!$AA159="Eastern"),"DNS-Eastern",
IF(AND('Post Data'!$D159="Invoice Validation",'Post Data'!$AA159="Northern"),"DNS-Northern",
IF(AND('Post Data'!$D159="Invoice Validation",'Post Data'!$AA159="Southern"),"DNS-Southern",
IF(AND('Post Data'!$D159="Invoice Validation",'Post Data'!$AA159="Western"),"DNS-Western",
IF(AND('Post Data'!$D159="Invoiced Validation",'Post Data'!$AA159="Ops CO"),"DNS-Regional Ops",
IF(OR('Post Data'!$D159="Create &amp; Upload PO",'Post Data'!$D159="Payment Status Update",'Post Data'!$D159="Create SES and Send to Finance"),"DNS-Finance",
IF('Post Data'!$D159="SCM Invoice Validation","DNS-SCM")))))))))))))))</f>
        <v>DNS-Southern</v>
      </c>
      <c r="Z159" s="1" t="str">
        <f>IF(ISNUMBER(SEARCH("DNS",'Post Data'!$Y159)),"DNS","Vendor")</f>
        <v>DNS</v>
      </c>
      <c r="AA159" s="1" t="str">
        <f t="array" ref="AA159">IFS(ISNUMBER(SEARCH("Central Office",'Post Data'!$C159)),"Ops CO",
OR(ISNUMBER(SEARCH("CNR",'Post Data'!$C159)),ISNUMBER(SEARCH("NWR",'Post Data'!$C159))),"Central",
OR(ISNUMBER(SEARCH("ESR",'Post Data'!$C159)),ISNUMBER(SEARCH("UVR",'Post Data'!$C159))),"Eastern",
OR(ISNUMBER(SEARCH("NCR",'Post Data'!$C159)),ISNUMBER(SEARCH("NTR",'Post Data'!$C159))),"Northern",
OR(ISNUMBER(SEARCH("WSR",'Post Data'!$C159)),ISNUMBER(SEARCH("SUR",'Post Data'!$C159))),"Southern",
OR(ISNUMBER(SEARCH("WCR",'Post Data'!$C159)),ISNUMBER(SEARCH("WNR",'Post Data'!$C159))),"Western")</f>
        <v>Southern</v>
      </c>
      <c r="AB159" s="1" t="str">
        <f>'Post Data'!$R159</f>
        <v>PG</v>
      </c>
      <c r="AC159" s="4">
        <v>45138.0</v>
      </c>
      <c r="AD159" s="1">
        <f>COUNTIFS('Post Data'!$X$2:$X$465,"Within SLA",'Post Data'!$C$2:$C$465,'Post Data'!$C159,'Post Data'!$D$2:$D$465,'Post Data'!$D159)</f>
        <v>0</v>
      </c>
      <c r="AE159" s="1">
        <f>COUNTIFS('Post Data'!$X$2:$X$465,"SLA Violated",'Post Data'!$C$2:$C$465,'Post Data'!$C159,'Post Data'!$D$2:$D$465,'Post Data'!$D159)</f>
        <v>2</v>
      </c>
      <c r="AF159" s="10">
        <f>'Post Data'!$AD159/('Post Data'!$AD159+'Post Data'!$AE159)</f>
        <v>0</v>
      </c>
    </row>
    <row r="160" ht="15.75" customHeight="1">
      <c r="A160" s="1" t="s">
        <v>486</v>
      </c>
      <c r="B160" s="1" t="s">
        <v>29</v>
      </c>
      <c r="C160" s="1" t="s">
        <v>359</v>
      </c>
      <c r="D160" s="1" t="s">
        <v>108</v>
      </c>
      <c r="E160" s="1" t="s">
        <v>242</v>
      </c>
      <c r="F160" s="1" t="s">
        <v>243</v>
      </c>
      <c r="G160" s="1" t="s">
        <v>244</v>
      </c>
      <c r="H160" s="1" t="s">
        <v>245</v>
      </c>
      <c r="I160" s="1">
        <v>243.0</v>
      </c>
      <c r="J160" s="1" t="s">
        <v>34</v>
      </c>
      <c r="K160" s="1" t="s">
        <v>35</v>
      </c>
      <c r="L160" s="9">
        <v>45152.50208333333</v>
      </c>
      <c r="M160" s="9">
        <v>45140.50208333333</v>
      </c>
      <c r="N160" s="9" t="s">
        <v>265</v>
      </c>
      <c r="O160" s="1" t="s">
        <v>266</v>
      </c>
      <c r="P160" s="1" t="b">
        <v>0</v>
      </c>
      <c r="Q160" s="1" t="s">
        <v>108</v>
      </c>
      <c r="R160" s="1" t="s">
        <v>45</v>
      </c>
      <c r="S160" s="6" t="s">
        <v>38</v>
      </c>
      <c r="T160" s="1" t="s">
        <v>39</v>
      </c>
      <c r="U160" s="1" t="str">
        <f>IF(ISNUMBER('Post Data'!$N160),"Done","Pending")</f>
        <v>Pending</v>
      </c>
      <c r="V160" s="5">
        <f>IFERROR('Post Data'!$N160-'Post Data'!$M160,5000)</f>
        <v>5000</v>
      </c>
      <c r="W160" s="1" t="str">
        <f t="array" ref="W160">IFS('Post Data'!$V160&lt;=5,"00-05 Days",
AND('Post Data'!$V160&gt;5,'Post Data'!$V160&lt;=10),"06-10 Days",
AND('Post Data'!$V160&gt;10,'Post Data'!$V160&lt;=15),"11-15 Days",
AND('Post Data'!$V160&gt;15,'Post Data'!$V160&lt;=20),"16-20 Days",
'Post Data'!$V160&gt;20,"20+ Days")</f>
        <v>20+ Days</v>
      </c>
      <c r="X160" s="1" t="str">
        <f>IF(AND('Post Data'!$N160&lt;='Post Data'!$L160,'Post Data'!$N160&lt;&gt;0),"Within SLA",IF(AND(TODAY()&lt;='Post Data'!$L160,'Post Data'!$N160=0),"Within SLA","SLA Violated"))</f>
        <v>SLA Violated</v>
      </c>
      <c r="Y160" s="1" t="str">
        <f t="array" ref="Y160">IFERROR(INDEX('Pending @'!$B$2:$B$19,MATCH('Post Data'!$H160,'Pending @'!$A$2:$A$19,0)),
IF(AND('Post Data'!$D160="Region Update",'Post Data'!$AA160="Central"),"DNS-Central",
IF(AND('Post Data'!$D160="Region Update",'Post Data'!$AA160="Eastern"),"DNS-Eastern",
IF(AND('Post Data'!$D160="Region Update",'Post Data'!$AA160="Northern"),"DNS-Northern",
IF(AND('Post Data'!$D160="Region Update",'Post Data'!$AA160="Southern"),"DNS-Southern",
IF(AND('Post Data'!$D160="Region Update",'Post Data'!$AA160="Western"),"DNS-Western",
IF(AND('Post Data'!$D160="Region Update",'Post Data'!$AA160="Ops CO"),"DNS-Regional Ops",
IF(AND('Post Data'!$D160="Invoice Validation",'Post Data'!$AA160="Central"),"DNS-Central",
IF(AND('Post Data'!$D160="Invoice Validation",'Post Data'!$AA160="Eastern"),"DNS-Eastern",
IF(AND('Post Data'!$D160="Invoice Validation",'Post Data'!$AA160="Northern"),"DNS-Northern",
IF(AND('Post Data'!$D160="Invoice Validation",'Post Data'!$AA160="Southern"),"DNS-Southern",
IF(AND('Post Data'!$D160="Invoice Validation",'Post Data'!$AA160="Western"),"DNS-Western",
IF(AND('Post Data'!$D160="Invoiced Validation",'Post Data'!$AA160="Ops CO"),"DNS-Regional Ops",
IF(OR('Post Data'!$D160="Create &amp; Upload PO",'Post Data'!$D160="Payment Status Update",'Post Data'!$D160="Create SES and Send to Finance"),"DNS-Finance",
IF('Post Data'!$D160="SCM Invoice Validation","DNS-SCM")))))))))))))))</f>
        <v>DNS-Central</v>
      </c>
      <c r="Z160" s="1" t="str">
        <f>IF(ISNUMBER(SEARCH("DNS",'Post Data'!$Y160)),"DNS","Vendor")</f>
        <v>DNS</v>
      </c>
      <c r="AA160" s="1" t="str">
        <f t="array" ref="AA160">IFS(ISNUMBER(SEARCH("Central Office",'Post Data'!$C160)),"Ops CO",
OR(ISNUMBER(SEARCH("CNR",'Post Data'!$C160)),ISNUMBER(SEARCH("NWR",'Post Data'!$C160))),"Central",
OR(ISNUMBER(SEARCH("ESR",'Post Data'!$C160)),ISNUMBER(SEARCH("UVR",'Post Data'!$C160))),"Eastern",
OR(ISNUMBER(SEARCH("NCR",'Post Data'!$C160)),ISNUMBER(SEARCH("NTR",'Post Data'!$C160))),"Northern",
OR(ISNUMBER(SEARCH("WSR",'Post Data'!$C160)),ISNUMBER(SEARCH("SUR",'Post Data'!$C160))),"Southern",
OR(ISNUMBER(SEARCH("WCR",'Post Data'!$C160)),ISNUMBER(SEARCH("WNR",'Post Data'!$C160))),"Western")</f>
        <v>Central</v>
      </c>
      <c r="AB160" s="1" t="str">
        <f>'Post Data'!$R160</f>
        <v>AC</v>
      </c>
      <c r="AC160" s="4">
        <v>45138.0</v>
      </c>
      <c r="AD160" s="1">
        <f>COUNTIFS('Post Data'!$X$2:$X$465,"Within SLA",'Post Data'!$C$2:$C$465,'Post Data'!$C160,'Post Data'!$D$2:$D$465,'Post Data'!$D160)</f>
        <v>0</v>
      </c>
      <c r="AE160" s="1">
        <f>COUNTIFS('Post Data'!$X$2:$X$465,"SLA Violated",'Post Data'!$C$2:$C$465,'Post Data'!$C160,'Post Data'!$D$2:$D$465,'Post Data'!$D160)</f>
        <v>2</v>
      </c>
      <c r="AF160" s="10">
        <f>'Post Data'!$AD160/('Post Data'!$AD160+'Post Data'!$AE160)</f>
        <v>0</v>
      </c>
      <c r="AH160" s="11" t="s">
        <v>487</v>
      </c>
    </row>
    <row r="161" ht="15.75" customHeight="1">
      <c r="A161" s="1" t="s">
        <v>488</v>
      </c>
      <c r="B161" s="1" t="s">
        <v>29</v>
      </c>
      <c r="C161" s="1" t="s">
        <v>489</v>
      </c>
      <c r="D161" s="1" t="s">
        <v>108</v>
      </c>
      <c r="E161" s="1" t="s">
        <v>272</v>
      </c>
      <c r="F161" s="1" t="s">
        <v>273</v>
      </c>
      <c r="G161" s="1" t="s">
        <v>274</v>
      </c>
      <c r="H161" s="1" t="s">
        <v>275</v>
      </c>
      <c r="I161" s="1">
        <v>244.0</v>
      </c>
      <c r="J161" s="1" t="s">
        <v>34</v>
      </c>
      <c r="K161" s="1" t="s">
        <v>35</v>
      </c>
      <c r="L161" s="9">
        <v>45152.50208333333</v>
      </c>
      <c r="M161" s="9">
        <v>45140.50208333333</v>
      </c>
      <c r="N161" s="9">
        <v>45146.71597222222</v>
      </c>
      <c r="O161" s="1" t="s">
        <v>246</v>
      </c>
      <c r="P161" s="1" t="b">
        <v>0</v>
      </c>
      <c r="Q161" s="1" t="s">
        <v>108</v>
      </c>
      <c r="R161" s="1" t="s">
        <v>42</v>
      </c>
      <c r="S161" s="6" t="s">
        <v>38</v>
      </c>
      <c r="T161" s="1" t="s">
        <v>39</v>
      </c>
      <c r="U161" s="1" t="str">
        <f>IF(ISNUMBER('Post Data'!$N161),"Done","Pending")</f>
        <v>Done</v>
      </c>
      <c r="V161" s="5">
        <f>IFERROR('Post Data'!$N161-'Post Data'!$M161,5000)</f>
        <v>6.213888889</v>
      </c>
      <c r="W161" s="1" t="str">
        <f t="array" ref="W161">IFS('Post Data'!$V161&lt;=5,"00-05 Days",
AND('Post Data'!$V161&gt;5,'Post Data'!$V161&lt;=10),"06-10 Days",
AND('Post Data'!$V161&gt;10,'Post Data'!$V161&lt;=15),"11-15 Days",
AND('Post Data'!$V161&gt;15,'Post Data'!$V161&lt;=20),"16-20 Days",
'Post Data'!$V161&gt;20,"20+ Days")</f>
        <v>06-10 Days</v>
      </c>
      <c r="X161" s="1" t="str">
        <f>IF(AND('Post Data'!$N161&lt;='Post Data'!$L161,'Post Data'!$N161&lt;&gt;0),"Within SLA",IF(AND(TODAY()&lt;='Post Data'!$L161,'Post Data'!$N161=0),"Within SLA","SLA Violated"))</f>
        <v>Within SLA</v>
      </c>
      <c r="Y161" s="1" t="str">
        <f t="array" ref="Y161">IFERROR(INDEX('Pending @'!$B$2:$B$19,MATCH('Post Data'!$H161,'Pending @'!$A$2:$A$19,0)),
IF(AND('Post Data'!$D161="Region Update",'Post Data'!$AA161="Central"),"DNS-Central",
IF(AND('Post Data'!$D161="Region Update",'Post Data'!$AA161="Eastern"),"DNS-Eastern",
IF(AND('Post Data'!$D161="Region Update",'Post Data'!$AA161="Northern"),"DNS-Northern",
IF(AND('Post Data'!$D161="Region Update",'Post Data'!$AA161="Southern"),"DNS-Southern",
IF(AND('Post Data'!$D161="Region Update",'Post Data'!$AA161="Western"),"DNS-Western",
IF(AND('Post Data'!$D161="Region Update",'Post Data'!$AA161="Ops CO"),"DNS-Regional Ops",
IF(AND('Post Data'!$D161="Invoice Validation",'Post Data'!$AA161="Central"),"DNS-Central",
IF(AND('Post Data'!$D161="Invoice Validation",'Post Data'!$AA161="Eastern"),"DNS-Eastern",
IF(AND('Post Data'!$D161="Invoice Validation",'Post Data'!$AA161="Northern"),"DNS-Northern",
IF(AND('Post Data'!$D161="Invoice Validation",'Post Data'!$AA161="Southern"),"DNS-Southern",
IF(AND('Post Data'!$D161="Invoice Validation",'Post Data'!$AA161="Western"),"DNS-Western",
IF(AND('Post Data'!$D161="Invoiced Validation",'Post Data'!$AA161="Ops CO"),"DNS-Regional Ops",
IF(OR('Post Data'!$D161="Create &amp; Upload PO",'Post Data'!$D161="Payment Status Update",'Post Data'!$D161="Create SES and Send to Finance"),"DNS-Finance",
IF('Post Data'!$D161="SCM Invoice Validation","DNS-SCM")))))))))))))))</f>
        <v>DNS-Eastern</v>
      </c>
      <c r="Z161" s="1" t="str">
        <f>IF(ISNUMBER(SEARCH("DNS",'Post Data'!$Y161)),"DNS","Vendor")</f>
        <v>DNS</v>
      </c>
      <c r="AA161" s="1" t="str">
        <f t="array" ref="AA161">IFS(ISNUMBER(SEARCH("Central Office",'Post Data'!$C161)),"Ops CO",
OR(ISNUMBER(SEARCH("CNR",'Post Data'!$C161)),ISNUMBER(SEARCH("NWR",'Post Data'!$C161))),"Central",
OR(ISNUMBER(SEARCH("ESR",'Post Data'!$C161)),ISNUMBER(SEARCH("UVR",'Post Data'!$C161))),"Eastern",
OR(ISNUMBER(SEARCH("NCR",'Post Data'!$C161)),ISNUMBER(SEARCH("NTR",'Post Data'!$C161))),"Northern",
OR(ISNUMBER(SEARCH("WSR",'Post Data'!$C161)),ISNUMBER(SEARCH("SUR",'Post Data'!$C161))),"Southern",
OR(ISNUMBER(SEARCH("WCR",'Post Data'!$C161)),ISNUMBER(SEARCH("WNR",'Post Data'!$C161))),"Western")</f>
        <v>Eastern</v>
      </c>
      <c r="AB161" s="1" t="str">
        <f>'Post Data'!$R161</f>
        <v>PG</v>
      </c>
      <c r="AC161" s="4">
        <v>45138.0</v>
      </c>
      <c r="AD161" s="1">
        <f>COUNTIFS('Post Data'!$X$2:$X$465,"Within SLA",'Post Data'!$C$2:$C$465,'Post Data'!$C161,'Post Data'!$D$2:$D$465,'Post Data'!$D161)</f>
        <v>1</v>
      </c>
      <c r="AE161" s="1">
        <f>COUNTIFS('Post Data'!$X$2:$X$465,"SLA Violated",'Post Data'!$C$2:$C$465,'Post Data'!$C161,'Post Data'!$D$2:$D$465,'Post Data'!$D161)</f>
        <v>0</v>
      </c>
      <c r="AF161" s="10">
        <f>'Post Data'!$AD161/('Post Data'!$AD161+'Post Data'!$AE161)</f>
        <v>1</v>
      </c>
    </row>
    <row r="162" ht="15.75" customHeight="1">
      <c r="A162" s="1" t="s">
        <v>490</v>
      </c>
      <c r="B162" s="1" t="s">
        <v>29</v>
      </c>
      <c r="C162" s="1" t="s">
        <v>491</v>
      </c>
      <c r="D162" s="1" t="s">
        <v>108</v>
      </c>
      <c r="E162" s="1" t="s">
        <v>395</v>
      </c>
      <c r="F162" s="1" t="s">
        <v>396</v>
      </c>
      <c r="G162" s="1" t="s">
        <v>183</v>
      </c>
      <c r="H162" s="1" t="s">
        <v>184</v>
      </c>
      <c r="I162" s="1">
        <v>237.0</v>
      </c>
      <c r="J162" s="1" t="s">
        <v>34</v>
      </c>
      <c r="K162" s="1" t="s">
        <v>35</v>
      </c>
      <c r="L162" s="9">
        <v>45152.501388888886</v>
      </c>
      <c r="M162" s="9">
        <v>45140.501388888886</v>
      </c>
      <c r="N162" s="9">
        <v>45140.652083333334</v>
      </c>
      <c r="O162" s="1" t="s">
        <v>246</v>
      </c>
      <c r="P162" s="1" t="b">
        <v>0</v>
      </c>
      <c r="Q162" s="1" t="s">
        <v>108</v>
      </c>
      <c r="R162" s="1" t="s">
        <v>104</v>
      </c>
      <c r="S162" s="6" t="s">
        <v>38</v>
      </c>
      <c r="T162" s="1" t="s">
        <v>105</v>
      </c>
      <c r="U162" s="1" t="str">
        <f>IF(ISNUMBER('Post Data'!$N162),"Done","Pending")</f>
        <v>Done</v>
      </c>
      <c r="V162" s="5">
        <f>IFERROR('Post Data'!$N162-'Post Data'!$M162,5000)</f>
        <v>0.1506944444</v>
      </c>
      <c r="W162" s="1" t="str">
        <f t="array" ref="W162">IFS('Post Data'!$V162&lt;=5,"00-05 Days",
AND('Post Data'!$V162&gt;5,'Post Data'!$V162&lt;=10),"06-10 Days",
AND('Post Data'!$V162&gt;10,'Post Data'!$V162&lt;=15),"11-15 Days",
AND('Post Data'!$V162&gt;15,'Post Data'!$V162&lt;=20),"16-20 Days",
'Post Data'!$V162&gt;20,"20+ Days")</f>
        <v>00-05 Days</v>
      </c>
      <c r="X162" s="1" t="str">
        <f>IF(AND('Post Data'!$N162&lt;='Post Data'!$L162,'Post Data'!$N162&lt;&gt;0),"Within SLA",IF(AND(TODAY()&lt;='Post Data'!$L162,'Post Data'!$N162=0),"Within SLA","SLA Violated"))</f>
        <v>Within SLA</v>
      </c>
      <c r="Y162" s="1" t="str">
        <f t="array" ref="Y162">IFERROR(INDEX('Pending @'!$B$2:$B$19,MATCH('Post Data'!$H162,'Pending @'!$A$2:$A$19,0)),
IF(AND('Post Data'!$D162="Region Update",'Post Data'!$AA162="Central"),"DNS-Central",
IF(AND('Post Data'!$D162="Region Update",'Post Data'!$AA162="Eastern"),"DNS-Eastern",
IF(AND('Post Data'!$D162="Region Update",'Post Data'!$AA162="Northern"),"DNS-Northern",
IF(AND('Post Data'!$D162="Region Update",'Post Data'!$AA162="Southern"),"DNS-Southern",
IF(AND('Post Data'!$D162="Region Update",'Post Data'!$AA162="Western"),"DNS-Western",
IF(AND('Post Data'!$D162="Region Update",'Post Data'!$AA162="Ops CO"),"DNS-Regional Ops",
IF(AND('Post Data'!$D162="Invoice Validation",'Post Data'!$AA162="Central"),"DNS-Central",
IF(AND('Post Data'!$D162="Invoice Validation",'Post Data'!$AA162="Eastern"),"DNS-Eastern",
IF(AND('Post Data'!$D162="Invoice Validation",'Post Data'!$AA162="Northern"),"DNS-Northern",
IF(AND('Post Data'!$D162="Invoice Validation",'Post Data'!$AA162="Southern"),"DNS-Southern",
IF(AND('Post Data'!$D162="Invoice Validation",'Post Data'!$AA162="Western"),"DNS-Western",
IF(AND('Post Data'!$D162="Invoiced Validation",'Post Data'!$AA162="Ops CO"),"DNS-Regional Ops",
IF(OR('Post Data'!$D162="Create &amp; Upload PO",'Post Data'!$D162="Payment Status Update",'Post Data'!$D162="Create SES and Send to Finance"),"DNS-Finance",
IF('Post Data'!$D162="SCM Invoice Validation","DNS-SCM")))))))))))))))</f>
        <v>DNS-Regional Ops</v>
      </c>
      <c r="Z162" s="1" t="str">
        <f>IF(ISNUMBER(SEARCH("DNS",'Post Data'!$Y162)),"DNS","Vendor")</f>
        <v>DNS</v>
      </c>
      <c r="AA162" s="1" t="str">
        <f t="array" ref="AA162">IFS(ISNUMBER(SEARCH("Central Office",'Post Data'!$C162)),"Ops CO",
OR(ISNUMBER(SEARCH("CNR",'Post Data'!$C162)),ISNUMBER(SEARCH("NWR",'Post Data'!$C162))),"Central",
OR(ISNUMBER(SEARCH("ESR",'Post Data'!$C162)),ISNUMBER(SEARCH("UVR",'Post Data'!$C162))),"Eastern",
OR(ISNUMBER(SEARCH("NCR",'Post Data'!$C162)),ISNUMBER(SEARCH("NTR",'Post Data'!$C162))),"Northern",
OR(ISNUMBER(SEARCH("WSR",'Post Data'!$C162)),ISNUMBER(SEARCH("SUR",'Post Data'!$C162))),"Southern",
OR(ISNUMBER(SEARCH("WCR",'Post Data'!$C162)),ISNUMBER(SEARCH("WNR",'Post Data'!$C162))),"Western")</f>
        <v>Ops CO</v>
      </c>
      <c r="AB162" s="1" t="str">
        <f>'Post Data'!$R162</f>
        <v>Security</v>
      </c>
      <c r="AC162" s="4">
        <v>45138.0</v>
      </c>
      <c r="AD162" s="1">
        <f>COUNTIFS('Post Data'!$X$2:$X$465,"Within SLA",'Post Data'!$C$2:$C$465,'Post Data'!$C162,'Post Data'!$D$2:$D$465,'Post Data'!$D162)</f>
        <v>1</v>
      </c>
      <c r="AE162" s="1">
        <f>COUNTIFS('Post Data'!$X$2:$X$465,"SLA Violated",'Post Data'!$C$2:$C$465,'Post Data'!$C162,'Post Data'!$D$2:$D$465,'Post Data'!$D162)</f>
        <v>0</v>
      </c>
      <c r="AF162" s="10">
        <f>'Post Data'!$AD162/('Post Data'!$AD162+'Post Data'!$AE162)</f>
        <v>1</v>
      </c>
    </row>
    <row r="163" ht="15.75" customHeight="1">
      <c r="A163" s="1" t="s">
        <v>492</v>
      </c>
      <c r="B163" s="1" t="s">
        <v>29</v>
      </c>
      <c r="C163" s="1" t="s">
        <v>493</v>
      </c>
      <c r="D163" s="1" t="s">
        <v>108</v>
      </c>
      <c r="E163" s="1" t="s">
        <v>409</v>
      </c>
      <c r="F163" s="1" t="s">
        <v>410</v>
      </c>
      <c r="G163" s="1" t="s">
        <v>188</v>
      </c>
      <c r="H163" s="1" t="s">
        <v>189</v>
      </c>
      <c r="I163" s="1">
        <v>239.0</v>
      </c>
      <c r="J163" s="1" t="s">
        <v>34</v>
      </c>
      <c r="K163" s="1" t="s">
        <v>35</v>
      </c>
      <c r="L163" s="9">
        <v>45152.501388888886</v>
      </c>
      <c r="M163" s="9">
        <v>45140.501388888886</v>
      </c>
      <c r="N163" s="9">
        <v>45141.44652777778</v>
      </c>
      <c r="O163" s="1" t="s">
        <v>246</v>
      </c>
      <c r="P163" s="1" t="b">
        <v>0</v>
      </c>
      <c r="Q163" s="1" t="s">
        <v>108</v>
      </c>
      <c r="R163" s="1" t="s">
        <v>65</v>
      </c>
      <c r="S163" s="6" t="s">
        <v>38</v>
      </c>
      <c r="T163" s="1" t="s">
        <v>39</v>
      </c>
      <c r="U163" s="1" t="str">
        <f>IF(ISNUMBER('Post Data'!$N163),"Done","Pending")</f>
        <v>Done</v>
      </c>
      <c r="V163" s="5">
        <f>IFERROR('Post Data'!$N163-'Post Data'!$M163,5000)</f>
        <v>0.9451388889</v>
      </c>
      <c r="W163" s="1" t="str">
        <f t="array" ref="W163">IFS('Post Data'!$V163&lt;=5,"00-05 Days",
AND('Post Data'!$V163&gt;5,'Post Data'!$V163&lt;=10),"06-10 Days",
AND('Post Data'!$V163&gt;10,'Post Data'!$V163&lt;=15),"11-15 Days",
AND('Post Data'!$V163&gt;15,'Post Data'!$V163&lt;=20),"16-20 Days",
'Post Data'!$V163&gt;20,"20+ Days")</f>
        <v>00-05 Days</v>
      </c>
      <c r="X163" s="1" t="str">
        <f>IF(AND('Post Data'!$N163&lt;='Post Data'!$L163,'Post Data'!$N163&lt;&gt;0),"Within SLA",IF(AND(TODAY()&lt;='Post Data'!$L163,'Post Data'!$N163=0),"Within SLA","SLA Violated"))</f>
        <v>Within SLA</v>
      </c>
      <c r="Y163" s="1" t="str">
        <f t="array" ref="Y163">IFERROR(INDEX('Pending @'!$B$2:$B$19,MATCH('Post Data'!$H163,'Pending @'!$A$2:$A$19,0)),
IF(AND('Post Data'!$D163="Region Update",'Post Data'!$AA163="Central"),"DNS-Central",
IF(AND('Post Data'!$D163="Region Update",'Post Data'!$AA163="Eastern"),"DNS-Eastern",
IF(AND('Post Data'!$D163="Region Update",'Post Data'!$AA163="Northern"),"DNS-Northern",
IF(AND('Post Data'!$D163="Region Update",'Post Data'!$AA163="Southern"),"DNS-Southern",
IF(AND('Post Data'!$D163="Region Update",'Post Data'!$AA163="Western"),"DNS-Western",
IF(AND('Post Data'!$D163="Region Update",'Post Data'!$AA163="Ops CO"),"DNS-Regional Ops",
IF(AND('Post Data'!$D163="Invoice Validation",'Post Data'!$AA163="Central"),"DNS-Central",
IF(AND('Post Data'!$D163="Invoice Validation",'Post Data'!$AA163="Eastern"),"DNS-Eastern",
IF(AND('Post Data'!$D163="Invoice Validation",'Post Data'!$AA163="Northern"),"DNS-Northern",
IF(AND('Post Data'!$D163="Invoice Validation",'Post Data'!$AA163="Southern"),"DNS-Southern",
IF(AND('Post Data'!$D163="Invoice Validation",'Post Data'!$AA163="Western"),"DNS-Western",
IF(AND('Post Data'!$D163="Invoiced Validation",'Post Data'!$AA163="Ops CO"),"DNS-Regional Ops",
IF(OR('Post Data'!$D163="Create &amp; Upload PO",'Post Data'!$D163="Payment Status Update",'Post Data'!$D163="Create SES and Send to Finance"),"DNS-Finance",
IF('Post Data'!$D163="SCM Invoice Validation","DNS-SCM")))))))))))))))</f>
        <v>DNS-Western</v>
      </c>
      <c r="Z163" s="1" t="str">
        <f>IF(ISNUMBER(SEARCH("DNS",'Post Data'!$Y163)),"DNS","Vendor")</f>
        <v>DNS</v>
      </c>
      <c r="AA163" s="1" t="str">
        <f t="array" ref="AA163">IFS(ISNUMBER(SEARCH("Central Office",'Post Data'!$C163)),"Ops CO",
OR(ISNUMBER(SEARCH("CNR",'Post Data'!$C163)),ISNUMBER(SEARCH("NWR",'Post Data'!$C163))),"Central",
OR(ISNUMBER(SEARCH("ESR",'Post Data'!$C163)),ISNUMBER(SEARCH("UVR",'Post Data'!$C163))),"Eastern",
OR(ISNUMBER(SEARCH("NCR",'Post Data'!$C163)),ISNUMBER(SEARCH("NTR",'Post Data'!$C163))),"Northern",
OR(ISNUMBER(SEARCH("WSR",'Post Data'!$C163)),ISNUMBER(SEARCH("SUR",'Post Data'!$C163))),"Southern",
OR(ISNUMBER(SEARCH("WCR",'Post Data'!$C163)),ISNUMBER(SEARCH("WNR",'Post Data'!$C163))),"Western")</f>
        <v>Western</v>
      </c>
      <c r="AB163" s="1" t="str">
        <f>'Post Data'!$R163</f>
        <v>FTG</v>
      </c>
      <c r="AC163" s="4">
        <v>45138.0</v>
      </c>
      <c r="AD163" s="1">
        <f>COUNTIFS('Post Data'!$X$2:$X$465,"Within SLA",'Post Data'!$C$2:$C$465,'Post Data'!$C163,'Post Data'!$D$2:$D$465,'Post Data'!$D163)</f>
        <v>1</v>
      </c>
      <c r="AE163" s="1">
        <f>COUNTIFS('Post Data'!$X$2:$X$465,"SLA Violated",'Post Data'!$C$2:$C$465,'Post Data'!$C163,'Post Data'!$D$2:$D$465,'Post Data'!$D163)</f>
        <v>0</v>
      </c>
      <c r="AF163" s="10">
        <f>'Post Data'!$AD163/('Post Data'!$AD163+'Post Data'!$AE163)</f>
        <v>1</v>
      </c>
      <c r="AH163" s="11" t="s">
        <v>487</v>
      </c>
    </row>
    <row r="164" ht="15.75" customHeight="1">
      <c r="A164" s="1" t="s">
        <v>494</v>
      </c>
      <c r="B164" s="1" t="s">
        <v>29</v>
      </c>
      <c r="C164" s="1" t="s">
        <v>495</v>
      </c>
      <c r="D164" s="1" t="s">
        <v>108</v>
      </c>
      <c r="E164" s="1" t="s">
        <v>114</v>
      </c>
      <c r="F164" s="1" t="s">
        <v>115</v>
      </c>
      <c r="G164" s="1" t="s">
        <v>188</v>
      </c>
      <c r="H164" s="1" t="s">
        <v>189</v>
      </c>
      <c r="I164" s="1">
        <v>241.0</v>
      </c>
      <c r="J164" s="1" t="s">
        <v>34</v>
      </c>
      <c r="K164" s="1" t="s">
        <v>35</v>
      </c>
      <c r="L164" s="9">
        <v>45152.501388888886</v>
      </c>
      <c r="M164" s="9">
        <v>45140.501388888886</v>
      </c>
      <c r="N164" s="9">
        <v>45149.57777777778</v>
      </c>
      <c r="O164" s="1" t="s">
        <v>246</v>
      </c>
      <c r="P164" s="1" t="b">
        <v>0</v>
      </c>
      <c r="Q164" s="1" t="s">
        <v>108</v>
      </c>
      <c r="R164" s="1" t="s">
        <v>37</v>
      </c>
      <c r="S164" s="6" t="s">
        <v>38</v>
      </c>
      <c r="T164" s="1" t="s">
        <v>39</v>
      </c>
      <c r="U164" s="1" t="str">
        <f>IF(ISNUMBER('Post Data'!$N164),"Done","Pending")</f>
        <v>Done</v>
      </c>
      <c r="V164" s="5">
        <f>IFERROR('Post Data'!$N164-'Post Data'!$M164,5000)</f>
        <v>9.076388889</v>
      </c>
      <c r="W164" s="1" t="str">
        <f t="array" ref="W164">IFS('Post Data'!$V164&lt;=5,"00-05 Days",
AND('Post Data'!$V164&gt;5,'Post Data'!$V164&lt;=10),"06-10 Days",
AND('Post Data'!$V164&gt;10,'Post Data'!$V164&lt;=15),"11-15 Days",
AND('Post Data'!$V164&gt;15,'Post Data'!$V164&lt;=20),"16-20 Days",
'Post Data'!$V164&gt;20,"20+ Days")</f>
        <v>06-10 Days</v>
      </c>
      <c r="X164" s="1" t="str">
        <f>IF(AND('Post Data'!$N164&lt;='Post Data'!$L164,'Post Data'!$N164&lt;&gt;0),"Within SLA",IF(AND(TODAY()&lt;='Post Data'!$L164,'Post Data'!$N164=0),"Within SLA","SLA Violated"))</f>
        <v>Within SLA</v>
      </c>
      <c r="Y164" s="1" t="str">
        <f t="array" ref="Y164">IFERROR(INDEX('Pending @'!$B$2:$B$19,MATCH('Post Data'!$H164,'Pending @'!$A$2:$A$19,0)),
IF(AND('Post Data'!$D164="Region Update",'Post Data'!$AA164="Central"),"DNS-Central",
IF(AND('Post Data'!$D164="Region Update",'Post Data'!$AA164="Eastern"),"DNS-Eastern",
IF(AND('Post Data'!$D164="Region Update",'Post Data'!$AA164="Northern"),"DNS-Northern",
IF(AND('Post Data'!$D164="Region Update",'Post Data'!$AA164="Southern"),"DNS-Southern",
IF(AND('Post Data'!$D164="Region Update",'Post Data'!$AA164="Western"),"DNS-Western",
IF(AND('Post Data'!$D164="Region Update",'Post Data'!$AA164="Ops CO"),"DNS-Regional Ops",
IF(AND('Post Data'!$D164="Invoice Validation",'Post Data'!$AA164="Central"),"DNS-Central",
IF(AND('Post Data'!$D164="Invoice Validation",'Post Data'!$AA164="Eastern"),"DNS-Eastern",
IF(AND('Post Data'!$D164="Invoice Validation",'Post Data'!$AA164="Northern"),"DNS-Northern",
IF(AND('Post Data'!$D164="Invoice Validation",'Post Data'!$AA164="Southern"),"DNS-Southern",
IF(AND('Post Data'!$D164="Invoice Validation",'Post Data'!$AA164="Western"),"DNS-Western",
IF(AND('Post Data'!$D164="Invoiced Validation",'Post Data'!$AA164="Ops CO"),"DNS-Regional Ops",
IF(OR('Post Data'!$D164="Create &amp; Upload PO",'Post Data'!$D164="Payment Status Update",'Post Data'!$D164="Create SES and Send to Finance"),"DNS-Finance",
IF('Post Data'!$D164="SCM Invoice Validation","DNS-SCM")))))))))))))))</f>
        <v>DNS-Western</v>
      </c>
      <c r="Z164" s="1" t="str">
        <f>IF(ISNUMBER(SEARCH("DNS",'Post Data'!$Y164)),"DNS","Vendor")</f>
        <v>DNS</v>
      </c>
      <c r="AA164" s="1" t="str">
        <f t="array" ref="AA164">IFS(ISNUMBER(SEARCH("Central Office",'Post Data'!$C164)),"Ops CO",
OR(ISNUMBER(SEARCH("CNR",'Post Data'!$C164)),ISNUMBER(SEARCH("NWR",'Post Data'!$C164))),"Central",
OR(ISNUMBER(SEARCH("ESR",'Post Data'!$C164)),ISNUMBER(SEARCH("UVR",'Post Data'!$C164))),"Eastern",
OR(ISNUMBER(SEARCH("NCR",'Post Data'!$C164)),ISNUMBER(SEARCH("NTR",'Post Data'!$C164))),"Northern",
OR(ISNUMBER(SEARCH("WSR",'Post Data'!$C164)),ISNUMBER(SEARCH("SUR",'Post Data'!$C164))),"Southern",
OR(ISNUMBER(SEARCH("WCR",'Post Data'!$C164)),ISNUMBER(SEARCH("WNR",'Post Data'!$C164))),"Western")</f>
        <v>Western</v>
      </c>
      <c r="AB164" s="1" t="str">
        <f>'Post Data'!$R164</f>
        <v>PIS</v>
      </c>
      <c r="AC164" s="4">
        <v>45138.0</v>
      </c>
      <c r="AD164" s="1">
        <f>COUNTIFS('Post Data'!$X$2:$X$465,"Within SLA",'Post Data'!$C$2:$C$465,'Post Data'!$C164,'Post Data'!$D$2:$D$465,'Post Data'!$D164)</f>
        <v>1</v>
      </c>
      <c r="AE164" s="1">
        <f>COUNTIFS('Post Data'!$X$2:$X$465,"SLA Violated",'Post Data'!$C$2:$C$465,'Post Data'!$C164,'Post Data'!$D$2:$D$465,'Post Data'!$D164)</f>
        <v>0</v>
      </c>
      <c r="AF164" s="10">
        <f>'Post Data'!$AD164/('Post Data'!$AD164+'Post Data'!$AE164)</f>
        <v>1</v>
      </c>
    </row>
    <row r="165" ht="15.75" customHeight="1">
      <c r="A165" s="1" t="s">
        <v>496</v>
      </c>
      <c r="B165" s="1" t="s">
        <v>29</v>
      </c>
      <c r="C165" s="1" t="s">
        <v>497</v>
      </c>
      <c r="D165" s="1" t="s">
        <v>108</v>
      </c>
      <c r="E165" s="1" t="s">
        <v>114</v>
      </c>
      <c r="F165" s="1" t="s">
        <v>115</v>
      </c>
      <c r="G165" s="1" t="s">
        <v>188</v>
      </c>
      <c r="H165" s="1" t="s">
        <v>189</v>
      </c>
      <c r="I165" s="1">
        <v>232.0</v>
      </c>
      <c r="J165" s="1" t="s">
        <v>34</v>
      </c>
      <c r="K165" s="1" t="s">
        <v>35</v>
      </c>
      <c r="L165" s="9">
        <v>45152.501388888886</v>
      </c>
      <c r="M165" s="9">
        <v>45140.501388888886</v>
      </c>
      <c r="N165" s="9">
        <v>45149.575</v>
      </c>
      <c r="O165" s="1" t="s">
        <v>246</v>
      </c>
      <c r="P165" s="1" t="b">
        <v>0</v>
      </c>
      <c r="Q165" s="1" t="s">
        <v>108</v>
      </c>
      <c r="R165" s="1" t="s">
        <v>37</v>
      </c>
      <c r="S165" s="6" t="s">
        <v>38</v>
      </c>
      <c r="T165" s="1" t="s">
        <v>39</v>
      </c>
      <c r="U165" s="1" t="str">
        <f>IF(ISNUMBER('Post Data'!$N165),"Done","Pending")</f>
        <v>Done</v>
      </c>
      <c r="V165" s="5">
        <f>IFERROR('Post Data'!$N165-'Post Data'!$M165,5000)</f>
        <v>9.073611111</v>
      </c>
      <c r="W165" s="1" t="str">
        <f t="array" ref="W165">IFS('Post Data'!$V165&lt;=5,"00-05 Days",
AND('Post Data'!$V165&gt;5,'Post Data'!$V165&lt;=10),"06-10 Days",
AND('Post Data'!$V165&gt;10,'Post Data'!$V165&lt;=15),"11-15 Days",
AND('Post Data'!$V165&gt;15,'Post Data'!$V165&lt;=20),"16-20 Days",
'Post Data'!$V165&gt;20,"20+ Days")</f>
        <v>06-10 Days</v>
      </c>
      <c r="X165" s="1" t="str">
        <f>IF(AND('Post Data'!$N165&lt;='Post Data'!$L165,'Post Data'!$N165&lt;&gt;0),"Within SLA",IF(AND(TODAY()&lt;='Post Data'!$L165,'Post Data'!$N165=0),"Within SLA","SLA Violated"))</f>
        <v>Within SLA</v>
      </c>
      <c r="Y165" s="1" t="str">
        <f t="array" ref="Y165">IFERROR(INDEX('Pending @'!$B$2:$B$19,MATCH('Post Data'!$H165,'Pending @'!$A$2:$A$19,0)),
IF(AND('Post Data'!$D165="Region Update",'Post Data'!$AA165="Central"),"DNS-Central",
IF(AND('Post Data'!$D165="Region Update",'Post Data'!$AA165="Eastern"),"DNS-Eastern",
IF(AND('Post Data'!$D165="Region Update",'Post Data'!$AA165="Northern"),"DNS-Northern",
IF(AND('Post Data'!$D165="Region Update",'Post Data'!$AA165="Southern"),"DNS-Southern",
IF(AND('Post Data'!$D165="Region Update",'Post Data'!$AA165="Western"),"DNS-Western",
IF(AND('Post Data'!$D165="Region Update",'Post Data'!$AA165="Ops CO"),"DNS-Regional Ops",
IF(AND('Post Data'!$D165="Invoice Validation",'Post Data'!$AA165="Central"),"DNS-Central",
IF(AND('Post Data'!$D165="Invoice Validation",'Post Data'!$AA165="Eastern"),"DNS-Eastern",
IF(AND('Post Data'!$D165="Invoice Validation",'Post Data'!$AA165="Northern"),"DNS-Northern",
IF(AND('Post Data'!$D165="Invoice Validation",'Post Data'!$AA165="Southern"),"DNS-Southern",
IF(AND('Post Data'!$D165="Invoice Validation",'Post Data'!$AA165="Western"),"DNS-Western",
IF(AND('Post Data'!$D165="Invoiced Validation",'Post Data'!$AA165="Ops CO"),"DNS-Regional Ops",
IF(OR('Post Data'!$D165="Create &amp; Upload PO",'Post Data'!$D165="Payment Status Update",'Post Data'!$D165="Create SES and Send to Finance"),"DNS-Finance",
IF('Post Data'!$D165="SCM Invoice Validation","DNS-SCM")))))))))))))))</f>
        <v>DNS-Western</v>
      </c>
      <c r="Z165" s="1" t="str">
        <f>IF(ISNUMBER(SEARCH("DNS",'Post Data'!$Y165)),"DNS","Vendor")</f>
        <v>DNS</v>
      </c>
      <c r="AA165" s="1" t="str">
        <f t="array" ref="AA165">IFS(ISNUMBER(SEARCH("Central Office",'Post Data'!$C165)),"Ops CO",
OR(ISNUMBER(SEARCH("CNR",'Post Data'!$C165)),ISNUMBER(SEARCH("NWR",'Post Data'!$C165))),"Central",
OR(ISNUMBER(SEARCH("ESR",'Post Data'!$C165)),ISNUMBER(SEARCH("UVR",'Post Data'!$C165))),"Eastern",
OR(ISNUMBER(SEARCH("NCR",'Post Data'!$C165)),ISNUMBER(SEARCH("NTR",'Post Data'!$C165))),"Northern",
OR(ISNUMBER(SEARCH("WSR",'Post Data'!$C165)),ISNUMBER(SEARCH("SUR",'Post Data'!$C165))),"Southern",
OR(ISNUMBER(SEARCH("WCR",'Post Data'!$C165)),ISNUMBER(SEARCH("WNR",'Post Data'!$C165))),"Western")</f>
        <v>Western</v>
      </c>
      <c r="AB165" s="1" t="str">
        <f>'Post Data'!$R165</f>
        <v>PIS</v>
      </c>
      <c r="AC165" s="4">
        <v>45138.0</v>
      </c>
      <c r="AD165" s="1">
        <f>COUNTIFS('Post Data'!$X$2:$X$465,"Within SLA",'Post Data'!$C$2:$C$465,'Post Data'!$C165,'Post Data'!$D$2:$D$465,'Post Data'!$D165)</f>
        <v>1</v>
      </c>
      <c r="AE165" s="1">
        <f>COUNTIFS('Post Data'!$X$2:$X$465,"SLA Violated",'Post Data'!$C$2:$C$465,'Post Data'!$C165,'Post Data'!$D$2:$D$465,'Post Data'!$D165)</f>
        <v>0</v>
      </c>
      <c r="AF165" s="10">
        <f>'Post Data'!$AD165/('Post Data'!$AD165+'Post Data'!$AE165)</f>
        <v>1</v>
      </c>
    </row>
    <row r="166" ht="15.75" customHeight="1">
      <c r="A166" s="1" t="s">
        <v>498</v>
      </c>
      <c r="B166" s="1" t="s">
        <v>29</v>
      </c>
      <c r="C166" s="1" t="s">
        <v>499</v>
      </c>
      <c r="D166" s="1" t="s">
        <v>108</v>
      </c>
      <c r="E166" s="1" t="s">
        <v>272</v>
      </c>
      <c r="F166" s="1" t="s">
        <v>273</v>
      </c>
      <c r="G166" s="1" t="s">
        <v>274</v>
      </c>
      <c r="H166" s="1" t="s">
        <v>275</v>
      </c>
      <c r="I166" s="1">
        <v>235.0</v>
      </c>
      <c r="J166" s="1" t="s">
        <v>34</v>
      </c>
      <c r="K166" s="1" t="s">
        <v>35</v>
      </c>
      <c r="L166" s="9">
        <v>45152.501388888886</v>
      </c>
      <c r="M166" s="9">
        <v>45140.501388888886</v>
      </c>
      <c r="N166" s="9">
        <v>45148.45416666667</v>
      </c>
      <c r="O166" s="1" t="s">
        <v>246</v>
      </c>
      <c r="P166" s="1" t="b">
        <v>0</v>
      </c>
      <c r="Q166" s="1" t="s">
        <v>108</v>
      </c>
      <c r="R166" s="1" t="s">
        <v>45</v>
      </c>
      <c r="S166" s="6" t="s">
        <v>38</v>
      </c>
      <c r="T166" s="1" t="s">
        <v>39</v>
      </c>
      <c r="U166" s="1" t="str">
        <f>IF(ISNUMBER('Post Data'!$N166),"Done","Pending")</f>
        <v>Done</v>
      </c>
      <c r="V166" s="5">
        <f>IFERROR('Post Data'!$N166-'Post Data'!$M166,5000)</f>
        <v>7.952777778</v>
      </c>
      <c r="W166" s="1" t="str">
        <f t="array" ref="W166">IFS('Post Data'!$V166&lt;=5,"00-05 Days",
AND('Post Data'!$V166&gt;5,'Post Data'!$V166&lt;=10),"06-10 Days",
AND('Post Data'!$V166&gt;10,'Post Data'!$V166&lt;=15),"11-15 Days",
AND('Post Data'!$V166&gt;15,'Post Data'!$V166&lt;=20),"16-20 Days",
'Post Data'!$V166&gt;20,"20+ Days")</f>
        <v>06-10 Days</v>
      </c>
      <c r="X166" s="1" t="str">
        <f>IF(AND('Post Data'!$N166&lt;='Post Data'!$L166,'Post Data'!$N166&lt;&gt;0),"Within SLA",IF(AND(TODAY()&lt;='Post Data'!$L166,'Post Data'!$N166=0),"Within SLA","SLA Violated"))</f>
        <v>Within SLA</v>
      </c>
      <c r="Y166" s="1" t="str">
        <f t="array" ref="Y166">IFERROR(INDEX('Pending @'!$B$2:$B$19,MATCH('Post Data'!$H166,'Pending @'!$A$2:$A$19,0)),
IF(AND('Post Data'!$D166="Region Update",'Post Data'!$AA166="Central"),"DNS-Central",
IF(AND('Post Data'!$D166="Region Update",'Post Data'!$AA166="Eastern"),"DNS-Eastern",
IF(AND('Post Data'!$D166="Region Update",'Post Data'!$AA166="Northern"),"DNS-Northern",
IF(AND('Post Data'!$D166="Region Update",'Post Data'!$AA166="Southern"),"DNS-Southern",
IF(AND('Post Data'!$D166="Region Update",'Post Data'!$AA166="Western"),"DNS-Western",
IF(AND('Post Data'!$D166="Region Update",'Post Data'!$AA166="Ops CO"),"DNS-Regional Ops",
IF(AND('Post Data'!$D166="Invoice Validation",'Post Data'!$AA166="Central"),"DNS-Central",
IF(AND('Post Data'!$D166="Invoice Validation",'Post Data'!$AA166="Eastern"),"DNS-Eastern",
IF(AND('Post Data'!$D166="Invoice Validation",'Post Data'!$AA166="Northern"),"DNS-Northern",
IF(AND('Post Data'!$D166="Invoice Validation",'Post Data'!$AA166="Southern"),"DNS-Southern",
IF(AND('Post Data'!$D166="Invoice Validation",'Post Data'!$AA166="Western"),"DNS-Western",
IF(AND('Post Data'!$D166="Invoiced Validation",'Post Data'!$AA166="Ops CO"),"DNS-Regional Ops",
IF(OR('Post Data'!$D166="Create &amp; Upload PO",'Post Data'!$D166="Payment Status Update",'Post Data'!$D166="Create SES and Send to Finance"),"DNS-Finance",
IF('Post Data'!$D166="SCM Invoice Validation","DNS-SCM")))))))))))))))</f>
        <v>DNS-Eastern</v>
      </c>
      <c r="Z166" s="1" t="str">
        <f>IF(ISNUMBER(SEARCH("DNS",'Post Data'!$Y166)),"DNS","Vendor")</f>
        <v>DNS</v>
      </c>
      <c r="AA166" s="1" t="str">
        <f t="array" ref="AA166">IFS(ISNUMBER(SEARCH("Central Office",'Post Data'!$C166)),"Ops CO",
OR(ISNUMBER(SEARCH("CNR",'Post Data'!$C166)),ISNUMBER(SEARCH("NWR",'Post Data'!$C166))),"Central",
OR(ISNUMBER(SEARCH("ESR",'Post Data'!$C166)),ISNUMBER(SEARCH("UVR",'Post Data'!$C166))),"Eastern",
OR(ISNUMBER(SEARCH("NCR",'Post Data'!$C166)),ISNUMBER(SEARCH("NTR",'Post Data'!$C166))),"Northern",
OR(ISNUMBER(SEARCH("WSR",'Post Data'!$C166)),ISNUMBER(SEARCH("SUR",'Post Data'!$C166))),"Southern",
OR(ISNUMBER(SEARCH("WCR",'Post Data'!$C166)),ISNUMBER(SEARCH("WNR",'Post Data'!$C166))),"Western")</f>
        <v>Eastern</v>
      </c>
      <c r="AB166" s="1" t="str">
        <f>'Post Data'!$R166</f>
        <v>AC</v>
      </c>
      <c r="AC166" s="4">
        <v>45138.0</v>
      </c>
      <c r="AD166" s="1">
        <f>COUNTIFS('Post Data'!$X$2:$X$465,"Within SLA",'Post Data'!$C$2:$C$465,'Post Data'!$C166,'Post Data'!$D$2:$D$465,'Post Data'!$D166)</f>
        <v>1</v>
      </c>
      <c r="AE166" s="1">
        <f>COUNTIFS('Post Data'!$X$2:$X$465,"SLA Violated",'Post Data'!$C$2:$C$465,'Post Data'!$C166,'Post Data'!$D$2:$D$465,'Post Data'!$D166)</f>
        <v>0</v>
      </c>
      <c r="AF166" s="10">
        <f>'Post Data'!$AD166/('Post Data'!$AD166+'Post Data'!$AE166)</f>
        <v>1</v>
      </c>
    </row>
    <row r="167" ht="15.75" customHeight="1">
      <c r="A167" s="1" t="s">
        <v>500</v>
      </c>
      <c r="B167" s="1" t="s">
        <v>29</v>
      </c>
      <c r="C167" s="1" t="s">
        <v>121</v>
      </c>
      <c r="D167" s="1" t="s">
        <v>108</v>
      </c>
      <c r="E167" s="1" t="s">
        <v>114</v>
      </c>
      <c r="F167" s="1" t="s">
        <v>115</v>
      </c>
      <c r="G167" s="1" t="s">
        <v>188</v>
      </c>
      <c r="H167" s="1" t="s">
        <v>189</v>
      </c>
      <c r="I167" s="1">
        <v>233.0</v>
      </c>
      <c r="J167" s="1" t="s">
        <v>34</v>
      </c>
      <c r="K167" s="1" t="s">
        <v>35</v>
      </c>
      <c r="L167" s="9">
        <v>45152.501388888886</v>
      </c>
      <c r="M167" s="9">
        <v>45140.501388888886</v>
      </c>
      <c r="N167" s="9" t="s">
        <v>265</v>
      </c>
      <c r="O167" s="1" t="s">
        <v>266</v>
      </c>
      <c r="P167" s="1" t="b">
        <v>0</v>
      </c>
      <c r="Q167" s="1" t="s">
        <v>108</v>
      </c>
      <c r="R167" s="1" t="s">
        <v>45</v>
      </c>
      <c r="S167" s="6" t="s">
        <v>38</v>
      </c>
      <c r="T167" s="1" t="s">
        <v>39</v>
      </c>
      <c r="U167" s="1" t="str">
        <f>IF(ISNUMBER('Post Data'!$N167),"Done","Pending")</f>
        <v>Pending</v>
      </c>
      <c r="V167" s="5">
        <f>IFERROR('Post Data'!$N167-'Post Data'!$M167,5000)</f>
        <v>5000</v>
      </c>
      <c r="W167" s="1" t="str">
        <f t="array" ref="W167">IFS('Post Data'!$V167&lt;=5,"00-05 Days",
AND('Post Data'!$V167&gt;5,'Post Data'!$V167&lt;=10),"06-10 Days",
AND('Post Data'!$V167&gt;10,'Post Data'!$V167&lt;=15),"11-15 Days",
AND('Post Data'!$V167&gt;15,'Post Data'!$V167&lt;=20),"16-20 Days",
'Post Data'!$V167&gt;20,"20+ Days")</f>
        <v>20+ Days</v>
      </c>
      <c r="X167" s="1" t="str">
        <f>IF(AND('Post Data'!$N167&lt;='Post Data'!$L167,'Post Data'!$N167&lt;&gt;0),"Within SLA",IF(AND(TODAY()&lt;='Post Data'!$L167,'Post Data'!$N167=0),"Within SLA","SLA Violated"))</f>
        <v>SLA Violated</v>
      </c>
      <c r="Y167" s="1" t="str">
        <f t="array" ref="Y167">IFERROR(INDEX('Pending @'!$B$2:$B$19,MATCH('Post Data'!$H167,'Pending @'!$A$2:$A$19,0)),
IF(AND('Post Data'!$D167="Region Update",'Post Data'!$AA167="Central"),"DNS-Central",
IF(AND('Post Data'!$D167="Region Update",'Post Data'!$AA167="Eastern"),"DNS-Eastern",
IF(AND('Post Data'!$D167="Region Update",'Post Data'!$AA167="Northern"),"DNS-Northern",
IF(AND('Post Data'!$D167="Region Update",'Post Data'!$AA167="Southern"),"DNS-Southern",
IF(AND('Post Data'!$D167="Region Update",'Post Data'!$AA167="Western"),"DNS-Western",
IF(AND('Post Data'!$D167="Region Update",'Post Data'!$AA167="Ops CO"),"DNS-Regional Ops",
IF(AND('Post Data'!$D167="Invoice Validation",'Post Data'!$AA167="Central"),"DNS-Central",
IF(AND('Post Data'!$D167="Invoice Validation",'Post Data'!$AA167="Eastern"),"DNS-Eastern",
IF(AND('Post Data'!$D167="Invoice Validation",'Post Data'!$AA167="Northern"),"DNS-Northern",
IF(AND('Post Data'!$D167="Invoice Validation",'Post Data'!$AA167="Southern"),"DNS-Southern",
IF(AND('Post Data'!$D167="Invoice Validation",'Post Data'!$AA167="Western"),"DNS-Western",
IF(AND('Post Data'!$D167="Invoiced Validation",'Post Data'!$AA167="Ops CO"),"DNS-Regional Ops",
IF(OR('Post Data'!$D167="Create &amp; Upload PO",'Post Data'!$D167="Payment Status Update",'Post Data'!$D167="Create SES and Send to Finance"),"DNS-Finance",
IF('Post Data'!$D167="SCM Invoice Validation","DNS-SCM")))))))))))))))</f>
        <v>DNS-Western</v>
      </c>
      <c r="Z167" s="1" t="str">
        <f>IF(ISNUMBER(SEARCH("DNS",'Post Data'!$Y167)),"DNS","Vendor")</f>
        <v>DNS</v>
      </c>
      <c r="AA167" s="1" t="str">
        <f t="array" ref="AA167">IFS(ISNUMBER(SEARCH("Central Office",'Post Data'!$C167)),"Ops CO",
OR(ISNUMBER(SEARCH("CNR",'Post Data'!$C167)),ISNUMBER(SEARCH("NWR",'Post Data'!$C167))),"Central",
OR(ISNUMBER(SEARCH("ESR",'Post Data'!$C167)),ISNUMBER(SEARCH("UVR",'Post Data'!$C167))),"Eastern",
OR(ISNUMBER(SEARCH("NCR",'Post Data'!$C167)),ISNUMBER(SEARCH("NTR",'Post Data'!$C167))),"Northern",
OR(ISNUMBER(SEARCH("WSR",'Post Data'!$C167)),ISNUMBER(SEARCH("SUR",'Post Data'!$C167))),"Southern",
OR(ISNUMBER(SEARCH("WCR",'Post Data'!$C167)),ISNUMBER(SEARCH("WNR",'Post Data'!$C167))),"Western")</f>
        <v>Western</v>
      </c>
      <c r="AB167" s="1" t="str">
        <f>'Post Data'!$R167</f>
        <v>AC</v>
      </c>
      <c r="AC167" s="4">
        <v>45138.0</v>
      </c>
      <c r="AD167" s="1">
        <f>COUNTIFS('Post Data'!$X$2:$X$465,"Within SLA",'Post Data'!$C$2:$C$465,'Post Data'!$C167,'Post Data'!$D$2:$D$465,'Post Data'!$D167)</f>
        <v>0</v>
      </c>
      <c r="AE167" s="1">
        <f>COUNTIFS('Post Data'!$X$2:$X$465,"SLA Violated",'Post Data'!$C$2:$C$465,'Post Data'!$C167,'Post Data'!$D$2:$D$465,'Post Data'!$D167)</f>
        <v>2</v>
      </c>
      <c r="AF167" s="10">
        <f>'Post Data'!$AD167/('Post Data'!$AD167+'Post Data'!$AE167)</f>
        <v>0</v>
      </c>
    </row>
    <row r="168" ht="15.75" customHeight="1">
      <c r="A168" s="1" t="s">
        <v>501</v>
      </c>
      <c r="B168" s="1" t="s">
        <v>29</v>
      </c>
      <c r="C168" s="1" t="s">
        <v>425</v>
      </c>
      <c r="D168" s="1" t="s">
        <v>414</v>
      </c>
      <c r="E168" s="1" t="s">
        <v>248</v>
      </c>
      <c r="F168" s="1" t="s">
        <v>249</v>
      </c>
      <c r="G168" s="1" t="s">
        <v>338</v>
      </c>
      <c r="H168" s="1" t="s">
        <v>339</v>
      </c>
      <c r="I168" s="1">
        <v>102.0</v>
      </c>
      <c r="J168" s="1" t="s">
        <v>34</v>
      </c>
      <c r="K168" s="1" t="s">
        <v>35</v>
      </c>
      <c r="L168" s="9"/>
      <c r="M168" s="9">
        <v>45140.43958333333</v>
      </c>
      <c r="N168" s="9">
        <v>45140.44930555556</v>
      </c>
      <c r="O168" s="1" t="s">
        <v>246</v>
      </c>
      <c r="P168" s="1" t="b">
        <v>0</v>
      </c>
      <c r="Q168" s="1" t="s">
        <v>414</v>
      </c>
      <c r="R168" s="1" t="s">
        <v>42</v>
      </c>
      <c r="S168" s="6" t="s">
        <v>48</v>
      </c>
      <c r="T168" s="1" t="s">
        <v>39</v>
      </c>
      <c r="U168" s="1" t="str">
        <f>IF(ISNUMBER('Post Data'!$N168),"Done","Pending")</f>
        <v>Done</v>
      </c>
      <c r="V168" s="5">
        <f>IFERROR('Post Data'!$N168-'Post Data'!$M168,5000)</f>
        <v>0.009722222225</v>
      </c>
      <c r="W168" s="1" t="str">
        <f t="array" ref="W168">IFS('Post Data'!$V168&lt;=5,"00-05 Days",
AND('Post Data'!$V168&gt;5,'Post Data'!$V168&lt;=10),"06-10 Days",
AND('Post Data'!$V168&gt;10,'Post Data'!$V168&lt;=15),"11-15 Days",
AND('Post Data'!$V168&gt;15,'Post Data'!$V168&lt;=20),"16-20 Days",
'Post Data'!$V168&gt;20,"20+ Days")</f>
        <v>00-05 Days</v>
      </c>
      <c r="X168" s="1" t="str">
        <f>IF(AND('Post Data'!$N168&lt;='Post Data'!$L168,'Post Data'!$N168&lt;&gt;0),"Within SLA",IF(AND(TODAY()&lt;='Post Data'!$L168,'Post Data'!$N168=0),"Within SLA","SLA Violated"))</f>
        <v>SLA Violated</v>
      </c>
      <c r="Y168" s="1" t="str">
        <f t="array" ref="Y168">IFERROR(INDEX('Pending @'!$B$2:$B$19,MATCH('Post Data'!$H168,'Pending @'!$A$2:$A$19,0)),
IF(AND('Post Data'!$D168="Region Update",'Post Data'!$AA168="Central"),"DNS-Central",
IF(AND('Post Data'!$D168="Region Update",'Post Data'!$AA168="Eastern"),"DNS-Eastern",
IF(AND('Post Data'!$D168="Region Update",'Post Data'!$AA168="Northern"),"DNS-Northern",
IF(AND('Post Data'!$D168="Region Update",'Post Data'!$AA168="Southern"),"DNS-Southern",
IF(AND('Post Data'!$D168="Region Update",'Post Data'!$AA168="Western"),"DNS-Western",
IF(AND('Post Data'!$D168="Region Update",'Post Data'!$AA168="Ops CO"),"DNS-Regional Ops",
IF(AND('Post Data'!$D168="Invoice Validation",'Post Data'!$AA168="Central"),"DNS-Central",
IF(AND('Post Data'!$D168="Invoice Validation",'Post Data'!$AA168="Eastern"),"DNS-Eastern",
IF(AND('Post Data'!$D168="Invoice Validation",'Post Data'!$AA168="Northern"),"DNS-Northern",
IF(AND('Post Data'!$D168="Invoice Validation",'Post Data'!$AA168="Southern"),"DNS-Southern",
IF(AND('Post Data'!$D168="Invoice Validation",'Post Data'!$AA168="Western"),"DNS-Western",
IF(AND('Post Data'!$D168="Invoiced Validation",'Post Data'!$AA168="Ops CO"),"DNS-Regional Ops",
IF(OR('Post Data'!$D168="Create &amp; Upload PO",'Post Data'!$D168="Payment Status Update",'Post Data'!$D168="Create SES and Send to Finance"),"DNS-Finance",
IF('Post Data'!$D168="SCM Invoice Validation","DNS-SCM")))))))))))))))</f>
        <v>Browns-Western</v>
      </c>
      <c r="Z168" s="1" t="str">
        <f>IF(ISNUMBER(SEARCH("DNS",'Post Data'!$Y168)),"DNS","Vendor")</f>
        <v>Vendor</v>
      </c>
      <c r="AA168" s="1" t="str">
        <f t="array" ref="AA168">IFS(ISNUMBER(SEARCH("Central Office",'Post Data'!$C168)),"Ops CO",
OR(ISNUMBER(SEARCH("CNR",'Post Data'!$C168)),ISNUMBER(SEARCH("NWR",'Post Data'!$C168))),"Central",
OR(ISNUMBER(SEARCH("ESR",'Post Data'!$C168)),ISNUMBER(SEARCH("UVR",'Post Data'!$C168))),"Eastern",
OR(ISNUMBER(SEARCH("NCR",'Post Data'!$C168)),ISNUMBER(SEARCH("NTR",'Post Data'!$C168))),"Northern",
OR(ISNUMBER(SEARCH("WSR",'Post Data'!$C168)),ISNUMBER(SEARCH("SUR",'Post Data'!$C168))),"Southern",
OR(ISNUMBER(SEARCH("WCR",'Post Data'!$C168)),ISNUMBER(SEARCH("WNR",'Post Data'!$C168))),"Western")</f>
        <v>Western</v>
      </c>
      <c r="AB168" s="1" t="str">
        <f>'Post Data'!$R168</f>
        <v>PG</v>
      </c>
      <c r="AC168" s="4">
        <v>45107.0</v>
      </c>
      <c r="AD168" s="1">
        <f>COUNTIFS('Post Data'!$X$2:$X$465,"Within SLA",'Post Data'!$C$2:$C$465,'Post Data'!$C168,'Post Data'!$D$2:$D$465,'Post Data'!$D168)</f>
        <v>0</v>
      </c>
      <c r="AE168" s="1">
        <f>COUNTIFS('Post Data'!$X$2:$X$465,"SLA Violated",'Post Data'!$C$2:$C$465,'Post Data'!$C168,'Post Data'!$D$2:$D$465,'Post Data'!$D168)</f>
        <v>1</v>
      </c>
      <c r="AF168" s="10">
        <f>'Post Data'!$AD168/('Post Data'!$AD168+'Post Data'!$AE168)</f>
        <v>0</v>
      </c>
    </row>
    <row r="169" ht="15.75" customHeight="1">
      <c r="A169" s="1" t="s">
        <v>502</v>
      </c>
      <c r="B169" s="1" t="s">
        <v>29</v>
      </c>
      <c r="C169" s="1" t="s">
        <v>503</v>
      </c>
      <c r="D169" s="1" t="s">
        <v>154</v>
      </c>
      <c r="E169" s="1" t="s">
        <v>248</v>
      </c>
      <c r="F169" s="1" t="s">
        <v>249</v>
      </c>
      <c r="G169" s="1" t="s">
        <v>250</v>
      </c>
      <c r="H169" s="1" t="s">
        <v>251</v>
      </c>
      <c r="I169" s="1">
        <v>140.0</v>
      </c>
      <c r="J169" s="1" t="s">
        <v>34</v>
      </c>
      <c r="K169" s="1" t="s">
        <v>35</v>
      </c>
      <c r="L169" s="9">
        <v>45144.27361111111</v>
      </c>
      <c r="M169" s="9">
        <v>45140.27361111111</v>
      </c>
      <c r="N169" s="9">
        <v>45142.544444444444</v>
      </c>
      <c r="O169" s="1" t="s">
        <v>246</v>
      </c>
      <c r="P169" s="1" t="b">
        <v>0</v>
      </c>
      <c r="Q169" s="1" t="s">
        <v>154</v>
      </c>
      <c r="R169" s="1" t="s">
        <v>65</v>
      </c>
      <c r="S169" s="6" t="s">
        <v>48</v>
      </c>
      <c r="T169" s="1" t="s">
        <v>39</v>
      </c>
      <c r="U169" s="1" t="str">
        <f>IF(ISNUMBER('Post Data'!$N169),"Done","Pending")</f>
        <v>Done</v>
      </c>
      <c r="V169" s="5">
        <f>IFERROR('Post Data'!$N169-'Post Data'!$M169,5000)</f>
        <v>2.270833333</v>
      </c>
      <c r="W169" s="1" t="str">
        <f t="array" ref="W169">IFS('Post Data'!$V169&lt;=5,"00-05 Days",
AND('Post Data'!$V169&gt;5,'Post Data'!$V169&lt;=10),"06-10 Days",
AND('Post Data'!$V169&gt;10,'Post Data'!$V169&lt;=15),"11-15 Days",
AND('Post Data'!$V169&gt;15,'Post Data'!$V169&lt;=20),"16-20 Days",
'Post Data'!$V169&gt;20,"20+ Days")</f>
        <v>00-05 Days</v>
      </c>
      <c r="X169" s="1" t="str">
        <f>IF(AND('Post Data'!$N169&lt;='Post Data'!$L169,'Post Data'!$N169&lt;&gt;0),"Within SLA",IF(AND(TODAY()&lt;='Post Data'!$L169,'Post Data'!$N169=0),"Within SLA","SLA Violated"))</f>
        <v>Within SLA</v>
      </c>
      <c r="Y169" s="1" t="str">
        <f t="array" ref="Y169">IFERROR(INDEX('Pending @'!$B$2:$B$19,MATCH('Post Data'!$H169,'Pending @'!$A$2:$A$19,0)),
IF(AND('Post Data'!$D169="Region Update",'Post Data'!$AA169="Central"),"DNS-Central",
IF(AND('Post Data'!$D169="Region Update",'Post Data'!$AA169="Eastern"),"DNS-Eastern",
IF(AND('Post Data'!$D169="Region Update",'Post Data'!$AA169="Northern"),"DNS-Northern",
IF(AND('Post Data'!$D169="Region Update",'Post Data'!$AA169="Southern"),"DNS-Southern",
IF(AND('Post Data'!$D169="Region Update",'Post Data'!$AA169="Western"),"DNS-Western",
IF(AND('Post Data'!$D169="Region Update",'Post Data'!$AA169="Ops CO"),"DNS-Regional Ops",
IF(AND('Post Data'!$D169="Invoice Validation",'Post Data'!$AA169="Central"),"DNS-Central",
IF(AND('Post Data'!$D169="Invoice Validation",'Post Data'!$AA169="Eastern"),"DNS-Eastern",
IF(AND('Post Data'!$D169="Invoice Validation",'Post Data'!$AA169="Northern"),"DNS-Northern",
IF(AND('Post Data'!$D169="Invoice Validation",'Post Data'!$AA169="Southern"),"DNS-Southern",
IF(AND('Post Data'!$D169="Invoice Validation",'Post Data'!$AA169="Western"),"DNS-Western",
IF(AND('Post Data'!$D169="Invoiced Validation",'Post Data'!$AA169="Ops CO"),"DNS-Regional Ops",
IF(OR('Post Data'!$D169="Create &amp; Upload PO",'Post Data'!$D169="Payment Status Update",'Post Data'!$D169="Create SES and Send to Finance"),"DNS-Finance",
IF('Post Data'!$D169="SCM Invoice Validation","DNS-SCM")))))))))))))))</f>
        <v>Browns-Central</v>
      </c>
      <c r="Z169" s="1" t="str">
        <f>IF(ISNUMBER(SEARCH("DNS",'Post Data'!$Y169)),"DNS","Vendor")</f>
        <v>Vendor</v>
      </c>
      <c r="AA169" s="1" t="str">
        <f t="array" ref="AA169">IFS(ISNUMBER(SEARCH("Central Office",'Post Data'!$C169)),"Ops CO",
OR(ISNUMBER(SEARCH("CNR",'Post Data'!$C169)),ISNUMBER(SEARCH("NWR",'Post Data'!$C169))),"Central",
OR(ISNUMBER(SEARCH("ESR",'Post Data'!$C169)),ISNUMBER(SEARCH("UVR",'Post Data'!$C169))),"Eastern",
OR(ISNUMBER(SEARCH("NCR",'Post Data'!$C169)),ISNUMBER(SEARCH("NTR",'Post Data'!$C169))),"Northern",
OR(ISNUMBER(SEARCH("WSR",'Post Data'!$C169)),ISNUMBER(SEARCH("SUR",'Post Data'!$C169))),"Southern",
OR(ISNUMBER(SEARCH("WCR",'Post Data'!$C169)),ISNUMBER(SEARCH("WNR",'Post Data'!$C169))),"Western")</f>
        <v>Central</v>
      </c>
      <c r="AB169" s="1" t="str">
        <f>'Post Data'!$R169</f>
        <v>FTG</v>
      </c>
      <c r="AC169" s="4">
        <v>45107.0</v>
      </c>
      <c r="AD169" s="1">
        <f>COUNTIFS('Post Data'!$X$2:$X$465,"Within SLA",'Post Data'!$C$2:$C$465,'Post Data'!$C169,'Post Data'!$D$2:$D$465,'Post Data'!$D169)</f>
        <v>1</v>
      </c>
      <c r="AE169" s="1">
        <f>COUNTIFS('Post Data'!$X$2:$X$465,"SLA Violated",'Post Data'!$C$2:$C$465,'Post Data'!$C169,'Post Data'!$D$2:$D$465,'Post Data'!$D169)</f>
        <v>0</v>
      </c>
      <c r="AF169" s="10">
        <f>'Post Data'!$AD169/('Post Data'!$AD169+'Post Data'!$AE169)</f>
        <v>1</v>
      </c>
    </row>
    <row r="170" ht="15.75" customHeight="1">
      <c r="A170" s="1" t="s">
        <v>504</v>
      </c>
      <c r="B170" s="1" t="s">
        <v>29</v>
      </c>
      <c r="C170" s="1" t="s">
        <v>505</v>
      </c>
      <c r="D170" s="1" t="s">
        <v>135</v>
      </c>
      <c r="E170" s="1" t="s">
        <v>506</v>
      </c>
      <c r="F170" s="1" t="s">
        <v>507</v>
      </c>
      <c r="G170" s="1" t="s">
        <v>162</v>
      </c>
      <c r="H170" s="1" t="s">
        <v>163</v>
      </c>
      <c r="I170" s="1">
        <v>96.0</v>
      </c>
      <c r="J170" s="1" t="s">
        <v>34</v>
      </c>
      <c r="K170" s="1" t="s">
        <v>35</v>
      </c>
      <c r="L170" s="9">
        <v>45139.9375</v>
      </c>
      <c r="M170" s="9">
        <v>45139.93819444445</v>
      </c>
      <c r="N170" s="9">
        <v>45155.54513888889</v>
      </c>
      <c r="O170" s="1" t="s">
        <v>246</v>
      </c>
      <c r="P170" s="1" t="b">
        <v>1</v>
      </c>
      <c r="Q170" s="1" t="s">
        <v>135</v>
      </c>
      <c r="R170" s="1" t="s">
        <v>37</v>
      </c>
      <c r="S170" s="6" t="s">
        <v>48</v>
      </c>
      <c r="T170" s="1" t="s">
        <v>39</v>
      </c>
      <c r="U170" s="1" t="str">
        <f>IF(ISNUMBER('Post Data'!$N170),"Done","Pending")</f>
        <v>Done</v>
      </c>
      <c r="V170" s="5">
        <f>IFERROR('Post Data'!$N170-'Post Data'!$M170,5000)</f>
        <v>15.60694444</v>
      </c>
      <c r="W170" s="1" t="str">
        <f t="array" ref="W170">IFS('Post Data'!$V170&lt;=5,"00-05 Days",
AND('Post Data'!$V170&gt;5,'Post Data'!$V170&lt;=10),"06-10 Days",
AND('Post Data'!$V170&gt;10,'Post Data'!$V170&lt;=15),"11-15 Days",
AND('Post Data'!$V170&gt;15,'Post Data'!$V170&lt;=20),"16-20 Days",
'Post Data'!$V170&gt;20,"20+ Days")</f>
        <v>16-20 Days</v>
      </c>
      <c r="X170" s="1" t="str">
        <f>IF(AND('Post Data'!$N170&lt;='Post Data'!$L170,'Post Data'!$N170&lt;&gt;0),"Within SLA",IF(AND(TODAY()&lt;='Post Data'!$L170,'Post Data'!$N170=0),"Within SLA","SLA Violated"))</f>
        <v>SLA Violated</v>
      </c>
      <c r="Y170" s="1" t="str">
        <f t="array" ref="Y170">IFERROR(INDEX('Pending @'!$B$2:$B$19,MATCH('Post Data'!$H170,'Pending @'!$A$2:$A$19,0)),
IF(AND('Post Data'!$D170="Region Update",'Post Data'!$AA170="Central"),"DNS-Central",
IF(AND('Post Data'!$D170="Region Update",'Post Data'!$AA170="Eastern"),"DNS-Eastern",
IF(AND('Post Data'!$D170="Region Update",'Post Data'!$AA170="Northern"),"DNS-Northern",
IF(AND('Post Data'!$D170="Region Update",'Post Data'!$AA170="Southern"),"DNS-Southern",
IF(AND('Post Data'!$D170="Region Update",'Post Data'!$AA170="Western"),"DNS-Western",
IF(AND('Post Data'!$D170="Region Update",'Post Data'!$AA170="Ops CO"),"DNS-Regional Ops",
IF(AND('Post Data'!$D170="Invoice Validation",'Post Data'!$AA170="Central"),"DNS-Central",
IF(AND('Post Data'!$D170="Invoice Validation",'Post Data'!$AA170="Eastern"),"DNS-Eastern",
IF(AND('Post Data'!$D170="Invoice Validation",'Post Data'!$AA170="Northern"),"DNS-Northern",
IF(AND('Post Data'!$D170="Invoice Validation",'Post Data'!$AA170="Southern"),"DNS-Southern",
IF(AND('Post Data'!$D170="Invoice Validation",'Post Data'!$AA170="Western"),"DNS-Western",
IF(AND('Post Data'!$D170="Invoiced Validation",'Post Data'!$AA170="Ops CO"),"DNS-Regional Ops",
IF(OR('Post Data'!$D170="Create &amp; Upload PO",'Post Data'!$D170="Payment Status Update",'Post Data'!$D170="Create SES and Send to Finance"),"DNS-Finance",
IF('Post Data'!$D170="SCM Invoice Validation","DNS-SCM")))))))))))))))</f>
        <v>DNS-Finance</v>
      </c>
      <c r="Z170" s="1" t="str">
        <f>IF(ISNUMBER(SEARCH("DNS",'Post Data'!$Y170)),"DNS","Vendor")</f>
        <v>DNS</v>
      </c>
      <c r="AA170" s="1" t="str">
        <f t="array" ref="AA170">IFS(ISNUMBER(SEARCH("Central Office",'Post Data'!$C170)),"Ops CO",
OR(ISNUMBER(SEARCH("CNR",'Post Data'!$C170)),ISNUMBER(SEARCH("NWR",'Post Data'!$C170))),"Central",
OR(ISNUMBER(SEARCH("ESR",'Post Data'!$C170)),ISNUMBER(SEARCH("UVR",'Post Data'!$C170))),"Eastern",
OR(ISNUMBER(SEARCH("NCR",'Post Data'!$C170)),ISNUMBER(SEARCH("NTR",'Post Data'!$C170))),"Northern",
OR(ISNUMBER(SEARCH("WSR",'Post Data'!$C170)),ISNUMBER(SEARCH("SUR",'Post Data'!$C170))),"Southern",
OR(ISNUMBER(SEARCH("WCR",'Post Data'!$C170)),ISNUMBER(SEARCH("WNR",'Post Data'!$C170))),"Western")</f>
        <v>Western</v>
      </c>
      <c r="AB170" s="1" t="str">
        <f>'Post Data'!$R170</f>
        <v>PIS</v>
      </c>
      <c r="AC170" s="4">
        <v>45107.0</v>
      </c>
      <c r="AD170" s="1">
        <f>COUNTIFS('Post Data'!$X$2:$X$465,"Within SLA",'Post Data'!$C$2:$C$465,'Post Data'!$C170,'Post Data'!$D$2:$D$465,'Post Data'!$D170)</f>
        <v>0</v>
      </c>
      <c r="AE170" s="1">
        <f>COUNTIFS('Post Data'!$X$2:$X$465,"SLA Violated",'Post Data'!$C$2:$C$465,'Post Data'!$C170,'Post Data'!$D$2:$D$465,'Post Data'!$D170)</f>
        <v>1</v>
      </c>
      <c r="AF170" s="10">
        <f>'Post Data'!$AD170/('Post Data'!$AD170+'Post Data'!$AE170)</f>
        <v>0</v>
      </c>
    </row>
    <row r="171" ht="15.75" customHeight="1">
      <c r="A171" s="1" t="s">
        <v>508</v>
      </c>
      <c r="B171" s="1" t="s">
        <v>29</v>
      </c>
      <c r="C171" s="1" t="s">
        <v>509</v>
      </c>
      <c r="D171" s="1" t="s">
        <v>135</v>
      </c>
      <c r="E171" s="1" t="s">
        <v>506</v>
      </c>
      <c r="F171" s="1" t="s">
        <v>507</v>
      </c>
      <c r="G171" s="1" t="s">
        <v>162</v>
      </c>
      <c r="H171" s="1" t="s">
        <v>163</v>
      </c>
      <c r="I171" s="1">
        <v>103.0</v>
      </c>
      <c r="J171" s="1" t="s">
        <v>34</v>
      </c>
      <c r="K171" s="1" t="s">
        <v>35</v>
      </c>
      <c r="L171" s="9">
        <v>45139.93680555555</v>
      </c>
      <c r="M171" s="9">
        <v>45139.9375</v>
      </c>
      <c r="N171" s="9">
        <v>45155.552083333336</v>
      </c>
      <c r="O171" s="1" t="s">
        <v>246</v>
      </c>
      <c r="P171" s="1" t="b">
        <v>1</v>
      </c>
      <c r="Q171" s="1" t="s">
        <v>135</v>
      </c>
      <c r="R171" s="1" t="s">
        <v>42</v>
      </c>
      <c r="S171" s="6" t="s">
        <v>48</v>
      </c>
      <c r="T171" s="1" t="s">
        <v>39</v>
      </c>
      <c r="U171" s="1" t="str">
        <f>IF(ISNUMBER('Post Data'!$N171),"Done","Pending")</f>
        <v>Done</v>
      </c>
      <c r="V171" s="5">
        <f>IFERROR('Post Data'!$N171-'Post Data'!$M171,5000)</f>
        <v>15.61458333</v>
      </c>
      <c r="W171" s="1" t="str">
        <f t="array" ref="W171">IFS('Post Data'!$V171&lt;=5,"00-05 Days",
AND('Post Data'!$V171&gt;5,'Post Data'!$V171&lt;=10),"06-10 Days",
AND('Post Data'!$V171&gt;10,'Post Data'!$V171&lt;=15),"11-15 Days",
AND('Post Data'!$V171&gt;15,'Post Data'!$V171&lt;=20),"16-20 Days",
'Post Data'!$V171&gt;20,"20+ Days")</f>
        <v>16-20 Days</v>
      </c>
      <c r="X171" s="1" t="str">
        <f>IF(AND('Post Data'!$N171&lt;='Post Data'!$L171,'Post Data'!$N171&lt;&gt;0),"Within SLA",IF(AND(TODAY()&lt;='Post Data'!$L171,'Post Data'!$N171=0),"Within SLA","SLA Violated"))</f>
        <v>SLA Violated</v>
      </c>
      <c r="Y171" s="1" t="str">
        <f t="array" ref="Y171">IFERROR(INDEX('Pending @'!$B$2:$B$19,MATCH('Post Data'!$H171,'Pending @'!$A$2:$A$19,0)),
IF(AND('Post Data'!$D171="Region Update",'Post Data'!$AA171="Central"),"DNS-Central",
IF(AND('Post Data'!$D171="Region Update",'Post Data'!$AA171="Eastern"),"DNS-Eastern",
IF(AND('Post Data'!$D171="Region Update",'Post Data'!$AA171="Northern"),"DNS-Northern",
IF(AND('Post Data'!$D171="Region Update",'Post Data'!$AA171="Southern"),"DNS-Southern",
IF(AND('Post Data'!$D171="Region Update",'Post Data'!$AA171="Western"),"DNS-Western",
IF(AND('Post Data'!$D171="Region Update",'Post Data'!$AA171="Ops CO"),"DNS-Regional Ops",
IF(AND('Post Data'!$D171="Invoice Validation",'Post Data'!$AA171="Central"),"DNS-Central",
IF(AND('Post Data'!$D171="Invoice Validation",'Post Data'!$AA171="Eastern"),"DNS-Eastern",
IF(AND('Post Data'!$D171="Invoice Validation",'Post Data'!$AA171="Northern"),"DNS-Northern",
IF(AND('Post Data'!$D171="Invoice Validation",'Post Data'!$AA171="Southern"),"DNS-Southern",
IF(AND('Post Data'!$D171="Invoice Validation",'Post Data'!$AA171="Western"),"DNS-Western",
IF(AND('Post Data'!$D171="Invoiced Validation",'Post Data'!$AA171="Ops CO"),"DNS-Regional Ops",
IF(OR('Post Data'!$D171="Create &amp; Upload PO",'Post Data'!$D171="Payment Status Update",'Post Data'!$D171="Create SES and Send to Finance"),"DNS-Finance",
IF('Post Data'!$D171="SCM Invoice Validation","DNS-SCM")))))))))))))))</f>
        <v>DNS-Finance</v>
      </c>
      <c r="Z171" s="1" t="str">
        <f>IF(ISNUMBER(SEARCH("DNS",'Post Data'!$Y171)),"DNS","Vendor")</f>
        <v>DNS</v>
      </c>
      <c r="AA171" s="1" t="str">
        <f t="array" ref="AA171">IFS(ISNUMBER(SEARCH("Central Office",'Post Data'!$C171)),"Ops CO",
OR(ISNUMBER(SEARCH("CNR",'Post Data'!$C171)),ISNUMBER(SEARCH("NWR",'Post Data'!$C171))),"Central",
OR(ISNUMBER(SEARCH("ESR",'Post Data'!$C171)),ISNUMBER(SEARCH("UVR",'Post Data'!$C171))),"Eastern",
OR(ISNUMBER(SEARCH("NCR",'Post Data'!$C171)),ISNUMBER(SEARCH("NTR",'Post Data'!$C171))),"Northern",
OR(ISNUMBER(SEARCH("WSR",'Post Data'!$C171)),ISNUMBER(SEARCH("SUR",'Post Data'!$C171))),"Southern",
OR(ISNUMBER(SEARCH("WCR",'Post Data'!$C171)),ISNUMBER(SEARCH("WNR",'Post Data'!$C171))),"Western")</f>
        <v>Western</v>
      </c>
      <c r="AB171" s="1" t="str">
        <f>'Post Data'!$R171</f>
        <v>PG</v>
      </c>
      <c r="AC171" s="4">
        <v>45107.0</v>
      </c>
      <c r="AD171" s="1">
        <f>COUNTIFS('Post Data'!$X$2:$X$465,"Within SLA",'Post Data'!$C$2:$C$465,'Post Data'!$C171,'Post Data'!$D$2:$D$465,'Post Data'!$D171)</f>
        <v>0</v>
      </c>
      <c r="AE171" s="1">
        <f>COUNTIFS('Post Data'!$X$2:$X$465,"SLA Violated",'Post Data'!$C$2:$C$465,'Post Data'!$C171,'Post Data'!$D$2:$D$465,'Post Data'!$D171)</f>
        <v>1</v>
      </c>
      <c r="AF171" s="10">
        <f>'Post Data'!$AD171/('Post Data'!$AD171+'Post Data'!$AE171)</f>
        <v>0</v>
      </c>
    </row>
    <row r="172" ht="15.75" customHeight="1">
      <c r="A172" s="1" t="s">
        <v>510</v>
      </c>
      <c r="B172" s="1" t="s">
        <v>29</v>
      </c>
      <c r="C172" s="1" t="s">
        <v>511</v>
      </c>
      <c r="D172" s="1" t="s">
        <v>135</v>
      </c>
      <c r="E172" s="1" t="s">
        <v>506</v>
      </c>
      <c r="F172" s="1" t="s">
        <v>507</v>
      </c>
      <c r="G172" s="1" t="s">
        <v>162</v>
      </c>
      <c r="H172" s="1" t="s">
        <v>163</v>
      </c>
      <c r="I172" s="1">
        <v>93.0</v>
      </c>
      <c r="J172" s="1" t="s">
        <v>34</v>
      </c>
      <c r="K172" s="1" t="s">
        <v>35</v>
      </c>
      <c r="L172" s="9">
        <v>45139.936111111114</v>
      </c>
      <c r="M172" s="9">
        <v>45139.93680555555</v>
      </c>
      <c r="N172" s="9">
        <v>45155.555555555555</v>
      </c>
      <c r="O172" s="1" t="s">
        <v>246</v>
      </c>
      <c r="P172" s="1" t="b">
        <v>1</v>
      </c>
      <c r="Q172" s="1" t="s">
        <v>135</v>
      </c>
      <c r="R172" s="1" t="s">
        <v>37</v>
      </c>
      <c r="S172" s="6" t="s">
        <v>48</v>
      </c>
      <c r="T172" s="1" t="s">
        <v>39</v>
      </c>
      <c r="U172" s="1" t="str">
        <f>IF(ISNUMBER('Post Data'!$N172),"Done","Pending")</f>
        <v>Done</v>
      </c>
      <c r="V172" s="5">
        <f>IFERROR('Post Data'!$N172-'Post Data'!$M172,5000)</f>
        <v>15.61875</v>
      </c>
      <c r="W172" s="1" t="str">
        <f t="array" ref="W172">IFS('Post Data'!$V172&lt;=5,"00-05 Days",
AND('Post Data'!$V172&gt;5,'Post Data'!$V172&lt;=10),"06-10 Days",
AND('Post Data'!$V172&gt;10,'Post Data'!$V172&lt;=15),"11-15 Days",
AND('Post Data'!$V172&gt;15,'Post Data'!$V172&lt;=20),"16-20 Days",
'Post Data'!$V172&gt;20,"20+ Days")</f>
        <v>16-20 Days</v>
      </c>
      <c r="X172" s="1" t="str">
        <f>IF(AND('Post Data'!$N172&lt;='Post Data'!$L172,'Post Data'!$N172&lt;&gt;0),"Within SLA",IF(AND(TODAY()&lt;='Post Data'!$L172,'Post Data'!$N172=0),"Within SLA","SLA Violated"))</f>
        <v>SLA Violated</v>
      </c>
      <c r="Y172" s="1" t="str">
        <f t="array" ref="Y172">IFERROR(INDEX('Pending @'!$B$2:$B$19,MATCH('Post Data'!$H172,'Pending @'!$A$2:$A$19,0)),
IF(AND('Post Data'!$D172="Region Update",'Post Data'!$AA172="Central"),"DNS-Central",
IF(AND('Post Data'!$D172="Region Update",'Post Data'!$AA172="Eastern"),"DNS-Eastern",
IF(AND('Post Data'!$D172="Region Update",'Post Data'!$AA172="Northern"),"DNS-Northern",
IF(AND('Post Data'!$D172="Region Update",'Post Data'!$AA172="Southern"),"DNS-Southern",
IF(AND('Post Data'!$D172="Region Update",'Post Data'!$AA172="Western"),"DNS-Western",
IF(AND('Post Data'!$D172="Region Update",'Post Data'!$AA172="Ops CO"),"DNS-Regional Ops",
IF(AND('Post Data'!$D172="Invoice Validation",'Post Data'!$AA172="Central"),"DNS-Central",
IF(AND('Post Data'!$D172="Invoice Validation",'Post Data'!$AA172="Eastern"),"DNS-Eastern",
IF(AND('Post Data'!$D172="Invoice Validation",'Post Data'!$AA172="Northern"),"DNS-Northern",
IF(AND('Post Data'!$D172="Invoice Validation",'Post Data'!$AA172="Southern"),"DNS-Southern",
IF(AND('Post Data'!$D172="Invoice Validation",'Post Data'!$AA172="Western"),"DNS-Western",
IF(AND('Post Data'!$D172="Invoiced Validation",'Post Data'!$AA172="Ops CO"),"DNS-Regional Ops",
IF(OR('Post Data'!$D172="Create &amp; Upload PO",'Post Data'!$D172="Payment Status Update",'Post Data'!$D172="Create SES and Send to Finance"),"DNS-Finance",
IF('Post Data'!$D172="SCM Invoice Validation","DNS-SCM")))))))))))))))</f>
        <v>DNS-Finance</v>
      </c>
      <c r="Z172" s="1" t="str">
        <f>IF(ISNUMBER(SEARCH("DNS",'Post Data'!$Y172)),"DNS","Vendor")</f>
        <v>DNS</v>
      </c>
      <c r="AA172" s="1" t="str">
        <f t="array" ref="AA172">IFS(ISNUMBER(SEARCH("Central Office",'Post Data'!$C172)),"Ops CO",
OR(ISNUMBER(SEARCH("CNR",'Post Data'!$C172)),ISNUMBER(SEARCH("NWR",'Post Data'!$C172))),"Central",
OR(ISNUMBER(SEARCH("ESR",'Post Data'!$C172)),ISNUMBER(SEARCH("UVR",'Post Data'!$C172))),"Eastern",
OR(ISNUMBER(SEARCH("NCR",'Post Data'!$C172)),ISNUMBER(SEARCH("NTR",'Post Data'!$C172))),"Northern",
OR(ISNUMBER(SEARCH("WSR",'Post Data'!$C172)),ISNUMBER(SEARCH("SUR",'Post Data'!$C172))),"Southern",
OR(ISNUMBER(SEARCH("WCR",'Post Data'!$C172)),ISNUMBER(SEARCH("WNR",'Post Data'!$C172))),"Western")</f>
        <v>Western</v>
      </c>
      <c r="AB172" s="1" t="str">
        <f>'Post Data'!$R172</f>
        <v>PIS</v>
      </c>
      <c r="AC172" s="4">
        <v>45107.0</v>
      </c>
      <c r="AD172" s="1">
        <f>COUNTIFS('Post Data'!$X$2:$X$465,"Within SLA",'Post Data'!$C$2:$C$465,'Post Data'!$C172,'Post Data'!$D$2:$D$465,'Post Data'!$D172)</f>
        <v>0</v>
      </c>
      <c r="AE172" s="1">
        <f>COUNTIFS('Post Data'!$X$2:$X$465,"SLA Violated",'Post Data'!$C$2:$C$465,'Post Data'!$C172,'Post Data'!$D$2:$D$465,'Post Data'!$D172)</f>
        <v>1</v>
      </c>
      <c r="AF172" s="10">
        <f>'Post Data'!$AD172/('Post Data'!$AD172+'Post Data'!$AE172)</f>
        <v>0</v>
      </c>
    </row>
    <row r="173" ht="15.75" customHeight="1">
      <c r="A173" s="1" t="s">
        <v>512</v>
      </c>
      <c r="B173" s="1" t="s">
        <v>29</v>
      </c>
      <c r="C173" s="1" t="s">
        <v>513</v>
      </c>
      <c r="D173" s="1" t="s">
        <v>135</v>
      </c>
      <c r="E173" s="1" t="s">
        <v>506</v>
      </c>
      <c r="F173" s="1" t="s">
        <v>507</v>
      </c>
      <c r="G173" s="1" t="s">
        <v>162</v>
      </c>
      <c r="H173" s="1" t="s">
        <v>163</v>
      </c>
      <c r="I173" s="1">
        <v>114.0</v>
      </c>
      <c r="J173" s="1" t="s">
        <v>34</v>
      </c>
      <c r="K173" s="1" t="s">
        <v>35</v>
      </c>
      <c r="L173" s="9">
        <v>45139.93541666667</v>
      </c>
      <c r="M173" s="9">
        <v>45139.936111111114</v>
      </c>
      <c r="N173" s="9">
        <v>45155.57777777778</v>
      </c>
      <c r="O173" s="1" t="s">
        <v>246</v>
      </c>
      <c r="P173" s="1" t="b">
        <v>1</v>
      </c>
      <c r="Q173" s="1" t="s">
        <v>135</v>
      </c>
      <c r="R173" s="1" t="s">
        <v>45</v>
      </c>
      <c r="S173" s="6" t="s">
        <v>48</v>
      </c>
      <c r="T173" s="1" t="s">
        <v>39</v>
      </c>
      <c r="U173" s="1" t="str">
        <f>IF(ISNUMBER('Post Data'!$N173),"Done","Pending")</f>
        <v>Done</v>
      </c>
      <c r="V173" s="5">
        <f>IFERROR('Post Data'!$N173-'Post Data'!$M173,5000)</f>
        <v>15.64166667</v>
      </c>
      <c r="W173" s="1" t="str">
        <f t="array" ref="W173">IFS('Post Data'!$V173&lt;=5,"00-05 Days",
AND('Post Data'!$V173&gt;5,'Post Data'!$V173&lt;=10),"06-10 Days",
AND('Post Data'!$V173&gt;10,'Post Data'!$V173&lt;=15),"11-15 Days",
AND('Post Data'!$V173&gt;15,'Post Data'!$V173&lt;=20),"16-20 Days",
'Post Data'!$V173&gt;20,"20+ Days")</f>
        <v>16-20 Days</v>
      </c>
      <c r="X173" s="1" t="str">
        <f>IF(AND('Post Data'!$N173&lt;='Post Data'!$L173,'Post Data'!$N173&lt;&gt;0),"Within SLA",IF(AND(TODAY()&lt;='Post Data'!$L173,'Post Data'!$N173=0),"Within SLA","SLA Violated"))</f>
        <v>SLA Violated</v>
      </c>
      <c r="Y173" s="1" t="str">
        <f t="array" ref="Y173">IFERROR(INDEX('Pending @'!$B$2:$B$19,MATCH('Post Data'!$H173,'Pending @'!$A$2:$A$19,0)),
IF(AND('Post Data'!$D173="Region Update",'Post Data'!$AA173="Central"),"DNS-Central",
IF(AND('Post Data'!$D173="Region Update",'Post Data'!$AA173="Eastern"),"DNS-Eastern",
IF(AND('Post Data'!$D173="Region Update",'Post Data'!$AA173="Northern"),"DNS-Northern",
IF(AND('Post Data'!$D173="Region Update",'Post Data'!$AA173="Southern"),"DNS-Southern",
IF(AND('Post Data'!$D173="Region Update",'Post Data'!$AA173="Western"),"DNS-Western",
IF(AND('Post Data'!$D173="Region Update",'Post Data'!$AA173="Ops CO"),"DNS-Regional Ops",
IF(AND('Post Data'!$D173="Invoice Validation",'Post Data'!$AA173="Central"),"DNS-Central",
IF(AND('Post Data'!$D173="Invoice Validation",'Post Data'!$AA173="Eastern"),"DNS-Eastern",
IF(AND('Post Data'!$D173="Invoice Validation",'Post Data'!$AA173="Northern"),"DNS-Northern",
IF(AND('Post Data'!$D173="Invoice Validation",'Post Data'!$AA173="Southern"),"DNS-Southern",
IF(AND('Post Data'!$D173="Invoice Validation",'Post Data'!$AA173="Western"),"DNS-Western",
IF(AND('Post Data'!$D173="Invoiced Validation",'Post Data'!$AA173="Ops CO"),"DNS-Regional Ops",
IF(OR('Post Data'!$D173="Create &amp; Upload PO",'Post Data'!$D173="Payment Status Update",'Post Data'!$D173="Create SES and Send to Finance"),"DNS-Finance",
IF('Post Data'!$D173="SCM Invoice Validation","DNS-SCM")))))))))))))))</f>
        <v>DNS-Finance</v>
      </c>
      <c r="Z173" s="1" t="str">
        <f>IF(ISNUMBER(SEARCH("DNS",'Post Data'!$Y173)),"DNS","Vendor")</f>
        <v>DNS</v>
      </c>
      <c r="AA173" s="1" t="str">
        <f t="array" ref="AA173">IFS(ISNUMBER(SEARCH("Central Office",'Post Data'!$C173)),"Ops CO",
OR(ISNUMBER(SEARCH("CNR",'Post Data'!$C173)),ISNUMBER(SEARCH("NWR",'Post Data'!$C173))),"Central",
OR(ISNUMBER(SEARCH("ESR",'Post Data'!$C173)),ISNUMBER(SEARCH("UVR",'Post Data'!$C173))),"Eastern",
OR(ISNUMBER(SEARCH("NCR",'Post Data'!$C173)),ISNUMBER(SEARCH("NTR",'Post Data'!$C173))),"Northern",
OR(ISNUMBER(SEARCH("WSR",'Post Data'!$C173)),ISNUMBER(SEARCH("SUR",'Post Data'!$C173))),"Southern",
OR(ISNUMBER(SEARCH("WCR",'Post Data'!$C173)),ISNUMBER(SEARCH("WNR",'Post Data'!$C173))),"Western")</f>
        <v>Southern</v>
      </c>
      <c r="AB173" s="1" t="str">
        <f>'Post Data'!$R173</f>
        <v>AC</v>
      </c>
      <c r="AC173" s="4">
        <v>45107.0</v>
      </c>
      <c r="AD173" s="1">
        <f>COUNTIFS('Post Data'!$X$2:$X$465,"Within SLA",'Post Data'!$C$2:$C$465,'Post Data'!$C173,'Post Data'!$D$2:$D$465,'Post Data'!$D173)</f>
        <v>0</v>
      </c>
      <c r="AE173" s="1">
        <f>COUNTIFS('Post Data'!$X$2:$X$465,"SLA Violated",'Post Data'!$C$2:$C$465,'Post Data'!$C173,'Post Data'!$D$2:$D$465,'Post Data'!$D173)</f>
        <v>1</v>
      </c>
      <c r="AF173" s="10">
        <f>'Post Data'!$AD173/('Post Data'!$AD173+'Post Data'!$AE173)</f>
        <v>0</v>
      </c>
    </row>
    <row r="174" ht="15.75" customHeight="1">
      <c r="A174" s="1" t="s">
        <v>514</v>
      </c>
      <c r="B174" s="1" t="s">
        <v>29</v>
      </c>
      <c r="C174" s="1" t="s">
        <v>515</v>
      </c>
      <c r="D174" s="1" t="s">
        <v>135</v>
      </c>
      <c r="E174" s="1" t="s">
        <v>506</v>
      </c>
      <c r="F174" s="1" t="s">
        <v>507</v>
      </c>
      <c r="G174" s="1" t="s">
        <v>162</v>
      </c>
      <c r="H174" s="1" t="s">
        <v>163</v>
      </c>
      <c r="I174" s="1">
        <v>142.0</v>
      </c>
      <c r="J174" s="1" t="s">
        <v>34</v>
      </c>
      <c r="K174" s="1" t="s">
        <v>35</v>
      </c>
      <c r="L174" s="9">
        <v>45139.93472222222</v>
      </c>
      <c r="M174" s="9">
        <v>45139.93541666667</v>
      </c>
      <c r="N174" s="9">
        <v>45155.580555555556</v>
      </c>
      <c r="O174" s="1" t="s">
        <v>246</v>
      </c>
      <c r="P174" s="1" t="b">
        <v>1</v>
      </c>
      <c r="Q174" s="1" t="s">
        <v>135</v>
      </c>
      <c r="R174" s="1" t="s">
        <v>65</v>
      </c>
      <c r="S174" s="6" t="s">
        <v>48</v>
      </c>
      <c r="T174" s="1" t="s">
        <v>39</v>
      </c>
      <c r="U174" s="1" t="str">
        <f>IF(ISNUMBER('Post Data'!$N174),"Done","Pending")</f>
        <v>Done</v>
      </c>
      <c r="V174" s="5">
        <f>IFERROR('Post Data'!$N174-'Post Data'!$M174,5000)</f>
        <v>15.64513889</v>
      </c>
      <c r="W174" s="1" t="str">
        <f t="array" ref="W174">IFS('Post Data'!$V174&lt;=5,"00-05 Days",
AND('Post Data'!$V174&gt;5,'Post Data'!$V174&lt;=10),"06-10 Days",
AND('Post Data'!$V174&gt;10,'Post Data'!$V174&lt;=15),"11-15 Days",
AND('Post Data'!$V174&gt;15,'Post Data'!$V174&lt;=20),"16-20 Days",
'Post Data'!$V174&gt;20,"20+ Days")</f>
        <v>16-20 Days</v>
      </c>
      <c r="X174" s="1" t="str">
        <f>IF(AND('Post Data'!$N174&lt;='Post Data'!$L174,'Post Data'!$N174&lt;&gt;0),"Within SLA",IF(AND(TODAY()&lt;='Post Data'!$L174,'Post Data'!$N174=0),"Within SLA","SLA Violated"))</f>
        <v>SLA Violated</v>
      </c>
      <c r="Y174" s="1" t="str">
        <f t="array" ref="Y174">IFERROR(INDEX('Pending @'!$B$2:$B$19,MATCH('Post Data'!$H174,'Pending @'!$A$2:$A$19,0)),
IF(AND('Post Data'!$D174="Region Update",'Post Data'!$AA174="Central"),"DNS-Central",
IF(AND('Post Data'!$D174="Region Update",'Post Data'!$AA174="Eastern"),"DNS-Eastern",
IF(AND('Post Data'!$D174="Region Update",'Post Data'!$AA174="Northern"),"DNS-Northern",
IF(AND('Post Data'!$D174="Region Update",'Post Data'!$AA174="Southern"),"DNS-Southern",
IF(AND('Post Data'!$D174="Region Update",'Post Data'!$AA174="Western"),"DNS-Western",
IF(AND('Post Data'!$D174="Region Update",'Post Data'!$AA174="Ops CO"),"DNS-Regional Ops",
IF(AND('Post Data'!$D174="Invoice Validation",'Post Data'!$AA174="Central"),"DNS-Central",
IF(AND('Post Data'!$D174="Invoice Validation",'Post Data'!$AA174="Eastern"),"DNS-Eastern",
IF(AND('Post Data'!$D174="Invoice Validation",'Post Data'!$AA174="Northern"),"DNS-Northern",
IF(AND('Post Data'!$D174="Invoice Validation",'Post Data'!$AA174="Southern"),"DNS-Southern",
IF(AND('Post Data'!$D174="Invoice Validation",'Post Data'!$AA174="Western"),"DNS-Western",
IF(AND('Post Data'!$D174="Invoiced Validation",'Post Data'!$AA174="Ops CO"),"DNS-Regional Ops",
IF(OR('Post Data'!$D174="Create &amp; Upload PO",'Post Data'!$D174="Payment Status Update",'Post Data'!$D174="Create SES and Send to Finance"),"DNS-Finance",
IF('Post Data'!$D174="SCM Invoice Validation","DNS-SCM")))))))))))))))</f>
        <v>DNS-Finance</v>
      </c>
      <c r="Z174" s="1" t="str">
        <f>IF(ISNUMBER(SEARCH("DNS",'Post Data'!$Y174)),"DNS","Vendor")</f>
        <v>DNS</v>
      </c>
      <c r="AA174" s="1" t="str">
        <f t="array" ref="AA174">IFS(ISNUMBER(SEARCH("Central Office",'Post Data'!$C174)),"Ops CO",
OR(ISNUMBER(SEARCH("CNR",'Post Data'!$C174)),ISNUMBER(SEARCH("NWR",'Post Data'!$C174))),"Central",
OR(ISNUMBER(SEARCH("ESR",'Post Data'!$C174)),ISNUMBER(SEARCH("UVR",'Post Data'!$C174))),"Eastern",
OR(ISNUMBER(SEARCH("NCR",'Post Data'!$C174)),ISNUMBER(SEARCH("NTR",'Post Data'!$C174))),"Northern",
OR(ISNUMBER(SEARCH("WSR",'Post Data'!$C174)),ISNUMBER(SEARCH("SUR",'Post Data'!$C174))),"Southern",
OR(ISNUMBER(SEARCH("WCR",'Post Data'!$C174)),ISNUMBER(SEARCH("WNR",'Post Data'!$C174))),"Western")</f>
        <v>Northern</v>
      </c>
      <c r="AB174" s="1" t="str">
        <f>'Post Data'!$R174</f>
        <v>FTG</v>
      </c>
      <c r="AC174" s="4">
        <v>45107.0</v>
      </c>
      <c r="AD174" s="1">
        <f>COUNTIFS('Post Data'!$X$2:$X$465,"Within SLA",'Post Data'!$C$2:$C$465,'Post Data'!$C174,'Post Data'!$D$2:$D$465,'Post Data'!$D174)</f>
        <v>0</v>
      </c>
      <c r="AE174" s="1">
        <f>COUNTIFS('Post Data'!$X$2:$X$465,"SLA Violated",'Post Data'!$C$2:$C$465,'Post Data'!$C174,'Post Data'!$D$2:$D$465,'Post Data'!$D174)</f>
        <v>1</v>
      </c>
      <c r="AF174" s="10">
        <f>'Post Data'!$AD174/('Post Data'!$AD174+'Post Data'!$AE174)</f>
        <v>0</v>
      </c>
    </row>
    <row r="175" ht="15.75" customHeight="1">
      <c r="A175" s="1" t="s">
        <v>516</v>
      </c>
      <c r="B175" s="1" t="s">
        <v>29</v>
      </c>
      <c r="C175" s="1" t="s">
        <v>517</v>
      </c>
      <c r="D175" s="1" t="s">
        <v>135</v>
      </c>
      <c r="E175" s="1" t="s">
        <v>506</v>
      </c>
      <c r="F175" s="1" t="s">
        <v>507</v>
      </c>
      <c r="G175" s="1" t="s">
        <v>162</v>
      </c>
      <c r="H175" s="1" t="s">
        <v>163</v>
      </c>
      <c r="I175" s="1">
        <v>139.0</v>
      </c>
      <c r="J175" s="1" t="s">
        <v>34</v>
      </c>
      <c r="K175" s="1" t="s">
        <v>35</v>
      </c>
      <c r="L175" s="9">
        <v>45139.93402777778</v>
      </c>
      <c r="M175" s="9">
        <v>45139.93402777778</v>
      </c>
      <c r="N175" s="9">
        <v>45155.584027777775</v>
      </c>
      <c r="O175" s="1" t="s">
        <v>246</v>
      </c>
      <c r="P175" s="1" t="b">
        <v>1</v>
      </c>
      <c r="Q175" s="1" t="s">
        <v>135</v>
      </c>
      <c r="R175" s="1" t="s">
        <v>65</v>
      </c>
      <c r="S175" s="6" t="s">
        <v>48</v>
      </c>
      <c r="T175" s="1" t="s">
        <v>39</v>
      </c>
      <c r="U175" s="1" t="str">
        <f>IF(ISNUMBER('Post Data'!$N175),"Done","Pending")</f>
        <v>Done</v>
      </c>
      <c r="V175" s="5">
        <f>IFERROR('Post Data'!$N175-'Post Data'!$M175,5000)</f>
        <v>15.65</v>
      </c>
      <c r="W175" s="1" t="str">
        <f t="array" ref="W175">IFS('Post Data'!$V175&lt;=5,"00-05 Days",
AND('Post Data'!$V175&gt;5,'Post Data'!$V175&lt;=10),"06-10 Days",
AND('Post Data'!$V175&gt;10,'Post Data'!$V175&lt;=15),"11-15 Days",
AND('Post Data'!$V175&gt;15,'Post Data'!$V175&lt;=20),"16-20 Days",
'Post Data'!$V175&gt;20,"20+ Days")</f>
        <v>16-20 Days</v>
      </c>
      <c r="X175" s="1" t="str">
        <f>IF(AND('Post Data'!$N175&lt;='Post Data'!$L175,'Post Data'!$N175&lt;&gt;0),"Within SLA",IF(AND(TODAY()&lt;='Post Data'!$L175,'Post Data'!$N175=0),"Within SLA","SLA Violated"))</f>
        <v>SLA Violated</v>
      </c>
      <c r="Y175" s="1" t="str">
        <f t="array" ref="Y175">IFERROR(INDEX('Pending @'!$B$2:$B$19,MATCH('Post Data'!$H175,'Pending @'!$A$2:$A$19,0)),
IF(AND('Post Data'!$D175="Region Update",'Post Data'!$AA175="Central"),"DNS-Central",
IF(AND('Post Data'!$D175="Region Update",'Post Data'!$AA175="Eastern"),"DNS-Eastern",
IF(AND('Post Data'!$D175="Region Update",'Post Data'!$AA175="Northern"),"DNS-Northern",
IF(AND('Post Data'!$D175="Region Update",'Post Data'!$AA175="Southern"),"DNS-Southern",
IF(AND('Post Data'!$D175="Region Update",'Post Data'!$AA175="Western"),"DNS-Western",
IF(AND('Post Data'!$D175="Region Update",'Post Data'!$AA175="Ops CO"),"DNS-Regional Ops",
IF(AND('Post Data'!$D175="Invoice Validation",'Post Data'!$AA175="Central"),"DNS-Central",
IF(AND('Post Data'!$D175="Invoice Validation",'Post Data'!$AA175="Eastern"),"DNS-Eastern",
IF(AND('Post Data'!$D175="Invoice Validation",'Post Data'!$AA175="Northern"),"DNS-Northern",
IF(AND('Post Data'!$D175="Invoice Validation",'Post Data'!$AA175="Southern"),"DNS-Southern",
IF(AND('Post Data'!$D175="Invoice Validation",'Post Data'!$AA175="Western"),"DNS-Western",
IF(AND('Post Data'!$D175="Invoiced Validation",'Post Data'!$AA175="Ops CO"),"DNS-Regional Ops",
IF(OR('Post Data'!$D175="Create &amp; Upload PO",'Post Data'!$D175="Payment Status Update",'Post Data'!$D175="Create SES and Send to Finance"),"DNS-Finance",
IF('Post Data'!$D175="SCM Invoice Validation","DNS-SCM")))))))))))))))</f>
        <v>DNS-Finance</v>
      </c>
      <c r="Z175" s="1" t="str">
        <f>IF(ISNUMBER(SEARCH("DNS",'Post Data'!$Y175)),"DNS","Vendor")</f>
        <v>DNS</v>
      </c>
      <c r="AA175" s="1" t="str">
        <f t="array" ref="AA175">IFS(ISNUMBER(SEARCH("Central Office",'Post Data'!$C175)),"Ops CO",
OR(ISNUMBER(SEARCH("CNR",'Post Data'!$C175)),ISNUMBER(SEARCH("NWR",'Post Data'!$C175))),"Central",
OR(ISNUMBER(SEARCH("ESR",'Post Data'!$C175)),ISNUMBER(SEARCH("UVR",'Post Data'!$C175))),"Eastern",
OR(ISNUMBER(SEARCH("NCR",'Post Data'!$C175)),ISNUMBER(SEARCH("NTR",'Post Data'!$C175))),"Northern",
OR(ISNUMBER(SEARCH("WSR",'Post Data'!$C175)),ISNUMBER(SEARCH("SUR",'Post Data'!$C175))),"Southern",
OR(ISNUMBER(SEARCH("WCR",'Post Data'!$C175)),ISNUMBER(SEARCH("WNR",'Post Data'!$C175))),"Western")</f>
        <v>Southern</v>
      </c>
      <c r="AB175" s="1" t="str">
        <f>'Post Data'!$R175</f>
        <v>FTG</v>
      </c>
      <c r="AC175" s="4">
        <v>45107.0</v>
      </c>
      <c r="AD175" s="1">
        <f>COUNTIFS('Post Data'!$X$2:$X$465,"Within SLA",'Post Data'!$C$2:$C$465,'Post Data'!$C175,'Post Data'!$D$2:$D$465,'Post Data'!$D175)</f>
        <v>0</v>
      </c>
      <c r="AE175" s="1">
        <f>COUNTIFS('Post Data'!$X$2:$X$465,"SLA Violated",'Post Data'!$C$2:$C$465,'Post Data'!$C175,'Post Data'!$D$2:$D$465,'Post Data'!$D175)</f>
        <v>1</v>
      </c>
      <c r="AF175" s="10">
        <f>'Post Data'!$AD175/('Post Data'!$AD175+'Post Data'!$AE175)</f>
        <v>0</v>
      </c>
    </row>
    <row r="176" ht="15.75" customHeight="1">
      <c r="A176" s="1" t="s">
        <v>518</v>
      </c>
      <c r="B176" s="1" t="s">
        <v>29</v>
      </c>
      <c r="C176" s="1" t="s">
        <v>519</v>
      </c>
      <c r="D176" s="1" t="s">
        <v>135</v>
      </c>
      <c r="E176" s="1" t="s">
        <v>506</v>
      </c>
      <c r="F176" s="1" t="s">
        <v>507</v>
      </c>
      <c r="G176" s="1" t="s">
        <v>162</v>
      </c>
      <c r="H176" s="1" t="s">
        <v>163</v>
      </c>
      <c r="I176" s="1">
        <v>124.0</v>
      </c>
      <c r="J176" s="1" t="s">
        <v>34</v>
      </c>
      <c r="K176" s="1" t="s">
        <v>35</v>
      </c>
      <c r="L176" s="9">
        <v>45139.93263888889</v>
      </c>
      <c r="M176" s="9">
        <v>45139.933333333334</v>
      </c>
      <c r="N176" s="9">
        <v>45155.60555555556</v>
      </c>
      <c r="O176" s="1" t="s">
        <v>246</v>
      </c>
      <c r="P176" s="1" t="b">
        <v>1</v>
      </c>
      <c r="Q176" s="1" t="s">
        <v>135</v>
      </c>
      <c r="R176" s="1" t="s">
        <v>37</v>
      </c>
      <c r="S176" s="6" t="s">
        <v>48</v>
      </c>
      <c r="T176" s="1" t="s">
        <v>39</v>
      </c>
      <c r="U176" s="1" t="str">
        <f>IF(ISNUMBER('Post Data'!$N176),"Done","Pending")</f>
        <v>Done</v>
      </c>
      <c r="V176" s="5">
        <f>IFERROR('Post Data'!$N176-'Post Data'!$M176,5000)</f>
        <v>15.67222222</v>
      </c>
      <c r="W176" s="1" t="str">
        <f t="array" ref="W176">IFS('Post Data'!$V176&lt;=5,"00-05 Days",
AND('Post Data'!$V176&gt;5,'Post Data'!$V176&lt;=10),"06-10 Days",
AND('Post Data'!$V176&gt;10,'Post Data'!$V176&lt;=15),"11-15 Days",
AND('Post Data'!$V176&gt;15,'Post Data'!$V176&lt;=20),"16-20 Days",
'Post Data'!$V176&gt;20,"20+ Days")</f>
        <v>16-20 Days</v>
      </c>
      <c r="X176" s="1" t="str">
        <f>IF(AND('Post Data'!$N176&lt;='Post Data'!$L176,'Post Data'!$N176&lt;&gt;0),"Within SLA",IF(AND(TODAY()&lt;='Post Data'!$L176,'Post Data'!$N176=0),"Within SLA","SLA Violated"))</f>
        <v>SLA Violated</v>
      </c>
      <c r="Y176" s="1" t="str">
        <f t="array" ref="Y176">IFERROR(INDEX('Pending @'!$B$2:$B$19,MATCH('Post Data'!$H176,'Pending @'!$A$2:$A$19,0)),
IF(AND('Post Data'!$D176="Region Update",'Post Data'!$AA176="Central"),"DNS-Central",
IF(AND('Post Data'!$D176="Region Update",'Post Data'!$AA176="Eastern"),"DNS-Eastern",
IF(AND('Post Data'!$D176="Region Update",'Post Data'!$AA176="Northern"),"DNS-Northern",
IF(AND('Post Data'!$D176="Region Update",'Post Data'!$AA176="Southern"),"DNS-Southern",
IF(AND('Post Data'!$D176="Region Update",'Post Data'!$AA176="Western"),"DNS-Western",
IF(AND('Post Data'!$D176="Region Update",'Post Data'!$AA176="Ops CO"),"DNS-Regional Ops",
IF(AND('Post Data'!$D176="Invoice Validation",'Post Data'!$AA176="Central"),"DNS-Central",
IF(AND('Post Data'!$D176="Invoice Validation",'Post Data'!$AA176="Eastern"),"DNS-Eastern",
IF(AND('Post Data'!$D176="Invoice Validation",'Post Data'!$AA176="Northern"),"DNS-Northern",
IF(AND('Post Data'!$D176="Invoice Validation",'Post Data'!$AA176="Southern"),"DNS-Southern",
IF(AND('Post Data'!$D176="Invoice Validation",'Post Data'!$AA176="Western"),"DNS-Western",
IF(AND('Post Data'!$D176="Invoiced Validation",'Post Data'!$AA176="Ops CO"),"DNS-Regional Ops",
IF(OR('Post Data'!$D176="Create &amp; Upload PO",'Post Data'!$D176="Payment Status Update",'Post Data'!$D176="Create SES and Send to Finance"),"DNS-Finance",
IF('Post Data'!$D176="SCM Invoice Validation","DNS-SCM")))))))))))))))</f>
        <v>DNS-Finance</v>
      </c>
      <c r="Z176" s="1" t="str">
        <f>IF(ISNUMBER(SEARCH("DNS",'Post Data'!$Y176)),"DNS","Vendor")</f>
        <v>DNS</v>
      </c>
      <c r="AA176" s="1" t="str">
        <f t="array" ref="AA176">IFS(ISNUMBER(SEARCH("Central Office",'Post Data'!$C176)),"Ops CO",
OR(ISNUMBER(SEARCH("CNR",'Post Data'!$C176)),ISNUMBER(SEARCH("NWR",'Post Data'!$C176))),"Central",
OR(ISNUMBER(SEARCH("ESR",'Post Data'!$C176)),ISNUMBER(SEARCH("UVR",'Post Data'!$C176))),"Eastern",
OR(ISNUMBER(SEARCH("NCR",'Post Data'!$C176)),ISNUMBER(SEARCH("NTR",'Post Data'!$C176))),"Northern",
OR(ISNUMBER(SEARCH("WSR",'Post Data'!$C176)),ISNUMBER(SEARCH("SUR",'Post Data'!$C176))),"Southern",
OR(ISNUMBER(SEARCH("WCR",'Post Data'!$C176)),ISNUMBER(SEARCH("WNR",'Post Data'!$C176))),"Western")</f>
        <v>Northern</v>
      </c>
      <c r="AB176" s="1" t="str">
        <f>'Post Data'!$R176</f>
        <v>PIS</v>
      </c>
      <c r="AC176" s="4">
        <v>45107.0</v>
      </c>
      <c r="AD176" s="1">
        <f>COUNTIFS('Post Data'!$X$2:$X$465,"Within SLA",'Post Data'!$C$2:$C$465,'Post Data'!$C176,'Post Data'!$D$2:$D$465,'Post Data'!$D176)</f>
        <v>0</v>
      </c>
      <c r="AE176" s="1">
        <f>COUNTIFS('Post Data'!$X$2:$X$465,"SLA Violated",'Post Data'!$C$2:$C$465,'Post Data'!$C176,'Post Data'!$D$2:$D$465,'Post Data'!$D176)</f>
        <v>1</v>
      </c>
      <c r="AF176" s="10">
        <f>'Post Data'!$AD176/('Post Data'!$AD176+'Post Data'!$AE176)</f>
        <v>0</v>
      </c>
    </row>
    <row r="177" ht="15.75" customHeight="1">
      <c r="A177" s="1" t="s">
        <v>520</v>
      </c>
      <c r="B177" s="1" t="s">
        <v>29</v>
      </c>
      <c r="C177" s="1" t="s">
        <v>521</v>
      </c>
      <c r="D177" s="1" t="s">
        <v>135</v>
      </c>
      <c r="E177" s="1" t="s">
        <v>506</v>
      </c>
      <c r="F177" s="1" t="s">
        <v>507</v>
      </c>
      <c r="G177" s="1" t="s">
        <v>162</v>
      </c>
      <c r="H177" s="1" t="s">
        <v>163</v>
      </c>
      <c r="I177" s="1">
        <v>115.0</v>
      </c>
      <c r="J177" s="1" t="s">
        <v>34</v>
      </c>
      <c r="K177" s="1" t="s">
        <v>35</v>
      </c>
      <c r="L177" s="9">
        <v>45139.93125</v>
      </c>
      <c r="M177" s="9">
        <v>45139.93194444444</v>
      </c>
      <c r="N177" s="9">
        <v>45155.60972222222</v>
      </c>
      <c r="O177" s="1" t="s">
        <v>246</v>
      </c>
      <c r="P177" s="1" t="b">
        <v>1</v>
      </c>
      <c r="Q177" s="1" t="s">
        <v>135</v>
      </c>
      <c r="R177" s="1" t="s">
        <v>42</v>
      </c>
      <c r="S177" s="6" t="s">
        <v>48</v>
      </c>
      <c r="T177" s="1" t="s">
        <v>39</v>
      </c>
      <c r="U177" s="1" t="str">
        <f>IF(ISNUMBER('Post Data'!$N177),"Done","Pending")</f>
        <v>Done</v>
      </c>
      <c r="V177" s="5">
        <f>IFERROR('Post Data'!$N177-'Post Data'!$M177,5000)</f>
        <v>15.67777778</v>
      </c>
      <c r="W177" s="1" t="str">
        <f t="array" ref="W177">IFS('Post Data'!$V177&lt;=5,"00-05 Days",
AND('Post Data'!$V177&gt;5,'Post Data'!$V177&lt;=10),"06-10 Days",
AND('Post Data'!$V177&gt;10,'Post Data'!$V177&lt;=15),"11-15 Days",
AND('Post Data'!$V177&gt;15,'Post Data'!$V177&lt;=20),"16-20 Days",
'Post Data'!$V177&gt;20,"20+ Days")</f>
        <v>16-20 Days</v>
      </c>
      <c r="X177" s="1" t="str">
        <f>IF(AND('Post Data'!$N177&lt;='Post Data'!$L177,'Post Data'!$N177&lt;&gt;0),"Within SLA",IF(AND(TODAY()&lt;='Post Data'!$L177,'Post Data'!$N177=0),"Within SLA","SLA Violated"))</f>
        <v>SLA Violated</v>
      </c>
      <c r="Y177" s="1" t="str">
        <f t="array" ref="Y177">IFERROR(INDEX('Pending @'!$B$2:$B$19,MATCH('Post Data'!$H177,'Pending @'!$A$2:$A$19,0)),
IF(AND('Post Data'!$D177="Region Update",'Post Data'!$AA177="Central"),"DNS-Central",
IF(AND('Post Data'!$D177="Region Update",'Post Data'!$AA177="Eastern"),"DNS-Eastern",
IF(AND('Post Data'!$D177="Region Update",'Post Data'!$AA177="Northern"),"DNS-Northern",
IF(AND('Post Data'!$D177="Region Update",'Post Data'!$AA177="Southern"),"DNS-Southern",
IF(AND('Post Data'!$D177="Region Update",'Post Data'!$AA177="Western"),"DNS-Western",
IF(AND('Post Data'!$D177="Region Update",'Post Data'!$AA177="Ops CO"),"DNS-Regional Ops",
IF(AND('Post Data'!$D177="Invoice Validation",'Post Data'!$AA177="Central"),"DNS-Central",
IF(AND('Post Data'!$D177="Invoice Validation",'Post Data'!$AA177="Eastern"),"DNS-Eastern",
IF(AND('Post Data'!$D177="Invoice Validation",'Post Data'!$AA177="Northern"),"DNS-Northern",
IF(AND('Post Data'!$D177="Invoice Validation",'Post Data'!$AA177="Southern"),"DNS-Southern",
IF(AND('Post Data'!$D177="Invoice Validation",'Post Data'!$AA177="Western"),"DNS-Western",
IF(AND('Post Data'!$D177="Invoiced Validation",'Post Data'!$AA177="Ops CO"),"DNS-Regional Ops",
IF(OR('Post Data'!$D177="Create &amp; Upload PO",'Post Data'!$D177="Payment Status Update",'Post Data'!$D177="Create SES and Send to Finance"),"DNS-Finance",
IF('Post Data'!$D177="SCM Invoice Validation","DNS-SCM")))))))))))))))</f>
        <v>DNS-Finance</v>
      </c>
      <c r="Z177" s="1" t="str">
        <f>IF(ISNUMBER(SEARCH("DNS",'Post Data'!$Y177)),"DNS","Vendor")</f>
        <v>DNS</v>
      </c>
      <c r="AA177" s="1" t="str">
        <f t="array" ref="AA177">IFS(ISNUMBER(SEARCH("Central Office",'Post Data'!$C177)),"Ops CO",
OR(ISNUMBER(SEARCH("CNR",'Post Data'!$C177)),ISNUMBER(SEARCH("NWR",'Post Data'!$C177))),"Central",
OR(ISNUMBER(SEARCH("ESR",'Post Data'!$C177)),ISNUMBER(SEARCH("UVR",'Post Data'!$C177))),"Eastern",
OR(ISNUMBER(SEARCH("NCR",'Post Data'!$C177)),ISNUMBER(SEARCH("NTR",'Post Data'!$C177))),"Northern",
OR(ISNUMBER(SEARCH("WSR",'Post Data'!$C177)),ISNUMBER(SEARCH("SUR",'Post Data'!$C177))),"Southern",
OR(ISNUMBER(SEARCH("WCR",'Post Data'!$C177)),ISNUMBER(SEARCH("WNR",'Post Data'!$C177))),"Western")</f>
        <v>Northern</v>
      </c>
      <c r="AB177" s="1" t="str">
        <f>'Post Data'!$R177</f>
        <v>PG</v>
      </c>
      <c r="AC177" s="4">
        <v>45107.0</v>
      </c>
      <c r="AD177" s="1">
        <f>COUNTIFS('Post Data'!$X$2:$X$465,"Within SLA",'Post Data'!$C$2:$C$465,'Post Data'!$C177,'Post Data'!$D$2:$D$465,'Post Data'!$D177)</f>
        <v>0</v>
      </c>
      <c r="AE177" s="1">
        <f>COUNTIFS('Post Data'!$X$2:$X$465,"SLA Violated",'Post Data'!$C$2:$C$465,'Post Data'!$C177,'Post Data'!$D$2:$D$465,'Post Data'!$D177)</f>
        <v>1</v>
      </c>
      <c r="AF177" s="10">
        <f>'Post Data'!$AD177/('Post Data'!$AD177+'Post Data'!$AE177)</f>
        <v>0</v>
      </c>
    </row>
    <row r="178" ht="15.75" customHeight="1">
      <c r="A178" s="1" t="s">
        <v>522</v>
      </c>
      <c r="B178" s="1" t="s">
        <v>29</v>
      </c>
      <c r="C178" s="1" t="s">
        <v>523</v>
      </c>
      <c r="D178" s="1" t="s">
        <v>135</v>
      </c>
      <c r="E178" s="1" t="s">
        <v>506</v>
      </c>
      <c r="F178" s="1" t="s">
        <v>507</v>
      </c>
      <c r="G178" s="1" t="s">
        <v>162</v>
      </c>
      <c r="H178" s="1" t="s">
        <v>163</v>
      </c>
      <c r="I178" s="1">
        <v>131.0</v>
      </c>
      <c r="J178" s="1" t="s">
        <v>34</v>
      </c>
      <c r="K178" s="1" t="s">
        <v>35</v>
      </c>
      <c r="L178" s="9">
        <v>45139.92986111111</v>
      </c>
      <c r="M178" s="9">
        <v>45139.930555555555</v>
      </c>
      <c r="N178" s="9">
        <v>45155.614583333336</v>
      </c>
      <c r="O178" s="1" t="s">
        <v>246</v>
      </c>
      <c r="P178" s="1" t="b">
        <v>1</v>
      </c>
      <c r="Q178" s="1" t="s">
        <v>135</v>
      </c>
      <c r="R178" s="1" t="s">
        <v>51</v>
      </c>
      <c r="S178" s="6" t="s">
        <v>48</v>
      </c>
      <c r="T178" s="1" t="s">
        <v>39</v>
      </c>
      <c r="U178" s="1" t="str">
        <f>IF(ISNUMBER('Post Data'!$N178),"Done","Pending")</f>
        <v>Done</v>
      </c>
      <c r="V178" s="5">
        <f>IFERROR('Post Data'!$N178-'Post Data'!$M178,5000)</f>
        <v>15.68402778</v>
      </c>
      <c r="W178" s="1" t="str">
        <f t="array" ref="W178">IFS('Post Data'!$V178&lt;=5,"00-05 Days",
AND('Post Data'!$V178&gt;5,'Post Data'!$V178&lt;=10),"06-10 Days",
AND('Post Data'!$V178&gt;10,'Post Data'!$V178&lt;=15),"11-15 Days",
AND('Post Data'!$V178&gt;15,'Post Data'!$V178&lt;=20),"16-20 Days",
'Post Data'!$V178&gt;20,"20+ Days")</f>
        <v>16-20 Days</v>
      </c>
      <c r="X178" s="1" t="str">
        <f>IF(AND('Post Data'!$N178&lt;='Post Data'!$L178,'Post Data'!$N178&lt;&gt;0),"Within SLA",IF(AND(TODAY()&lt;='Post Data'!$L178,'Post Data'!$N178=0),"Within SLA","SLA Violated"))</f>
        <v>SLA Violated</v>
      </c>
      <c r="Y178" s="1" t="str">
        <f t="array" ref="Y178">IFERROR(INDEX('Pending @'!$B$2:$B$19,MATCH('Post Data'!$H178,'Pending @'!$A$2:$A$19,0)),
IF(AND('Post Data'!$D178="Region Update",'Post Data'!$AA178="Central"),"DNS-Central",
IF(AND('Post Data'!$D178="Region Update",'Post Data'!$AA178="Eastern"),"DNS-Eastern",
IF(AND('Post Data'!$D178="Region Update",'Post Data'!$AA178="Northern"),"DNS-Northern",
IF(AND('Post Data'!$D178="Region Update",'Post Data'!$AA178="Southern"),"DNS-Southern",
IF(AND('Post Data'!$D178="Region Update",'Post Data'!$AA178="Western"),"DNS-Western",
IF(AND('Post Data'!$D178="Region Update",'Post Data'!$AA178="Ops CO"),"DNS-Regional Ops",
IF(AND('Post Data'!$D178="Invoice Validation",'Post Data'!$AA178="Central"),"DNS-Central",
IF(AND('Post Data'!$D178="Invoice Validation",'Post Data'!$AA178="Eastern"),"DNS-Eastern",
IF(AND('Post Data'!$D178="Invoice Validation",'Post Data'!$AA178="Northern"),"DNS-Northern",
IF(AND('Post Data'!$D178="Invoice Validation",'Post Data'!$AA178="Southern"),"DNS-Southern",
IF(AND('Post Data'!$D178="Invoice Validation",'Post Data'!$AA178="Western"),"DNS-Western",
IF(AND('Post Data'!$D178="Invoiced Validation",'Post Data'!$AA178="Ops CO"),"DNS-Regional Ops",
IF(OR('Post Data'!$D178="Create &amp; Upload PO",'Post Data'!$D178="Payment Status Update",'Post Data'!$D178="Create SES and Send to Finance"),"DNS-Finance",
IF('Post Data'!$D178="SCM Invoice Validation","DNS-SCM")))))))))))))))</f>
        <v>DNS-Finance</v>
      </c>
      <c r="Z178" s="1" t="str">
        <f>IF(ISNUMBER(SEARCH("DNS",'Post Data'!$Y178)),"DNS","Vendor")</f>
        <v>DNS</v>
      </c>
      <c r="AA178" s="1" t="str">
        <f t="array" ref="AA178">IFS(ISNUMBER(SEARCH("Central Office",'Post Data'!$C178)),"Ops CO",
OR(ISNUMBER(SEARCH("CNR",'Post Data'!$C178)),ISNUMBER(SEARCH("NWR",'Post Data'!$C178))),"Central",
OR(ISNUMBER(SEARCH("ESR",'Post Data'!$C178)),ISNUMBER(SEARCH("UVR",'Post Data'!$C178))),"Eastern",
OR(ISNUMBER(SEARCH("NCR",'Post Data'!$C178)),ISNUMBER(SEARCH("NTR",'Post Data'!$C178))),"Northern",
OR(ISNUMBER(SEARCH("WSR",'Post Data'!$C178)),ISNUMBER(SEARCH("SUR",'Post Data'!$C178))),"Southern",
OR(ISNUMBER(SEARCH("WCR",'Post Data'!$C178)),ISNUMBER(SEARCH("WNR",'Post Data'!$C178))),"Western")</f>
        <v>Southern</v>
      </c>
      <c r="AB178" s="1" t="str">
        <f>'Post Data'!$R178</f>
        <v>Refuel</v>
      </c>
      <c r="AC178" s="4">
        <v>45107.0</v>
      </c>
      <c r="AD178" s="1">
        <f>COUNTIFS('Post Data'!$X$2:$X$465,"Within SLA",'Post Data'!$C$2:$C$465,'Post Data'!$C178,'Post Data'!$D$2:$D$465,'Post Data'!$D178)</f>
        <v>0</v>
      </c>
      <c r="AE178" s="1">
        <f>COUNTIFS('Post Data'!$X$2:$X$465,"SLA Violated",'Post Data'!$C$2:$C$465,'Post Data'!$C178,'Post Data'!$D$2:$D$465,'Post Data'!$D178)</f>
        <v>1</v>
      </c>
      <c r="AF178" s="10">
        <f>'Post Data'!$AD178/('Post Data'!$AD178+'Post Data'!$AE178)</f>
        <v>0</v>
      </c>
    </row>
    <row r="179" ht="15.75" customHeight="1">
      <c r="A179" s="1" t="s">
        <v>524</v>
      </c>
      <c r="B179" s="1" t="s">
        <v>29</v>
      </c>
      <c r="C179" s="1" t="s">
        <v>525</v>
      </c>
      <c r="D179" s="1" t="s">
        <v>135</v>
      </c>
      <c r="E179" s="1" t="s">
        <v>506</v>
      </c>
      <c r="F179" s="1" t="s">
        <v>507</v>
      </c>
      <c r="G179" s="1" t="s">
        <v>162</v>
      </c>
      <c r="H179" s="1" t="s">
        <v>163</v>
      </c>
      <c r="I179" s="1">
        <v>128.0</v>
      </c>
      <c r="J179" s="1" t="s">
        <v>34</v>
      </c>
      <c r="K179" s="1" t="s">
        <v>35</v>
      </c>
      <c r="L179" s="9">
        <v>45139.92569444444</v>
      </c>
      <c r="M179" s="9">
        <v>45139.92638888889</v>
      </c>
      <c r="N179" s="9">
        <v>45155.623611111114</v>
      </c>
      <c r="O179" s="1" t="s">
        <v>246</v>
      </c>
      <c r="P179" s="1" t="b">
        <v>1</v>
      </c>
      <c r="Q179" s="1" t="s">
        <v>135</v>
      </c>
      <c r="R179" s="1" t="s">
        <v>51</v>
      </c>
      <c r="S179" s="6" t="s">
        <v>48</v>
      </c>
      <c r="T179" s="1" t="s">
        <v>39</v>
      </c>
      <c r="U179" s="1" t="str">
        <f>IF(ISNUMBER('Post Data'!$N179),"Done","Pending")</f>
        <v>Done</v>
      </c>
      <c r="V179" s="5">
        <f>IFERROR('Post Data'!$N179-'Post Data'!$M179,5000)</f>
        <v>15.69722222</v>
      </c>
      <c r="W179" s="1" t="str">
        <f t="array" ref="W179">IFS('Post Data'!$V179&lt;=5,"00-05 Days",
AND('Post Data'!$V179&gt;5,'Post Data'!$V179&lt;=10),"06-10 Days",
AND('Post Data'!$V179&gt;10,'Post Data'!$V179&lt;=15),"11-15 Days",
AND('Post Data'!$V179&gt;15,'Post Data'!$V179&lt;=20),"16-20 Days",
'Post Data'!$V179&gt;20,"20+ Days")</f>
        <v>16-20 Days</v>
      </c>
      <c r="X179" s="1" t="str">
        <f>IF(AND('Post Data'!$N179&lt;='Post Data'!$L179,'Post Data'!$N179&lt;&gt;0),"Within SLA",IF(AND(TODAY()&lt;='Post Data'!$L179,'Post Data'!$N179=0),"Within SLA","SLA Violated"))</f>
        <v>SLA Violated</v>
      </c>
      <c r="Y179" s="1" t="str">
        <f t="array" ref="Y179">IFERROR(INDEX('Pending @'!$B$2:$B$19,MATCH('Post Data'!$H179,'Pending @'!$A$2:$A$19,0)),
IF(AND('Post Data'!$D179="Region Update",'Post Data'!$AA179="Central"),"DNS-Central",
IF(AND('Post Data'!$D179="Region Update",'Post Data'!$AA179="Eastern"),"DNS-Eastern",
IF(AND('Post Data'!$D179="Region Update",'Post Data'!$AA179="Northern"),"DNS-Northern",
IF(AND('Post Data'!$D179="Region Update",'Post Data'!$AA179="Southern"),"DNS-Southern",
IF(AND('Post Data'!$D179="Region Update",'Post Data'!$AA179="Western"),"DNS-Western",
IF(AND('Post Data'!$D179="Region Update",'Post Data'!$AA179="Ops CO"),"DNS-Regional Ops",
IF(AND('Post Data'!$D179="Invoice Validation",'Post Data'!$AA179="Central"),"DNS-Central",
IF(AND('Post Data'!$D179="Invoice Validation",'Post Data'!$AA179="Eastern"),"DNS-Eastern",
IF(AND('Post Data'!$D179="Invoice Validation",'Post Data'!$AA179="Northern"),"DNS-Northern",
IF(AND('Post Data'!$D179="Invoice Validation",'Post Data'!$AA179="Southern"),"DNS-Southern",
IF(AND('Post Data'!$D179="Invoice Validation",'Post Data'!$AA179="Western"),"DNS-Western",
IF(AND('Post Data'!$D179="Invoiced Validation",'Post Data'!$AA179="Ops CO"),"DNS-Regional Ops",
IF(OR('Post Data'!$D179="Create &amp; Upload PO",'Post Data'!$D179="Payment Status Update",'Post Data'!$D179="Create SES and Send to Finance"),"DNS-Finance",
IF('Post Data'!$D179="SCM Invoice Validation","DNS-SCM")))))))))))))))</f>
        <v>DNS-Finance</v>
      </c>
      <c r="Z179" s="1" t="str">
        <f>IF(ISNUMBER(SEARCH("DNS",'Post Data'!$Y179)),"DNS","Vendor")</f>
        <v>DNS</v>
      </c>
      <c r="AA179" s="1" t="str">
        <f t="array" ref="AA179">IFS(ISNUMBER(SEARCH("Central Office",'Post Data'!$C179)),"Ops CO",
OR(ISNUMBER(SEARCH("CNR",'Post Data'!$C179)),ISNUMBER(SEARCH("NWR",'Post Data'!$C179))),"Central",
OR(ISNUMBER(SEARCH("ESR",'Post Data'!$C179)),ISNUMBER(SEARCH("UVR",'Post Data'!$C179))),"Eastern",
OR(ISNUMBER(SEARCH("NCR",'Post Data'!$C179)),ISNUMBER(SEARCH("NTR",'Post Data'!$C179))),"Northern",
OR(ISNUMBER(SEARCH("WSR",'Post Data'!$C179)),ISNUMBER(SEARCH("SUR",'Post Data'!$C179))),"Southern",
OR(ISNUMBER(SEARCH("WCR",'Post Data'!$C179)),ISNUMBER(SEARCH("WNR",'Post Data'!$C179))),"Western")</f>
        <v>Northern</v>
      </c>
      <c r="AB179" s="1" t="str">
        <f>'Post Data'!$R179</f>
        <v>Refuel</v>
      </c>
      <c r="AC179" s="4">
        <v>45107.0</v>
      </c>
      <c r="AD179" s="1">
        <f>COUNTIFS('Post Data'!$X$2:$X$465,"Within SLA",'Post Data'!$C$2:$C$465,'Post Data'!$C179,'Post Data'!$D$2:$D$465,'Post Data'!$D179)</f>
        <v>0</v>
      </c>
      <c r="AE179" s="1">
        <f>COUNTIFS('Post Data'!$X$2:$X$465,"SLA Violated",'Post Data'!$C$2:$C$465,'Post Data'!$C179,'Post Data'!$D$2:$D$465,'Post Data'!$D179)</f>
        <v>1</v>
      </c>
      <c r="AF179" s="10">
        <f>'Post Data'!$AD179/('Post Data'!$AD179+'Post Data'!$AE179)</f>
        <v>0</v>
      </c>
    </row>
    <row r="180" ht="15.75" customHeight="1">
      <c r="A180" s="1" t="s">
        <v>526</v>
      </c>
      <c r="B180" s="1" t="s">
        <v>29</v>
      </c>
      <c r="C180" s="1" t="s">
        <v>527</v>
      </c>
      <c r="D180" s="1" t="s">
        <v>135</v>
      </c>
      <c r="E180" s="1" t="s">
        <v>506</v>
      </c>
      <c r="F180" s="1" t="s">
        <v>507</v>
      </c>
      <c r="G180" s="1" t="s">
        <v>162</v>
      </c>
      <c r="H180" s="1" t="s">
        <v>163</v>
      </c>
      <c r="I180" s="1">
        <v>110.0</v>
      </c>
      <c r="J180" s="1" t="s">
        <v>34</v>
      </c>
      <c r="K180" s="1" t="s">
        <v>35</v>
      </c>
      <c r="L180" s="9">
        <v>45139.925</v>
      </c>
      <c r="M180" s="9">
        <v>45139.92569444444</v>
      </c>
      <c r="N180" s="9">
        <v>45155.63125</v>
      </c>
      <c r="O180" s="1" t="s">
        <v>246</v>
      </c>
      <c r="P180" s="1" t="b">
        <v>1</v>
      </c>
      <c r="Q180" s="1" t="s">
        <v>135</v>
      </c>
      <c r="R180" s="1" t="s">
        <v>42</v>
      </c>
      <c r="S180" s="6" t="s">
        <v>48</v>
      </c>
      <c r="T180" s="1" t="s">
        <v>39</v>
      </c>
      <c r="U180" s="1" t="str">
        <f>IF(ISNUMBER('Post Data'!$N180),"Done","Pending")</f>
        <v>Done</v>
      </c>
      <c r="V180" s="5">
        <f>IFERROR('Post Data'!$N180-'Post Data'!$M180,5000)</f>
        <v>15.70555556</v>
      </c>
      <c r="W180" s="1" t="str">
        <f t="array" ref="W180">IFS('Post Data'!$V180&lt;=5,"00-05 Days",
AND('Post Data'!$V180&gt;5,'Post Data'!$V180&lt;=10),"06-10 Days",
AND('Post Data'!$V180&gt;10,'Post Data'!$V180&lt;=15),"11-15 Days",
AND('Post Data'!$V180&gt;15,'Post Data'!$V180&lt;=20),"16-20 Days",
'Post Data'!$V180&gt;20,"20+ Days")</f>
        <v>16-20 Days</v>
      </c>
      <c r="X180" s="1" t="str">
        <f>IF(AND('Post Data'!$N180&lt;='Post Data'!$L180,'Post Data'!$N180&lt;&gt;0),"Within SLA",IF(AND(TODAY()&lt;='Post Data'!$L180,'Post Data'!$N180=0),"Within SLA","SLA Violated"))</f>
        <v>SLA Violated</v>
      </c>
      <c r="Y180" s="1" t="str">
        <f t="array" ref="Y180">IFERROR(INDEX('Pending @'!$B$2:$B$19,MATCH('Post Data'!$H180,'Pending @'!$A$2:$A$19,0)),
IF(AND('Post Data'!$D180="Region Update",'Post Data'!$AA180="Central"),"DNS-Central",
IF(AND('Post Data'!$D180="Region Update",'Post Data'!$AA180="Eastern"),"DNS-Eastern",
IF(AND('Post Data'!$D180="Region Update",'Post Data'!$AA180="Northern"),"DNS-Northern",
IF(AND('Post Data'!$D180="Region Update",'Post Data'!$AA180="Southern"),"DNS-Southern",
IF(AND('Post Data'!$D180="Region Update",'Post Data'!$AA180="Western"),"DNS-Western",
IF(AND('Post Data'!$D180="Region Update",'Post Data'!$AA180="Ops CO"),"DNS-Regional Ops",
IF(AND('Post Data'!$D180="Invoice Validation",'Post Data'!$AA180="Central"),"DNS-Central",
IF(AND('Post Data'!$D180="Invoice Validation",'Post Data'!$AA180="Eastern"),"DNS-Eastern",
IF(AND('Post Data'!$D180="Invoice Validation",'Post Data'!$AA180="Northern"),"DNS-Northern",
IF(AND('Post Data'!$D180="Invoice Validation",'Post Data'!$AA180="Southern"),"DNS-Southern",
IF(AND('Post Data'!$D180="Invoice Validation",'Post Data'!$AA180="Western"),"DNS-Western",
IF(AND('Post Data'!$D180="Invoiced Validation",'Post Data'!$AA180="Ops CO"),"DNS-Regional Ops",
IF(OR('Post Data'!$D180="Create &amp; Upload PO",'Post Data'!$D180="Payment Status Update",'Post Data'!$D180="Create SES and Send to Finance"),"DNS-Finance",
IF('Post Data'!$D180="SCM Invoice Validation","DNS-SCM")))))))))))))))</f>
        <v>DNS-Finance</v>
      </c>
      <c r="Z180" s="1" t="str">
        <f>IF(ISNUMBER(SEARCH("DNS",'Post Data'!$Y180)),"DNS","Vendor")</f>
        <v>DNS</v>
      </c>
      <c r="AA180" s="1" t="str">
        <f t="array" ref="AA180">IFS(ISNUMBER(SEARCH("Central Office",'Post Data'!$C180)),"Ops CO",
OR(ISNUMBER(SEARCH("CNR",'Post Data'!$C180)),ISNUMBER(SEARCH("NWR",'Post Data'!$C180))),"Central",
OR(ISNUMBER(SEARCH("ESR",'Post Data'!$C180)),ISNUMBER(SEARCH("UVR",'Post Data'!$C180))),"Eastern",
OR(ISNUMBER(SEARCH("NCR",'Post Data'!$C180)),ISNUMBER(SEARCH("NTR",'Post Data'!$C180))),"Northern",
OR(ISNUMBER(SEARCH("WSR",'Post Data'!$C180)),ISNUMBER(SEARCH("SUR",'Post Data'!$C180))),"Southern",
OR(ISNUMBER(SEARCH("WCR",'Post Data'!$C180)),ISNUMBER(SEARCH("WNR",'Post Data'!$C180))),"Western")</f>
        <v>Central</v>
      </c>
      <c r="AB180" s="1" t="str">
        <f>'Post Data'!$R180</f>
        <v>PG</v>
      </c>
      <c r="AC180" s="4">
        <v>45107.0</v>
      </c>
      <c r="AD180" s="1">
        <f>COUNTIFS('Post Data'!$X$2:$X$465,"Within SLA",'Post Data'!$C$2:$C$465,'Post Data'!$C180,'Post Data'!$D$2:$D$465,'Post Data'!$D180)</f>
        <v>0</v>
      </c>
      <c r="AE180" s="1">
        <f>COUNTIFS('Post Data'!$X$2:$X$465,"SLA Violated",'Post Data'!$C$2:$C$465,'Post Data'!$C180,'Post Data'!$D$2:$D$465,'Post Data'!$D180)</f>
        <v>1</v>
      </c>
      <c r="AF180" s="10">
        <f>'Post Data'!$AD180/('Post Data'!$AD180+'Post Data'!$AE180)</f>
        <v>0</v>
      </c>
    </row>
    <row r="181" ht="15.75" customHeight="1">
      <c r="A181" s="1" t="s">
        <v>528</v>
      </c>
      <c r="B181" s="1" t="s">
        <v>29</v>
      </c>
      <c r="C181" s="1" t="s">
        <v>529</v>
      </c>
      <c r="D181" s="1" t="s">
        <v>135</v>
      </c>
      <c r="E181" s="1" t="s">
        <v>506</v>
      </c>
      <c r="F181" s="1" t="s">
        <v>507</v>
      </c>
      <c r="G181" s="1" t="s">
        <v>162</v>
      </c>
      <c r="H181" s="1" t="s">
        <v>163</v>
      </c>
      <c r="I181" s="1">
        <v>111.0</v>
      </c>
      <c r="J181" s="1" t="s">
        <v>34</v>
      </c>
      <c r="K181" s="1" t="s">
        <v>35</v>
      </c>
      <c r="L181" s="9">
        <v>45139.92361111111</v>
      </c>
      <c r="M181" s="9">
        <v>45139.924305555556</v>
      </c>
      <c r="N181" s="9">
        <v>45156.45138888889</v>
      </c>
      <c r="O181" s="1" t="s">
        <v>246</v>
      </c>
      <c r="P181" s="1" t="b">
        <v>1</v>
      </c>
      <c r="Q181" s="1" t="s">
        <v>135</v>
      </c>
      <c r="R181" s="1" t="s">
        <v>42</v>
      </c>
      <c r="S181" s="6" t="s">
        <v>48</v>
      </c>
      <c r="T181" s="1" t="s">
        <v>39</v>
      </c>
      <c r="U181" s="1" t="str">
        <f>IF(ISNUMBER('Post Data'!$N181),"Done","Pending")</f>
        <v>Done</v>
      </c>
      <c r="V181" s="5">
        <f>IFERROR('Post Data'!$N181-'Post Data'!$M181,5000)</f>
        <v>16.52708333</v>
      </c>
      <c r="W181" s="1" t="str">
        <f t="array" ref="W181">IFS('Post Data'!$V181&lt;=5,"00-05 Days",
AND('Post Data'!$V181&gt;5,'Post Data'!$V181&lt;=10),"06-10 Days",
AND('Post Data'!$V181&gt;10,'Post Data'!$V181&lt;=15),"11-15 Days",
AND('Post Data'!$V181&gt;15,'Post Data'!$V181&lt;=20),"16-20 Days",
'Post Data'!$V181&gt;20,"20+ Days")</f>
        <v>16-20 Days</v>
      </c>
      <c r="X181" s="1" t="str">
        <f>IF(AND('Post Data'!$N181&lt;='Post Data'!$L181,'Post Data'!$N181&lt;&gt;0),"Within SLA",IF(AND(TODAY()&lt;='Post Data'!$L181,'Post Data'!$N181=0),"Within SLA","SLA Violated"))</f>
        <v>SLA Violated</v>
      </c>
      <c r="Y181" s="1" t="str">
        <f t="array" ref="Y181">IFERROR(INDEX('Pending @'!$B$2:$B$19,MATCH('Post Data'!$H181,'Pending @'!$A$2:$A$19,0)),
IF(AND('Post Data'!$D181="Region Update",'Post Data'!$AA181="Central"),"DNS-Central",
IF(AND('Post Data'!$D181="Region Update",'Post Data'!$AA181="Eastern"),"DNS-Eastern",
IF(AND('Post Data'!$D181="Region Update",'Post Data'!$AA181="Northern"),"DNS-Northern",
IF(AND('Post Data'!$D181="Region Update",'Post Data'!$AA181="Southern"),"DNS-Southern",
IF(AND('Post Data'!$D181="Region Update",'Post Data'!$AA181="Western"),"DNS-Western",
IF(AND('Post Data'!$D181="Region Update",'Post Data'!$AA181="Ops CO"),"DNS-Regional Ops",
IF(AND('Post Data'!$D181="Invoice Validation",'Post Data'!$AA181="Central"),"DNS-Central",
IF(AND('Post Data'!$D181="Invoice Validation",'Post Data'!$AA181="Eastern"),"DNS-Eastern",
IF(AND('Post Data'!$D181="Invoice Validation",'Post Data'!$AA181="Northern"),"DNS-Northern",
IF(AND('Post Data'!$D181="Invoice Validation",'Post Data'!$AA181="Southern"),"DNS-Southern",
IF(AND('Post Data'!$D181="Invoice Validation",'Post Data'!$AA181="Western"),"DNS-Western",
IF(AND('Post Data'!$D181="Invoiced Validation",'Post Data'!$AA181="Ops CO"),"DNS-Regional Ops",
IF(OR('Post Data'!$D181="Create &amp; Upload PO",'Post Data'!$D181="Payment Status Update",'Post Data'!$D181="Create SES and Send to Finance"),"DNS-Finance",
IF('Post Data'!$D181="SCM Invoice Validation","DNS-SCM")))))))))))))))</f>
        <v>DNS-Finance</v>
      </c>
      <c r="Z181" s="1" t="str">
        <f>IF(ISNUMBER(SEARCH("DNS",'Post Data'!$Y181)),"DNS","Vendor")</f>
        <v>DNS</v>
      </c>
      <c r="AA181" s="1" t="str">
        <f t="array" ref="AA181">IFS(ISNUMBER(SEARCH("Central Office",'Post Data'!$C181)),"Ops CO",
OR(ISNUMBER(SEARCH("CNR",'Post Data'!$C181)),ISNUMBER(SEARCH("NWR",'Post Data'!$C181))),"Central",
OR(ISNUMBER(SEARCH("ESR",'Post Data'!$C181)),ISNUMBER(SEARCH("UVR",'Post Data'!$C181))),"Eastern",
OR(ISNUMBER(SEARCH("NCR",'Post Data'!$C181)),ISNUMBER(SEARCH("NTR",'Post Data'!$C181))),"Northern",
OR(ISNUMBER(SEARCH("WSR",'Post Data'!$C181)),ISNUMBER(SEARCH("SUR",'Post Data'!$C181))),"Southern",
OR(ISNUMBER(SEARCH("WCR",'Post Data'!$C181)),ISNUMBER(SEARCH("WNR",'Post Data'!$C181))),"Western")</f>
        <v>Central</v>
      </c>
      <c r="AB181" s="1" t="str">
        <f>'Post Data'!$R181</f>
        <v>PG</v>
      </c>
      <c r="AC181" s="4">
        <v>45107.0</v>
      </c>
      <c r="AD181" s="1">
        <f>COUNTIFS('Post Data'!$X$2:$X$465,"Within SLA",'Post Data'!$C$2:$C$465,'Post Data'!$C181,'Post Data'!$D$2:$D$465,'Post Data'!$D181)</f>
        <v>0</v>
      </c>
      <c r="AE181" s="1">
        <f>COUNTIFS('Post Data'!$X$2:$X$465,"SLA Violated",'Post Data'!$C$2:$C$465,'Post Data'!$C181,'Post Data'!$D$2:$D$465,'Post Data'!$D181)</f>
        <v>1</v>
      </c>
      <c r="AF181" s="10">
        <f>'Post Data'!$AD181/('Post Data'!$AD181+'Post Data'!$AE181)</f>
        <v>0</v>
      </c>
    </row>
    <row r="182" ht="15.75" customHeight="1">
      <c r="A182" s="1" t="s">
        <v>530</v>
      </c>
      <c r="B182" s="1" t="s">
        <v>29</v>
      </c>
      <c r="C182" s="1" t="s">
        <v>531</v>
      </c>
      <c r="D182" s="1" t="s">
        <v>182</v>
      </c>
      <c r="E182" s="1" t="s">
        <v>332</v>
      </c>
      <c r="F182" s="1" t="s">
        <v>333</v>
      </c>
      <c r="G182" s="1" t="s">
        <v>188</v>
      </c>
      <c r="H182" s="7" t="s">
        <v>189</v>
      </c>
      <c r="I182" s="1">
        <v>100.0</v>
      </c>
      <c r="J182" s="1" t="s">
        <v>34</v>
      </c>
      <c r="K182" s="1" t="s">
        <v>35</v>
      </c>
      <c r="L182" s="9">
        <v>45138.65625</v>
      </c>
      <c r="M182" s="9">
        <v>45138.65694444445</v>
      </c>
      <c r="N182" s="9">
        <v>45153.34861111111</v>
      </c>
      <c r="O182" s="1" t="s">
        <v>246</v>
      </c>
      <c r="P182" s="1" t="b">
        <v>1</v>
      </c>
      <c r="Q182" s="1" t="s">
        <v>182</v>
      </c>
      <c r="R182" s="1" t="s">
        <v>45</v>
      </c>
      <c r="S182" s="6" t="s">
        <v>48</v>
      </c>
      <c r="T182" s="1" t="s">
        <v>39</v>
      </c>
      <c r="U182" s="1" t="str">
        <f>IF(ISNUMBER('Post Data'!$N182),"Done","Pending")</f>
        <v>Done</v>
      </c>
      <c r="V182" s="5">
        <f>IFERROR('Post Data'!$N182-'Post Data'!$M182,5000)</f>
        <v>14.69166667</v>
      </c>
      <c r="W182" s="1" t="str">
        <f t="array" ref="W182">IFS('Post Data'!$V182&lt;=5,"00-05 Days",
AND('Post Data'!$V182&gt;5,'Post Data'!$V182&lt;=10),"06-10 Days",
AND('Post Data'!$V182&gt;10,'Post Data'!$V182&lt;=15),"11-15 Days",
AND('Post Data'!$V182&gt;15,'Post Data'!$V182&lt;=20),"16-20 Days",
'Post Data'!$V182&gt;20,"20+ Days")</f>
        <v>11-15 Days</v>
      </c>
      <c r="X182" s="1" t="str">
        <f>IF(AND('Post Data'!$N182&lt;='Post Data'!$L182,'Post Data'!$N182&lt;&gt;0),"Within SLA",IF(AND(TODAY()&lt;='Post Data'!$L182,'Post Data'!$N182=0),"Within SLA","SLA Violated"))</f>
        <v>SLA Violated</v>
      </c>
      <c r="Y182" s="1" t="str">
        <f t="array" ref="Y182">IFERROR(INDEX('Pending @'!$B$2:$B$19,MATCH('Post Data'!$H182,'Pending @'!$A$2:$A$19,0)),
IF(AND('Post Data'!$D182="Region Update",'Post Data'!$AA182="Central"),"DNS-Central",
IF(AND('Post Data'!$D182="Region Update",'Post Data'!$AA182="Eastern"),"DNS-Eastern",
IF(AND('Post Data'!$D182="Region Update",'Post Data'!$AA182="Northern"),"DNS-Northern",
IF(AND('Post Data'!$D182="Region Update",'Post Data'!$AA182="Southern"),"DNS-Southern",
IF(AND('Post Data'!$D182="Region Update",'Post Data'!$AA182="Western"),"DNS-Western",
IF(AND('Post Data'!$D182="Region Update",'Post Data'!$AA182="Ops CO"),"DNS-Regional Ops",
IF(AND('Post Data'!$D182="Invoice Validation",'Post Data'!$AA182="Central"),"DNS-Central",
IF(AND('Post Data'!$D182="Invoice Validation",'Post Data'!$AA182="Eastern"),"DNS-Eastern",
IF(AND('Post Data'!$D182="Invoice Validation",'Post Data'!$AA182="Northern"),"DNS-Northern",
IF(AND('Post Data'!$D182="Invoice Validation",'Post Data'!$AA182="Southern"),"DNS-Southern",
IF(AND('Post Data'!$D182="Invoice Validation",'Post Data'!$AA182="Western"),"DNS-Western",
IF(AND('Post Data'!$D182="Invoiced Validation",'Post Data'!$AA182="Ops CO"),"DNS-Regional Ops",
IF(OR('Post Data'!$D182="Create &amp; Upload PO",'Post Data'!$D182="Payment Status Update",'Post Data'!$D182="Create SES and Send to Finance"),"DNS-Finance",
IF('Post Data'!$D182="SCM Invoice Validation","DNS-SCM")))))))))))))))</f>
        <v>DNS-Western</v>
      </c>
      <c r="Z182" s="1" t="str">
        <f>IF(ISNUMBER(SEARCH("DNS",'Post Data'!$Y182)),"DNS","Vendor")</f>
        <v>DNS</v>
      </c>
      <c r="AA182" s="1" t="str">
        <f t="array" ref="AA182">IFS(ISNUMBER(SEARCH("Central Office",'Post Data'!$C182)),"Ops CO",
OR(ISNUMBER(SEARCH("CNR",'Post Data'!$C182)),ISNUMBER(SEARCH("NWR",'Post Data'!$C182))),"Central",
OR(ISNUMBER(SEARCH("ESR",'Post Data'!$C182)),ISNUMBER(SEARCH("UVR",'Post Data'!$C182))),"Eastern",
OR(ISNUMBER(SEARCH("NCR",'Post Data'!$C182)),ISNUMBER(SEARCH("NTR",'Post Data'!$C182))),"Northern",
OR(ISNUMBER(SEARCH("WSR",'Post Data'!$C182)),ISNUMBER(SEARCH("SUR",'Post Data'!$C182))),"Southern",
OR(ISNUMBER(SEARCH("WCR",'Post Data'!$C182)),ISNUMBER(SEARCH("WNR",'Post Data'!$C182))),"Western")</f>
        <v>Western</v>
      </c>
      <c r="AB182" s="1" t="str">
        <f>'Post Data'!$R182</f>
        <v>AC</v>
      </c>
      <c r="AC182" s="4">
        <v>45107.0</v>
      </c>
      <c r="AD182" s="1">
        <f>COUNTIFS('Post Data'!$X$2:$X$465,"Within SLA",'Post Data'!$C$2:$C$465,'Post Data'!$C182,'Post Data'!$D$2:$D$465,'Post Data'!$D182)</f>
        <v>0</v>
      </c>
      <c r="AE182" s="1">
        <f>COUNTIFS('Post Data'!$X$2:$X$465,"SLA Violated",'Post Data'!$C$2:$C$465,'Post Data'!$C182,'Post Data'!$D$2:$D$465,'Post Data'!$D182)</f>
        <v>1</v>
      </c>
      <c r="AF182" s="10">
        <f>'Post Data'!$AD182/('Post Data'!$AD182+'Post Data'!$AE182)</f>
        <v>0</v>
      </c>
    </row>
    <row r="183" ht="15.75" customHeight="1">
      <c r="A183" s="1" t="s">
        <v>532</v>
      </c>
      <c r="B183" s="1" t="s">
        <v>29</v>
      </c>
      <c r="C183" s="1" t="s">
        <v>533</v>
      </c>
      <c r="D183" s="1" t="s">
        <v>182</v>
      </c>
      <c r="E183" s="1" t="s">
        <v>409</v>
      </c>
      <c r="F183" s="1" t="s">
        <v>410</v>
      </c>
      <c r="G183" s="1" t="s">
        <v>188</v>
      </c>
      <c r="H183" s="1" t="s">
        <v>189</v>
      </c>
      <c r="I183" s="1">
        <v>101.0</v>
      </c>
      <c r="J183" s="1" t="s">
        <v>34</v>
      </c>
      <c r="K183" s="1" t="s">
        <v>35</v>
      </c>
      <c r="L183" s="9">
        <v>45138.58194444444</v>
      </c>
      <c r="M183" s="9">
        <v>45138.58263888889</v>
      </c>
      <c r="N183" s="9">
        <v>45148.97083333333</v>
      </c>
      <c r="O183" s="1" t="s">
        <v>246</v>
      </c>
      <c r="P183" s="1" t="b">
        <v>1</v>
      </c>
      <c r="Q183" s="1" t="s">
        <v>182</v>
      </c>
      <c r="R183" s="1" t="s">
        <v>45</v>
      </c>
      <c r="S183" s="6" t="s">
        <v>48</v>
      </c>
      <c r="T183" s="1" t="s">
        <v>39</v>
      </c>
      <c r="U183" s="1" t="str">
        <f>IF(ISNUMBER('Post Data'!$N183),"Done","Pending")</f>
        <v>Done</v>
      </c>
      <c r="V183" s="5">
        <f>IFERROR('Post Data'!$N183-'Post Data'!$M183,5000)</f>
        <v>10.38819444</v>
      </c>
      <c r="W183" s="1" t="str">
        <f t="array" ref="W183">IFS('Post Data'!$V183&lt;=5,"00-05 Days",
AND('Post Data'!$V183&gt;5,'Post Data'!$V183&lt;=10),"06-10 Days",
AND('Post Data'!$V183&gt;10,'Post Data'!$V183&lt;=15),"11-15 Days",
AND('Post Data'!$V183&gt;15,'Post Data'!$V183&lt;=20),"16-20 Days",
'Post Data'!$V183&gt;20,"20+ Days")</f>
        <v>11-15 Days</v>
      </c>
      <c r="X183" s="1" t="str">
        <f>IF(AND('Post Data'!$N183&lt;='Post Data'!$L183,'Post Data'!$N183&lt;&gt;0),"Within SLA",IF(AND(TODAY()&lt;='Post Data'!$L183,'Post Data'!$N183=0),"Within SLA","SLA Violated"))</f>
        <v>SLA Violated</v>
      </c>
      <c r="Y183" s="1" t="str">
        <f t="array" ref="Y183">IFERROR(INDEX('Pending @'!$B$2:$B$19,MATCH('Post Data'!$H183,'Pending @'!$A$2:$A$19,0)),
IF(AND('Post Data'!$D183="Region Update",'Post Data'!$AA183="Central"),"DNS-Central",
IF(AND('Post Data'!$D183="Region Update",'Post Data'!$AA183="Eastern"),"DNS-Eastern",
IF(AND('Post Data'!$D183="Region Update",'Post Data'!$AA183="Northern"),"DNS-Northern",
IF(AND('Post Data'!$D183="Region Update",'Post Data'!$AA183="Southern"),"DNS-Southern",
IF(AND('Post Data'!$D183="Region Update",'Post Data'!$AA183="Western"),"DNS-Western",
IF(AND('Post Data'!$D183="Region Update",'Post Data'!$AA183="Ops CO"),"DNS-Regional Ops",
IF(AND('Post Data'!$D183="Invoice Validation",'Post Data'!$AA183="Central"),"DNS-Central",
IF(AND('Post Data'!$D183="Invoice Validation",'Post Data'!$AA183="Eastern"),"DNS-Eastern",
IF(AND('Post Data'!$D183="Invoice Validation",'Post Data'!$AA183="Northern"),"DNS-Northern",
IF(AND('Post Data'!$D183="Invoice Validation",'Post Data'!$AA183="Southern"),"DNS-Southern",
IF(AND('Post Data'!$D183="Invoice Validation",'Post Data'!$AA183="Western"),"DNS-Western",
IF(AND('Post Data'!$D183="Invoiced Validation",'Post Data'!$AA183="Ops CO"),"DNS-Regional Ops",
IF(OR('Post Data'!$D183="Create &amp; Upload PO",'Post Data'!$D183="Payment Status Update",'Post Data'!$D183="Create SES and Send to Finance"),"DNS-Finance",
IF('Post Data'!$D183="SCM Invoice Validation","DNS-SCM")))))))))))))))</f>
        <v>DNS-Western</v>
      </c>
      <c r="Z183" s="1" t="str">
        <f>IF(ISNUMBER(SEARCH("DNS",'Post Data'!$Y183)),"DNS","Vendor")</f>
        <v>DNS</v>
      </c>
      <c r="AA183" s="1" t="str">
        <f t="array" ref="AA183">IFS(ISNUMBER(SEARCH("Central Office",'Post Data'!$C183)),"Ops CO",
OR(ISNUMBER(SEARCH("CNR",'Post Data'!$C183)),ISNUMBER(SEARCH("NWR",'Post Data'!$C183))),"Central",
OR(ISNUMBER(SEARCH("ESR",'Post Data'!$C183)),ISNUMBER(SEARCH("UVR",'Post Data'!$C183))),"Eastern",
OR(ISNUMBER(SEARCH("NCR",'Post Data'!$C183)),ISNUMBER(SEARCH("NTR",'Post Data'!$C183))),"Northern",
OR(ISNUMBER(SEARCH("WSR",'Post Data'!$C183)),ISNUMBER(SEARCH("SUR",'Post Data'!$C183))),"Southern",
OR(ISNUMBER(SEARCH("WCR",'Post Data'!$C183)),ISNUMBER(SEARCH("WNR",'Post Data'!$C183))),"Western")</f>
        <v>Western</v>
      </c>
      <c r="AB183" s="1" t="str">
        <f>'Post Data'!$R183</f>
        <v>AC</v>
      </c>
      <c r="AC183" s="4">
        <v>45107.0</v>
      </c>
      <c r="AD183" s="1">
        <f>COUNTIFS('Post Data'!$X$2:$X$465,"Within SLA",'Post Data'!$C$2:$C$465,'Post Data'!$C183,'Post Data'!$D$2:$D$465,'Post Data'!$D183)</f>
        <v>0</v>
      </c>
      <c r="AE183" s="1">
        <f>COUNTIFS('Post Data'!$X$2:$X$465,"SLA Violated",'Post Data'!$C$2:$C$465,'Post Data'!$C183,'Post Data'!$D$2:$D$465,'Post Data'!$D183)</f>
        <v>1</v>
      </c>
      <c r="AF183" s="10">
        <f>'Post Data'!$AD183/('Post Data'!$AD183+'Post Data'!$AE183)</f>
        <v>0</v>
      </c>
    </row>
    <row r="184" ht="15.75" customHeight="1">
      <c r="A184" s="1" t="s">
        <v>534</v>
      </c>
      <c r="B184" s="1" t="s">
        <v>29</v>
      </c>
      <c r="C184" s="1" t="s">
        <v>535</v>
      </c>
      <c r="D184" s="1" t="s">
        <v>182</v>
      </c>
      <c r="E184" s="1" t="s">
        <v>409</v>
      </c>
      <c r="F184" s="1" t="s">
        <v>410</v>
      </c>
      <c r="G184" s="1" t="s">
        <v>188</v>
      </c>
      <c r="H184" s="1" t="s">
        <v>189</v>
      </c>
      <c r="I184" s="1">
        <v>95.0</v>
      </c>
      <c r="J184" s="1" t="s">
        <v>34</v>
      </c>
      <c r="K184" s="1" t="s">
        <v>35</v>
      </c>
      <c r="L184" s="9">
        <v>45138.57777777778</v>
      </c>
      <c r="M184" s="9">
        <v>45138.57847222222</v>
      </c>
      <c r="N184" s="9">
        <v>45148.970138888886</v>
      </c>
      <c r="O184" s="1" t="s">
        <v>246</v>
      </c>
      <c r="P184" s="1" t="b">
        <v>1</v>
      </c>
      <c r="Q184" s="1" t="s">
        <v>182</v>
      </c>
      <c r="R184" s="1" t="s">
        <v>51</v>
      </c>
      <c r="S184" s="6" t="s">
        <v>48</v>
      </c>
      <c r="T184" s="1" t="s">
        <v>39</v>
      </c>
      <c r="U184" s="1" t="str">
        <f>IF(ISNUMBER('Post Data'!$N184),"Done","Pending")</f>
        <v>Done</v>
      </c>
      <c r="V184" s="5">
        <f>IFERROR('Post Data'!$N184-'Post Data'!$M184,5000)</f>
        <v>10.39166667</v>
      </c>
      <c r="W184" s="1" t="str">
        <f t="array" ref="W184">IFS('Post Data'!$V184&lt;=5,"00-05 Days",
AND('Post Data'!$V184&gt;5,'Post Data'!$V184&lt;=10),"06-10 Days",
AND('Post Data'!$V184&gt;10,'Post Data'!$V184&lt;=15),"11-15 Days",
AND('Post Data'!$V184&gt;15,'Post Data'!$V184&lt;=20),"16-20 Days",
'Post Data'!$V184&gt;20,"20+ Days")</f>
        <v>11-15 Days</v>
      </c>
      <c r="X184" s="1" t="str">
        <f>IF(AND('Post Data'!$N184&lt;='Post Data'!$L184,'Post Data'!$N184&lt;&gt;0),"Within SLA",IF(AND(TODAY()&lt;='Post Data'!$L184,'Post Data'!$N184=0),"Within SLA","SLA Violated"))</f>
        <v>SLA Violated</v>
      </c>
      <c r="Y184" s="1" t="str">
        <f t="array" ref="Y184">IFERROR(INDEX('Pending @'!$B$2:$B$19,MATCH('Post Data'!$H184,'Pending @'!$A$2:$A$19,0)),
IF(AND('Post Data'!$D184="Region Update",'Post Data'!$AA184="Central"),"DNS-Central",
IF(AND('Post Data'!$D184="Region Update",'Post Data'!$AA184="Eastern"),"DNS-Eastern",
IF(AND('Post Data'!$D184="Region Update",'Post Data'!$AA184="Northern"),"DNS-Northern",
IF(AND('Post Data'!$D184="Region Update",'Post Data'!$AA184="Southern"),"DNS-Southern",
IF(AND('Post Data'!$D184="Region Update",'Post Data'!$AA184="Western"),"DNS-Western",
IF(AND('Post Data'!$D184="Region Update",'Post Data'!$AA184="Ops CO"),"DNS-Regional Ops",
IF(AND('Post Data'!$D184="Invoice Validation",'Post Data'!$AA184="Central"),"DNS-Central",
IF(AND('Post Data'!$D184="Invoice Validation",'Post Data'!$AA184="Eastern"),"DNS-Eastern",
IF(AND('Post Data'!$D184="Invoice Validation",'Post Data'!$AA184="Northern"),"DNS-Northern",
IF(AND('Post Data'!$D184="Invoice Validation",'Post Data'!$AA184="Southern"),"DNS-Southern",
IF(AND('Post Data'!$D184="Invoice Validation",'Post Data'!$AA184="Western"),"DNS-Western",
IF(AND('Post Data'!$D184="Invoiced Validation",'Post Data'!$AA184="Ops CO"),"DNS-Regional Ops",
IF(OR('Post Data'!$D184="Create &amp; Upload PO",'Post Data'!$D184="Payment Status Update",'Post Data'!$D184="Create SES and Send to Finance"),"DNS-Finance",
IF('Post Data'!$D184="SCM Invoice Validation","DNS-SCM")))))))))))))))</f>
        <v>DNS-Western</v>
      </c>
      <c r="Z184" s="1" t="str">
        <f>IF(ISNUMBER(SEARCH("DNS",'Post Data'!$Y184)),"DNS","Vendor")</f>
        <v>DNS</v>
      </c>
      <c r="AA184" s="1" t="str">
        <f t="array" ref="AA184">IFS(ISNUMBER(SEARCH("Central Office",'Post Data'!$C184)),"Ops CO",
OR(ISNUMBER(SEARCH("CNR",'Post Data'!$C184)),ISNUMBER(SEARCH("NWR",'Post Data'!$C184))),"Central",
OR(ISNUMBER(SEARCH("ESR",'Post Data'!$C184)),ISNUMBER(SEARCH("UVR",'Post Data'!$C184))),"Eastern",
OR(ISNUMBER(SEARCH("NCR",'Post Data'!$C184)),ISNUMBER(SEARCH("NTR",'Post Data'!$C184))),"Northern",
OR(ISNUMBER(SEARCH("WSR",'Post Data'!$C184)),ISNUMBER(SEARCH("SUR",'Post Data'!$C184))),"Southern",
OR(ISNUMBER(SEARCH("WCR",'Post Data'!$C184)),ISNUMBER(SEARCH("WNR",'Post Data'!$C184))),"Western")</f>
        <v>Western</v>
      </c>
      <c r="AB184" s="1" t="str">
        <f>'Post Data'!$R184</f>
        <v>Refuel</v>
      </c>
      <c r="AC184" s="4">
        <v>45107.0</v>
      </c>
      <c r="AD184" s="1">
        <f>COUNTIFS('Post Data'!$X$2:$X$465,"Within SLA",'Post Data'!$C$2:$C$465,'Post Data'!$C184,'Post Data'!$D$2:$D$465,'Post Data'!$D184)</f>
        <v>0</v>
      </c>
      <c r="AE184" s="1">
        <f>COUNTIFS('Post Data'!$X$2:$X$465,"SLA Violated",'Post Data'!$C$2:$C$465,'Post Data'!$C184,'Post Data'!$D$2:$D$465,'Post Data'!$D184)</f>
        <v>1</v>
      </c>
      <c r="AF184" s="10">
        <f>'Post Data'!$AD184/('Post Data'!$AD184+'Post Data'!$AE184)</f>
        <v>0</v>
      </c>
    </row>
    <row r="185" ht="15.75" customHeight="1">
      <c r="A185" s="1" t="s">
        <v>536</v>
      </c>
      <c r="B185" s="1" t="s">
        <v>29</v>
      </c>
      <c r="C185" s="1" t="s">
        <v>425</v>
      </c>
      <c r="D185" s="1" t="s">
        <v>182</v>
      </c>
      <c r="E185" s="1" t="s">
        <v>426</v>
      </c>
      <c r="F185" s="1" t="s">
        <v>427</v>
      </c>
      <c r="G185" s="1" t="s">
        <v>188</v>
      </c>
      <c r="H185" s="1" t="s">
        <v>189</v>
      </c>
      <c r="I185" s="1">
        <v>102.0</v>
      </c>
      <c r="J185" s="1" t="s">
        <v>34</v>
      </c>
      <c r="K185" s="1" t="s">
        <v>35</v>
      </c>
      <c r="L185" s="9">
        <v>45138.48611111111</v>
      </c>
      <c r="M185" s="9">
        <v>45138.486805555556</v>
      </c>
      <c r="N185" s="9">
        <v>45140.43958333333</v>
      </c>
      <c r="O185" s="1" t="s">
        <v>246</v>
      </c>
      <c r="P185" s="1" t="b">
        <v>1</v>
      </c>
      <c r="Q185" s="1" t="s">
        <v>182</v>
      </c>
      <c r="R185" s="1" t="s">
        <v>42</v>
      </c>
      <c r="S185" s="6" t="s">
        <v>48</v>
      </c>
      <c r="T185" s="1" t="s">
        <v>39</v>
      </c>
      <c r="U185" s="1" t="str">
        <f>IF(ISNUMBER('Post Data'!$N185),"Done","Pending")</f>
        <v>Done</v>
      </c>
      <c r="V185" s="5">
        <f>IFERROR('Post Data'!$N185-'Post Data'!$M185,5000)</f>
        <v>1.952777778</v>
      </c>
      <c r="W185" s="1" t="str">
        <f t="array" ref="W185">IFS('Post Data'!$V185&lt;=5,"00-05 Days",
AND('Post Data'!$V185&gt;5,'Post Data'!$V185&lt;=10),"06-10 Days",
AND('Post Data'!$V185&gt;10,'Post Data'!$V185&lt;=15),"11-15 Days",
AND('Post Data'!$V185&gt;15,'Post Data'!$V185&lt;=20),"16-20 Days",
'Post Data'!$V185&gt;20,"20+ Days")</f>
        <v>00-05 Days</v>
      </c>
      <c r="X185" s="1" t="str">
        <f>IF(AND('Post Data'!$N185&lt;='Post Data'!$L185,'Post Data'!$N185&lt;&gt;0),"Within SLA",IF(AND(TODAY()&lt;='Post Data'!$L185,'Post Data'!$N185=0),"Within SLA","SLA Violated"))</f>
        <v>SLA Violated</v>
      </c>
      <c r="Y185" s="1" t="str">
        <f t="array" ref="Y185">IFERROR(INDEX('Pending @'!$B$2:$B$19,MATCH('Post Data'!$H185,'Pending @'!$A$2:$A$19,0)),
IF(AND('Post Data'!$D185="Region Update",'Post Data'!$AA185="Central"),"DNS-Central",
IF(AND('Post Data'!$D185="Region Update",'Post Data'!$AA185="Eastern"),"DNS-Eastern",
IF(AND('Post Data'!$D185="Region Update",'Post Data'!$AA185="Northern"),"DNS-Northern",
IF(AND('Post Data'!$D185="Region Update",'Post Data'!$AA185="Southern"),"DNS-Southern",
IF(AND('Post Data'!$D185="Region Update",'Post Data'!$AA185="Western"),"DNS-Western",
IF(AND('Post Data'!$D185="Region Update",'Post Data'!$AA185="Ops CO"),"DNS-Regional Ops",
IF(AND('Post Data'!$D185="Invoice Validation",'Post Data'!$AA185="Central"),"DNS-Central",
IF(AND('Post Data'!$D185="Invoice Validation",'Post Data'!$AA185="Eastern"),"DNS-Eastern",
IF(AND('Post Data'!$D185="Invoice Validation",'Post Data'!$AA185="Northern"),"DNS-Northern",
IF(AND('Post Data'!$D185="Invoice Validation",'Post Data'!$AA185="Southern"),"DNS-Southern",
IF(AND('Post Data'!$D185="Invoice Validation",'Post Data'!$AA185="Western"),"DNS-Western",
IF(AND('Post Data'!$D185="Invoiced Validation",'Post Data'!$AA185="Ops CO"),"DNS-Regional Ops",
IF(OR('Post Data'!$D185="Create &amp; Upload PO",'Post Data'!$D185="Payment Status Update",'Post Data'!$D185="Create SES and Send to Finance"),"DNS-Finance",
IF('Post Data'!$D185="SCM Invoice Validation","DNS-SCM")))))))))))))))</f>
        <v>DNS-Western</v>
      </c>
      <c r="Z185" s="1" t="str">
        <f>IF(ISNUMBER(SEARCH("DNS",'Post Data'!$Y185)),"DNS","Vendor")</f>
        <v>DNS</v>
      </c>
      <c r="AA185" s="1" t="str">
        <f t="array" ref="AA185">IFS(ISNUMBER(SEARCH("Central Office",'Post Data'!$C185)),"Ops CO",
OR(ISNUMBER(SEARCH("CNR",'Post Data'!$C185)),ISNUMBER(SEARCH("NWR",'Post Data'!$C185))),"Central",
OR(ISNUMBER(SEARCH("ESR",'Post Data'!$C185)),ISNUMBER(SEARCH("UVR",'Post Data'!$C185))),"Eastern",
OR(ISNUMBER(SEARCH("NCR",'Post Data'!$C185)),ISNUMBER(SEARCH("NTR",'Post Data'!$C185))),"Northern",
OR(ISNUMBER(SEARCH("WSR",'Post Data'!$C185)),ISNUMBER(SEARCH("SUR",'Post Data'!$C185))),"Southern",
OR(ISNUMBER(SEARCH("WCR",'Post Data'!$C185)),ISNUMBER(SEARCH("WNR",'Post Data'!$C185))),"Western")</f>
        <v>Western</v>
      </c>
      <c r="AB185" s="1" t="str">
        <f>'Post Data'!$R185</f>
        <v>PG</v>
      </c>
      <c r="AC185" s="4">
        <v>45107.0</v>
      </c>
      <c r="AD185" s="1">
        <f>COUNTIFS('Post Data'!$X$2:$X$465,"Within SLA",'Post Data'!$C$2:$C$465,'Post Data'!$C185,'Post Data'!$D$2:$D$465,'Post Data'!$D185)</f>
        <v>0</v>
      </c>
      <c r="AE185" s="1">
        <f>COUNTIFS('Post Data'!$X$2:$X$465,"SLA Violated",'Post Data'!$C$2:$C$465,'Post Data'!$C185,'Post Data'!$D$2:$D$465,'Post Data'!$D185)</f>
        <v>2</v>
      </c>
      <c r="AF185" s="10">
        <f>'Post Data'!$AD185/('Post Data'!$AD185+'Post Data'!$AE185)</f>
        <v>0</v>
      </c>
    </row>
    <row r="186" ht="15.75" customHeight="1">
      <c r="A186" s="1" t="s">
        <v>537</v>
      </c>
      <c r="B186" s="1" t="s">
        <v>29</v>
      </c>
      <c r="C186" s="1" t="s">
        <v>134</v>
      </c>
      <c r="D186" s="1" t="s">
        <v>135</v>
      </c>
      <c r="E186" s="1" t="s">
        <v>32</v>
      </c>
      <c r="F186" s="1" t="s">
        <v>33</v>
      </c>
      <c r="G186" s="1" t="s">
        <v>162</v>
      </c>
      <c r="H186" s="1" t="s">
        <v>163</v>
      </c>
      <c r="I186" s="1">
        <v>119.0</v>
      </c>
      <c r="J186" s="1" t="s">
        <v>34</v>
      </c>
      <c r="K186" s="1" t="s">
        <v>35</v>
      </c>
      <c r="L186" s="9">
        <v>45139.92152777778</v>
      </c>
      <c r="M186" s="9">
        <v>45135.92152777778</v>
      </c>
      <c r="N186" s="9" t="s">
        <v>265</v>
      </c>
      <c r="O186" s="1" t="s">
        <v>266</v>
      </c>
      <c r="P186" s="1" t="b">
        <v>0</v>
      </c>
      <c r="Q186" s="1" t="s">
        <v>135</v>
      </c>
      <c r="R186" s="1" t="s">
        <v>42</v>
      </c>
      <c r="S186" s="6" t="s">
        <v>48</v>
      </c>
      <c r="T186" s="1" t="s">
        <v>39</v>
      </c>
      <c r="U186" s="1" t="str">
        <f>IF(ISNUMBER('Post Data'!$N186),"Done","Pending")</f>
        <v>Pending</v>
      </c>
      <c r="V186" s="5">
        <f>IFERROR('Post Data'!$N186-'Post Data'!$M186,5000)</f>
        <v>5000</v>
      </c>
      <c r="W186" s="1" t="str">
        <f t="array" ref="W186">IFS('Post Data'!$V186&lt;=5,"00-05 Days",
AND('Post Data'!$V186&gt;5,'Post Data'!$V186&lt;=10),"06-10 Days",
AND('Post Data'!$V186&gt;10,'Post Data'!$V186&lt;=15),"11-15 Days",
AND('Post Data'!$V186&gt;15,'Post Data'!$V186&lt;=20),"16-20 Days",
'Post Data'!$V186&gt;20,"20+ Days")</f>
        <v>20+ Days</v>
      </c>
      <c r="X186" s="1" t="str">
        <f>IF(AND('Post Data'!$N186&lt;='Post Data'!$L186,'Post Data'!$N186&lt;&gt;0),"Within SLA",IF(AND(TODAY()&lt;='Post Data'!$L186,'Post Data'!$N186=0),"Within SLA","SLA Violated"))</f>
        <v>SLA Violated</v>
      </c>
      <c r="Y186" s="1" t="str">
        <f t="array" ref="Y186">IFERROR(INDEX('Pending @'!$B$2:$B$19,MATCH('Post Data'!$H186,'Pending @'!$A$2:$A$19,0)),
IF(AND('Post Data'!$D186="Region Update",'Post Data'!$AA186="Central"),"DNS-Central",
IF(AND('Post Data'!$D186="Region Update",'Post Data'!$AA186="Eastern"),"DNS-Eastern",
IF(AND('Post Data'!$D186="Region Update",'Post Data'!$AA186="Northern"),"DNS-Northern",
IF(AND('Post Data'!$D186="Region Update",'Post Data'!$AA186="Southern"),"DNS-Southern",
IF(AND('Post Data'!$D186="Region Update",'Post Data'!$AA186="Western"),"DNS-Western",
IF(AND('Post Data'!$D186="Region Update",'Post Data'!$AA186="Ops CO"),"DNS-Regional Ops",
IF(AND('Post Data'!$D186="Invoice Validation",'Post Data'!$AA186="Central"),"DNS-Central",
IF(AND('Post Data'!$D186="Invoice Validation",'Post Data'!$AA186="Eastern"),"DNS-Eastern",
IF(AND('Post Data'!$D186="Invoice Validation",'Post Data'!$AA186="Northern"),"DNS-Northern",
IF(AND('Post Data'!$D186="Invoice Validation",'Post Data'!$AA186="Southern"),"DNS-Southern",
IF(AND('Post Data'!$D186="Invoice Validation",'Post Data'!$AA186="Western"),"DNS-Western",
IF(AND('Post Data'!$D186="Invoiced Validation",'Post Data'!$AA186="Ops CO"),"DNS-Regional Ops",
IF(OR('Post Data'!$D186="Create &amp; Upload PO",'Post Data'!$D186="Payment Status Update",'Post Data'!$D186="Create SES and Send to Finance"),"DNS-Finance",
IF('Post Data'!$D186="SCM Invoice Validation","DNS-SCM")))))))))))))))</f>
        <v>DNS-Finance</v>
      </c>
      <c r="Z186" s="1" t="str">
        <f>IF(ISNUMBER(SEARCH("DNS",'Post Data'!$Y186)),"DNS","Vendor")</f>
        <v>DNS</v>
      </c>
      <c r="AA186" s="1" t="str">
        <f t="array" ref="AA186">IFS(ISNUMBER(SEARCH("Central Office",'Post Data'!$C186)),"Ops CO",
OR(ISNUMBER(SEARCH("CNR",'Post Data'!$C186)),ISNUMBER(SEARCH("NWR",'Post Data'!$C186))),"Central",
OR(ISNUMBER(SEARCH("ESR",'Post Data'!$C186)),ISNUMBER(SEARCH("UVR",'Post Data'!$C186))),"Eastern",
OR(ISNUMBER(SEARCH("NCR",'Post Data'!$C186)),ISNUMBER(SEARCH("NTR",'Post Data'!$C186))),"Northern",
OR(ISNUMBER(SEARCH("WSR",'Post Data'!$C186)),ISNUMBER(SEARCH("SUR",'Post Data'!$C186))),"Southern",
OR(ISNUMBER(SEARCH("WCR",'Post Data'!$C186)),ISNUMBER(SEARCH("WNR",'Post Data'!$C186))),"Western")</f>
        <v>Southern</v>
      </c>
      <c r="AB186" s="1" t="str">
        <f>'Post Data'!$R186</f>
        <v>PG</v>
      </c>
      <c r="AC186" s="4">
        <v>45107.0</v>
      </c>
      <c r="AD186" s="1">
        <f>COUNTIFS('Post Data'!$X$2:$X$465,"Within SLA",'Post Data'!$C$2:$C$465,'Post Data'!$C186,'Post Data'!$D$2:$D$465,'Post Data'!$D186)</f>
        <v>0</v>
      </c>
      <c r="AE186" s="1">
        <f>COUNTIFS('Post Data'!$X$2:$X$465,"SLA Violated",'Post Data'!$C$2:$C$465,'Post Data'!$C186,'Post Data'!$D$2:$D$465,'Post Data'!$D186)</f>
        <v>2</v>
      </c>
      <c r="AF186" s="10">
        <f>'Post Data'!$AD186/('Post Data'!$AD186+'Post Data'!$AE186)</f>
        <v>0</v>
      </c>
    </row>
    <row r="187" ht="15.75" customHeight="1">
      <c r="A187" s="1" t="s">
        <v>538</v>
      </c>
      <c r="B187" s="1" t="s">
        <v>29</v>
      </c>
      <c r="C187" s="1" t="s">
        <v>531</v>
      </c>
      <c r="D187" s="1" t="s">
        <v>154</v>
      </c>
      <c r="E187" s="1" t="s">
        <v>248</v>
      </c>
      <c r="F187" s="1" t="s">
        <v>249</v>
      </c>
      <c r="G187" s="1" t="s">
        <v>338</v>
      </c>
      <c r="H187" s="1" t="s">
        <v>339</v>
      </c>
      <c r="I187" s="1">
        <v>100.0</v>
      </c>
      <c r="J187" s="1" t="s">
        <v>34</v>
      </c>
      <c r="K187" s="1" t="s">
        <v>35</v>
      </c>
      <c r="L187" s="9">
        <v>45138.60277777778</v>
      </c>
      <c r="M187" s="9">
        <v>45134.60277777778</v>
      </c>
      <c r="N187" s="9">
        <v>45135.65625</v>
      </c>
      <c r="O187" s="1" t="s">
        <v>246</v>
      </c>
      <c r="P187" s="1" t="b">
        <v>0</v>
      </c>
      <c r="Q187" s="1" t="s">
        <v>154</v>
      </c>
      <c r="R187" s="1" t="s">
        <v>45</v>
      </c>
      <c r="S187" s="6" t="s">
        <v>48</v>
      </c>
      <c r="T187" s="1" t="s">
        <v>39</v>
      </c>
      <c r="U187" s="1" t="str">
        <f>IF(ISNUMBER('Post Data'!$N187),"Done","Pending")</f>
        <v>Done</v>
      </c>
      <c r="V187" s="5">
        <f>IFERROR('Post Data'!$N187-'Post Data'!$M187,5000)</f>
        <v>1.053472222</v>
      </c>
      <c r="W187" s="1" t="str">
        <f t="array" ref="W187">IFS('Post Data'!$V187&lt;=5,"00-05 Days",
AND('Post Data'!$V187&gt;5,'Post Data'!$V187&lt;=10),"06-10 Days",
AND('Post Data'!$V187&gt;10,'Post Data'!$V187&lt;=15),"11-15 Days",
AND('Post Data'!$V187&gt;15,'Post Data'!$V187&lt;=20),"16-20 Days",
'Post Data'!$V187&gt;20,"20+ Days")</f>
        <v>00-05 Days</v>
      </c>
      <c r="X187" s="1" t="str">
        <f>IF(AND('Post Data'!$N187&lt;='Post Data'!$L187,'Post Data'!$N187&lt;&gt;0),"Within SLA",IF(AND(TODAY()&lt;='Post Data'!$L187,'Post Data'!$N187=0),"Within SLA","SLA Violated"))</f>
        <v>Within SLA</v>
      </c>
      <c r="Y187" s="1" t="str">
        <f t="array" ref="Y187">IFERROR(INDEX('Pending @'!$B$2:$B$19,MATCH('Post Data'!$H187,'Pending @'!$A$2:$A$19,0)),
IF(AND('Post Data'!$D187="Region Update",'Post Data'!$AA187="Central"),"DNS-Central",
IF(AND('Post Data'!$D187="Region Update",'Post Data'!$AA187="Eastern"),"DNS-Eastern",
IF(AND('Post Data'!$D187="Region Update",'Post Data'!$AA187="Northern"),"DNS-Northern",
IF(AND('Post Data'!$D187="Region Update",'Post Data'!$AA187="Southern"),"DNS-Southern",
IF(AND('Post Data'!$D187="Region Update",'Post Data'!$AA187="Western"),"DNS-Western",
IF(AND('Post Data'!$D187="Region Update",'Post Data'!$AA187="Ops CO"),"DNS-Regional Ops",
IF(AND('Post Data'!$D187="Invoice Validation",'Post Data'!$AA187="Central"),"DNS-Central",
IF(AND('Post Data'!$D187="Invoice Validation",'Post Data'!$AA187="Eastern"),"DNS-Eastern",
IF(AND('Post Data'!$D187="Invoice Validation",'Post Data'!$AA187="Northern"),"DNS-Northern",
IF(AND('Post Data'!$D187="Invoice Validation",'Post Data'!$AA187="Southern"),"DNS-Southern",
IF(AND('Post Data'!$D187="Invoice Validation",'Post Data'!$AA187="Western"),"DNS-Western",
IF(AND('Post Data'!$D187="Invoiced Validation",'Post Data'!$AA187="Ops CO"),"DNS-Regional Ops",
IF(OR('Post Data'!$D187="Create &amp; Upload PO",'Post Data'!$D187="Payment Status Update",'Post Data'!$D187="Create SES and Send to Finance"),"DNS-Finance",
IF('Post Data'!$D187="SCM Invoice Validation","DNS-SCM")))))))))))))))</f>
        <v>Browns-Western</v>
      </c>
      <c r="Z187" s="1" t="str">
        <f>IF(ISNUMBER(SEARCH("DNS",'Post Data'!$Y187)),"DNS","Vendor")</f>
        <v>Vendor</v>
      </c>
      <c r="AA187" s="1" t="str">
        <f t="array" ref="AA187">IFS(ISNUMBER(SEARCH("Central Office",'Post Data'!$C187)),"Ops CO",
OR(ISNUMBER(SEARCH("CNR",'Post Data'!$C187)),ISNUMBER(SEARCH("NWR",'Post Data'!$C187))),"Central",
OR(ISNUMBER(SEARCH("ESR",'Post Data'!$C187)),ISNUMBER(SEARCH("UVR",'Post Data'!$C187))),"Eastern",
OR(ISNUMBER(SEARCH("NCR",'Post Data'!$C187)),ISNUMBER(SEARCH("NTR",'Post Data'!$C187))),"Northern",
OR(ISNUMBER(SEARCH("WSR",'Post Data'!$C187)),ISNUMBER(SEARCH("SUR",'Post Data'!$C187))),"Southern",
OR(ISNUMBER(SEARCH("WCR",'Post Data'!$C187)),ISNUMBER(SEARCH("WNR",'Post Data'!$C187))),"Western")</f>
        <v>Western</v>
      </c>
      <c r="AB187" s="1" t="str">
        <f>'Post Data'!$R187</f>
        <v>AC</v>
      </c>
      <c r="AC187" s="4">
        <v>45107.0</v>
      </c>
      <c r="AD187" s="1">
        <f>COUNTIFS('Post Data'!$X$2:$X$465,"Within SLA",'Post Data'!$C$2:$C$465,'Post Data'!$C187,'Post Data'!$D$2:$D$465,'Post Data'!$D187)</f>
        <v>1</v>
      </c>
      <c r="AE187" s="1">
        <f>COUNTIFS('Post Data'!$X$2:$X$465,"SLA Violated",'Post Data'!$C$2:$C$465,'Post Data'!$C187,'Post Data'!$D$2:$D$465,'Post Data'!$D187)</f>
        <v>0</v>
      </c>
      <c r="AF187" s="10">
        <f>'Post Data'!$AD187/('Post Data'!$AD187+'Post Data'!$AE187)</f>
        <v>1</v>
      </c>
    </row>
    <row r="188" ht="15.75" customHeight="1">
      <c r="A188" s="1" t="s">
        <v>539</v>
      </c>
      <c r="B188" s="1" t="s">
        <v>29</v>
      </c>
      <c r="C188" s="1" t="s">
        <v>535</v>
      </c>
      <c r="D188" s="1" t="s">
        <v>154</v>
      </c>
      <c r="E188" s="1" t="s">
        <v>248</v>
      </c>
      <c r="F188" s="1" t="s">
        <v>249</v>
      </c>
      <c r="G188" s="1" t="s">
        <v>338</v>
      </c>
      <c r="H188" s="1" t="s">
        <v>339</v>
      </c>
      <c r="I188" s="1">
        <v>95.0</v>
      </c>
      <c r="J188" s="1" t="s">
        <v>34</v>
      </c>
      <c r="K188" s="1" t="s">
        <v>35</v>
      </c>
      <c r="L188" s="9">
        <v>45138.600694444445</v>
      </c>
      <c r="M188" s="9">
        <v>45134.600694444445</v>
      </c>
      <c r="N188" s="9">
        <v>45135.57777777778</v>
      </c>
      <c r="O188" s="1" t="s">
        <v>246</v>
      </c>
      <c r="P188" s="1" t="b">
        <v>0</v>
      </c>
      <c r="Q188" s="1" t="s">
        <v>154</v>
      </c>
      <c r="R188" s="1" t="s">
        <v>51</v>
      </c>
      <c r="S188" s="6" t="s">
        <v>48</v>
      </c>
      <c r="T188" s="1" t="s">
        <v>39</v>
      </c>
      <c r="U188" s="1" t="str">
        <f>IF(ISNUMBER('Post Data'!$N188),"Done","Pending")</f>
        <v>Done</v>
      </c>
      <c r="V188" s="5">
        <f>IFERROR('Post Data'!$N188-'Post Data'!$M188,5000)</f>
        <v>0.9770833333</v>
      </c>
      <c r="W188" s="1" t="str">
        <f t="array" ref="W188">IFS('Post Data'!$V188&lt;=5,"00-05 Days",
AND('Post Data'!$V188&gt;5,'Post Data'!$V188&lt;=10),"06-10 Days",
AND('Post Data'!$V188&gt;10,'Post Data'!$V188&lt;=15),"11-15 Days",
AND('Post Data'!$V188&gt;15,'Post Data'!$V188&lt;=20),"16-20 Days",
'Post Data'!$V188&gt;20,"20+ Days")</f>
        <v>00-05 Days</v>
      </c>
      <c r="X188" s="1" t="str">
        <f>IF(AND('Post Data'!$N188&lt;='Post Data'!$L188,'Post Data'!$N188&lt;&gt;0),"Within SLA",IF(AND(TODAY()&lt;='Post Data'!$L188,'Post Data'!$N188=0),"Within SLA","SLA Violated"))</f>
        <v>Within SLA</v>
      </c>
      <c r="Y188" s="1" t="str">
        <f t="array" ref="Y188">IFERROR(INDEX('Pending @'!$B$2:$B$19,MATCH('Post Data'!$H188,'Pending @'!$A$2:$A$19,0)),
IF(AND('Post Data'!$D188="Region Update",'Post Data'!$AA188="Central"),"DNS-Central",
IF(AND('Post Data'!$D188="Region Update",'Post Data'!$AA188="Eastern"),"DNS-Eastern",
IF(AND('Post Data'!$D188="Region Update",'Post Data'!$AA188="Northern"),"DNS-Northern",
IF(AND('Post Data'!$D188="Region Update",'Post Data'!$AA188="Southern"),"DNS-Southern",
IF(AND('Post Data'!$D188="Region Update",'Post Data'!$AA188="Western"),"DNS-Western",
IF(AND('Post Data'!$D188="Region Update",'Post Data'!$AA188="Ops CO"),"DNS-Regional Ops",
IF(AND('Post Data'!$D188="Invoice Validation",'Post Data'!$AA188="Central"),"DNS-Central",
IF(AND('Post Data'!$D188="Invoice Validation",'Post Data'!$AA188="Eastern"),"DNS-Eastern",
IF(AND('Post Data'!$D188="Invoice Validation",'Post Data'!$AA188="Northern"),"DNS-Northern",
IF(AND('Post Data'!$D188="Invoice Validation",'Post Data'!$AA188="Southern"),"DNS-Southern",
IF(AND('Post Data'!$D188="Invoice Validation",'Post Data'!$AA188="Western"),"DNS-Western",
IF(AND('Post Data'!$D188="Invoiced Validation",'Post Data'!$AA188="Ops CO"),"DNS-Regional Ops",
IF(OR('Post Data'!$D188="Create &amp; Upload PO",'Post Data'!$D188="Payment Status Update",'Post Data'!$D188="Create SES and Send to Finance"),"DNS-Finance",
IF('Post Data'!$D188="SCM Invoice Validation","DNS-SCM")))))))))))))))</f>
        <v>Browns-Western</v>
      </c>
      <c r="Z188" s="1" t="str">
        <f>IF(ISNUMBER(SEARCH("DNS",'Post Data'!$Y188)),"DNS","Vendor")</f>
        <v>Vendor</v>
      </c>
      <c r="AA188" s="1" t="str">
        <f t="array" ref="AA188">IFS(ISNUMBER(SEARCH("Central Office",'Post Data'!$C188)),"Ops CO",
OR(ISNUMBER(SEARCH("CNR",'Post Data'!$C188)),ISNUMBER(SEARCH("NWR",'Post Data'!$C188))),"Central",
OR(ISNUMBER(SEARCH("ESR",'Post Data'!$C188)),ISNUMBER(SEARCH("UVR",'Post Data'!$C188))),"Eastern",
OR(ISNUMBER(SEARCH("NCR",'Post Data'!$C188)),ISNUMBER(SEARCH("NTR",'Post Data'!$C188))),"Northern",
OR(ISNUMBER(SEARCH("WSR",'Post Data'!$C188)),ISNUMBER(SEARCH("SUR",'Post Data'!$C188))),"Southern",
OR(ISNUMBER(SEARCH("WCR",'Post Data'!$C188)),ISNUMBER(SEARCH("WNR",'Post Data'!$C188))),"Western")</f>
        <v>Western</v>
      </c>
      <c r="AB188" s="1" t="str">
        <f>'Post Data'!$R188</f>
        <v>Refuel</v>
      </c>
      <c r="AC188" s="4">
        <v>45107.0</v>
      </c>
      <c r="AD188" s="1">
        <f>COUNTIFS('Post Data'!$X$2:$X$465,"Within SLA",'Post Data'!$C$2:$C$465,'Post Data'!$C188,'Post Data'!$D$2:$D$465,'Post Data'!$D188)</f>
        <v>1</v>
      </c>
      <c r="AE188" s="1">
        <f>COUNTIFS('Post Data'!$X$2:$X$465,"SLA Violated",'Post Data'!$C$2:$C$465,'Post Data'!$C188,'Post Data'!$D$2:$D$465,'Post Data'!$D188)</f>
        <v>0</v>
      </c>
      <c r="AF188" s="10">
        <f>'Post Data'!$AD188/('Post Data'!$AD188+'Post Data'!$AE188)</f>
        <v>1</v>
      </c>
    </row>
    <row r="189" ht="15.75" customHeight="1">
      <c r="A189" s="1" t="s">
        <v>540</v>
      </c>
      <c r="B189" s="1" t="s">
        <v>29</v>
      </c>
      <c r="C189" s="1" t="s">
        <v>533</v>
      </c>
      <c r="D189" s="1" t="s">
        <v>154</v>
      </c>
      <c r="E189" s="1" t="s">
        <v>248</v>
      </c>
      <c r="F189" s="1" t="s">
        <v>249</v>
      </c>
      <c r="G189" s="1" t="s">
        <v>338</v>
      </c>
      <c r="H189" s="1" t="s">
        <v>339</v>
      </c>
      <c r="I189" s="1">
        <v>101.0</v>
      </c>
      <c r="J189" s="1" t="s">
        <v>34</v>
      </c>
      <c r="K189" s="1" t="s">
        <v>35</v>
      </c>
      <c r="L189" s="9">
        <v>45138.597916666666</v>
      </c>
      <c r="M189" s="9">
        <v>45134.597916666666</v>
      </c>
      <c r="N189" s="9">
        <v>45135.58194444444</v>
      </c>
      <c r="O189" s="1" t="s">
        <v>246</v>
      </c>
      <c r="P189" s="1" t="b">
        <v>0</v>
      </c>
      <c r="Q189" s="1" t="s">
        <v>154</v>
      </c>
      <c r="R189" s="1" t="s">
        <v>45</v>
      </c>
      <c r="S189" s="6" t="s">
        <v>48</v>
      </c>
      <c r="T189" s="1" t="s">
        <v>39</v>
      </c>
      <c r="U189" s="1" t="str">
        <f>IF(ISNUMBER('Post Data'!$N189),"Done","Pending")</f>
        <v>Done</v>
      </c>
      <c r="V189" s="5">
        <f>IFERROR('Post Data'!$N189-'Post Data'!$M189,5000)</f>
        <v>0.9840277778</v>
      </c>
      <c r="W189" s="1" t="str">
        <f t="array" ref="W189">IFS('Post Data'!$V189&lt;=5,"00-05 Days",
AND('Post Data'!$V189&gt;5,'Post Data'!$V189&lt;=10),"06-10 Days",
AND('Post Data'!$V189&gt;10,'Post Data'!$V189&lt;=15),"11-15 Days",
AND('Post Data'!$V189&gt;15,'Post Data'!$V189&lt;=20),"16-20 Days",
'Post Data'!$V189&gt;20,"20+ Days")</f>
        <v>00-05 Days</v>
      </c>
      <c r="X189" s="1" t="str">
        <f>IF(AND('Post Data'!$N189&lt;='Post Data'!$L189,'Post Data'!$N189&lt;&gt;0),"Within SLA",IF(AND(TODAY()&lt;='Post Data'!$L189,'Post Data'!$N189=0),"Within SLA","SLA Violated"))</f>
        <v>Within SLA</v>
      </c>
      <c r="Y189" s="1" t="str">
        <f t="array" ref="Y189">IFERROR(INDEX('Pending @'!$B$2:$B$19,MATCH('Post Data'!$H189,'Pending @'!$A$2:$A$19,0)),
IF(AND('Post Data'!$D189="Region Update",'Post Data'!$AA189="Central"),"DNS-Central",
IF(AND('Post Data'!$D189="Region Update",'Post Data'!$AA189="Eastern"),"DNS-Eastern",
IF(AND('Post Data'!$D189="Region Update",'Post Data'!$AA189="Northern"),"DNS-Northern",
IF(AND('Post Data'!$D189="Region Update",'Post Data'!$AA189="Southern"),"DNS-Southern",
IF(AND('Post Data'!$D189="Region Update",'Post Data'!$AA189="Western"),"DNS-Western",
IF(AND('Post Data'!$D189="Region Update",'Post Data'!$AA189="Ops CO"),"DNS-Regional Ops",
IF(AND('Post Data'!$D189="Invoice Validation",'Post Data'!$AA189="Central"),"DNS-Central",
IF(AND('Post Data'!$D189="Invoice Validation",'Post Data'!$AA189="Eastern"),"DNS-Eastern",
IF(AND('Post Data'!$D189="Invoice Validation",'Post Data'!$AA189="Northern"),"DNS-Northern",
IF(AND('Post Data'!$D189="Invoice Validation",'Post Data'!$AA189="Southern"),"DNS-Southern",
IF(AND('Post Data'!$D189="Invoice Validation",'Post Data'!$AA189="Western"),"DNS-Western",
IF(AND('Post Data'!$D189="Invoiced Validation",'Post Data'!$AA189="Ops CO"),"DNS-Regional Ops",
IF(OR('Post Data'!$D189="Create &amp; Upload PO",'Post Data'!$D189="Payment Status Update",'Post Data'!$D189="Create SES and Send to Finance"),"DNS-Finance",
IF('Post Data'!$D189="SCM Invoice Validation","DNS-SCM")))))))))))))))</f>
        <v>Browns-Western</v>
      </c>
      <c r="Z189" s="1" t="str">
        <f>IF(ISNUMBER(SEARCH("DNS",'Post Data'!$Y189)),"DNS","Vendor")</f>
        <v>Vendor</v>
      </c>
      <c r="AA189" s="1" t="str">
        <f t="array" ref="AA189">IFS(ISNUMBER(SEARCH("Central Office",'Post Data'!$C189)),"Ops CO",
OR(ISNUMBER(SEARCH("CNR",'Post Data'!$C189)),ISNUMBER(SEARCH("NWR",'Post Data'!$C189))),"Central",
OR(ISNUMBER(SEARCH("ESR",'Post Data'!$C189)),ISNUMBER(SEARCH("UVR",'Post Data'!$C189))),"Eastern",
OR(ISNUMBER(SEARCH("NCR",'Post Data'!$C189)),ISNUMBER(SEARCH("NTR",'Post Data'!$C189))),"Northern",
OR(ISNUMBER(SEARCH("WSR",'Post Data'!$C189)),ISNUMBER(SEARCH("SUR",'Post Data'!$C189))),"Southern",
OR(ISNUMBER(SEARCH("WCR",'Post Data'!$C189)),ISNUMBER(SEARCH("WNR",'Post Data'!$C189))),"Western")</f>
        <v>Western</v>
      </c>
      <c r="AB189" s="1" t="str">
        <f>'Post Data'!$R189</f>
        <v>AC</v>
      </c>
      <c r="AC189" s="4">
        <v>45107.0</v>
      </c>
      <c r="AD189" s="1">
        <f>COUNTIFS('Post Data'!$X$2:$X$465,"Within SLA",'Post Data'!$C$2:$C$465,'Post Data'!$C189,'Post Data'!$D$2:$D$465,'Post Data'!$D189)</f>
        <v>1</v>
      </c>
      <c r="AE189" s="1">
        <f>COUNTIFS('Post Data'!$X$2:$X$465,"SLA Violated",'Post Data'!$C$2:$C$465,'Post Data'!$C189,'Post Data'!$D$2:$D$465,'Post Data'!$D189)</f>
        <v>0</v>
      </c>
      <c r="AF189" s="10">
        <f>'Post Data'!$AD189/('Post Data'!$AD189+'Post Data'!$AE189)</f>
        <v>1</v>
      </c>
    </row>
    <row r="190" ht="15.75" customHeight="1">
      <c r="A190" s="1" t="s">
        <v>541</v>
      </c>
      <c r="B190" s="1" t="s">
        <v>29</v>
      </c>
      <c r="C190" s="1" t="s">
        <v>425</v>
      </c>
      <c r="D190" s="1" t="s">
        <v>154</v>
      </c>
      <c r="E190" s="1" t="s">
        <v>248</v>
      </c>
      <c r="F190" s="1" t="s">
        <v>249</v>
      </c>
      <c r="G190" s="1" t="s">
        <v>338</v>
      </c>
      <c r="H190" s="1" t="s">
        <v>339</v>
      </c>
      <c r="I190" s="1">
        <v>102.0</v>
      </c>
      <c r="J190" s="1" t="s">
        <v>34</v>
      </c>
      <c r="K190" s="1" t="s">
        <v>35</v>
      </c>
      <c r="L190" s="9">
        <v>45138.555555555555</v>
      </c>
      <c r="M190" s="9">
        <v>45134.555555555555</v>
      </c>
      <c r="N190" s="9">
        <v>45135.48611111111</v>
      </c>
      <c r="O190" s="1" t="s">
        <v>246</v>
      </c>
      <c r="P190" s="1" t="b">
        <v>0</v>
      </c>
      <c r="Q190" s="1" t="s">
        <v>154</v>
      </c>
      <c r="R190" s="1" t="s">
        <v>42</v>
      </c>
      <c r="S190" s="6" t="s">
        <v>48</v>
      </c>
      <c r="T190" s="1" t="s">
        <v>39</v>
      </c>
      <c r="U190" s="1" t="str">
        <f>IF(ISNUMBER('Post Data'!$N190),"Done","Pending")</f>
        <v>Done</v>
      </c>
      <c r="V190" s="5">
        <f>IFERROR('Post Data'!$N190-'Post Data'!$M190,5000)</f>
        <v>0.9305555556</v>
      </c>
      <c r="W190" s="1" t="str">
        <f t="array" ref="W190">IFS('Post Data'!$V190&lt;=5,"00-05 Days",
AND('Post Data'!$V190&gt;5,'Post Data'!$V190&lt;=10),"06-10 Days",
AND('Post Data'!$V190&gt;10,'Post Data'!$V190&lt;=15),"11-15 Days",
AND('Post Data'!$V190&gt;15,'Post Data'!$V190&lt;=20),"16-20 Days",
'Post Data'!$V190&gt;20,"20+ Days")</f>
        <v>00-05 Days</v>
      </c>
      <c r="X190" s="1" t="str">
        <f>IF(AND('Post Data'!$N190&lt;='Post Data'!$L190,'Post Data'!$N190&lt;&gt;0),"Within SLA",IF(AND(TODAY()&lt;='Post Data'!$L190,'Post Data'!$N190=0),"Within SLA","SLA Violated"))</f>
        <v>Within SLA</v>
      </c>
      <c r="Y190" s="1" t="str">
        <f t="array" ref="Y190">IFERROR(INDEX('Pending @'!$B$2:$B$19,MATCH('Post Data'!$H190,'Pending @'!$A$2:$A$19,0)),
IF(AND('Post Data'!$D190="Region Update",'Post Data'!$AA190="Central"),"DNS-Central",
IF(AND('Post Data'!$D190="Region Update",'Post Data'!$AA190="Eastern"),"DNS-Eastern",
IF(AND('Post Data'!$D190="Region Update",'Post Data'!$AA190="Northern"),"DNS-Northern",
IF(AND('Post Data'!$D190="Region Update",'Post Data'!$AA190="Southern"),"DNS-Southern",
IF(AND('Post Data'!$D190="Region Update",'Post Data'!$AA190="Western"),"DNS-Western",
IF(AND('Post Data'!$D190="Region Update",'Post Data'!$AA190="Ops CO"),"DNS-Regional Ops",
IF(AND('Post Data'!$D190="Invoice Validation",'Post Data'!$AA190="Central"),"DNS-Central",
IF(AND('Post Data'!$D190="Invoice Validation",'Post Data'!$AA190="Eastern"),"DNS-Eastern",
IF(AND('Post Data'!$D190="Invoice Validation",'Post Data'!$AA190="Northern"),"DNS-Northern",
IF(AND('Post Data'!$D190="Invoice Validation",'Post Data'!$AA190="Southern"),"DNS-Southern",
IF(AND('Post Data'!$D190="Invoice Validation",'Post Data'!$AA190="Western"),"DNS-Western",
IF(AND('Post Data'!$D190="Invoiced Validation",'Post Data'!$AA190="Ops CO"),"DNS-Regional Ops",
IF(OR('Post Data'!$D190="Create &amp; Upload PO",'Post Data'!$D190="Payment Status Update",'Post Data'!$D190="Create SES and Send to Finance"),"DNS-Finance",
IF('Post Data'!$D190="SCM Invoice Validation","DNS-SCM")))))))))))))))</f>
        <v>Browns-Western</v>
      </c>
      <c r="Z190" s="1" t="str">
        <f>IF(ISNUMBER(SEARCH("DNS",'Post Data'!$Y190)),"DNS","Vendor")</f>
        <v>Vendor</v>
      </c>
      <c r="AA190" s="1" t="str">
        <f t="array" ref="AA190">IFS(ISNUMBER(SEARCH("Central Office",'Post Data'!$C190)),"Ops CO",
OR(ISNUMBER(SEARCH("CNR",'Post Data'!$C190)),ISNUMBER(SEARCH("NWR",'Post Data'!$C190))),"Central",
OR(ISNUMBER(SEARCH("ESR",'Post Data'!$C190)),ISNUMBER(SEARCH("UVR",'Post Data'!$C190))),"Eastern",
OR(ISNUMBER(SEARCH("NCR",'Post Data'!$C190)),ISNUMBER(SEARCH("NTR",'Post Data'!$C190))),"Northern",
OR(ISNUMBER(SEARCH("WSR",'Post Data'!$C190)),ISNUMBER(SEARCH("SUR",'Post Data'!$C190))),"Southern",
OR(ISNUMBER(SEARCH("WCR",'Post Data'!$C190)),ISNUMBER(SEARCH("WNR",'Post Data'!$C190))),"Western")</f>
        <v>Western</v>
      </c>
      <c r="AB190" s="1" t="str">
        <f>'Post Data'!$R190</f>
        <v>PG</v>
      </c>
      <c r="AC190" s="4">
        <v>45107.0</v>
      </c>
      <c r="AD190" s="1">
        <f>COUNTIFS('Post Data'!$X$2:$X$465,"Within SLA",'Post Data'!$C$2:$C$465,'Post Data'!$C190,'Post Data'!$D$2:$D$465,'Post Data'!$D190)</f>
        <v>1</v>
      </c>
      <c r="AE190" s="1">
        <f>COUNTIFS('Post Data'!$X$2:$X$465,"SLA Violated",'Post Data'!$C$2:$C$465,'Post Data'!$C190,'Post Data'!$D$2:$D$465,'Post Data'!$D190)</f>
        <v>0</v>
      </c>
      <c r="AF190" s="10">
        <f>'Post Data'!$AD190/('Post Data'!$AD190+'Post Data'!$AE190)</f>
        <v>1</v>
      </c>
    </row>
    <row r="191" ht="15.75" customHeight="1">
      <c r="A191" s="1" t="s">
        <v>542</v>
      </c>
      <c r="B191" s="1" t="s">
        <v>29</v>
      </c>
      <c r="C191" s="1" t="s">
        <v>137</v>
      </c>
      <c r="D191" s="1" t="s">
        <v>138</v>
      </c>
      <c r="E191" s="1" t="s">
        <v>32</v>
      </c>
      <c r="F191" s="1" t="s">
        <v>33</v>
      </c>
      <c r="G191" s="1" t="s">
        <v>166</v>
      </c>
      <c r="H191" s="1" t="s">
        <v>167</v>
      </c>
      <c r="I191" s="1">
        <v>94.0</v>
      </c>
      <c r="J191" s="1" t="s">
        <v>34</v>
      </c>
      <c r="K191" s="1" t="s">
        <v>35</v>
      </c>
      <c r="L191" s="9">
        <v>45138.48402777778</v>
      </c>
      <c r="M191" s="9">
        <v>45134.48402777778</v>
      </c>
      <c r="N191" s="9" t="s">
        <v>265</v>
      </c>
      <c r="O191" s="1" t="s">
        <v>266</v>
      </c>
      <c r="P191" s="1" t="b">
        <v>0</v>
      </c>
      <c r="Q191" s="1" t="s">
        <v>138</v>
      </c>
      <c r="R191" s="1" t="s">
        <v>51</v>
      </c>
      <c r="S191" s="6" t="s">
        <v>48</v>
      </c>
      <c r="T191" s="1" t="s">
        <v>39</v>
      </c>
      <c r="U191" s="1" t="str">
        <f>IF(ISNUMBER('Post Data'!$N191),"Done","Pending")</f>
        <v>Pending</v>
      </c>
      <c r="V191" s="5">
        <f>IFERROR('Post Data'!$N191-'Post Data'!$M191,5000)</f>
        <v>5000</v>
      </c>
      <c r="W191" s="1" t="str">
        <f t="array" ref="W191">IFS('Post Data'!$V191&lt;=5,"00-05 Days",
AND('Post Data'!$V191&gt;5,'Post Data'!$V191&lt;=10),"06-10 Days",
AND('Post Data'!$V191&gt;10,'Post Data'!$V191&lt;=15),"11-15 Days",
AND('Post Data'!$V191&gt;15,'Post Data'!$V191&lt;=20),"16-20 Days",
'Post Data'!$V191&gt;20,"20+ Days")</f>
        <v>20+ Days</v>
      </c>
      <c r="X191" s="1" t="str">
        <f>IF(AND('Post Data'!$N191&lt;='Post Data'!$L191,'Post Data'!$N191&lt;&gt;0),"Within SLA",IF(AND(TODAY()&lt;='Post Data'!$L191,'Post Data'!$N191=0),"Within SLA","SLA Violated"))</f>
        <v>SLA Violated</v>
      </c>
      <c r="Y191" s="1" t="str">
        <f t="array" ref="Y191">IFERROR(INDEX('Pending @'!$B$2:$B$19,MATCH('Post Data'!$H191,'Pending @'!$A$2:$A$19,0)),
IF(AND('Post Data'!$D191="Region Update",'Post Data'!$AA191="Central"),"DNS-Central",
IF(AND('Post Data'!$D191="Region Update",'Post Data'!$AA191="Eastern"),"DNS-Eastern",
IF(AND('Post Data'!$D191="Region Update",'Post Data'!$AA191="Northern"),"DNS-Northern",
IF(AND('Post Data'!$D191="Region Update",'Post Data'!$AA191="Southern"),"DNS-Southern",
IF(AND('Post Data'!$D191="Region Update",'Post Data'!$AA191="Western"),"DNS-Western",
IF(AND('Post Data'!$D191="Region Update",'Post Data'!$AA191="Ops CO"),"DNS-Regional Ops",
IF(AND('Post Data'!$D191="Invoice Validation",'Post Data'!$AA191="Central"),"DNS-Central",
IF(AND('Post Data'!$D191="Invoice Validation",'Post Data'!$AA191="Eastern"),"DNS-Eastern",
IF(AND('Post Data'!$D191="Invoice Validation",'Post Data'!$AA191="Northern"),"DNS-Northern",
IF(AND('Post Data'!$D191="Invoice Validation",'Post Data'!$AA191="Southern"),"DNS-Southern",
IF(AND('Post Data'!$D191="Invoice Validation",'Post Data'!$AA191="Western"),"DNS-Western",
IF(AND('Post Data'!$D191="Invoiced Validation",'Post Data'!$AA191="Ops CO"),"DNS-Regional Ops",
IF(OR('Post Data'!$D191="Create &amp; Upload PO",'Post Data'!$D191="Payment Status Update",'Post Data'!$D191="Create SES and Send to Finance"),"DNS-Finance",
IF('Post Data'!$D191="SCM Invoice Validation","DNS-SCM")))))))))))))))</f>
        <v>DNS-SCM</v>
      </c>
      <c r="Z191" s="1" t="str">
        <f>IF(ISNUMBER(SEARCH("DNS",'Post Data'!$Y191)),"DNS","Vendor")</f>
        <v>DNS</v>
      </c>
      <c r="AA191" s="1" t="str">
        <f t="array" ref="AA191">IFS(ISNUMBER(SEARCH("Central Office",'Post Data'!$C191)),"Ops CO",
OR(ISNUMBER(SEARCH("CNR",'Post Data'!$C191)),ISNUMBER(SEARCH("NWR",'Post Data'!$C191))),"Central",
OR(ISNUMBER(SEARCH("ESR",'Post Data'!$C191)),ISNUMBER(SEARCH("UVR",'Post Data'!$C191))),"Eastern",
OR(ISNUMBER(SEARCH("NCR",'Post Data'!$C191)),ISNUMBER(SEARCH("NTR",'Post Data'!$C191))),"Northern",
OR(ISNUMBER(SEARCH("WSR",'Post Data'!$C191)),ISNUMBER(SEARCH("SUR",'Post Data'!$C191))),"Southern",
OR(ISNUMBER(SEARCH("WCR",'Post Data'!$C191)),ISNUMBER(SEARCH("WNR",'Post Data'!$C191))),"Western")</f>
        <v>Western</v>
      </c>
      <c r="AB191" s="1" t="str">
        <f>'Post Data'!$R191</f>
        <v>Refuel</v>
      </c>
      <c r="AC191" s="4">
        <v>45107.0</v>
      </c>
      <c r="AD191" s="1">
        <f>COUNTIFS('Post Data'!$X$2:$X$465,"Within SLA",'Post Data'!$C$2:$C$465,'Post Data'!$C191,'Post Data'!$D$2:$D$465,'Post Data'!$D191)</f>
        <v>0</v>
      </c>
      <c r="AE191" s="1">
        <f>COUNTIFS('Post Data'!$X$2:$X$465,"SLA Violated",'Post Data'!$C$2:$C$465,'Post Data'!$C191,'Post Data'!$D$2:$D$465,'Post Data'!$D191)</f>
        <v>2</v>
      </c>
      <c r="AF191" s="10">
        <f>'Post Data'!$AD191/('Post Data'!$AD191+'Post Data'!$AE191)</f>
        <v>0</v>
      </c>
    </row>
    <row r="192" ht="15.75" customHeight="1">
      <c r="A192" s="1" t="s">
        <v>543</v>
      </c>
      <c r="B192" s="1" t="s">
        <v>29</v>
      </c>
      <c r="C192" s="1" t="s">
        <v>137</v>
      </c>
      <c r="D192" s="1" t="s">
        <v>182</v>
      </c>
      <c r="E192" s="1" t="s">
        <v>262</v>
      </c>
      <c r="F192" s="1" t="s">
        <v>263</v>
      </c>
      <c r="G192" s="1" t="s">
        <v>188</v>
      </c>
      <c r="H192" s="1" t="s">
        <v>189</v>
      </c>
      <c r="I192" s="1">
        <v>94.0</v>
      </c>
      <c r="J192" s="1" t="s">
        <v>34</v>
      </c>
      <c r="K192" s="1" t="s">
        <v>35</v>
      </c>
      <c r="L192" s="9">
        <v>45137.45347222222</v>
      </c>
      <c r="M192" s="9">
        <v>45134.45347222222</v>
      </c>
      <c r="N192" s="9">
        <v>45134.48402777778</v>
      </c>
      <c r="O192" s="1" t="s">
        <v>246</v>
      </c>
      <c r="P192" s="1" t="b">
        <v>0</v>
      </c>
      <c r="Q192" s="1" t="s">
        <v>182</v>
      </c>
      <c r="R192" s="1" t="s">
        <v>51</v>
      </c>
      <c r="S192" s="6" t="s">
        <v>48</v>
      </c>
      <c r="T192" s="1" t="s">
        <v>39</v>
      </c>
      <c r="U192" s="1" t="str">
        <f>IF(ISNUMBER('Post Data'!$N192),"Done","Pending")</f>
        <v>Done</v>
      </c>
      <c r="V192" s="5">
        <f>IFERROR('Post Data'!$N192-'Post Data'!$M192,5000)</f>
        <v>0.03055555555</v>
      </c>
      <c r="W192" s="1" t="str">
        <f t="array" ref="W192">IFS('Post Data'!$V192&lt;=5,"00-05 Days",
AND('Post Data'!$V192&gt;5,'Post Data'!$V192&lt;=10),"06-10 Days",
AND('Post Data'!$V192&gt;10,'Post Data'!$V192&lt;=15),"11-15 Days",
AND('Post Data'!$V192&gt;15,'Post Data'!$V192&lt;=20),"16-20 Days",
'Post Data'!$V192&gt;20,"20+ Days")</f>
        <v>00-05 Days</v>
      </c>
      <c r="X192" s="1" t="str">
        <f>IF(AND('Post Data'!$N192&lt;='Post Data'!$L192,'Post Data'!$N192&lt;&gt;0),"Within SLA",IF(AND(TODAY()&lt;='Post Data'!$L192,'Post Data'!$N192=0),"Within SLA","SLA Violated"))</f>
        <v>Within SLA</v>
      </c>
      <c r="Y192" s="1" t="str">
        <f t="array" ref="Y192">IFERROR(INDEX('Pending @'!$B$2:$B$19,MATCH('Post Data'!$H192,'Pending @'!$A$2:$A$19,0)),
IF(AND('Post Data'!$D192="Region Update",'Post Data'!$AA192="Central"),"DNS-Central",
IF(AND('Post Data'!$D192="Region Update",'Post Data'!$AA192="Eastern"),"DNS-Eastern",
IF(AND('Post Data'!$D192="Region Update",'Post Data'!$AA192="Northern"),"DNS-Northern",
IF(AND('Post Data'!$D192="Region Update",'Post Data'!$AA192="Southern"),"DNS-Southern",
IF(AND('Post Data'!$D192="Region Update",'Post Data'!$AA192="Western"),"DNS-Western",
IF(AND('Post Data'!$D192="Region Update",'Post Data'!$AA192="Ops CO"),"DNS-Regional Ops",
IF(AND('Post Data'!$D192="Invoice Validation",'Post Data'!$AA192="Central"),"DNS-Central",
IF(AND('Post Data'!$D192="Invoice Validation",'Post Data'!$AA192="Eastern"),"DNS-Eastern",
IF(AND('Post Data'!$D192="Invoice Validation",'Post Data'!$AA192="Northern"),"DNS-Northern",
IF(AND('Post Data'!$D192="Invoice Validation",'Post Data'!$AA192="Southern"),"DNS-Southern",
IF(AND('Post Data'!$D192="Invoice Validation",'Post Data'!$AA192="Western"),"DNS-Western",
IF(AND('Post Data'!$D192="Invoiced Validation",'Post Data'!$AA192="Ops CO"),"DNS-Regional Ops",
IF(OR('Post Data'!$D192="Create &amp; Upload PO",'Post Data'!$D192="Payment Status Update",'Post Data'!$D192="Create SES and Send to Finance"),"DNS-Finance",
IF('Post Data'!$D192="SCM Invoice Validation","DNS-SCM")))))))))))))))</f>
        <v>DNS-Western</v>
      </c>
      <c r="Z192" s="1" t="str">
        <f>IF(ISNUMBER(SEARCH("DNS",'Post Data'!$Y192)),"DNS","Vendor")</f>
        <v>DNS</v>
      </c>
      <c r="AA192" s="1" t="str">
        <f t="array" ref="AA192">IFS(ISNUMBER(SEARCH("Central Office",'Post Data'!$C192)),"Ops CO",
OR(ISNUMBER(SEARCH("CNR",'Post Data'!$C192)),ISNUMBER(SEARCH("NWR",'Post Data'!$C192))),"Central",
OR(ISNUMBER(SEARCH("ESR",'Post Data'!$C192)),ISNUMBER(SEARCH("UVR",'Post Data'!$C192))),"Eastern",
OR(ISNUMBER(SEARCH("NCR",'Post Data'!$C192)),ISNUMBER(SEARCH("NTR",'Post Data'!$C192))),"Northern",
OR(ISNUMBER(SEARCH("WSR",'Post Data'!$C192)),ISNUMBER(SEARCH("SUR",'Post Data'!$C192))),"Southern",
OR(ISNUMBER(SEARCH("WCR",'Post Data'!$C192)),ISNUMBER(SEARCH("WNR",'Post Data'!$C192))),"Western")</f>
        <v>Western</v>
      </c>
      <c r="AB192" s="1" t="str">
        <f>'Post Data'!$R192</f>
        <v>Refuel</v>
      </c>
      <c r="AC192" s="4">
        <v>45107.0</v>
      </c>
      <c r="AD192" s="1">
        <f>COUNTIFS('Post Data'!$X$2:$X$465,"Within SLA",'Post Data'!$C$2:$C$465,'Post Data'!$C192,'Post Data'!$D$2:$D$465,'Post Data'!$D192)</f>
        <v>1</v>
      </c>
      <c r="AE192" s="1">
        <f>COUNTIFS('Post Data'!$X$2:$X$465,"SLA Violated",'Post Data'!$C$2:$C$465,'Post Data'!$C192,'Post Data'!$D$2:$D$465,'Post Data'!$D192)</f>
        <v>0</v>
      </c>
      <c r="AF192" s="10">
        <f>'Post Data'!$AD192/('Post Data'!$AD192+'Post Data'!$AE192)</f>
        <v>1</v>
      </c>
    </row>
    <row r="193" ht="15.75" customHeight="1">
      <c r="A193" s="1" t="s">
        <v>544</v>
      </c>
      <c r="B193" s="1" t="s">
        <v>29</v>
      </c>
      <c r="C193" s="1" t="s">
        <v>134</v>
      </c>
      <c r="D193" s="1" t="s">
        <v>31</v>
      </c>
      <c r="E193" s="1" t="s">
        <v>32</v>
      </c>
      <c r="F193" s="1" t="s">
        <v>33</v>
      </c>
      <c r="G193" s="1" t="s">
        <v>162</v>
      </c>
      <c r="H193" s="1" t="s">
        <v>163</v>
      </c>
      <c r="I193" s="1">
        <v>119.0</v>
      </c>
      <c r="J193" s="1" t="s">
        <v>34</v>
      </c>
      <c r="K193" s="1" t="s">
        <v>35</v>
      </c>
      <c r="L193" s="9">
        <v>45138.8125</v>
      </c>
      <c r="M193" s="9">
        <v>45133.8125</v>
      </c>
      <c r="N193" s="9">
        <v>45135.92083333333</v>
      </c>
      <c r="O193" s="1" t="s">
        <v>246</v>
      </c>
      <c r="P193" s="1" t="b">
        <v>0</v>
      </c>
      <c r="Q193" s="1" t="s">
        <v>31</v>
      </c>
      <c r="R193" s="1" t="s">
        <v>42</v>
      </c>
      <c r="S193" s="6" t="s">
        <v>48</v>
      </c>
      <c r="T193" s="1" t="s">
        <v>39</v>
      </c>
      <c r="U193" s="1" t="str">
        <f>IF(ISNUMBER('Post Data'!$N193),"Done","Pending")</f>
        <v>Done</v>
      </c>
      <c r="V193" s="5">
        <f>IFERROR('Post Data'!$N193-'Post Data'!$M193,5000)</f>
        <v>2.108333333</v>
      </c>
      <c r="W193" s="1" t="str">
        <f t="array" ref="W193">IFS('Post Data'!$V193&lt;=5,"00-05 Days",
AND('Post Data'!$V193&gt;5,'Post Data'!$V193&lt;=10),"06-10 Days",
AND('Post Data'!$V193&gt;10,'Post Data'!$V193&lt;=15),"11-15 Days",
AND('Post Data'!$V193&gt;15,'Post Data'!$V193&lt;=20),"16-20 Days",
'Post Data'!$V193&gt;20,"20+ Days")</f>
        <v>00-05 Days</v>
      </c>
      <c r="X193" s="1" t="str">
        <f>IF(AND('Post Data'!$N193&lt;='Post Data'!$L193,'Post Data'!$N193&lt;&gt;0),"Within SLA",IF(AND(TODAY()&lt;='Post Data'!$L193,'Post Data'!$N193=0),"Within SLA","SLA Violated"))</f>
        <v>Within SLA</v>
      </c>
      <c r="Y193" s="1" t="str">
        <f t="array" ref="Y193">IFERROR(INDEX('Pending @'!$B$2:$B$19,MATCH('Post Data'!$H193,'Pending @'!$A$2:$A$19,0)),
IF(AND('Post Data'!$D193="Region Update",'Post Data'!$AA193="Central"),"DNS-Central",
IF(AND('Post Data'!$D193="Region Update",'Post Data'!$AA193="Eastern"),"DNS-Eastern",
IF(AND('Post Data'!$D193="Region Update",'Post Data'!$AA193="Northern"),"DNS-Northern",
IF(AND('Post Data'!$D193="Region Update",'Post Data'!$AA193="Southern"),"DNS-Southern",
IF(AND('Post Data'!$D193="Region Update",'Post Data'!$AA193="Western"),"DNS-Western",
IF(AND('Post Data'!$D193="Region Update",'Post Data'!$AA193="Ops CO"),"DNS-Regional Ops",
IF(AND('Post Data'!$D193="Invoice Validation",'Post Data'!$AA193="Central"),"DNS-Central",
IF(AND('Post Data'!$D193="Invoice Validation",'Post Data'!$AA193="Eastern"),"DNS-Eastern",
IF(AND('Post Data'!$D193="Invoice Validation",'Post Data'!$AA193="Northern"),"DNS-Northern",
IF(AND('Post Data'!$D193="Invoice Validation",'Post Data'!$AA193="Southern"),"DNS-Southern",
IF(AND('Post Data'!$D193="Invoice Validation",'Post Data'!$AA193="Western"),"DNS-Western",
IF(AND('Post Data'!$D193="Invoiced Validation",'Post Data'!$AA193="Ops CO"),"DNS-Regional Ops",
IF(OR('Post Data'!$D193="Create &amp; Upload PO",'Post Data'!$D193="Payment Status Update",'Post Data'!$D193="Create SES and Send to Finance"),"DNS-Finance",
IF('Post Data'!$D193="SCM Invoice Validation","DNS-SCM")))))))))))))))</f>
        <v>DNS-Finance</v>
      </c>
      <c r="Z193" s="1" t="str">
        <f>IF(ISNUMBER(SEARCH("DNS",'Post Data'!$Y193)),"DNS","Vendor")</f>
        <v>DNS</v>
      </c>
      <c r="AA193" s="1" t="str">
        <f t="array" ref="AA193">IFS(ISNUMBER(SEARCH("Central Office",'Post Data'!$C193)),"Ops CO",
OR(ISNUMBER(SEARCH("CNR",'Post Data'!$C193)),ISNUMBER(SEARCH("NWR",'Post Data'!$C193))),"Central",
OR(ISNUMBER(SEARCH("ESR",'Post Data'!$C193)),ISNUMBER(SEARCH("UVR",'Post Data'!$C193))),"Eastern",
OR(ISNUMBER(SEARCH("NCR",'Post Data'!$C193)),ISNUMBER(SEARCH("NTR",'Post Data'!$C193))),"Northern",
OR(ISNUMBER(SEARCH("WSR",'Post Data'!$C193)),ISNUMBER(SEARCH("SUR",'Post Data'!$C193))),"Southern",
OR(ISNUMBER(SEARCH("WCR",'Post Data'!$C193)),ISNUMBER(SEARCH("WNR",'Post Data'!$C193))),"Western")</f>
        <v>Southern</v>
      </c>
      <c r="AB193" s="1" t="str">
        <f>'Post Data'!$R193</f>
        <v>PG</v>
      </c>
      <c r="AC193" s="4">
        <v>45107.0</v>
      </c>
      <c r="AD193" s="1">
        <f>COUNTIFS('Post Data'!$X$2:$X$465,"Within SLA",'Post Data'!$C$2:$C$465,'Post Data'!$C193,'Post Data'!$D$2:$D$465,'Post Data'!$D193)</f>
        <v>1</v>
      </c>
      <c r="AE193" s="1">
        <f>COUNTIFS('Post Data'!$X$2:$X$465,"SLA Violated",'Post Data'!$C$2:$C$465,'Post Data'!$C193,'Post Data'!$D$2:$D$465,'Post Data'!$D193)</f>
        <v>0</v>
      </c>
      <c r="AF193" s="10">
        <f>'Post Data'!$AD193/('Post Data'!$AD193+'Post Data'!$AE193)</f>
        <v>1</v>
      </c>
    </row>
    <row r="194" ht="15.75" customHeight="1">
      <c r="A194" s="1" t="s">
        <v>545</v>
      </c>
      <c r="B194" s="1" t="s">
        <v>29</v>
      </c>
      <c r="C194" s="1" t="s">
        <v>513</v>
      </c>
      <c r="D194" s="1" t="s">
        <v>31</v>
      </c>
      <c r="E194" s="1" t="s">
        <v>32</v>
      </c>
      <c r="F194" s="1" t="s">
        <v>33</v>
      </c>
      <c r="G194" s="1" t="s">
        <v>162</v>
      </c>
      <c r="H194" s="1" t="s">
        <v>163</v>
      </c>
      <c r="I194" s="1">
        <v>114.0</v>
      </c>
      <c r="J194" s="1" t="s">
        <v>34</v>
      </c>
      <c r="K194" s="1" t="s">
        <v>35</v>
      </c>
      <c r="L194" s="9">
        <v>45138.8125</v>
      </c>
      <c r="M194" s="9">
        <v>45133.8125</v>
      </c>
      <c r="N194" s="9">
        <v>45135.93541666667</v>
      </c>
      <c r="O194" s="1" t="s">
        <v>246</v>
      </c>
      <c r="P194" s="1" t="b">
        <v>0</v>
      </c>
      <c r="Q194" s="1" t="s">
        <v>31</v>
      </c>
      <c r="R194" s="1" t="s">
        <v>45</v>
      </c>
      <c r="S194" s="6" t="s">
        <v>48</v>
      </c>
      <c r="T194" s="1" t="s">
        <v>39</v>
      </c>
      <c r="U194" s="1" t="str">
        <f>IF(ISNUMBER('Post Data'!$N194),"Done","Pending")</f>
        <v>Done</v>
      </c>
      <c r="V194" s="5">
        <f>IFERROR('Post Data'!$N194-'Post Data'!$M194,5000)</f>
        <v>2.122916667</v>
      </c>
      <c r="W194" s="1" t="str">
        <f t="array" ref="W194">IFS('Post Data'!$V194&lt;=5,"00-05 Days",
AND('Post Data'!$V194&gt;5,'Post Data'!$V194&lt;=10),"06-10 Days",
AND('Post Data'!$V194&gt;10,'Post Data'!$V194&lt;=15),"11-15 Days",
AND('Post Data'!$V194&gt;15,'Post Data'!$V194&lt;=20),"16-20 Days",
'Post Data'!$V194&gt;20,"20+ Days")</f>
        <v>00-05 Days</v>
      </c>
      <c r="X194" s="1" t="str">
        <f>IF(AND('Post Data'!$N194&lt;='Post Data'!$L194,'Post Data'!$N194&lt;&gt;0),"Within SLA",IF(AND(TODAY()&lt;='Post Data'!$L194,'Post Data'!$N194=0),"Within SLA","SLA Violated"))</f>
        <v>Within SLA</v>
      </c>
      <c r="Y194" s="1" t="str">
        <f t="array" ref="Y194">IFERROR(INDEX('Pending @'!$B$2:$B$19,MATCH('Post Data'!$H194,'Pending @'!$A$2:$A$19,0)),
IF(AND('Post Data'!$D194="Region Update",'Post Data'!$AA194="Central"),"DNS-Central",
IF(AND('Post Data'!$D194="Region Update",'Post Data'!$AA194="Eastern"),"DNS-Eastern",
IF(AND('Post Data'!$D194="Region Update",'Post Data'!$AA194="Northern"),"DNS-Northern",
IF(AND('Post Data'!$D194="Region Update",'Post Data'!$AA194="Southern"),"DNS-Southern",
IF(AND('Post Data'!$D194="Region Update",'Post Data'!$AA194="Western"),"DNS-Western",
IF(AND('Post Data'!$D194="Region Update",'Post Data'!$AA194="Ops CO"),"DNS-Regional Ops",
IF(AND('Post Data'!$D194="Invoice Validation",'Post Data'!$AA194="Central"),"DNS-Central",
IF(AND('Post Data'!$D194="Invoice Validation",'Post Data'!$AA194="Eastern"),"DNS-Eastern",
IF(AND('Post Data'!$D194="Invoice Validation",'Post Data'!$AA194="Northern"),"DNS-Northern",
IF(AND('Post Data'!$D194="Invoice Validation",'Post Data'!$AA194="Southern"),"DNS-Southern",
IF(AND('Post Data'!$D194="Invoice Validation",'Post Data'!$AA194="Western"),"DNS-Western",
IF(AND('Post Data'!$D194="Invoiced Validation",'Post Data'!$AA194="Ops CO"),"DNS-Regional Ops",
IF(OR('Post Data'!$D194="Create &amp; Upload PO",'Post Data'!$D194="Payment Status Update",'Post Data'!$D194="Create SES and Send to Finance"),"DNS-Finance",
IF('Post Data'!$D194="SCM Invoice Validation","DNS-SCM")))))))))))))))</f>
        <v>DNS-Finance</v>
      </c>
      <c r="Z194" s="1" t="str">
        <f>IF(ISNUMBER(SEARCH("DNS",'Post Data'!$Y194)),"DNS","Vendor")</f>
        <v>DNS</v>
      </c>
      <c r="AA194" s="1" t="str">
        <f t="array" ref="AA194">IFS(ISNUMBER(SEARCH("Central Office",'Post Data'!$C194)),"Ops CO",
OR(ISNUMBER(SEARCH("CNR",'Post Data'!$C194)),ISNUMBER(SEARCH("NWR",'Post Data'!$C194))),"Central",
OR(ISNUMBER(SEARCH("ESR",'Post Data'!$C194)),ISNUMBER(SEARCH("UVR",'Post Data'!$C194))),"Eastern",
OR(ISNUMBER(SEARCH("NCR",'Post Data'!$C194)),ISNUMBER(SEARCH("NTR",'Post Data'!$C194))),"Northern",
OR(ISNUMBER(SEARCH("WSR",'Post Data'!$C194)),ISNUMBER(SEARCH("SUR",'Post Data'!$C194))),"Southern",
OR(ISNUMBER(SEARCH("WCR",'Post Data'!$C194)),ISNUMBER(SEARCH("WNR",'Post Data'!$C194))),"Western")</f>
        <v>Southern</v>
      </c>
      <c r="AB194" s="1" t="str">
        <f>'Post Data'!$R194</f>
        <v>AC</v>
      </c>
      <c r="AC194" s="4">
        <v>45107.0</v>
      </c>
      <c r="AD194" s="1">
        <f>COUNTIFS('Post Data'!$X$2:$X$465,"Within SLA",'Post Data'!$C$2:$C$465,'Post Data'!$C194,'Post Data'!$D$2:$D$465,'Post Data'!$D194)</f>
        <v>1</v>
      </c>
      <c r="AE194" s="1">
        <f>COUNTIFS('Post Data'!$X$2:$X$465,"SLA Violated",'Post Data'!$C$2:$C$465,'Post Data'!$C194,'Post Data'!$D$2:$D$465,'Post Data'!$D194)</f>
        <v>0</v>
      </c>
      <c r="AF194" s="10">
        <f>'Post Data'!$AD194/('Post Data'!$AD194+'Post Data'!$AE194)</f>
        <v>1</v>
      </c>
    </row>
    <row r="195" ht="15.75" customHeight="1">
      <c r="A195" s="1" t="s">
        <v>546</v>
      </c>
      <c r="B195" s="1" t="s">
        <v>29</v>
      </c>
      <c r="C195" s="1" t="s">
        <v>509</v>
      </c>
      <c r="D195" s="1" t="s">
        <v>31</v>
      </c>
      <c r="E195" s="1" t="s">
        <v>32</v>
      </c>
      <c r="F195" s="1" t="s">
        <v>33</v>
      </c>
      <c r="G195" s="1" t="s">
        <v>162</v>
      </c>
      <c r="H195" s="1" t="s">
        <v>163</v>
      </c>
      <c r="I195" s="1">
        <v>103.0</v>
      </c>
      <c r="J195" s="1" t="s">
        <v>34</v>
      </c>
      <c r="K195" s="1" t="s">
        <v>35</v>
      </c>
      <c r="L195" s="9">
        <v>45138.8125</v>
      </c>
      <c r="M195" s="9">
        <v>45133.8125</v>
      </c>
      <c r="N195" s="9">
        <v>45135.93680555555</v>
      </c>
      <c r="O195" s="1" t="s">
        <v>246</v>
      </c>
      <c r="P195" s="1" t="b">
        <v>0</v>
      </c>
      <c r="Q195" s="1" t="s">
        <v>31</v>
      </c>
      <c r="R195" s="1" t="s">
        <v>42</v>
      </c>
      <c r="S195" s="6" t="s">
        <v>48</v>
      </c>
      <c r="T195" s="1" t="s">
        <v>39</v>
      </c>
      <c r="U195" s="1" t="str">
        <f>IF(ISNUMBER('Post Data'!$N195),"Done","Pending")</f>
        <v>Done</v>
      </c>
      <c r="V195" s="5">
        <f>IFERROR('Post Data'!$N195-'Post Data'!$M195,5000)</f>
        <v>2.124305556</v>
      </c>
      <c r="W195" s="1" t="str">
        <f t="array" ref="W195">IFS('Post Data'!$V195&lt;=5,"00-05 Days",
AND('Post Data'!$V195&gt;5,'Post Data'!$V195&lt;=10),"06-10 Days",
AND('Post Data'!$V195&gt;10,'Post Data'!$V195&lt;=15),"11-15 Days",
AND('Post Data'!$V195&gt;15,'Post Data'!$V195&lt;=20),"16-20 Days",
'Post Data'!$V195&gt;20,"20+ Days")</f>
        <v>00-05 Days</v>
      </c>
      <c r="X195" s="1" t="str">
        <f>IF(AND('Post Data'!$N195&lt;='Post Data'!$L195,'Post Data'!$N195&lt;&gt;0),"Within SLA",IF(AND(TODAY()&lt;='Post Data'!$L195,'Post Data'!$N195=0),"Within SLA","SLA Violated"))</f>
        <v>Within SLA</v>
      </c>
      <c r="Y195" s="1" t="str">
        <f t="array" ref="Y195">IFERROR(INDEX('Pending @'!$B$2:$B$19,MATCH('Post Data'!$H195,'Pending @'!$A$2:$A$19,0)),
IF(AND('Post Data'!$D195="Region Update",'Post Data'!$AA195="Central"),"DNS-Central",
IF(AND('Post Data'!$D195="Region Update",'Post Data'!$AA195="Eastern"),"DNS-Eastern",
IF(AND('Post Data'!$D195="Region Update",'Post Data'!$AA195="Northern"),"DNS-Northern",
IF(AND('Post Data'!$D195="Region Update",'Post Data'!$AA195="Southern"),"DNS-Southern",
IF(AND('Post Data'!$D195="Region Update",'Post Data'!$AA195="Western"),"DNS-Western",
IF(AND('Post Data'!$D195="Region Update",'Post Data'!$AA195="Ops CO"),"DNS-Regional Ops",
IF(AND('Post Data'!$D195="Invoice Validation",'Post Data'!$AA195="Central"),"DNS-Central",
IF(AND('Post Data'!$D195="Invoice Validation",'Post Data'!$AA195="Eastern"),"DNS-Eastern",
IF(AND('Post Data'!$D195="Invoice Validation",'Post Data'!$AA195="Northern"),"DNS-Northern",
IF(AND('Post Data'!$D195="Invoice Validation",'Post Data'!$AA195="Southern"),"DNS-Southern",
IF(AND('Post Data'!$D195="Invoice Validation",'Post Data'!$AA195="Western"),"DNS-Western",
IF(AND('Post Data'!$D195="Invoiced Validation",'Post Data'!$AA195="Ops CO"),"DNS-Regional Ops",
IF(OR('Post Data'!$D195="Create &amp; Upload PO",'Post Data'!$D195="Payment Status Update",'Post Data'!$D195="Create SES and Send to Finance"),"DNS-Finance",
IF('Post Data'!$D195="SCM Invoice Validation","DNS-SCM")))))))))))))))</f>
        <v>DNS-Finance</v>
      </c>
      <c r="Z195" s="1" t="str">
        <f>IF(ISNUMBER(SEARCH("DNS",'Post Data'!$Y195)),"DNS","Vendor")</f>
        <v>DNS</v>
      </c>
      <c r="AA195" s="1" t="str">
        <f t="array" ref="AA195">IFS(ISNUMBER(SEARCH("Central Office",'Post Data'!$C195)),"Ops CO",
OR(ISNUMBER(SEARCH("CNR",'Post Data'!$C195)),ISNUMBER(SEARCH("NWR",'Post Data'!$C195))),"Central",
OR(ISNUMBER(SEARCH("ESR",'Post Data'!$C195)),ISNUMBER(SEARCH("UVR",'Post Data'!$C195))),"Eastern",
OR(ISNUMBER(SEARCH("NCR",'Post Data'!$C195)),ISNUMBER(SEARCH("NTR",'Post Data'!$C195))),"Northern",
OR(ISNUMBER(SEARCH("WSR",'Post Data'!$C195)),ISNUMBER(SEARCH("SUR",'Post Data'!$C195))),"Southern",
OR(ISNUMBER(SEARCH("WCR",'Post Data'!$C195)),ISNUMBER(SEARCH("WNR",'Post Data'!$C195))),"Western")</f>
        <v>Western</v>
      </c>
      <c r="AB195" s="1" t="str">
        <f>'Post Data'!$R195</f>
        <v>PG</v>
      </c>
      <c r="AC195" s="4">
        <v>45107.0</v>
      </c>
      <c r="AD195" s="1">
        <f>COUNTIFS('Post Data'!$X$2:$X$465,"Within SLA",'Post Data'!$C$2:$C$465,'Post Data'!$C195,'Post Data'!$D$2:$D$465,'Post Data'!$D195)</f>
        <v>1</v>
      </c>
      <c r="AE195" s="1">
        <f>COUNTIFS('Post Data'!$X$2:$X$465,"SLA Violated",'Post Data'!$C$2:$C$465,'Post Data'!$C195,'Post Data'!$D$2:$D$465,'Post Data'!$D195)</f>
        <v>0</v>
      </c>
      <c r="AF195" s="10">
        <f>'Post Data'!$AD195/('Post Data'!$AD195+'Post Data'!$AE195)</f>
        <v>1</v>
      </c>
    </row>
    <row r="196" ht="15.75" customHeight="1">
      <c r="A196" s="1" t="s">
        <v>547</v>
      </c>
      <c r="B196" s="1" t="s">
        <v>29</v>
      </c>
      <c r="C196" s="1" t="s">
        <v>505</v>
      </c>
      <c r="D196" s="1" t="s">
        <v>31</v>
      </c>
      <c r="E196" s="1" t="s">
        <v>32</v>
      </c>
      <c r="F196" s="1" t="s">
        <v>33</v>
      </c>
      <c r="G196" s="1" t="s">
        <v>162</v>
      </c>
      <c r="H196" s="1" t="s">
        <v>163</v>
      </c>
      <c r="I196" s="1">
        <v>96.0</v>
      </c>
      <c r="J196" s="1" t="s">
        <v>34</v>
      </c>
      <c r="K196" s="1" t="s">
        <v>35</v>
      </c>
      <c r="L196" s="9">
        <v>45138.81180555555</v>
      </c>
      <c r="M196" s="9">
        <v>45133.81180555555</v>
      </c>
      <c r="N196" s="9">
        <v>45135.9375</v>
      </c>
      <c r="O196" s="1" t="s">
        <v>246</v>
      </c>
      <c r="P196" s="1" t="b">
        <v>0</v>
      </c>
      <c r="Q196" s="1" t="s">
        <v>31</v>
      </c>
      <c r="R196" s="1" t="s">
        <v>37</v>
      </c>
      <c r="S196" s="6" t="s">
        <v>48</v>
      </c>
      <c r="T196" s="1" t="s">
        <v>39</v>
      </c>
      <c r="U196" s="1" t="str">
        <f>IF(ISNUMBER('Post Data'!$N196),"Done","Pending")</f>
        <v>Done</v>
      </c>
      <c r="V196" s="5">
        <f>IFERROR('Post Data'!$N196-'Post Data'!$M196,5000)</f>
        <v>2.125694444</v>
      </c>
      <c r="W196" s="1" t="str">
        <f t="array" ref="W196">IFS('Post Data'!$V196&lt;=5,"00-05 Days",
AND('Post Data'!$V196&gt;5,'Post Data'!$V196&lt;=10),"06-10 Days",
AND('Post Data'!$V196&gt;10,'Post Data'!$V196&lt;=15),"11-15 Days",
AND('Post Data'!$V196&gt;15,'Post Data'!$V196&lt;=20),"16-20 Days",
'Post Data'!$V196&gt;20,"20+ Days")</f>
        <v>00-05 Days</v>
      </c>
      <c r="X196" s="1" t="str">
        <f>IF(AND('Post Data'!$N196&lt;='Post Data'!$L196,'Post Data'!$N196&lt;&gt;0),"Within SLA",IF(AND(TODAY()&lt;='Post Data'!$L196,'Post Data'!$N196=0),"Within SLA","SLA Violated"))</f>
        <v>Within SLA</v>
      </c>
      <c r="Y196" s="1" t="str">
        <f t="array" ref="Y196">IFERROR(INDEX('Pending @'!$B$2:$B$19,MATCH('Post Data'!$H196,'Pending @'!$A$2:$A$19,0)),
IF(AND('Post Data'!$D196="Region Update",'Post Data'!$AA196="Central"),"DNS-Central",
IF(AND('Post Data'!$D196="Region Update",'Post Data'!$AA196="Eastern"),"DNS-Eastern",
IF(AND('Post Data'!$D196="Region Update",'Post Data'!$AA196="Northern"),"DNS-Northern",
IF(AND('Post Data'!$D196="Region Update",'Post Data'!$AA196="Southern"),"DNS-Southern",
IF(AND('Post Data'!$D196="Region Update",'Post Data'!$AA196="Western"),"DNS-Western",
IF(AND('Post Data'!$D196="Region Update",'Post Data'!$AA196="Ops CO"),"DNS-Regional Ops",
IF(AND('Post Data'!$D196="Invoice Validation",'Post Data'!$AA196="Central"),"DNS-Central",
IF(AND('Post Data'!$D196="Invoice Validation",'Post Data'!$AA196="Eastern"),"DNS-Eastern",
IF(AND('Post Data'!$D196="Invoice Validation",'Post Data'!$AA196="Northern"),"DNS-Northern",
IF(AND('Post Data'!$D196="Invoice Validation",'Post Data'!$AA196="Southern"),"DNS-Southern",
IF(AND('Post Data'!$D196="Invoice Validation",'Post Data'!$AA196="Western"),"DNS-Western",
IF(AND('Post Data'!$D196="Invoiced Validation",'Post Data'!$AA196="Ops CO"),"DNS-Regional Ops",
IF(OR('Post Data'!$D196="Create &amp; Upload PO",'Post Data'!$D196="Payment Status Update",'Post Data'!$D196="Create SES and Send to Finance"),"DNS-Finance",
IF('Post Data'!$D196="SCM Invoice Validation","DNS-SCM")))))))))))))))</f>
        <v>DNS-Finance</v>
      </c>
      <c r="Z196" s="1" t="str">
        <f>IF(ISNUMBER(SEARCH("DNS",'Post Data'!$Y196)),"DNS","Vendor")</f>
        <v>DNS</v>
      </c>
      <c r="AA196" s="1" t="str">
        <f t="array" ref="AA196">IFS(ISNUMBER(SEARCH("Central Office",'Post Data'!$C196)),"Ops CO",
OR(ISNUMBER(SEARCH("CNR",'Post Data'!$C196)),ISNUMBER(SEARCH("NWR",'Post Data'!$C196))),"Central",
OR(ISNUMBER(SEARCH("ESR",'Post Data'!$C196)),ISNUMBER(SEARCH("UVR",'Post Data'!$C196))),"Eastern",
OR(ISNUMBER(SEARCH("NCR",'Post Data'!$C196)),ISNUMBER(SEARCH("NTR",'Post Data'!$C196))),"Northern",
OR(ISNUMBER(SEARCH("WSR",'Post Data'!$C196)),ISNUMBER(SEARCH("SUR",'Post Data'!$C196))),"Southern",
OR(ISNUMBER(SEARCH("WCR",'Post Data'!$C196)),ISNUMBER(SEARCH("WNR",'Post Data'!$C196))),"Western")</f>
        <v>Western</v>
      </c>
      <c r="AB196" s="1" t="str">
        <f>'Post Data'!$R196</f>
        <v>PIS</v>
      </c>
      <c r="AC196" s="4">
        <v>45107.0</v>
      </c>
      <c r="AD196" s="1">
        <f>COUNTIFS('Post Data'!$X$2:$X$465,"Within SLA",'Post Data'!$C$2:$C$465,'Post Data'!$C196,'Post Data'!$D$2:$D$465,'Post Data'!$D196)</f>
        <v>1</v>
      </c>
      <c r="AE196" s="1">
        <f>COUNTIFS('Post Data'!$X$2:$X$465,"SLA Violated",'Post Data'!$C$2:$C$465,'Post Data'!$C196,'Post Data'!$D$2:$D$465,'Post Data'!$D196)</f>
        <v>0</v>
      </c>
      <c r="AF196" s="10">
        <f>'Post Data'!$AD196/('Post Data'!$AD196+'Post Data'!$AE196)</f>
        <v>1</v>
      </c>
    </row>
    <row r="197" ht="15.75" customHeight="1">
      <c r="A197" s="1" t="s">
        <v>548</v>
      </c>
      <c r="B197" s="1" t="s">
        <v>29</v>
      </c>
      <c r="C197" s="1" t="s">
        <v>511</v>
      </c>
      <c r="D197" s="1" t="s">
        <v>31</v>
      </c>
      <c r="E197" s="1" t="s">
        <v>32</v>
      </c>
      <c r="F197" s="1" t="s">
        <v>33</v>
      </c>
      <c r="G197" s="1" t="s">
        <v>162</v>
      </c>
      <c r="H197" s="1" t="s">
        <v>163</v>
      </c>
      <c r="I197" s="1">
        <v>93.0</v>
      </c>
      <c r="J197" s="1" t="s">
        <v>34</v>
      </c>
      <c r="K197" s="1" t="s">
        <v>35</v>
      </c>
      <c r="L197" s="9">
        <v>45138.811111111114</v>
      </c>
      <c r="M197" s="9">
        <v>45133.811111111114</v>
      </c>
      <c r="N197" s="9">
        <v>45135.936111111114</v>
      </c>
      <c r="O197" s="1" t="s">
        <v>246</v>
      </c>
      <c r="P197" s="1" t="b">
        <v>0</v>
      </c>
      <c r="Q197" s="1" t="s">
        <v>31</v>
      </c>
      <c r="R197" s="1" t="s">
        <v>37</v>
      </c>
      <c r="S197" s="6" t="s">
        <v>48</v>
      </c>
      <c r="T197" s="1" t="s">
        <v>39</v>
      </c>
      <c r="U197" s="1" t="str">
        <f>IF(ISNUMBER('Post Data'!$N197),"Done","Pending")</f>
        <v>Done</v>
      </c>
      <c r="V197" s="5">
        <f>IFERROR('Post Data'!$N197-'Post Data'!$M197,5000)</f>
        <v>2.125</v>
      </c>
      <c r="W197" s="1" t="str">
        <f t="array" ref="W197">IFS('Post Data'!$V197&lt;=5,"00-05 Days",
AND('Post Data'!$V197&gt;5,'Post Data'!$V197&lt;=10),"06-10 Days",
AND('Post Data'!$V197&gt;10,'Post Data'!$V197&lt;=15),"11-15 Days",
AND('Post Data'!$V197&gt;15,'Post Data'!$V197&lt;=20),"16-20 Days",
'Post Data'!$V197&gt;20,"20+ Days")</f>
        <v>00-05 Days</v>
      </c>
      <c r="X197" s="1" t="str">
        <f>IF(AND('Post Data'!$N197&lt;='Post Data'!$L197,'Post Data'!$N197&lt;&gt;0),"Within SLA",IF(AND(TODAY()&lt;='Post Data'!$L197,'Post Data'!$N197=0),"Within SLA","SLA Violated"))</f>
        <v>Within SLA</v>
      </c>
      <c r="Y197" s="1" t="str">
        <f t="array" ref="Y197">IFERROR(INDEX('Pending @'!$B$2:$B$19,MATCH('Post Data'!$H197,'Pending @'!$A$2:$A$19,0)),
IF(AND('Post Data'!$D197="Region Update",'Post Data'!$AA197="Central"),"DNS-Central",
IF(AND('Post Data'!$D197="Region Update",'Post Data'!$AA197="Eastern"),"DNS-Eastern",
IF(AND('Post Data'!$D197="Region Update",'Post Data'!$AA197="Northern"),"DNS-Northern",
IF(AND('Post Data'!$D197="Region Update",'Post Data'!$AA197="Southern"),"DNS-Southern",
IF(AND('Post Data'!$D197="Region Update",'Post Data'!$AA197="Western"),"DNS-Western",
IF(AND('Post Data'!$D197="Region Update",'Post Data'!$AA197="Ops CO"),"DNS-Regional Ops",
IF(AND('Post Data'!$D197="Invoice Validation",'Post Data'!$AA197="Central"),"DNS-Central",
IF(AND('Post Data'!$D197="Invoice Validation",'Post Data'!$AA197="Eastern"),"DNS-Eastern",
IF(AND('Post Data'!$D197="Invoice Validation",'Post Data'!$AA197="Northern"),"DNS-Northern",
IF(AND('Post Data'!$D197="Invoice Validation",'Post Data'!$AA197="Southern"),"DNS-Southern",
IF(AND('Post Data'!$D197="Invoice Validation",'Post Data'!$AA197="Western"),"DNS-Western",
IF(AND('Post Data'!$D197="Invoiced Validation",'Post Data'!$AA197="Ops CO"),"DNS-Regional Ops",
IF(OR('Post Data'!$D197="Create &amp; Upload PO",'Post Data'!$D197="Payment Status Update",'Post Data'!$D197="Create SES and Send to Finance"),"DNS-Finance",
IF('Post Data'!$D197="SCM Invoice Validation","DNS-SCM")))))))))))))))</f>
        <v>DNS-Finance</v>
      </c>
      <c r="Z197" s="1" t="str">
        <f>IF(ISNUMBER(SEARCH("DNS",'Post Data'!$Y197)),"DNS","Vendor")</f>
        <v>DNS</v>
      </c>
      <c r="AA197" s="1" t="str">
        <f t="array" ref="AA197">IFS(ISNUMBER(SEARCH("Central Office",'Post Data'!$C197)),"Ops CO",
OR(ISNUMBER(SEARCH("CNR",'Post Data'!$C197)),ISNUMBER(SEARCH("NWR",'Post Data'!$C197))),"Central",
OR(ISNUMBER(SEARCH("ESR",'Post Data'!$C197)),ISNUMBER(SEARCH("UVR",'Post Data'!$C197))),"Eastern",
OR(ISNUMBER(SEARCH("NCR",'Post Data'!$C197)),ISNUMBER(SEARCH("NTR",'Post Data'!$C197))),"Northern",
OR(ISNUMBER(SEARCH("WSR",'Post Data'!$C197)),ISNUMBER(SEARCH("SUR",'Post Data'!$C197))),"Southern",
OR(ISNUMBER(SEARCH("WCR",'Post Data'!$C197)),ISNUMBER(SEARCH("WNR",'Post Data'!$C197))),"Western")</f>
        <v>Western</v>
      </c>
      <c r="AB197" s="1" t="str">
        <f>'Post Data'!$R197</f>
        <v>PIS</v>
      </c>
      <c r="AC197" s="4">
        <v>45107.0</v>
      </c>
      <c r="AD197" s="1">
        <f>COUNTIFS('Post Data'!$X$2:$X$465,"Within SLA",'Post Data'!$C$2:$C$465,'Post Data'!$C197,'Post Data'!$D$2:$D$465,'Post Data'!$D197)</f>
        <v>1</v>
      </c>
      <c r="AE197" s="1">
        <f>COUNTIFS('Post Data'!$X$2:$X$465,"SLA Violated",'Post Data'!$C$2:$C$465,'Post Data'!$C197,'Post Data'!$D$2:$D$465,'Post Data'!$D197)</f>
        <v>0</v>
      </c>
      <c r="AF197" s="10">
        <f>'Post Data'!$AD197/('Post Data'!$AD197+'Post Data'!$AE197)</f>
        <v>1</v>
      </c>
    </row>
    <row r="198" ht="15.75" customHeight="1">
      <c r="A198" s="1" t="s">
        <v>549</v>
      </c>
      <c r="B198" s="1" t="s">
        <v>29</v>
      </c>
      <c r="C198" s="1" t="s">
        <v>550</v>
      </c>
      <c r="D198" s="1" t="s">
        <v>108</v>
      </c>
      <c r="E198" s="1" t="s">
        <v>551</v>
      </c>
      <c r="F198" s="1" t="s">
        <v>552</v>
      </c>
      <c r="G198" s="1"/>
      <c r="H198" s="7"/>
      <c r="I198" s="1">
        <v>143.0</v>
      </c>
      <c r="J198" s="1" t="s">
        <v>34</v>
      </c>
      <c r="K198" s="1" t="s">
        <v>35</v>
      </c>
      <c r="L198" s="9">
        <v>45133.683333333334</v>
      </c>
      <c r="M198" s="9">
        <v>45133.68402777778</v>
      </c>
      <c r="N198" s="9">
        <v>45139.893055555556</v>
      </c>
      <c r="O198" s="1" t="s">
        <v>246</v>
      </c>
      <c r="P198" s="1" t="b">
        <v>1</v>
      </c>
      <c r="Q198" s="1" t="s">
        <v>108</v>
      </c>
      <c r="R198" s="1" t="s">
        <v>185</v>
      </c>
      <c r="S198" s="6" t="s">
        <v>48</v>
      </c>
      <c r="T198" s="1" t="s">
        <v>39</v>
      </c>
      <c r="U198" s="1" t="str">
        <f>IF(ISNUMBER('Post Data'!$N198),"Done","Pending")</f>
        <v>Done</v>
      </c>
      <c r="V198" s="5">
        <f>IFERROR('Post Data'!$N198-'Post Data'!$M198,5000)</f>
        <v>6.209027778</v>
      </c>
      <c r="W198" s="1" t="str">
        <f t="array" ref="W198">IFS('Post Data'!$V198&lt;=5,"00-05 Days",
AND('Post Data'!$V198&gt;5,'Post Data'!$V198&lt;=10),"06-10 Days",
AND('Post Data'!$V198&gt;10,'Post Data'!$V198&lt;=15),"11-15 Days",
AND('Post Data'!$V198&gt;15,'Post Data'!$V198&lt;=20),"16-20 Days",
'Post Data'!$V198&gt;20,"20+ Days")</f>
        <v>06-10 Days</v>
      </c>
      <c r="X198" s="1" t="str">
        <f>IF(AND('Post Data'!$N198&lt;='Post Data'!$L198,'Post Data'!$N198&lt;&gt;0),"Within SLA",IF(AND(TODAY()&lt;='Post Data'!$L198,'Post Data'!$N198=0),"Within SLA","SLA Violated"))</f>
        <v>SLA Violated</v>
      </c>
      <c r="Y198" s="1" t="str">
        <f t="array" ref="Y198">IFERROR(INDEX('Pending @'!$B$2:$B$19,MATCH('Post Data'!$H198,'Pending @'!$A$2:$A$19,0)),
IF(AND('Post Data'!$D198="Region Update",'Post Data'!$AA198="Central"),"DNS-Central",
IF(AND('Post Data'!$D198="Region Update",'Post Data'!$AA198="Eastern"),"DNS-Eastern",
IF(AND('Post Data'!$D198="Region Update",'Post Data'!$AA198="Northern"),"DNS-Northern",
IF(AND('Post Data'!$D198="Region Update",'Post Data'!$AA198="Southern"),"DNS-Southern",
IF(AND('Post Data'!$D198="Region Update",'Post Data'!$AA198="Western"),"DNS-Western",
IF(AND('Post Data'!$D198="Region Update",'Post Data'!$AA198="Ops CO"),"DNS-Regional Ops",
IF(AND('Post Data'!$D198="Invoice Validation",'Post Data'!$AA198="Central"),"DNS-Central",
IF(AND('Post Data'!$D198="Invoice Validation",'Post Data'!$AA198="Eastern"),"DNS-Eastern",
IF(AND('Post Data'!$D198="Invoice Validation",'Post Data'!$AA198="Northern"),"DNS-Northern",
IF(AND('Post Data'!$D198="Invoice Validation",'Post Data'!$AA198="Southern"),"DNS-Southern",
IF(AND('Post Data'!$D198="Invoice Validation",'Post Data'!$AA198="Western"),"DNS-Western",
IF(AND('Post Data'!$D198="Invoiced Validation",'Post Data'!$AA198="Ops CO"),"DNS-Regional Ops",
IF(OR('Post Data'!$D198="Create &amp; Upload PO",'Post Data'!$D198="Payment Status Update",'Post Data'!$D198="Create SES and Send to Finance"),"DNS-Finance",
IF('Post Data'!$D198="SCM Invoice Validation","DNS-SCM")))))))))))))))</f>
        <v>DNS-Regional Ops</v>
      </c>
      <c r="Z198" s="1" t="str">
        <f>IF(ISNUMBER(SEARCH("DNS",'Post Data'!$Y198)),"DNS","Vendor")</f>
        <v>DNS</v>
      </c>
      <c r="AA198" s="1" t="str">
        <f t="array" ref="AA198">IFS(ISNUMBER(SEARCH("Central Office",'Post Data'!$C198)),"Ops CO",
OR(ISNUMBER(SEARCH("CNR",'Post Data'!$C198)),ISNUMBER(SEARCH("NWR",'Post Data'!$C198))),"Central",
OR(ISNUMBER(SEARCH("ESR",'Post Data'!$C198)),ISNUMBER(SEARCH("UVR",'Post Data'!$C198))),"Eastern",
OR(ISNUMBER(SEARCH("NCR",'Post Data'!$C198)),ISNUMBER(SEARCH("NTR",'Post Data'!$C198))),"Northern",
OR(ISNUMBER(SEARCH("WSR",'Post Data'!$C198)),ISNUMBER(SEARCH("SUR",'Post Data'!$C198))),"Southern",
OR(ISNUMBER(SEARCH("WCR",'Post Data'!$C198)),ISNUMBER(SEARCH("WNR",'Post Data'!$C198))),"Western")</f>
        <v>Ops CO</v>
      </c>
      <c r="AB198" s="1" t="str">
        <f>'Post Data'!$R198</f>
        <v>Caretaker</v>
      </c>
      <c r="AC198" s="4">
        <v>45107.0</v>
      </c>
      <c r="AD198" s="1">
        <f>COUNTIFS('Post Data'!$X$2:$X$465,"Within SLA",'Post Data'!$C$2:$C$465,'Post Data'!$C198,'Post Data'!$D$2:$D$465,'Post Data'!$D198)</f>
        <v>0</v>
      </c>
      <c r="AE198" s="1">
        <f>COUNTIFS('Post Data'!$X$2:$X$465,"SLA Violated",'Post Data'!$C$2:$C$465,'Post Data'!$C198,'Post Data'!$D$2:$D$465,'Post Data'!$D198)</f>
        <v>2</v>
      </c>
      <c r="AF198" s="10">
        <f>'Post Data'!$AD198/('Post Data'!$AD198+'Post Data'!$AE198)</f>
        <v>0</v>
      </c>
    </row>
    <row r="199" ht="15.75" customHeight="1">
      <c r="A199" s="1" t="s">
        <v>553</v>
      </c>
      <c r="B199" s="1" t="s">
        <v>29</v>
      </c>
      <c r="C199" s="1" t="s">
        <v>134</v>
      </c>
      <c r="D199" s="1" t="s">
        <v>138</v>
      </c>
      <c r="E199" s="1" t="s">
        <v>291</v>
      </c>
      <c r="F199" s="1" t="s">
        <v>292</v>
      </c>
      <c r="G199" s="1" t="s">
        <v>166</v>
      </c>
      <c r="H199" s="1" t="s">
        <v>167</v>
      </c>
      <c r="I199" s="1">
        <v>119.0</v>
      </c>
      <c r="J199" s="1" t="s">
        <v>34</v>
      </c>
      <c r="K199" s="1" t="s">
        <v>35</v>
      </c>
      <c r="L199" s="9">
        <v>45137.540972222225</v>
      </c>
      <c r="M199" s="9">
        <v>45133.540972222225</v>
      </c>
      <c r="N199" s="9">
        <v>45133.8125</v>
      </c>
      <c r="O199" s="1" t="s">
        <v>246</v>
      </c>
      <c r="P199" s="1" t="b">
        <v>0</v>
      </c>
      <c r="Q199" s="1" t="s">
        <v>138</v>
      </c>
      <c r="R199" s="1" t="s">
        <v>42</v>
      </c>
      <c r="S199" s="6" t="s">
        <v>48</v>
      </c>
      <c r="T199" s="1" t="s">
        <v>39</v>
      </c>
      <c r="U199" s="1" t="str">
        <f>IF(ISNUMBER('Post Data'!$N199),"Done","Pending")</f>
        <v>Done</v>
      </c>
      <c r="V199" s="5">
        <f>IFERROR('Post Data'!$N199-'Post Data'!$M199,5000)</f>
        <v>0.2715277778</v>
      </c>
      <c r="W199" s="1" t="str">
        <f t="array" ref="W199">IFS('Post Data'!$V199&lt;=5,"00-05 Days",
AND('Post Data'!$V199&gt;5,'Post Data'!$V199&lt;=10),"06-10 Days",
AND('Post Data'!$V199&gt;10,'Post Data'!$V199&lt;=15),"11-15 Days",
AND('Post Data'!$V199&gt;15,'Post Data'!$V199&lt;=20),"16-20 Days",
'Post Data'!$V199&gt;20,"20+ Days")</f>
        <v>00-05 Days</v>
      </c>
      <c r="X199" s="1" t="str">
        <f>IF(AND('Post Data'!$N199&lt;='Post Data'!$L199,'Post Data'!$N199&lt;&gt;0),"Within SLA",IF(AND(TODAY()&lt;='Post Data'!$L199,'Post Data'!$N199=0),"Within SLA","SLA Violated"))</f>
        <v>Within SLA</v>
      </c>
      <c r="Y199" s="1" t="str">
        <f t="array" ref="Y199">IFERROR(INDEX('Pending @'!$B$2:$B$19,MATCH('Post Data'!$H199,'Pending @'!$A$2:$A$19,0)),
IF(AND('Post Data'!$D199="Region Update",'Post Data'!$AA199="Central"),"DNS-Central",
IF(AND('Post Data'!$D199="Region Update",'Post Data'!$AA199="Eastern"),"DNS-Eastern",
IF(AND('Post Data'!$D199="Region Update",'Post Data'!$AA199="Northern"),"DNS-Northern",
IF(AND('Post Data'!$D199="Region Update",'Post Data'!$AA199="Southern"),"DNS-Southern",
IF(AND('Post Data'!$D199="Region Update",'Post Data'!$AA199="Western"),"DNS-Western",
IF(AND('Post Data'!$D199="Region Update",'Post Data'!$AA199="Ops CO"),"DNS-Regional Ops",
IF(AND('Post Data'!$D199="Invoice Validation",'Post Data'!$AA199="Central"),"DNS-Central",
IF(AND('Post Data'!$D199="Invoice Validation",'Post Data'!$AA199="Eastern"),"DNS-Eastern",
IF(AND('Post Data'!$D199="Invoice Validation",'Post Data'!$AA199="Northern"),"DNS-Northern",
IF(AND('Post Data'!$D199="Invoice Validation",'Post Data'!$AA199="Southern"),"DNS-Southern",
IF(AND('Post Data'!$D199="Invoice Validation",'Post Data'!$AA199="Western"),"DNS-Western",
IF(AND('Post Data'!$D199="Invoiced Validation",'Post Data'!$AA199="Ops CO"),"DNS-Regional Ops",
IF(OR('Post Data'!$D199="Create &amp; Upload PO",'Post Data'!$D199="Payment Status Update",'Post Data'!$D199="Create SES and Send to Finance"),"DNS-Finance",
IF('Post Data'!$D199="SCM Invoice Validation","DNS-SCM")))))))))))))))</f>
        <v>DNS-SCM</v>
      </c>
      <c r="Z199" s="1" t="str">
        <f>IF(ISNUMBER(SEARCH("DNS",'Post Data'!$Y199)),"DNS","Vendor")</f>
        <v>DNS</v>
      </c>
      <c r="AA199" s="1" t="str">
        <f t="array" ref="AA199">IFS(ISNUMBER(SEARCH("Central Office",'Post Data'!$C199)),"Ops CO",
OR(ISNUMBER(SEARCH("CNR",'Post Data'!$C199)),ISNUMBER(SEARCH("NWR",'Post Data'!$C199))),"Central",
OR(ISNUMBER(SEARCH("ESR",'Post Data'!$C199)),ISNUMBER(SEARCH("UVR",'Post Data'!$C199))),"Eastern",
OR(ISNUMBER(SEARCH("NCR",'Post Data'!$C199)),ISNUMBER(SEARCH("NTR",'Post Data'!$C199))),"Northern",
OR(ISNUMBER(SEARCH("WSR",'Post Data'!$C199)),ISNUMBER(SEARCH("SUR",'Post Data'!$C199))),"Southern",
OR(ISNUMBER(SEARCH("WCR",'Post Data'!$C199)),ISNUMBER(SEARCH("WNR",'Post Data'!$C199))),"Western")</f>
        <v>Southern</v>
      </c>
      <c r="AB199" s="1" t="str">
        <f>'Post Data'!$R199</f>
        <v>PG</v>
      </c>
      <c r="AC199" s="4">
        <v>45107.0</v>
      </c>
      <c r="AD199" s="1">
        <f>COUNTIFS('Post Data'!$X$2:$X$465,"Within SLA",'Post Data'!$C$2:$C$465,'Post Data'!$C199,'Post Data'!$D$2:$D$465,'Post Data'!$D199)</f>
        <v>1</v>
      </c>
      <c r="AE199" s="1">
        <f>COUNTIFS('Post Data'!$X$2:$X$465,"SLA Violated",'Post Data'!$C$2:$C$465,'Post Data'!$C199,'Post Data'!$D$2:$D$465,'Post Data'!$D199)</f>
        <v>0</v>
      </c>
      <c r="AF199" s="10">
        <f>'Post Data'!$AD199/('Post Data'!$AD199+'Post Data'!$AE199)</f>
        <v>1</v>
      </c>
    </row>
    <row r="200" ht="15.75" customHeight="1">
      <c r="A200" s="1" t="s">
        <v>554</v>
      </c>
      <c r="B200" s="1" t="s">
        <v>29</v>
      </c>
      <c r="C200" s="1" t="s">
        <v>513</v>
      </c>
      <c r="D200" s="1" t="s">
        <v>138</v>
      </c>
      <c r="E200" s="1" t="s">
        <v>291</v>
      </c>
      <c r="F200" s="1" t="s">
        <v>292</v>
      </c>
      <c r="G200" s="1" t="s">
        <v>166</v>
      </c>
      <c r="H200" s="1" t="s">
        <v>167</v>
      </c>
      <c r="I200" s="1">
        <v>114.0</v>
      </c>
      <c r="J200" s="1" t="s">
        <v>34</v>
      </c>
      <c r="K200" s="1" t="s">
        <v>35</v>
      </c>
      <c r="L200" s="9">
        <v>45137.54027777778</v>
      </c>
      <c r="M200" s="9">
        <v>45133.54027777778</v>
      </c>
      <c r="N200" s="9">
        <v>45133.8125</v>
      </c>
      <c r="O200" s="1" t="s">
        <v>246</v>
      </c>
      <c r="P200" s="1" t="b">
        <v>0</v>
      </c>
      <c r="Q200" s="1" t="s">
        <v>138</v>
      </c>
      <c r="R200" s="1" t="s">
        <v>45</v>
      </c>
      <c r="S200" s="6" t="s">
        <v>48</v>
      </c>
      <c r="T200" s="1" t="s">
        <v>39</v>
      </c>
      <c r="U200" s="1" t="str">
        <f>IF(ISNUMBER('Post Data'!$N200),"Done","Pending")</f>
        <v>Done</v>
      </c>
      <c r="V200" s="5">
        <f>IFERROR('Post Data'!$N200-'Post Data'!$M200,5000)</f>
        <v>0.2722222222</v>
      </c>
      <c r="W200" s="1" t="str">
        <f t="array" ref="W200">IFS('Post Data'!$V200&lt;=5,"00-05 Days",
AND('Post Data'!$V200&gt;5,'Post Data'!$V200&lt;=10),"06-10 Days",
AND('Post Data'!$V200&gt;10,'Post Data'!$V200&lt;=15),"11-15 Days",
AND('Post Data'!$V200&gt;15,'Post Data'!$V200&lt;=20),"16-20 Days",
'Post Data'!$V200&gt;20,"20+ Days")</f>
        <v>00-05 Days</v>
      </c>
      <c r="X200" s="1" t="str">
        <f>IF(AND('Post Data'!$N200&lt;='Post Data'!$L200,'Post Data'!$N200&lt;&gt;0),"Within SLA",IF(AND(TODAY()&lt;='Post Data'!$L200,'Post Data'!$N200=0),"Within SLA","SLA Violated"))</f>
        <v>Within SLA</v>
      </c>
      <c r="Y200" s="1" t="str">
        <f t="array" ref="Y200">IFERROR(INDEX('Pending @'!$B$2:$B$19,MATCH('Post Data'!$H200,'Pending @'!$A$2:$A$19,0)),
IF(AND('Post Data'!$D200="Region Update",'Post Data'!$AA200="Central"),"DNS-Central",
IF(AND('Post Data'!$D200="Region Update",'Post Data'!$AA200="Eastern"),"DNS-Eastern",
IF(AND('Post Data'!$D200="Region Update",'Post Data'!$AA200="Northern"),"DNS-Northern",
IF(AND('Post Data'!$D200="Region Update",'Post Data'!$AA200="Southern"),"DNS-Southern",
IF(AND('Post Data'!$D200="Region Update",'Post Data'!$AA200="Western"),"DNS-Western",
IF(AND('Post Data'!$D200="Region Update",'Post Data'!$AA200="Ops CO"),"DNS-Regional Ops",
IF(AND('Post Data'!$D200="Invoice Validation",'Post Data'!$AA200="Central"),"DNS-Central",
IF(AND('Post Data'!$D200="Invoice Validation",'Post Data'!$AA200="Eastern"),"DNS-Eastern",
IF(AND('Post Data'!$D200="Invoice Validation",'Post Data'!$AA200="Northern"),"DNS-Northern",
IF(AND('Post Data'!$D200="Invoice Validation",'Post Data'!$AA200="Southern"),"DNS-Southern",
IF(AND('Post Data'!$D200="Invoice Validation",'Post Data'!$AA200="Western"),"DNS-Western",
IF(AND('Post Data'!$D200="Invoiced Validation",'Post Data'!$AA200="Ops CO"),"DNS-Regional Ops",
IF(OR('Post Data'!$D200="Create &amp; Upload PO",'Post Data'!$D200="Payment Status Update",'Post Data'!$D200="Create SES and Send to Finance"),"DNS-Finance",
IF('Post Data'!$D200="SCM Invoice Validation","DNS-SCM")))))))))))))))</f>
        <v>DNS-SCM</v>
      </c>
      <c r="Z200" s="1" t="str">
        <f>IF(ISNUMBER(SEARCH("DNS",'Post Data'!$Y200)),"DNS","Vendor")</f>
        <v>DNS</v>
      </c>
      <c r="AA200" s="1" t="str">
        <f t="array" ref="AA200">IFS(ISNUMBER(SEARCH("Central Office",'Post Data'!$C200)),"Ops CO",
OR(ISNUMBER(SEARCH("CNR",'Post Data'!$C200)),ISNUMBER(SEARCH("NWR",'Post Data'!$C200))),"Central",
OR(ISNUMBER(SEARCH("ESR",'Post Data'!$C200)),ISNUMBER(SEARCH("UVR",'Post Data'!$C200))),"Eastern",
OR(ISNUMBER(SEARCH("NCR",'Post Data'!$C200)),ISNUMBER(SEARCH("NTR",'Post Data'!$C200))),"Northern",
OR(ISNUMBER(SEARCH("WSR",'Post Data'!$C200)),ISNUMBER(SEARCH("SUR",'Post Data'!$C200))),"Southern",
OR(ISNUMBER(SEARCH("WCR",'Post Data'!$C200)),ISNUMBER(SEARCH("WNR",'Post Data'!$C200))),"Western")</f>
        <v>Southern</v>
      </c>
      <c r="AB200" s="1" t="str">
        <f>'Post Data'!$R200</f>
        <v>AC</v>
      </c>
      <c r="AC200" s="4">
        <v>45107.0</v>
      </c>
      <c r="AD200" s="1">
        <f>COUNTIFS('Post Data'!$X$2:$X$465,"Within SLA",'Post Data'!$C$2:$C$465,'Post Data'!$C200,'Post Data'!$D$2:$D$465,'Post Data'!$D200)</f>
        <v>1</v>
      </c>
      <c r="AE200" s="1">
        <f>COUNTIFS('Post Data'!$X$2:$X$465,"SLA Violated",'Post Data'!$C$2:$C$465,'Post Data'!$C200,'Post Data'!$D$2:$D$465,'Post Data'!$D200)</f>
        <v>0</v>
      </c>
      <c r="AF200" s="10">
        <f>'Post Data'!$AD200/('Post Data'!$AD200+'Post Data'!$AE200)</f>
        <v>1</v>
      </c>
    </row>
    <row r="201" ht="15.75" customHeight="1">
      <c r="A201" s="1" t="s">
        <v>555</v>
      </c>
      <c r="B201" s="1" t="s">
        <v>29</v>
      </c>
      <c r="C201" s="1" t="s">
        <v>513</v>
      </c>
      <c r="D201" s="1" t="s">
        <v>182</v>
      </c>
      <c r="E201" s="1" t="s">
        <v>118</v>
      </c>
      <c r="F201" s="1" t="s">
        <v>119</v>
      </c>
      <c r="G201" s="1" t="s">
        <v>253</v>
      </c>
      <c r="H201" s="1" t="s">
        <v>254</v>
      </c>
      <c r="I201" s="1">
        <v>114.0</v>
      </c>
      <c r="J201" s="1" t="s">
        <v>34</v>
      </c>
      <c r="K201" s="1" t="s">
        <v>35</v>
      </c>
      <c r="L201" s="9">
        <v>45136.49513888889</v>
      </c>
      <c r="M201" s="9">
        <v>45133.49513888889</v>
      </c>
      <c r="N201" s="9">
        <v>45133.54027777778</v>
      </c>
      <c r="O201" s="1" t="s">
        <v>246</v>
      </c>
      <c r="P201" s="1" t="b">
        <v>0</v>
      </c>
      <c r="Q201" s="1" t="s">
        <v>182</v>
      </c>
      <c r="R201" s="1" t="s">
        <v>45</v>
      </c>
      <c r="S201" s="6" t="s">
        <v>48</v>
      </c>
      <c r="T201" s="1" t="s">
        <v>39</v>
      </c>
      <c r="U201" s="1" t="str">
        <f>IF(ISNUMBER('Post Data'!$N201),"Done","Pending")</f>
        <v>Done</v>
      </c>
      <c r="V201" s="5">
        <f>IFERROR('Post Data'!$N201-'Post Data'!$M201,5000)</f>
        <v>0.04513888889</v>
      </c>
      <c r="W201" s="1" t="str">
        <f t="array" ref="W201">IFS('Post Data'!$V201&lt;=5,"00-05 Days",
AND('Post Data'!$V201&gt;5,'Post Data'!$V201&lt;=10),"06-10 Days",
AND('Post Data'!$V201&gt;10,'Post Data'!$V201&lt;=15),"11-15 Days",
AND('Post Data'!$V201&gt;15,'Post Data'!$V201&lt;=20),"16-20 Days",
'Post Data'!$V201&gt;20,"20+ Days")</f>
        <v>00-05 Days</v>
      </c>
      <c r="X201" s="1" t="str">
        <f>IF(AND('Post Data'!$N201&lt;='Post Data'!$L201,'Post Data'!$N201&lt;&gt;0),"Within SLA",IF(AND(TODAY()&lt;='Post Data'!$L201,'Post Data'!$N201=0),"Within SLA","SLA Violated"))</f>
        <v>Within SLA</v>
      </c>
      <c r="Y201" s="1" t="str">
        <f t="array" ref="Y201">IFERROR(INDEX('Pending @'!$B$2:$B$19,MATCH('Post Data'!$H201,'Pending @'!$A$2:$A$19,0)),
IF(AND('Post Data'!$D201="Region Update",'Post Data'!$AA201="Central"),"DNS-Central",
IF(AND('Post Data'!$D201="Region Update",'Post Data'!$AA201="Eastern"),"DNS-Eastern",
IF(AND('Post Data'!$D201="Region Update",'Post Data'!$AA201="Northern"),"DNS-Northern",
IF(AND('Post Data'!$D201="Region Update",'Post Data'!$AA201="Southern"),"DNS-Southern",
IF(AND('Post Data'!$D201="Region Update",'Post Data'!$AA201="Western"),"DNS-Western",
IF(AND('Post Data'!$D201="Region Update",'Post Data'!$AA201="Ops CO"),"DNS-Regional Ops",
IF(AND('Post Data'!$D201="Invoice Validation",'Post Data'!$AA201="Central"),"DNS-Central",
IF(AND('Post Data'!$D201="Invoice Validation",'Post Data'!$AA201="Eastern"),"DNS-Eastern",
IF(AND('Post Data'!$D201="Invoice Validation",'Post Data'!$AA201="Northern"),"DNS-Northern",
IF(AND('Post Data'!$D201="Invoice Validation",'Post Data'!$AA201="Southern"),"DNS-Southern",
IF(AND('Post Data'!$D201="Invoice Validation",'Post Data'!$AA201="Western"),"DNS-Western",
IF(AND('Post Data'!$D201="Invoiced Validation",'Post Data'!$AA201="Ops CO"),"DNS-Regional Ops",
IF(OR('Post Data'!$D201="Create &amp; Upload PO",'Post Data'!$D201="Payment Status Update",'Post Data'!$D201="Create SES and Send to Finance"),"DNS-Finance",
IF('Post Data'!$D201="SCM Invoice Validation","DNS-SCM")))))))))))))))</f>
        <v>DNS-Southern</v>
      </c>
      <c r="Z201" s="1" t="str">
        <f>IF(ISNUMBER(SEARCH("DNS",'Post Data'!$Y201)),"DNS","Vendor")</f>
        <v>DNS</v>
      </c>
      <c r="AA201" s="1" t="str">
        <f t="array" ref="AA201">IFS(ISNUMBER(SEARCH("Central Office",'Post Data'!$C201)),"Ops CO",
OR(ISNUMBER(SEARCH("CNR",'Post Data'!$C201)),ISNUMBER(SEARCH("NWR",'Post Data'!$C201))),"Central",
OR(ISNUMBER(SEARCH("ESR",'Post Data'!$C201)),ISNUMBER(SEARCH("UVR",'Post Data'!$C201))),"Eastern",
OR(ISNUMBER(SEARCH("NCR",'Post Data'!$C201)),ISNUMBER(SEARCH("NTR",'Post Data'!$C201))),"Northern",
OR(ISNUMBER(SEARCH("WSR",'Post Data'!$C201)),ISNUMBER(SEARCH("SUR",'Post Data'!$C201))),"Southern",
OR(ISNUMBER(SEARCH("WCR",'Post Data'!$C201)),ISNUMBER(SEARCH("WNR",'Post Data'!$C201))),"Western")</f>
        <v>Southern</v>
      </c>
      <c r="AB201" s="1" t="str">
        <f>'Post Data'!$R201</f>
        <v>AC</v>
      </c>
      <c r="AC201" s="4">
        <v>45107.0</v>
      </c>
      <c r="AD201" s="1">
        <f>COUNTIFS('Post Data'!$X$2:$X$465,"Within SLA",'Post Data'!$C$2:$C$465,'Post Data'!$C201,'Post Data'!$D$2:$D$465,'Post Data'!$D201)</f>
        <v>1</v>
      </c>
      <c r="AE201" s="1">
        <f>COUNTIFS('Post Data'!$X$2:$X$465,"SLA Violated",'Post Data'!$C$2:$C$465,'Post Data'!$C201,'Post Data'!$D$2:$D$465,'Post Data'!$D201)</f>
        <v>0</v>
      </c>
      <c r="AF201" s="10">
        <f>'Post Data'!$AD201/('Post Data'!$AD201+'Post Data'!$AE201)</f>
        <v>1</v>
      </c>
    </row>
    <row r="202" ht="15.75" customHeight="1">
      <c r="A202" s="1" t="s">
        <v>556</v>
      </c>
      <c r="B202" s="1" t="s">
        <v>29</v>
      </c>
      <c r="C202" s="1" t="s">
        <v>134</v>
      </c>
      <c r="D202" s="1" t="s">
        <v>182</v>
      </c>
      <c r="E202" s="1" t="s">
        <v>118</v>
      </c>
      <c r="F202" s="1" t="s">
        <v>119</v>
      </c>
      <c r="G202" s="1" t="s">
        <v>253</v>
      </c>
      <c r="H202" s="1" t="s">
        <v>254</v>
      </c>
      <c r="I202" s="1">
        <v>119.0</v>
      </c>
      <c r="J202" s="1" t="s">
        <v>34</v>
      </c>
      <c r="K202" s="1" t="s">
        <v>35</v>
      </c>
      <c r="L202" s="9">
        <v>45136.490277777775</v>
      </c>
      <c r="M202" s="9">
        <v>45133.490277777775</v>
      </c>
      <c r="N202" s="9">
        <v>45133.540972222225</v>
      </c>
      <c r="O202" s="1" t="s">
        <v>246</v>
      </c>
      <c r="P202" s="1" t="b">
        <v>0</v>
      </c>
      <c r="Q202" s="1" t="s">
        <v>182</v>
      </c>
      <c r="R202" s="1" t="s">
        <v>42</v>
      </c>
      <c r="S202" s="6" t="s">
        <v>48</v>
      </c>
      <c r="T202" s="1" t="s">
        <v>39</v>
      </c>
      <c r="U202" s="1" t="str">
        <f>IF(ISNUMBER('Post Data'!$N202),"Done","Pending")</f>
        <v>Done</v>
      </c>
      <c r="V202" s="5">
        <f>IFERROR('Post Data'!$N202-'Post Data'!$M202,5000)</f>
        <v>0.05069444445</v>
      </c>
      <c r="W202" s="1" t="str">
        <f t="array" ref="W202">IFS('Post Data'!$V202&lt;=5,"00-05 Days",
AND('Post Data'!$V202&gt;5,'Post Data'!$V202&lt;=10),"06-10 Days",
AND('Post Data'!$V202&gt;10,'Post Data'!$V202&lt;=15),"11-15 Days",
AND('Post Data'!$V202&gt;15,'Post Data'!$V202&lt;=20),"16-20 Days",
'Post Data'!$V202&gt;20,"20+ Days")</f>
        <v>00-05 Days</v>
      </c>
      <c r="X202" s="1" t="str">
        <f>IF(AND('Post Data'!$N202&lt;='Post Data'!$L202,'Post Data'!$N202&lt;&gt;0),"Within SLA",IF(AND(TODAY()&lt;='Post Data'!$L202,'Post Data'!$N202=0),"Within SLA","SLA Violated"))</f>
        <v>Within SLA</v>
      </c>
      <c r="Y202" s="1" t="str">
        <f t="array" ref="Y202">IFERROR(INDEX('Pending @'!$B$2:$B$19,MATCH('Post Data'!$H202,'Pending @'!$A$2:$A$19,0)),
IF(AND('Post Data'!$D202="Region Update",'Post Data'!$AA202="Central"),"DNS-Central",
IF(AND('Post Data'!$D202="Region Update",'Post Data'!$AA202="Eastern"),"DNS-Eastern",
IF(AND('Post Data'!$D202="Region Update",'Post Data'!$AA202="Northern"),"DNS-Northern",
IF(AND('Post Data'!$D202="Region Update",'Post Data'!$AA202="Southern"),"DNS-Southern",
IF(AND('Post Data'!$D202="Region Update",'Post Data'!$AA202="Western"),"DNS-Western",
IF(AND('Post Data'!$D202="Region Update",'Post Data'!$AA202="Ops CO"),"DNS-Regional Ops",
IF(AND('Post Data'!$D202="Invoice Validation",'Post Data'!$AA202="Central"),"DNS-Central",
IF(AND('Post Data'!$D202="Invoice Validation",'Post Data'!$AA202="Eastern"),"DNS-Eastern",
IF(AND('Post Data'!$D202="Invoice Validation",'Post Data'!$AA202="Northern"),"DNS-Northern",
IF(AND('Post Data'!$D202="Invoice Validation",'Post Data'!$AA202="Southern"),"DNS-Southern",
IF(AND('Post Data'!$D202="Invoice Validation",'Post Data'!$AA202="Western"),"DNS-Western",
IF(AND('Post Data'!$D202="Invoiced Validation",'Post Data'!$AA202="Ops CO"),"DNS-Regional Ops",
IF(OR('Post Data'!$D202="Create &amp; Upload PO",'Post Data'!$D202="Payment Status Update",'Post Data'!$D202="Create SES and Send to Finance"),"DNS-Finance",
IF('Post Data'!$D202="SCM Invoice Validation","DNS-SCM")))))))))))))))</f>
        <v>DNS-Southern</v>
      </c>
      <c r="Z202" s="1" t="str">
        <f>IF(ISNUMBER(SEARCH("DNS",'Post Data'!$Y202)),"DNS","Vendor")</f>
        <v>DNS</v>
      </c>
      <c r="AA202" s="1" t="str">
        <f t="array" ref="AA202">IFS(ISNUMBER(SEARCH("Central Office",'Post Data'!$C202)),"Ops CO",
OR(ISNUMBER(SEARCH("CNR",'Post Data'!$C202)),ISNUMBER(SEARCH("NWR",'Post Data'!$C202))),"Central",
OR(ISNUMBER(SEARCH("ESR",'Post Data'!$C202)),ISNUMBER(SEARCH("UVR",'Post Data'!$C202))),"Eastern",
OR(ISNUMBER(SEARCH("NCR",'Post Data'!$C202)),ISNUMBER(SEARCH("NTR",'Post Data'!$C202))),"Northern",
OR(ISNUMBER(SEARCH("WSR",'Post Data'!$C202)),ISNUMBER(SEARCH("SUR",'Post Data'!$C202))),"Southern",
OR(ISNUMBER(SEARCH("WCR",'Post Data'!$C202)),ISNUMBER(SEARCH("WNR",'Post Data'!$C202))),"Western")</f>
        <v>Southern</v>
      </c>
      <c r="AB202" s="1" t="str">
        <f>'Post Data'!$R202</f>
        <v>PG</v>
      </c>
      <c r="AC202" s="4">
        <v>45107.0</v>
      </c>
      <c r="AD202" s="1">
        <f>COUNTIFS('Post Data'!$X$2:$X$465,"Within SLA",'Post Data'!$C$2:$C$465,'Post Data'!$C202,'Post Data'!$D$2:$D$465,'Post Data'!$D202)</f>
        <v>1</v>
      </c>
      <c r="AE202" s="1">
        <f>COUNTIFS('Post Data'!$X$2:$X$465,"SLA Violated",'Post Data'!$C$2:$C$465,'Post Data'!$C202,'Post Data'!$D$2:$D$465,'Post Data'!$D202)</f>
        <v>0</v>
      </c>
      <c r="AF202" s="10">
        <f>'Post Data'!$AD202/('Post Data'!$AD202+'Post Data'!$AE202)</f>
        <v>1</v>
      </c>
    </row>
    <row r="203" ht="15.75" customHeight="1">
      <c r="A203" s="1" t="s">
        <v>557</v>
      </c>
      <c r="B203" s="1" t="s">
        <v>29</v>
      </c>
      <c r="C203" s="1" t="s">
        <v>558</v>
      </c>
      <c r="D203" s="1" t="s">
        <v>138</v>
      </c>
      <c r="E203" s="1" t="s">
        <v>291</v>
      </c>
      <c r="F203" s="1" t="s">
        <v>292</v>
      </c>
      <c r="G203" s="1" t="s">
        <v>166</v>
      </c>
      <c r="H203" s="1" t="s">
        <v>167</v>
      </c>
      <c r="I203" s="1">
        <v>103.0</v>
      </c>
      <c r="J203" s="1" t="s">
        <v>34</v>
      </c>
      <c r="K203" s="1" t="s">
        <v>35</v>
      </c>
      <c r="L203" s="9">
        <v>45136.58611111111</v>
      </c>
      <c r="M203" s="9">
        <v>45132.58611111111</v>
      </c>
      <c r="N203" s="9">
        <v>45133.8125</v>
      </c>
      <c r="O203" s="1" t="s">
        <v>246</v>
      </c>
      <c r="P203" s="1" t="b">
        <v>0</v>
      </c>
      <c r="Q203" s="1" t="s">
        <v>138</v>
      </c>
      <c r="R203" s="1" t="s">
        <v>42</v>
      </c>
      <c r="S203" s="6" t="s">
        <v>48</v>
      </c>
      <c r="T203" s="1" t="s">
        <v>39</v>
      </c>
      <c r="U203" s="1" t="str">
        <f>IF(ISNUMBER('Post Data'!$N203),"Done","Pending")</f>
        <v>Done</v>
      </c>
      <c r="V203" s="5">
        <f>IFERROR('Post Data'!$N203-'Post Data'!$M203,5000)</f>
        <v>1.226388889</v>
      </c>
      <c r="W203" s="1" t="str">
        <f t="array" ref="W203">IFS('Post Data'!$V203&lt;=5,"00-05 Days",
AND('Post Data'!$V203&gt;5,'Post Data'!$V203&lt;=10),"06-10 Days",
AND('Post Data'!$V203&gt;10,'Post Data'!$V203&lt;=15),"11-15 Days",
AND('Post Data'!$V203&gt;15,'Post Data'!$V203&lt;=20),"16-20 Days",
'Post Data'!$V203&gt;20,"20+ Days")</f>
        <v>00-05 Days</v>
      </c>
      <c r="X203" s="1" t="str">
        <f>IF(AND('Post Data'!$N203&lt;='Post Data'!$L203,'Post Data'!$N203&lt;&gt;0),"Within SLA",IF(AND(TODAY()&lt;='Post Data'!$L203,'Post Data'!$N203=0),"Within SLA","SLA Violated"))</f>
        <v>Within SLA</v>
      </c>
      <c r="Y203" s="1" t="str">
        <f t="array" ref="Y203">IFERROR(INDEX('Pending @'!$B$2:$B$19,MATCH('Post Data'!$H203,'Pending @'!$A$2:$A$19,0)),
IF(AND('Post Data'!$D203="Region Update",'Post Data'!$AA203="Central"),"DNS-Central",
IF(AND('Post Data'!$D203="Region Update",'Post Data'!$AA203="Eastern"),"DNS-Eastern",
IF(AND('Post Data'!$D203="Region Update",'Post Data'!$AA203="Northern"),"DNS-Northern",
IF(AND('Post Data'!$D203="Region Update",'Post Data'!$AA203="Southern"),"DNS-Southern",
IF(AND('Post Data'!$D203="Region Update",'Post Data'!$AA203="Western"),"DNS-Western",
IF(AND('Post Data'!$D203="Region Update",'Post Data'!$AA203="Ops CO"),"DNS-Regional Ops",
IF(AND('Post Data'!$D203="Invoice Validation",'Post Data'!$AA203="Central"),"DNS-Central",
IF(AND('Post Data'!$D203="Invoice Validation",'Post Data'!$AA203="Eastern"),"DNS-Eastern",
IF(AND('Post Data'!$D203="Invoice Validation",'Post Data'!$AA203="Northern"),"DNS-Northern",
IF(AND('Post Data'!$D203="Invoice Validation",'Post Data'!$AA203="Southern"),"DNS-Southern",
IF(AND('Post Data'!$D203="Invoice Validation",'Post Data'!$AA203="Western"),"DNS-Western",
IF(AND('Post Data'!$D203="Invoiced Validation",'Post Data'!$AA203="Ops CO"),"DNS-Regional Ops",
IF(OR('Post Data'!$D203="Create &amp; Upload PO",'Post Data'!$D203="Payment Status Update",'Post Data'!$D203="Create SES and Send to Finance"),"DNS-Finance",
IF('Post Data'!$D203="SCM Invoice Validation","DNS-SCM")))))))))))))))</f>
        <v>DNS-SCM</v>
      </c>
      <c r="Z203" s="1" t="str">
        <f>IF(ISNUMBER(SEARCH("DNS",'Post Data'!$Y203)),"DNS","Vendor")</f>
        <v>DNS</v>
      </c>
      <c r="AA203" s="1" t="str">
        <f t="array" ref="AA203">IFS(ISNUMBER(SEARCH("Central Office",'Post Data'!$C203)),"Ops CO",
OR(ISNUMBER(SEARCH("CNR",'Post Data'!$C203)),ISNUMBER(SEARCH("NWR",'Post Data'!$C203))),"Central",
OR(ISNUMBER(SEARCH("ESR",'Post Data'!$C203)),ISNUMBER(SEARCH("UVR",'Post Data'!$C203))),"Eastern",
OR(ISNUMBER(SEARCH("NCR",'Post Data'!$C203)),ISNUMBER(SEARCH("NTR",'Post Data'!$C203))),"Northern",
OR(ISNUMBER(SEARCH("WSR",'Post Data'!$C203)),ISNUMBER(SEARCH("SUR",'Post Data'!$C203))),"Southern",
OR(ISNUMBER(SEARCH("WCR",'Post Data'!$C203)),ISNUMBER(SEARCH("WNR",'Post Data'!$C203))),"Western")</f>
        <v>Western</v>
      </c>
      <c r="AB203" s="1" t="str">
        <f>'Post Data'!$R203</f>
        <v>PG</v>
      </c>
      <c r="AC203" s="4">
        <v>45107.0</v>
      </c>
      <c r="AD203" s="1">
        <f>COUNTIFS('Post Data'!$X$2:$X$465,"Within SLA",'Post Data'!$C$2:$C$465,'Post Data'!$C203,'Post Data'!$D$2:$D$465,'Post Data'!$D203)</f>
        <v>1</v>
      </c>
      <c r="AE203" s="1">
        <f>COUNTIFS('Post Data'!$X$2:$X$465,"SLA Violated",'Post Data'!$C$2:$C$465,'Post Data'!$C203,'Post Data'!$D$2:$D$465,'Post Data'!$D203)</f>
        <v>0</v>
      </c>
      <c r="AF203" s="10">
        <f>'Post Data'!$AD203/('Post Data'!$AD203+'Post Data'!$AE203)</f>
        <v>1</v>
      </c>
    </row>
    <row r="204" ht="15.75" customHeight="1">
      <c r="A204" s="1" t="s">
        <v>559</v>
      </c>
      <c r="B204" s="1" t="s">
        <v>29</v>
      </c>
      <c r="C204" s="1" t="s">
        <v>560</v>
      </c>
      <c r="D204" s="1" t="s">
        <v>138</v>
      </c>
      <c r="E204" s="1" t="s">
        <v>291</v>
      </c>
      <c r="F204" s="1" t="s">
        <v>292</v>
      </c>
      <c r="G204" s="1" t="s">
        <v>166</v>
      </c>
      <c r="H204" s="1" t="s">
        <v>167</v>
      </c>
      <c r="I204" s="1">
        <v>96.0</v>
      </c>
      <c r="J204" s="1" t="s">
        <v>34</v>
      </c>
      <c r="K204" s="1" t="s">
        <v>35</v>
      </c>
      <c r="L204" s="9">
        <v>45136.54513888889</v>
      </c>
      <c r="M204" s="9">
        <v>45132.54513888889</v>
      </c>
      <c r="N204" s="9">
        <v>45133.81180555555</v>
      </c>
      <c r="O204" s="1" t="s">
        <v>246</v>
      </c>
      <c r="P204" s="1" t="b">
        <v>0</v>
      </c>
      <c r="Q204" s="1" t="s">
        <v>138</v>
      </c>
      <c r="R204" s="1" t="s">
        <v>37</v>
      </c>
      <c r="S204" s="6" t="s">
        <v>48</v>
      </c>
      <c r="T204" s="1" t="s">
        <v>39</v>
      </c>
      <c r="U204" s="1" t="str">
        <f>IF(ISNUMBER('Post Data'!$N204),"Done","Pending")</f>
        <v>Done</v>
      </c>
      <c r="V204" s="5">
        <f>IFERROR('Post Data'!$N204-'Post Data'!$M204,5000)</f>
        <v>1.266666667</v>
      </c>
      <c r="W204" s="1" t="str">
        <f t="array" ref="W204">IFS('Post Data'!$V204&lt;=5,"00-05 Days",
AND('Post Data'!$V204&gt;5,'Post Data'!$V204&lt;=10),"06-10 Days",
AND('Post Data'!$V204&gt;10,'Post Data'!$V204&lt;=15),"11-15 Days",
AND('Post Data'!$V204&gt;15,'Post Data'!$V204&lt;=20),"16-20 Days",
'Post Data'!$V204&gt;20,"20+ Days")</f>
        <v>00-05 Days</v>
      </c>
      <c r="X204" s="1" t="str">
        <f>IF(AND('Post Data'!$N204&lt;='Post Data'!$L204,'Post Data'!$N204&lt;&gt;0),"Within SLA",IF(AND(TODAY()&lt;='Post Data'!$L204,'Post Data'!$N204=0),"Within SLA","SLA Violated"))</f>
        <v>Within SLA</v>
      </c>
      <c r="Y204" s="1" t="str">
        <f t="array" ref="Y204">IFERROR(INDEX('Pending @'!$B$2:$B$19,MATCH('Post Data'!$H204,'Pending @'!$A$2:$A$19,0)),
IF(AND('Post Data'!$D204="Region Update",'Post Data'!$AA204="Central"),"DNS-Central",
IF(AND('Post Data'!$D204="Region Update",'Post Data'!$AA204="Eastern"),"DNS-Eastern",
IF(AND('Post Data'!$D204="Region Update",'Post Data'!$AA204="Northern"),"DNS-Northern",
IF(AND('Post Data'!$D204="Region Update",'Post Data'!$AA204="Southern"),"DNS-Southern",
IF(AND('Post Data'!$D204="Region Update",'Post Data'!$AA204="Western"),"DNS-Western",
IF(AND('Post Data'!$D204="Region Update",'Post Data'!$AA204="Ops CO"),"DNS-Regional Ops",
IF(AND('Post Data'!$D204="Invoice Validation",'Post Data'!$AA204="Central"),"DNS-Central",
IF(AND('Post Data'!$D204="Invoice Validation",'Post Data'!$AA204="Eastern"),"DNS-Eastern",
IF(AND('Post Data'!$D204="Invoice Validation",'Post Data'!$AA204="Northern"),"DNS-Northern",
IF(AND('Post Data'!$D204="Invoice Validation",'Post Data'!$AA204="Southern"),"DNS-Southern",
IF(AND('Post Data'!$D204="Invoice Validation",'Post Data'!$AA204="Western"),"DNS-Western",
IF(AND('Post Data'!$D204="Invoiced Validation",'Post Data'!$AA204="Ops CO"),"DNS-Regional Ops",
IF(OR('Post Data'!$D204="Create &amp; Upload PO",'Post Data'!$D204="Payment Status Update",'Post Data'!$D204="Create SES and Send to Finance"),"DNS-Finance",
IF('Post Data'!$D204="SCM Invoice Validation","DNS-SCM")))))))))))))))</f>
        <v>DNS-SCM</v>
      </c>
      <c r="Z204" s="1" t="str">
        <f>IF(ISNUMBER(SEARCH("DNS",'Post Data'!$Y204)),"DNS","Vendor")</f>
        <v>DNS</v>
      </c>
      <c r="AA204" s="1" t="str">
        <f t="array" ref="AA204">IFS(ISNUMBER(SEARCH("Central Office",'Post Data'!$C204)),"Ops CO",
OR(ISNUMBER(SEARCH("CNR",'Post Data'!$C204)),ISNUMBER(SEARCH("NWR",'Post Data'!$C204))),"Central",
OR(ISNUMBER(SEARCH("ESR",'Post Data'!$C204)),ISNUMBER(SEARCH("UVR",'Post Data'!$C204))),"Eastern",
OR(ISNUMBER(SEARCH("NCR",'Post Data'!$C204)),ISNUMBER(SEARCH("NTR",'Post Data'!$C204))),"Northern",
OR(ISNUMBER(SEARCH("WSR",'Post Data'!$C204)),ISNUMBER(SEARCH("SUR",'Post Data'!$C204))),"Southern",
OR(ISNUMBER(SEARCH("WCR",'Post Data'!$C204)),ISNUMBER(SEARCH("WNR",'Post Data'!$C204))),"Western")</f>
        <v>Western</v>
      </c>
      <c r="AB204" s="1" t="str">
        <f>'Post Data'!$R204</f>
        <v>PIS</v>
      </c>
      <c r="AC204" s="4">
        <v>45107.0</v>
      </c>
      <c r="AD204" s="1">
        <f>COUNTIFS('Post Data'!$X$2:$X$465,"Within SLA",'Post Data'!$C$2:$C$465,'Post Data'!$C204,'Post Data'!$D$2:$D$465,'Post Data'!$D204)</f>
        <v>1</v>
      </c>
      <c r="AE204" s="1">
        <f>COUNTIFS('Post Data'!$X$2:$X$465,"SLA Violated",'Post Data'!$C$2:$C$465,'Post Data'!$C204,'Post Data'!$D$2:$D$465,'Post Data'!$D204)</f>
        <v>0</v>
      </c>
      <c r="AF204" s="10">
        <f>'Post Data'!$AD204/('Post Data'!$AD204+'Post Data'!$AE204)</f>
        <v>1</v>
      </c>
    </row>
    <row r="205" ht="15.75" customHeight="1">
      <c r="A205" s="1" t="s">
        <v>561</v>
      </c>
      <c r="B205" s="1" t="s">
        <v>29</v>
      </c>
      <c r="C205" s="1" t="s">
        <v>562</v>
      </c>
      <c r="D205" s="1" t="s">
        <v>138</v>
      </c>
      <c r="E205" s="1" t="s">
        <v>291</v>
      </c>
      <c r="F205" s="1" t="s">
        <v>292</v>
      </c>
      <c r="G205" s="1" t="s">
        <v>166</v>
      </c>
      <c r="H205" s="1" t="s">
        <v>167</v>
      </c>
      <c r="I205" s="1">
        <v>93.0</v>
      </c>
      <c r="J205" s="1" t="s">
        <v>34</v>
      </c>
      <c r="K205" s="1" t="s">
        <v>35</v>
      </c>
      <c r="L205" s="9">
        <v>45136.54375</v>
      </c>
      <c r="M205" s="9">
        <v>45132.54375</v>
      </c>
      <c r="N205" s="9">
        <v>45133.811111111114</v>
      </c>
      <c r="O205" s="1" t="s">
        <v>246</v>
      </c>
      <c r="P205" s="1" t="b">
        <v>0</v>
      </c>
      <c r="Q205" s="1" t="s">
        <v>138</v>
      </c>
      <c r="R205" s="1" t="s">
        <v>37</v>
      </c>
      <c r="S205" s="6" t="s">
        <v>48</v>
      </c>
      <c r="T205" s="1" t="s">
        <v>39</v>
      </c>
      <c r="U205" s="1" t="str">
        <f>IF(ISNUMBER('Post Data'!$N205),"Done","Pending")</f>
        <v>Done</v>
      </c>
      <c r="V205" s="5">
        <f>IFERROR('Post Data'!$N205-'Post Data'!$M205,5000)</f>
        <v>1.267361111</v>
      </c>
      <c r="W205" s="1" t="str">
        <f t="array" ref="W205">IFS('Post Data'!$V205&lt;=5,"00-05 Days",
AND('Post Data'!$V205&gt;5,'Post Data'!$V205&lt;=10),"06-10 Days",
AND('Post Data'!$V205&gt;10,'Post Data'!$V205&lt;=15),"11-15 Days",
AND('Post Data'!$V205&gt;15,'Post Data'!$V205&lt;=20),"16-20 Days",
'Post Data'!$V205&gt;20,"20+ Days")</f>
        <v>00-05 Days</v>
      </c>
      <c r="X205" s="1" t="str">
        <f>IF(AND('Post Data'!$N205&lt;='Post Data'!$L205,'Post Data'!$N205&lt;&gt;0),"Within SLA",IF(AND(TODAY()&lt;='Post Data'!$L205,'Post Data'!$N205=0),"Within SLA","SLA Violated"))</f>
        <v>Within SLA</v>
      </c>
      <c r="Y205" s="1" t="str">
        <f t="array" ref="Y205">IFERROR(INDEX('Pending @'!$B$2:$B$19,MATCH('Post Data'!$H205,'Pending @'!$A$2:$A$19,0)),
IF(AND('Post Data'!$D205="Region Update",'Post Data'!$AA205="Central"),"DNS-Central",
IF(AND('Post Data'!$D205="Region Update",'Post Data'!$AA205="Eastern"),"DNS-Eastern",
IF(AND('Post Data'!$D205="Region Update",'Post Data'!$AA205="Northern"),"DNS-Northern",
IF(AND('Post Data'!$D205="Region Update",'Post Data'!$AA205="Southern"),"DNS-Southern",
IF(AND('Post Data'!$D205="Region Update",'Post Data'!$AA205="Western"),"DNS-Western",
IF(AND('Post Data'!$D205="Region Update",'Post Data'!$AA205="Ops CO"),"DNS-Regional Ops",
IF(AND('Post Data'!$D205="Invoice Validation",'Post Data'!$AA205="Central"),"DNS-Central",
IF(AND('Post Data'!$D205="Invoice Validation",'Post Data'!$AA205="Eastern"),"DNS-Eastern",
IF(AND('Post Data'!$D205="Invoice Validation",'Post Data'!$AA205="Northern"),"DNS-Northern",
IF(AND('Post Data'!$D205="Invoice Validation",'Post Data'!$AA205="Southern"),"DNS-Southern",
IF(AND('Post Data'!$D205="Invoice Validation",'Post Data'!$AA205="Western"),"DNS-Western",
IF(AND('Post Data'!$D205="Invoiced Validation",'Post Data'!$AA205="Ops CO"),"DNS-Regional Ops",
IF(OR('Post Data'!$D205="Create &amp; Upload PO",'Post Data'!$D205="Payment Status Update",'Post Data'!$D205="Create SES and Send to Finance"),"DNS-Finance",
IF('Post Data'!$D205="SCM Invoice Validation","DNS-SCM")))))))))))))))</f>
        <v>DNS-SCM</v>
      </c>
      <c r="Z205" s="1" t="str">
        <f>IF(ISNUMBER(SEARCH("DNS",'Post Data'!$Y205)),"DNS","Vendor")</f>
        <v>DNS</v>
      </c>
      <c r="AA205" s="1" t="str">
        <f t="array" ref="AA205">IFS(ISNUMBER(SEARCH("Central Office",'Post Data'!$C205)),"Ops CO",
OR(ISNUMBER(SEARCH("CNR",'Post Data'!$C205)),ISNUMBER(SEARCH("NWR",'Post Data'!$C205))),"Central",
OR(ISNUMBER(SEARCH("ESR",'Post Data'!$C205)),ISNUMBER(SEARCH("UVR",'Post Data'!$C205))),"Eastern",
OR(ISNUMBER(SEARCH("NCR",'Post Data'!$C205)),ISNUMBER(SEARCH("NTR",'Post Data'!$C205))),"Northern",
OR(ISNUMBER(SEARCH("WSR",'Post Data'!$C205)),ISNUMBER(SEARCH("SUR",'Post Data'!$C205))),"Southern",
OR(ISNUMBER(SEARCH("WCR",'Post Data'!$C205)),ISNUMBER(SEARCH("WNR",'Post Data'!$C205))),"Western")</f>
        <v>Western</v>
      </c>
      <c r="AB205" s="1" t="str">
        <f>'Post Data'!$R205</f>
        <v>PIS</v>
      </c>
      <c r="AC205" s="4">
        <v>45107.0</v>
      </c>
      <c r="AD205" s="1">
        <f>COUNTIFS('Post Data'!$X$2:$X$465,"Within SLA",'Post Data'!$C$2:$C$465,'Post Data'!$C205,'Post Data'!$D$2:$D$465,'Post Data'!$D205)</f>
        <v>1</v>
      </c>
      <c r="AE205" s="1">
        <f>COUNTIFS('Post Data'!$X$2:$X$465,"SLA Violated",'Post Data'!$C$2:$C$465,'Post Data'!$C205,'Post Data'!$D$2:$D$465,'Post Data'!$D205)</f>
        <v>0</v>
      </c>
      <c r="AF205" s="10">
        <f>'Post Data'!$AD205/('Post Data'!$AD205+'Post Data'!$AE205)</f>
        <v>1</v>
      </c>
    </row>
    <row r="206" ht="15.75" customHeight="1">
      <c r="A206" s="1" t="s">
        <v>563</v>
      </c>
      <c r="B206" s="1" t="s">
        <v>29</v>
      </c>
      <c r="C206" s="1" t="s">
        <v>564</v>
      </c>
      <c r="D206" s="1" t="s">
        <v>154</v>
      </c>
      <c r="E206" s="1" t="s">
        <v>248</v>
      </c>
      <c r="F206" s="1" t="s">
        <v>249</v>
      </c>
      <c r="G206" s="1" t="s">
        <v>338</v>
      </c>
      <c r="H206" s="1" t="s">
        <v>339</v>
      </c>
      <c r="I206" s="1">
        <v>94.0</v>
      </c>
      <c r="J206" s="1" t="s">
        <v>34</v>
      </c>
      <c r="K206" s="1" t="s">
        <v>35</v>
      </c>
      <c r="L206" s="9">
        <v>45136.44652777778</v>
      </c>
      <c r="M206" s="9">
        <v>45132.44652777778</v>
      </c>
      <c r="N206" s="9">
        <v>45134.45347222222</v>
      </c>
      <c r="O206" s="1" t="s">
        <v>246</v>
      </c>
      <c r="P206" s="1" t="b">
        <v>0</v>
      </c>
      <c r="Q206" s="1" t="s">
        <v>154</v>
      </c>
      <c r="R206" s="1" t="s">
        <v>51</v>
      </c>
      <c r="S206" s="6" t="s">
        <v>48</v>
      </c>
      <c r="T206" s="1" t="s">
        <v>39</v>
      </c>
      <c r="U206" s="1" t="str">
        <f>IF(ISNUMBER('Post Data'!$N206),"Done","Pending")</f>
        <v>Done</v>
      </c>
      <c r="V206" s="5">
        <f>IFERROR('Post Data'!$N206-'Post Data'!$M206,5000)</f>
        <v>2.006944444</v>
      </c>
      <c r="W206" s="1" t="str">
        <f t="array" ref="W206">IFS('Post Data'!$V206&lt;=5,"00-05 Days",
AND('Post Data'!$V206&gt;5,'Post Data'!$V206&lt;=10),"06-10 Days",
AND('Post Data'!$V206&gt;10,'Post Data'!$V206&lt;=15),"11-15 Days",
AND('Post Data'!$V206&gt;15,'Post Data'!$V206&lt;=20),"16-20 Days",
'Post Data'!$V206&gt;20,"20+ Days")</f>
        <v>00-05 Days</v>
      </c>
      <c r="X206" s="1" t="str">
        <f>IF(AND('Post Data'!$N206&lt;='Post Data'!$L206,'Post Data'!$N206&lt;&gt;0),"Within SLA",IF(AND(TODAY()&lt;='Post Data'!$L206,'Post Data'!$N206=0),"Within SLA","SLA Violated"))</f>
        <v>Within SLA</v>
      </c>
      <c r="Y206" s="1" t="str">
        <f t="array" ref="Y206">IFERROR(INDEX('Pending @'!$B$2:$B$19,MATCH('Post Data'!$H206,'Pending @'!$A$2:$A$19,0)),
IF(AND('Post Data'!$D206="Region Update",'Post Data'!$AA206="Central"),"DNS-Central",
IF(AND('Post Data'!$D206="Region Update",'Post Data'!$AA206="Eastern"),"DNS-Eastern",
IF(AND('Post Data'!$D206="Region Update",'Post Data'!$AA206="Northern"),"DNS-Northern",
IF(AND('Post Data'!$D206="Region Update",'Post Data'!$AA206="Southern"),"DNS-Southern",
IF(AND('Post Data'!$D206="Region Update",'Post Data'!$AA206="Western"),"DNS-Western",
IF(AND('Post Data'!$D206="Region Update",'Post Data'!$AA206="Ops CO"),"DNS-Regional Ops",
IF(AND('Post Data'!$D206="Invoice Validation",'Post Data'!$AA206="Central"),"DNS-Central",
IF(AND('Post Data'!$D206="Invoice Validation",'Post Data'!$AA206="Eastern"),"DNS-Eastern",
IF(AND('Post Data'!$D206="Invoice Validation",'Post Data'!$AA206="Northern"),"DNS-Northern",
IF(AND('Post Data'!$D206="Invoice Validation",'Post Data'!$AA206="Southern"),"DNS-Southern",
IF(AND('Post Data'!$D206="Invoice Validation",'Post Data'!$AA206="Western"),"DNS-Western",
IF(AND('Post Data'!$D206="Invoiced Validation",'Post Data'!$AA206="Ops CO"),"DNS-Regional Ops",
IF(OR('Post Data'!$D206="Create &amp; Upload PO",'Post Data'!$D206="Payment Status Update",'Post Data'!$D206="Create SES and Send to Finance"),"DNS-Finance",
IF('Post Data'!$D206="SCM Invoice Validation","DNS-SCM")))))))))))))))</f>
        <v>Browns-Western</v>
      </c>
      <c r="Z206" s="1" t="str">
        <f>IF(ISNUMBER(SEARCH("DNS",'Post Data'!$Y206)),"DNS","Vendor")</f>
        <v>Vendor</v>
      </c>
      <c r="AA206" s="1" t="str">
        <f t="array" ref="AA206">IFS(ISNUMBER(SEARCH("Central Office",'Post Data'!$C206)),"Ops CO",
OR(ISNUMBER(SEARCH("CNR",'Post Data'!$C206)),ISNUMBER(SEARCH("NWR",'Post Data'!$C206))),"Central",
OR(ISNUMBER(SEARCH("ESR",'Post Data'!$C206)),ISNUMBER(SEARCH("UVR",'Post Data'!$C206))),"Eastern",
OR(ISNUMBER(SEARCH("NCR",'Post Data'!$C206)),ISNUMBER(SEARCH("NTR",'Post Data'!$C206))),"Northern",
OR(ISNUMBER(SEARCH("WSR",'Post Data'!$C206)),ISNUMBER(SEARCH("SUR",'Post Data'!$C206))),"Southern",
OR(ISNUMBER(SEARCH("WCR",'Post Data'!$C206)),ISNUMBER(SEARCH("WNR",'Post Data'!$C206))),"Western")</f>
        <v>Western</v>
      </c>
      <c r="AB206" s="1" t="str">
        <f>'Post Data'!$R206</f>
        <v>Refuel</v>
      </c>
      <c r="AC206" s="4">
        <v>45107.0</v>
      </c>
      <c r="AD206" s="1">
        <f>COUNTIFS('Post Data'!$X$2:$X$465,"Within SLA",'Post Data'!$C$2:$C$465,'Post Data'!$C206,'Post Data'!$D$2:$D$465,'Post Data'!$D206)</f>
        <v>1</v>
      </c>
      <c r="AE206" s="1">
        <f>COUNTIFS('Post Data'!$X$2:$X$465,"SLA Violated",'Post Data'!$C$2:$C$465,'Post Data'!$C206,'Post Data'!$D$2:$D$465,'Post Data'!$D206)</f>
        <v>0</v>
      </c>
      <c r="AF206" s="10">
        <f>'Post Data'!$AD206/('Post Data'!$AD206+'Post Data'!$AE206)</f>
        <v>1</v>
      </c>
    </row>
    <row r="207" ht="15.75" customHeight="1">
      <c r="A207" s="1" t="s">
        <v>565</v>
      </c>
      <c r="B207" s="1" t="s">
        <v>29</v>
      </c>
      <c r="C207" s="1" t="s">
        <v>566</v>
      </c>
      <c r="D207" s="1" t="s">
        <v>108</v>
      </c>
      <c r="E207" s="1" t="s">
        <v>242</v>
      </c>
      <c r="F207" s="1" t="s">
        <v>243</v>
      </c>
      <c r="G207" s="1"/>
      <c r="H207" s="1"/>
      <c r="I207" s="1">
        <v>140.0</v>
      </c>
      <c r="J207" s="1" t="s">
        <v>34</v>
      </c>
      <c r="K207" s="1" t="s">
        <v>35</v>
      </c>
      <c r="L207" s="9">
        <v>45131.87152777778</v>
      </c>
      <c r="M207" s="9">
        <v>45131.87222222222</v>
      </c>
      <c r="N207" s="9">
        <v>45140.27361111111</v>
      </c>
      <c r="O207" s="1" t="s">
        <v>246</v>
      </c>
      <c r="P207" s="1" t="b">
        <v>1</v>
      </c>
      <c r="Q207" s="1" t="s">
        <v>108</v>
      </c>
      <c r="R207" s="1" t="s">
        <v>65</v>
      </c>
      <c r="S207" s="6" t="s">
        <v>48</v>
      </c>
      <c r="T207" s="1" t="s">
        <v>39</v>
      </c>
      <c r="U207" s="1" t="str">
        <f>IF(ISNUMBER('Post Data'!$N207),"Done","Pending")</f>
        <v>Done</v>
      </c>
      <c r="V207" s="5">
        <f>IFERROR('Post Data'!$N207-'Post Data'!$M207,5000)</f>
        <v>8.401388889</v>
      </c>
      <c r="W207" s="1" t="str">
        <f t="array" ref="W207">IFS('Post Data'!$V207&lt;=5,"00-05 Days",
AND('Post Data'!$V207&gt;5,'Post Data'!$V207&lt;=10),"06-10 Days",
AND('Post Data'!$V207&gt;10,'Post Data'!$V207&lt;=15),"11-15 Days",
AND('Post Data'!$V207&gt;15,'Post Data'!$V207&lt;=20),"16-20 Days",
'Post Data'!$V207&gt;20,"20+ Days")</f>
        <v>06-10 Days</v>
      </c>
      <c r="X207" s="1" t="str">
        <f>IF(AND('Post Data'!$N207&lt;='Post Data'!$L207,'Post Data'!$N207&lt;&gt;0),"Within SLA",IF(AND(TODAY()&lt;='Post Data'!$L207,'Post Data'!$N207=0),"Within SLA","SLA Violated"))</f>
        <v>SLA Violated</v>
      </c>
      <c r="Y207" s="1" t="str">
        <f t="array" ref="Y207">IFERROR(INDEX('Pending @'!$B$2:$B$19,MATCH('Post Data'!$H207,'Pending @'!$A$2:$A$19,0)),
IF(AND('Post Data'!$D207="Region Update",'Post Data'!$AA207="Central"),"DNS-Central",
IF(AND('Post Data'!$D207="Region Update",'Post Data'!$AA207="Eastern"),"DNS-Eastern",
IF(AND('Post Data'!$D207="Region Update",'Post Data'!$AA207="Northern"),"DNS-Northern",
IF(AND('Post Data'!$D207="Region Update",'Post Data'!$AA207="Southern"),"DNS-Southern",
IF(AND('Post Data'!$D207="Region Update",'Post Data'!$AA207="Western"),"DNS-Western",
IF(AND('Post Data'!$D207="Region Update",'Post Data'!$AA207="Ops CO"),"DNS-Regional Ops",
IF(AND('Post Data'!$D207="Invoice Validation",'Post Data'!$AA207="Central"),"DNS-Central",
IF(AND('Post Data'!$D207="Invoice Validation",'Post Data'!$AA207="Eastern"),"DNS-Eastern",
IF(AND('Post Data'!$D207="Invoice Validation",'Post Data'!$AA207="Northern"),"DNS-Northern",
IF(AND('Post Data'!$D207="Invoice Validation",'Post Data'!$AA207="Southern"),"DNS-Southern",
IF(AND('Post Data'!$D207="Invoice Validation",'Post Data'!$AA207="Western"),"DNS-Western",
IF(AND('Post Data'!$D207="Invoiced Validation",'Post Data'!$AA207="Ops CO"),"DNS-Regional Ops",
IF(OR('Post Data'!$D207="Create &amp; Upload PO",'Post Data'!$D207="Payment Status Update",'Post Data'!$D207="Create SES and Send to Finance"),"DNS-Finance",
IF('Post Data'!$D207="SCM Invoice Validation","DNS-SCM")))))))))))))))</f>
        <v>DNS-Central</v>
      </c>
      <c r="Z207" s="1" t="str">
        <f>IF(ISNUMBER(SEARCH("DNS",'Post Data'!$Y207)),"DNS","Vendor")</f>
        <v>DNS</v>
      </c>
      <c r="AA207" s="1" t="str">
        <f t="array" ref="AA207">IFS(ISNUMBER(SEARCH("Central Office",'Post Data'!$C207)),"Ops CO",
OR(ISNUMBER(SEARCH("CNR",'Post Data'!$C207)),ISNUMBER(SEARCH("NWR",'Post Data'!$C207))),"Central",
OR(ISNUMBER(SEARCH("ESR",'Post Data'!$C207)),ISNUMBER(SEARCH("UVR",'Post Data'!$C207))),"Eastern",
OR(ISNUMBER(SEARCH("NCR",'Post Data'!$C207)),ISNUMBER(SEARCH("NTR",'Post Data'!$C207))),"Northern",
OR(ISNUMBER(SEARCH("WSR",'Post Data'!$C207)),ISNUMBER(SEARCH("SUR",'Post Data'!$C207))),"Southern",
OR(ISNUMBER(SEARCH("WCR",'Post Data'!$C207)),ISNUMBER(SEARCH("WNR",'Post Data'!$C207))),"Western")</f>
        <v>Central</v>
      </c>
      <c r="AB207" s="1" t="str">
        <f>'Post Data'!$R207</f>
        <v>FTG</v>
      </c>
      <c r="AC207" s="4">
        <v>45107.0</v>
      </c>
      <c r="AD207" s="1">
        <f>COUNTIFS('Post Data'!$X$2:$X$465,"Within SLA",'Post Data'!$C$2:$C$465,'Post Data'!$C207,'Post Data'!$D$2:$D$465,'Post Data'!$D207)</f>
        <v>0</v>
      </c>
      <c r="AE207" s="1">
        <f>COUNTIFS('Post Data'!$X$2:$X$465,"SLA Violated",'Post Data'!$C$2:$C$465,'Post Data'!$C207,'Post Data'!$D$2:$D$465,'Post Data'!$D207)</f>
        <v>2</v>
      </c>
      <c r="AF207" s="10">
        <f>'Post Data'!$AD207/('Post Data'!$AD207+'Post Data'!$AE207)</f>
        <v>0</v>
      </c>
    </row>
    <row r="208" ht="15.75" customHeight="1">
      <c r="A208" s="1" t="s">
        <v>567</v>
      </c>
      <c r="B208" s="1" t="s">
        <v>29</v>
      </c>
      <c r="C208" s="1" t="s">
        <v>568</v>
      </c>
      <c r="D208" s="1" t="s">
        <v>108</v>
      </c>
      <c r="E208" s="1" t="s">
        <v>409</v>
      </c>
      <c r="F208" s="1" t="s">
        <v>410</v>
      </c>
      <c r="G208" s="1" t="s">
        <v>188</v>
      </c>
      <c r="H208" s="1" t="s">
        <v>189</v>
      </c>
      <c r="I208" s="1">
        <v>138.0</v>
      </c>
      <c r="J208" s="1" t="s">
        <v>34</v>
      </c>
      <c r="K208" s="1" t="s">
        <v>35</v>
      </c>
      <c r="L208" s="9">
        <v>45131.87013888889</v>
      </c>
      <c r="M208" s="9">
        <v>45131.870833333334</v>
      </c>
      <c r="N208" s="9">
        <v>45141.447222222225</v>
      </c>
      <c r="O208" s="1" t="s">
        <v>246</v>
      </c>
      <c r="P208" s="1" t="b">
        <v>1</v>
      </c>
      <c r="Q208" s="1" t="s">
        <v>108</v>
      </c>
      <c r="R208" s="1" t="s">
        <v>65</v>
      </c>
      <c r="S208" s="6" t="s">
        <v>48</v>
      </c>
      <c r="T208" s="1" t="s">
        <v>39</v>
      </c>
      <c r="U208" s="1" t="str">
        <f>IF(ISNUMBER('Post Data'!$N208),"Done","Pending")</f>
        <v>Done</v>
      </c>
      <c r="V208" s="5">
        <f>IFERROR('Post Data'!$N208-'Post Data'!$M208,5000)</f>
        <v>9.576388889</v>
      </c>
      <c r="W208" s="1" t="str">
        <f t="array" ref="W208">IFS('Post Data'!$V208&lt;=5,"00-05 Days",
AND('Post Data'!$V208&gt;5,'Post Data'!$V208&lt;=10),"06-10 Days",
AND('Post Data'!$V208&gt;10,'Post Data'!$V208&lt;=15),"11-15 Days",
AND('Post Data'!$V208&gt;15,'Post Data'!$V208&lt;=20),"16-20 Days",
'Post Data'!$V208&gt;20,"20+ Days")</f>
        <v>06-10 Days</v>
      </c>
      <c r="X208" s="1" t="str">
        <f>IF(AND('Post Data'!$N208&lt;='Post Data'!$L208,'Post Data'!$N208&lt;&gt;0),"Within SLA",IF(AND(TODAY()&lt;='Post Data'!$L208,'Post Data'!$N208=0),"Within SLA","SLA Violated"))</f>
        <v>SLA Violated</v>
      </c>
      <c r="Y208" s="1" t="str">
        <f t="array" ref="Y208">IFERROR(INDEX('Pending @'!$B$2:$B$19,MATCH('Post Data'!$H208,'Pending @'!$A$2:$A$19,0)),
IF(AND('Post Data'!$D208="Region Update",'Post Data'!$AA208="Central"),"DNS-Central",
IF(AND('Post Data'!$D208="Region Update",'Post Data'!$AA208="Eastern"),"DNS-Eastern",
IF(AND('Post Data'!$D208="Region Update",'Post Data'!$AA208="Northern"),"DNS-Northern",
IF(AND('Post Data'!$D208="Region Update",'Post Data'!$AA208="Southern"),"DNS-Southern",
IF(AND('Post Data'!$D208="Region Update",'Post Data'!$AA208="Western"),"DNS-Western",
IF(AND('Post Data'!$D208="Region Update",'Post Data'!$AA208="Ops CO"),"DNS-Regional Ops",
IF(AND('Post Data'!$D208="Invoice Validation",'Post Data'!$AA208="Central"),"DNS-Central",
IF(AND('Post Data'!$D208="Invoice Validation",'Post Data'!$AA208="Eastern"),"DNS-Eastern",
IF(AND('Post Data'!$D208="Invoice Validation",'Post Data'!$AA208="Northern"),"DNS-Northern",
IF(AND('Post Data'!$D208="Invoice Validation",'Post Data'!$AA208="Southern"),"DNS-Southern",
IF(AND('Post Data'!$D208="Invoice Validation",'Post Data'!$AA208="Western"),"DNS-Western",
IF(AND('Post Data'!$D208="Invoiced Validation",'Post Data'!$AA208="Ops CO"),"DNS-Regional Ops",
IF(OR('Post Data'!$D208="Create &amp; Upload PO",'Post Data'!$D208="Payment Status Update",'Post Data'!$D208="Create SES and Send to Finance"),"DNS-Finance",
IF('Post Data'!$D208="SCM Invoice Validation","DNS-SCM")))))))))))))))</f>
        <v>DNS-Western</v>
      </c>
      <c r="Z208" s="1" t="str">
        <f>IF(ISNUMBER(SEARCH("DNS",'Post Data'!$Y208)),"DNS","Vendor")</f>
        <v>DNS</v>
      </c>
      <c r="AA208" s="1" t="str">
        <f t="array" ref="AA208">IFS(ISNUMBER(SEARCH("Central Office",'Post Data'!$C208)),"Ops CO",
OR(ISNUMBER(SEARCH("CNR",'Post Data'!$C208)),ISNUMBER(SEARCH("NWR",'Post Data'!$C208))),"Central",
OR(ISNUMBER(SEARCH("ESR",'Post Data'!$C208)),ISNUMBER(SEARCH("UVR",'Post Data'!$C208))),"Eastern",
OR(ISNUMBER(SEARCH("NCR",'Post Data'!$C208)),ISNUMBER(SEARCH("NTR",'Post Data'!$C208))),"Northern",
OR(ISNUMBER(SEARCH("WSR",'Post Data'!$C208)),ISNUMBER(SEARCH("SUR",'Post Data'!$C208))),"Southern",
OR(ISNUMBER(SEARCH("WCR",'Post Data'!$C208)),ISNUMBER(SEARCH("WNR",'Post Data'!$C208))),"Western")</f>
        <v>Western</v>
      </c>
      <c r="AB208" s="1" t="str">
        <f>'Post Data'!$R208</f>
        <v>FTG</v>
      </c>
      <c r="AC208" s="4">
        <v>45107.0</v>
      </c>
      <c r="AD208" s="1">
        <f>COUNTIFS('Post Data'!$X$2:$X$465,"Within SLA",'Post Data'!$C$2:$C$465,'Post Data'!$C208,'Post Data'!$D$2:$D$465,'Post Data'!$D208)</f>
        <v>0</v>
      </c>
      <c r="AE208" s="1">
        <f>COUNTIFS('Post Data'!$X$2:$X$465,"SLA Violated",'Post Data'!$C$2:$C$465,'Post Data'!$C208,'Post Data'!$D$2:$D$465,'Post Data'!$D208)</f>
        <v>1</v>
      </c>
      <c r="AF208" s="10">
        <f>'Post Data'!$AD208/('Post Data'!$AD208+'Post Data'!$AE208)</f>
        <v>0</v>
      </c>
    </row>
    <row r="209" ht="15.75" customHeight="1">
      <c r="A209" s="1" t="s">
        <v>569</v>
      </c>
      <c r="B209" s="1" t="s">
        <v>29</v>
      </c>
      <c r="C209" s="1" t="s">
        <v>570</v>
      </c>
      <c r="D209" s="1" t="s">
        <v>31</v>
      </c>
      <c r="E209" s="1" t="s">
        <v>32</v>
      </c>
      <c r="F209" s="1" t="s">
        <v>33</v>
      </c>
      <c r="G209" s="1" t="s">
        <v>162</v>
      </c>
      <c r="H209" s="1" t="s">
        <v>163</v>
      </c>
      <c r="I209" s="1">
        <v>131.0</v>
      </c>
      <c r="J209" s="1" t="s">
        <v>34</v>
      </c>
      <c r="K209" s="1" t="s">
        <v>35</v>
      </c>
      <c r="L209" s="9">
        <v>45136.69513888889</v>
      </c>
      <c r="M209" s="9">
        <v>45131.69513888889</v>
      </c>
      <c r="N209" s="9">
        <v>45135.92986111111</v>
      </c>
      <c r="O209" s="1" t="s">
        <v>246</v>
      </c>
      <c r="P209" s="1" t="b">
        <v>0</v>
      </c>
      <c r="Q209" s="1" t="s">
        <v>31</v>
      </c>
      <c r="R209" s="1" t="s">
        <v>51</v>
      </c>
      <c r="S209" s="6" t="s">
        <v>48</v>
      </c>
      <c r="T209" s="1" t="s">
        <v>39</v>
      </c>
      <c r="U209" s="1" t="str">
        <f>IF(ISNUMBER('Post Data'!$N209),"Done","Pending")</f>
        <v>Done</v>
      </c>
      <c r="V209" s="5">
        <f>IFERROR('Post Data'!$N209-'Post Data'!$M209,5000)</f>
        <v>4.234722222</v>
      </c>
      <c r="W209" s="1" t="str">
        <f t="array" ref="W209">IFS('Post Data'!$V209&lt;=5,"00-05 Days",
AND('Post Data'!$V209&gt;5,'Post Data'!$V209&lt;=10),"06-10 Days",
AND('Post Data'!$V209&gt;10,'Post Data'!$V209&lt;=15),"11-15 Days",
AND('Post Data'!$V209&gt;15,'Post Data'!$V209&lt;=20),"16-20 Days",
'Post Data'!$V209&gt;20,"20+ Days")</f>
        <v>00-05 Days</v>
      </c>
      <c r="X209" s="1" t="str">
        <f>IF(AND('Post Data'!$N209&lt;='Post Data'!$L209,'Post Data'!$N209&lt;&gt;0),"Within SLA",IF(AND(TODAY()&lt;='Post Data'!$L209,'Post Data'!$N209=0),"Within SLA","SLA Violated"))</f>
        <v>Within SLA</v>
      </c>
      <c r="Y209" s="1" t="str">
        <f t="array" ref="Y209">IFERROR(INDEX('Pending @'!$B$2:$B$19,MATCH('Post Data'!$H209,'Pending @'!$A$2:$A$19,0)),
IF(AND('Post Data'!$D209="Region Update",'Post Data'!$AA209="Central"),"DNS-Central",
IF(AND('Post Data'!$D209="Region Update",'Post Data'!$AA209="Eastern"),"DNS-Eastern",
IF(AND('Post Data'!$D209="Region Update",'Post Data'!$AA209="Northern"),"DNS-Northern",
IF(AND('Post Data'!$D209="Region Update",'Post Data'!$AA209="Southern"),"DNS-Southern",
IF(AND('Post Data'!$D209="Region Update",'Post Data'!$AA209="Western"),"DNS-Western",
IF(AND('Post Data'!$D209="Region Update",'Post Data'!$AA209="Ops CO"),"DNS-Regional Ops",
IF(AND('Post Data'!$D209="Invoice Validation",'Post Data'!$AA209="Central"),"DNS-Central",
IF(AND('Post Data'!$D209="Invoice Validation",'Post Data'!$AA209="Eastern"),"DNS-Eastern",
IF(AND('Post Data'!$D209="Invoice Validation",'Post Data'!$AA209="Northern"),"DNS-Northern",
IF(AND('Post Data'!$D209="Invoice Validation",'Post Data'!$AA209="Southern"),"DNS-Southern",
IF(AND('Post Data'!$D209="Invoice Validation",'Post Data'!$AA209="Western"),"DNS-Western",
IF(AND('Post Data'!$D209="Invoiced Validation",'Post Data'!$AA209="Ops CO"),"DNS-Regional Ops",
IF(OR('Post Data'!$D209="Create &amp; Upload PO",'Post Data'!$D209="Payment Status Update",'Post Data'!$D209="Create SES and Send to Finance"),"DNS-Finance",
IF('Post Data'!$D209="SCM Invoice Validation","DNS-SCM")))))))))))))))</f>
        <v>DNS-Finance</v>
      </c>
      <c r="Z209" s="1" t="str">
        <f>IF(ISNUMBER(SEARCH("DNS",'Post Data'!$Y209)),"DNS","Vendor")</f>
        <v>DNS</v>
      </c>
      <c r="AA209" s="1" t="str">
        <f t="array" ref="AA209">IFS(ISNUMBER(SEARCH("Central Office",'Post Data'!$C209)),"Ops CO",
OR(ISNUMBER(SEARCH("CNR",'Post Data'!$C209)),ISNUMBER(SEARCH("NWR",'Post Data'!$C209))),"Central",
OR(ISNUMBER(SEARCH("ESR",'Post Data'!$C209)),ISNUMBER(SEARCH("UVR",'Post Data'!$C209))),"Eastern",
OR(ISNUMBER(SEARCH("NCR",'Post Data'!$C209)),ISNUMBER(SEARCH("NTR",'Post Data'!$C209))),"Northern",
OR(ISNUMBER(SEARCH("WSR",'Post Data'!$C209)),ISNUMBER(SEARCH("SUR",'Post Data'!$C209))),"Southern",
OR(ISNUMBER(SEARCH("WCR",'Post Data'!$C209)),ISNUMBER(SEARCH("WNR",'Post Data'!$C209))),"Western")</f>
        <v>Southern</v>
      </c>
      <c r="AB209" s="1" t="str">
        <f>'Post Data'!$R209</f>
        <v>Refuel</v>
      </c>
      <c r="AC209" s="4">
        <v>45107.0</v>
      </c>
      <c r="AD209" s="1">
        <f>COUNTIFS('Post Data'!$X$2:$X$465,"Within SLA",'Post Data'!$C$2:$C$465,'Post Data'!$C209,'Post Data'!$D$2:$D$465,'Post Data'!$D209)</f>
        <v>1</v>
      </c>
      <c r="AE209" s="1">
        <f>COUNTIFS('Post Data'!$X$2:$X$465,"SLA Violated",'Post Data'!$C$2:$C$465,'Post Data'!$C209,'Post Data'!$D$2:$D$465,'Post Data'!$D209)</f>
        <v>0</v>
      </c>
      <c r="AF209" s="10">
        <f>'Post Data'!$AD209/('Post Data'!$AD209+'Post Data'!$AE209)</f>
        <v>1</v>
      </c>
    </row>
    <row r="210" ht="15.75" customHeight="1">
      <c r="A210" s="1" t="s">
        <v>571</v>
      </c>
      <c r="B210" s="1" t="s">
        <v>29</v>
      </c>
      <c r="C210" s="1" t="s">
        <v>572</v>
      </c>
      <c r="D210" s="1" t="s">
        <v>31</v>
      </c>
      <c r="E210" s="1" t="s">
        <v>32</v>
      </c>
      <c r="F210" s="1" t="s">
        <v>33</v>
      </c>
      <c r="G210" s="1" t="s">
        <v>162</v>
      </c>
      <c r="H210" s="1" t="s">
        <v>163</v>
      </c>
      <c r="I210" s="1">
        <v>124.0</v>
      </c>
      <c r="J210" s="1" t="s">
        <v>34</v>
      </c>
      <c r="K210" s="1" t="s">
        <v>35</v>
      </c>
      <c r="L210" s="9">
        <v>45136.694444444445</v>
      </c>
      <c r="M210" s="9">
        <v>45131.694444444445</v>
      </c>
      <c r="N210" s="9">
        <v>45135.93263888889</v>
      </c>
      <c r="O210" s="1" t="s">
        <v>246</v>
      </c>
      <c r="P210" s="1" t="b">
        <v>0</v>
      </c>
      <c r="Q210" s="1" t="s">
        <v>31</v>
      </c>
      <c r="R210" s="1" t="s">
        <v>37</v>
      </c>
      <c r="S210" s="6" t="s">
        <v>48</v>
      </c>
      <c r="T210" s="1" t="s">
        <v>39</v>
      </c>
      <c r="U210" s="1" t="str">
        <f>IF(ISNUMBER('Post Data'!$N210),"Done","Pending")</f>
        <v>Done</v>
      </c>
      <c r="V210" s="5">
        <f>IFERROR('Post Data'!$N210-'Post Data'!$M210,5000)</f>
        <v>4.238194444</v>
      </c>
      <c r="W210" s="1" t="str">
        <f t="array" ref="W210">IFS('Post Data'!$V210&lt;=5,"00-05 Days",
AND('Post Data'!$V210&gt;5,'Post Data'!$V210&lt;=10),"06-10 Days",
AND('Post Data'!$V210&gt;10,'Post Data'!$V210&lt;=15),"11-15 Days",
AND('Post Data'!$V210&gt;15,'Post Data'!$V210&lt;=20),"16-20 Days",
'Post Data'!$V210&gt;20,"20+ Days")</f>
        <v>00-05 Days</v>
      </c>
      <c r="X210" s="1" t="str">
        <f>IF(AND('Post Data'!$N210&lt;='Post Data'!$L210,'Post Data'!$N210&lt;&gt;0),"Within SLA",IF(AND(TODAY()&lt;='Post Data'!$L210,'Post Data'!$N210=0),"Within SLA","SLA Violated"))</f>
        <v>Within SLA</v>
      </c>
      <c r="Y210" s="1" t="str">
        <f t="array" ref="Y210">IFERROR(INDEX('Pending @'!$B$2:$B$19,MATCH('Post Data'!$H210,'Pending @'!$A$2:$A$19,0)),
IF(AND('Post Data'!$D210="Region Update",'Post Data'!$AA210="Central"),"DNS-Central",
IF(AND('Post Data'!$D210="Region Update",'Post Data'!$AA210="Eastern"),"DNS-Eastern",
IF(AND('Post Data'!$D210="Region Update",'Post Data'!$AA210="Northern"),"DNS-Northern",
IF(AND('Post Data'!$D210="Region Update",'Post Data'!$AA210="Southern"),"DNS-Southern",
IF(AND('Post Data'!$D210="Region Update",'Post Data'!$AA210="Western"),"DNS-Western",
IF(AND('Post Data'!$D210="Region Update",'Post Data'!$AA210="Ops CO"),"DNS-Regional Ops",
IF(AND('Post Data'!$D210="Invoice Validation",'Post Data'!$AA210="Central"),"DNS-Central",
IF(AND('Post Data'!$D210="Invoice Validation",'Post Data'!$AA210="Eastern"),"DNS-Eastern",
IF(AND('Post Data'!$D210="Invoice Validation",'Post Data'!$AA210="Northern"),"DNS-Northern",
IF(AND('Post Data'!$D210="Invoice Validation",'Post Data'!$AA210="Southern"),"DNS-Southern",
IF(AND('Post Data'!$D210="Invoice Validation",'Post Data'!$AA210="Western"),"DNS-Western",
IF(AND('Post Data'!$D210="Invoiced Validation",'Post Data'!$AA210="Ops CO"),"DNS-Regional Ops",
IF(OR('Post Data'!$D210="Create &amp; Upload PO",'Post Data'!$D210="Payment Status Update",'Post Data'!$D210="Create SES and Send to Finance"),"DNS-Finance",
IF('Post Data'!$D210="SCM Invoice Validation","DNS-SCM")))))))))))))))</f>
        <v>DNS-Finance</v>
      </c>
      <c r="Z210" s="1" t="str">
        <f>IF(ISNUMBER(SEARCH("DNS",'Post Data'!$Y210)),"DNS","Vendor")</f>
        <v>DNS</v>
      </c>
      <c r="AA210" s="1" t="str">
        <f t="array" ref="AA210">IFS(ISNUMBER(SEARCH("Central Office",'Post Data'!$C210)),"Ops CO",
OR(ISNUMBER(SEARCH("CNR",'Post Data'!$C210)),ISNUMBER(SEARCH("NWR",'Post Data'!$C210))),"Central",
OR(ISNUMBER(SEARCH("ESR",'Post Data'!$C210)),ISNUMBER(SEARCH("UVR",'Post Data'!$C210))),"Eastern",
OR(ISNUMBER(SEARCH("NCR",'Post Data'!$C210)),ISNUMBER(SEARCH("NTR",'Post Data'!$C210))),"Northern",
OR(ISNUMBER(SEARCH("WSR",'Post Data'!$C210)),ISNUMBER(SEARCH("SUR",'Post Data'!$C210))),"Southern",
OR(ISNUMBER(SEARCH("WCR",'Post Data'!$C210)),ISNUMBER(SEARCH("WNR",'Post Data'!$C210))),"Western")</f>
        <v>Northern</v>
      </c>
      <c r="AB210" s="1" t="str">
        <f>'Post Data'!$R210</f>
        <v>PIS</v>
      </c>
      <c r="AC210" s="4">
        <v>45107.0</v>
      </c>
      <c r="AD210" s="1">
        <f>COUNTIFS('Post Data'!$X$2:$X$465,"Within SLA",'Post Data'!$C$2:$C$465,'Post Data'!$C210,'Post Data'!$D$2:$D$465,'Post Data'!$D210)</f>
        <v>1</v>
      </c>
      <c r="AE210" s="1">
        <f>COUNTIFS('Post Data'!$X$2:$X$465,"SLA Violated",'Post Data'!$C$2:$C$465,'Post Data'!$C210,'Post Data'!$D$2:$D$465,'Post Data'!$D210)</f>
        <v>0</v>
      </c>
      <c r="AF210" s="10">
        <f>'Post Data'!$AD210/('Post Data'!$AD210+'Post Data'!$AE210)</f>
        <v>1</v>
      </c>
    </row>
    <row r="211" ht="15.75" customHeight="1">
      <c r="A211" s="1" t="s">
        <v>573</v>
      </c>
      <c r="B211" s="1" t="s">
        <v>29</v>
      </c>
      <c r="C211" s="1" t="s">
        <v>574</v>
      </c>
      <c r="D211" s="1" t="s">
        <v>182</v>
      </c>
      <c r="E211" s="1" t="s">
        <v>575</v>
      </c>
      <c r="F211" s="1" t="s">
        <v>576</v>
      </c>
      <c r="G211" s="1" t="s">
        <v>244</v>
      </c>
      <c r="H211" s="1" t="s">
        <v>245</v>
      </c>
      <c r="I211" s="1">
        <v>109.0</v>
      </c>
      <c r="J211" s="1" t="s">
        <v>34</v>
      </c>
      <c r="K211" s="1" t="s">
        <v>35</v>
      </c>
      <c r="L211" s="9">
        <v>45131.67361111111</v>
      </c>
      <c r="M211" s="9">
        <v>45131.674305555556</v>
      </c>
      <c r="N211" s="9">
        <v>45139.96944444445</v>
      </c>
      <c r="O211" s="1" t="s">
        <v>246</v>
      </c>
      <c r="P211" s="1" t="b">
        <v>1</v>
      </c>
      <c r="Q211" s="1" t="s">
        <v>182</v>
      </c>
      <c r="R211" s="1" t="s">
        <v>45</v>
      </c>
      <c r="S211" s="6" t="s">
        <v>48</v>
      </c>
      <c r="T211" s="1" t="s">
        <v>39</v>
      </c>
      <c r="U211" s="1" t="str">
        <f>IF(ISNUMBER('Post Data'!$N211),"Done","Pending")</f>
        <v>Done</v>
      </c>
      <c r="V211" s="5">
        <f>IFERROR('Post Data'!$N211-'Post Data'!$M211,5000)</f>
        <v>8.295138889</v>
      </c>
      <c r="W211" s="1" t="str">
        <f t="array" ref="W211">IFS('Post Data'!$V211&lt;=5,"00-05 Days",
AND('Post Data'!$V211&gt;5,'Post Data'!$V211&lt;=10),"06-10 Days",
AND('Post Data'!$V211&gt;10,'Post Data'!$V211&lt;=15),"11-15 Days",
AND('Post Data'!$V211&gt;15,'Post Data'!$V211&lt;=20),"16-20 Days",
'Post Data'!$V211&gt;20,"20+ Days")</f>
        <v>06-10 Days</v>
      </c>
      <c r="X211" s="1" t="str">
        <f>IF(AND('Post Data'!$N211&lt;='Post Data'!$L211,'Post Data'!$N211&lt;&gt;0),"Within SLA",IF(AND(TODAY()&lt;='Post Data'!$L211,'Post Data'!$N211=0),"Within SLA","SLA Violated"))</f>
        <v>SLA Violated</v>
      </c>
      <c r="Y211" s="1" t="str">
        <f t="array" ref="Y211">IFERROR(INDEX('Pending @'!$B$2:$B$19,MATCH('Post Data'!$H211,'Pending @'!$A$2:$A$19,0)),
IF(AND('Post Data'!$D211="Region Update",'Post Data'!$AA211="Central"),"DNS-Central",
IF(AND('Post Data'!$D211="Region Update",'Post Data'!$AA211="Eastern"),"DNS-Eastern",
IF(AND('Post Data'!$D211="Region Update",'Post Data'!$AA211="Northern"),"DNS-Northern",
IF(AND('Post Data'!$D211="Region Update",'Post Data'!$AA211="Southern"),"DNS-Southern",
IF(AND('Post Data'!$D211="Region Update",'Post Data'!$AA211="Western"),"DNS-Western",
IF(AND('Post Data'!$D211="Region Update",'Post Data'!$AA211="Ops CO"),"DNS-Regional Ops",
IF(AND('Post Data'!$D211="Invoice Validation",'Post Data'!$AA211="Central"),"DNS-Central",
IF(AND('Post Data'!$D211="Invoice Validation",'Post Data'!$AA211="Eastern"),"DNS-Eastern",
IF(AND('Post Data'!$D211="Invoice Validation",'Post Data'!$AA211="Northern"),"DNS-Northern",
IF(AND('Post Data'!$D211="Invoice Validation",'Post Data'!$AA211="Southern"),"DNS-Southern",
IF(AND('Post Data'!$D211="Invoice Validation",'Post Data'!$AA211="Western"),"DNS-Western",
IF(AND('Post Data'!$D211="Invoiced Validation",'Post Data'!$AA211="Ops CO"),"DNS-Regional Ops",
IF(OR('Post Data'!$D211="Create &amp; Upload PO",'Post Data'!$D211="Payment Status Update",'Post Data'!$D211="Create SES and Send to Finance"),"DNS-Finance",
IF('Post Data'!$D211="SCM Invoice Validation","DNS-SCM")))))))))))))))</f>
        <v>DNS-Central</v>
      </c>
      <c r="Z211" s="1" t="str">
        <f>IF(ISNUMBER(SEARCH("DNS",'Post Data'!$Y211)),"DNS","Vendor")</f>
        <v>DNS</v>
      </c>
      <c r="AA211" s="1" t="str">
        <f t="array" ref="AA211">IFS(ISNUMBER(SEARCH("Central Office",'Post Data'!$C211)),"Ops CO",
OR(ISNUMBER(SEARCH("CNR",'Post Data'!$C211)),ISNUMBER(SEARCH("NWR",'Post Data'!$C211))),"Central",
OR(ISNUMBER(SEARCH("ESR",'Post Data'!$C211)),ISNUMBER(SEARCH("UVR",'Post Data'!$C211))),"Eastern",
OR(ISNUMBER(SEARCH("NCR",'Post Data'!$C211)),ISNUMBER(SEARCH("NTR",'Post Data'!$C211))),"Northern",
OR(ISNUMBER(SEARCH("WSR",'Post Data'!$C211)),ISNUMBER(SEARCH("SUR",'Post Data'!$C211))),"Southern",
OR(ISNUMBER(SEARCH("WCR",'Post Data'!$C211)),ISNUMBER(SEARCH("WNR",'Post Data'!$C211))),"Western")</f>
        <v>Central</v>
      </c>
      <c r="AB211" s="1" t="str">
        <f>'Post Data'!$R211</f>
        <v>AC</v>
      </c>
      <c r="AC211" s="4">
        <v>45107.0</v>
      </c>
      <c r="AD211" s="1">
        <f>COUNTIFS('Post Data'!$X$2:$X$465,"Within SLA",'Post Data'!$C$2:$C$465,'Post Data'!$C211,'Post Data'!$D$2:$D$465,'Post Data'!$D211)</f>
        <v>0</v>
      </c>
      <c r="AE211" s="1">
        <f>COUNTIFS('Post Data'!$X$2:$X$465,"SLA Violated",'Post Data'!$C$2:$C$465,'Post Data'!$C211,'Post Data'!$D$2:$D$465,'Post Data'!$D211)</f>
        <v>1</v>
      </c>
      <c r="AF211" s="10">
        <f>'Post Data'!$AD211/('Post Data'!$AD211+'Post Data'!$AE211)</f>
        <v>0</v>
      </c>
    </row>
    <row r="212" ht="15.75" customHeight="1">
      <c r="A212" s="1" t="s">
        <v>577</v>
      </c>
      <c r="B212" s="1" t="s">
        <v>29</v>
      </c>
      <c r="C212" s="1" t="s">
        <v>578</v>
      </c>
      <c r="D212" s="1" t="s">
        <v>154</v>
      </c>
      <c r="E212" s="1" t="s">
        <v>248</v>
      </c>
      <c r="F212" s="1" t="s">
        <v>249</v>
      </c>
      <c r="G212" s="1" t="s">
        <v>257</v>
      </c>
      <c r="H212" s="1" t="s">
        <v>258</v>
      </c>
      <c r="I212" s="1">
        <v>114.0</v>
      </c>
      <c r="J212" s="1" t="s">
        <v>34</v>
      </c>
      <c r="K212" s="1" t="s">
        <v>35</v>
      </c>
      <c r="L212" s="9">
        <v>45131.631944444445</v>
      </c>
      <c r="M212" s="9">
        <v>45131.63263888889</v>
      </c>
      <c r="N212" s="9">
        <v>45133.49513888889</v>
      </c>
      <c r="O212" s="1" t="s">
        <v>246</v>
      </c>
      <c r="P212" s="1" t="b">
        <v>1</v>
      </c>
      <c r="Q212" s="1" t="s">
        <v>154</v>
      </c>
      <c r="R212" s="1" t="s">
        <v>45</v>
      </c>
      <c r="S212" s="6" t="s">
        <v>48</v>
      </c>
      <c r="T212" s="1" t="s">
        <v>39</v>
      </c>
      <c r="U212" s="1" t="str">
        <f>IF(ISNUMBER('Post Data'!$N212),"Done","Pending")</f>
        <v>Done</v>
      </c>
      <c r="V212" s="5">
        <f>IFERROR('Post Data'!$N212-'Post Data'!$M212,5000)</f>
        <v>1.8625</v>
      </c>
      <c r="W212" s="1" t="str">
        <f t="array" ref="W212">IFS('Post Data'!$V212&lt;=5,"00-05 Days",
AND('Post Data'!$V212&gt;5,'Post Data'!$V212&lt;=10),"06-10 Days",
AND('Post Data'!$V212&gt;10,'Post Data'!$V212&lt;=15),"11-15 Days",
AND('Post Data'!$V212&gt;15,'Post Data'!$V212&lt;=20),"16-20 Days",
'Post Data'!$V212&gt;20,"20+ Days")</f>
        <v>00-05 Days</v>
      </c>
      <c r="X212" s="1" t="str">
        <f>IF(AND('Post Data'!$N212&lt;='Post Data'!$L212,'Post Data'!$N212&lt;&gt;0),"Within SLA",IF(AND(TODAY()&lt;='Post Data'!$L212,'Post Data'!$N212=0),"Within SLA","SLA Violated"))</f>
        <v>SLA Violated</v>
      </c>
      <c r="Y212" s="1" t="str">
        <f t="array" ref="Y212">IFERROR(INDEX('Pending @'!$B$2:$B$19,MATCH('Post Data'!$H212,'Pending @'!$A$2:$A$19,0)),
IF(AND('Post Data'!$D212="Region Update",'Post Data'!$AA212="Central"),"DNS-Central",
IF(AND('Post Data'!$D212="Region Update",'Post Data'!$AA212="Eastern"),"DNS-Eastern",
IF(AND('Post Data'!$D212="Region Update",'Post Data'!$AA212="Northern"),"DNS-Northern",
IF(AND('Post Data'!$D212="Region Update",'Post Data'!$AA212="Southern"),"DNS-Southern",
IF(AND('Post Data'!$D212="Region Update",'Post Data'!$AA212="Western"),"DNS-Western",
IF(AND('Post Data'!$D212="Region Update",'Post Data'!$AA212="Ops CO"),"DNS-Regional Ops",
IF(AND('Post Data'!$D212="Invoice Validation",'Post Data'!$AA212="Central"),"DNS-Central",
IF(AND('Post Data'!$D212="Invoice Validation",'Post Data'!$AA212="Eastern"),"DNS-Eastern",
IF(AND('Post Data'!$D212="Invoice Validation",'Post Data'!$AA212="Northern"),"DNS-Northern",
IF(AND('Post Data'!$D212="Invoice Validation",'Post Data'!$AA212="Southern"),"DNS-Southern",
IF(AND('Post Data'!$D212="Invoice Validation",'Post Data'!$AA212="Western"),"DNS-Western",
IF(AND('Post Data'!$D212="Invoiced Validation",'Post Data'!$AA212="Ops CO"),"DNS-Regional Ops",
IF(OR('Post Data'!$D212="Create &amp; Upload PO",'Post Data'!$D212="Payment Status Update",'Post Data'!$D212="Create SES and Send to Finance"),"DNS-Finance",
IF('Post Data'!$D212="SCM Invoice Validation","DNS-SCM")))))))))))))))</f>
        <v>Browns-Southern</v>
      </c>
      <c r="Z212" s="1" t="str">
        <f>IF(ISNUMBER(SEARCH("DNS",'Post Data'!$Y212)),"DNS","Vendor")</f>
        <v>Vendor</v>
      </c>
      <c r="AA212" s="1" t="str">
        <f t="array" ref="AA212">IFS(ISNUMBER(SEARCH("Central Office",'Post Data'!$C212)),"Ops CO",
OR(ISNUMBER(SEARCH("CNR",'Post Data'!$C212)),ISNUMBER(SEARCH("NWR",'Post Data'!$C212))),"Central",
OR(ISNUMBER(SEARCH("ESR",'Post Data'!$C212)),ISNUMBER(SEARCH("UVR",'Post Data'!$C212))),"Eastern",
OR(ISNUMBER(SEARCH("NCR",'Post Data'!$C212)),ISNUMBER(SEARCH("NTR",'Post Data'!$C212))),"Northern",
OR(ISNUMBER(SEARCH("WSR",'Post Data'!$C212)),ISNUMBER(SEARCH("SUR",'Post Data'!$C212))),"Southern",
OR(ISNUMBER(SEARCH("WCR",'Post Data'!$C212)),ISNUMBER(SEARCH("WNR",'Post Data'!$C212))),"Western")</f>
        <v>Southern</v>
      </c>
      <c r="AB212" s="1" t="str">
        <f>'Post Data'!$R212</f>
        <v>AC</v>
      </c>
      <c r="AC212" s="4">
        <v>45107.0</v>
      </c>
      <c r="AD212" s="1">
        <f>COUNTIFS('Post Data'!$X$2:$X$465,"Within SLA",'Post Data'!$C$2:$C$465,'Post Data'!$C212,'Post Data'!$D$2:$D$465,'Post Data'!$D212)</f>
        <v>0</v>
      </c>
      <c r="AE212" s="1">
        <f>COUNTIFS('Post Data'!$X$2:$X$465,"SLA Violated",'Post Data'!$C$2:$C$465,'Post Data'!$C212,'Post Data'!$D$2:$D$465,'Post Data'!$D212)</f>
        <v>1</v>
      </c>
      <c r="AF212" s="10">
        <f>'Post Data'!$AD212/('Post Data'!$AD212+'Post Data'!$AE212)</f>
        <v>0</v>
      </c>
    </row>
    <row r="213" ht="15.75" customHeight="1">
      <c r="A213" s="1" t="s">
        <v>579</v>
      </c>
      <c r="B213" s="1" t="s">
        <v>29</v>
      </c>
      <c r="C213" s="1" t="s">
        <v>558</v>
      </c>
      <c r="D213" s="1" t="s">
        <v>182</v>
      </c>
      <c r="E213" s="1" t="s">
        <v>332</v>
      </c>
      <c r="F213" s="1" t="s">
        <v>333</v>
      </c>
      <c r="G213" s="1" t="s">
        <v>188</v>
      </c>
      <c r="H213" s="1" t="s">
        <v>189</v>
      </c>
      <c r="I213" s="1">
        <v>103.0</v>
      </c>
      <c r="J213" s="1" t="s">
        <v>34</v>
      </c>
      <c r="K213" s="1" t="s">
        <v>35</v>
      </c>
      <c r="L213" s="9">
        <v>45131.597916666666</v>
      </c>
      <c r="M213" s="9">
        <v>45131.59861111111</v>
      </c>
      <c r="N213" s="9">
        <v>45132.58611111111</v>
      </c>
      <c r="O213" s="1" t="s">
        <v>246</v>
      </c>
      <c r="P213" s="1" t="b">
        <v>1</v>
      </c>
      <c r="Q213" s="1" t="s">
        <v>182</v>
      </c>
      <c r="R213" s="1" t="s">
        <v>42</v>
      </c>
      <c r="S213" s="6" t="s">
        <v>48</v>
      </c>
      <c r="T213" s="1" t="s">
        <v>39</v>
      </c>
      <c r="U213" s="1" t="str">
        <f>IF(ISNUMBER('Post Data'!$N213),"Done","Pending")</f>
        <v>Done</v>
      </c>
      <c r="V213" s="5">
        <f>IFERROR('Post Data'!$N213-'Post Data'!$M213,5000)</f>
        <v>0.9875</v>
      </c>
      <c r="W213" s="1" t="str">
        <f t="array" ref="W213">IFS('Post Data'!$V213&lt;=5,"00-05 Days",
AND('Post Data'!$V213&gt;5,'Post Data'!$V213&lt;=10),"06-10 Days",
AND('Post Data'!$V213&gt;10,'Post Data'!$V213&lt;=15),"11-15 Days",
AND('Post Data'!$V213&gt;15,'Post Data'!$V213&lt;=20),"16-20 Days",
'Post Data'!$V213&gt;20,"20+ Days")</f>
        <v>00-05 Days</v>
      </c>
      <c r="X213" s="1" t="str">
        <f>IF(AND('Post Data'!$N213&lt;='Post Data'!$L213,'Post Data'!$N213&lt;&gt;0),"Within SLA",IF(AND(TODAY()&lt;='Post Data'!$L213,'Post Data'!$N213=0),"Within SLA","SLA Violated"))</f>
        <v>SLA Violated</v>
      </c>
      <c r="Y213" s="1" t="str">
        <f t="array" ref="Y213">IFERROR(INDEX('Pending @'!$B$2:$B$19,MATCH('Post Data'!$H213,'Pending @'!$A$2:$A$19,0)),
IF(AND('Post Data'!$D213="Region Update",'Post Data'!$AA213="Central"),"DNS-Central",
IF(AND('Post Data'!$D213="Region Update",'Post Data'!$AA213="Eastern"),"DNS-Eastern",
IF(AND('Post Data'!$D213="Region Update",'Post Data'!$AA213="Northern"),"DNS-Northern",
IF(AND('Post Data'!$D213="Region Update",'Post Data'!$AA213="Southern"),"DNS-Southern",
IF(AND('Post Data'!$D213="Region Update",'Post Data'!$AA213="Western"),"DNS-Western",
IF(AND('Post Data'!$D213="Region Update",'Post Data'!$AA213="Ops CO"),"DNS-Regional Ops",
IF(AND('Post Data'!$D213="Invoice Validation",'Post Data'!$AA213="Central"),"DNS-Central",
IF(AND('Post Data'!$D213="Invoice Validation",'Post Data'!$AA213="Eastern"),"DNS-Eastern",
IF(AND('Post Data'!$D213="Invoice Validation",'Post Data'!$AA213="Northern"),"DNS-Northern",
IF(AND('Post Data'!$D213="Invoice Validation",'Post Data'!$AA213="Southern"),"DNS-Southern",
IF(AND('Post Data'!$D213="Invoice Validation",'Post Data'!$AA213="Western"),"DNS-Western",
IF(AND('Post Data'!$D213="Invoiced Validation",'Post Data'!$AA213="Ops CO"),"DNS-Regional Ops",
IF(OR('Post Data'!$D213="Create &amp; Upload PO",'Post Data'!$D213="Payment Status Update",'Post Data'!$D213="Create SES and Send to Finance"),"DNS-Finance",
IF('Post Data'!$D213="SCM Invoice Validation","DNS-SCM")))))))))))))))</f>
        <v>DNS-Western</v>
      </c>
      <c r="Z213" s="1" t="str">
        <f>IF(ISNUMBER(SEARCH("DNS",'Post Data'!$Y213)),"DNS","Vendor")</f>
        <v>DNS</v>
      </c>
      <c r="AA213" s="1" t="str">
        <f t="array" ref="AA213">IFS(ISNUMBER(SEARCH("Central Office",'Post Data'!$C213)),"Ops CO",
OR(ISNUMBER(SEARCH("CNR",'Post Data'!$C213)),ISNUMBER(SEARCH("NWR",'Post Data'!$C213))),"Central",
OR(ISNUMBER(SEARCH("ESR",'Post Data'!$C213)),ISNUMBER(SEARCH("UVR",'Post Data'!$C213))),"Eastern",
OR(ISNUMBER(SEARCH("NCR",'Post Data'!$C213)),ISNUMBER(SEARCH("NTR",'Post Data'!$C213))),"Northern",
OR(ISNUMBER(SEARCH("WSR",'Post Data'!$C213)),ISNUMBER(SEARCH("SUR",'Post Data'!$C213))),"Southern",
OR(ISNUMBER(SEARCH("WCR",'Post Data'!$C213)),ISNUMBER(SEARCH("WNR",'Post Data'!$C213))),"Western")</f>
        <v>Western</v>
      </c>
      <c r="AB213" s="1" t="str">
        <f>'Post Data'!$R213</f>
        <v>PG</v>
      </c>
      <c r="AC213" s="4">
        <v>45107.0</v>
      </c>
      <c r="AD213" s="1">
        <f>COUNTIFS('Post Data'!$X$2:$X$465,"Within SLA",'Post Data'!$C$2:$C$465,'Post Data'!$C213,'Post Data'!$D$2:$D$465,'Post Data'!$D213)</f>
        <v>0</v>
      </c>
      <c r="AE213" s="1">
        <f>COUNTIFS('Post Data'!$X$2:$X$465,"SLA Violated",'Post Data'!$C$2:$C$465,'Post Data'!$C213,'Post Data'!$D$2:$D$465,'Post Data'!$D213)</f>
        <v>1</v>
      </c>
      <c r="AF213" s="10">
        <f>'Post Data'!$AD213/('Post Data'!$AD213+'Post Data'!$AE213)</f>
        <v>0</v>
      </c>
    </row>
    <row r="214" ht="15.75" customHeight="1">
      <c r="A214" s="1" t="s">
        <v>580</v>
      </c>
      <c r="B214" s="1" t="s">
        <v>29</v>
      </c>
      <c r="C214" s="1" t="s">
        <v>581</v>
      </c>
      <c r="D214" s="1" t="s">
        <v>31</v>
      </c>
      <c r="E214" s="1" t="s">
        <v>32</v>
      </c>
      <c r="F214" s="1" t="s">
        <v>33</v>
      </c>
      <c r="G214" s="1" t="s">
        <v>162</v>
      </c>
      <c r="H214" s="1" t="s">
        <v>163</v>
      </c>
      <c r="I214" s="1">
        <v>139.0</v>
      </c>
      <c r="J214" s="1" t="s">
        <v>34</v>
      </c>
      <c r="K214" s="1" t="s">
        <v>35</v>
      </c>
      <c r="L214" s="9">
        <v>45136.59166666667</v>
      </c>
      <c r="M214" s="9">
        <v>45131.59166666667</v>
      </c>
      <c r="N214" s="9">
        <v>45135.93402777778</v>
      </c>
      <c r="O214" s="1" t="s">
        <v>246</v>
      </c>
      <c r="P214" s="1" t="b">
        <v>0</v>
      </c>
      <c r="Q214" s="1" t="s">
        <v>31</v>
      </c>
      <c r="R214" s="1" t="s">
        <v>65</v>
      </c>
      <c r="S214" s="6" t="s">
        <v>48</v>
      </c>
      <c r="T214" s="1" t="s">
        <v>39</v>
      </c>
      <c r="U214" s="1" t="str">
        <f>IF(ISNUMBER('Post Data'!$N214),"Done","Pending")</f>
        <v>Done</v>
      </c>
      <c r="V214" s="5">
        <f>IFERROR('Post Data'!$N214-'Post Data'!$M214,5000)</f>
        <v>4.342361111</v>
      </c>
      <c r="W214" s="1" t="str">
        <f t="array" ref="W214">IFS('Post Data'!$V214&lt;=5,"00-05 Days",
AND('Post Data'!$V214&gt;5,'Post Data'!$V214&lt;=10),"06-10 Days",
AND('Post Data'!$V214&gt;10,'Post Data'!$V214&lt;=15),"11-15 Days",
AND('Post Data'!$V214&gt;15,'Post Data'!$V214&lt;=20),"16-20 Days",
'Post Data'!$V214&gt;20,"20+ Days")</f>
        <v>00-05 Days</v>
      </c>
      <c r="X214" s="1" t="str">
        <f>IF(AND('Post Data'!$N214&lt;='Post Data'!$L214,'Post Data'!$N214&lt;&gt;0),"Within SLA",IF(AND(TODAY()&lt;='Post Data'!$L214,'Post Data'!$N214=0),"Within SLA","SLA Violated"))</f>
        <v>Within SLA</v>
      </c>
      <c r="Y214" s="1" t="str">
        <f t="array" ref="Y214">IFERROR(INDEX('Pending @'!$B$2:$B$19,MATCH('Post Data'!$H214,'Pending @'!$A$2:$A$19,0)),
IF(AND('Post Data'!$D214="Region Update",'Post Data'!$AA214="Central"),"DNS-Central",
IF(AND('Post Data'!$D214="Region Update",'Post Data'!$AA214="Eastern"),"DNS-Eastern",
IF(AND('Post Data'!$D214="Region Update",'Post Data'!$AA214="Northern"),"DNS-Northern",
IF(AND('Post Data'!$D214="Region Update",'Post Data'!$AA214="Southern"),"DNS-Southern",
IF(AND('Post Data'!$D214="Region Update",'Post Data'!$AA214="Western"),"DNS-Western",
IF(AND('Post Data'!$D214="Region Update",'Post Data'!$AA214="Ops CO"),"DNS-Regional Ops",
IF(AND('Post Data'!$D214="Invoice Validation",'Post Data'!$AA214="Central"),"DNS-Central",
IF(AND('Post Data'!$D214="Invoice Validation",'Post Data'!$AA214="Eastern"),"DNS-Eastern",
IF(AND('Post Data'!$D214="Invoice Validation",'Post Data'!$AA214="Northern"),"DNS-Northern",
IF(AND('Post Data'!$D214="Invoice Validation",'Post Data'!$AA214="Southern"),"DNS-Southern",
IF(AND('Post Data'!$D214="Invoice Validation",'Post Data'!$AA214="Western"),"DNS-Western",
IF(AND('Post Data'!$D214="Invoiced Validation",'Post Data'!$AA214="Ops CO"),"DNS-Regional Ops",
IF(OR('Post Data'!$D214="Create &amp; Upload PO",'Post Data'!$D214="Payment Status Update",'Post Data'!$D214="Create SES and Send to Finance"),"DNS-Finance",
IF('Post Data'!$D214="SCM Invoice Validation","DNS-SCM")))))))))))))))</f>
        <v>DNS-Finance</v>
      </c>
      <c r="Z214" s="1" t="str">
        <f>IF(ISNUMBER(SEARCH("DNS",'Post Data'!$Y214)),"DNS","Vendor")</f>
        <v>DNS</v>
      </c>
      <c r="AA214" s="1" t="str">
        <f t="array" ref="AA214">IFS(ISNUMBER(SEARCH("Central Office",'Post Data'!$C214)),"Ops CO",
OR(ISNUMBER(SEARCH("CNR",'Post Data'!$C214)),ISNUMBER(SEARCH("NWR",'Post Data'!$C214))),"Central",
OR(ISNUMBER(SEARCH("ESR",'Post Data'!$C214)),ISNUMBER(SEARCH("UVR",'Post Data'!$C214))),"Eastern",
OR(ISNUMBER(SEARCH("NCR",'Post Data'!$C214)),ISNUMBER(SEARCH("NTR",'Post Data'!$C214))),"Northern",
OR(ISNUMBER(SEARCH("WSR",'Post Data'!$C214)),ISNUMBER(SEARCH("SUR",'Post Data'!$C214))),"Southern",
OR(ISNUMBER(SEARCH("WCR",'Post Data'!$C214)),ISNUMBER(SEARCH("WNR",'Post Data'!$C214))),"Western")</f>
        <v>Southern</v>
      </c>
      <c r="AB214" s="1" t="str">
        <f>'Post Data'!$R214</f>
        <v>FTG</v>
      </c>
      <c r="AC214" s="4">
        <v>45107.0</v>
      </c>
      <c r="AD214" s="1">
        <f>COUNTIFS('Post Data'!$X$2:$X$465,"Within SLA",'Post Data'!$C$2:$C$465,'Post Data'!$C214,'Post Data'!$D$2:$D$465,'Post Data'!$D214)</f>
        <v>1</v>
      </c>
      <c r="AE214" s="1">
        <f>COUNTIFS('Post Data'!$X$2:$X$465,"SLA Violated",'Post Data'!$C$2:$C$465,'Post Data'!$C214,'Post Data'!$D$2:$D$465,'Post Data'!$D214)</f>
        <v>0</v>
      </c>
      <c r="AF214" s="10">
        <f>'Post Data'!$AD214/('Post Data'!$AD214+'Post Data'!$AE214)</f>
        <v>1</v>
      </c>
    </row>
    <row r="215" ht="15.75" customHeight="1">
      <c r="A215" s="1" t="s">
        <v>582</v>
      </c>
      <c r="B215" s="1" t="s">
        <v>29</v>
      </c>
      <c r="C215" s="1" t="s">
        <v>560</v>
      </c>
      <c r="D215" s="1" t="s">
        <v>182</v>
      </c>
      <c r="E215" s="1" t="s">
        <v>114</v>
      </c>
      <c r="F215" s="1" t="s">
        <v>115</v>
      </c>
      <c r="G215" s="1" t="s">
        <v>188</v>
      </c>
      <c r="H215" s="1" t="s">
        <v>189</v>
      </c>
      <c r="I215" s="1">
        <v>96.0</v>
      </c>
      <c r="J215" s="1" t="s">
        <v>34</v>
      </c>
      <c r="K215" s="1" t="s">
        <v>35</v>
      </c>
      <c r="L215" s="9">
        <v>45131.589583333334</v>
      </c>
      <c r="M215" s="9">
        <v>45131.59027777778</v>
      </c>
      <c r="N215" s="9">
        <v>45132.54513888889</v>
      </c>
      <c r="O215" s="1" t="s">
        <v>246</v>
      </c>
      <c r="P215" s="1" t="b">
        <v>1</v>
      </c>
      <c r="Q215" s="1" t="s">
        <v>182</v>
      </c>
      <c r="R215" s="1" t="s">
        <v>37</v>
      </c>
      <c r="S215" s="6" t="s">
        <v>48</v>
      </c>
      <c r="T215" s="1" t="s">
        <v>39</v>
      </c>
      <c r="U215" s="1" t="str">
        <f>IF(ISNUMBER('Post Data'!$N215),"Done","Pending")</f>
        <v>Done</v>
      </c>
      <c r="V215" s="5">
        <f>IFERROR('Post Data'!$N215-'Post Data'!$M215,5000)</f>
        <v>0.9548611111</v>
      </c>
      <c r="W215" s="1" t="str">
        <f t="array" ref="W215">IFS('Post Data'!$V215&lt;=5,"00-05 Days",
AND('Post Data'!$V215&gt;5,'Post Data'!$V215&lt;=10),"06-10 Days",
AND('Post Data'!$V215&gt;10,'Post Data'!$V215&lt;=15),"11-15 Days",
AND('Post Data'!$V215&gt;15,'Post Data'!$V215&lt;=20),"16-20 Days",
'Post Data'!$V215&gt;20,"20+ Days")</f>
        <v>00-05 Days</v>
      </c>
      <c r="X215" s="1" t="str">
        <f>IF(AND('Post Data'!$N215&lt;='Post Data'!$L215,'Post Data'!$N215&lt;&gt;0),"Within SLA",IF(AND(TODAY()&lt;='Post Data'!$L215,'Post Data'!$N215=0),"Within SLA","SLA Violated"))</f>
        <v>SLA Violated</v>
      </c>
      <c r="Y215" s="1" t="str">
        <f t="array" ref="Y215">IFERROR(INDEX('Pending @'!$B$2:$B$19,MATCH('Post Data'!$H215,'Pending @'!$A$2:$A$19,0)),
IF(AND('Post Data'!$D215="Region Update",'Post Data'!$AA215="Central"),"DNS-Central",
IF(AND('Post Data'!$D215="Region Update",'Post Data'!$AA215="Eastern"),"DNS-Eastern",
IF(AND('Post Data'!$D215="Region Update",'Post Data'!$AA215="Northern"),"DNS-Northern",
IF(AND('Post Data'!$D215="Region Update",'Post Data'!$AA215="Southern"),"DNS-Southern",
IF(AND('Post Data'!$D215="Region Update",'Post Data'!$AA215="Western"),"DNS-Western",
IF(AND('Post Data'!$D215="Region Update",'Post Data'!$AA215="Ops CO"),"DNS-Regional Ops",
IF(AND('Post Data'!$D215="Invoice Validation",'Post Data'!$AA215="Central"),"DNS-Central",
IF(AND('Post Data'!$D215="Invoice Validation",'Post Data'!$AA215="Eastern"),"DNS-Eastern",
IF(AND('Post Data'!$D215="Invoice Validation",'Post Data'!$AA215="Northern"),"DNS-Northern",
IF(AND('Post Data'!$D215="Invoice Validation",'Post Data'!$AA215="Southern"),"DNS-Southern",
IF(AND('Post Data'!$D215="Invoice Validation",'Post Data'!$AA215="Western"),"DNS-Western",
IF(AND('Post Data'!$D215="Invoiced Validation",'Post Data'!$AA215="Ops CO"),"DNS-Regional Ops",
IF(OR('Post Data'!$D215="Create &amp; Upload PO",'Post Data'!$D215="Payment Status Update",'Post Data'!$D215="Create SES and Send to Finance"),"DNS-Finance",
IF('Post Data'!$D215="SCM Invoice Validation","DNS-SCM")))))))))))))))</f>
        <v>DNS-Western</v>
      </c>
      <c r="Z215" s="1" t="str">
        <f>IF(ISNUMBER(SEARCH("DNS",'Post Data'!$Y215)),"DNS","Vendor")</f>
        <v>DNS</v>
      </c>
      <c r="AA215" s="1" t="str">
        <f t="array" ref="AA215">IFS(ISNUMBER(SEARCH("Central Office",'Post Data'!$C215)),"Ops CO",
OR(ISNUMBER(SEARCH("CNR",'Post Data'!$C215)),ISNUMBER(SEARCH("NWR",'Post Data'!$C215))),"Central",
OR(ISNUMBER(SEARCH("ESR",'Post Data'!$C215)),ISNUMBER(SEARCH("UVR",'Post Data'!$C215))),"Eastern",
OR(ISNUMBER(SEARCH("NCR",'Post Data'!$C215)),ISNUMBER(SEARCH("NTR",'Post Data'!$C215))),"Northern",
OR(ISNUMBER(SEARCH("WSR",'Post Data'!$C215)),ISNUMBER(SEARCH("SUR",'Post Data'!$C215))),"Southern",
OR(ISNUMBER(SEARCH("WCR",'Post Data'!$C215)),ISNUMBER(SEARCH("WNR",'Post Data'!$C215))),"Western")</f>
        <v>Western</v>
      </c>
      <c r="AB215" s="1" t="str">
        <f>'Post Data'!$R215</f>
        <v>PIS</v>
      </c>
      <c r="AC215" s="4">
        <v>45107.0</v>
      </c>
      <c r="AD215" s="1">
        <f>COUNTIFS('Post Data'!$X$2:$X$465,"Within SLA",'Post Data'!$C$2:$C$465,'Post Data'!$C215,'Post Data'!$D$2:$D$465,'Post Data'!$D215)</f>
        <v>0</v>
      </c>
      <c r="AE215" s="1">
        <f>COUNTIFS('Post Data'!$X$2:$X$465,"SLA Violated",'Post Data'!$C$2:$C$465,'Post Data'!$C215,'Post Data'!$D$2:$D$465,'Post Data'!$D215)</f>
        <v>1</v>
      </c>
      <c r="AF215" s="10">
        <f>'Post Data'!$AD215/('Post Data'!$AD215+'Post Data'!$AE215)</f>
        <v>0</v>
      </c>
    </row>
    <row r="216" ht="15.75" customHeight="1">
      <c r="A216" s="1" t="s">
        <v>583</v>
      </c>
      <c r="B216" s="1" t="s">
        <v>29</v>
      </c>
      <c r="C216" s="1" t="s">
        <v>584</v>
      </c>
      <c r="D216" s="1" t="s">
        <v>31</v>
      </c>
      <c r="E216" s="1" t="s">
        <v>32</v>
      </c>
      <c r="F216" s="1" t="s">
        <v>33</v>
      </c>
      <c r="G216" s="1" t="s">
        <v>162</v>
      </c>
      <c r="H216" s="1" t="s">
        <v>163</v>
      </c>
      <c r="I216" s="1">
        <v>128.0</v>
      </c>
      <c r="J216" s="1" t="s">
        <v>34</v>
      </c>
      <c r="K216" s="1" t="s">
        <v>35</v>
      </c>
      <c r="L216" s="9">
        <v>45131.583333333336</v>
      </c>
      <c r="M216" s="9">
        <v>45131.584027777775</v>
      </c>
      <c r="N216" s="9">
        <v>45135.92569444444</v>
      </c>
      <c r="O216" s="1" t="s">
        <v>246</v>
      </c>
      <c r="P216" s="1" t="b">
        <v>1</v>
      </c>
      <c r="Q216" s="1" t="s">
        <v>31</v>
      </c>
      <c r="R216" s="1" t="s">
        <v>51</v>
      </c>
      <c r="S216" s="6" t="s">
        <v>48</v>
      </c>
      <c r="T216" s="1" t="s">
        <v>39</v>
      </c>
      <c r="U216" s="1" t="str">
        <f>IF(ISNUMBER('Post Data'!$N216),"Done","Pending")</f>
        <v>Done</v>
      </c>
      <c r="V216" s="5">
        <f>IFERROR('Post Data'!$N216-'Post Data'!$M216,5000)</f>
        <v>4.341666667</v>
      </c>
      <c r="W216" s="1" t="str">
        <f t="array" ref="W216">IFS('Post Data'!$V216&lt;=5,"00-05 Days",
AND('Post Data'!$V216&gt;5,'Post Data'!$V216&lt;=10),"06-10 Days",
AND('Post Data'!$V216&gt;10,'Post Data'!$V216&lt;=15),"11-15 Days",
AND('Post Data'!$V216&gt;15,'Post Data'!$V216&lt;=20),"16-20 Days",
'Post Data'!$V216&gt;20,"20+ Days")</f>
        <v>00-05 Days</v>
      </c>
      <c r="X216" s="1" t="str">
        <f>IF(AND('Post Data'!$N216&lt;='Post Data'!$L216,'Post Data'!$N216&lt;&gt;0),"Within SLA",IF(AND(TODAY()&lt;='Post Data'!$L216,'Post Data'!$N216=0),"Within SLA","SLA Violated"))</f>
        <v>SLA Violated</v>
      </c>
      <c r="Y216" s="1" t="str">
        <f t="array" ref="Y216">IFERROR(INDEX('Pending @'!$B$2:$B$19,MATCH('Post Data'!$H216,'Pending @'!$A$2:$A$19,0)),
IF(AND('Post Data'!$D216="Region Update",'Post Data'!$AA216="Central"),"DNS-Central",
IF(AND('Post Data'!$D216="Region Update",'Post Data'!$AA216="Eastern"),"DNS-Eastern",
IF(AND('Post Data'!$D216="Region Update",'Post Data'!$AA216="Northern"),"DNS-Northern",
IF(AND('Post Data'!$D216="Region Update",'Post Data'!$AA216="Southern"),"DNS-Southern",
IF(AND('Post Data'!$D216="Region Update",'Post Data'!$AA216="Western"),"DNS-Western",
IF(AND('Post Data'!$D216="Region Update",'Post Data'!$AA216="Ops CO"),"DNS-Regional Ops",
IF(AND('Post Data'!$D216="Invoice Validation",'Post Data'!$AA216="Central"),"DNS-Central",
IF(AND('Post Data'!$D216="Invoice Validation",'Post Data'!$AA216="Eastern"),"DNS-Eastern",
IF(AND('Post Data'!$D216="Invoice Validation",'Post Data'!$AA216="Northern"),"DNS-Northern",
IF(AND('Post Data'!$D216="Invoice Validation",'Post Data'!$AA216="Southern"),"DNS-Southern",
IF(AND('Post Data'!$D216="Invoice Validation",'Post Data'!$AA216="Western"),"DNS-Western",
IF(AND('Post Data'!$D216="Invoiced Validation",'Post Data'!$AA216="Ops CO"),"DNS-Regional Ops",
IF(OR('Post Data'!$D216="Create &amp; Upload PO",'Post Data'!$D216="Payment Status Update",'Post Data'!$D216="Create SES and Send to Finance"),"DNS-Finance",
IF('Post Data'!$D216="SCM Invoice Validation","DNS-SCM")))))))))))))))</f>
        <v>DNS-Finance</v>
      </c>
      <c r="Z216" s="1" t="str">
        <f>IF(ISNUMBER(SEARCH("DNS",'Post Data'!$Y216)),"DNS","Vendor")</f>
        <v>DNS</v>
      </c>
      <c r="AA216" s="1" t="str">
        <f t="array" ref="AA216">IFS(ISNUMBER(SEARCH("Central Office",'Post Data'!$C216)),"Ops CO",
OR(ISNUMBER(SEARCH("CNR",'Post Data'!$C216)),ISNUMBER(SEARCH("NWR",'Post Data'!$C216))),"Central",
OR(ISNUMBER(SEARCH("ESR",'Post Data'!$C216)),ISNUMBER(SEARCH("UVR",'Post Data'!$C216))),"Eastern",
OR(ISNUMBER(SEARCH("NCR",'Post Data'!$C216)),ISNUMBER(SEARCH("NTR",'Post Data'!$C216))),"Northern",
OR(ISNUMBER(SEARCH("WSR",'Post Data'!$C216)),ISNUMBER(SEARCH("SUR",'Post Data'!$C216))),"Southern",
OR(ISNUMBER(SEARCH("WCR",'Post Data'!$C216)),ISNUMBER(SEARCH("WNR",'Post Data'!$C216))),"Western")</f>
        <v>Northern</v>
      </c>
      <c r="AB216" s="1" t="str">
        <f>'Post Data'!$R216</f>
        <v>Refuel</v>
      </c>
      <c r="AC216" s="4">
        <v>45107.0</v>
      </c>
      <c r="AD216" s="1">
        <f>COUNTIFS('Post Data'!$X$2:$X$465,"Within SLA",'Post Data'!$C$2:$C$465,'Post Data'!$C216,'Post Data'!$D$2:$D$465,'Post Data'!$D216)</f>
        <v>0</v>
      </c>
      <c r="AE216" s="1">
        <f>COUNTIFS('Post Data'!$X$2:$X$465,"SLA Violated",'Post Data'!$C$2:$C$465,'Post Data'!$C216,'Post Data'!$D$2:$D$465,'Post Data'!$D216)</f>
        <v>1</v>
      </c>
      <c r="AF216" s="10">
        <f>'Post Data'!$AD216/('Post Data'!$AD216+'Post Data'!$AE216)</f>
        <v>0</v>
      </c>
    </row>
    <row r="217" ht="15.75" customHeight="1">
      <c r="A217" s="1" t="s">
        <v>585</v>
      </c>
      <c r="B217" s="1" t="s">
        <v>29</v>
      </c>
      <c r="C217" s="1" t="s">
        <v>586</v>
      </c>
      <c r="D217" s="1" t="s">
        <v>31</v>
      </c>
      <c r="E217" s="1" t="s">
        <v>32</v>
      </c>
      <c r="F217" s="1" t="s">
        <v>33</v>
      </c>
      <c r="G217" s="1"/>
      <c r="H217" s="1"/>
      <c r="I217" s="1">
        <v>110.0</v>
      </c>
      <c r="J217" s="1" t="s">
        <v>34</v>
      </c>
      <c r="K217" s="1" t="s">
        <v>35</v>
      </c>
      <c r="L217" s="9">
        <v>45131.58263888889</v>
      </c>
      <c r="M217" s="9">
        <v>45131.583333333336</v>
      </c>
      <c r="N217" s="9">
        <v>45135.925</v>
      </c>
      <c r="O217" s="1" t="s">
        <v>246</v>
      </c>
      <c r="P217" s="1" t="b">
        <v>1</v>
      </c>
      <c r="Q217" s="1" t="s">
        <v>31</v>
      </c>
      <c r="R217" s="1" t="s">
        <v>42</v>
      </c>
      <c r="S217" s="6" t="s">
        <v>48</v>
      </c>
      <c r="T217" s="1" t="s">
        <v>39</v>
      </c>
      <c r="U217" s="1" t="str">
        <f>IF(ISNUMBER('Post Data'!$N217),"Done","Pending")</f>
        <v>Done</v>
      </c>
      <c r="V217" s="5">
        <f>IFERROR('Post Data'!$N217-'Post Data'!$M217,5000)</f>
        <v>4.341666667</v>
      </c>
      <c r="W217" s="1" t="str">
        <f t="array" ref="W217">IFS('Post Data'!$V217&lt;=5,"00-05 Days",
AND('Post Data'!$V217&gt;5,'Post Data'!$V217&lt;=10),"06-10 Days",
AND('Post Data'!$V217&gt;10,'Post Data'!$V217&lt;=15),"11-15 Days",
AND('Post Data'!$V217&gt;15,'Post Data'!$V217&lt;=20),"16-20 Days",
'Post Data'!$V217&gt;20,"20+ Days")</f>
        <v>00-05 Days</v>
      </c>
      <c r="X217" s="1" t="str">
        <f>IF(AND('Post Data'!$N217&lt;='Post Data'!$L217,'Post Data'!$N217&lt;&gt;0),"Within SLA",IF(AND(TODAY()&lt;='Post Data'!$L217,'Post Data'!$N217=0),"Within SLA","SLA Violated"))</f>
        <v>SLA Violated</v>
      </c>
      <c r="Y217" s="1" t="str">
        <f t="array" ref="Y217">IFERROR(INDEX('Pending @'!$B$2:$B$19,MATCH('Post Data'!$H217,'Pending @'!$A$2:$A$19,0)),
IF(AND('Post Data'!$D217="Region Update",'Post Data'!$AA217="Central"),"DNS-Central",
IF(AND('Post Data'!$D217="Region Update",'Post Data'!$AA217="Eastern"),"DNS-Eastern",
IF(AND('Post Data'!$D217="Region Update",'Post Data'!$AA217="Northern"),"DNS-Northern",
IF(AND('Post Data'!$D217="Region Update",'Post Data'!$AA217="Southern"),"DNS-Southern",
IF(AND('Post Data'!$D217="Region Update",'Post Data'!$AA217="Western"),"DNS-Western",
IF(AND('Post Data'!$D217="Region Update",'Post Data'!$AA217="Ops CO"),"DNS-Regional Ops",
IF(AND('Post Data'!$D217="Invoice Validation",'Post Data'!$AA217="Central"),"DNS-Central",
IF(AND('Post Data'!$D217="Invoice Validation",'Post Data'!$AA217="Eastern"),"DNS-Eastern",
IF(AND('Post Data'!$D217="Invoice Validation",'Post Data'!$AA217="Northern"),"DNS-Northern",
IF(AND('Post Data'!$D217="Invoice Validation",'Post Data'!$AA217="Southern"),"DNS-Southern",
IF(AND('Post Data'!$D217="Invoice Validation",'Post Data'!$AA217="Western"),"DNS-Western",
IF(AND('Post Data'!$D217="Invoiced Validation",'Post Data'!$AA217="Ops CO"),"DNS-Regional Ops",
IF(OR('Post Data'!$D217="Create &amp; Upload PO",'Post Data'!$D217="Payment Status Update",'Post Data'!$D217="Create SES and Send to Finance"),"DNS-Finance",
IF('Post Data'!$D217="SCM Invoice Validation","DNS-SCM")))))))))))))))</f>
        <v>DNS-Finance</v>
      </c>
      <c r="Z217" s="1" t="str">
        <f>IF(ISNUMBER(SEARCH("DNS",'Post Data'!$Y217)),"DNS","Vendor")</f>
        <v>DNS</v>
      </c>
      <c r="AA217" s="1" t="str">
        <f t="array" ref="AA217">IFS(ISNUMBER(SEARCH("Central Office",'Post Data'!$C217)),"Ops CO",
OR(ISNUMBER(SEARCH("CNR",'Post Data'!$C217)),ISNUMBER(SEARCH("NWR",'Post Data'!$C217))),"Central",
OR(ISNUMBER(SEARCH("ESR",'Post Data'!$C217)),ISNUMBER(SEARCH("UVR",'Post Data'!$C217))),"Eastern",
OR(ISNUMBER(SEARCH("NCR",'Post Data'!$C217)),ISNUMBER(SEARCH("NTR",'Post Data'!$C217))),"Northern",
OR(ISNUMBER(SEARCH("WSR",'Post Data'!$C217)),ISNUMBER(SEARCH("SUR",'Post Data'!$C217))),"Southern",
OR(ISNUMBER(SEARCH("WCR",'Post Data'!$C217)),ISNUMBER(SEARCH("WNR",'Post Data'!$C217))),"Western")</f>
        <v>Central</v>
      </c>
      <c r="AB217" s="1" t="str">
        <f>'Post Data'!$R217</f>
        <v>PG</v>
      </c>
      <c r="AC217" s="4">
        <v>45107.0</v>
      </c>
      <c r="AD217" s="1">
        <f>COUNTIFS('Post Data'!$X$2:$X$465,"Within SLA",'Post Data'!$C$2:$C$465,'Post Data'!$C217,'Post Data'!$D$2:$D$465,'Post Data'!$D217)</f>
        <v>0</v>
      </c>
      <c r="AE217" s="1">
        <f>COUNTIFS('Post Data'!$X$2:$X$465,"SLA Violated",'Post Data'!$C$2:$C$465,'Post Data'!$C217,'Post Data'!$D$2:$D$465,'Post Data'!$D217)</f>
        <v>2</v>
      </c>
      <c r="AF217" s="10">
        <f>'Post Data'!$AD217/('Post Data'!$AD217+'Post Data'!$AE217)</f>
        <v>0</v>
      </c>
    </row>
    <row r="218" ht="15.75" customHeight="1">
      <c r="A218" s="1" t="s">
        <v>587</v>
      </c>
      <c r="B218" s="1" t="s">
        <v>29</v>
      </c>
      <c r="C218" s="1" t="s">
        <v>588</v>
      </c>
      <c r="D218" s="1" t="s">
        <v>31</v>
      </c>
      <c r="E218" s="1" t="s">
        <v>32</v>
      </c>
      <c r="F218" s="1" t="s">
        <v>33</v>
      </c>
      <c r="G218" s="1"/>
      <c r="H218" s="1"/>
      <c r="I218" s="1">
        <v>111.0</v>
      </c>
      <c r="J218" s="1" t="s">
        <v>34</v>
      </c>
      <c r="K218" s="1" t="s">
        <v>35</v>
      </c>
      <c r="L218" s="9">
        <v>45131.58194444444</v>
      </c>
      <c r="M218" s="9">
        <v>45131.58263888889</v>
      </c>
      <c r="N218" s="9">
        <v>45135.92361111111</v>
      </c>
      <c r="O218" s="1" t="s">
        <v>246</v>
      </c>
      <c r="P218" s="1" t="b">
        <v>1</v>
      </c>
      <c r="Q218" s="1" t="s">
        <v>31</v>
      </c>
      <c r="R218" s="1" t="s">
        <v>42</v>
      </c>
      <c r="S218" s="6" t="s">
        <v>48</v>
      </c>
      <c r="T218" s="1" t="s">
        <v>39</v>
      </c>
      <c r="U218" s="1" t="str">
        <f>IF(ISNUMBER('Post Data'!$N218),"Done","Pending")</f>
        <v>Done</v>
      </c>
      <c r="V218" s="5">
        <f>IFERROR('Post Data'!$N218-'Post Data'!$M218,5000)</f>
        <v>4.340972222</v>
      </c>
      <c r="W218" s="1" t="str">
        <f t="array" ref="W218">IFS('Post Data'!$V218&lt;=5,"00-05 Days",
AND('Post Data'!$V218&gt;5,'Post Data'!$V218&lt;=10),"06-10 Days",
AND('Post Data'!$V218&gt;10,'Post Data'!$V218&lt;=15),"11-15 Days",
AND('Post Data'!$V218&gt;15,'Post Data'!$V218&lt;=20),"16-20 Days",
'Post Data'!$V218&gt;20,"20+ Days")</f>
        <v>00-05 Days</v>
      </c>
      <c r="X218" s="1" t="str">
        <f>IF(AND('Post Data'!$N218&lt;='Post Data'!$L218,'Post Data'!$N218&lt;&gt;0),"Within SLA",IF(AND(TODAY()&lt;='Post Data'!$L218,'Post Data'!$N218=0),"Within SLA","SLA Violated"))</f>
        <v>SLA Violated</v>
      </c>
      <c r="Y218" s="1" t="str">
        <f t="array" ref="Y218">IFERROR(INDEX('Pending @'!$B$2:$B$19,MATCH('Post Data'!$H218,'Pending @'!$A$2:$A$19,0)),
IF(AND('Post Data'!$D218="Region Update",'Post Data'!$AA218="Central"),"DNS-Central",
IF(AND('Post Data'!$D218="Region Update",'Post Data'!$AA218="Eastern"),"DNS-Eastern",
IF(AND('Post Data'!$D218="Region Update",'Post Data'!$AA218="Northern"),"DNS-Northern",
IF(AND('Post Data'!$D218="Region Update",'Post Data'!$AA218="Southern"),"DNS-Southern",
IF(AND('Post Data'!$D218="Region Update",'Post Data'!$AA218="Western"),"DNS-Western",
IF(AND('Post Data'!$D218="Region Update",'Post Data'!$AA218="Ops CO"),"DNS-Regional Ops",
IF(AND('Post Data'!$D218="Invoice Validation",'Post Data'!$AA218="Central"),"DNS-Central",
IF(AND('Post Data'!$D218="Invoice Validation",'Post Data'!$AA218="Eastern"),"DNS-Eastern",
IF(AND('Post Data'!$D218="Invoice Validation",'Post Data'!$AA218="Northern"),"DNS-Northern",
IF(AND('Post Data'!$D218="Invoice Validation",'Post Data'!$AA218="Southern"),"DNS-Southern",
IF(AND('Post Data'!$D218="Invoice Validation",'Post Data'!$AA218="Western"),"DNS-Western",
IF(AND('Post Data'!$D218="Invoiced Validation",'Post Data'!$AA218="Ops CO"),"DNS-Regional Ops",
IF(OR('Post Data'!$D218="Create &amp; Upload PO",'Post Data'!$D218="Payment Status Update",'Post Data'!$D218="Create SES and Send to Finance"),"DNS-Finance",
IF('Post Data'!$D218="SCM Invoice Validation","DNS-SCM")))))))))))))))</f>
        <v>DNS-Finance</v>
      </c>
      <c r="Z218" s="1" t="str">
        <f>IF(ISNUMBER(SEARCH("DNS",'Post Data'!$Y218)),"DNS","Vendor")</f>
        <v>DNS</v>
      </c>
      <c r="AA218" s="1" t="str">
        <f t="array" ref="AA218">IFS(ISNUMBER(SEARCH("Central Office",'Post Data'!$C218)),"Ops CO",
OR(ISNUMBER(SEARCH("CNR",'Post Data'!$C218)),ISNUMBER(SEARCH("NWR",'Post Data'!$C218))),"Central",
OR(ISNUMBER(SEARCH("ESR",'Post Data'!$C218)),ISNUMBER(SEARCH("UVR",'Post Data'!$C218))),"Eastern",
OR(ISNUMBER(SEARCH("NCR",'Post Data'!$C218)),ISNUMBER(SEARCH("NTR",'Post Data'!$C218))),"Northern",
OR(ISNUMBER(SEARCH("WSR",'Post Data'!$C218)),ISNUMBER(SEARCH("SUR",'Post Data'!$C218))),"Southern",
OR(ISNUMBER(SEARCH("WCR",'Post Data'!$C218)),ISNUMBER(SEARCH("WNR",'Post Data'!$C218))),"Western")</f>
        <v>Central</v>
      </c>
      <c r="AB218" s="1" t="str">
        <f>'Post Data'!$R218</f>
        <v>PG</v>
      </c>
      <c r="AC218" s="4">
        <v>45107.0</v>
      </c>
      <c r="AD218" s="1">
        <f>COUNTIFS('Post Data'!$X$2:$X$465,"Within SLA",'Post Data'!$C$2:$C$465,'Post Data'!$C218,'Post Data'!$D$2:$D$465,'Post Data'!$D218)</f>
        <v>0</v>
      </c>
      <c r="AE218" s="1">
        <f>COUNTIFS('Post Data'!$X$2:$X$465,"SLA Violated",'Post Data'!$C$2:$C$465,'Post Data'!$C218,'Post Data'!$D$2:$D$465,'Post Data'!$D218)</f>
        <v>2</v>
      </c>
      <c r="AF218" s="10">
        <f>'Post Data'!$AD218/('Post Data'!$AD218+'Post Data'!$AE218)</f>
        <v>0</v>
      </c>
    </row>
    <row r="219" ht="15.75" customHeight="1">
      <c r="A219" s="1" t="s">
        <v>589</v>
      </c>
      <c r="B219" s="1" t="s">
        <v>29</v>
      </c>
      <c r="C219" s="1" t="s">
        <v>590</v>
      </c>
      <c r="D219" s="1" t="s">
        <v>31</v>
      </c>
      <c r="E219" s="1" t="s">
        <v>32</v>
      </c>
      <c r="F219" s="1" t="s">
        <v>33</v>
      </c>
      <c r="G219" s="1"/>
      <c r="H219" s="1"/>
      <c r="I219" s="1">
        <v>115.0</v>
      </c>
      <c r="J219" s="1" t="s">
        <v>34</v>
      </c>
      <c r="K219" s="1" t="s">
        <v>35</v>
      </c>
      <c r="L219" s="9">
        <v>45131.57847222222</v>
      </c>
      <c r="M219" s="9">
        <v>45131.57916666667</v>
      </c>
      <c r="N219" s="9">
        <v>45135.93125</v>
      </c>
      <c r="O219" s="1" t="s">
        <v>246</v>
      </c>
      <c r="P219" s="1" t="b">
        <v>1</v>
      </c>
      <c r="Q219" s="1" t="s">
        <v>31</v>
      </c>
      <c r="R219" s="1" t="s">
        <v>42</v>
      </c>
      <c r="S219" s="6" t="s">
        <v>48</v>
      </c>
      <c r="T219" s="1" t="s">
        <v>39</v>
      </c>
      <c r="U219" s="1" t="str">
        <f>IF(ISNUMBER('Post Data'!$N219),"Done","Pending")</f>
        <v>Done</v>
      </c>
      <c r="V219" s="5">
        <f>IFERROR('Post Data'!$N219-'Post Data'!$M219,5000)</f>
        <v>4.352083333</v>
      </c>
      <c r="W219" s="1" t="str">
        <f t="array" ref="W219">IFS('Post Data'!$V219&lt;=5,"00-05 Days",
AND('Post Data'!$V219&gt;5,'Post Data'!$V219&lt;=10),"06-10 Days",
AND('Post Data'!$V219&gt;10,'Post Data'!$V219&lt;=15),"11-15 Days",
AND('Post Data'!$V219&gt;15,'Post Data'!$V219&lt;=20),"16-20 Days",
'Post Data'!$V219&gt;20,"20+ Days")</f>
        <v>00-05 Days</v>
      </c>
      <c r="X219" s="1" t="str">
        <f>IF(AND('Post Data'!$N219&lt;='Post Data'!$L219,'Post Data'!$N219&lt;&gt;0),"Within SLA",IF(AND(TODAY()&lt;='Post Data'!$L219,'Post Data'!$N219=0),"Within SLA","SLA Violated"))</f>
        <v>SLA Violated</v>
      </c>
      <c r="Y219" s="1" t="str">
        <f t="array" ref="Y219">IFERROR(INDEX('Pending @'!$B$2:$B$19,MATCH('Post Data'!$H219,'Pending @'!$A$2:$A$19,0)),
IF(AND('Post Data'!$D219="Region Update",'Post Data'!$AA219="Central"),"DNS-Central",
IF(AND('Post Data'!$D219="Region Update",'Post Data'!$AA219="Eastern"),"DNS-Eastern",
IF(AND('Post Data'!$D219="Region Update",'Post Data'!$AA219="Northern"),"DNS-Northern",
IF(AND('Post Data'!$D219="Region Update",'Post Data'!$AA219="Southern"),"DNS-Southern",
IF(AND('Post Data'!$D219="Region Update",'Post Data'!$AA219="Western"),"DNS-Western",
IF(AND('Post Data'!$D219="Region Update",'Post Data'!$AA219="Ops CO"),"DNS-Regional Ops",
IF(AND('Post Data'!$D219="Invoice Validation",'Post Data'!$AA219="Central"),"DNS-Central",
IF(AND('Post Data'!$D219="Invoice Validation",'Post Data'!$AA219="Eastern"),"DNS-Eastern",
IF(AND('Post Data'!$D219="Invoice Validation",'Post Data'!$AA219="Northern"),"DNS-Northern",
IF(AND('Post Data'!$D219="Invoice Validation",'Post Data'!$AA219="Southern"),"DNS-Southern",
IF(AND('Post Data'!$D219="Invoice Validation",'Post Data'!$AA219="Western"),"DNS-Western",
IF(AND('Post Data'!$D219="Invoiced Validation",'Post Data'!$AA219="Ops CO"),"DNS-Regional Ops",
IF(OR('Post Data'!$D219="Create &amp; Upload PO",'Post Data'!$D219="Payment Status Update",'Post Data'!$D219="Create SES and Send to Finance"),"DNS-Finance",
IF('Post Data'!$D219="SCM Invoice Validation","DNS-SCM")))))))))))))))</f>
        <v>DNS-Finance</v>
      </c>
      <c r="Z219" s="1" t="str">
        <f>IF(ISNUMBER(SEARCH("DNS",'Post Data'!$Y219)),"DNS","Vendor")</f>
        <v>DNS</v>
      </c>
      <c r="AA219" s="1" t="str">
        <f t="array" ref="AA219">IFS(ISNUMBER(SEARCH("Central Office",'Post Data'!$C219)),"Ops CO",
OR(ISNUMBER(SEARCH("CNR",'Post Data'!$C219)),ISNUMBER(SEARCH("NWR",'Post Data'!$C219))),"Central",
OR(ISNUMBER(SEARCH("ESR",'Post Data'!$C219)),ISNUMBER(SEARCH("UVR",'Post Data'!$C219))),"Eastern",
OR(ISNUMBER(SEARCH("NCR",'Post Data'!$C219)),ISNUMBER(SEARCH("NTR",'Post Data'!$C219))),"Northern",
OR(ISNUMBER(SEARCH("WSR",'Post Data'!$C219)),ISNUMBER(SEARCH("SUR",'Post Data'!$C219))),"Southern",
OR(ISNUMBER(SEARCH("WCR",'Post Data'!$C219)),ISNUMBER(SEARCH("WNR",'Post Data'!$C219))),"Western")</f>
        <v>Northern</v>
      </c>
      <c r="AB219" s="1" t="str">
        <f>'Post Data'!$R219</f>
        <v>PG</v>
      </c>
      <c r="AC219" s="4">
        <v>45107.0</v>
      </c>
      <c r="AD219" s="1">
        <f>COUNTIFS('Post Data'!$X$2:$X$465,"Within SLA",'Post Data'!$C$2:$C$465,'Post Data'!$C219,'Post Data'!$D$2:$D$465,'Post Data'!$D219)</f>
        <v>0</v>
      </c>
      <c r="AE219" s="1">
        <f>COUNTIFS('Post Data'!$X$2:$X$465,"SLA Violated",'Post Data'!$C$2:$C$465,'Post Data'!$C219,'Post Data'!$D$2:$D$465,'Post Data'!$D219)</f>
        <v>2</v>
      </c>
      <c r="AF219" s="10">
        <f>'Post Data'!$AD219/('Post Data'!$AD219+'Post Data'!$AE219)</f>
        <v>0</v>
      </c>
    </row>
    <row r="220" ht="15.75" customHeight="1">
      <c r="A220" s="1" t="s">
        <v>591</v>
      </c>
      <c r="B220" s="1" t="s">
        <v>29</v>
      </c>
      <c r="C220" s="1" t="s">
        <v>592</v>
      </c>
      <c r="D220" s="1" t="s">
        <v>31</v>
      </c>
      <c r="E220" s="1" t="s">
        <v>32</v>
      </c>
      <c r="F220" s="1" t="s">
        <v>33</v>
      </c>
      <c r="G220" s="1"/>
      <c r="H220" s="1"/>
      <c r="I220" s="1">
        <v>142.0</v>
      </c>
      <c r="J220" s="1" t="s">
        <v>34</v>
      </c>
      <c r="K220" s="1" t="s">
        <v>35</v>
      </c>
      <c r="L220" s="9">
        <v>45131.57777777778</v>
      </c>
      <c r="M220" s="9">
        <v>45131.57847222222</v>
      </c>
      <c r="N220" s="9">
        <v>45135.93472222222</v>
      </c>
      <c r="O220" s="1" t="s">
        <v>246</v>
      </c>
      <c r="P220" s="1" t="b">
        <v>1</v>
      </c>
      <c r="Q220" s="1" t="s">
        <v>31</v>
      </c>
      <c r="R220" s="1" t="s">
        <v>65</v>
      </c>
      <c r="S220" s="6" t="s">
        <v>48</v>
      </c>
      <c r="T220" s="1" t="s">
        <v>39</v>
      </c>
      <c r="U220" s="1" t="str">
        <f>IF(ISNUMBER('Post Data'!$N220),"Done","Pending")</f>
        <v>Done</v>
      </c>
      <c r="V220" s="5">
        <f>IFERROR('Post Data'!$N220-'Post Data'!$M220,5000)</f>
        <v>4.35625</v>
      </c>
      <c r="W220" s="1" t="str">
        <f t="array" ref="W220">IFS('Post Data'!$V220&lt;=5,"00-05 Days",
AND('Post Data'!$V220&gt;5,'Post Data'!$V220&lt;=10),"06-10 Days",
AND('Post Data'!$V220&gt;10,'Post Data'!$V220&lt;=15),"11-15 Days",
AND('Post Data'!$V220&gt;15,'Post Data'!$V220&lt;=20),"16-20 Days",
'Post Data'!$V220&gt;20,"20+ Days")</f>
        <v>00-05 Days</v>
      </c>
      <c r="X220" s="1" t="str">
        <f>IF(AND('Post Data'!$N220&lt;='Post Data'!$L220,'Post Data'!$N220&lt;&gt;0),"Within SLA",IF(AND(TODAY()&lt;='Post Data'!$L220,'Post Data'!$N220=0),"Within SLA","SLA Violated"))</f>
        <v>SLA Violated</v>
      </c>
      <c r="Y220" s="1" t="str">
        <f t="array" ref="Y220">IFERROR(INDEX('Pending @'!$B$2:$B$19,MATCH('Post Data'!$H220,'Pending @'!$A$2:$A$19,0)),
IF(AND('Post Data'!$D220="Region Update",'Post Data'!$AA220="Central"),"DNS-Central",
IF(AND('Post Data'!$D220="Region Update",'Post Data'!$AA220="Eastern"),"DNS-Eastern",
IF(AND('Post Data'!$D220="Region Update",'Post Data'!$AA220="Northern"),"DNS-Northern",
IF(AND('Post Data'!$D220="Region Update",'Post Data'!$AA220="Southern"),"DNS-Southern",
IF(AND('Post Data'!$D220="Region Update",'Post Data'!$AA220="Western"),"DNS-Western",
IF(AND('Post Data'!$D220="Region Update",'Post Data'!$AA220="Ops CO"),"DNS-Regional Ops",
IF(AND('Post Data'!$D220="Invoice Validation",'Post Data'!$AA220="Central"),"DNS-Central",
IF(AND('Post Data'!$D220="Invoice Validation",'Post Data'!$AA220="Eastern"),"DNS-Eastern",
IF(AND('Post Data'!$D220="Invoice Validation",'Post Data'!$AA220="Northern"),"DNS-Northern",
IF(AND('Post Data'!$D220="Invoice Validation",'Post Data'!$AA220="Southern"),"DNS-Southern",
IF(AND('Post Data'!$D220="Invoice Validation",'Post Data'!$AA220="Western"),"DNS-Western",
IF(AND('Post Data'!$D220="Invoiced Validation",'Post Data'!$AA220="Ops CO"),"DNS-Regional Ops",
IF(OR('Post Data'!$D220="Create &amp; Upload PO",'Post Data'!$D220="Payment Status Update",'Post Data'!$D220="Create SES and Send to Finance"),"DNS-Finance",
IF('Post Data'!$D220="SCM Invoice Validation","DNS-SCM")))))))))))))))</f>
        <v>DNS-Finance</v>
      </c>
      <c r="Z220" s="1" t="str">
        <f>IF(ISNUMBER(SEARCH("DNS",'Post Data'!$Y220)),"DNS","Vendor")</f>
        <v>DNS</v>
      </c>
      <c r="AA220" s="1" t="str">
        <f t="array" ref="AA220">IFS(ISNUMBER(SEARCH("Central Office",'Post Data'!$C220)),"Ops CO",
OR(ISNUMBER(SEARCH("CNR",'Post Data'!$C220)),ISNUMBER(SEARCH("NWR",'Post Data'!$C220))),"Central",
OR(ISNUMBER(SEARCH("ESR",'Post Data'!$C220)),ISNUMBER(SEARCH("UVR",'Post Data'!$C220))),"Eastern",
OR(ISNUMBER(SEARCH("NCR",'Post Data'!$C220)),ISNUMBER(SEARCH("NTR",'Post Data'!$C220))),"Northern",
OR(ISNUMBER(SEARCH("WSR",'Post Data'!$C220)),ISNUMBER(SEARCH("SUR",'Post Data'!$C220))),"Southern",
OR(ISNUMBER(SEARCH("WCR",'Post Data'!$C220)),ISNUMBER(SEARCH("WNR",'Post Data'!$C220))),"Western")</f>
        <v>Northern</v>
      </c>
      <c r="AB220" s="1" t="str">
        <f>'Post Data'!$R220</f>
        <v>FTG</v>
      </c>
      <c r="AC220" s="4">
        <v>45107.0</v>
      </c>
      <c r="AD220" s="1">
        <f>COUNTIFS('Post Data'!$X$2:$X$465,"Within SLA",'Post Data'!$C$2:$C$465,'Post Data'!$C220,'Post Data'!$D$2:$D$465,'Post Data'!$D220)</f>
        <v>0</v>
      </c>
      <c r="AE220" s="1">
        <f>COUNTIFS('Post Data'!$X$2:$X$465,"SLA Violated",'Post Data'!$C$2:$C$465,'Post Data'!$C220,'Post Data'!$D$2:$D$465,'Post Data'!$D220)</f>
        <v>2</v>
      </c>
      <c r="AF220" s="10">
        <f>'Post Data'!$AD220/('Post Data'!$AD220+'Post Data'!$AE220)</f>
        <v>0</v>
      </c>
    </row>
    <row r="221" ht="15.75" customHeight="1">
      <c r="A221" s="1" t="s">
        <v>593</v>
      </c>
      <c r="B221" s="1" t="s">
        <v>29</v>
      </c>
      <c r="C221" s="1" t="s">
        <v>562</v>
      </c>
      <c r="D221" s="1" t="s">
        <v>182</v>
      </c>
      <c r="E221" s="1" t="s">
        <v>114</v>
      </c>
      <c r="F221" s="1" t="s">
        <v>115</v>
      </c>
      <c r="G221" s="1" t="s">
        <v>188</v>
      </c>
      <c r="H221" s="1" t="s">
        <v>189</v>
      </c>
      <c r="I221" s="1">
        <v>93.0</v>
      </c>
      <c r="J221" s="1" t="s">
        <v>34</v>
      </c>
      <c r="K221" s="1" t="s">
        <v>35</v>
      </c>
      <c r="L221" s="9">
        <v>45131.541666666664</v>
      </c>
      <c r="M221" s="9">
        <v>45131.54236111111</v>
      </c>
      <c r="N221" s="9">
        <v>45132.54375</v>
      </c>
      <c r="O221" s="1" t="s">
        <v>246</v>
      </c>
      <c r="P221" s="1" t="b">
        <v>1</v>
      </c>
      <c r="Q221" s="1" t="s">
        <v>182</v>
      </c>
      <c r="R221" s="1" t="s">
        <v>37</v>
      </c>
      <c r="S221" s="6" t="s">
        <v>48</v>
      </c>
      <c r="T221" s="1" t="s">
        <v>39</v>
      </c>
      <c r="U221" s="1" t="str">
        <f>IF(ISNUMBER('Post Data'!$N221),"Done","Pending")</f>
        <v>Done</v>
      </c>
      <c r="V221" s="5">
        <f>IFERROR('Post Data'!$N221-'Post Data'!$M221,5000)</f>
        <v>1.001388889</v>
      </c>
      <c r="W221" s="1" t="str">
        <f t="array" ref="W221">IFS('Post Data'!$V221&lt;=5,"00-05 Days",
AND('Post Data'!$V221&gt;5,'Post Data'!$V221&lt;=10),"06-10 Days",
AND('Post Data'!$V221&gt;10,'Post Data'!$V221&lt;=15),"11-15 Days",
AND('Post Data'!$V221&gt;15,'Post Data'!$V221&lt;=20),"16-20 Days",
'Post Data'!$V221&gt;20,"20+ Days")</f>
        <v>00-05 Days</v>
      </c>
      <c r="X221" s="1" t="str">
        <f>IF(AND('Post Data'!$N221&lt;='Post Data'!$L221,'Post Data'!$N221&lt;&gt;0),"Within SLA",IF(AND(TODAY()&lt;='Post Data'!$L221,'Post Data'!$N221=0),"Within SLA","SLA Violated"))</f>
        <v>SLA Violated</v>
      </c>
      <c r="Y221" s="1" t="str">
        <f t="array" ref="Y221">IFERROR(INDEX('Pending @'!$B$2:$B$19,MATCH('Post Data'!$H221,'Pending @'!$A$2:$A$19,0)),
IF(AND('Post Data'!$D221="Region Update",'Post Data'!$AA221="Central"),"DNS-Central",
IF(AND('Post Data'!$D221="Region Update",'Post Data'!$AA221="Eastern"),"DNS-Eastern",
IF(AND('Post Data'!$D221="Region Update",'Post Data'!$AA221="Northern"),"DNS-Northern",
IF(AND('Post Data'!$D221="Region Update",'Post Data'!$AA221="Southern"),"DNS-Southern",
IF(AND('Post Data'!$D221="Region Update",'Post Data'!$AA221="Western"),"DNS-Western",
IF(AND('Post Data'!$D221="Region Update",'Post Data'!$AA221="Ops CO"),"DNS-Regional Ops",
IF(AND('Post Data'!$D221="Invoice Validation",'Post Data'!$AA221="Central"),"DNS-Central",
IF(AND('Post Data'!$D221="Invoice Validation",'Post Data'!$AA221="Eastern"),"DNS-Eastern",
IF(AND('Post Data'!$D221="Invoice Validation",'Post Data'!$AA221="Northern"),"DNS-Northern",
IF(AND('Post Data'!$D221="Invoice Validation",'Post Data'!$AA221="Southern"),"DNS-Southern",
IF(AND('Post Data'!$D221="Invoice Validation",'Post Data'!$AA221="Western"),"DNS-Western",
IF(AND('Post Data'!$D221="Invoiced Validation",'Post Data'!$AA221="Ops CO"),"DNS-Regional Ops",
IF(OR('Post Data'!$D221="Create &amp; Upload PO",'Post Data'!$D221="Payment Status Update",'Post Data'!$D221="Create SES and Send to Finance"),"DNS-Finance",
IF('Post Data'!$D221="SCM Invoice Validation","DNS-SCM")))))))))))))))</f>
        <v>DNS-Western</v>
      </c>
      <c r="Z221" s="1" t="str">
        <f>IF(ISNUMBER(SEARCH("DNS",'Post Data'!$Y221)),"DNS","Vendor")</f>
        <v>DNS</v>
      </c>
      <c r="AA221" s="1" t="str">
        <f t="array" ref="AA221">IFS(ISNUMBER(SEARCH("Central Office",'Post Data'!$C221)),"Ops CO",
OR(ISNUMBER(SEARCH("CNR",'Post Data'!$C221)),ISNUMBER(SEARCH("NWR",'Post Data'!$C221))),"Central",
OR(ISNUMBER(SEARCH("ESR",'Post Data'!$C221)),ISNUMBER(SEARCH("UVR",'Post Data'!$C221))),"Eastern",
OR(ISNUMBER(SEARCH("NCR",'Post Data'!$C221)),ISNUMBER(SEARCH("NTR",'Post Data'!$C221))),"Northern",
OR(ISNUMBER(SEARCH("WSR",'Post Data'!$C221)),ISNUMBER(SEARCH("SUR",'Post Data'!$C221))),"Southern",
OR(ISNUMBER(SEARCH("WCR",'Post Data'!$C221)),ISNUMBER(SEARCH("WNR",'Post Data'!$C221))),"Western")</f>
        <v>Western</v>
      </c>
      <c r="AB221" s="1" t="str">
        <f>'Post Data'!$R221</f>
        <v>PIS</v>
      </c>
      <c r="AC221" s="4">
        <v>45107.0</v>
      </c>
      <c r="AD221" s="1">
        <f>COUNTIFS('Post Data'!$X$2:$X$465,"Within SLA",'Post Data'!$C$2:$C$465,'Post Data'!$C221,'Post Data'!$D$2:$D$465,'Post Data'!$D221)</f>
        <v>0</v>
      </c>
      <c r="AE221" s="1">
        <f>COUNTIFS('Post Data'!$X$2:$X$465,"SLA Violated",'Post Data'!$C$2:$C$465,'Post Data'!$C221,'Post Data'!$D$2:$D$465,'Post Data'!$D221)</f>
        <v>1</v>
      </c>
      <c r="AF221" s="10">
        <f>'Post Data'!$AD221/('Post Data'!$AD221+'Post Data'!$AE221)</f>
        <v>0</v>
      </c>
    </row>
    <row r="222" ht="15.75" customHeight="1">
      <c r="A222" s="1" t="s">
        <v>594</v>
      </c>
      <c r="B222" s="1" t="s">
        <v>29</v>
      </c>
      <c r="C222" s="1" t="s">
        <v>570</v>
      </c>
      <c r="D222" s="1" t="s">
        <v>138</v>
      </c>
      <c r="E222" s="1" t="s">
        <v>291</v>
      </c>
      <c r="F222" s="1" t="s">
        <v>292</v>
      </c>
      <c r="G222" s="1" t="s">
        <v>166</v>
      </c>
      <c r="H222" s="1" t="s">
        <v>167</v>
      </c>
      <c r="I222" s="1">
        <v>131.0</v>
      </c>
      <c r="J222" s="1" t="s">
        <v>34</v>
      </c>
      <c r="K222" s="1" t="s">
        <v>35</v>
      </c>
      <c r="L222" s="9">
        <v>45135.36041666667</v>
      </c>
      <c r="M222" s="9">
        <v>45131.36041666667</v>
      </c>
      <c r="N222" s="9">
        <v>45131.69513888889</v>
      </c>
      <c r="O222" s="1" t="s">
        <v>246</v>
      </c>
      <c r="P222" s="1" t="b">
        <v>0</v>
      </c>
      <c r="Q222" s="1" t="s">
        <v>138</v>
      </c>
      <c r="R222" s="1" t="s">
        <v>51</v>
      </c>
      <c r="S222" s="6" t="s">
        <v>48</v>
      </c>
      <c r="T222" s="1" t="s">
        <v>39</v>
      </c>
      <c r="U222" s="1" t="str">
        <f>IF(ISNUMBER('Post Data'!$N222),"Done","Pending")</f>
        <v>Done</v>
      </c>
      <c r="V222" s="5">
        <f>IFERROR('Post Data'!$N222-'Post Data'!$M222,5000)</f>
        <v>0.3347222222</v>
      </c>
      <c r="W222" s="1" t="str">
        <f t="array" ref="W222">IFS('Post Data'!$V222&lt;=5,"00-05 Days",
AND('Post Data'!$V222&gt;5,'Post Data'!$V222&lt;=10),"06-10 Days",
AND('Post Data'!$V222&gt;10,'Post Data'!$V222&lt;=15),"11-15 Days",
AND('Post Data'!$V222&gt;15,'Post Data'!$V222&lt;=20),"16-20 Days",
'Post Data'!$V222&gt;20,"20+ Days")</f>
        <v>00-05 Days</v>
      </c>
      <c r="X222" s="1" t="str">
        <f>IF(AND('Post Data'!$N222&lt;='Post Data'!$L222,'Post Data'!$N222&lt;&gt;0),"Within SLA",IF(AND(TODAY()&lt;='Post Data'!$L222,'Post Data'!$N222=0),"Within SLA","SLA Violated"))</f>
        <v>Within SLA</v>
      </c>
      <c r="Y222" s="1" t="str">
        <f t="array" ref="Y222">IFERROR(INDEX('Pending @'!$B$2:$B$19,MATCH('Post Data'!$H222,'Pending @'!$A$2:$A$19,0)),
IF(AND('Post Data'!$D222="Region Update",'Post Data'!$AA222="Central"),"DNS-Central",
IF(AND('Post Data'!$D222="Region Update",'Post Data'!$AA222="Eastern"),"DNS-Eastern",
IF(AND('Post Data'!$D222="Region Update",'Post Data'!$AA222="Northern"),"DNS-Northern",
IF(AND('Post Data'!$D222="Region Update",'Post Data'!$AA222="Southern"),"DNS-Southern",
IF(AND('Post Data'!$D222="Region Update",'Post Data'!$AA222="Western"),"DNS-Western",
IF(AND('Post Data'!$D222="Region Update",'Post Data'!$AA222="Ops CO"),"DNS-Regional Ops",
IF(AND('Post Data'!$D222="Invoice Validation",'Post Data'!$AA222="Central"),"DNS-Central",
IF(AND('Post Data'!$D222="Invoice Validation",'Post Data'!$AA222="Eastern"),"DNS-Eastern",
IF(AND('Post Data'!$D222="Invoice Validation",'Post Data'!$AA222="Northern"),"DNS-Northern",
IF(AND('Post Data'!$D222="Invoice Validation",'Post Data'!$AA222="Southern"),"DNS-Southern",
IF(AND('Post Data'!$D222="Invoice Validation",'Post Data'!$AA222="Western"),"DNS-Western",
IF(AND('Post Data'!$D222="Invoiced Validation",'Post Data'!$AA222="Ops CO"),"DNS-Regional Ops",
IF(OR('Post Data'!$D222="Create &amp; Upload PO",'Post Data'!$D222="Payment Status Update",'Post Data'!$D222="Create SES and Send to Finance"),"DNS-Finance",
IF('Post Data'!$D222="SCM Invoice Validation","DNS-SCM")))))))))))))))</f>
        <v>DNS-SCM</v>
      </c>
      <c r="Z222" s="1" t="str">
        <f>IF(ISNUMBER(SEARCH("DNS",'Post Data'!$Y222)),"DNS","Vendor")</f>
        <v>DNS</v>
      </c>
      <c r="AA222" s="1" t="str">
        <f t="array" ref="AA222">IFS(ISNUMBER(SEARCH("Central Office",'Post Data'!$C222)),"Ops CO",
OR(ISNUMBER(SEARCH("CNR",'Post Data'!$C222)),ISNUMBER(SEARCH("NWR",'Post Data'!$C222))),"Central",
OR(ISNUMBER(SEARCH("ESR",'Post Data'!$C222)),ISNUMBER(SEARCH("UVR",'Post Data'!$C222))),"Eastern",
OR(ISNUMBER(SEARCH("NCR",'Post Data'!$C222)),ISNUMBER(SEARCH("NTR",'Post Data'!$C222))),"Northern",
OR(ISNUMBER(SEARCH("WSR",'Post Data'!$C222)),ISNUMBER(SEARCH("SUR",'Post Data'!$C222))),"Southern",
OR(ISNUMBER(SEARCH("WCR",'Post Data'!$C222)),ISNUMBER(SEARCH("WNR",'Post Data'!$C222))),"Western")</f>
        <v>Southern</v>
      </c>
      <c r="AB222" s="1" t="str">
        <f>'Post Data'!$R222</f>
        <v>Refuel</v>
      </c>
      <c r="AC222" s="4">
        <v>45107.0</v>
      </c>
      <c r="AD222" s="1">
        <f>COUNTIFS('Post Data'!$X$2:$X$465,"Within SLA",'Post Data'!$C$2:$C$465,'Post Data'!$C222,'Post Data'!$D$2:$D$465,'Post Data'!$D222)</f>
        <v>1</v>
      </c>
      <c r="AE222" s="1">
        <f>COUNTIFS('Post Data'!$X$2:$X$465,"SLA Violated",'Post Data'!$C$2:$C$465,'Post Data'!$C222,'Post Data'!$D$2:$D$465,'Post Data'!$D222)</f>
        <v>0</v>
      </c>
      <c r="AF222" s="10">
        <f>'Post Data'!$AD222/('Post Data'!$AD222+'Post Data'!$AE222)</f>
        <v>1</v>
      </c>
    </row>
    <row r="223" ht="15.75" customHeight="1">
      <c r="A223" s="1" t="s">
        <v>595</v>
      </c>
      <c r="B223" s="1" t="s">
        <v>29</v>
      </c>
      <c r="C223" s="1" t="s">
        <v>596</v>
      </c>
      <c r="D223" s="1" t="s">
        <v>154</v>
      </c>
      <c r="E223" s="1" t="s">
        <v>248</v>
      </c>
      <c r="F223" s="1" t="s">
        <v>249</v>
      </c>
      <c r="G223" s="1" t="s">
        <v>257</v>
      </c>
      <c r="H223" s="1" t="s">
        <v>258</v>
      </c>
      <c r="I223" s="1">
        <v>119.0</v>
      </c>
      <c r="J223" s="1" t="s">
        <v>34</v>
      </c>
      <c r="K223" s="1" t="s">
        <v>35</v>
      </c>
      <c r="L223" s="9">
        <v>45135.35902777778</v>
      </c>
      <c r="M223" s="9">
        <v>45131.35902777778</v>
      </c>
      <c r="N223" s="9">
        <v>45133.490277777775</v>
      </c>
      <c r="O223" s="1" t="s">
        <v>246</v>
      </c>
      <c r="P223" s="1" t="b">
        <v>0</v>
      </c>
      <c r="Q223" s="1" t="s">
        <v>154</v>
      </c>
      <c r="R223" s="1" t="s">
        <v>42</v>
      </c>
      <c r="S223" s="6" t="s">
        <v>48</v>
      </c>
      <c r="T223" s="1" t="s">
        <v>39</v>
      </c>
      <c r="U223" s="1" t="str">
        <f>IF(ISNUMBER('Post Data'!$N223),"Done","Pending")</f>
        <v>Done</v>
      </c>
      <c r="V223" s="5">
        <f>IFERROR('Post Data'!$N223-'Post Data'!$M223,5000)</f>
        <v>2.13125</v>
      </c>
      <c r="W223" s="1" t="str">
        <f t="array" ref="W223">IFS('Post Data'!$V223&lt;=5,"00-05 Days",
AND('Post Data'!$V223&gt;5,'Post Data'!$V223&lt;=10),"06-10 Days",
AND('Post Data'!$V223&gt;10,'Post Data'!$V223&lt;=15),"11-15 Days",
AND('Post Data'!$V223&gt;15,'Post Data'!$V223&lt;=20),"16-20 Days",
'Post Data'!$V223&gt;20,"20+ Days")</f>
        <v>00-05 Days</v>
      </c>
      <c r="X223" s="1" t="str">
        <f>IF(AND('Post Data'!$N223&lt;='Post Data'!$L223,'Post Data'!$N223&lt;&gt;0),"Within SLA",IF(AND(TODAY()&lt;='Post Data'!$L223,'Post Data'!$N223=0),"Within SLA","SLA Violated"))</f>
        <v>Within SLA</v>
      </c>
      <c r="Y223" s="1" t="str">
        <f t="array" ref="Y223">IFERROR(INDEX('Pending @'!$B$2:$B$19,MATCH('Post Data'!$H223,'Pending @'!$A$2:$A$19,0)),
IF(AND('Post Data'!$D223="Region Update",'Post Data'!$AA223="Central"),"DNS-Central",
IF(AND('Post Data'!$D223="Region Update",'Post Data'!$AA223="Eastern"),"DNS-Eastern",
IF(AND('Post Data'!$D223="Region Update",'Post Data'!$AA223="Northern"),"DNS-Northern",
IF(AND('Post Data'!$D223="Region Update",'Post Data'!$AA223="Southern"),"DNS-Southern",
IF(AND('Post Data'!$D223="Region Update",'Post Data'!$AA223="Western"),"DNS-Western",
IF(AND('Post Data'!$D223="Region Update",'Post Data'!$AA223="Ops CO"),"DNS-Regional Ops",
IF(AND('Post Data'!$D223="Invoice Validation",'Post Data'!$AA223="Central"),"DNS-Central",
IF(AND('Post Data'!$D223="Invoice Validation",'Post Data'!$AA223="Eastern"),"DNS-Eastern",
IF(AND('Post Data'!$D223="Invoice Validation",'Post Data'!$AA223="Northern"),"DNS-Northern",
IF(AND('Post Data'!$D223="Invoice Validation",'Post Data'!$AA223="Southern"),"DNS-Southern",
IF(AND('Post Data'!$D223="Invoice Validation",'Post Data'!$AA223="Western"),"DNS-Western",
IF(AND('Post Data'!$D223="Invoiced Validation",'Post Data'!$AA223="Ops CO"),"DNS-Regional Ops",
IF(OR('Post Data'!$D223="Create &amp; Upload PO",'Post Data'!$D223="Payment Status Update",'Post Data'!$D223="Create SES and Send to Finance"),"DNS-Finance",
IF('Post Data'!$D223="SCM Invoice Validation","DNS-SCM")))))))))))))))</f>
        <v>Browns-Southern</v>
      </c>
      <c r="Z223" s="1" t="str">
        <f>IF(ISNUMBER(SEARCH("DNS",'Post Data'!$Y223)),"DNS","Vendor")</f>
        <v>Vendor</v>
      </c>
      <c r="AA223" s="1" t="str">
        <f t="array" ref="AA223">IFS(ISNUMBER(SEARCH("Central Office",'Post Data'!$C223)),"Ops CO",
OR(ISNUMBER(SEARCH("CNR",'Post Data'!$C223)),ISNUMBER(SEARCH("NWR",'Post Data'!$C223))),"Central",
OR(ISNUMBER(SEARCH("ESR",'Post Data'!$C223)),ISNUMBER(SEARCH("UVR",'Post Data'!$C223))),"Eastern",
OR(ISNUMBER(SEARCH("NCR",'Post Data'!$C223)),ISNUMBER(SEARCH("NTR",'Post Data'!$C223))),"Northern",
OR(ISNUMBER(SEARCH("WSR",'Post Data'!$C223)),ISNUMBER(SEARCH("SUR",'Post Data'!$C223))),"Southern",
OR(ISNUMBER(SEARCH("WCR",'Post Data'!$C223)),ISNUMBER(SEARCH("WNR",'Post Data'!$C223))),"Western")</f>
        <v>Southern</v>
      </c>
      <c r="AB223" s="1" t="str">
        <f>'Post Data'!$R223</f>
        <v>PG</v>
      </c>
      <c r="AC223" s="4">
        <v>45107.0</v>
      </c>
      <c r="AD223" s="1">
        <f>COUNTIFS('Post Data'!$X$2:$X$465,"Within SLA",'Post Data'!$C$2:$C$465,'Post Data'!$C223,'Post Data'!$D$2:$D$465,'Post Data'!$D223)</f>
        <v>1</v>
      </c>
      <c r="AE223" s="1">
        <f>COUNTIFS('Post Data'!$X$2:$X$465,"SLA Violated",'Post Data'!$C$2:$C$465,'Post Data'!$C223,'Post Data'!$D$2:$D$465,'Post Data'!$D223)</f>
        <v>0</v>
      </c>
      <c r="AF223" s="10">
        <f>'Post Data'!$AD223/('Post Data'!$AD223+'Post Data'!$AE223)</f>
        <v>1</v>
      </c>
    </row>
    <row r="224" ht="15.75" customHeight="1">
      <c r="A224" s="1" t="s">
        <v>597</v>
      </c>
      <c r="B224" s="1" t="s">
        <v>29</v>
      </c>
      <c r="C224" s="1" t="s">
        <v>572</v>
      </c>
      <c r="D224" s="1" t="s">
        <v>138</v>
      </c>
      <c r="E224" s="1" t="s">
        <v>291</v>
      </c>
      <c r="F224" s="1" t="s">
        <v>292</v>
      </c>
      <c r="G224" s="1" t="s">
        <v>166</v>
      </c>
      <c r="H224" s="1" t="s">
        <v>167</v>
      </c>
      <c r="I224" s="1">
        <v>124.0</v>
      </c>
      <c r="J224" s="1" t="s">
        <v>34</v>
      </c>
      <c r="K224" s="1" t="s">
        <v>35</v>
      </c>
      <c r="L224" s="9">
        <v>45130.64444444444</v>
      </c>
      <c r="M224" s="9">
        <v>45130.64513888889</v>
      </c>
      <c r="N224" s="9">
        <v>45131.694444444445</v>
      </c>
      <c r="O224" s="1" t="s">
        <v>246</v>
      </c>
      <c r="P224" s="1" t="b">
        <v>1</v>
      </c>
      <c r="Q224" s="1" t="s">
        <v>138</v>
      </c>
      <c r="R224" s="1" t="s">
        <v>37</v>
      </c>
      <c r="S224" s="6" t="s">
        <v>48</v>
      </c>
      <c r="T224" s="1" t="s">
        <v>39</v>
      </c>
      <c r="U224" s="1" t="str">
        <f>IF(ISNUMBER('Post Data'!$N224),"Done","Pending")</f>
        <v>Done</v>
      </c>
      <c r="V224" s="5">
        <f>IFERROR('Post Data'!$N224-'Post Data'!$M224,5000)</f>
        <v>1.049305556</v>
      </c>
      <c r="W224" s="1" t="str">
        <f t="array" ref="W224">IFS('Post Data'!$V224&lt;=5,"00-05 Days",
AND('Post Data'!$V224&gt;5,'Post Data'!$V224&lt;=10),"06-10 Days",
AND('Post Data'!$V224&gt;10,'Post Data'!$V224&lt;=15),"11-15 Days",
AND('Post Data'!$V224&gt;15,'Post Data'!$V224&lt;=20),"16-20 Days",
'Post Data'!$V224&gt;20,"20+ Days")</f>
        <v>00-05 Days</v>
      </c>
      <c r="X224" s="1" t="str">
        <f>IF(AND('Post Data'!$N224&lt;='Post Data'!$L224,'Post Data'!$N224&lt;&gt;0),"Within SLA",IF(AND(TODAY()&lt;='Post Data'!$L224,'Post Data'!$N224=0),"Within SLA","SLA Violated"))</f>
        <v>SLA Violated</v>
      </c>
      <c r="Y224" s="1" t="str">
        <f t="array" ref="Y224">IFERROR(INDEX('Pending @'!$B$2:$B$19,MATCH('Post Data'!$H224,'Pending @'!$A$2:$A$19,0)),
IF(AND('Post Data'!$D224="Region Update",'Post Data'!$AA224="Central"),"DNS-Central",
IF(AND('Post Data'!$D224="Region Update",'Post Data'!$AA224="Eastern"),"DNS-Eastern",
IF(AND('Post Data'!$D224="Region Update",'Post Data'!$AA224="Northern"),"DNS-Northern",
IF(AND('Post Data'!$D224="Region Update",'Post Data'!$AA224="Southern"),"DNS-Southern",
IF(AND('Post Data'!$D224="Region Update",'Post Data'!$AA224="Western"),"DNS-Western",
IF(AND('Post Data'!$D224="Region Update",'Post Data'!$AA224="Ops CO"),"DNS-Regional Ops",
IF(AND('Post Data'!$D224="Invoice Validation",'Post Data'!$AA224="Central"),"DNS-Central",
IF(AND('Post Data'!$D224="Invoice Validation",'Post Data'!$AA224="Eastern"),"DNS-Eastern",
IF(AND('Post Data'!$D224="Invoice Validation",'Post Data'!$AA224="Northern"),"DNS-Northern",
IF(AND('Post Data'!$D224="Invoice Validation",'Post Data'!$AA224="Southern"),"DNS-Southern",
IF(AND('Post Data'!$D224="Invoice Validation",'Post Data'!$AA224="Western"),"DNS-Western",
IF(AND('Post Data'!$D224="Invoiced Validation",'Post Data'!$AA224="Ops CO"),"DNS-Regional Ops",
IF(OR('Post Data'!$D224="Create &amp; Upload PO",'Post Data'!$D224="Payment Status Update",'Post Data'!$D224="Create SES and Send to Finance"),"DNS-Finance",
IF('Post Data'!$D224="SCM Invoice Validation","DNS-SCM")))))))))))))))</f>
        <v>DNS-SCM</v>
      </c>
      <c r="Z224" s="1" t="str">
        <f>IF(ISNUMBER(SEARCH("DNS",'Post Data'!$Y224)),"DNS","Vendor")</f>
        <v>DNS</v>
      </c>
      <c r="AA224" s="1" t="str">
        <f t="array" ref="AA224">IFS(ISNUMBER(SEARCH("Central Office",'Post Data'!$C224)),"Ops CO",
OR(ISNUMBER(SEARCH("CNR",'Post Data'!$C224)),ISNUMBER(SEARCH("NWR",'Post Data'!$C224))),"Central",
OR(ISNUMBER(SEARCH("ESR",'Post Data'!$C224)),ISNUMBER(SEARCH("UVR",'Post Data'!$C224))),"Eastern",
OR(ISNUMBER(SEARCH("NCR",'Post Data'!$C224)),ISNUMBER(SEARCH("NTR",'Post Data'!$C224))),"Northern",
OR(ISNUMBER(SEARCH("WSR",'Post Data'!$C224)),ISNUMBER(SEARCH("SUR",'Post Data'!$C224))),"Southern",
OR(ISNUMBER(SEARCH("WCR",'Post Data'!$C224)),ISNUMBER(SEARCH("WNR",'Post Data'!$C224))),"Western")</f>
        <v>Northern</v>
      </c>
      <c r="AB224" s="1" t="str">
        <f>'Post Data'!$R224</f>
        <v>PIS</v>
      </c>
      <c r="AC224" s="4">
        <v>45107.0</v>
      </c>
      <c r="AD224" s="1">
        <f>COUNTIFS('Post Data'!$X$2:$X$465,"Within SLA",'Post Data'!$C$2:$C$465,'Post Data'!$C224,'Post Data'!$D$2:$D$465,'Post Data'!$D224)</f>
        <v>0</v>
      </c>
      <c r="AE224" s="1">
        <f>COUNTIFS('Post Data'!$X$2:$X$465,"SLA Violated",'Post Data'!$C$2:$C$465,'Post Data'!$C224,'Post Data'!$D$2:$D$465,'Post Data'!$D224)</f>
        <v>1</v>
      </c>
      <c r="AF224" s="10">
        <f>'Post Data'!$AD224/('Post Data'!$AD224+'Post Data'!$AE224)</f>
        <v>0</v>
      </c>
    </row>
    <row r="225" ht="15.75" customHeight="1">
      <c r="A225" s="1" t="s">
        <v>598</v>
      </c>
      <c r="B225" s="1" t="s">
        <v>29</v>
      </c>
      <c r="C225" s="1" t="s">
        <v>581</v>
      </c>
      <c r="D225" s="1" t="s">
        <v>138</v>
      </c>
      <c r="E225" s="1" t="s">
        <v>291</v>
      </c>
      <c r="F225" s="1" t="s">
        <v>292</v>
      </c>
      <c r="G225" s="1"/>
      <c r="H225" s="1"/>
      <c r="I225" s="1">
        <v>139.0</v>
      </c>
      <c r="J225" s="1" t="s">
        <v>34</v>
      </c>
      <c r="K225" s="1" t="s">
        <v>35</v>
      </c>
      <c r="L225" s="9">
        <v>45130.57708333333</v>
      </c>
      <c r="M225" s="9">
        <v>45130.57777777778</v>
      </c>
      <c r="N225" s="9">
        <v>45131.59097222222</v>
      </c>
      <c r="O225" s="1" t="s">
        <v>246</v>
      </c>
      <c r="P225" s="1" t="b">
        <v>1</v>
      </c>
      <c r="Q225" s="1" t="s">
        <v>138</v>
      </c>
      <c r="R225" s="1" t="s">
        <v>65</v>
      </c>
      <c r="S225" s="6" t="s">
        <v>48</v>
      </c>
      <c r="T225" s="1" t="s">
        <v>39</v>
      </c>
      <c r="U225" s="1" t="str">
        <f>IF(ISNUMBER('Post Data'!$N225),"Done","Pending")</f>
        <v>Done</v>
      </c>
      <c r="V225" s="5">
        <f>IFERROR('Post Data'!$N225-'Post Data'!$M225,5000)</f>
        <v>1.013194444</v>
      </c>
      <c r="W225" s="1" t="str">
        <f t="array" ref="W225">IFS('Post Data'!$V225&lt;=5,"00-05 Days",
AND('Post Data'!$V225&gt;5,'Post Data'!$V225&lt;=10),"06-10 Days",
AND('Post Data'!$V225&gt;10,'Post Data'!$V225&lt;=15),"11-15 Days",
AND('Post Data'!$V225&gt;15,'Post Data'!$V225&lt;=20),"16-20 Days",
'Post Data'!$V225&gt;20,"20+ Days")</f>
        <v>00-05 Days</v>
      </c>
      <c r="X225" s="1" t="str">
        <f>IF(AND('Post Data'!$N225&lt;='Post Data'!$L225,'Post Data'!$N225&lt;&gt;0),"Within SLA",IF(AND(TODAY()&lt;='Post Data'!$L225,'Post Data'!$N225=0),"Within SLA","SLA Violated"))</f>
        <v>SLA Violated</v>
      </c>
      <c r="Y225" s="1" t="str">
        <f t="array" ref="Y225">IFERROR(INDEX('Pending @'!$B$2:$B$19,MATCH('Post Data'!$H225,'Pending @'!$A$2:$A$19,0)),
IF(AND('Post Data'!$D225="Region Update",'Post Data'!$AA225="Central"),"DNS-Central",
IF(AND('Post Data'!$D225="Region Update",'Post Data'!$AA225="Eastern"),"DNS-Eastern",
IF(AND('Post Data'!$D225="Region Update",'Post Data'!$AA225="Northern"),"DNS-Northern",
IF(AND('Post Data'!$D225="Region Update",'Post Data'!$AA225="Southern"),"DNS-Southern",
IF(AND('Post Data'!$D225="Region Update",'Post Data'!$AA225="Western"),"DNS-Western",
IF(AND('Post Data'!$D225="Region Update",'Post Data'!$AA225="Ops CO"),"DNS-Regional Ops",
IF(AND('Post Data'!$D225="Invoice Validation",'Post Data'!$AA225="Central"),"DNS-Central",
IF(AND('Post Data'!$D225="Invoice Validation",'Post Data'!$AA225="Eastern"),"DNS-Eastern",
IF(AND('Post Data'!$D225="Invoice Validation",'Post Data'!$AA225="Northern"),"DNS-Northern",
IF(AND('Post Data'!$D225="Invoice Validation",'Post Data'!$AA225="Southern"),"DNS-Southern",
IF(AND('Post Data'!$D225="Invoice Validation",'Post Data'!$AA225="Western"),"DNS-Western",
IF(AND('Post Data'!$D225="Invoiced Validation",'Post Data'!$AA225="Ops CO"),"DNS-Regional Ops",
IF(OR('Post Data'!$D225="Create &amp; Upload PO",'Post Data'!$D225="Payment Status Update",'Post Data'!$D225="Create SES and Send to Finance"),"DNS-Finance",
IF('Post Data'!$D225="SCM Invoice Validation","DNS-SCM")))))))))))))))</f>
        <v>DNS-SCM</v>
      </c>
      <c r="Z225" s="1" t="str">
        <f>IF(ISNUMBER(SEARCH("DNS",'Post Data'!$Y225)),"DNS","Vendor")</f>
        <v>DNS</v>
      </c>
      <c r="AA225" s="1" t="str">
        <f t="array" ref="AA225">IFS(ISNUMBER(SEARCH("Central Office",'Post Data'!$C225)),"Ops CO",
OR(ISNUMBER(SEARCH("CNR",'Post Data'!$C225)),ISNUMBER(SEARCH("NWR",'Post Data'!$C225))),"Central",
OR(ISNUMBER(SEARCH("ESR",'Post Data'!$C225)),ISNUMBER(SEARCH("UVR",'Post Data'!$C225))),"Eastern",
OR(ISNUMBER(SEARCH("NCR",'Post Data'!$C225)),ISNUMBER(SEARCH("NTR",'Post Data'!$C225))),"Northern",
OR(ISNUMBER(SEARCH("WSR",'Post Data'!$C225)),ISNUMBER(SEARCH("SUR",'Post Data'!$C225))),"Southern",
OR(ISNUMBER(SEARCH("WCR",'Post Data'!$C225)),ISNUMBER(SEARCH("WNR",'Post Data'!$C225))),"Western")</f>
        <v>Southern</v>
      </c>
      <c r="AB225" s="1" t="str">
        <f>'Post Data'!$R225</f>
        <v>FTG</v>
      </c>
      <c r="AC225" s="4">
        <v>45107.0</v>
      </c>
      <c r="AD225" s="1">
        <f>COUNTIFS('Post Data'!$X$2:$X$465,"Within SLA",'Post Data'!$C$2:$C$465,'Post Data'!$C225,'Post Data'!$D$2:$D$465,'Post Data'!$D225)</f>
        <v>0</v>
      </c>
      <c r="AE225" s="1">
        <f>COUNTIFS('Post Data'!$X$2:$X$465,"SLA Violated",'Post Data'!$C$2:$C$465,'Post Data'!$C225,'Post Data'!$D$2:$D$465,'Post Data'!$D225)</f>
        <v>2</v>
      </c>
      <c r="AF225" s="10">
        <f>'Post Data'!$AD225/('Post Data'!$AD225+'Post Data'!$AE225)</f>
        <v>0</v>
      </c>
    </row>
    <row r="226" ht="15.75" customHeight="1">
      <c r="A226" s="1" t="s">
        <v>599</v>
      </c>
      <c r="B226" s="1" t="s">
        <v>29</v>
      </c>
      <c r="C226" s="1" t="s">
        <v>600</v>
      </c>
      <c r="D226" s="1" t="s">
        <v>108</v>
      </c>
      <c r="E226" s="1" t="s">
        <v>118</v>
      </c>
      <c r="F226" s="1" t="s">
        <v>119</v>
      </c>
      <c r="G226" s="1"/>
      <c r="H226" s="1"/>
      <c r="I226" s="1">
        <v>119.0</v>
      </c>
      <c r="J226" s="1" t="s">
        <v>34</v>
      </c>
      <c r="K226" s="1" t="s">
        <v>35</v>
      </c>
      <c r="L226" s="9">
        <v>45129.83125</v>
      </c>
      <c r="M226" s="9">
        <v>45129.83194444444</v>
      </c>
      <c r="N226" s="9">
        <v>45131.35902777778</v>
      </c>
      <c r="O226" s="1" t="s">
        <v>246</v>
      </c>
      <c r="P226" s="1" t="b">
        <v>1</v>
      </c>
      <c r="Q226" s="1" t="s">
        <v>108</v>
      </c>
      <c r="R226" s="1" t="s">
        <v>42</v>
      </c>
      <c r="S226" s="6" t="s">
        <v>48</v>
      </c>
      <c r="T226" s="1" t="s">
        <v>39</v>
      </c>
      <c r="U226" s="1" t="str">
        <f>IF(ISNUMBER('Post Data'!$N226),"Done","Pending")</f>
        <v>Done</v>
      </c>
      <c r="V226" s="5">
        <f>IFERROR('Post Data'!$N226-'Post Data'!$M226,5000)</f>
        <v>1.527083333</v>
      </c>
      <c r="W226" s="1" t="str">
        <f t="array" ref="W226">IFS('Post Data'!$V226&lt;=5,"00-05 Days",
AND('Post Data'!$V226&gt;5,'Post Data'!$V226&lt;=10),"06-10 Days",
AND('Post Data'!$V226&gt;10,'Post Data'!$V226&lt;=15),"11-15 Days",
AND('Post Data'!$V226&gt;15,'Post Data'!$V226&lt;=20),"16-20 Days",
'Post Data'!$V226&gt;20,"20+ Days")</f>
        <v>00-05 Days</v>
      </c>
      <c r="X226" s="1" t="str">
        <f>IF(AND('Post Data'!$N226&lt;='Post Data'!$L226,'Post Data'!$N226&lt;&gt;0),"Within SLA",IF(AND(TODAY()&lt;='Post Data'!$L226,'Post Data'!$N226=0),"Within SLA","SLA Violated"))</f>
        <v>SLA Violated</v>
      </c>
      <c r="Y226" s="1" t="str">
        <f t="array" ref="Y226">IFERROR(INDEX('Pending @'!$B$2:$B$19,MATCH('Post Data'!$H226,'Pending @'!$A$2:$A$19,0)),
IF(AND('Post Data'!$D226="Region Update",'Post Data'!$AA226="Central"),"DNS-Central",
IF(AND('Post Data'!$D226="Region Update",'Post Data'!$AA226="Eastern"),"DNS-Eastern",
IF(AND('Post Data'!$D226="Region Update",'Post Data'!$AA226="Northern"),"DNS-Northern",
IF(AND('Post Data'!$D226="Region Update",'Post Data'!$AA226="Southern"),"DNS-Southern",
IF(AND('Post Data'!$D226="Region Update",'Post Data'!$AA226="Western"),"DNS-Western",
IF(AND('Post Data'!$D226="Region Update",'Post Data'!$AA226="Ops CO"),"DNS-Regional Ops",
IF(AND('Post Data'!$D226="Invoice Validation",'Post Data'!$AA226="Central"),"DNS-Central",
IF(AND('Post Data'!$D226="Invoice Validation",'Post Data'!$AA226="Eastern"),"DNS-Eastern",
IF(AND('Post Data'!$D226="Invoice Validation",'Post Data'!$AA226="Northern"),"DNS-Northern",
IF(AND('Post Data'!$D226="Invoice Validation",'Post Data'!$AA226="Southern"),"DNS-Southern",
IF(AND('Post Data'!$D226="Invoice Validation",'Post Data'!$AA226="Western"),"DNS-Western",
IF(AND('Post Data'!$D226="Invoiced Validation",'Post Data'!$AA226="Ops CO"),"DNS-Regional Ops",
IF(OR('Post Data'!$D226="Create &amp; Upload PO",'Post Data'!$D226="Payment Status Update",'Post Data'!$D226="Create SES and Send to Finance"),"DNS-Finance",
IF('Post Data'!$D226="SCM Invoice Validation","DNS-SCM")))))))))))))))</f>
        <v>DNS-Southern</v>
      </c>
      <c r="Z226" s="1" t="str">
        <f>IF(ISNUMBER(SEARCH("DNS",'Post Data'!$Y226)),"DNS","Vendor")</f>
        <v>DNS</v>
      </c>
      <c r="AA226" s="1" t="str">
        <f t="array" ref="AA226">IFS(ISNUMBER(SEARCH("Central Office",'Post Data'!$C226)),"Ops CO",
OR(ISNUMBER(SEARCH("CNR",'Post Data'!$C226)),ISNUMBER(SEARCH("NWR",'Post Data'!$C226))),"Central",
OR(ISNUMBER(SEARCH("ESR",'Post Data'!$C226)),ISNUMBER(SEARCH("UVR",'Post Data'!$C226))),"Eastern",
OR(ISNUMBER(SEARCH("NCR",'Post Data'!$C226)),ISNUMBER(SEARCH("NTR",'Post Data'!$C226))),"Northern",
OR(ISNUMBER(SEARCH("WSR",'Post Data'!$C226)),ISNUMBER(SEARCH("SUR",'Post Data'!$C226))),"Southern",
OR(ISNUMBER(SEARCH("WCR",'Post Data'!$C226)),ISNUMBER(SEARCH("WNR",'Post Data'!$C226))),"Western")</f>
        <v>Southern</v>
      </c>
      <c r="AB226" s="1" t="str">
        <f>'Post Data'!$R226</f>
        <v>PG</v>
      </c>
      <c r="AC226" s="4">
        <v>45107.0</v>
      </c>
      <c r="AD226" s="1">
        <f>COUNTIFS('Post Data'!$X$2:$X$465,"Within SLA",'Post Data'!$C$2:$C$465,'Post Data'!$C226,'Post Data'!$D$2:$D$465,'Post Data'!$D226)</f>
        <v>0</v>
      </c>
      <c r="AE226" s="1">
        <f>COUNTIFS('Post Data'!$X$2:$X$465,"SLA Violated",'Post Data'!$C$2:$C$465,'Post Data'!$C226,'Post Data'!$D$2:$D$465,'Post Data'!$D226)</f>
        <v>2</v>
      </c>
      <c r="AF226" s="10">
        <f>'Post Data'!$AD226/('Post Data'!$AD226+'Post Data'!$AE226)</f>
        <v>0</v>
      </c>
    </row>
    <row r="227" ht="15.75" customHeight="1">
      <c r="A227" s="1" t="s">
        <v>601</v>
      </c>
      <c r="B227" s="1" t="s">
        <v>29</v>
      </c>
      <c r="C227" s="1" t="s">
        <v>602</v>
      </c>
      <c r="D227" s="1" t="s">
        <v>108</v>
      </c>
      <c r="E227" s="1" t="s">
        <v>332</v>
      </c>
      <c r="F227" s="1" t="s">
        <v>333</v>
      </c>
      <c r="G227" s="1"/>
      <c r="H227" s="1"/>
      <c r="I227" s="1">
        <v>100.0</v>
      </c>
      <c r="J227" s="1" t="s">
        <v>34</v>
      </c>
      <c r="K227" s="1" t="s">
        <v>35</v>
      </c>
      <c r="L227" s="9">
        <v>45129.83125</v>
      </c>
      <c r="M227" s="9">
        <v>45129.83194444444</v>
      </c>
      <c r="N227" s="9">
        <v>45134.60277777778</v>
      </c>
      <c r="O227" s="1" t="s">
        <v>246</v>
      </c>
      <c r="P227" s="1" t="b">
        <v>1</v>
      </c>
      <c r="Q227" s="1" t="s">
        <v>108</v>
      </c>
      <c r="R227" s="1" t="s">
        <v>45</v>
      </c>
      <c r="S227" s="6" t="s">
        <v>48</v>
      </c>
      <c r="T227" s="1" t="s">
        <v>39</v>
      </c>
      <c r="U227" s="1" t="str">
        <f>IF(ISNUMBER('Post Data'!$N227),"Done","Pending")</f>
        <v>Done</v>
      </c>
      <c r="V227" s="5">
        <f>IFERROR('Post Data'!$N227-'Post Data'!$M227,5000)</f>
        <v>4.770833333</v>
      </c>
      <c r="W227" s="1" t="str">
        <f t="array" ref="W227">IFS('Post Data'!$V227&lt;=5,"00-05 Days",
AND('Post Data'!$V227&gt;5,'Post Data'!$V227&lt;=10),"06-10 Days",
AND('Post Data'!$V227&gt;10,'Post Data'!$V227&lt;=15),"11-15 Days",
AND('Post Data'!$V227&gt;15,'Post Data'!$V227&lt;=20),"16-20 Days",
'Post Data'!$V227&gt;20,"20+ Days")</f>
        <v>00-05 Days</v>
      </c>
      <c r="X227" s="1" t="str">
        <f>IF(AND('Post Data'!$N227&lt;='Post Data'!$L227,'Post Data'!$N227&lt;&gt;0),"Within SLA",IF(AND(TODAY()&lt;='Post Data'!$L227,'Post Data'!$N227=0),"Within SLA","SLA Violated"))</f>
        <v>SLA Violated</v>
      </c>
      <c r="Y227" s="1" t="str">
        <f t="array" ref="Y227">IFERROR(INDEX('Pending @'!$B$2:$B$19,MATCH('Post Data'!$H227,'Pending @'!$A$2:$A$19,0)),
IF(AND('Post Data'!$D227="Region Update",'Post Data'!$AA227="Central"),"DNS-Central",
IF(AND('Post Data'!$D227="Region Update",'Post Data'!$AA227="Eastern"),"DNS-Eastern",
IF(AND('Post Data'!$D227="Region Update",'Post Data'!$AA227="Northern"),"DNS-Northern",
IF(AND('Post Data'!$D227="Region Update",'Post Data'!$AA227="Southern"),"DNS-Southern",
IF(AND('Post Data'!$D227="Region Update",'Post Data'!$AA227="Western"),"DNS-Western",
IF(AND('Post Data'!$D227="Region Update",'Post Data'!$AA227="Ops CO"),"DNS-Regional Ops",
IF(AND('Post Data'!$D227="Invoice Validation",'Post Data'!$AA227="Central"),"DNS-Central",
IF(AND('Post Data'!$D227="Invoice Validation",'Post Data'!$AA227="Eastern"),"DNS-Eastern",
IF(AND('Post Data'!$D227="Invoice Validation",'Post Data'!$AA227="Northern"),"DNS-Northern",
IF(AND('Post Data'!$D227="Invoice Validation",'Post Data'!$AA227="Southern"),"DNS-Southern",
IF(AND('Post Data'!$D227="Invoice Validation",'Post Data'!$AA227="Western"),"DNS-Western",
IF(AND('Post Data'!$D227="Invoiced Validation",'Post Data'!$AA227="Ops CO"),"DNS-Regional Ops",
IF(OR('Post Data'!$D227="Create &amp; Upload PO",'Post Data'!$D227="Payment Status Update",'Post Data'!$D227="Create SES and Send to Finance"),"DNS-Finance",
IF('Post Data'!$D227="SCM Invoice Validation","DNS-SCM")))))))))))))))</f>
        <v>DNS-Western</v>
      </c>
      <c r="Z227" s="1" t="str">
        <f>IF(ISNUMBER(SEARCH("DNS",'Post Data'!$Y227)),"DNS","Vendor")</f>
        <v>DNS</v>
      </c>
      <c r="AA227" s="1" t="str">
        <f t="array" ref="AA227">IFS(ISNUMBER(SEARCH("Central Office",'Post Data'!$C227)),"Ops CO",
OR(ISNUMBER(SEARCH("CNR",'Post Data'!$C227)),ISNUMBER(SEARCH("NWR",'Post Data'!$C227))),"Central",
OR(ISNUMBER(SEARCH("ESR",'Post Data'!$C227)),ISNUMBER(SEARCH("UVR",'Post Data'!$C227))),"Eastern",
OR(ISNUMBER(SEARCH("NCR",'Post Data'!$C227)),ISNUMBER(SEARCH("NTR",'Post Data'!$C227))),"Northern",
OR(ISNUMBER(SEARCH("WSR",'Post Data'!$C227)),ISNUMBER(SEARCH("SUR",'Post Data'!$C227))),"Southern",
OR(ISNUMBER(SEARCH("WCR",'Post Data'!$C227)),ISNUMBER(SEARCH("WNR",'Post Data'!$C227))),"Western")</f>
        <v>Western</v>
      </c>
      <c r="AB227" s="1" t="str">
        <f>'Post Data'!$R227</f>
        <v>AC</v>
      </c>
      <c r="AC227" s="4">
        <v>45107.0</v>
      </c>
      <c r="AD227" s="1">
        <f>COUNTIFS('Post Data'!$X$2:$X$465,"Within SLA",'Post Data'!$C$2:$C$465,'Post Data'!$C227,'Post Data'!$D$2:$D$465,'Post Data'!$D227)</f>
        <v>0</v>
      </c>
      <c r="AE227" s="1">
        <f>COUNTIFS('Post Data'!$X$2:$X$465,"SLA Violated",'Post Data'!$C$2:$C$465,'Post Data'!$C227,'Post Data'!$D$2:$D$465,'Post Data'!$D227)</f>
        <v>2</v>
      </c>
      <c r="AF227" s="10">
        <f>'Post Data'!$AD227/('Post Data'!$AD227+'Post Data'!$AE227)</f>
        <v>0</v>
      </c>
    </row>
    <row r="228" ht="15.75" customHeight="1">
      <c r="A228" s="1" t="s">
        <v>603</v>
      </c>
      <c r="B228" s="1" t="s">
        <v>29</v>
      </c>
      <c r="C228" s="1" t="s">
        <v>604</v>
      </c>
      <c r="D228" s="1" t="s">
        <v>108</v>
      </c>
      <c r="E228" s="1" t="s">
        <v>118</v>
      </c>
      <c r="F228" s="1" t="s">
        <v>119</v>
      </c>
      <c r="G228" s="1"/>
      <c r="H228" s="1"/>
      <c r="I228" s="1">
        <v>127.0</v>
      </c>
      <c r="J228" s="1" t="s">
        <v>34</v>
      </c>
      <c r="K228" s="1" t="s">
        <v>35</v>
      </c>
      <c r="L228" s="9">
        <v>45129.83125</v>
      </c>
      <c r="M228" s="9">
        <v>45129.83194444444</v>
      </c>
      <c r="N228" s="9">
        <v>45154.65138888889</v>
      </c>
      <c r="O228" s="1" t="s">
        <v>246</v>
      </c>
      <c r="P228" s="1" t="b">
        <v>1</v>
      </c>
      <c r="Q228" s="1" t="s">
        <v>108</v>
      </c>
      <c r="R228" s="1" t="s">
        <v>37</v>
      </c>
      <c r="S228" s="1" t="s">
        <v>48</v>
      </c>
      <c r="T228" s="1" t="s">
        <v>39</v>
      </c>
      <c r="U228" s="1" t="str">
        <f>IF(ISNUMBER('Post Data'!$N228),"Done","Pending")</f>
        <v>Done</v>
      </c>
      <c r="V228" s="5">
        <f>IFERROR('Post Data'!$N228-'Post Data'!$M228,5000)</f>
        <v>24.81944444</v>
      </c>
      <c r="W228" s="1" t="str">
        <f t="array" ref="W228">IFS('Post Data'!$V228&lt;=5,"00-05 Days",
AND('Post Data'!$V228&gt;5,'Post Data'!$V228&lt;=10),"06-10 Days",
AND('Post Data'!$V228&gt;10,'Post Data'!$V228&lt;=15),"11-15 Days",
AND('Post Data'!$V228&gt;15,'Post Data'!$V228&lt;=20),"16-20 Days",
'Post Data'!$V228&gt;20,"20+ Days")</f>
        <v>20+ Days</v>
      </c>
      <c r="X228" s="1" t="str">
        <f>IF(AND('Post Data'!$N228&lt;='Post Data'!$L228,'Post Data'!$N228&lt;&gt;0),"Within SLA",IF(AND(TODAY()&lt;='Post Data'!$L228,'Post Data'!$N228=0),"Within SLA","SLA Violated"))</f>
        <v>SLA Violated</v>
      </c>
      <c r="Y228" s="1" t="str">
        <f t="array" ref="Y228">IFERROR(INDEX('Pending @'!$B$2:$B$19,MATCH('Post Data'!$H228,'Pending @'!$A$2:$A$19,0)),
IF(AND('Post Data'!$D228="Region Update",'Post Data'!$AA228="Central"),"DNS-Central",
IF(AND('Post Data'!$D228="Region Update",'Post Data'!$AA228="Eastern"),"DNS-Eastern",
IF(AND('Post Data'!$D228="Region Update",'Post Data'!$AA228="Northern"),"DNS-Northern",
IF(AND('Post Data'!$D228="Region Update",'Post Data'!$AA228="Southern"),"DNS-Southern",
IF(AND('Post Data'!$D228="Region Update",'Post Data'!$AA228="Western"),"DNS-Western",
IF(AND('Post Data'!$D228="Region Update",'Post Data'!$AA228="Ops CO"),"DNS-Regional Ops",
IF(AND('Post Data'!$D228="Invoice Validation",'Post Data'!$AA228="Central"),"DNS-Central",
IF(AND('Post Data'!$D228="Invoice Validation",'Post Data'!$AA228="Eastern"),"DNS-Eastern",
IF(AND('Post Data'!$D228="Invoice Validation",'Post Data'!$AA228="Northern"),"DNS-Northern",
IF(AND('Post Data'!$D228="Invoice Validation",'Post Data'!$AA228="Southern"),"DNS-Southern",
IF(AND('Post Data'!$D228="Invoice Validation",'Post Data'!$AA228="Western"),"DNS-Western",
IF(AND('Post Data'!$D228="Invoiced Validation",'Post Data'!$AA228="Ops CO"),"DNS-Regional Ops",
IF(OR('Post Data'!$D228="Create &amp; Upload PO",'Post Data'!$D228="Payment Status Update",'Post Data'!$D228="Create SES and Send to Finance"),"DNS-Finance",
IF('Post Data'!$D228="SCM Invoice Validation","DNS-SCM")))))))))))))))</f>
        <v>DNS-Southern</v>
      </c>
      <c r="Z228" s="1" t="str">
        <f>IF(ISNUMBER(SEARCH("DNS",'Post Data'!$Y228)),"DNS","Vendor")</f>
        <v>DNS</v>
      </c>
      <c r="AA228" s="1" t="str">
        <f t="array" ref="AA228">IFS(ISNUMBER(SEARCH("Central Office",'Post Data'!$C228)),"Ops CO",
OR(ISNUMBER(SEARCH("CNR",'Post Data'!$C228)),ISNUMBER(SEARCH("NWR",'Post Data'!$C228))),"Central",
OR(ISNUMBER(SEARCH("ESR",'Post Data'!$C228)),ISNUMBER(SEARCH("UVR",'Post Data'!$C228))),"Eastern",
OR(ISNUMBER(SEARCH("NCR",'Post Data'!$C228)),ISNUMBER(SEARCH("NTR",'Post Data'!$C228))),"Northern",
OR(ISNUMBER(SEARCH("WSR",'Post Data'!$C228)),ISNUMBER(SEARCH("SUR",'Post Data'!$C228))),"Southern",
OR(ISNUMBER(SEARCH("WCR",'Post Data'!$C228)),ISNUMBER(SEARCH("WNR",'Post Data'!$C228))),"Western")</f>
        <v>Southern</v>
      </c>
      <c r="AB228" s="1" t="str">
        <f>'Post Data'!$R228</f>
        <v>PIS</v>
      </c>
      <c r="AC228" s="4">
        <v>45107.0</v>
      </c>
      <c r="AD228" s="1">
        <f>COUNTIFS('Post Data'!$X$2:$X$465,"Within SLA",'Post Data'!$C$2:$C$465,'Post Data'!$C228,'Post Data'!$D$2:$D$465,'Post Data'!$D228)</f>
        <v>0</v>
      </c>
      <c r="AE228" s="1">
        <f>COUNTIFS('Post Data'!$X$2:$X$465,"SLA Violated",'Post Data'!$C$2:$C$465,'Post Data'!$C228,'Post Data'!$D$2:$D$465,'Post Data'!$D228)</f>
        <v>2</v>
      </c>
      <c r="AF228" s="10">
        <f>'Post Data'!$AD228/('Post Data'!$AD228+'Post Data'!$AE228)</f>
        <v>0</v>
      </c>
    </row>
    <row r="229" ht="15.75" customHeight="1">
      <c r="A229" s="1" t="s">
        <v>605</v>
      </c>
      <c r="B229" s="1" t="s">
        <v>29</v>
      </c>
      <c r="C229" s="1" t="s">
        <v>606</v>
      </c>
      <c r="D229" s="1" t="s">
        <v>108</v>
      </c>
      <c r="E229" s="1" t="s">
        <v>426</v>
      </c>
      <c r="F229" s="1" t="s">
        <v>427</v>
      </c>
      <c r="G229" s="1"/>
      <c r="H229" s="1"/>
      <c r="I229" s="1">
        <v>102.0</v>
      </c>
      <c r="J229" s="1" t="s">
        <v>34</v>
      </c>
      <c r="K229" s="1" t="s">
        <v>35</v>
      </c>
      <c r="L229" s="9">
        <v>45129.83125</v>
      </c>
      <c r="M229" s="9">
        <v>45129.83194444444</v>
      </c>
      <c r="N229" s="9">
        <v>45134.555555555555</v>
      </c>
      <c r="O229" s="1" t="s">
        <v>246</v>
      </c>
      <c r="P229" s="1" t="b">
        <v>1</v>
      </c>
      <c r="Q229" s="1" t="s">
        <v>108</v>
      </c>
      <c r="R229" s="1" t="s">
        <v>42</v>
      </c>
      <c r="S229" s="1" t="s">
        <v>48</v>
      </c>
      <c r="T229" s="1" t="s">
        <v>39</v>
      </c>
      <c r="U229" s="1" t="str">
        <f>IF(ISNUMBER('Post Data'!$N229),"Done","Pending")</f>
        <v>Done</v>
      </c>
      <c r="V229" s="5">
        <f>IFERROR('Post Data'!$N229-'Post Data'!$M229,5000)</f>
        <v>4.723611111</v>
      </c>
      <c r="W229" s="1" t="str">
        <f t="array" ref="W229">IFS('Post Data'!$V229&lt;=5,"00-05 Days",
AND('Post Data'!$V229&gt;5,'Post Data'!$V229&lt;=10),"06-10 Days",
AND('Post Data'!$V229&gt;10,'Post Data'!$V229&lt;=15),"11-15 Days",
AND('Post Data'!$V229&gt;15,'Post Data'!$V229&lt;=20),"16-20 Days",
'Post Data'!$V229&gt;20,"20+ Days")</f>
        <v>00-05 Days</v>
      </c>
      <c r="X229" s="1" t="str">
        <f>IF(AND('Post Data'!$N229&lt;='Post Data'!$L229,'Post Data'!$N229&lt;&gt;0),"Within SLA",IF(AND(TODAY()&lt;='Post Data'!$L229,'Post Data'!$N229=0),"Within SLA","SLA Violated"))</f>
        <v>SLA Violated</v>
      </c>
      <c r="Y229" s="1" t="str">
        <f t="array" ref="Y229">IFERROR(INDEX('Pending @'!$B$2:$B$19,MATCH('Post Data'!$H229,'Pending @'!$A$2:$A$19,0)),
IF(AND('Post Data'!$D229="Region Update",'Post Data'!$AA229="Central"),"DNS-Central",
IF(AND('Post Data'!$D229="Region Update",'Post Data'!$AA229="Eastern"),"DNS-Eastern",
IF(AND('Post Data'!$D229="Region Update",'Post Data'!$AA229="Northern"),"DNS-Northern",
IF(AND('Post Data'!$D229="Region Update",'Post Data'!$AA229="Southern"),"DNS-Southern",
IF(AND('Post Data'!$D229="Region Update",'Post Data'!$AA229="Western"),"DNS-Western",
IF(AND('Post Data'!$D229="Region Update",'Post Data'!$AA229="Ops CO"),"DNS-Regional Ops",
IF(AND('Post Data'!$D229="Invoice Validation",'Post Data'!$AA229="Central"),"DNS-Central",
IF(AND('Post Data'!$D229="Invoice Validation",'Post Data'!$AA229="Eastern"),"DNS-Eastern",
IF(AND('Post Data'!$D229="Invoice Validation",'Post Data'!$AA229="Northern"),"DNS-Northern",
IF(AND('Post Data'!$D229="Invoice Validation",'Post Data'!$AA229="Southern"),"DNS-Southern",
IF(AND('Post Data'!$D229="Invoice Validation",'Post Data'!$AA229="Western"),"DNS-Western",
IF(AND('Post Data'!$D229="Invoiced Validation",'Post Data'!$AA229="Ops CO"),"DNS-Regional Ops",
IF(OR('Post Data'!$D229="Create &amp; Upload PO",'Post Data'!$D229="Payment Status Update",'Post Data'!$D229="Create SES and Send to Finance"),"DNS-Finance",
IF('Post Data'!$D229="SCM Invoice Validation","DNS-SCM")))))))))))))))</f>
        <v>DNS-Western</v>
      </c>
      <c r="Z229" s="1" t="str">
        <f>IF(ISNUMBER(SEARCH("DNS",'Post Data'!$Y229)),"DNS","Vendor")</f>
        <v>DNS</v>
      </c>
      <c r="AA229" s="1" t="str">
        <f t="array" ref="AA229">IFS(ISNUMBER(SEARCH("Central Office",'Post Data'!$C229)),"Ops CO",
OR(ISNUMBER(SEARCH("CNR",'Post Data'!$C229)),ISNUMBER(SEARCH("NWR",'Post Data'!$C229))),"Central",
OR(ISNUMBER(SEARCH("ESR",'Post Data'!$C229)),ISNUMBER(SEARCH("UVR",'Post Data'!$C229))),"Eastern",
OR(ISNUMBER(SEARCH("NCR",'Post Data'!$C229)),ISNUMBER(SEARCH("NTR",'Post Data'!$C229))),"Northern",
OR(ISNUMBER(SEARCH("WSR",'Post Data'!$C229)),ISNUMBER(SEARCH("SUR",'Post Data'!$C229))),"Southern",
OR(ISNUMBER(SEARCH("WCR",'Post Data'!$C229)),ISNUMBER(SEARCH("WNR",'Post Data'!$C229))),"Western")</f>
        <v>Western</v>
      </c>
      <c r="AB229" s="1" t="str">
        <f>'Post Data'!$R229</f>
        <v>PG</v>
      </c>
      <c r="AC229" s="4">
        <v>45107.0</v>
      </c>
      <c r="AD229" s="1">
        <f>COUNTIFS('Post Data'!$X$2:$X$465,"Within SLA",'Post Data'!$C$2:$C$465,'Post Data'!$C229,'Post Data'!$D$2:$D$465,'Post Data'!$D229)</f>
        <v>1</v>
      </c>
      <c r="AE229" s="1">
        <f>COUNTIFS('Post Data'!$X$2:$X$465,"SLA Violated",'Post Data'!$C$2:$C$465,'Post Data'!$C229,'Post Data'!$D$2:$D$465,'Post Data'!$D229)</f>
        <v>2</v>
      </c>
      <c r="AF229" s="10">
        <f>'Post Data'!$AD229/('Post Data'!$AD229+'Post Data'!$AE229)</f>
        <v>0.3333333333</v>
      </c>
    </row>
    <row r="230" ht="15.75" customHeight="1">
      <c r="A230" s="1" t="s">
        <v>607</v>
      </c>
      <c r="B230" s="1" t="s">
        <v>29</v>
      </c>
      <c r="C230" s="1" t="s">
        <v>608</v>
      </c>
      <c r="D230" s="1" t="s">
        <v>108</v>
      </c>
      <c r="E230" s="1" t="s">
        <v>409</v>
      </c>
      <c r="F230" s="1" t="s">
        <v>410</v>
      </c>
      <c r="G230" s="1" t="s">
        <v>188</v>
      </c>
      <c r="H230" s="1" t="s">
        <v>189</v>
      </c>
      <c r="I230" s="1">
        <v>95.0</v>
      </c>
      <c r="J230" s="1" t="s">
        <v>34</v>
      </c>
      <c r="K230" s="1" t="s">
        <v>35</v>
      </c>
      <c r="L230" s="9">
        <v>45129.83125</v>
      </c>
      <c r="M230" s="9">
        <v>45129.83194444444</v>
      </c>
      <c r="N230" s="9">
        <v>45134.600694444445</v>
      </c>
      <c r="O230" s="1" t="s">
        <v>246</v>
      </c>
      <c r="P230" s="1" t="b">
        <v>1</v>
      </c>
      <c r="Q230" s="1" t="s">
        <v>108</v>
      </c>
      <c r="R230" s="1" t="s">
        <v>51</v>
      </c>
      <c r="S230" s="1" t="s">
        <v>48</v>
      </c>
      <c r="T230" s="1" t="s">
        <v>39</v>
      </c>
      <c r="U230" s="1" t="str">
        <f>IF(ISNUMBER('Post Data'!$N230),"Done","Pending")</f>
        <v>Done</v>
      </c>
      <c r="V230" s="5">
        <f>IFERROR('Post Data'!$N230-'Post Data'!$M230,5000)</f>
        <v>4.76875</v>
      </c>
      <c r="W230" s="1" t="str">
        <f t="array" ref="W230">IFS('Post Data'!$V230&lt;=5,"00-05 Days",
AND('Post Data'!$V230&gt;5,'Post Data'!$V230&lt;=10),"06-10 Days",
AND('Post Data'!$V230&gt;10,'Post Data'!$V230&lt;=15),"11-15 Days",
AND('Post Data'!$V230&gt;15,'Post Data'!$V230&lt;=20),"16-20 Days",
'Post Data'!$V230&gt;20,"20+ Days")</f>
        <v>00-05 Days</v>
      </c>
      <c r="X230" s="1" t="str">
        <f>IF(AND('Post Data'!$N230&lt;='Post Data'!$L230,'Post Data'!$N230&lt;&gt;0),"Within SLA",IF(AND(TODAY()&lt;='Post Data'!$L230,'Post Data'!$N230=0),"Within SLA","SLA Violated"))</f>
        <v>SLA Violated</v>
      </c>
      <c r="Y230" s="1" t="str">
        <f t="array" ref="Y230">IFERROR(INDEX('Pending @'!$B$2:$B$19,MATCH('Post Data'!$H230,'Pending @'!$A$2:$A$19,0)),
IF(AND('Post Data'!$D230="Region Update",'Post Data'!$AA230="Central"),"DNS-Central",
IF(AND('Post Data'!$D230="Region Update",'Post Data'!$AA230="Eastern"),"DNS-Eastern",
IF(AND('Post Data'!$D230="Region Update",'Post Data'!$AA230="Northern"),"DNS-Northern",
IF(AND('Post Data'!$D230="Region Update",'Post Data'!$AA230="Southern"),"DNS-Southern",
IF(AND('Post Data'!$D230="Region Update",'Post Data'!$AA230="Western"),"DNS-Western",
IF(AND('Post Data'!$D230="Region Update",'Post Data'!$AA230="Ops CO"),"DNS-Regional Ops",
IF(AND('Post Data'!$D230="Invoice Validation",'Post Data'!$AA230="Central"),"DNS-Central",
IF(AND('Post Data'!$D230="Invoice Validation",'Post Data'!$AA230="Eastern"),"DNS-Eastern",
IF(AND('Post Data'!$D230="Invoice Validation",'Post Data'!$AA230="Northern"),"DNS-Northern",
IF(AND('Post Data'!$D230="Invoice Validation",'Post Data'!$AA230="Southern"),"DNS-Southern",
IF(AND('Post Data'!$D230="Invoice Validation",'Post Data'!$AA230="Western"),"DNS-Western",
IF(AND('Post Data'!$D230="Invoiced Validation",'Post Data'!$AA230="Ops CO"),"DNS-Regional Ops",
IF(OR('Post Data'!$D230="Create &amp; Upload PO",'Post Data'!$D230="Payment Status Update",'Post Data'!$D230="Create SES and Send to Finance"),"DNS-Finance",
IF('Post Data'!$D230="SCM Invoice Validation","DNS-SCM")))))))))))))))</f>
        <v>DNS-Western</v>
      </c>
      <c r="Z230" s="1" t="str">
        <f>IF(ISNUMBER(SEARCH("DNS",'Post Data'!$Y230)),"DNS","Vendor")</f>
        <v>DNS</v>
      </c>
      <c r="AA230" s="1" t="str">
        <f t="array" ref="AA230">IFS(ISNUMBER(SEARCH("Central Office",'Post Data'!$C230)),"Ops CO",
OR(ISNUMBER(SEARCH("CNR",'Post Data'!$C230)),ISNUMBER(SEARCH("NWR",'Post Data'!$C230))),"Central",
OR(ISNUMBER(SEARCH("ESR",'Post Data'!$C230)),ISNUMBER(SEARCH("UVR",'Post Data'!$C230))),"Eastern",
OR(ISNUMBER(SEARCH("NCR",'Post Data'!$C230)),ISNUMBER(SEARCH("NTR",'Post Data'!$C230))),"Northern",
OR(ISNUMBER(SEARCH("WSR",'Post Data'!$C230)),ISNUMBER(SEARCH("SUR",'Post Data'!$C230))),"Southern",
OR(ISNUMBER(SEARCH("WCR",'Post Data'!$C230)),ISNUMBER(SEARCH("WNR",'Post Data'!$C230))),"Western")</f>
        <v>Western</v>
      </c>
      <c r="AB230" s="1" t="str">
        <f>'Post Data'!$R230</f>
        <v>Refuel</v>
      </c>
      <c r="AC230" s="4">
        <v>45107.0</v>
      </c>
      <c r="AD230" s="1">
        <f>COUNTIFS('Post Data'!$X$2:$X$465,"Within SLA",'Post Data'!$C$2:$C$465,'Post Data'!$C230,'Post Data'!$D$2:$D$465,'Post Data'!$D230)</f>
        <v>0</v>
      </c>
      <c r="AE230" s="1">
        <f>COUNTIFS('Post Data'!$X$2:$X$465,"SLA Violated",'Post Data'!$C$2:$C$465,'Post Data'!$C230,'Post Data'!$D$2:$D$465,'Post Data'!$D230)</f>
        <v>1</v>
      </c>
      <c r="AF230" s="10">
        <f>'Post Data'!$AD230/('Post Data'!$AD230+'Post Data'!$AE230)</f>
        <v>0</v>
      </c>
    </row>
    <row r="231" ht="15.75" customHeight="1">
      <c r="A231" s="1" t="s">
        <v>609</v>
      </c>
      <c r="B231" s="1" t="s">
        <v>29</v>
      </c>
      <c r="C231" s="1" t="s">
        <v>610</v>
      </c>
      <c r="D231" s="1" t="s">
        <v>108</v>
      </c>
      <c r="E231" s="1" t="s">
        <v>409</v>
      </c>
      <c r="F231" s="1" t="s">
        <v>410</v>
      </c>
      <c r="G231" s="1" t="s">
        <v>188</v>
      </c>
      <c r="H231" s="1" t="s">
        <v>189</v>
      </c>
      <c r="I231" s="1">
        <v>101.0</v>
      </c>
      <c r="J231" s="1" t="s">
        <v>34</v>
      </c>
      <c r="K231" s="1" t="s">
        <v>35</v>
      </c>
      <c r="L231" s="9">
        <v>45129.83125</v>
      </c>
      <c r="M231" s="9">
        <v>45129.83194444444</v>
      </c>
      <c r="N231" s="9">
        <v>45134.597916666666</v>
      </c>
      <c r="O231" s="1" t="s">
        <v>246</v>
      </c>
      <c r="P231" s="1" t="b">
        <v>1</v>
      </c>
      <c r="Q231" s="1" t="s">
        <v>108</v>
      </c>
      <c r="R231" s="1" t="s">
        <v>45</v>
      </c>
      <c r="S231" s="1" t="s">
        <v>48</v>
      </c>
      <c r="T231" s="1" t="s">
        <v>39</v>
      </c>
      <c r="U231" s="1" t="str">
        <f>IF(ISNUMBER('Post Data'!$N231),"Done","Pending")</f>
        <v>Done</v>
      </c>
      <c r="V231" s="5">
        <f>IFERROR('Post Data'!$N231-'Post Data'!$M231,5000)</f>
        <v>4.765972222</v>
      </c>
      <c r="W231" s="1" t="str">
        <f t="array" ref="W231">IFS('Post Data'!$V231&lt;=5,"00-05 Days",
AND('Post Data'!$V231&gt;5,'Post Data'!$V231&lt;=10),"06-10 Days",
AND('Post Data'!$V231&gt;10,'Post Data'!$V231&lt;=15),"11-15 Days",
AND('Post Data'!$V231&gt;15,'Post Data'!$V231&lt;=20),"16-20 Days",
'Post Data'!$V231&gt;20,"20+ Days")</f>
        <v>00-05 Days</v>
      </c>
      <c r="X231" s="1" t="str">
        <f>IF(AND('Post Data'!$N231&lt;='Post Data'!$L231,'Post Data'!$N231&lt;&gt;0),"Within SLA",IF(AND(TODAY()&lt;='Post Data'!$L231,'Post Data'!$N231=0),"Within SLA","SLA Violated"))</f>
        <v>SLA Violated</v>
      </c>
      <c r="Y231" s="1" t="str">
        <f t="array" ref="Y231">IFERROR(INDEX('Pending @'!$B$2:$B$19,MATCH('Post Data'!$H231,'Pending @'!$A$2:$A$19,0)),
IF(AND('Post Data'!$D231="Region Update",'Post Data'!$AA231="Central"),"DNS-Central",
IF(AND('Post Data'!$D231="Region Update",'Post Data'!$AA231="Eastern"),"DNS-Eastern",
IF(AND('Post Data'!$D231="Region Update",'Post Data'!$AA231="Northern"),"DNS-Northern",
IF(AND('Post Data'!$D231="Region Update",'Post Data'!$AA231="Southern"),"DNS-Southern",
IF(AND('Post Data'!$D231="Region Update",'Post Data'!$AA231="Western"),"DNS-Western",
IF(AND('Post Data'!$D231="Region Update",'Post Data'!$AA231="Ops CO"),"DNS-Regional Ops",
IF(AND('Post Data'!$D231="Invoice Validation",'Post Data'!$AA231="Central"),"DNS-Central",
IF(AND('Post Data'!$D231="Invoice Validation",'Post Data'!$AA231="Eastern"),"DNS-Eastern",
IF(AND('Post Data'!$D231="Invoice Validation",'Post Data'!$AA231="Northern"),"DNS-Northern",
IF(AND('Post Data'!$D231="Invoice Validation",'Post Data'!$AA231="Southern"),"DNS-Southern",
IF(AND('Post Data'!$D231="Invoice Validation",'Post Data'!$AA231="Western"),"DNS-Western",
IF(AND('Post Data'!$D231="Invoiced Validation",'Post Data'!$AA231="Ops CO"),"DNS-Regional Ops",
IF(OR('Post Data'!$D231="Create &amp; Upload PO",'Post Data'!$D231="Payment Status Update",'Post Data'!$D231="Create SES and Send to Finance"),"DNS-Finance",
IF('Post Data'!$D231="SCM Invoice Validation","DNS-SCM")))))))))))))))</f>
        <v>DNS-Western</v>
      </c>
      <c r="Z231" s="1" t="str">
        <f>IF(ISNUMBER(SEARCH("DNS",'Post Data'!$Y231)),"DNS","Vendor")</f>
        <v>DNS</v>
      </c>
      <c r="AA231" s="1" t="str">
        <f t="array" ref="AA231">IFS(ISNUMBER(SEARCH("Central Office",'Post Data'!$C231)),"Ops CO",
OR(ISNUMBER(SEARCH("CNR",'Post Data'!$C231)),ISNUMBER(SEARCH("NWR",'Post Data'!$C231))),"Central",
OR(ISNUMBER(SEARCH("ESR",'Post Data'!$C231)),ISNUMBER(SEARCH("UVR",'Post Data'!$C231))),"Eastern",
OR(ISNUMBER(SEARCH("NCR",'Post Data'!$C231)),ISNUMBER(SEARCH("NTR",'Post Data'!$C231))),"Northern",
OR(ISNUMBER(SEARCH("WSR",'Post Data'!$C231)),ISNUMBER(SEARCH("SUR",'Post Data'!$C231))),"Southern",
OR(ISNUMBER(SEARCH("WCR",'Post Data'!$C231)),ISNUMBER(SEARCH("WNR",'Post Data'!$C231))),"Western")</f>
        <v>Western</v>
      </c>
      <c r="AB231" s="1" t="str">
        <f>'Post Data'!$R231</f>
        <v>AC</v>
      </c>
      <c r="AC231" s="4">
        <v>45107.0</v>
      </c>
      <c r="AD231" s="1">
        <f>COUNTIFS('Post Data'!$X$2:$X$465,"Within SLA",'Post Data'!$C$2:$C$465,'Post Data'!$C231,'Post Data'!$D$2:$D$465,'Post Data'!$D231)</f>
        <v>0</v>
      </c>
      <c r="AE231" s="1">
        <f>COUNTIFS('Post Data'!$X$2:$X$465,"SLA Violated",'Post Data'!$C$2:$C$465,'Post Data'!$C231,'Post Data'!$D$2:$D$465,'Post Data'!$D231)</f>
        <v>1</v>
      </c>
      <c r="AF231" s="10">
        <f>'Post Data'!$AD231/('Post Data'!$AD231+'Post Data'!$AE231)</f>
        <v>0</v>
      </c>
    </row>
    <row r="232" ht="15.75" customHeight="1">
      <c r="A232" s="1" t="s">
        <v>611</v>
      </c>
      <c r="B232" s="1" t="s">
        <v>29</v>
      </c>
      <c r="C232" s="1" t="s">
        <v>612</v>
      </c>
      <c r="D232" s="1" t="s">
        <v>108</v>
      </c>
      <c r="E232" s="1" t="s">
        <v>262</v>
      </c>
      <c r="F232" s="1" t="s">
        <v>263</v>
      </c>
      <c r="G232" s="1" t="s">
        <v>188</v>
      </c>
      <c r="H232" s="1" t="s">
        <v>189</v>
      </c>
      <c r="I232" s="1">
        <v>94.0</v>
      </c>
      <c r="J232" s="1" t="s">
        <v>34</v>
      </c>
      <c r="K232" s="1" t="s">
        <v>35</v>
      </c>
      <c r="L232" s="9">
        <v>45129.83125</v>
      </c>
      <c r="M232" s="9">
        <v>45129.83194444444</v>
      </c>
      <c r="N232" s="9">
        <v>45132.44652777778</v>
      </c>
      <c r="O232" s="1" t="s">
        <v>246</v>
      </c>
      <c r="P232" s="1" t="b">
        <v>1</v>
      </c>
      <c r="Q232" s="1" t="s">
        <v>108</v>
      </c>
      <c r="R232" s="1" t="s">
        <v>51</v>
      </c>
      <c r="S232" s="1" t="s">
        <v>48</v>
      </c>
      <c r="T232" s="1" t="s">
        <v>39</v>
      </c>
      <c r="U232" s="1" t="str">
        <f>IF(ISNUMBER('Post Data'!$N232),"Done","Pending")</f>
        <v>Done</v>
      </c>
      <c r="V232" s="5">
        <f>IFERROR('Post Data'!$N232-'Post Data'!$M232,5000)</f>
        <v>2.614583333</v>
      </c>
      <c r="W232" s="1" t="str">
        <f t="array" ref="W232">IFS('Post Data'!$V232&lt;=5,"00-05 Days",
AND('Post Data'!$V232&gt;5,'Post Data'!$V232&lt;=10),"06-10 Days",
AND('Post Data'!$V232&gt;10,'Post Data'!$V232&lt;=15),"11-15 Days",
AND('Post Data'!$V232&gt;15,'Post Data'!$V232&lt;=20),"16-20 Days",
'Post Data'!$V232&gt;20,"20+ Days")</f>
        <v>00-05 Days</v>
      </c>
      <c r="X232" s="1" t="str">
        <f>IF(AND('Post Data'!$N232&lt;='Post Data'!$L232,'Post Data'!$N232&lt;&gt;0),"Within SLA",IF(AND(TODAY()&lt;='Post Data'!$L232,'Post Data'!$N232=0),"Within SLA","SLA Violated"))</f>
        <v>SLA Violated</v>
      </c>
      <c r="Y232" s="1" t="str">
        <f t="array" ref="Y232">IFERROR(INDEX('Pending @'!$B$2:$B$19,MATCH('Post Data'!$H232,'Pending @'!$A$2:$A$19,0)),
IF(AND('Post Data'!$D232="Region Update",'Post Data'!$AA232="Central"),"DNS-Central",
IF(AND('Post Data'!$D232="Region Update",'Post Data'!$AA232="Eastern"),"DNS-Eastern",
IF(AND('Post Data'!$D232="Region Update",'Post Data'!$AA232="Northern"),"DNS-Northern",
IF(AND('Post Data'!$D232="Region Update",'Post Data'!$AA232="Southern"),"DNS-Southern",
IF(AND('Post Data'!$D232="Region Update",'Post Data'!$AA232="Western"),"DNS-Western",
IF(AND('Post Data'!$D232="Region Update",'Post Data'!$AA232="Ops CO"),"DNS-Regional Ops",
IF(AND('Post Data'!$D232="Invoice Validation",'Post Data'!$AA232="Central"),"DNS-Central",
IF(AND('Post Data'!$D232="Invoice Validation",'Post Data'!$AA232="Eastern"),"DNS-Eastern",
IF(AND('Post Data'!$D232="Invoice Validation",'Post Data'!$AA232="Northern"),"DNS-Northern",
IF(AND('Post Data'!$D232="Invoice Validation",'Post Data'!$AA232="Southern"),"DNS-Southern",
IF(AND('Post Data'!$D232="Invoice Validation",'Post Data'!$AA232="Western"),"DNS-Western",
IF(AND('Post Data'!$D232="Invoiced Validation",'Post Data'!$AA232="Ops CO"),"DNS-Regional Ops",
IF(OR('Post Data'!$D232="Create &amp; Upload PO",'Post Data'!$D232="Payment Status Update",'Post Data'!$D232="Create SES and Send to Finance"),"DNS-Finance",
IF('Post Data'!$D232="SCM Invoice Validation","DNS-SCM")))))))))))))))</f>
        <v>DNS-Western</v>
      </c>
      <c r="Z232" s="1" t="str">
        <f>IF(ISNUMBER(SEARCH("DNS",'Post Data'!$Y232)),"DNS","Vendor")</f>
        <v>DNS</v>
      </c>
      <c r="AA232" s="1" t="str">
        <f t="array" ref="AA232">IFS(ISNUMBER(SEARCH("Central Office",'Post Data'!$C232)),"Ops CO",
OR(ISNUMBER(SEARCH("CNR",'Post Data'!$C232)),ISNUMBER(SEARCH("NWR",'Post Data'!$C232))),"Central",
OR(ISNUMBER(SEARCH("ESR",'Post Data'!$C232)),ISNUMBER(SEARCH("UVR",'Post Data'!$C232))),"Eastern",
OR(ISNUMBER(SEARCH("NCR",'Post Data'!$C232)),ISNUMBER(SEARCH("NTR",'Post Data'!$C232))),"Northern",
OR(ISNUMBER(SEARCH("WSR",'Post Data'!$C232)),ISNUMBER(SEARCH("SUR",'Post Data'!$C232))),"Southern",
OR(ISNUMBER(SEARCH("WCR",'Post Data'!$C232)),ISNUMBER(SEARCH("WNR",'Post Data'!$C232))),"Western")</f>
        <v>Western</v>
      </c>
      <c r="AB232" s="1" t="str">
        <f>'Post Data'!$R232</f>
        <v>Refuel</v>
      </c>
      <c r="AC232" s="4">
        <v>45107.0</v>
      </c>
      <c r="AD232" s="1">
        <f>COUNTIFS('Post Data'!$X$2:$X$465,"Within SLA",'Post Data'!$C$2:$C$465,'Post Data'!$C232,'Post Data'!$D$2:$D$465,'Post Data'!$D232)</f>
        <v>0</v>
      </c>
      <c r="AE232" s="1">
        <f>COUNTIFS('Post Data'!$X$2:$X$465,"SLA Violated",'Post Data'!$C$2:$C$465,'Post Data'!$C232,'Post Data'!$D$2:$D$465,'Post Data'!$D232)</f>
        <v>1</v>
      </c>
      <c r="AF232" s="10">
        <f>'Post Data'!$AD232/('Post Data'!$AD232+'Post Data'!$AE232)</f>
        <v>0</v>
      </c>
    </row>
    <row r="233" ht="15.75" customHeight="1">
      <c r="A233" s="1" t="s">
        <v>613</v>
      </c>
      <c r="B233" s="1" t="s">
        <v>29</v>
      </c>
      <c r="C233" s="1" t="s">
        <v>614</v>
      </c>
      <c r="D233" s="1" t="s">
        <v>182</v>
      </c>
      <c r="E233" s="1" t="s">
        <v>575</v>
      </c>
      <c r="F233" s="1" t="s">
        <v>576</v>
      </c>
      <c r="G233" s="1" t="s">
        <v>244</v>
      </c>
      <c r="H233" s="1" t="s">
        <v>245</v>
      </c>
      <c r="I233" s="1">
        <v>107.0</v>
      </c>
      <c r="J233" s="1" t="s">
        <v>34</v>
      </c>
      <c r="K233" s="1" t="s">
        <v>35</v>
      </c>
      <c r="L233" s="9">
        <v>45129.47152777778</v>
      </c>
      <c r="M233" s="9">
        <v>45129.47222222222</v>
      </c>
      <c r="N233" s="9">
        <v>45139.964583333334</v>
      </c>
      <c r="O233" s="1" t="s">
        <v>246</v>
      </c>
      <c r="P233" s="1" t="b">
        <v>1</v>
      </c>
      <c r="Q233" s="1" t="s">
        <v>182</v>
      </c>
      <c r="R233" s="1" t="s">
        <v>51</v>
      </c>
      <c r="S233" s="1" t="s">
        <v>48</v>
      </c>
      <c r="T233" s="1" t="s">
        <v>39</v>
      </c>
      <c r="U233" s="1" t="str">
        <f>IF(ISNUMBER('Post Data'!$N233),"Done","Pending")</f>
        <v>Done</v>
      </c>
      <c r="V233" s="5">
        <f>IFERROR('Post Data'!$N233-'Post Data'!$M233,5000)</f>
        <v>10.49236111</v>
      </c>
      <c r="W233" s="1" t="str">
        <f t="array" ref="W233">IFS('Post Data'!$V233&lt;=5,"00-05 Days",
AND('Post Data'!$V233&gt;5,'Post Data'!$V233&lt;=10),"06-10 Days",
AND('Post Data'!$V233&gt;10,'Post Data'!$V233&lt;=15),"11-15 Days",
AND('Post Data'!$V233&gt;15,'Post Data'!$V233&lt;=20),"16-20 Days",
'Post Data'!$V233&gt;20,"20+ Days")</f>
        <v>11-15 Days</v>
      </c>
      <c r="X233" s="1" t="str">
        <f>IF(AND('Post Data'!$N233&lt;='Post Data'!$L233,'Post Data'!$N233&lt;&gt;0),"Within SLA",IF(AND(TODAY()&lt;='Post Data'!$L233,'Post Data'!$N233=0),"Within SLA","SLA Violated"))</f>
        <v>SLA Violated</v>
      </c>
      <c r="Y233" s="1" t="str">
        <f t="array" ref="Y233">IFERROR(INDEX('Pending @'!$B$2:$B$19,MATCH('Post Data'!$H233,'Pending @'!$A$2:$A$19,0)),
IF(AND('Post Data'!$D233="Region Update",'Post Data'!$AA233="Central"),"DNS-Central",
IF(AND('Post Data'!$D233="Region Update",'Post Data'!$AA233="Eastern"),"DNS-Eastern",
IF(AND('Post Data'!$D233="Region Update",'Post Data'!$AA233="Northern"),"DNS-Northern",
IF(AND('Post Data'!$D233="Region Update",'Post Data'!$AA233="Southern"),"DNS-Southern",
IF(AND('Post Data'!$D233="Region Update",'Post Data'!$AA233="Western"),"DNS-Western",
IF(AND('Post Data'!$D233="Region Update",'Post Data'!$AA233="Ops CO"),"DNS-Regional Ops",
IF(AND('Post Data'!$D233="Invoice Validation",'Post Data'!$AA233="Central"),"DNS-Central",
IF(AND('Post Data'!$D233="Invoice Validation",'Post Data'!$AA233="Eastern"),"DNS-Eastern",
IF(AND('Post Data'!$D233="Invoice Validation",'Post Data'!$AA233="Northern"),"DNS-Northern",
IF(AND('Post Data'!$D233="Invoice Validation",'Post Data'!$AA233="Southern"),"DNS-Southern",
IF(AND('Post Data'!$D233="Invoice Validation",'Post Data'!$AA233="Western"),"DNS-Western",
IF(AND('Post Data'!$D233="Invoiced Validation",'Post Data'!$AA233="Ops CO"),"DNS-Regional Ops",
IF(OR('Post Data'!$D233="Create &amp; Upload PO",'Post Data'!$D233="Payment Status Update",'Post Data'!$D233="Create SES and Send to Finance"),"DNS-Finance",
IF('Post Data'!$D233="SCM Invoice Validation","DNS-SCM")))))))))))))))</f>
        <v>DNS-Central</v>
      </c>
      <c r="Z233" s="1" t="str">
        <f>IF(ISNUMBER(SEARCH("DNS",'Post Data'!$Y233)),"DNS","Vendor")</f>
        <v>DNS</v>
      </c>
      <c r="AA233" s="1" t="str">
        <f t="array" ref="AA233">IFS(ISNUMBER(SEARCH("Central Office",'Post Data'!$C233)),"Ops CO",
OR(ISNUMBER(SEARCH("CNR",'Post Data'!$C233)),ISNUMBER(SEARCH("NWR",'Post Data'!$C233))),"Central",
OR(ISNUMBER(SEARCH("ESR",'Post Data'!$C233)),ISNUMBER(SEARCH("UVR",'Post Data'!$C233))),"Eastern",
OR(ISNUMBER(SEARCH("NCR",'Post Data'!$C233)),ISNUMBER(SEARCH("NTR",'Post Data'!$C233))),"Northern",
OR(ISNUMBER(SEARCH("WSR",'Post Data'!$C233)),ISNUMBER(SEARCH("SUR",'Post Data'!$C233))),"Southern",
OR(ISNUMBER(SEARCH("WCR",'Post Data'!$C233)),ISNUMBER(SEARCH("WNR",'Post Data'!$C233))),"Western")</f>
        <v>Central</v>
      </c>
      <c r="AB233" s="1" t="str">
        <f>'Post Data'!$R233</f>
        <v>Refuel</v>
      </c>
      <c r="AC233" s="4">
        <v>45107.0</v>
      </c>
      <c r="AD233" s="1">
        <f>COUNTIFS('Post Data'!$X$2:$X$465,"Within SLA",'Post Data'!$C$2:$C$465,'Post Data'!$C233,'Post Data'!$D$2:$D$465,'Post Data'!$D233)</f>
        <v>0</v>
      </c>
      <c r="AE233" s="1">
        <f>COUNTIFS('Post Data'!$X$2:$X$465,"SLA Violated",'Post Data'!$C$2:$C$465,'Post Data'!$C233,'Post Data'!$D$2:$D$465,'Post Data'!$D233)</f>
        <v>1</v>
      </c>
      <c r="AF233" s="10">
        <f>'Post Data'!$AD233/('Post Data'!$AD233+'Post Data'!$AE233)</f>
        <v>0</v>
      </c>
    </row>
    <row r="234" ht="15.75" customHeight="1">
      <c r="A234" s="1" t="s">
        <v>615</v>
      </c>
      <c r="B234" s="1" t="s">
        <v>29</v>
      </c>
      <c r="C234" s="1" t="s">
        <v>616</v>
      </c>
      <c r="D234" s="1" t="s">
        <v>182</v>
      </c>
      <c r="E234" s="1" t="s">
        <v>575</v>
      </c>
      <c r="F234" s="1" t="s">
        <v>576</v>
      </c>
      <c r="G234" s="1" t="s">
        <v>244</v>
      </c>
      <c r="H234" s="1" t="s">
        <v>245</v>
      </c>
      <c r="I234" s="1">
        <v>105.0</v>
      </c>
      <c r="J234" s="1" t="s">
        <v>34</v>
      </c>
      <c r="K234" s="1" t="s">
        <v>35</v>
      </c>
      <c r="L234" s="9">
        <v>45129.45486111111</v>
      </c>
      <c r="M234" s="9">
        <v>45129.455555555556</v>
      </c>
      <c r="N234" s="9">
        <v>45139.96875</v>
      </c>
      <c r="O234" s="1" t="s">
        <v>246</v>
      </c>
      <c r="P234" s="1" t="b">
        <v>1</v>
      </c>
      <c r="Q234" s="1" t="s">
        <v>182</v>
      </c>
      <c r="R234" s="1" t="s">
        <v>37</v>
      </c>
      <c r="S234" s="1" t="s">
        <v>48</v>
      </c>
      <c r="T234" s="1" t="s">
        <v>39</v>
      </c>
      <c r="U234" s="1" t="str">
        <f>IF(ISNUMBER('Post Data'!$N234),"Done","Pending")</f>
        <v>Done</v>
      </c>
      <c r="V234" s="5">
        <f>IFERROR('Post Data'!$N234-'Post Data'!$M234,5000)</f>
        <v>10.51319444</v>
      </c>
      <c r="W234" s="1" t="str">
        <f t="array" ref="W234">IFS('Post Data'!$V234&lt;=5,"00-05 Days",
AND('Post Data'!$V234&gt;5,'Post Data'!$V234&lt;=10),"06-10 Days",
AND('Post Data'!$V234&gt;10,'Post Data'!$V234&lt;=15),"11-15 Days",
AND('Post Data'!$V234&gt;15,'Post Data'!$V234&lt;=20),"16-20 Days",
'Post Data'!$V234&gt;20,"20+ Days")</f>
        <v>11-15 Days</v>
      </c>
      <c r="X234" s="1" t="str">
        <f>IF(AND('Post Data'!$N234&lt;='Post Data'!$L234,'Post Data'!$N234&lt;&gt;0),"Within SLA",IF(AND(TODAY()&lt;='Post Data'!$L234,'Post Data'!$N234=0),"Within SLA","SLA Violated"))</f>
        <v>SLA Violated</v>
      </c>
      <c r="Y234" s="1" t="str">
        <f t="array" ref="Y234">IFERROR(INDEX('Pending @'!$B$2:$B$19,MATCH('Post Data'!$H234,'Pending @'!$A$2:$A$19,0)),
IF(AND('Post Data'!$D234="Region Update",'Post Data'!$AA234="Central"),"DNS-Central",
IF(AND('Post Data'!$D234="Region Update",'Post Data'!$AA234="Eastern"),"DNS-Eastern",
IF(AND('Post Data'!$D234="Region Update",'Post Data'!$AA234="Northern"),"DNS-Northern",
IF(AND('Post Data'!$D234="Region Update",'Post Data'!$AA234="Southern"),"DNS-Southern",
IF(AND('Post Data'!$D234="Region Update",'Post Data'!$AA234="Western"),"DNS-Western",
IF(AND('Post Data'!$D234="Region Update",'Post Data'!$AA234="Ops CO"),"DNS-Regional Ops",
IF(AND('Post Data'!$D234="Invoice Validation",'Post Data'!$AA234="Central"),"DNS-Central",
IF(AND('Post Data'!$D234="Invoice Validation",'Post Data'!$AA234="Eastern"),"DNS-Eastern",
IF(AND('Post Data'!$D234="Invoice Validation",'Post Data'!$AA234="Northern"),"DNS-Northern",
IF(AND('Post Data'!$D234="Invoice Validation",'Post Data'!$AA234="Southern"),"DNS-Southern",
IF(AND('Post Data'!$D234="Invoice Validation",'Post Data'!$AA234="Western"),"DNS-Western",
IF(AND('Post Data'!$D234="Invoiced Validation",'Post Data'!$AA234="Ops CO"),"DNS-Regional Ops",
IF(OR('Post Data'!$D234="Create &amp; Upload PO",'Post Data'!$D234="Payment Status Update",'Post Data'!$D234="Create SES and Send to Finance"),"DNS-Finance",
IF('Post Data'!$D234="SCM Invoice Validation","DNS-SCM")))))))))))))))</f>
        <v>DNS-Central</v>
      </c>
      <c r="Z234" s="1" t="str">
        <f>IF(ISNUMBER(SEARCH("DNS",'Post Data'!$Y234)),"DNS","Vendor")</f>
        <v>DNS</v>
      </c>
      <c r="AA234" s="1" t="str">
        <f t="array" ref="AA234">IFS(ISNUMBER(SEARCH("Central Office",'Post Data'!$C234)),"Ops CO",
OR(ISNUMBER(SEARCH("CNR",'Post Data'!$C234)),ISNUMBER(SEARCH("NWR",'Post Data'!$C234))),"Central",
OR(ISNUMBER(SEARCH("ESR",'Post Data'!$C234)),ISNUMBER(SEARCH("UVR",'Post Data'!$C234))),"Eastern",
OR(ISNUMBER(SEARCH("NCR",'Post Data'!$C234)),ISNUMBER(SEARCH("NTR",'Post Data'!$C234))),"Northern",
OR(ISNUMBER(SEARCH("WSR",'Post Data'!$C234)),ISNUMBER(SEARCH("SUR",'Post Data'!$C234))),"Southern",
OR(ISNUMBER(SEARCH("WCR",'Post Data'!$C234)),ISNUMBER(SEARCH("WNR",'Post Data'!$C234))),"Western")</f>
        <v>Central</v>
      </c>
      <c r="AB234" s="1" t="str">
        <f>'Post Data'!$R234</f>
        <v>PIS</v>
      </c>
      <c r="AC234" s="4">
        <v>45107.0</v>
      </c>
      <c r="AD234" s="1">
        <f>COUNTIFS('Post Data'!$X$2:$X$465,"Within SLA",'Post Data'!$C$2:$C$465,'Post Data'!$C234,'Post Data'!$D$2:$D$465,'Post Data'!$D234)</f>
        <v>0</v>
      </c>
      <c r="AE234" s="1">
        <f>COUNTIFS('Post Data'!$X$2:$X$465,"SLA Violated",'Post Data'!$C$2:$C$465,'Post Data'!$C234,'Post Data'!$D$2:$D$465,'Post Data'!$D234)</f>
        <v>1</v>
      </c>
      <c r="AF234" s="10">
        <f>'Post Data'!$AD234/('Post Data'!$AD234+'Post Data'!$AE234)</f>
        <v>0</v>
      </c>
    </row>
    <row r="235" ht="15.75" customHeight="1">
      <c r="A235" s="1" t="s">
        <v>617</v>
      </c>
      <c r="B235" s="1" t="s">
        <v>29</v>
      </c>
      <c r="C235" s="1" t="s">
        <v>570</v>
      </c>
      <c r="D235" s="1" t="s">
        <v>182</v>
      </c>
      <c r="E235" s="1" t="s">
        <v>118</v>
      </c>
      <c r="F235" s="1" t="s">
        <v>119</v>
      </c>
      <c r="G235" s="1" t="s">
        <v>253</v>
      </c>
      <c r="H235" s="1" t="s">
        <v>254</v>
      </c>
      <c r="I235" s="1">
        <v>131.0</v>
      </c>
      <c r="J235" s="1" t="s">
        <v>34</v>
      </c>
      <c r="K235" s="1" t="s">
        <v>35</v>
      </c>
      <c r="L235" s="9">
        <v>45131.643055555556</v>
      </c>
      <c r="M235" s="9">
        <v>45128.643055555556</v>
      </c>
      <c r="N235" s="9">
        <v>45131.36041666667</v>
      </c>
      <c r="O235" s="1" t="s">
        <v>246</v>
      </c>
      <c r="P235" s="1" t="b">
        <v>0</v>
      </c>
      <c r="Q235" s="1" t="s">
        <v>182</v>
      </c>
      <c r="R235" s="1" t="s">
        <v>51</v>
      </c>
      <c r="S235" s="1" t="s">
        <v>48</v>
      </c>
      <c r="T235" s="1" t="s">
        <v>39</v>
      </c>
      <c r="U235" s="1" t="str">
        <f>IF(ISNUMBER('Post Data'!$N235),"Done","Pending")</f>
        <v>Done</v>
      </c>
      <c r="V235" s="5">
        <f>IFERROR('Post Data'!$N235-'Post Data'!$M235,5000)</f>
        <v>2.717361111</v>
      </c>
      <c r="W235" s="1" t="str">
        <f t="array" ref="W235">IFS('Post Data'!$V235&lt;=5,"00-05 Days",
AND('Post Data'!$V235&gt;5,'Post Data'!$V235&lt;=10),"06-10 Days",
AND('Post Data'!$V235&gt;10,'Post Data'!$V235&lt;=15),"11-15 Days",
AND('Post Data'!$V235&gt;15,'Post Data'!$V235&lt;=20),"16-20 Days",
'Post Data'!$V235&gt;20,"20+ Days")</f>
        <v>00-05 Days</v>
      </c>
      <c r="X235" s="1" t="str">
        <f>IF(AND('Post Data'!$N235&lt;='Post Data'!$L235,'Post Data'!$N235&lt;&gt;0),"Within SLA",IF(AND(TODAY()&lt;='Post Data'!$L235,'Post Data'!$N235=0),"Within SLA","SLA Violated"))</f>
        <v>Within SLA</v>
      </c>
      <c r="Y235" s="1" t="str">
        <f t="array" ref="Y235">IFERROR(INDEX('Pending @'!$B$2:$B$19,MATCH('Post Data'!$H235,'Pending @'!$A$2:$A$19,0)),
IF(AND('Post Data'!$D235="Region Update",'Post Data'!$AA235="Central"),"DNS-Central",
IF(AND('Post Data'!$D235="Region Update",'Post Data'!$AA235="Eastern"),"DNS-Eastern",
IF(AND('Post Data'!$D235="Region Update",'Post Data'!$AA235="Northern"),"DNS-Northern",
IF(AND('Post Data'!$D235="Region Update",'Post Data'!$AA235="Southern"),"DNS-Southern",
IF(AND('Post Data'!$D235="Region Update",'Post Data'!$AA235="Western"),"DNS-Western",
IF(AND('Post Data'!$D235="Region Update",'Post Data'!$AA235="Ops CO"),"DNS-Regional Ops",
IF(AND('Post Data'!$D235="Invoice Validation",'Post Data'!$AA235="Central"),"DNS-Central",
IF(AND('Post Data'!$D235="Invoice Validation",'Post Data'!$AA235="Eastern"),"DNS-Eastern",
IF(AND('Post Data'!$D235="Invoice Validation",'Post Data'!$AA235="Northern"),"DNS-Northern",
IF(AND('Post Data'!$D235="Invoice Validation",'Post Data'!$AA235="Southern"),"DNS-Southern",
IF(AND('Post Data'!$D235="Invoice Validation",'Post Data'!$AA235="Western"),"DNS-Western",
IF(AND('Post Data'!$D235="Invoiced Validation",'Post Data'!$AA235="Ops CO"),"DNS-Regional Ops",
IF(OR('Post Data'!$D235="Create &amp; Upload PO",'Post Data'!$D235="Payment Status Update",'Post Data'!$D235="Create SES and Send to Finance"),"DNS-Finance",
IF('Post Data'!$D235="SCM Invoice Validation","DNS-SCM")))))))))))))))</f>
        <v>DNS-Southern</v>
      </c>
      <c r="Z235" s="1" t="str">
        <f>IF(ISNUMBER(SEARCH("DNS",'Post Data'!$Y235)),"DNS","Vendor")</f>
        <v>DNS</v>
      </c>
      <c r="AA235" s="1" t="str">
        <f t="array" ref="AA235">IFS(ISNUMBER(SEARCH("Central Office",'Post Data'!$C235)),"Ops CO",
OR(ISNUMBER(SEARCH("CNR",'Post Data'!$C235)),ISNUMBER(SEARCH("NWR",'Post Data'!$C235))),"Central",
OR(ISNUMBER(SEARCH("ESR",'Post Data'!$C235)),ISNUMBER(SEARCH("UVR",'Post Data'!$C235))),"Eastern",
OR(ISNUMBER(SEARCH("NCR",'Post Data'!$C235)),ISNUMBER(SEARCH("NTR",'Post Data'!$C235))),"Northern",
OR(ISNUMBER(SEARCH("WSR",'Post Data'!$C235)),ISNUMBER(SEARCH("SUR",'Post Data'!$C235))),"Southern",
OR(ISNUMBER(SEARCH("WCR",'Post Data'!$C235)),ISNUMBER(SEARCH("WNR",'Post Data'!$C235))),"Western")</f>
        <v>Southern</v>
      </c>
      <c r="AB235" s="1" t="str">
        <f>'Post Data'!$R235</f>
        <v>Refuel</v>
      </c>
      <c r="AC235" s="4">
        <v>45107.0</v>
      </c>
      <c r="AD235" s="1">
        <f>COUNTIFS('Post Data'!$X$2:$X$465,"Within SLA",'Post Data'!$C$2:$C$465,'Post Data'!$C235,'Post Data'!$D$2:$D$465,'Post Data'!$D235)</f>
        <v>1</v>
      </c>
      <c r="AE235" s="1">
        <f>COUNTIFS('Post Data'!$X$2:$X$465,"SLA Violated",'Post Data'!$C$2:$C$465,'Post Data'!$C235,'Post Data'!$D$2:$D$465,'Post Data'!$D235)</f>
        <v>0</v>
      </c>
      <c r="AF235" s="10">
        <f>'Post Data'!$AD235/('Post Data'!$AD235+'Post Data'!$AE235)</f>
        <v>1</v>
      </c>
    </row>
    <row r="236" ht="15.75" customHeight="1">
      <c r="A236" s="1" t="s">
        <v>618</v>
      </c>
      <c r="B236" s="1" t="s">
        <v>29</v>
      </c>
      <c r="C236" s="1" t="s">
        <v>574</v>
      </c>
      <c r="D236" s="1" t="s">
        <v>154</v>
      </c>
      <c r="E236" s="1" t="s">
        <v>248</v>
      </c>
      <c r="F236" s="1" t="s">
        <v>249</v>
      </c>
      <c r="G236" s="1" t="s">
        <v>250</v>
      </c>
      <c r="H236" s="1" t="s">
        <v>251</v>
      </c>
      <c r="I236" s="1">
        <v>109.0</v>
      </c>
      <c r="J236" s="1" t="s">
        <v>34</v>
      </c>
      <c r="K236" s="1" t="s">
        <v>35</v>
      </c>
      <c r="L236" s="9">
        <v>45127.93125</v>
      </c>
      <c r="M236" s="9">
        <v>45127.93194444444</v>
      </c>
      <c r="N236" s="9">
        <v>45128.67361111111</v>
      </c>
      <c r="O236" s="1" t="s">
        <v>246</v>
      </c>
      <c r="P236" s="1" t="b">
        <v>1</v>
      </c>
      <c r="Q236" s="1" t="s">
        <v>154</v>
      </c>
      <c r="R236" s="1" t="s">
        <v>45</v>
      </c>
      <c r="S236" s="1" t="s">
        <v>48</v>
      </c>
      <c r="T236" s="1" t="s">
        <v>39</v>
      </c>
      <c r="U236" s="1" t="str">
        <f>IF(ISNUMBER('Post Data'!$N236),"Done","Pending")</f>
        <v>Done</v>
      </c>
      <c r="V236" s="5">
        <f>IFERROR('Post Data'!$N236-'Post Data'!$M236,5000)</f>
        <v>0.7416666667</v>
      </c>
      <c r="W236" s="1" t="str">
        <f t="array" ref="W236">IFS('Post Data'!$V236&lt;=5,"00-05 Days",
AND('Post Data'!$V236&gt;5,'Post Data'!$V236&lt;=10),"06-10 Days",
AND('Post Data'!$V236&gt;10,'Post Data'!$V236&lt;=15),"11-15 Days",
AND('Post Data'!$V236&gt;15,'Post Data'!$V236&lt;=20),"16-20 Days",
'Post Data'!$V236&gt;20,"20+ Days")</f>
        <v>00-05 Days</v>
      </c>
      <c r="X236" s="1" t="str">
        <f>IF(AND('Post Data'!$N236&lt;='Post Data'!$L236,'Post Data'!$N236&lt;&gt;0),"Within SLA",IF(AND(TODAY()&lt;='Post Data'!$L236,'Post Data'!$N236=0),"Within SLA","SLA Violated"))</f>
        <v>SLA Violated</v>
      </c>
      <c r="Y236" s="1" t="str">
        <f t="array" ref="Y236">IFERROR(INDEX('Pending @'!$B$2:$B$19,MATCH('Post Data'!$H236,'Pending @'!$A$2:$A$19,0)),
IF(AND('Post Data'!$D236="Region Update",'Post Data'!$AA236="Central"),"DNS-Central",
IF(AND('Post Data'!$D236="Region Update",'Post Data'!$AA236="Eastern"),"DNS-Eastern",
IF(AND('Post Data'!$D236="Region Update",'Post Data'!$AA236="Northern"),"DNS-Northern",
IF(AND('Post Data'!$D236="Region Update",'Post Data'!$AA236="Southern"),"DNS-Southern",
IF(AND('Post Data'!$D236="Region Update",'Post Data'!$AA236="Western"),"DNS-Western",
IF(AND('Post Data'!$D236="Region Update",'Post Data'!$AA236="Ops CO"),"DNS-Regional Ops",
IF(AND('Post Data'!$D236="Invoice Validation",'Post Data'!$AA236="Central"),"DNS-Central",
IF(AND('Post Data'!$D236="Invoice Validation",'Post Data'!$AA236="Eastern"),"DNS-Eastern",
IF(AND('Post Data'!$D236="Invoice Validation",'Post Data'!$AA236="Northern"),"DNS-Northern",
IF(AND('Post Data'!$D236="Invoice Validation",'Post Data'!$AA236="Southern"),"DNS-Southern",
IF(AND('Post Data'!$D236="Invoice Validation",'Post Data'!$AA236="Western"),"DNS-Western",
IF(AND('Post Data'!$D236="Invoiced Validation",'Post Data'!$AA236="Ops CO"),"DNS-Regional Ops",
IF(OR('Post Data'!$D236="Create &amp; Upload PO",'Post Data'!$D236="Payment Status Update",'Post Data'!$D236="Create SES and Send to Finance"),"DNS-Finance",
IF('Post Data'!$D236="SCM Invoice Validation","DNS-SCM")))))))))))))))</f>
        <v>Browns-Central</v>
      </c>
      <c r="Z236" s="1" t="str">
        <f>IF(ISNUMBER(SEARCH("DNS",'Post Data'!$Y236)),"DNS","Vendor")</f>
        <v>Vendor</v>
      </c>
      <c r="AA236" s="1" t="str">
        <f t="array" ref="AA236">IFS(ISNUMBER(SEARCH("Central Office",'Post Data'!$C236)),"Ops CO",
OR(ISNUMBER(SEARCH("CNR",'Post Data'!$C236)),ISNUMBER(SEARCH("NWR",'Post Data'!$C236))),"Central",
OR(ISNUMBER(SEARCH("ESR",'Post Data'!$C236)),ISNUMBER(SEARCH("UVR",'Post Data'!$C236))),"Eastern",
OR(ISNUMBER(SEARCH("NCR",'Post Data'!$C236)),ISNUMBER(SEARCH("NTR",'Post Data'!$C236))),"Northern",
OR(ISNUMBER(SEARCH("WSR",'Post Data'!$C236)),ISNUMBER(SEARCH("SUR",'Post Data'!$C236))),"Southern",
OR(ISNUMBER(SEARCH("WCR",'Post Data'!$C236)),ISNUMBER(SEARCH("WNR",'Post Data'!$C236))),"Western")</f>
        <v>Central</v>
      </c>
      <c r="AB236" s="1" t="str">
        <f>'Post Data'!$R236</f>
        <v>AC</v>
      </c>
      <c r="AC236" s="4">
        <v>45107.0</v>
      </c>
      <c r="AD236" s="1">
        <f>COUNTIFS('Post Data'!$X$2:$X$465,"Within SLA",'Post Data'!$C$2:$C$465,'Post Data'!$C236,'Post Data'!$D$2:$D$465,'Post Data'!$D236)</f>
        <v>0</v>
      </c>
      <c r="AE236" s="1">
        <f>COUNTIFS('Post Data'!$X$2:$X$465,"SLA Violated",'Post Data'!$C$2:$C$465,'Post Data'!$C236,'Post Data'!$D$2:$D$465,'Post Data'!$D236)</f>
        <v>1</v>
      </c>
      <c r="AF236" s="10">
        <f>'Post Data'!$AD236/('Post Data'!$AD236+'Post Data'!$AE236)</f>
        <v>0</v>
      </c>
    </row>
    <row r="237" ht="15.75" customHeight="1">
      <c r="A237" s="1" t="s">
        <v>619</v>
      </c>
      <c r="B237" s="1" t="s">
        <v>29</v>
      </c>
      <c r="C237" s="1" t="s">
        <v>558</v>
      </c>
      <c r="D237" s="1" t="s">
        <v>154</v>
      </c>
      <c r="E237" s="1" t="s">
        <v>248</v>
      </c>
      <c r="F237" s="1" t="s">
        <v>249</v>
      </c>
      <c r="G237" s="1" t="s">
        <v>338</v>
      </c>
      <c r="H237" s="1" t="s">
        <v>339</v>
      </c>
      <c r="I237" s="1">
        <v>103.0</v>
      </c>
      <c r="J237" s="1" t="s">
        <v>34</v>
      </c>
      <c r="K237" s="1" t="s">
        <v>35</v>
      </c>
      <c r="L237" s="9">
        <v>45131.76597222222</v>
      </c>
      <c r="M237" s="9">
        <v>45127.76597222222</v>
      </c>
      <c r="N237" s="9">
        <v>45128.597916666666</v>
      </c>
      <c r="O237" s="1" t="s">
        <v>246</v>
      </c>
      <c r="P237" s="1" t="b">
        <v>0</v>
      </c>
      <c r="Q237" s="1" t="s">
        <v>154</v>
      </c>
      <c r="R237" s="1" t="s">
        <v>42</v>
      </c>
      <c r="S237" s="1" t="s">
        <v>48</v>
      </c>
      <c r="T237" s="1" t="s">
        <v>39</v>
      </c>
      <c r="U237" s="1" t="str">
        <f>IF(ISNUMBER('Post Data'!$N237),"Done","Pending")</f>
        <v>Done</v>
      </c>
      <c r="V237" s="5">
        <f>IFERROR('Post Data'!$N237-'Post Data'!$M237,5000)</f>
        <v>0.8319444444</v>
      </c>
      <c r="W237" s="1" t="str">
        <f t="array" ref="W237">IFS('Post Data'!$V237&lt;=5,"00-05 Days",
AND('Post Data'!$V237&gt;5,'Post Data'!$V237&lt;=10),"06-10 Days",
AND('Post Data'!$V237&gt;10,'Post Data'!$V237&lt;=15),"11-15 Days",
AND('Post Data'!$V237&gt;15,'Post Data'!$V237&lt;=20),"16-20 Days",
'Post Data'!$V237&gt;20,"20+ Days")</f>
        <v>00-05 Days</v>
      </c>
      <c r="X237" s="1" t="str">
        <f>IF(AND('Post Data'!$N237&lt;='Post Data'!$L237,'Post Data'!$N237&lt;&gt;0),"Within SLA",IF(AND(TODAY()&lt;='Post Data'!$L237,'Post Data'!$N237=0),"Within SLA","SLA Violated"))</f>
        <v>Within SLA</v>
      </c>
      <c r="Y237" s="1" t="str">
        <f t="array" ref="Y237">IFERROR(INDEX('Pending @'!$B$2:$B$19,MATCH('Post Data'!$H237,'Pending @'!$A$2:$A$19,0)),
IF(AND('Post Data'!$D237="Region Update",'Post Data'!$AA237="Central"),"DNS-Central",
IF(AND('Post Data'!$D237="Region Update",'Post Data'!$AA237="Eastern"),"DNS-Eastern",
IF(AND('Post Data'!$D237="Region Update",'Post Data'!$AA237="Northern"),"DNS-Northern",
IF(AND('Post Data'!$D237="Region Update",'Post Data'!$AA237="Southern"),"DNS-Southern",
IF(AND('Post Data'!$D237="Region Update",'Post Data'!$AA237="Western"),"DNS-Western",
IF(AND('Post Data'!$D237="Region Update",'Post Data'!$AA237="Ops CO"),"DNS-Regional Ops",
IF(AND('Post Data'!$D237="Invoice Validation",'Post Data'!$AA237="Central"),"DNS-Central",
IF(AND('Post Data'!$D237="Invoice Validation",'Post Data'!$AA237="Eastern"),"DNS-Eastern",
IF(AND('Post Data'!$D237="Invoice Validation",'Post Data'!$AA237="Northern"),"DNS-Northern",
IF(AND('Post Data'!$D237="Invoice Validation",'Post Data'!$AA237="Southern"),"DNS-Southern",
IF(AND('Post Data'!$D237="Invoice Validation",'Post Data'!$AA237="Western"),"DNS-Western",
IF(AND('Post Data'!$D237="Invoiced Validation",'Post Data'!$AA237="Ops CO"),"DNS-Regional Ops",
IF(OR('Post Data'!$D237="Create &amp; Upload PO",'Post Data'!$D237="Payment Status Update",'Post Data'!$D237="Create SES and Send to Finance"),"DNS-Finance",
IF('Post Data'!$D237="SCM Invoice Validation","DNS-SCM")))))))))))))))</f>
        <v>Browns-Western</v>
      </c>
      <c r="Z237" s="1" t="str">
        <f>IF(ISNUMBER(SEARCH("DNS",'Post Data'!$Y237)),"DNS","Vendor")</f>
        <v>Vendor</v>
      </c>
      <c r="AA237" s="1" t="str">
        <f t="array" ref="AA237">IFS(ISNUMBER(SEARCH("Central Office",'Post Data'!$C237)),"Ops CO",
OR(ISNUMBER(SEARCH("CNR",'Post Data'!$C237)),ISNUMBER(SEARCH("NWR",'Post Data'!$C237))),"Central",
OR(ISNUMBER(SEARCH("ESR",'Post Data'!$C237)),ISNUMBER(SEARCH("UVR",'Post Data'!$C237))),"Eastern",
OR(ISNUMBER(SEARCH("NCR",'Post Data'!$C237)),ISNUMBER(SEARCH("NTR",'Post Data'!$C237))),"Northern",
OR(ISNUMBER(SEARCH("WSR",'Post Data'!$C237)),ISNUMBER(SEARCH("SUR",'Post Data'!$C237))),"Southern",
OR(ISNUMBER(SEARCH("WCR",'Post Data'!$C237)),ISNUMBER(SEARCH("WNR",'Post Data'!$C237))),"Western")</f>
        <v>Western</v>
      </c>
      <c r="AB237" s="1" t="str">
        <f>'Post Data'!$R237</f>
        <v>PG</v>
      </c>
      <c r="AC237" s="4">
        <v>45107.0</v>
      </c>
      <c r="AD237" s="1">
        <f>COUNTIFS('Post Data'!$X$2:$X$465,"Within SLA",'Post Data'!$C$2:$C$465,'Post Data'!$C237,'Post Data'!$D$2:$D$465,'Post Data'!$D237)</f>
        <v>1</v>
      </c>
      <c r="AE237" s="1">
        <f>COUNTIFS('Post Data'!$X$2:$X$465,"SLA Violated",'Post Data'!$C$2:$C$465,'Post Data'!$C237,'Post Data'!$D$2:$D$465,'Post Data'!$D237)</f>
        <v>0</v>
      </c>
      <c r="AF237" s="10">
        <f>'Post Data'!$AD237/('Post Data'!$AD237+'Post Data'!$AE237)</f>
        <v>1</v>
      </c>
    </row>
    <row r="238" ht="15.75" customHeight="1">
      <c r="A238" s="1" t="s">
        <v>620</v>
      </c>
      <c r="B238" s="1" t="s">
        <v>29</v>
      </c>
      <c r="C238" s="1" t="s">
        <v>621</v>
      </c>
      <c r="D238" s="1" t="s">
        <v>182</v>
      </c>
      <c r="E238" s="1" t="s">
        <v>328</v>
      </c>
      <c r="F238" s="1" t="s">
        <v>329</v>
      </c>
      <c r="G238" s="1"/>
      <c r="H238" s="1"/>
      <c r="I238" s="1">
        <v>113.0</v>
      </c>
      <c r="J238" s="1" t="s">
        <v>34</v>
      </c>
      <c r="K238" s="1" t="s">
        <v>35</v>
      </c>
      <c r="L238" s="9">
        <v>45127.65902777778</v>
      </c>
      <c r="M238" s="9">
        <v>45127.65972222222</v>
      </c>
      <c r="N238" s="9">
        <v>45131.376388888886</v>
      </c>
      <c r="O238" s="1" t="s">
        <v>246</v>
      </c>
      <c r="P238" s="1" t="b">
        <v>1</v>
      </c>
      <c r="Q238" s="1" t="s">
        <v>182</v>
      </c>
      <c r="R238" s="1" t="s">
        <v>51</v>
      </c>
      <c r="S238" s="1" t="s">
        <v>48</v>
      </c>
      <c r="T238" s="1" t="s">
        <v>39</v>
      </c>
      <c r="U238" s="1" t="str">
        <f>IF(ISNUMBER('Post Data'!$N238),"Done","Pending")</f>
        <v>Done</v>
      </c>
      <c r="V238" s="5">
        <f>IFERROR('Post Data'!$N238-'Post Data'!$M238,5000)</f>
        <v>3.716666667</v>
      </c>
      <c r="W238" s="1" t="str">
        <f t="array" ref="W238">IFS('Post Data'!$V238&lt;=5,"00-05 Days",
AND('Post Data'!$V238&gt;5,'Post Data'!$V238&lt;=10),"06-10 Days",
AND('Post Data'!$V238&gt;10,'Post Data'!$V238&lt;=15),"11-15 Days",
AND('Post Data'!$V238&gt;15,'Post Data'!$V238&lt;=20),"16-20 Days",
'Post Data'!$V238&gt;20,"20+ Days")</f>
        <v>00-05 Days</v>
      </c>
      <c r="X238" s="1" t="str">
        <f>IF(AND('Post Data'!$N238&lt;='Post Data'!$L238,'Post Data'!$N238&lt;&gt;0),"Within SLA",IF(AND(TODAY()&lt;='Post Data'!$L238,'Post Data'!$N238=0),"Within SLA","SLA Violated"))</f>
        <v>SLA Violated</v>
      </c>
      <c r="Y238" s="1" t="str">
        <f t="array" ref="Y238">IFERROR(INDEX('Pending @'!$B$2:$B$19,MATCH('Post Data'!$H238,'Pending @'!$A$2:$A$19,0)),
IF(AND('Post Data'!$D238="Region Update",'Post Data'!$AA238="Central"),"DNS-Central",
IF(AND('Post Data'!$D238="Region Update",'Post Data'!$AA238="Eastern"),"DNS-Eastern",
IF(AND('Post Data'!$D238="Region Update",'Post Data'!$AA238="Northern"),"DNS-Northern",
IF(AND('Post Data'!$D238="Region Update",'Post Data'!$AA238="Southern"),"DNS-Southern",
IF(AND('Post Data'!$D238="Region Update",'Post Data'!$AA238="Western"),"DNS-Western",
IF(AND('Post Data'!$D238="Region Update",'Post Data'!$AA238="Ops CO"),"DNS-Regional Ops",
IF(AND('Post Data'!$D238="Invoice Validation",'Post Data'!$AA238="Central"),"DNS-Central",
IF(AND('Post Data'!$D238="Invoice Validation",'Post Data'!$AA238="Eastern"),"DNS-Eastern",
IF(AND('Post Data'!$D238="Invoice Validation",'Post Data'!$AA238="Northern"),"DNS-Northern",
IF(AND('Post Data'!$D238="Invoice Validation",'Post Data'!$AA238="Southern"),"DNS-Southern",
IF(AND('Post Data'!$D238="Invoice Validation",'Post Data'!$AA238="Western"),"DNS-Western",
IF(AND('Post Data'!$D238="Invoiced Validation",'Post Data'!$AA238="Ops CO"),"DNS-Regional Ops",
IF(OR('Post Data'!$D238="Create &amp; Upload PO",'Post Data'!$D238="Payment Status Update",'Post Data'!$D238="Create SES and Send to Finance"),"DNS-Finance",
IF('Post Data'!$D238="SCM Invoice Validation","DNS-SCM")))))))))))))))</f>
        <v>DNS-Eastern</v>
      </c>
      <c r="Z238" s="1" t="str">
        <f>IF(ISNUMBER(SEARCH("DNS",'Post Data'!$Y238)),"DNS","Vendor")</f>
        <v>DNS</v>
      </c>
      <c r="AA238" s="1" t="str">
        <f t="array" ref="AA238">IFS(ISNUMBER(SEARCH("Central Office",'Post Data'!$C238)),"Ops CO",
OR(ISNUMBER(SEARCH("CNR",'Post Data'!$C238)),ISNUMBER(SEARCH("NWR",'Post Data'!$C238))),"Central",
OR(ISNUMBER(SEARCH("ESR",'Post Data'!$C238)),ISNUMBER(SEARCH("UVR",'Post Data'!$C238))),"Eastern",
OR(ISNUMBER(SEARCH("NCR",'Post Data'!$C238)),ISNUMBER(SEARCH("NTR",'Post Data'!$C238))),"Northern",
OR(ISNUMBER(SEARCH("WSR",'Post Data'!$C238)),ISNUMBER(SEARCH("SUR",'Post Data'!$C238))),"Southern",
OR(ISNUMBER(SEARCH("WCR",'Post Data'!$C238)),ISNUMBER(SEARCH("WNR",'Post Data'!$C238))),"Western")</f>
        <v>Eastern</v>
      </c>
      <c r="AB238" s="1" t="str">
        <f>'Post Data'!$R238</f>
        <v>Refuel</v>
      </c>
      <c r="AC238" s="4">
        <v>45107.0</v>
      </c>
      <c r="AD238" s="1">
        <f>COUNTIFS('Post Data'!$X$2:$X$465,"Within SLA",'Post Data'!$C$2:$C$465,'Post Data'!$C238,'Post Data'!$D$2:$D$465,'Post Data'!$D238)</f>
        <v>0</v>
      </c>
      <c r="AE238" s="1">
        <f>COUNTIFS('Post Data'!$X$2:$X$465,"SLA Violated",'Post Data'!$C$2:$C$465,'Post Data'!$C238,'Post Data'!$D$2:$D$465,'Post Data'!$D238)</f>
        <v>2</v>
      </c>
      <c r="AF238" s="10">
        <f>'Post Data'!$AD238/('Post Data'!$AD238+'Post Data'!$AE238)</f>
        <v>0</v>
      </c>
    </row>
    <row r="239" ht="15.75" customHeight="1">
      <c r="A239" s="1" t="s">
        <v>622</v>
      </c>
      <c r="B239" s="1" t="s">
        <v>29</v>
      </c>
      <c r="C239" s="1" t="s">
        <v>570</v>
      </c>
      <c r="D239" s="1" t="s">
        <v>154</v>
      </c>
      <c r="E239" s="1" t="s">
        <v>248</v>
      </c>
      <c r="F239" s="1" t="s">
        <v>249</v>
      </c>
      <c r="G239" s="1" t="s">
        <v>257</v>
      </c>
      <c r="H239" s="1" t="s">
        <v>258</v>
      </c>
      <c r="I239" s="1">
        <v>131.0</v>
      </c>
      <c r="J239" s="1" t="s">
        <v>34</v>
      </c>
      <c r="K239" s="1" t="s">
        <v>35</v>
      </c>
      <c r="L239" s="9">
        <v>45131.63125</v>
      </c>
      <c r="M239" s="9">
        <v>45127.63125</v>
      </c>
      <c r="N239" s="9">
        <v>45128.643055555556</v>
      </c>
      <c r="O239" s="1" t="s">
        <v>246</v>
      </c>
      <c r="P239" s="1" t="b">
        <v>0</v>
      </c>
      <c r="Q239" s="1" t="s">
        <v>154</v>
      </c>
      <c r="R239" s="1" t="s">
        <v>51</v>
      </c>
      <c r="S239" s="1" t="s">
        <v>48</v>
      </c>
      <c r="T239" s="1" t="s">
        <v>39</v>
      </c>
      <c r="U239" s="1" t="str">
        <f>IF(ISNUMBER('Post Data'!$N239),"Done","Pending")</f>
        <v>Done</v>
      </c>
      <c r="V239" s="5">
        <f>IFERROR('Post Data'!$N239-'Post Data'!$M239,5000)</f>
        <v>1.011805556</v>
      </c>
      <c r="W239" s="1" t="str">
        <f t="array" ref="W239">IFS('Post Data'!$V239&lt;=5,"00-05 Days",
AND('Post Data'!$V239&gt;5,'Post Data'!$V239&lt;=10),"06-10 Days",
AND('Post Data'!$V239&gt;10,'Post Data'!$V239&lt;=15),"11-15 Days",
AND('Post Data'!$V239&gt;15,'Post Data'!$V239&lt;=20),"16-20 Days",
'Post Data'!$V239&gt;20,"20+ Days")</f>
        <v>00-05 Days</v>
      </c>
      <c r="X239" s="1" t="str">
        <f>IF(AND('Post Data'!$N239&lt;='Post Data'!$L239,'Post Data'!$N239&lt;&gt;0),"Within SLA",IF(AND(TODAY()&lt;='Post Data'!$L239,'Post Data'!$N239=0),"Within SLA","SLA Violated"))</f>
        <v>Within SLA</v>
      </c>
      <c r="Y239" s="1" t="str">
        <f t="array" ref="Y239">IFERROR(INDEX('Pending @'!$B$2:$B$19,MATCH('Post Data'!$H239,'Pending @'!$A$2:$A$19,0)),
IF(AND('Post Data'!$D239="Region Update",'Post Data'!$AA239="Central"),"DNS-Central",
IF(AND('Post Data'!$D239="Region Update",'Post Data'!$AA239="Eastern"),"DNS-Eastern",
IF(AND('Post Data'!$D239="Region Update",'Post Data'!$AA239="Northern"),"DNS-Northern",
IF(AND('Post Data'!$D239="Region Update",'Post Data'!$AA239="Southern"),"DNS-Southern",
IF(AND('Post Data'!$D239="Region Update",'Post Data'!$AA239="Western"),"DNS-Western",
IF(AND('Post Data'!$D239="Region Update",'Post Data'!$AA239="Ops CO"),"DNS-Regional Ops",
IF(AND('Post Data'!$D239="Invoice Validation",'Post Data'!$AA239="Central"),"DNS-Central",
IF(AND('Post Data'!$D239="Invoice Validation",'Post Data'!$AA239="Eastern"),"DNS-Eastern",
IF(AND('Post Data'!$D239="Invoice Validation",'Post Data'!$AA239="Northern"),"DNS-Northern",
IF(AND('Post Data'!$D239="Invoice Validation",'Post Data'!$AA239="Southern"),"DNS-Southern",
IF(AND('Post Data'!$D239="Invoice Validation",'Post Data'!$AA239="Western"),"DNS-Western",
IF(AND('Post Data'!$D239="Invoiced Validation",'Post Data'!$AA239="Ops CO"),"DNS-Regional Ops",
IF(OR('Post Data'!$D239="Create &amp; Upload PO",'Post Data'!$D239="Payment Status Update",'Post Data'!$D239="Create SES and Send to Finance"),"DNS-Finance",
IF('Post Data'!$D239="SCM Invoice Validation","DNS-SCM")))))))))))))))</f>
        <v>Browns-Southern</v>
      </c>
      <c r="Z239" s="1" t="str">
        <f>IF(ISNUMBER(SEARCH("DNS",'Post Data'!$Y239)),"DNS","Vendor")</f>
        <v>Vendor</v>
      </c>
      <c r="AA239" s="1" t="str">
        <f t="array" ref="AA239">IFS(ISNUMBER(SEARCH("Central Office",'Post Data'!$C239)),"Ops CO",
OR(ISNUMBER(SEARCH("CNR",'Post Data'!$C239)),ISNUMBER(SEARCH("NWR",'Post Data'!$C239))),"Central",
OR(ISNUMBER(SEARCH("ESR",'Post Data'!$C239)),ISNUMBER(SEARCH("UVR",'Post Data'!$C239))),"Eastern",
OR(ISNUMBER(SEARCH("NCR",'Post Data'!$C239)),ISNUMBER(SEARCH("NTR",'Post Data'!$C239))),"Northern",
OR(ISNUMBER(SEARCH("WSR",'Post Data'!$C239)),ISNUMBER(SEARCH("SUR",'Post Data'!$C239))),"Southern",
OR(ISNUMBER(SEARCH("WCR",'Post Data'!$C239)),ISNUMBER(SEARCH("WNR",'Post Data'!$C239))),"Western")</f>
        <v>Southern</v>
      </c>
      <c r="AB239" s="1" t="str">
        <f>'Post Data'!$R239</f>
        <v>Refuel</v>
      </c>
      <c r="AC239" s="4">
        <v>45107.0</v>
      </c>
      <c r="AD239" s="1">
        <f>COUNTIFS('Post Data'!$X$2:$X$465,"Within SLA",'Post Data'!$C$2:$C$465,'Post Data'!$C239,'Post Data'!$D$2:$D$465,'Post Data'!$D239)</f>
        <v>1</v>
      </c>
      <c r="AE239" s="1">
        <f>COUNTIFS('Post Data'!$X$2:$X$465,"SLA Violated",'Post Data'!$C$2:$C$465,'Post Data'!$C239,'Post Data'!$D$2:$D$465,'Post Data'!$D239)</f>
        <v>0</v>
      </c>
      <c r="AF239" s="10">
        <f>'Post Data'!$AD239/('Post Data'!$AD239+'Post Data'!$AE239)</f>
        <v>1</v>
      </c>
    </row>
    <row r="240" ht="15.75" customHeight="1">
      <c r="A240" s="1" t="s">
        <v>623</v>
      </c>
      <c r="B240" s="1" t="s">
        <v>29</v>
      </c>
      <c r="C240" s="1" t="s">
        <v>560</v>
      </c>
      <c r="D240" s="1" t="s">
        <v>154</v>
      </c>
      <c r="E240" s="1" t="s">
        <v>248</v>
      </c>
      <c r="F240" s="1" t="s">
        <v>249</v>
      </c>
      <c r="G240" s="1" t="s">
        <v>338</v>
      </c>
      <c r="H240" s="1" t="s">
        <v>339</v>
      </c>
      <c r="I240" s="1">
        <v>96.0</v>
      </c>
      <c r="J240" s="1" t="s">
        <v>34</v>
      </c>
      <c r="K240" s="1" t="s">
        <v>35</v>
      </c>
      <c r="L240" s="9">
        <v>45131.59722222222</v>
      </c>
      <c r="M240" s="9">
        <v>45127.59722222222</v>
      </c>
      <c r="N240" s="9">
        <v>45128.589583333334</v>
      </c>
      <c r="O240" s="1" t="s">
        <v>246</v>
      </c>
      <c r="P240" s="1" t="b">
        <v>0</v>
      </c>
      <c r="Q240" s="1" t="s">
        <v>154</v>
      </c>
      <c r="R240" s="1" t="s">
        <v>37</v>
      </c>
      <c r="S240" s="1" t="s">
        <v>48</v>
      </c>
      <c r="T240" s="1" t="s">
        <v>39</v>
      </c>
      <c r="U240" s="1" t="str">
        <f>IF(ISNUMBER('Post Data'!$N240),"Done","Pending")</f>
        <v>Done</v>
      </c>
      <c r="V240" s="5">
        <f>IFERROR('Post Data'!$N240-'Post Data'!$M240,5000)</f>
        <v>0.9923611111</v>
      </c>
      <c r="W240" s="1" t="str">
        <f t="array" ref="W240">IFS('Post Data'!$V240&lt;=5,"00-05 Days",
AND('Post Data'!$V240&gt;5,'Post Data'!$V240&lt;=10),"06-10 Days",
AND('Post Data'!$V240&gt;10,'Post Data'!$V240&lt;=15),"11-15 Days",
AND('Post Data'!$V240&gt;15,'Post Data'!$V240&lt;=20),"16-20 Days",
'Post Data'!$V240&gt;20,"20+ Days")</f>
        <v>00-05 Days</v>
      </c>
      <c r="X240" s="1" t="str">
        <f>IF(AND('Post Data'!$N240&lt;='Post Data'!$L240,'Post Data'!$N240&lt;&gt;0),"Within SLA",IF(AND(TODAY()&lt;='Post Data'!$L240,'Post Data'!$N240=0),"Within SLA","SLA Violated"))</f>
        <v>Within SLA</v>
      </c>
      <c r="Y240" s="1" t="str">
        <f t="array" ref="Y240">IFERROR(INDEX('Pending @'!$B$2:$B$19,MATCH('Post Data'!$H240,'Pending @'!$A$2:$A$19,0)),
IF(AND('Post Data'!$D240="Region Update",'Post Data'!$AA240="Central"),"DNS-Central",
IF(AND('Post Data'!$D240="Region Update",'Post Data'!$AA240="Eastern"),"DNS-Eastern",
IF(AND('Post Data'!$D240="Region Update",'Post Data'!$AA240="Northern"),"DNS-Northern",
IF(AND('Post Data'!$D240="Region Update",'Post Data'!$AA240="Southern"),"DNS-Southern",
IF(AND('Post Data'!$D240="Region Update",'Post Data'!$AA240="Western"),"DNS-Western",
IF(AND('Post Data'!$D240="Region Update",'Post Data'!$AA240="Ops CO"),"DNS-Regional Ops",
IF(AND('Post Data'!$D240="Invoice Validation",'Post Data'!$AA240="Central"),"DNS-Central",
IF(AND('Post Data'!$D240="Invoice Validation",'Post Data'!$AA240="Eastern"),"DNS-Eastern",
IF(AND('Post Data'!$D240="Invoice Validation",'Post Data'!$AA240="Northern"),"DNS-Northern",
IF(AND('Post Data'!$D240="Invoice Validation",'Post Data'!$AA240="Southern"),"DNS-Southern",
IF(AND('Post Data'!$D240="Invoice Validation",'Post Data'!$AA240="Western"),"DNS-Western",
IF(AND('Post Data'!$D240="Invoiced Validation",'Post Data'!$AA240="Ops CO"),"DNS-Regional Ops",
IF(OR('Post Data'!$D240="Create &amp; Upload PO",'Post Data'!$D240="Payment Status Update",'Post Data'!$D240="Create SES and Send to Finance"),"DNS-Finance",
IF('Post Data'!$D240="SCM Invoice Validation","DNS-SCM")))))))))))))))</f>
        <v>Browns-Western</v>
      </c>
      <c r="Z240" s="1" t="str">
        <f>IF(ISNUMBER(SEARCH("DNS",'Post Data'!$Y240)),"DNS","Vendor")</f>
        <v>Vendor</v>
      </c>
      <c r="AA240" s="1" t="str">
        <f t="array" ref="AA240">IFS(ISNUMBER(SEARCH("Central Office",'Post Data'!$C240)),"Ops CO",
OR(ISNUMBER(SEARCH("CNR",'Post Data'!$C240)),ISNUMBER(SEARCH("NWR",'Post Data'!$C240))),"Central",
OR(ISNUMBER(SEARCH("ESR",'Post Data'!$C240)),ISNUMBER(SEARCH("UVR",'Post Data'!$C240))),"Eastern",
OR(ISNUMBER(SEARCH("NCR",'Post Data'!$C240)),ISNUMBER(SEARCH("NTR",'Post Data'!$C240))),"Northern",
OR(ISNUMBER(SEARCH("WSR",'Post Data'!$C240)),ISNUMBER(SEARCH("SUR",'Post Data'!$C240))),"Southern",
OR(ISNUMBER(SEARCH("WCR",'Post Data'!$C240)),ISNUMBER(SEARCH("WNR",'Post Data'!$C240))),"Western")</f>
        <v>Western</v>
      </c>
      <c r="AB240" s="1" t="str">
        <f>'Post Data'!$R240</f>
        <v>PIS</v>
      </c>
      <c r="AC240" s="4">
        <v>45107.0</v>
      </c>
      <c r="AD240" s="1">
        <f>COUNTIFS('Post Data'!$X$2:$X$465,"Within SLA",'Post Data'!$C$2:$C$465,'Post Data'!$C240,'Post Data'!$D$2:$D$465,'Post Data'!$D240)</f>
        <v>1</v>
      </c>
      <c r="AE240" s="1">
        <f>COUNTIFS('Post Data'!$X$2:$X$465,"SLA Violated",'Post Data'!$C$2:$C$465,'Post Data'!$C240,'Post Data'!$D$2:$D$465,'Post Data'!$D240)</f>
        <v>0</v>
      </c>
      <c r="AF240" s="10">
        <f>'Post Data'!$AD240/('Post Data'!$AD240+'Post Data'!$AE240)</f>
        <v>1</v>
      </c>
    </row>
    <row r="241" ht="15.75" customHeight="1">
      <c r="A241" s="1" t="s">
        <v>624</v>
      </c>
      <c r="B241" s="1" t="s">
        <v>29</v>
      </c>
      <c r="C241" s="1" t="s">
        <v>562</v>
      </c>
      <c r="D241" s="1" t="s">
        <v>154</v>
      </c>
      <c r="E241" s="1" t="s">
        <v>248</v>
      </c>
      <c r="F241" s="1" t="s">
        <v>249</v>
      </c>
      <c r="G241" s="1" t="s">
        <v>338</v>
      </c>
      <c r="H241" s="1" t="s">
        <v>339</v>
      </c>
      <c r="I241" s="1">
        <v>93.0</v>
      </c>
      <c r="J241" s="1" t="s">
        <v>34</v>
      </c>
      <c r="K241" s="1" t="s">
        <v>35</v>
      </c>
      <c r="L241" s="9">
        <v>45131.59305555555</v>
      </c>
      <c r="M241" s="9">
        <v>45127.59305555555</v>
      </c>
      <c r="N241" s="9">
        <v>45128.541666666664</v>
      </c>
      <c r="O241" s="1" t="s">
        <v>246</v>
      </c>
      <c r="P241" s="1" t="b">
        <v>0</v>
      </c>
      <c r="Q241" s="1" t="s">
        <v>154</v>
      </c>
      <c r="R241" s="1" t="s">
        <v>37</v>
      </c>
      <c r="S241" s="1" t="s">
        <v>48</v>
      </c>
      <c r="T241" s="1" t="s">
        <v>39</v>
      </c>
      <c r="U241" s="1" t="str">
        <f>IF(ISNUMBER('Post Data'!$N241),"Done","Pending")</f>
        <v>Done</v>
      </c>
      <c r="V241" s="5">
        <f>IFERROR('Post Data'!$N241-'Post Data'!$M241,5000)</f>
        <v>0.9486111111</v>
      </c>
      <c r="W241" s="1" t="str">
        <f t="array" ref="W241">IFS('Post Data'!$V241&lt;=5,"00-05 Days",
AND('Post Data'!$V241&gt;5,'Post Data'!$V241&lt;=10),"06-10 Days",
AND('Post Data'!$V241&gt;10,'Post Data'!$V241&lt;=15),"11-15 Days",
AND('Post Data'!$V241&gt;15,'Post Data'!$V241&lt;=20),"16-20 Days",
'Post Data'!$V241&gt;20,"20+ Days")</f>
        <v>00-05 Days</v>
      </c>
      <c r="X241" s="1" t="str">
        <f>IF(AND('Post Data'!$N241&lt;='Post Data'!$L241,'Post Data'!$N241&lt;&gt;0),"Within SLA",IF(AND(TODAY()&lt;='Post Data'!$L241,'Post Data'!$N241=0),"Within SLA","SLA Violated"))</f>
        <v>Within SLA</v>
      </c>
      <c r="Y241" s="1" t="str">
        <f t="array" ref="Y241">IFERROR(INDEX('Pending @'!$B$2:$B$19,MATCH('Post Data'!$H241,'Pending @'!$A$2:$A$19,0)),
IF(AND('Post Data'!$D241="Region Update",'Post Data'!$AA241="Central"),"DNS-Central",
IF(AND('Post Data'!$D241="Region Update",'Post Data'!$AA241="Eastern"),"DNS-Eastern",
IF(AND('Post Data'!$D241="Region Update",'Post Data'!$AA241="Northern"),"DNS-Northern",
IF(AND('Post Data'!$D241="Region Update",'Post Data'!$AA241="Southern"),"DNS-Southern",
IF(AND('Post Data'!$D241="Region Update",'Post Data'!$AA241="Western"),"DNS-Western",
IF(AND('Post Data'!$D241="Region Update",'Post Data'!$AA241="Ops CO"),"DNS-Regional Ops",
IF(AND('Post Data'!$D241="Invoice Validation",'Post Data'!$AA241="Central"),"DNS-Central",
IF(AND('Post Data'!$D241="Invoice Validation",'Post Data'!$AA241="Eastern"),"DNS-Eastern",
IF(AND('Post Data'!$D241="Invoice Validation",'Post Data'!$AA241="Northern"),"DNS-Northern",
IF(AND('Post Data'!$D241="Invoice Validation",'Post Data'!$AA241="Southern"),"DNS-Southern",
IF(AND('Post Data'!$D241="Invoice Validation",'Post Data'!$AA241="Western"),"DNS-Western",
IF(AND('Post Data'!$D241="Invoiced Validation",'Post Data'!$AA241="Ops CO"),"DNS-Regional Ops",
IF(OR('Post Data'!$D241="Create &amp; Upload PO",'Post Data'!$D241="Payment Status Update",'Post Data'!$D241="Create SES and Send to Finance"),"DNS-Finance",
IF('Post Data'!$D241="SCM Invoice Validation","DNS-SCM")))))))))))))))</f>
        <v>Browns-Western</v>
      </c>
      <c r="Z241" s="1" t="str">
        <f>IF(ISNUMBER(SEARCH("DNS",'Post Data'!$Y241)),"DNS","Vendor")</f>
        <v>Vendor</v>
      </c>
      <c r="AA241" s="1" t="str">
        <f t="array" ref="AA241">IFS(ISNUMBER(SEARCH("Central Office",'Post Data'!$C241)),"Ops CO",
OR(ISNUMBER(SEARCH("CNR",'Post Data'!$C241)),ISNUMBER(SEARCH("NWR",'Post Data'!$C241))),"Central",
OR(ISNUMBER(SEARCH("ESR",'Post Data'!$C241)),ISNUMBER(SEARCH("UVR",'Post Data'!$C241))),"Eastern",
OR(ISNUMBER(SEARCH("NCR",'Post Data'!$C241)),ISNUMBER(SEARCH("NTR",'Post Data'!$C241))),"Northern",
OR(ISNUMBER(SEARCH("WSR",'Post Data'!$C241)),ISNUMBER(SEARCH("SUR",'Post Data'!$C241))),"Southern",
OR(ISNUMBER(SEARCH("WCR",'Post Data'!$C241)),ISNUMBER(SEARCH("WNR",'Post Data'!$C241))),"Western")</f>
        <v>Western</v>
      </c>
      <c r="AB241" s="1" t="str">
        <f>'Post Data'!$R241</f>
        <v>PIS</v>
      </c>
      <c r="AC241" s="4">
        <v>45107.0</v>
      </c>
      <c r="AD241" s="1">
        <f>COUNTIFS('Post Data'!$X$2:$X$465,"Within SLA",'Post Data'!$C$2:$C$465,'Post Data'!$C241,'Post Data'!$D$2:$D$465,'Post Data'!$D241)</f>
        <v>1</v>
      </c>
      <c r="AE241" s="1">
        <f>COUNTIFS('Post Data'!$X$2:$X$465,"SLA Violated",'Post Data'!$C$2:$C$465,'Post Data'!$C241,'Post Data'!$D$2:$D$465,'Post Data'!$D241)</f>
        <v>0</v>
      </c>
      <c r="AF241" s="10">
        <f>'Post Data'!$AD241/('Post Data'!$AD241+'Post Data'!$AE241)</f>
        <v>1</v>
      </c>
    </row>
    <row r="242" ht="15.75" customHeight="1">
      <c r="A242" s="1" t="s">
        <v>625</v>
      </c>
      <c r="B242" s="1" t="s">
        <v>29</v>
      </c>
      <c r="C242" s="1" t="s">
        <v>586</v>
      </c>
      <c r="D242" s="1" t="s">
        <v>31</v>
      </c>
      <c r="E242" s="1" t="s">
        <v>291</v>
      </c>
      <c r="F242" s="1" t="s">
        <v>292</v>
      </c>
      <c r="G242" s="1" t="s">
        <v>162</v>
      </c>
      <c r="H242" s="1" t="s">
        <v>163</v>
      </c>
      <c r="I242" s="1">
        <v>110.0</v>
      </c>
      <c r="J242" s="1" t="s">
        <v>34</v>
      </c>
      <c r="K242" s="1" t="s">
        <v>35</v>
      </c>
      <c r="L242" s="9">
        <v>45131.58263888889</v>
      </c>
      <c r="M242" s="9">
        <v>45126.58263888889</v>
      </c>
      <c r="N242" s="9" t="s">
        <v>265</v>
      </c>
      <c r="O242" s="1" t="s">
        <v>266</v>
      </c>
      <c r="P242" s="1" t="b">
        <v>0</v>
      </c>
      <c r="Q242" s="1" t="s">
        <v>31</v>
      </c>
      <c r="R242" s="1" t="s">
        <v>42</v>
      </c>
      <c r="S242" s="1" t="s">
        <v>48</v>
      </c>
      <c r="T242" s="1" t="s">
        <v>39</v>
      </c>
      <c r="U242" s="1" t="str">
        <f>IF(ISNUMBER('Post Data'!$N242),"Done","Pending")</f>
        <v>Pending</v>
      </c>
      <c r="V242" s="5">
        <f>IFERROR('Post Data'!$N242-'Post Data'!$M242,5000)</f>
        <v>5000</v>
      </c>
      <c r="W242" s="1" t="str">
        <f t="array" ref="W242">IFS('Post Data'!$V242&lt;=5,"00-05 Days",
AND('Post Data'!$V242&gt;5,'Post Data'!$V242&lt;=10),"06-10 Days",
AND('Post Data'!$V242&gt;10,'Post Data'!$V242&lt;=15),"11-15 Days",
AND('Post Data'!$V242&gt;15,'Post Data'!$V242&lt;=20),"16-20 Days",
'Post Data'!$V242&gt;20,"20+ Days")</f>
        <v>20+ Days</v>
      </c>
      <c r="X242" s="1" t="str">
        <f>IF(AND('Post Data'!$N242&lt;='Post Data'!$L242,'Post Data'!$N242&lt;&gt;0),"Within SLA",IF(AND(TODAY()&lt;='Post Data'!$L242,'Post Data'!$N242=0),"Within SLA","SLA Violated"))</f>
        <v>SLA Violated</v>
      </c>
      <c r="Y242" s="1" t="str">
        <f t="array" ref="Y242">IFERROR(INDEX('Pending @'!$B$2:$B$19,MATCH('Post Data'!$H242,'Pending @'!$A$2:$A$19,0)),
IF(AND('Post Data'!$D242="Region Update",'Post Data'!$AA242="Central"),"DNS-Central",
IF(AND('Post Data'!$D242="Region Update",'Post Data'!$AA242="Eastern"),"DNS-Eastern",
IF(AND('Post Data'!$D242="Region Update",'Post Data'!$AA242="Northern"),"DNS-Northern",
IF(AND('Post Data'!$D242="Region Update",'Post Data'!$AA242="Southern"),"DNS-Southern",
IF(AND('Post Data'!$D242="Region Update",'Post Data'!$AA242="Western"),"DNS-Western",
IF(AND('Post Data'!$D242="Region Update",'Post Data'!$AA242="Ops CO"),"DNS-Regional Ops",
IF(AND('Post Data'!$D242="Invoice Validation",'Post Data'!$AA242="Central"),"DNS-Central",
IF(AND('Post Data'!$D242="Invoice Validation",'Post Data'!$AA242="Eastern"),"DNS-Eastern",
IF(AND('Post Data'!$D242="Invoice Validation",'Post Data'!$AA242="Northern"),"DNS-Northern",
IF(AND('Post Data'!$D242="Invoice Validation",'Post Data'!$AA242="Southern"),"DNS-Southern",
IF(AND('Post Data'!$D242="Invoice Validation",'Post Data'!$AA242="Western"),"DNS-Western",
IF(AND('Post Data'!$D242="Invoiced Validation",'Post Data'!$AA242="Ops CO"),"DNS-Regional Ops",
IF(OR('Post Data'!$D242="Create &amp; Upload PO",'Post Data'!$D242="Payment Status Update",'Post Data'!$D242="Create SES and Send to Finance"),"DNS-Finance",
IF('Post Data'!$D242="SCM Invoice Validation","DNS-SCM")))))))))))))))</f>
        <v>DNS-Finance</v>
      </c>
      <c r="Z242" s="1" t="str">
        <f>IF(ISNUMBER(SEARCH("DNS",'Post Data'!$Y242)),"DNS","Vendor")</f>
        <v>DNS</v>
      </c>
      <c r="AA242" s="1" t="str">
        <f t="array" ref="AA242">IFS(ISNUMBER(SEARCH("Central Office",'Post Data'!$C242)),"Ops CO",
OR(ISNUMBER(SEARCH("CNR",'Post Data'!$C242)),ISNUMBER(SEARCH("NWR",'Post Data'!$C242))),"Central",
OR(ISNUMBER(SEARCH("ESR",'Post Data'!$C242)),ISNUMBER(SEARCH("UVR",'Post Data'!$C242))),"Eastern",
OR(ISNUMBER(SEARCH("NCR",'Post Data'!$C242)),ISNUMBER(SEARCH("NTR",'Post Data'!$C242))),"Northern",
OR(ISNUMBER(SEARCH("WSR",'Post Data'!$C242)),ISNUMBER(SEARCH("SUR",'Post Data'!$C242))),"Southern",
OR(ISNUMBER(SEARCH("WCR",'Post Data'!$C242)),ISNUMBER(SEARCH("WNR",'Post Data'!$C242))),"Western")</f>
        <v>Central</v>
      </c>
      <c r="AB242" s="1" t="str">
        <f>'Post Data'!$R242</f>
        <v>PG</v>
      </c>
      <c r="AC242" s="4">
        <v>45107.0</v>
      </c>
      <c r="AD242" s="1">
        <f>COUNTIFS('Post Data'!$X$2:$X$465,"Within SLA",'Post Data'!$C$2:$C$465,'Post Data'!$C242,'Post Data'!$D$2:$D$465,'Post Data'!$D242)</f>
        <v>0</v>
      </c>
      <c r="AE242" s="1">
        <f>COUNTIFS('Post Data'!$X$2:$X$465,"SLA Violated",'Post Data'!$C$2:$C$465,'Post Data'!$C242,'Post Data'!$D$2:$D$465,'Post Data'!$D242)</f>
        <v>2</v>
      </c>
      <c r="AF242" s="10">
        <f>'Post Data'!$AD242/('Post Data'!$AD242+'Post Data'!$AE242)</f>
        <v>0</v>
      </c>
    </row>
    <row r="243" ht="15.75" customHeight="1">
      <c r="A243" s="1" t="s">
        <v>626</v>
      </c>
      <c r="B243" s="1" t="s">
        <v>29</v>
      </c>
      <c r="C243" s="1" t="s">
        <v>588</v>
      </c>
      <c r="D243" s="1" t="s">
        <v>31</v>
      </c>
      <c r="E243" s="1" t="s">
        <v>291</v>
      </c>
      <c r="F243" s="1" t="s">
        <v>292</v>
      </c>
      <c r="G243" s="1" t="s">
        <v>162</v>
      </c>
      <c r="H243" s="1" t="s">
        <v>163</v>
      </c>
      <c r="I243" s="1">
        <v>111.0</v>
      </c>
      <c r="J243" s="1" t="s">
        <v>34</v>
      </c>
      <c r="K243" s="1" t="s">
        <v>35</v>
      </c>
      <c r="L243" s="9">
        <v>45131.58194444444</v>
      </c>
      <c r="M243" s="9">
        <v>45126.58194444444</v>
      </c>
      <c r="N243" s="9" t="s">
        <v>265</v>
      </c>
      <c r="O243" s="1" t="s">
        <v>266</v>
      </c>
      <c r="P243" s="1" t="b">
        <v>0</v>
      </c>
      <c r="Q243" s="1" t="s">
        <v>31</v>
      </c>
      <c r="R243" s="1" t="s">
        <v>42</v>
      </c>
      <c r="S243" s="1" t="s">
        <v>48</v>
      </c>
      <c r="T243" s="1" t="s">
        <v>39</v>
      </c>
      <c r="U243" s="1" t="str">
        <f>IF(ISNUMBER('Post Data'!$N243),"Done","Pending")</f>
        <v>Pending</v>
      </c>
      <c r="V243" s="5">
        <f>IFERROR('Post Data'!$N243-'Post Data'!$M243,5000)</f>
        <v>5000</v>
      </c>
      <c r="W243" s="1" t="str">
        <f t="array" ref="W243">IFS('Post Data'!$V243&lt;=5,"00-05 Days",
AND('Post Data'!$V243&gt;5,'Post Data'!$V243&lt;=10),"06-10 Days",
AND('Post Data'!$V243&gt;10,'Post Data'!$V243&lt;=15),"11-15 Days",
AND('Post Data'!$V243&gt;15,'Post Data'!$V243&lt;=20),"16-20 Days",
'Post Data'!$V243&gt;20,"20+ Days")</f>
        <v>20+ Days</v>
      </c>
      <c r="X243" s="1" t="str">
        <f>IF(AND('Post Data'!$N243&lt;='Post Data'!$L243,'Post Data'!$N243&lt;&gt;0),"Within SLA",IF(AND(TODAY()&lt;='Post Data'!$L243,'Post Data'!$N243=0),"Within SLA","SLA Violated"))</f>
        <v>SLA Violated</v>
      </c>
      <c r="Y243" s="1" t="str">
        <f t="array" ref="Y243">IFERROR(INDEX('Pending @'!$B$2:$B$19,MATCH('Post Data'!$H243,'Pending @'!$A$2:$A$19,0)),
IF(AND('Post Data'!$D243="Region Update",'Post Data'!$AA243="Central"),"DNS-Central",
IF(AND('Post Data'!$D243="Region Update",'Post Data'!$AA243="Eastern"),"DNS-Eastern",
IF(AND('Post Data'!$D243="Region Update",'Post Data'!$AA243="Northern"),"DNS-Northern",
IF(AND('Post Data'!$D243="Region Update",'Post Data'!$AA243="Southern"),"DNS-Southern",
IF(AND('Post Data'!$D243="Region Update",'Post Data'!$AA243="Western"),"DNS-Western",
IF(AND('Post Data'!$D243="Region Update",'Post Data'!$AA243="Ops CO"),"DNS-Regional Ops",
IF(AND('Post Data'!$D243="Invoice Validation",'Post Data'!$AA243="Central"),"DNS-Central",
IF(AND('Post Data'!$D243="Invoice Validation",'Post Data'!$AA243="Eastern"),"DNS-Eastern",
IF(AND('Post Data'!$D243="Invoice Validation",'Post Data'!$AA243="Northern"),"DNS-Northern",
IF(AND('Post Data'!$D243="Invoice Validation",'Post Data'!$AA243="Southern"),"DNS-Southern",
IF(AND('Post Data'!$D243="Invoice Validation",'Post Data'!$AA243="Western"),"DNS-Western",
IF(AND('Post Data'!$D243="Invoiced Validation",'Post Data'!$AA243="Ops CO"),"DNS-Regional Ops",
IF(OR('Post Data'!$D243="Create &amp; Upload PO",'Post Data'!$D243="Payment Status Update",'Post Data'!$D243="Create SES and Send to Finance"),"DNS-Finance",
IF('Post Data'!$D243="SCM Invoice Validation","DNS-SCM")))))))))))))))</f>
        <v>DNS-Finance</v>
      </c>
      <c r="Z243" s="1" t="str">
        <f>IF(ISNUMBER(SEARCH("DNS",'Post Data'!$Y243)),"DNS","Vendor")</f>
        <v>DNS</v>
      </c>
      <c r="AA243" s="1" t="str">
        <f t="array" ref="AA243">IFS(ISNUMBER(SEARCH("Central Office",'Post Data'!$C243)),"Ops CO",
OR(ISNUMBER(SEARCH("CNR",'Post Data'!$C243)),ISNUMBER(SEARCH("NWR",'Post Data'!$C243))),"Central",
OR(ISNUMBER(SEARCH("ESR",'Post Data'!$C243)),ISNUMBER(SEARCH("UVR",'Post Data'!$C243))),"Eastern",
OR(ISNUMBER(SEARCH("NCR",'Post Data'!$C243)),ISNUMBER(SEARCH("NTR",'Post Data'!$C243))),"Northern",
OR(ISNUMBER(SEARCH("WSR",'Post Data'!$C243)),ISNUMBER(SEARCH("SUR",'Post Data'!$C243))),"Southern",
OR(ISNUMBER(SEARCH("WCR",'Post Data'!$C243)),ISNUMBER(SEARCH("WNR",'Post Data'!$C243))),"Western")</f>
        <v>Central</v>
      </c>
      <c r="AB243" s="1" t="str">
        <f>'Post Data'!$R243</f>
        <v>PG</v>
      </c>
      <c r="AC243" s="4">
        <v>45107.0</v>
      </c>
      <c r="AD243" s="1">
        <f>COUNTIFS('Post Data'!$X$2:$X$465,"Within SLA",'Post Data'!$C$2:$C$465,'Post Data'!$C243,'Post Data'!$D$2:$D$465,'Post Data'!$D243)</f>
        <v>0</v>
      </c>
      <c r="AE243" s="1">
        <f>COUNTIFS('Post Data'!$X$2:$X$465,"SLA Violated",'Post Data'!$C$2:$C$465,'Post Data'!$C243,'Post Data'!$D$2:$D$465,'Post Data'!$D243)</f>
        <v>2</v>
      </c>
      <c r="AF243" s="10">
        <f>'Post Data'!$AD243/('Post Data'!$AD243+'Post Data'!$AE243)</f>
        <v>0</v>
      </c>
    </row>
    <row r="244" ht="15.75" customHeight="1">
      <c r="A244" s="1" t="s">
        <v>627</v>
      </c>
      <c r="B244" s="1" t="s">
        <v>29</v>
      </c>
      <c r="C244" s="1" t="s">
        <v>590</v>
      </c>
      <c r="D244" s="1" t="s">
        <v>31</v>
      </c>
      <c r="E244" s="1" t="s">
        <v>291</v>
      </c>
      <c r="F244" s="1" t="s">
        <v>292</v>
      </c>
      <c r="G244" s="1" t="s">
        <v>162</v>
      </c>
      <c r="H244" s="1" t="s">
        <v>163</v>
      </c>
      <c r="I244" s="1">
        <v>115.0</v>
      </c>
      <c r="J244" s="1" t="s">
        <v>34</v>
      </c>
      <c r="K244" s="1" t="s">
        <v>35</v>
      </c>
      <c r="L244" s="9">
        <v>45131.57847222222</v>
      </c>
      <c r="M244" s="9">
        <v>45126.57847222222</v>
      </c>
      <c r="N244" s="9" t="s">
        <v>265</v>
      </c>
      <c r="O244" s="1" t="s">
        <v>266</v>
      </c>
      <c r="P244" s="1" t="b">
        <v>0</v>
      </c>
      <c r="Q244" s="1" t="s">
        <v>31</v>
      </c>
      <c r="R244" s="1" t="s">
        <v>42</v>
      </c>
      <c r="S244" s="1" t="s">
        <v>48</v>
      </c>
      <c r="T244" s="1" t="s">
        <v>39</v>
      </c>
      <c r="U244" s="1" t="str">
        <f>IF(ISNUMBER('Post Data'!$N244),"Done","Pending")</f>
        <v>Pending</v>
      </c>
      <c r="V244" s="5">
        <f>IFERROR('Post Data'!$N244-'Post Data'!$M244,5000)</f>
        <v>5000</v>
      </c>
      <c r="W244" s="1" t="str">
        <f t="array" ref="W244">IFS('Post Data'!$V244&lt;=5,"00-05 Days",
AND('Post Data'!$V244&gt;5,'Post Data'!$V244&lt;=10),"06-10 Days",
AND('Post Data'!$V244&gt;10,'Post Data'!$V244&lt;=15),"11-15 Days",
AND('Post Data'!$V244&gt;15,'Post Data'!$V244&lt;=20),"16-20 Days",
'Post Data'!$V244&gt;20,"20+ Days")</f>
        <v>20+ Days</v>
      </c>
      <c r="X244" s="1" t="str">
        <f>IF(AND('Post Data'!$N244&lt;='Post Data'!$L244,'Post Data'!$N244&lt;&gt;0),"Within SLA",IF(AND(TODAY()&lt;='Post Data'!$L244,'Post Data'!$N244=0),"Within SLA","SLA Violated"))</f>
        <v>SLA Violated</v>
      </c>
      <c r="Y244" s="1" t="str">
        <f t="array" ref="Y244">IFERROR(INDEX('Pending @'!$B$2:$B$19,MATCH('Post Data'!$H244,'Pending @'!$A$2:$A$19,0)),
IF(AND('Post Data'!$D244="Region Update",'Post Data'!$AA244="Central"),"DNS-Central",
IF(AND('Post Data'!$D244="Region Update",'Post Data'!$AA244="Eastern"),"DNS-Eastern",
IF(AND('Post Data'!$D244="Region Update",'Post Data'!$AA244="Northern"),"DNS-Northern",
IF(AND('Post Data'!$D244="Region Update",'Post Data'!$AA244="Southern"),"DNS-Southern",
IF(AND('Post Data'!$D244="Region Update",'Post Data'!$AA244="Western"),"DNS-Western",
IF(AND('Post Data'!$D244="Region Update",'Post Data'!$AA244="Ops CO"),"DNS-Regional Ops",
IF(AND('Post Data'!$D244="Invoice Validation",'Post Data'!$AA244="Central"),"DNS-Central",
IF(AND('Post Data'!$D244="Invoice Validation",'Post Data'!$AA244="Eastern"),"DNS-Eastern",
IF(AND('Post Data'!$D244="Invoice Validation",'Post Data'!$AA244="Northern"),"DNS-Northern",
IF(AND('Post Data'!$D244="Invoice Validation",'Post Data'!$AA244="Southern"),"DNS-Southern",
IF(AND('Post Data'!$D244="Invoice Validation",'Post Data'!$AA244="Western"),"DNS-Western",
IF(AND('Post Data'!$D244="Invoiced Validation",'Post Data'!$AA244="Ops CO"),"DNS-Regional Ops",
IF(OR('Post Data'!$D244="Create &amp; Upload PO",'Post Data'!$D244="Payment Status Update",'Post Data'!$D244="Create SES and Send to Finance"),"DNS-Finance",
IF('Post Data'!$D244="SCM Invoice Validation","DNS-SCM")))))))))))))))</f>
        <v>DNS-Finance</v>
      </c>
      <c r="Z244" s="1" t="str">
        <f>IF(ISNUMBER(SEARCH("DNS",'Post Data'!$Y244)),"DNS","Vendor")</f>
        <v>DNS</v>
      </c>
      <c r="AA244" s="1" t="str">
        <f t="array" ref="AA244">IFS(ISNUMBER(SEARCH("Central Office",'Post Data'!$C244)),"Ops CO",
OR(ISNUMBER(SEARCH("CNR",'Post Data'!$C244)),ISNUMBER(SEARCH("NWR",'Post Data'!$C244))),"Central",
OR(ISNUMBER(SEARCH("ESR",'Post Data'!$C244)),ISNUMBER(SEARCH("UVR",'Post Data'!$C244))),"Eastern",
OR(ISNUMBER(SEARCH("NCR",'Post Data'!$C244)),ISNUMBER(SEARCH("NTR",'Post Data'!$C244))),"Northern",
OR(ISNUMBER(SEARCH("WSR",'Post Data'!$C244)),ISNUMBER(SEARCH("SUR",'Post Data'!$C244))),"Southern",
OR(ISNUMBER(SEARCH("WCR",'Post Data'!$C244)),ISNUMBER(SEARCH("WNR",'Post Data'!$C244))),"Western")</f>
        <v>Northern</v>
      </c>
      <c r="AB244" s="1" t="str">
        <f>'Post Data'!$R244</f>
        <v>PG</v>
      </c>
      <c r="AC244" s="4">
        <v>45107.0</v>
      </c>
      <c r="AD244" s="1">
        <f>COUNTIFS('Post Data'!$X$2:$X$465,"Within SLA",'Post Data'!$C$2:$C$465,'Post Data'!$C244,'Post Data'!$D$2:$D$465,'Post Data'!$D244)</f>
        <v>0</v>
      </c>
      <c r="AE244" s="1">
        <f>COUNTIFS('Post Data'!$X$2:$X$465,"SLA Violated",'Post Data'!$C$2:$C$465,'Post Data'!$C244,'Post Data'!$D$2:$D$465,'Post Data'!$D244)</f>
        <v>2</v>
      </c>
      <c r="AF244" s="10">
        <f>'Post Data'!$AD244/('Post Data'!$AD244+'Post Data'!$AE244)</f>
        <v>0</v>
      </c>
    </row>
    <row r="245" ht="15.75" customHeight="1">
      <c r="A245" s="1" t="s">
        <v>628</v>
      </c>
      <c r="B245" s="1" t="s">
        <v>29</v>
      </c>
      <c r="C245" s="1" t="s">
        <v>592</v>
      </c>
      <c r="D245" s="1" t="s">
        <v>31</v>
      </c>
      <c r="E245" s="1" t="s">
        <v>291</v>
      </c>
      <c r="F245" s="1" t="s">
        <v>292</v>
      </c>
      <c r="G245" s="1" t="s">
        <v>162</v>
      </c>
      <c r="H245" s="1" t="s">
        <v>163</v>
      </c>
      <c r="I245" s="1">
        <v>142.0</v>
      </c>
      <c r="J245" s="1" t="s">
        <v>34</v>
      </c>
      <c r="K245" s="1" t="s">
        <v>35</v>
      </c>
      <c r="L245" s="9">
        <v>45131.57777777778</v>
      </c>
      <c r="M245" s="9">
        <v>45126.57777777778</v>
      </c>
      <c r="N245" s="9" t="s">
        <v>265</v>
      </c>
      <c r="O245" s="1" t="s">
        <v>266</v>
      </c>
      <c r="P245" s="1" t="b">
        <v>0</v>
      </c>
      <c r="Q245" s="1" t="s">
        <v>31</v>
      </c>
      <c r="R245" s="1" t="s">
        <v>65</v>
      </c>
      <c r="S245" s="1" t="s">
        <v>48</v>
      </c>
      <c r="T245" s="1" t="s">
        <v>39</v>
      </c>
      <c r="U245" s="1" t="str">
        <f>IF(ISNUMBER('Post Data'!$N245),"Done","Pending")</f>
        <v>Pending</v>
      </c>
      <c r="V245" s="5">
        <f>IFERROR('Post Data'!$N245-'Post Data'!$M245,5000)</f>
        <v>5000</v>
      </c>
      <c r="W245" s="1" t="str">
        <f t="array" ref="W245">IFS('Post Data'!$V245&lt;=5,"00-05 Days",
AND('Post Data'!$V245&gt;5,'Post Data'!$V245&lt;=10),"06-10 Days",
AND('Post Data'!$V245&gt;10,'Post Data'!$V245&lt;=15),"11-15 Days",
AND('Post Data'!$V245&gt;15,'Post Data'!$V245&lt;=20),"16-20 Days",
'Post Data'!$V245&gt;20,"20+ Days")</f>
        <v>20+ Days</v>
      </c>
      <c r="X245" s="1" t="str">
        <f>IF(AND('Post Data'!$N245&lt;='Post Data'!$L245,'Post Data'!$N245&lt;&gt;0),"Within SLA",IF(AND(TODAY()&lt;='Post Data'!$L245,'Post Data'!$N245=0),"Within SLA","SLA Violated"))</f>
        <v>SLA Violated</v>
      </c>
      <c r="Y245" s="1" t="str">
        <f t="array" ref="Y245">IFERROR(INDEX('Pending @'!$B$2:$B$19,MATCH('Post Data'!$H245,'Pending @'!$A$2:$A$19,0)),
IF(AND('Post Data'!$D245="Region Update",'Post Data'!$AA245="Central"),"DNS-Central",
IF(AND('Post Data'!$D245="Region Update",'Post Data'!$AA245="Eastern"),"DNS-Eastern",
IF(AND('Post Data'!$D245="Region Update",'Post Data'!$AA245="Northern"),"DNS-Northern",
IF(AND('Post Data'!$D245="Region Update",'Post Data'!$AA245="Southern"),"DNS-Southern",
IF(AND('Post Data'!$D245="Region Update",'Post Data'!$AA245="Western"),"DNS-Western",
IF(AND('Post Data'!$D245="Region Update",'Post Data'!$AA245="Ops CO"),"DNS-Regional Ops",
IF(AND('Post Data'!$D245="Invoice Validation",'Post Data'!$AA245="Central"),"DNS-Central",
IF(AND('Post Data'!$D245="Invoice Validation",'Post Data'!$AA245="Eastern"),"DNS-Eastern",
IF(AND('Post Data'!$D245="Invoice Validation",'Post Data'!$AA245="Northern"),"DNS-Northern",
IF(AND('Post Data'!$D245="Invoice Validation",'Post Data'!$AA245="Southern"),"DNS-Southern",
IF(AND('Post Data'!$D245="Invoice Validation",'Post Data'!$AA245="Western"),"DNS-Western",
IF(AND('Post Data'!$D245="Invoiced Validation",'Post Data'!$AA245="Ops CO"),"DNS-Regional Ops",
IF(OR('Post Data'!$D245="Create &amp; Upload PO",'Post Data'!$D245="Payment Status Update",'Post Data'!$D245="Create SES and Send to Finance"),"DNS-Finance",
IF('Post Data'!$D245="SCM Invoice Validation","DNS-SCM")))))))))))))))</f>
        <v>DNS-Finance</v>
      </c>
      <c r="Z245" s="1" t="str">
        <f>IF(ISNUMBER(SEARCH("DNS",'Post Data'!$Y245)),"DNS","Vendor")</f>
        <v>DNS</v>
      </c>
      <c r="AA245" s="1" t="str">
        <f t="array" ref="AA245">IFS(ISNUMBER(SEARCH("Central Office",'Post Data'!$C245)),"Ops CO",
OR(ISNUMBER(SEARCH("CNR",'Post Data'!$C245)),ISNUMBER(SEARCH("NWR",'Post Data'!$C245))),"Central",
OR(ISNUMBER(SEARCH("ESR",'Post Data'!$C245)),ISNUMBER(SEARCH("UVR",'Post Data'!$C245))),"Eastern",
OR(ISNUMBER(SEARCH("NCR",'Post Data'!$C245)),ISNUMBER(SEARCH("NTR",'Post Data'!$C245))),"Northern",
OR(ISNUMBER(SEARCH("WSR",'Post Data'!$C245)),ISNUMBER(SEARCH("SUR",'Post Data'!$C245))),"Southern",
OR(ISNUMBER(SEARCH("WCR",'Post Data'!$C245)),ISNUMBER(SEARCH("WNR",'Post Data'!$C245))),"Western")</f>
        <v>Northern</v>
      </c>
      <c r="AB245" s="1" t="str">
        <f>'Post Data'!$R245</f>
        <v>FTG</v>
      </c>
      <c r="AC245" s="4">
        <v>45107.0</v>
      </c>
      <c r="AD245" s="1">
        <f>COUNTIFS('Post Data'!$X$2:$X$465,"Within SLA",'Post Data'!$C$2:$C$465,'Post Data'!$C245,'Post Data'!$D$2:$D$465,'Post Data'!$D245)</f>
        <v>0</v>
      </c>
      <c r="AE245" s="1">
        <f>COUNTIFS('Post Data'!$X$2:$X$465,"SLA Violated",'Post Data'!$C$2:$C$465,'Post Data'!$C245,'Post Data'!$D$2:$D$465,'Post Data'!$D245)</f>
        <v>2</v>
      </c>
      <c r="AF245" s="10">
        <f>'Post Data'!$AD245/('Post Data'!$AD245+'Post Data'!$AE245)</f>
        <v>0</v>
      </c>
    </row>
    <row r="246" ht="15.75" customHeight="1">
      <c r="A246" s="1" t="s">
        <v>629</v>
      </c>
      <c r="B246" s="1" t="s">
        <v>29</v>
      </c>
      <c r="C246" s="1" t="s">
        <v>581</v>
      </c>
      <c r="D246" s="1" t="s">
        <v>138</v>
      </c>
      <c r="E246" s="1" t="s">
        <v>291</v>
      </c>
      <c r="F246" s="1" t="s">
        <v>292</v>
      </c>
      <c r="G246" s="1" t="s">
        <v>166</v>
      </c>
      <c r="H246" s="1" t="s">
        <v>167</v>
      </c>
      <c r="I246" s="1">
        <v>139.0</v>
      </c>
      <c r="J246" s="1" t="s">
        <v>34</v>
      </c>
      <c r="K246" s="1" t="s">
        <v>35</v>
      </c>
      <c r="L246" s="9">
        <v>45130.57708333333</v>
      </c>
      <c r="M246" s="9">
        <v>45126.57708333333</v>
      </c>
      <c r="N246" s="9" t="s">
        <v>265</v>
      </c>
      <c r="O246" s="1" t="s">
        <v>266</v>
      </c>
      <c r="P246" s="1" t="b">
        <v>0</v>
      </c>
      <c r="Q246" s="1" t="s">
        <v>138</v>
      </c>
      <c r="R246" s="1" t="s">
        <v>65</v>
      </c>
      <c r="S246" s="1" t="s">
        <v>48</v>
      </c>
      <c r="T246" s="1" t="s">
        <v>39</v>
      </c>
      <c r="U246" s="1" t="str">
        <f>IF(ISNUMBER('Post Data'!$N246),"Done","Pending")</f>
        <v>Pending</v>
      </c>
      <c r="V246" s="5">
        <f>IFERROR('Post Data'!$N246-'Post Data'!$M246,5000)</f>
        <v>5000</v>
      </c>
      <c r="W246" s="1" t="str">
        <f t="array" ref="W246">IFS('Post Data'!$V246&lt;=5,"00-05 Days",
AND('Post Data'!$V246&gt;5,'Post Data'!$V246&lt;=10),"06-10 Days",
AND('Post Data'!$V246&gt;10,'Post Data'!$V246&lt;=15),"11-15 Days",
AND('Post Data'!$V246&gt;15,'Post Data'!$V246&lt;=20),"16-20 Days",
'Post Data'!$V246&gt;20,"20+ Days")</f>
        <v>20+ Days</v>
      </c>
      <c r="X246" s="1" t="str">
        <f>IF(AND('Post Data'!$N246&lt;='Post Data'!$L246,'Post Data'!$N246&lt;&gt;0),"Within SLA",IF(AND(TODAY()&lt;='Post Data'!$L246,'Post Data'!$N246=0),"Within SLA","SLA Violated"))</f>
        <v>SLA Violated</v>
      </c>
      <c r="Y246" s="1" t="str">
        <f t="array" ref="Y246">IFERROR(INDEX('Pending @'!$B$2:$B$19,MATCH('Post Data'!$H246,'Pending @'!$A$2:$A$19,0)),
IF(AND('Post Data'!$D246="Region Update",'Post Data'!$AA246="Central"),"DNS-Central",
IF(AND('Post Data'!$D246="Region Update",'Post Data'!$AA246="Eastern"),"DNS-Eastern",
IF(AND('Post Data'!$D246="Region Update",'Post Data'!$AA246="Northern"),"DNS-Northern",
IF(AND('Post Data'!$D246="Region Update",'Post Data'!$AA246="Southern"),"DNS-Southern",
IF(AND('Post Data'!$D246="Region Update",'Post Data'!$AA246="Western"),"DNS-Western",
IF(AND('Post Data'!$D246="Region Update",'Post Data'!$AA246="Ops CO"),"DNS-Regional Ops",
IF(AND('Post Data'!$D246="Invoice Validation",'Post Data'!$AA246="Central"),"DNS-Central",
IF(AND('Post Data'!$D246="Invoice Validation",'Post Data'!$AA246="Eastern"),"DNS-Eastern",
IF(AND('Post Data'!$D246="Invoice Validation",'Post Data'!$AA246="Northern"),"DNS-Northern",
IF(AND('Post Data'!$D246="Invoice Validation",'Post Data'!$AA246="Southern"),"DNS-Southern",
IF(AND('Post Data'!$D246="Invoice Validation",'Post Data'!$AA246="Western"),"DNS-Western",
IF(AND('Post Data'!$D246="Invoiced Validation",'Post Data'!$AA246="Ops CO"),"DNS-Regional Ops",
IF(OR('Post Data'!$D246="Create &amp; Upload PO",'Post Data'!$D246="Payment Status Update",'Post Data'!$D246="Create SES and Send to Finance"),"DNS-Finance",
IF('Post Data'!$D246="SCM Invoice Validation","DNS-SCM")))))))))))))))</f>
        <v>DNS-SCM</v>
      </c>
      <c r="Z246" s="1" t="str">
        <f>IF(ISNUMBER(SEARCH("DNS",'Post Data'!$Y246)),"DNS","Vendor")</f>
        <v>DNS</v>
      </c>
      <c r="AA246" s="1" t="str">
        <f t="array" ref="AA246">IFS(ISNUMBER(SEARCH("Central Office",'Post Data'!$C246)),"Ops CO",
OR(ISNUMBER(SEARCH("CNR",'Post Data'!$C246)),ISNUMBER(SEARCH("NWR",'Post Data'!$C246))),"Central",
OR(ISNUMBER(SEARCH("ESR",'Post Data'!$C246)),ISNUMBER(SEARCH("UVR",'Post Data'!$C246))),"Eastern",
OR(ISNUMBER(SEARCH("NCR",'Post Data'!$C246)),ISNUMBER(SEARCH("NTR",'Post Data'!$C246))),"Northern",
OR(ISNUMBER(SEARCH("WSR",'Post Data'!$C246)),ISNUMBER(SEARCH("SUR",'Post Data'!$C246))),"Southern",
OR(ISNUMBER(SEARCH("WCR",'Post Data'!$C246)),ISNUMBER(SEARCH("WNR",'Post Data'!$C246))),"Western")</f>
        <v>Southern</v>
      </c>
      <c r="AB246" s="1" t="str">
        <f>'Post Data'!$R246</f>
        <v>FTG</v>
      </c>
      <c r="AC246" s="4">
        <v>45107.0</v>
      </c>
      <c r="AD246" s="1">
        <f>COUNTIFS('Post Data'!$X$2:$X$465,"Within SLA",'Post Data'!$C$2:$C$465,'Post Data'!$C246,'Post Data'!$D$2:$D$465,'Post Data'!$D246)</f>
        <v>0</v>
      </c>
      <c r="AE246" s="1">
        <f>COUNTIFS('Post Data'!$X$2:$X$465,"SLA Violated",'Post Data'!$C$2:$C$465,'Post Data'!$C246,'Post Data'!$D$2:$D$465,'Post Data'!$D246)</f>
        <v>2</v>
      </c>
      <c r="AF246" s="10">
        <f>'Post Data'!$AD246/('Post Data'!$AD246+'Post Data'!$AE246)</f>
        <v>0</v>
      </c>
    </row>
    <row r="247" ht="15.75" customHeight="1">
      <c r="A247" s="1" t="s">
        <v>630</v>
      </c>
      <c r="B247" s="1" t="s">
        <v>29</v>
      </c>
      <c r="C247" s="1" t="s">
        <v>572</v>
      </c>
      <c r="D247" s="1" t="s">
        <v>182</v>
      </c>
      <c r="E247" s="1" t="s">
        <v>325</v>
      </c>
      <c r="F247" s="1" t="s">
        <v>326</v>
      </c>
      <c r="G247" s="1" t="s">
        <v>302</v>
      </c>
      <c r="H247" s="1" t="s">
        <v>303</v>
      </c>
      <c r="I247" s="1">
        <v>124.0</v>
      </c>
      <c r="J247" s="1" t="s">
        <v>34</v>
      </c>
      <c r="K247" s="1" t="s">
        <v>35</v>
      </c>
      <c r="L247" s="9">
        <v>45129.54375</v>
      </c>
      <c r="M247" s="9">
        <v>45126.54375</v>
      </c>
      <c r="N247" s="9">
        <v>45126.64444444444</v>
      </c>
      <c r="O247" s="1" t="s">
        <v>246</v>
      </c>
      <c r="P247" s="1" t="b">
        <v>0</v>
      </c>
      <c r="Q247" s="1" t="s">
        <v>182</v>
      </c>
      <c r="R247" s="1" t="s">
        <v>37</v>
      </c>
      <c r="S247" s="1" t="s">
        <v>48</v>
      </c>
      <c r="T247" s="1" t="s">
        <v>39</v>
      </c>
      <c r="U247" s="1" t="str">
        <f>IF(ISNUMBER('Post Data'!$N247),"Done","Pending")</f>
        <v>Done</v>
      </c>
      <c r="V247" s="5">
        <f>IFERROR('Post Data'!$N247-'Post Data'!$M247,5000)</f>
        <v>0.1006944444</v>
      </c>
      <c r="W247" s="1" t="str">
        <f t="array" ref="W247">IFS('Post Data'!$V247&lt;=5,"00-05 Days",
AND('Post Data'!$V247&gt;5,'Post Data'!$V247&lt;=10),"06-10 Days",
AND('Post Data'!$V247&gt;10,'Post Data'!$V247&lt;=15),"11-15 Days",
AND('Post Data'!$V247&gt;15,'Post Data'!$V247&lt;=20),"16-20 Days",
'Post Data'!$V247&gt;20,"20+ Days")</f>
        <v>00-05 Days</v>
      </c>
      <c r="X247" s="1" t="str">
        <f>IF(AND('Post Data'!$N247&lt;='Post Data'!$L247,'Post Data'!$N247&lt;&gt;0),"Within SLA",IF(AND(TODAY()&lt;='Post Data'!$L247,'Post Data'!$N247=0),"Within SLA","SLA Violated"))</f>
        <v>Within SLA</v>
      </c>
      <c r="Y247" s="1" t="str">
        <f t="array" ref="Y247">IFERROR(INDEX('Pending @'!$B$2:$B$19,MATCH('Post Data'!$H247,'Pending @'!$A$2:$A$19,0)),
IF(AND('Post Data'!$D247="Region Update",'Post Data'!$AA247="Central"),"DNS-Central",
IF(AND('Post Data'!$D247="Region Update",'Post Data'!$AA247="Eastern"),"DNS-Eastern",
IF(AND('Post Data'!$D247="Region Update",'Post Data'!$AA247="Northern"),"DNS-Northern",
IF(AND('Post Data'!$D247="Region Update",'Post Data'!$AA247="Southern"),"DNS-Southern",
IF(AND('Post Data'!$D247="Region Update",'Post Data'!$AA247="Western"),"DNS-Western",
IF(AND('Post Data'!$D247="Region Update",'Post Data'!$AA247="Ops CO"),"DNS-Regional Ops",
IF(AND('Post Data'!$D247="Invoice Validation",'Post Data'!$AA247="Central"),"DNS-Central",
IF(AND('Post Data'!$D247="Invoice Validation",'Post Data'!$AA247="Eastern"),"DNS-Eastern",
IF(AND('Post Data'!$D247="Invoice Validation",'Post Data'!$AA247="Northern"),"DNS-Northern",
IF(AND('Post Data'!$D247="Invoice Validation",'Post Data'!$AA247="Southern"),"DNS-Southern",
IF(AND('Post Data'!$D247="Invoice Validation",'Post Data'!$AA247="Western"),"DNS-Western",
IF(AND('Post Data'!$D247="Invoiced Validation",'Post Data'!$AA247="Ops CO"),"DNS-Regional Ops",
IF(OR('Post Data'!$D247="Create &amp; Upload PO",'Post Data'!$D247="Payment Status Update",'Post Data'!$D247="Create SES and Send to Finance"),"DNS-Finance",
IF('Post Data'!$D247="SCM Invoice Validation","DNS-SCM")))))))))))))))</f>
        <v>DNS-Northern</v>
      </c>
      <c r="Z247" s="1" t="str">
        <f>IF(ISNUMBER(SEARCH("DNS",'Post Data'!$Y247)),"DNS","Vendor")</f>
        <v>DNS</v>
      </c>
      <c r="AA247" s="1" t="str">
        <f t="array" ref="AA247">IFS(ISNUMBER(SEARCH("Central Office",'Post Data'!$C247)),"Ops CO",
OR(ISNUMBER(SEARCH("CNR",'Post Data'!$C247)),ISNUMBER(SEARCH("NWR",'Post Data'!$C247))),"Central",
OR(ISNUMBER(SEARCH("ESR",'Post Data'!$C247)),ISNUMBER(SEARCH("UVR",'Post Data'!$C247))),"Eastern",
OR(ISNUMBER(SEARCH("NCR",'Post Data'!$C247)),ISNUMBER(SEARCH("NTR",'Post Data'!$C247))),"Northern",
OR(ISNUMBER(SEARCH("WSR",'Post Data'!$C247)),ISNUMBER(SEARCH("SUR",'Post Data'!$C247))),"Southern",
OR(ISNUMBER(SEARCH("WCR",'Post Data'!$C247)),ISNUMBER(SEARCH("WNR",'Post Data'!$C247))),"Western")</f>
        <v>Northern</v>
      </c>
      <c r="AB247" s="1" t="str">
        <f>'Post Data'!$R247</f>
        <v>PIS</v>
      </c>
      <c r="AC247" s="4">
        <v>45107.0</v>
      </c>
      <c r="AD247" s="1">
        <f>COUNTIFS('Post Data'!$X$2:$X$465,"Within SLA",'Post Data'!$C$2:$C$465,'Post Data'!$C247,'Post Data'!$D$2:$D$465,'Post Data'!$D247)</f>
        <v>1</v>
      </c>
      <c r="AE247" s="1">
        <f>COUNTIFS('Post Data'!$X$2:$X$465,"SLA Violated",'Post Data'!$C$2:$C$465,'Post Data'!$C247,'Post Data'!$D$2:$D$465,'Post Data'!$D247)</f>
        <v>0</v>
      </c>
      <c r="AF247" s="10">
        <f>'Post Data'!$AD247/('Post Data'!$AD247+'Post Data'!$AE247)</f>
        <v>1</v>
      </c>
    </row>
    <row r="248" ht="15.75" customHeight="1">
      <c r="A248" s="1" t="s">
        <v>631</v>
      </c>
      <c r="B248" s="1" t="s">
        <v>29</v>
      </c>
      <c r="C248" s="1" t="s">
        <v>572</v>
      </c>
      <c r="D248" s="1" t="s">
        <v>154</v>
      </c>
      <c r="E248" s="1" t="s">
        <v>248</v>
      </c>
      <c r="F248" s="1" t="s">
        <v>249</v>
      </c>
      <c r="G248" s="1" t="s">
        <v>345</v>
      </c>
      <c r="H248" s="12" t="s">
        <v>346</v>
      </c>
      <c r="I248" s="1">
        <v>124.0</v>
      </c>
      <c r="J248" s="1" t="s">
        <v>34</v>
      </c>
      <c r="K248" s="1" t="s">
        <v>35</v>
      </c>
      <c r="L248" s="9">
        <v>45130.51944444444</v>
      </c>
      <c r="M248" s="9">
        <v>45126.51944444444</v>
      </c>
      <c r="N248" s="9">
        <v>45126.54375</v>
      </c>
      <c r="O248" s="1" t="s">
        <v>246</v>
      </c>
      <c r="P248" s="1" t="b">
        <v>0</v>
      </c>
      <c r="Q248" s="1" t="s">
        <v>154</v>
      </c>
      <c r="R248" s="1" t="s">
        <v>37</v>
      </c>
      <c r="S248" s="1" t="s">
        <v>48</v>
      </c>
      <c r="T248" s="1" t="s">
        <v>39</v>
      </c>
      <c r="U248" s="1" t="str">
        <f>IF(ISNUMBER('Post Data'!$N248),"Done","Pending")</f>
        <v>Done</v>
      </c>
      <c r="V248" s="5">
        <f>IFERROR('Post Data'!$N248-'Post Data'!$M248,5000)</f>
        <v>0.02430555555</v>
      </c>
      <c r="W248" s="1" t="str">
        <f t="array" ref="W248">IFS('Post Data'!$V248&lt;=5,"00-05 Days",
AND('Post Data'!$V248&gt;5,'Post Data'!$V248&lt;=10),"06-10 Days",
AND('Post Data'!$V248&gt;10,'Post Data'!$V248&lt;=15),"11-15 Days",
AND('Post Data'!$V248&gt;15,'Post Data'!$V248&lt;=20),"16-20 Days",
'Post Data'!$V248&gt;20,"20+ Days")</f>
        <v>00-05 Days</v>
      </c>
      <c r="X248" s="1" t="str">
        <f>IF(AND('Post Data'!$N248&lt;='Post Data'!$L248,'Post Data'!$N248&lt;&gt;0),"Within SLA",IF(AND(TODAY()&lt;='Post Data'!$L248,'Post Data'!$N248=0),"Within SLA","SLA Violated"))</f>
        <v>Within SLA</v>
      </c>
      <c r="Y248" s="1" t="str">
        <f t="array" ref="Y248">IFERROR(INDEX('Pending @'!$B$2:$B$19,MATCH('Post Data'!$H248,'Pending @'!$A$2:$A$19,0)),
IF(AND('Post Data'!$D248="Region Update",'Post Data'!$AA248="Central"),"DNS-Central",
IF(AND('Post Data'!$D248="Region Update",'Post Data'!$AA248="Eastern"),"DNS-Eastern",
IF(AND('Post Data'!$D248="Region Update",'Post Data'!$AA248="Northern"),"DNS-Northern",
IF(AND('Post Data'!$D248="Region Update",'Post Data'!$AA248="Southern"),"DNS-Southern",
IF(AND('Post Data'!$D248="Region Update",'Post Data'!$AA248="Western"),"DNS-Western",
IF(AND('Post Data'!$D248="Region Update",'Post Data'!$AA248="Ops CO"),"DNS-Regional Ops",
IF(AND('Post Data'!$D248="Invoice Validation",'Post Data'!$AA248="Central"),"DNS-Central",
IF(AND('Post Data'!$D248="Invoice Validation",'Post Data'!$AA248="Eastern"),"DNS-Eastern",
IF(AND('Post Data'!$D248="Invoice Validation",'Post Data'!$AA248="Northern"),"DNS-Northern",
IF(AND('Post Data'!$D248="Invoice Validation",'Post Data'!$AA248="Southern"),"DNS-Southern",
IF(AND('Post Data'!$D248="Invoice Validation",'Post Data'!$AA248="Western"),"DNS-Western",
IF(AND('Post Data'!$D248="Invoiced Validation",'Post Data'!$AA248="Ops CO"),"DNS-Regional Ops",
IF(OR('Post Data'!$D248="Create &amp; Upload PO",'Post Data'!$D248="Payment Status Update",'Post Data'!$D248="Create SES and Send to Finance"),"DNS-Finance",
IF('Post Data'!$D248="SCM Invoice Validation","DNS-SCM")))))))))))))))</f>
        <v>Browns-Northern</v>
      </c>
      <c r="Z248" s="1" t="str">
        <f>IF(ISNUMBER(SEARCH("DNS",'Post Data'!$Y248)),"DNS","Vendor")</f>
        <v>Vendor</v>
      </c>
      <c r="AA248" s="1" t="str">
        <f t="array" ref="AA248">IFS(ISNUMBER(SEARCH("Central Office",'Post Data'!$C248)),"Ops CO",
OR(ISNUMBER(SEARCH("CNR",'Post Data'!$C248)),ISNUMBER(SEARCH("NWR",'Post Data'!$C248))),"Central",
OR(ISNUMBER(SEARCH("ESR",'Post Data'!$C248)),ISNUMBER(SEARCH("UVR",'Post Data'!$C248))),"Eastern",
OR(ISNUMBER(SEARCH("NCR",'Post Data'!$C248)),ISNUMBER(SEARCH("NTR",'Post Data'!$C248))),"Northern",
OR(ISNUMBER(SEARCH("WSR",'Post Data'!$C248)),ISNUMBER(SEARCH("SUR",'Post Data'!$C248))),"Southern",
OR(ISNUMBER(SEARCH("WCR",'Post Data'!$C248)),ISNUMBER(SEARCH("WNR",'Post Data'!$C248))),"Western")</f>
        <v>Northern</v>
      </c>
      <c r="AB248" s="1" t="str">
        <f>'Post Data'!$R248</f>
        <v>PIS</v>
      </c>
      <c r="AC248" s="4">
        <v>45107.0</v>
      </c>
      <c r="AD248" s="1">
        <f>COUNTIFS('Post Data'!$X$2:$X$465,"Within SLA",'Post Data'!$C$2:$C$465,'Post Data'!$C248,'Post Data'!$D$2:$D$465,'Post Data'!$D248)</f>
        <v>1</v>
      </c>
      <c r="AE248" s="1">
        <f>COUNTIFS('Post Data'!$X$2:$X$465,"SLA Violated",'Post Data'!$C$2:$C$465,'Post Data'!$C248,'Post Data'!$D$2:$D$465,'Post Data'!$D248)</f>
        <v>0</v>
      </c>
      <c r="AF248" s="10">
        <f>'Post Data'!$AD248/('Post Data'!$AD248+'Post Data'!$AE248)</f>
        <v>1</v>
      </c>
    </row>
    <row r="249" ht="15.75" customHeight="1">
      <c r="A249" s="1" t="s">
        <v>632</v>
      </c>
      <c r="B249" s="1" t="s">
        <v>29</v>
      </c>
      <c r="C249" s="1" t="s">
        <v>140</v>
      </c>
      <c r="D249" s="1" t="s">
        <v>138</v>
      </c>
      <c r="E249" s="1" t="s">
        <v>291</v>
      </c>
      <c r="F249" s="1" t="s">
        <v>292</v>
      </c>
      <c r="G249" s="1" t="s">
        <v>166</v>
      </c>
      <c r="H249" s="1" t="s">
        <v>167</v>
      </c>
      <c r="I249" s="1">
        <v>132.0</v>
      </c>
      <c r="J249" s="1" t="s">
        <v>34</v>
      </c>
      <c r="K249" s="1" t="s">
        <v>35</v>
      </c>
      <c r="L249" s="9">
        <v>45130.51666666667</v>
      </c>
      <c r="M249" s="9">
        <v>45126.51666666667</v>
      </c>
      <c r="N249" s="9" t="s">
        <v>265</v>
      </c>
      <c r="O249" s="1" t="s">
        <v>266</v>
      </c>
      <c r="P249" s="1" t="b">
        <v>0</v>
      </c>
      <c r="Q249" s="1" t="s">
        <v>138</v>
      </c>
      <c r="R249" s="1" t="s">
        <v>45</v>
      </c>
      <c r="S249" s="1" t="s">
        <v>48</v>
      </c>
      <c r="T249" s="1" t="s">
        <v>39</v>
      </c>
      <c r="U249" s="1" t="str">
        <f>IF(ISNUMBER('Post Data'!$N249),"Done","Pending")</f>
        <v>Pending</v>
      </c>
      <c r="V249" s="5">
        <f>IFERROR('Post Data'!$N249-'Post Data'!$M249,5000)</f>
        <v>5000</v>
      </c>
      <c r="W249" s="1" t="str">
        <f t="array" ref="W249">IFS('Post Data'!$V249&lt;=5,"00-05 Days",
AND('Post Data'!$V249&gt;5,'Post Data'!$V249&lt;=10),"06-10 Days",
AND('Post Data'!$V249&gt;10,'Post Data'!$V249&lt;=15),"11-15 Days",
AND('Post Data'!$V249&gt;15,'Post Data'!$V249&lt;=20),"16-20 Days",
'Post Data'!$V249&gt;20,"20+ Days")</f>
        <v>20+ Days</v>
      </c>
      <c r="X249" s="1" t="str">
        <f>IF(AND('Post Data'!$N249&lt;='Post Data'!$L249,'Post Data'!$N249&lt;&gt;0),"Within SLA",IF(AND(TODAY()&lt;='Post Data'!$L249,'Post Data'!$N249=0),"Within SLA","SLA Violated"))</f>
        <v>SLA Violated</v>
      </c>
      <c r="Y249" s="1" t="str">
        <f t="array" ref="Y249">IFERROR(INDEX('Pending @'!$B$2:$B$19,MATCH('Post Data'!$H249,'Pending @'!$A$2:$A$19,0)),
IF(AND('Post Data'!$D249="Region Update",'Post Data'!$AA249="Central"),"DNS-Central",
IF(AND('Post Data'!$D249="Region Update",'Post Data'!$AA249="Eastern"),"DNS-Eastern",
IF(AND('Post Data'!$D249="Region Update",'Post Data'!$AA249="Northern"),"DNS-Northern",
IF(AND('Post Data'!$D249="Region Update",'Post Data'!$AA249="Southern"),"DNS-Southern",
IF(AND('Post Data'!$D249="Region Update",'Post Data'!$AA249="Western"),"DNS-Western",
IF(AND('Post Data'!$D249="Region Update",'Post Data'!$AA249="Ops CO"),"DNS-Regional Ops",
IF(AND('Post Data'!$D249="Invoice Validation",'Post Data'!$AA249="Central"),"DNS-Central",
IF(AND('Post Data'!$D249="Invoice Validation",'Post Data'!$AA249="Eastern"),"DNS-Eastern",
IF(AND('Post Data'!$D249="Invoice Validation",'Post Data'!$AA249="Northern"),"DNS-Northern",
IF(AND('Post Data'!$D249="Invoice Validation",'Post Data'!$AA249="Southern"),"DNS-Southern",
IF(AND('Post Data'!$D249="Invoice Validation",'Post Data'!$AA249="Western"),"DNS-Western",
IF(AND('Post Data'!$D249="Invoiced Validation",'Post Data'!$AA249="Ops CO"),"DNS-Regional Ops",
IF(OR('Post Data'!$D249="Create &amp; Upload PO",'Post Data'!$D249="Payment Status Update",'Post Data'!$D249="Create SES and Send to Finance"),"DNS-Finance",
IF('Post Data'!$D249="SCM Invoice Validation","DNS-SCM")))))))))))))))</f>
        <v>DNS-SCM</v>
      </c>
      <c r="Z249" s="1" t="str">
        <f>IF(ISNUMBER(SEARCH("DNS",'Post Data'!$Y249)),"DNS","Vendor")</f>
        <v>DNS</v>
      </c>
      <c r="AA249" s="1" t="str">
        <f t="array" ref="AA249">IFS(ISNUMBER(SEARCH("Central Office",'Post Data'!$C249)),"Ops CO",
OR(ISNUMBER(SEARCH("CNR",'Post Data'!$C249)),ISNUMBER(SEARCH("NWR",'Post Data'!$C249))),"Central",
OR(ISNUMBER(SEARCH("ESR",'Post Data'!$C249)),ISNUMBER(SEARCH("UVR",'Post Data'!$C249))),"Eastern",
OR(ISNUMBER(SEARCH("NCR",'Post Data'!$C249)),ISNUMBER(SEARCH("NTR",'Post Data'!$C249))),"Northern",
OR(ISNUMBER(SEARCH("WSR",'Post Data'!$C249)),ISNUMBER(SEARCH("SUR",'Post Data'!$C249))),"Southern",
OR(ISNUMBER(SEARCH("WCR",'Post Data'!$C249)),ISNUMBER(SEARCH("WNR",'Post Data'!$C249))),"Western")</f>
        <v>Northern</v>
      </c>
      <c r="AB249" s="1" t="str">
        <f>'Post Data'!$R249</f>
        <v>AC</v>
      </c>
      <c r="AC249" s="4">
        <v>45107.0</v>
      </c>
      <c r="AD249" s="1">
        <f>COUNTIFS('Post Data'!$X$2:$X$465,"Within SLA",'Post Data'!$C$2:$C$465,'Post Data'!$C249,'Post Data'!$D$2:$D$465,'Post Data'!$D249)</f>
        <v>0</v>
      </c>
      <c r="AE249" s="1">
        <f>COUNTIFS('Post Data'!$X$2:$X$465,"SLA Violated",'Post Data'!$C$2:$C$465,'Post Data'!$C249,'Post Data'!$D$2:$D$465,'Post Data'!$D249)</f>
        <v>2</v>
      </c>
      <c r="AF249" s="10">
        <f>'Post Data'!$AD249/('Post Data'!$AD249+'Post Data'!$AE249)</f>
        <v>0</v>
      </c>
    </row>
    <row r="250" ht="15.75" customHeight="1">
      <c r="A250" s="1" t="s">
        <v>633</v>
      </c>
      <c r="B250" s="1" t="s">
        <v>29</v>
      </c>
      <c r="C250" s="1" t="s">
        <v>584</v>
      </c>
      <c r="D250" s="1" t="s">
        <v>138</v>
      </c>
      <c r="E250" s="1" t="s">
        <v>291</v>
      </c>
      <c r="F250" s="1" t="s">
        <v>292</v>
      </c>
      <c r="G250" s="1" t="s">
        <v>166</v>
      </c>
      <c r="H250" s="1" t="s">
        <v>167</v>
      </c>
      <c r="I250" s="1">
        <v>128.0</v>
      </c>
      <c r="J250" s="1" t="s">
        <v>34</v>
      </c>
      <c r="K250" s="1" t="s">
        <v>35</v>
      </c>
      <c r="L250" s="9">
        <v>45130.51597222222</v>
      </c>
      <c r="M250" s="9">
        <v>45126.51597222222</v>
      </c>
      <c r="N250" s="9">
        <v>45126.583333333336</v>
      </c>
      <c r="O250" s="1" t="s">
        <v>246</v>
      </c>
      <c r="P250" s="1" t="b">
        <v>0</v>
      </c>
      <c r="Q250" s="1" t="s">
        <v>138</v>
      </c>
      <c r="R250" s="1" t="s">
        <v>51</v>
      </c>
      <c r="S250" s="1" t="s">
        <v>48</v>
      </c>
      <c r="T250" s="1" t="s">
        <v>39</v>
      </c>
      <c r="U250" s="1" t="str">
        <f>IF(ISNUMBER('Post Data'!$N250),"Done","Pending")</f>
        <v>Done</v>
      </c>
      <c r="V250" s="5">
        <f>IFERROR('Post Data'!$N250-'Post Data'!$M250,5000)</f>
        <v>0.06736111111</v>
      </c>
      <c r="W250" s="1" t="str">
        <f t="array" ref="W250">IFS('Post Data'!$V250&lt;=5,"00-05 Days",
AND('Post Data'!$V250&gt;5,'Post Data'!$V250&lt;=10),"06-10 Days",
AND('Post Data'!$V250&gt;10,'Post Data'!$V250&lt;=15),"11-15 Days",
AND('Post Data'!$V250&gt;15,'Post Data'!$V250&lt;=20),"16-20 Days",
'Post Data'!$V250&gt;20,"20+ Days")</f>
        <v>00-05 Days</v>
      </c>
      <c r="X250" s="1" t="str">
        <f>IF(AND('Post Data'!$N250&lt;='Post Data'!$L250,'Post Data'!$N250&lt;&gt;0),"Within SLA",IF(AND(TODAY()&lt;='Post Data'!$L250,'Post Data'!$N250=0),"Within SLA","SLA Violated"))</f>
        <v>Within SLA</v>
      </c>
      <c r="Y250" s="1" t="str">
        <f t="array" ref="Y250">IFERROR(INDEX('Pending @'!$B$2:$B$19,MATCH('Post Data'!$H250,'Pending @'!$A$2:$A$19,0)),
IF(AND('Post Data'!$D250="Region Update",'Post Data'!$AA250="Central"),"DNS-Central",
IF(AND('Post Data'!$D250="Region Update",'Post Data'!$AA250="Eastern"),"DNS-Eastern",
IF(AND('Post Data'!$D250="Region Update",'Post Data'!$AA250="Northern"),"DNS-Northern",
IF(AND('Post Data'!$D250="Region Update",'Post Data'!$AA250="Southern"),"DNS-Southern",
IF(AND('Post Data'!$D250="Region Update",'Post Data'!$AA250="Western"),"DNS-Western",
IF(AND('Post Data'!$D250="Region Update",'Post Data'!$AA250="Ops CO"),"DNS-Regional Ops",
IF(AND('Post Data'!$D250="Invoice Validation",'Post Data'!$AA250="Central"),"DNS-Central",
IF(AND('Post Data'!$D250="Invoice Validation",'Post Data'!$AA250="Eastern"),"DNS-Eastern",
IF(AND('Post Data'!$D250="Invoice Validation",'Post Data'!$AA250="Northern"),"DNS-Northern",
IF(AND('Post Data'!$D250="Invoice Validation",'Post Data'!$AA250="Southern"),"DNS-Southern",
IF(AND('Post Data'!$D250="Invoice Validation",'Post Data'!$AA250="Western"),"DNS-Western",
IF(AND('Post Data'!$D250="Invoiced Validation",'Post Data'!$AA250="Ops CO"),"DNS-Regional Ops",
IF(OR('Post Data'!$D250="Create &amp; Upload PO",'Post Data'!$D250="Payment Status Update",'Post Data'!$D250="Create SES and Send to Finance"),"DNS-Finance",
IF('Post Data'!$D250="SCM Invoice Validation","DNS-SCM")))))))))))))))</f>
        <v>DNS-SCM</v>
      </c>
      <c r="Z250" s="1" t="str">
        <f>IF(ISNUMBER(SEARCH("DNS",'Post Data'!$Y250)),"DNS","Vendor")</f>
        <v>DNS</v>
      </c>
      <c r="AA250" s="1" t="str">
        <f t="array" ref="AA250">IFS(ISNUMBER(SEARCH("Central Office",'Post Data'!$C250)),"Ops CO",
OR(ISNUMBER(SEARCH("CNR",'Post Data'!$C250)),ISNUMBER(SEARCH("NWR",'Post Data'!$C250))),"Central",
OR(ISNUMBER(SEARCH("ESR",'Post Data'!$C250)),ISNUMBER(SEARCH("UVR",'Post Data'!$C250))),"Eastern",
OR(ISNUMBER(SEARCH("NCR",'Post Data'!$C250)),ISNUMBER(SEARCH("NTR",'Post Data'!$C250))),"Northern",
OR(ISNUMBER(SEARCH("WSR",'Post Data'!$C250)),ISNUMBER(SEARCH("SUR",'Post Data'!$C250))),"Southern",
OR(ISNUMBER(SEARCH("WCR",'Post Data'!$C250)),ISNUMBER(SEARCH("WNR",'Post Data'!$C250))),"Western")</f>
        <v>Northern</v>
      </c>
      <c r="AB250" s="1" t="str">
        <f>'Post Data'!$R250</f>
        <v>Refuel</v>
      </c>
      <c r="AC250" s="4">
        <v>45107.0</v>
      </c>
      <c r="AD250" s="1">
        <f>COUNTIFS('Post Data'!$X$2:$X$465,"Within SLA",'Post Data'!$C$2:$C$465,'Post Data'!$C250,'Post Data'!$D$2:$D$465,'Post Data'!$D250)</f>
        <v>1</v>
      </c>
      <c r="AE250" s="1">
        <f>COUNTIFS('Post Data'!$X$2:$X$465,"SLA Violated",'Post Data'!$C$2:$C$465,'Post Data'!$C250,'Post Data'!$D$2:$D$465,'Post Data'!$D250)</f>
        <v>0</v>
      </c>
      <c r="AF250" s="10">
        <f>'Post Data'!$AD250/('Post Data'!$AD250+'Post Data'!$AE250)</f>
        <v>1</v>
      </c>
    </row>
    <row r="251" ht="15.75" customHeight="1">
      <c r="A251" s="1" t="s">
        <v>634</v>
      </c>
      <c r="B251" s="1" t="s">
        <v>29</v>
      </c>
      <c r="C251" s="1" t="s">
        <v>581</v>
      </c>
      <c r="D251" s="1" t="s">
        <v>182</v>
      </c>
      <c r="E251" s="1" t="s">
        <v>118</v>
      </c>
      <c r="F251" s="1" t="s">
        <v>119</v>
      </c>
      <c r="G251" s="1" t="s">
        <v>253</v>
      </c>
      <c r="H251" s="1" t="s">
        <v>254</v>
      </c>
      <c r="I251" s="1">
        <v>139.0</v>
      </c>
      <c r="J251" s="1" t="s">
        <v>34</v>
      </c>
      <c r="K251" s="1" t="s">
        <v>35</v>
      </c>
      <c r="L251" s="9">
        <v>45129.48055555556</v>
      </c>
      <c r="M251" s="9">
        <v>45126.48055555556</v>
      </c>
      <c r="N251" s="9">
        <v>45126.57708333333</v>
      </c>
      <c r="O251" s="1" t="s">
        <v>246</v>
      </c>
      <c r="P251" s="1" t="b">
        <v>0</v>
      </c>
      <c r="Q251" s="1" t="s">
        <v>182</v>
      </c>
      <c r="R251" s="1" t="s">
        <v>65</v>
      </c>
      <c r="S251" s="1" t="s">
        <v>48</v>
      </c>
      <c r="T251" s="1" t="s">
        <v>39</v>
      </c>
      <c r="U251" s="1" t="str">
        <f>IF(ISNUMBER('Post Data'!$N251),"Done","Pending")</f>
        <v>Done</v>
      </c>
      <c r="V251" s="5">
        <f>IFERROR('Post Data'!$N251-'Post Data'!$M251,5000)</f>
        <v>0.09652777777</v>
      </c>
      <c r="W251" s="1" t="str">
        <f t="array" ref="W251">IFS('Post Data'!$V251&lt;=5,"00-05 Days",
AND('Post Data'!$V251&gt;5,'Post Data'!$V251&lt;=10),"06-10 Days",
AND('Post Data'!$V251&gt;10,'Post Data'!$V251&lt;=15),"11-15 Days",
AND('Post Data'!$V251&gt;15,'Post Data'!$V251&lt;=20),"16-20 Days",
'Post Data'!$V251&gt;20,"20+ Days")</f>
        <v>00-05 Days</v>
      </c>
      <c r="X251" s="1" t="str">
        <f>IF(AND('Post Data'!$N251&lt;='Post Data'!$L251,'Post Data'!$N251&lt;&gt;0),"Within SLA",IF(AND(TODAY()&lt;='Post Data'!$L251,'Post Data'!$N251=0),"Within SLA","SLA Violated"))</f>
        <v>Within SLA</v>
      </c>
      <c r="Y251" s="1" t="str">
        <f t="array" ref="Y251">IFERROR(INDEX('Pending @'!$B$2:$B$19,MATCH('Post Data'!$H251,'Pending @'!$A$2:$A$19,0)),
IF(AND('Post Data'!$D251="Region Update",'Post Data'!$AA251="Central"),"DNS-Central",
IF(AND('Post Data'!$D251="Region Update",'Post Data'!$AA251="Eastern"),"DNS-Eastern",
IF(AND('Post Data'!$D251="Region Update",'Post Data'!$AA251="Northern"),"DNS-Northern",
IF(AND('Post Data'!$D251="Region Update",'Post Data'!$AA251="Southern"),"DNS-Southern",
IF(AND('Post Data'!$D251="Region Update",'Post Data'!$AA251="Western"),"DNS-Western",
IF(AND('Post Data'!$D251="Region Update",'Post Data'!$AA251="Ops CO"),"DNS-Regional Ops",
IF(AND('Post Data'!$D251="Invoice Validation",'Post Data'!$AA251="Central"),"DNS-Central",
IF(AND('Post Data'!$D251="Invoice Validation",'Post Data'!$AA251="Eastern"),"DNS-Eastern",
IF(AND('Post Data'!$D251="Invoice Validation",'Post Data'!$AA251="Northern"),"DNS-Northern",
IF(AND('Post Data'!$D251="Invoice Validation",'Post Data'!$AA251="Southern"),"DNS-Southern",
IF(AND('Post Data'!$D251="Invoice Validation",'Post Data'!$AA251="Western"),"DNS-Western",
IF(AND('Post Data'!$D251="Invoiced Validation",'Post Data'!$AA251="Ops CO"),"DNS-Regional Ops",
IF(OR('Post Data'!$D251="Create &amp; Upload PO",'Post Data'!$D251="Payment Status Update",'Post Data'!$D251="Create SES and Send to Finance"),"DNS-Finance",
IF('Post Data'!$D251="SCM Invoice Validation","DNS-SCM")))))))))))))))</f>
        <v>DNS-Southern</v>
      </c>
      <c r="Z251" s="1" t="str">
        <f>IF(ISNUMBER(SEARCH("DNS",'Post Data'!$Y251)),"DNS","Vendor")</f>
        <v>DNS</v>
      </c>
      <c r="AA251" s="1" t="str">
        <f t="array" ref="AA251">IFS(ISNUMBER(SEARCH("Central Office",'Post Data'!$C251)),"Ops CO",
OR(ISNUMBER(SEARCH("CNR",'Post Data'!$C251)),ISNUMBER(SEARCH("NWR",'Post Data'!$C251))),"Central",
OR(ISNUMBER(SEARCH("ESR",'Post Data'!$C251)),ISNUMBER(SEARCH("UVR",'Post Data'!$C251))),"Eastern",
OR(ISNUMBER(SEARCH("NCR",'Post Data'!$C251)),ISNUMBER(SEARCH("NTR",'Post Data'!$C251))),"Northern",
OR(ISNUMBER(SEARCH("WSR",'Post Data'!$C251)),ISNUMBER(SEARCH("SUR",'Post Data'!$C251))),"Southern",
OR(ISNUMBER(SEARCH("WCR",'Post Data'!$C251)),ISNUMBER(SEARCH("WNR",'Post Data'!$C251))),"Western")</f>
        <v>Southern</v>
      </c>
      <c r="AB251" s="1" t="str">
        <f>'Post Data'!$R251</f>
        <v>FTG</v>
      </c>
      <c r="AC251" s="4">
        <v>45107.0</v>
      </c>
      <c r="AD251" s="1">
        <f>COUNTIFS('Post Data'!$X$2:$X$465,"Within SLA",'Post Data'!$C$2:$C$465,'Post Data'!$C251,'Post Data'!$D$2:$D$465,'Post Data'!$D251)</f>
        <v>1</v>
      </c>
      <c r="AE251" s="1">
        <f>COUNTIFS('Post Data'!$X$2:$X$465,"SLA Violated",'Post Data'!$C$2:$C$465,'Post Data'!$C251,'Post Data'!$D$2:$D$465,'Post Data'!$D251)</f>
        <v>0</v>
      </c>
      <c r="AF251" s="10">
        <f>'Post Data'!$AD251/('Post Data'!$AD251+'Post Data'!$AE251)</f>
        <v>1</v>
      </c>
    </row>
    <row r="252" ht="15.75" customHeight="1">
      <c r="A252" s="1" t="s">
        <v>635</v>
      </c>
      <c r="B252" s="1" t="s">
        <v>29</v>
      </c>
      <c r="C252" s="1" t="s">
        <v>581</v>
      </c>
      <c r="D252" s="1" t="s">
        <v>154</v>
      </c>
      <c r="E252" s="1" t="s">
        <v>248</v>
      </c>
      <c r="F252" s="1" t="s">
        <v>249</v>
      </c>
      <c r="G252" s="1" t="s">
        <v>257</v>
      </c>
      <c r="H252" s="1" t="s">
        <v>258</v>
      </c>
      <c r="I252" s="1">
        <v>139.0</v>
      </c>
      <c r="J252" s="1" t="s">
        <v>34</v>
      </c>
      <c r="K252" s="1" t="s">
        <v>35</v>
      </c>
      <c r="L252" s="9">
        <v>45129.638194444444</v>
      </c>
      <c r="M252" s="9">
        <v>45125.638194444444</v>
      </c>
      <c r="N252" s="9">
        <v>45126.48055555556</v>
      </c>
      <c r="O252" s="1" t="s">
        <v>246</v>
      </c>
      <c r="P252" s="1" t="b">
        <v>0</v>
      </c>
      <c r="Q252" s="1" t="s">
        <v>154</v>
      </c>
      <c r="R252" s="1" t="s">
        <v>65</v>
      </c>
      <c r="S252" s="1" t="s">
        <v>48</v>
      </c>
      <c r="T252" s="1" t="s">
        <v>39</v>
      </c>
      <c r="U252" s="1" t="str">
        <f>IF(ISNUMBER('Post Data'!$N252),"Done","Pending")</f>
        <v>Done</v>
      </c>
      <c r="V252" s="5">
        <f>IFERROR('Post Data'!$N252-'Post Data'!$M252,5000)</f>
        <v>0.8423611111</v>
      </c>
      <c r="W252" s="1" t="str">
        <f t="array" ref="W252">IFS('Post Data'!$V252&lt;=5,"00-05 Days",
AND('Post Data'!$V252&gt;5,'Post Data'!$V252&lt;=10),"06-10 Days",
AND('Post Data'!$V252&gt;10,'Post Data'!$V252&lt;=15),"11-15 Days",
AND('Post Data'!$V252&gt;15,'Post Data'!$V252&lt;=20),"16-20 Days",
'Post Data'!$V252&gt;20,"20+ Days")</f>
        <v>00-05 Days</v>
      </c>
      <c r="X252" s="1" t="str">
        <f>IF(AND('Post Data'!$N252&lt;='Post Data'!$L252,'Post Data'!$N252&lt;&gt;0),"Within SLA",IF(AND(TODAY()&lt;='Post Data'!$L252,'Post Data'!$N252=0),"Within SLA","SLA Violated"))</f>
        <v>Within SLA</v>
      </c>
      <c r="Y252" s="1" t="str">
        <f t="array" ref="Y252">IFERROR(INDEX('Pending @'!$B$2:$B$19,MATCH('Post Data'!$H252,'Pending @'!$A$2:$A$19,0)),
IF(AND('Post Data'!$D252="Region Update",'Post Data'!$AA252="Central"),"DNS-Central",
IF(AND('Post Data'!$D252="Region Update",'Post Data'!$AA252="Eastern"),"DNS-Eastern",
IF(AND('Post Data'!$D252="Region Update",'Post Data'!$AA252="Northern"),"DNS-Northern",
IF(AND('Post Data'!$D252="Region Update",'Post Data'!$AA252="Southern"),"DNS-Southern",
IF(AND('Post Data'!$D252="Region Update",'Post Data'!$AA252="Western"),"DNS-Western",
IF(AND('Post Data'!$D252="Region Update",'Post Data'!$AA252="Ops CO"),"DNS-Regional Ops",
IF(AND('Post Data'!$D252="Invoice Validation",'Post Data'!$AA252="Central"),"DNS-Central",
IF(AND('Post Data'!$D252="Invoice Validation",'Post Data'!$AA252="Eastern"),"DNS-Eastern",
IF(AND('Post Data'!$D252="Invoice Validation",'Post Data'!$AA252="Northern"),"DNS-Northern",
IF(AND('Post Data'!$D252="Invoice Validation",'Post Data'!$AA252="Southern"),"DNS-Southern",
IF(AND('Post Data'!$D252="Invoice Validation",'Post Data'!$AA252="Western"),"DNS-Western",
IF(AND('Post Data'!$D252="Invoiced Validation",'Post Data'!$AA252="Ops CO"),"DNS-Regional Ops",
IF(OR('Post Data'!$D252="Create &amp; Upload PO",'Post Data'!$D252="Payment Status Update",'Post Data'!$D252="Create SES and Send to Finance"),"DNS-Finance",
IF('Post Data'!$D252="SCM Invoice Validation","DNS-SCM")))))))))))))))</f>
        <v>Browns-Southern</v>
      </c>
      <c r="Z252" s="1" t="str">
        <f>IF(ISNUMBER(SEARCH("DNS",'Post Data'!$Y252)),"DNS","Vendor")</f>
        <v>Vendor</v>
      </c>
      <c r="AA252" s="1" t="str">
        <f t="array" ref="AA252">IFS(ISNUMBER(SEARCH("Central Office",'Post Data'!$C252)),"Ops CO",
OR(ISNUMBER(SEARCH("CNR",'Post Data'!$C252)),ISNUMBER(SEARCH("NWR",'Post Data'!$C252))),"Central",
OR(ISNUMBER(SEARCH("ESR",'Post Data'!$C252)),ISNUMBER(SEARCH("UVR",'Post Data'!$C252))),"Eastern",
OR(ISNUMBER(SEARCH("NCR",'Post Data'!$C252)),ISNUMBER(SEARCH("NTR",'Post Data'!$C252))),"Northern",
OR(ISNUMBER(SEARCH("WSR",'Post Data'!$C252)),ISNUMBER(SEARCH("SUR",'Post Data'!$C252))),"Southern",
OR(ISNUMBER(SEARCH("WCR",'Post Data'!$C252)),ISNUMBER(SEARCH("WNR",'Post Data'!$C252))),"Western")</f>
        <v>Southern</v>
      </c>
      <c r="AB252" s="1" t="str">
        <f>'Post Data'!$R252</f>
        <v>FTG</v>
      </c>
      <c r="AC252" s="4">
        <v>45107.0</v>
      </c>
      <c r="AD252" s="1">
        <f>COUNTIFS('Post Data'!$X$2:$X$465,"Within SLA",'Post Data'!$C$2:$C$465,'Post Data'!$C252,'Post Data'!$D$2:$D$465,'Post Data'!$D252)</f>
        <v>1</v>
      </c>
      <c r="AE252" s="1">
        <f>COUNTIFS('Post Data'!$X$2:$X$465,"SLA Violated",'Post Data'!$C$2:$C$465,'Post Data'!$C252,'Post Data'!$D$2:$D$465,'Post Data'!$D252)</f>
        <v>0</v>
      </c>
      <c r="AF252" s="10">
        <f>'Post Data'!$AD252/('Post Data'!$AD252+'Post Data'!$AE252)</f>
        <v>1</v>
      </c>
    </row>
    <row r="253" ht="15.75" customHeight="1">
      <c r="A253" s="1" t="s">
        <v>636</v>
      </c>
      <c r="B253" s="1" t="s">
        <v>29</v>
      </c>
      <c r="C253" s="1" t="s">
        <v>621</v>
      </c>
      <c r="D253" s="1" t="s">
        <v>182</v>
      </c>
      <c r="E253" s="1" t="s">
        <v>328</v>
      </c>
      <c r="F253" s="1" t="s">
        <v>329</v>
      </c>
      <c r="G253" s="1" t="s">
        <v>274</v>
      </c>
      <c r="H253" s="1" t="s">
        <v>275</v>
      </c>
      <c r="I253" s="1">
        <v>113.0</v>
      </c>
      <c r="J253" s="1" t="s">
        <v>34</v>
      </c>
      <c r="K253" s="1" t="s">
        <v>35</v>
      </c>
      <c r="L253" s="9">
        <v>45127.65902777778</v>
      </c>
      <c r="M253" s="9">
        <v>45124.65902777778</v>
      </c>
      <c r="N253" s="9" t="s">
        <v>265</v>
      </c>
      <c r="O253" s="1" t="s">
        <v>266</v>
      </c>
      <c r="P253" s="1" t="b">
        <v>0</v>
      </c>
      <c r="Q253" s="1" t="s">
        <v>182</v>
      </c>
      <c r="R253" s="1" t="s">
        <v>51</v>
      </c>
      <c r="S253" s="1" t="s">
        <v>48</v>
      </c>
      <c r="T253" s="1" t="s">
        <v>39</v>
      </c>
      <c r="U253" s="1" t="str">
        <f>IF(ISNUMBER('Post Data'!$N253),"Done","Pending")</f>
        <v>Pending</v>
      </c>
      <c r="V253" s="5">
        <f>IFERROR('Post Data'!$N253-'Post Data'!$M253,5000)</f>
        <v>5000</v>
      </c>
      <c r="W253" s="1" t="str">
        <f t="array" ref="W253">IFS('Post Data'!$V253&lt;=5,"00-05 Days",
AND('Post Data'!$V253&gt;5,'Post Data'!$V253&lt;=10),"06-10 Days",
AND('Post Data'!$V253&gt;10,'Post Data'!$V253&lt;=15),"11-15 Days",
AND('Post Data'!$V253&gt;15,'Post Data'!$V253&lt;=20),"16-20 Days",
'Post Data'!$V253&gt;20,"20+ Days")</f>
        <v>20+ Days</v>
      </c>
      <c r="X253" s="1" t="str">
        <f>IF(AND('Post Data'!$N253&lt;='Post Data'!$L253,'Post Data'!$N253&lt;&gt;0),"Within SLA",IF(AND(TODAY()&lt;='Post Data'!$L253,'Post Data'!$N253=0),"Within SLA","SLA Violated"))</f>
        <v>SLA Violated</v>
      </c>
      <c r="Y253" s="1" t="str">
        <f t="array" ref="Y253">IFERROR(INDEX('Pending @'!$B$2:$B$19,MATCH('Post Data'!$H253,'Pending @'!$A$2:$A$19,0)),
IF(AND('Post Data'!$D253="Region Update",'Post Data'!$AA253="Central"),"DNS-Central",
IF(AND('Post Data'!$D253="Region Update",'Post Data'!$AA253="Eastern"),"DNS-Eastern",
IF(AND('Post Data'!$D253="Region Update",'Post Data'!$AA253="Northern"),"DNS-Northern",
IF(AND('Post Data'!$D253="Region Update",'Post Data'!$AA253="Southern"),"DNS-Southern",
IF(AND('Post Data'!$D253="Region Update",'Post Data'!$AA253="Western"),"DNS-Western",
IF(AND('Post Data'!$D253="Region Update",'Post Data'!$AA253="Ops CO"),"DNS-Regional Ops",
IF(AND('Post Data'!$D253="Invoice Validation",'Post Data'!$AA253="Central"),"DNS-Central",
IF(AND('Post Data'!$D253="Invoice Validation",'Post Data'!$AA253="Eastern"),"DNS-Eastern",
IF(AND('Post Data'!$D253="Invoice Validation",'Post Data'!$AA253="Northern"),"DNS-Northern",
IF(AND('Post Data'!$D253="Invoice Validation",'Post Data'!$AA253="Southern"),"DNS-Southern",
IF(AND('Post Data'!$D253="Invoice Validation",'Post Data'!$AA253="Western"),"DNS-Western",
IF(AND('Post Data'!$D253="Invoiced Validation",'Post Data'!$AA253="Ops CO"),"DNS-Regional Ops",
IF(OR('Post Data'!$D253="Create &amp; Upload PO",'Post Data'!$D253="Payment Status Update",'Post Data'!$D253="Create SES and Send to Finance"),"DNS-Finance",
IF('Post Data'!$D253="SCM Invoice Validation","DNS-SCM")))))))))))))))</f>
        <v>DNS-Eastern</v>
      </c>
      <c r="Z253" s="1" t="str">
        <f>IF(ISNUMBER(SEARCH("DNS",'Post Data'!$Y253)),"DNS","Vendor")</f>
        <v>DNS</v>
      </c>
      <c r="AA253" s="1" t="str">
        <f t="array" ref="AA253">IFS(ISNUMBER(SEARCH("Central Office",'Post Data'!$C253)),"Ops CO",
OR(ISNUMBER(SEARCH("CNR",'Post Data'!$C253)),ISNUMBER(SEARCH("NWR",'Post Data'!$C253))),"Central",
OR(ISNUMBER(SEARCH("ESR",'Post Data'!$C253)),ISNUMBER(SEARCH("UVR",'Post Data'!$C253))),"Eastern",
OR(ISNUMBER(SEARCH("NCR",'Post Data'!$C253)),ISNUMBER(SEARCH("NTR",'Post Data'!$C253))),"Northern",
OR(ISNUMBER(SEARCH("WSR",'Post Data'!$C253)),ISNUMBER(SEARCH("SUR",'Post Data'!$C253))),"Southern",
OR(ISNUMBER(SEARCH("WCR",'Post Data'!$C253)),ISNUMBER(SEARCH("WNR",'Post Data'!$C253))),"Western")</f>
        <v>Eastern</v>
      </c>
      <c r="AB253" s="1" t="str">
        <f>'Post Data'!$R253</f>
        <v>Refuel</v>
      </c>
      <c r="AC253" s="4">
        <v>45107.0</v>
      </c>
      <c r="AD253" s="1">
        <f>COUNTIFS('Post Data'!$X$2:$X$465,"Within SLA",'Post Data'!$C$2:$C$465,'Post Data'!$C253,'Post Data'!$D$2:$D$465,'Post Data'!$D253)</f>
        <v>0</v>
      </c>
      <c r="AE253" s="1">
        <f>COUNTIFS('Post Data'!$X$2:$X$465,"SLA Violated",'Post Data'!$C$2:$C$465,'Post Data'!$C253,'Post Data'!$D$2:$D$465,'Post Data'!$D253)</f>
        <v>2</v>
      </c>
      <c r="AF253" s="10">
        <f>'Post Data'!$AD253/('Post Data'!$AD253+'Post Data'!$AE253)</f>
        <v>0</v>
      </c>
    </row>
    <row r="254" ht="15.75" customHeight="1">
      <c r="A254" s="1" t="s">
        <v>637</v>
      </c>
      <c r="B254" s="1" t="s">
        <v>29</v>
      </c>
      <c r="C254" s="1" t="s">
        <v>638</v>
      </c>
      <c r="D254" s="1" t="s">
        <v>182</v>
      </c>
      <c r="E254" s="1" t="s">
        <v>272</v>
      </c>
      <c r="F254" s="1" t="s">
        <v>273</v>
      </c>
      <c r="G254" s="1" t="s">
        <v>274</v>
      </c>
      <c r="H254" s="1" t="s">
        <v>275</v>
      </c>
      <c r="I254" s="1">
        <v>141.0</v>
      </c>
      <c r="J254" s="1" t="s">
        <v>34</v>
      </c>
      <c r="K254" s="1" t="s">
        <v>35</v>
      </c>
      <c r="L254" s="9">
        <v>45127.65138888889</v>
      </c>
      <c r="M254" s="9">
        <v>45124.65138888889</v>
      </c>
      <c r="N254" s="9">
        <v>45124.65972222222</v>
      </c>
      <c r="O254" s="1" t="s">
        <v>246</v>
      </c>
      <c r="P254" s="1" t="b">
        <v>0</v>
      </c>
      <c r="Q254" s="1" t="s">
        <v>182</v>
      </c>
      <c r="R254" s="1" t="s">
        <v>65</v>
      </c>
      <c r="S254" s="1" t="s">
        <v>48</v>
      </c>
      <c r="T254" s="1" t="s">
        <v>39</v>
      </c>
      <c r="U254" s="1" t="str">
        <f>IF(ISNUMBER('Post Data'!$N254),"Done","Pending")</f>
        <v>Done</v>
      </c>
      <c r="V254" s="5">
        <f>IFERROR('Post Data'!$N254-'Post Data'!$M254,5000)</f>
        <v>0.008333333331</v>
      </c>
      <c r="W254" s="1" t="str">
        <f t="array" ref="W254">IFS('Post Data'!$V254&lt;=5,"00-05 Days",
AND('Post Data'!$V254&gt;5,'Post Data'!$V254&lt;=10),"06-10 Days",
AND('Post Data'!$V254&gt;10,'Post Data'!$V254&lt;=15),"11-15 Days",
AND('Post Data'!$V254&gt;15,'Post Data'!$V254&lt;=20),"16-20 Days",
'Post Data'!$V254&gt;20,"20+ Days")</f>
        <v>00-05 Days</v>
      </c>
      <c r="X254" s="1" t="str">
        <f>IF(AND('Post Data'!$N254&lt;='Post Data'!$L254,'Post Data'!$N254&lt;&gt;0),"Within SLA",IF(AND(TODAY()&lt;='Post Data'!$L254,'Post Data'!$N254=0),"Within SLA","SLA Violated"))</f>
        <v>Within SLA</v>
      </c>
      <c r="Y254" s="1" t="str">
        <f t="array" ref="Y254">IFERROR(INDEX('Pending @'!$B$2:$B$19,MATCH('Post Data'!$H254,'Pending @'!$A$2:$A$19,0)),
IF(AND('Post Data'!$D254="Region Update",'Post Data'!$AA254="Central"),"DNS-Central",
IF(AND('Post Data'!$D254="Region Update",'Post Data'!$AA254="Eastern"),"DNS-Eastern",
IF(AND('Post Data'!$D254="Region Update",'Post Data'!$AA254="Northern"),"DNS-Northern",
IF(AND('Post Data'!$D254="Region Update",'Post Data'!$AA254="Southern"),"DNS-Southern",
IF(AND('Post Data'!$D254="Region Update",'Post Data'!$AA254="Western"),"DNS-Western",
IF(AND('Post Data'!$D254="Region Update",'Post Data'!$AA254="Ops CO"),"DNS-Regional Ops",
IF(AND('Post Data'!$D254="Invoice Validation",'Post Data'!$AA254="Central"),"DNS-Central",
IF(AND('Post Data'!$D254="Invoice Validation",'Post Data'!$AA254="Eastern"),"DNS-Eastern",
IF(AND('Post Data'!$D254="Invoice Validation",'Post Data'!$AA254="Northern"),"DNS-Northern",
IF(AND('Post Data'!$D254="Invoice Validation",'Post Data'!$AA254="Southern"),"DNS-Southern",
IF(AND('Post Data'!$D254="Invoice Validation",'Post Data'!$AA254="Western"),"DNS-Western",
IF(AND('Post Data'!$D254="Invoiced Validation",'Post Data'!$AA254="Ops CO"),"DNS-Regional Ops",
IF(OR('Post Data'!$D254="Create &amp; Upload PO",'Post Data'!$D254="Payment Status Update",'Post Data'!$D254="Create SES and Send to Finance"),"DNS-Finance",
IF('Post Data'!$D254="SCM Invoice Validation","DNS-SCM")))))))))))))))</f>
        <v>DNS-Eastern</v>
      </c>
      <c r="Z254" s="1" t="str">
        <f>IF(ISNUMBER(SEARCH("DNS",'Post Data'!$Y254)),"DNS","Vendor")</f>
        <v>DNS</v>
      </c>
      <c r="AA254" s="1" t="str">
        <f t="array" ref="AA254">IFS(ISNUMBER(SEARCH("Central Office",'Post Data'!$C254)),"Ops CO",
OR(ISNUMBER(SEARCH("CNR",'Post Data'!$C254)),ISNUMBER(SEARCH("NWR",'Post Data'!$C254))),"Central",
OR(ISNUMBER(SEARCH("ESR",'Post Data'!$C254)),ISNUMBER(SEARCH("UVR",'Post Data'!$C254))),"Eastern",
OR(ISNUMBER(SEARCH("NCR",'Post Data'!$C254)),ISNUMBER(SEARCH("NTR",'Post Data'!$C254))),"Northern",
OR(ISNUMBER(SEARCH("WSR",'Post Data'!$C254)),ISNUMBER(SEARCH("SUR",'Post Data'!$C254))),"Southern",
OR(ISNUMBER(SEARCH("WCR",'Post Data'!$C254)),ISNUMBER(SEARCH("WNR",'Post Data'!$C254))),"Western")</f>
        <v>Eastern</v>
      </c>
      <c r="AB254" s="1" t="str">
        <f>'Post Data'!$R254</f>
        <v>FTG</v>
      </c>
      <c r="AC254" s="4">
        <v>45107.0</v>
      </c>
      <c r="AD254" s="1">
        <f>COUNTIFS('Post Data'!$X$2:$X$465,"Within SLA",'Post Data'!$C$2:$C$465,'Post Data'!$C254,'Post Data'!$D$2:$D$465,'Post Data'!$D254)</f>
        <v>1</v>
      </c>
      <c r="AE254" s="1">
        <f>COUNTIFS('Post Data'!$X$2:$X$465,"SLA Violated",'Post Data'!$C$2:$C$465,'Post Data'!$C254,'Post Data'!$D$2:$D$465,'Post Data'!$D254)</f>
        <v>0</v>
      </c>
      <c r="AF254" s="10">
        <f>'Post Data'!$AD254/('Post Data'!$AD254+'Post Data'!$AE254)</f>
        <v>1</v>
      </c>
    </row>
    <row r="255" ht="15.75" customHeight="1">
      <c r="A255" s="1" t="s">
        <v>639</v>
      </c>
      <c r="B255" s="1" t="s">
        <v>29</v>
      </c>
      <c r="C255" s="1" t="s">
        <v>640</v>
      </c>
      <c r="D255" s="1" t="s">
        <v>182</v>
      </c>
      <c r="E255" s="1" t="s">
        <v>272</v>
      </c>
      <c r="F255" s="1" t="s">
        <v>273</v>
      </c>
      <c r="G255" s="1" t="s">
        <v>274</v>
      </c>
      <c r="H255" s="7" t="s">
        <v>275</v>
      </c>
      <c r="I255" s="1">
        <v>118.0</v>
      </c>
      <c r="J255" s="1" t="s">
        <v>34</v>
      </c>
      <c r="K255" s="1" t="s">
        <v>35</v>
      </c>
      <c r="L255" s="9">
        <v>45127.611805555556</v>
      </c>
      <c r="M255" s="9">
        <v>45124.611805555556</v>
      </c>
      <c r="N255" s="9">
        <v>45124.65972222222</v>
      </c>
      <c r="O255" s="1" t="s">
        <v>246</v>
      </c>
      <c r="P255" s="1" t="b">
        <v>0</v>
      </c>
      <c r="Q255" s="1" t="s">
        <v>182</v>
      </c>
      <c r="R255" s="1" t="s">
        <v>45</v>
      </c>
      <c r="S255" s="1" t="s">
        <v>48</v>
      </c>
      <c r="T255" s="1" t="s">
        <v>39</v>
      </c>
      <c r="U255" s="1" t="str">
        <f>IF(ISNUMBER('Post Data'!$N255),"Done","Pending")</f>
        <v>Done</v>
      </c>
      <c r="V255" s="5">
        <f>IFERROR('Post Data'!$N255-'Post Data'!$M255,5000)</f>
        <v>0.04791666666</v>
      </c>
      <c r="W255" s="1" t="str">
        <f t="array" ref="W255">IFS('Post Data'!$V255&lt;=5,"00-05 Days",
AND('Post Data'!$V255&gt;5,'Post Data'!$V255&lt;=10),"06-10 Days",
AND('Post Data'!$V255&gt;10,'Post Data'!$V255&lt;=15),"11-15 Days",
AND('Post Data'!$V255&gt;15,'Post Data'!$V255&lt;=20),"16-20 Days",
'Post Data'!$V255&gt;20,"20+ Days")</f>
        <v>00-05 Days</v>
      </c>
      <c r="X255" s="1" t="str">
        <f>IF(AND('Post Data'!$N255&lt;='Post Data'!$L255,'Post Data'!$N255&lt;&gt;0),"Within SLA",IF(AND(TODAY()&lt;='Post Data'!$L255,'Post Data'!$N255=0),"Within SLA","SLA Violated"))</f>
        <v>Within SLA</v>
      </c>
      <c r="Y255" s="1" t="str">
        <f t="array" ref="Y255">IFERROR(INDEX('Pending @'!$B$2:$B$19,MATCH('Post Data'!$H255,'Pending @'!$A$2:$A$19,0)),
IF(AND('Post Data'!$D255="Region Update",'Post Data'!$AA255="Central"),"DNS-Central",
IF(AND('Post Data'!$D255="Region Update",'Post Data'!$AA255="Eastern"),"DNS-Eastern",
IF(AND('Post Data'!$D255="Region Update",'Post Data'!$AA255="Northern"),"DNS-Northern",
IF(AND('Post Data'!$D255="Region Update",'Post Data'!$AA255="Southern"),"DNS-Southern",
IF(AND('Post Data'!$D255="Region Update",'Post Data'!$AA255="Western"),"DNS-Western",
IF(AND('Post Data'!$D255="Region Update",'Post Data'!$AA255="Ops CO"),"DNS-Regional Ops",
IF(AND('Post Data'!$D255="Invoice Validation",'Post Data'!$AA255="Central"),"DNS-Central",
IF(AND('Post Data'!$D255="Invoice Validation",'Post Data'!$AA255="Eastern"),"DNS-Eastern",
IF(AND('Post Data'!$D255="Invoice Validation",'Post Data'!$AA255="Northern"),"DNS-Northern",
IF(AND('Post Data'!$D255="Invoice Validation",'Post Data'!$AA255="Southern"),"DNS-Southern",
IF(AND('Post Data'!$D255="Invoice Validation",'Post Data'!$AA255="Western"),"DNS-Western",
IF(AND('Post Data'!$D255="Invoiced Validation",'Post Data'!$AA255="Ops CO"),"DNS-Regional Ops",
IF(OR('Post Data'!$D255="Create &amp; Upload PO",'Post Data'!$D255="Payment Status Update",'Post Data'!$D255="Create SES and Send to Finance"),"DNS-Finance",
IF('Post Data'!$D255="SCM Invoice Validation","DNS-SCM")))))))))))))))</f>
        <v>DNS-Eastern</v>
      </c>
      <c r="Z255" s="1" t="str">
        <f>IF(ISNUMBER(SEARCH("DNS",'Post Data'!$Y255)),"DNS","Vendor")</f>
        <v>DNS</v>
      </c>
      <c r="AA255" s="1" t="str">
        <f t="array" ref="AA255">IFS(ISNUMBER(SEARCH("Central Office",'Post Data'!$C255)),"Ops CO",
OR(ISNUMBER(SEARCH("CNR",'Post Data'!$C255)),ISNUMBER(SEARCH("NWR",'Post Data'!$C255))),"Central",
OR(ISNUMBER(SEARCH("ESR",'Post Data'!$C255)),ISNUMBER(SEARCH("UVR",'Post Data'!$C255))),"Eastern",
OR(ISNUMBER(SEARCH("NCR",'Post Data'!$C255)),ISNUMBER(SEARCH("NTR",'Post Data'!$C255))),"Northern",
OR(ISNUMBER(SEARCH("WSR",'Post Data'!$C255)),ISNUMBER(SEARCH("SUR",'Post Data'!$C255))),"Southern",
OR(ISNUMBER(SEARCH("WCR",'Post Data'!$C255)),ISNUMBER(SEARCH("WNR",'Post Data'!$C255))),"Western")</f>
        <v>Eastern</v>
      </c>
      <c r="AB255" s="1" t="str">
        <f>'Post Data'!$R255</f>
        <v>AC</v>
      </c>
      <c r="AC255" s="4">
        <v>45107.0</v>
      </c>
      <c r="AD255" s="1">
        <f>COUNTIFS('Post Data'!$X$2:$X$465,"Within SLA",'Post Data'!$C$2:$C$465,'Post Data'!$C255,'Post Data'!$D$2:$D$465,'Post Data'!$D255)</f>
        <v>1</v>
      </c>
      <c r="AE255" s="1">
        <f>COUNTIFS('Post Data'!$X$2:$X$465,"SLA Violated",'Post Data'!$C$2:$C$465,'Post Data'!$C255,'Post Data'!$D$2:$D$465,'Post Data'!$D255)</f>
        <v>0</v>
      </c>
      <c r="AF255" s="10">
        <f>'Post Data'!$AD255/('Post Data'!$AD255+'Post Data'!$AE255)</f>
        <v>1</v>
      </c>
    </row>
    <row r="256" ht="15.75" customHeight="1">
      <c r="A256" s="1" t="s">
        <v>641</v>
      </c>
      <c r="B256" s="1" t="s">
        <v>29</v>
      </c>
      <c r="C256" s="1" t="s">
        <v>586</v>
      </c>
      <c r="D256" s="1" t="s">
        <v>138</v>
      </c>
      <c r="E256" s="1" t="s">
        <v>291</v>
      </c>
      <c r="F256" s="1" t="s">
        <v>292</v>
      </c>
      <c r="G256" s="1" t="s">
        <v>166</v>
      </c>
      <c r="H256" s="1" t="s">
        <v>167</v>
      </c>
      <c r="I256" s="1">
        <v>110.0</v>
      </c>
      <c r="J256" s="1" t="s">
        <v>34</v>
      </c>
      <c r="K256" s="1" t="s">
        <v>35</v>
      </c>
      <c r="L256" s="9">
        <v>45128.55694444444</v>
      </c>
      <c r="M256" s="9">
        <v>45124.55694444444</v>
      </c>
      <c r="N256" s="9">
        <v>45126.58263888889</v>
      </c>
      <c r="O256" s="1" t="s">
        <v>246</v>
      </c>
      <c r="P256" s="1" t="b">
        <v>0</v>
      </c>
      <c r="Q256" s="1" t="s">
        <v>138</v>
      </c>
      <c r="R256" s="1" t="s">
        <v>42</v>
      </c>
      <c r="S256" s="1" t="s">
        <v>48</v>
      </c>
      <c r="T256" s="1" t="s">
        <v>39</v>
      </c>
      <c r="U256" s="1" t="str">
        <f>IF(ISNUMBER('Post Data'!$N256),"Done","Pending")</f>
        <v>Done</v>
      </c>
      <c r="V256" s="5">
        <f>IFERROR('Post Data'!$N256-'Post Data'!$M256,5000)</f>
        <v>2.025694444</v>
      </c>
      <c r="W256" s="1" t="str">
        <f t="array" ref="W256">IFS('Post Data'!$V256&lt;=5,"00-05 Days",
AND('Post Data'!$V256&gt;5,'Post Data'!$V256&lt;=10),"06-10 Days",
AND('Post Data'!$V256&gt;10,'Post Data'!$V256&lt;=15),"11-15 Days",
AND('Post Data'!$V256&gt;15,'Post Data'!$V256&lt;=20),"16-20 Days",
'Post Data'!$V256&gt;20,"20+ Days")</f>
        <v>00-05 Days</v>
      </c>
      <c r="X256" s="1" t="str">
        <f>IF(AND('Post Data'!$N256&lt;='Post Data'!$L256,'Post Data'!$N256&lt;&gt;0),"Within SLA",IF(AND(TODAY()&lt;='Post Data'!$L256,'Post Data'!$N256=0),"Within SLA","SLA Violated"))</f>
        <v>Within SLA</v>
      </c>
      <c r="Y256" s="1" t="str">
        <f t="array" ref="Y256">IFERROR(INDEX('Pending @'!$B$2:$B$19,MATCH('Post Data'!$H256,'Pending @'!$A$2:$A$19,0)),
IF(AND('Post Data'!$D256="Region Update",'Post Data'!$AA256="Central"),"DNS-Central",
IF(AND('Post Data'!$D256="Region Update",'Post Data'!$AA256="Eastern"),"DNS-Eastern",
IF(AND('Post Data'!$D256="Region Update",'Post Data'!$AA256="Northern"),"DNS-Northern",
IF(AND('Post Data'!$D256="Region Update",'Post Data'!$AA256="Southern"),"DNS-Southern",
IF(AND('Post Data'!$D256="Region Update",'Post Data'!$AA256="Western"),"DNS-Western",
IF(AND('Post Data'!$D256="Region Update",'Post Data'!$AA256="Ops CO"),"DNS-Regional Ops",
IF(AND('Post Data'!$D256="Invoice Validation",'Post Data'!$AA256="Central"),"DNS-Central",
IF(AND('Post Data'!$D256="Invoice Validation",'Post Data'!$AA256="Eastern"),"DNS-Eastern",
IF(AND('Post Data'!$D256="Invoice Validation",'Post Data'!$AA256="Northern"),"DNS-Northern",
IF(AND('Post Data'!$D256="Invoice Validation",'Post Data'!$AA256="Southern"),"DNS-Southern",
IF(AND('Post Data'!$D256="Invoice Validation",'Post Data'!$AA256="Western"),"DNS-Western",
IF(AND('Post Data'!$D256="Invoiced Validation",'Post Data'!$AA256="Ops CO"),"DNS-Regional Ops",
IF(OR('Post Data'!$D256="Create &amp; Upload PO",'Post Data'!$D256="Payment Status Update",'Post Data'!$D256="Create SES and Send to Finance"),"DNS-Finance",
IF('Post Data'!$D256="SCM Invoice Validation","DNS-SCM")))))))))))))))</f>
        <v>DNS-SCM</v>
      </c>
      <c r="Z256" s="1" t="str">
        <f>IF(ISNUMBER(SEARCH("DNS",'Post Data'!$Y256)),"DNS","Vendor")</f>
        <v>DNS</v>
      </c>
      <c r="AA256" s="1" t="str">
        <f t="array" ref="AA256">IFS(ISNUMBER(SEARCH("Central Office",'Post Data'!$C256)),"Ops CO",
OR(ISNUMBER(SEARCH("CNR",'Post Data'!$C256)),ISNUMBER(SEARCH("NWR",'Post Data'!$C256))),"Central",
OR(ISNUMBER(SEARCH("ESR",'Post Data'!$C256)),ISNUMBER(SEARCH("UVR",'Post Data'!$C256))),"Eastern",
OR(ISNUMBER(SEARCH("NCR",'Post Data'!$C256)),ISNUMBER(SEARCH("NTR",'Post Data'!$C256))),"Northern",
OR(ISNUMBER(SEARCH("WSR",'Post Data'!$C256)),ISNUMBER(SEARCH("SUR",'Post Data'!$C256))),"Southern",
OR(ISNUMBER(SEARCH("WCR",'Post Data'!$C256)),ISNUMBER(SEARCH("WNR",'Post Data'!$C256))),"Western")</f>
        <v>Central</v>
      </c>
      <c r="AB256" s="1" t="str">
        <f>'Post Data'!$R256</f>
        <v>PG</v>
      </c>
      <c r="AC256" s="4">
        <v>45107.0</v>
      </c>
      <c r="AD256" s="1">
        <f>COUNTIFS('Post Data'!$X$2:$X$465,"Within SLA",'Post Data'!$C$2:$C$465,'Post Data'!$C256,'Post Data'!$D$2:$D$465,'Post Data'!$D256)</f>
        <v>1</v>
      </c>
      <c r="AE256" s="1">
        <f>COUNTIFS('Post Data'!$X$2:$X$465,"SLA Violated",'Post Data'!$C$2:$C$465,'Post Data'!$C256,'Post Data'!$D$2:$D$465,'Post Data'!$D256)</f>
        <v>0</v>
      </c>
      <c r="AF256" s="10">
        <f>'Post Data'!$AD256/('Post Data'!$AD256+'Post Data'!$AE256)</f>
        <v>1</v>
      </c>
    </row>
    <row r="257" ht="15.75" customHeight="1">
      <c r="A257" s="1" t="s">
        <v>642</v>
      </c>
      <c r="B257" s="1" t="s">
        <v>29</v>
      </c>
      <c r="C257" s="1" t="s">
        <v>643</v>
      </c>
      <c r="D257" s="1" t="s">
        <v>182</v>
      </c>
      <c r="E257" s="1" t="s">
        <v>272</v>
      </c>
      <c r="F257" s="1" t="s">
        <v>273</v>
      </c>
      <c r="G257" s="1" t="s">
        <v>274</v>
      </c>
      <c r="H257" s="1" t="s">
        <v>275</v>
      </c>
      <c r="I257" s="1">
        <v>123.0</v>
      </c>
      <c r="J257" s="1" t="s">
        <v>34</v>
      </c>
      <c r="K257" s="1" t="s">
        <v>35</v>
      </c>
      <c r="L257" s="9">
        <v>45127.55486111111</v>
      </c>
      <c r="M257" s="9">
        <v>45124.55486111111</v>
      </c>
      <c r="N257" s="9">
        <v>45124.56319444445</v>
      </c>
      <c r="O257" s="1" t="s">
        <v>246</v>
      </c>
      <c r="P257" s="1" t="b">
        <v>0</v>
      </c>
      <c r="Q257" s="1" t="s">
        <v>182</v>
      </c>
      <c r="R257" s="1" t="s">
        <v>42</v>
      </c>
      <c r="S257" s="1" t="s">
        <v>48</v>
      </c>
      <c r="T257" s="1" t="s">
        <v>39</v>
      </c>
      <c r="U257" s="1" t="str">
        <f>IF(ISNUMBER('Post Data'!$N257),"Done","Pending")</f>
        <v>Done</v>
      </c>
      <c r="V257" s="5">
        <f>IFERROR('Post Data'!$N257-'Post Data'!$M257,5000)</f>
        <v>0.008333333339</v>
      </c>
      <c r="W257" s="1" t="str">
        <f t="array" ref="W257">IFS('Post Data'!$V257&lt;=5,"00-05 Days",
AND('Post Data'!$V257&gt;5,'Post Data'!$V257&lt;=10),"06-10 Days",
AND('Post Data'!$V257&gt;10,'Post Data'!$V257&lt;=15),"11-15 Days",
AND('Post Data'!$V257&gt;15,'Post Data'!$V257&lt;=20),"16-20 Days",
'Post Data'!$V257&gt;20,"20+ Days")</f>
        <v>00-05 Days</v>
      </c>
      <c r="X257" s="1" t="str">
        <f>IF(AND('Post Data'!$N257&lt;='Post Data'!$L257,'Post Data'!$N257&lt;&gt;0),"Within SLA",IF(AND(TODAY()&lt;='Post Data'!$L257,'Post Data'!$N257=0),"Within SLA","SLA Violated"))</f>
        <v>Within SLA</v>
      </c>
      <c r="Y257" s="1" t="str">
        <f t="array" ref="Y257">IFERROR(INDEX('Pending @'!$B$2:$B$19,MATCH('Post Data'!$H257,'Pending @'!$A$2:$A$19,0)),
IF(AND('Post Data'!$D257="Region Update",'Post Data'!$AA257="Central"),"DNS-Central",
IF(AND('Post Data'!$D257="Region Update",'Post Data'!$AA257="Eastern"),"DNS-Eastern",
IF(AND('Post Data'!$D257="Region Update",'Post Data'!$AA257="Northern"),"DNS-Northern",
IF(AND('Post Data'!$D257="Region Update",'Post Data'!$AA257="Southern"),"DNS-Southern",
IF(AND('Post Data'!$D257="Region Update",'Post Data'!$AA257="Western"),"DNS-Western",
IF(AND('Post Data'!$D257="Region Update",'Post Data'!$AA257="Ops CO"),"DNS-Regional Ops",
IF(AND('Post Data'!$D257="Invoice Validation",'Post Data'!$AA257="Central"),"DNS-Central",
IF(AND('Post Data'!$D257="Invoice Validation",'Post Data'!$AA257="Eastern"),"DNS-Eastern",
IF(AND('Post Data'!$D257="Invoice Validation",'Post Data'!$AA257="Northern"),"DNS-Northern",
IF(AND('Post Data'!$D257="Invoice Validation",'Post Data'!$AA257="Southern"),"DNS-Southern",
IF(AND('Post Data'!$D257="Invoice Validation",'Post Data'!$AA257="Western"),"DNS-Western",
IF(AND('Post Data'!$D257="Invoiced Validation",'Post Data'!$AA257="Ops CO"),"DNS-Regional Ops",
IF(OR('Post Data'!$D257="Create &amp; Upload PO",'Post Data'!$D257="Payment Status Update",'Post Data'!$D257="Create SES and Send to Finance"),"DNS-Finance",
IF('Post Data'!$D257="SCM Invoice Validation","DNS-SCM")))))))))))))))</f>
        <v>DNS-Eastern</v>
      </c>
      <c r="Z257" s="1" t="str">
        <f>IF(ISNUMBER(SEARCH("DNS",'Post Data'!$Y257)),"DNS","Vendor")</f>
        <v>DNS</v>
      </c>
      <c r="AA257" s="1" t="str">
        <f t="array" ref="AA257">IFS(ISNUMBER(SEARCH("Central Office",'Post Data'!$C257)),"Ops CO",
OR(ISNUMBER(SEARCH("CNR",'Post Data'!$C257)),ISNUMBER(SEARCH("NWR",'Post Data'!$C257))),"Central",
OR(ISNUMBER(SEARCH("ESR",'Post Data'!$C257)),ISNUMBER(SEARCH("UVR",'Post Data'!$C257))),"Eastern",
OR(ISNUMBER(SEARCH("NCR",'Post Data'!$C257)),ISNUMBER(SEARCH("NTR",'Post Data'!$C257))),"Northern",
OR(ISNUMBER(SEARCH("WSR",'Post Data'!$C257)),ISNUMBER(SEARCH("SUR",'Post Data'!$C257))),"Southern",
OR(ISNUMBER(SEARCH("WCR",'Post Data'!$C257)),ISNUMBER(SEARCH("WNR",'Post Data'!$C257))),"Western")</f>
        <v>Eastern</v>
      </c>
      <c r="AB257" s="1" t="str">
        <f>'Post Data'!$R257</f>
        <v>PG</v>
      </c>
      <c r="AC257" s="4">
        <v>45107.0</v>
      </c>
      <c r="AD257" s="1">
        <f>COUNTIFS('Post Data'!$X$2:$X$465,"Within SLA",'Post Data'!$C$2:$C$465,'Post Data'!$C257,'Post Data'!$D$2:$D$465,'Post Data'!$D257)</f>
        <v>1</v>
      </c>
      <c r="AE257" s="1">
        <f>COUNTIFS('Post Data'!$X$2:$X$465,"SLA Violated",'Post Data'!$C$2:$C$465,'Post Data'!$C257,'Post Data'!$D$2:$D$465,'Post Data'!$D257)</f>
        <v>0</v>
      </c>
      <c r="AF257" s="10">
        <f>'Post Data'!$AD257/('Post Data'!$AD257+'Post Data'!$AE257)</f>
        <v>1</v>
      </c>
    </row>
    <row r="258" ht="15.75" customHeight="1">
      <c r="A258" s="1" t="s">
        <v>644</v>
      </c>
      <c r="B258" s="1" t="s">
        <v>29</v>
      </c>
      <c r="C258" s="1" t="s">
        <v>645</v>
      </c>
      <c r="D258" s="1" t="s">
        <v>182</v>
      </c>
      <c r="E258" s="1" t="s">
        <v>272</v>
      </c>
      <c r="F258" s="1" t="s">
        <v>273</v>
      </c>
      <c r="G258" s="1" t="s">
        <v>274</v>
      </c>
      <c r="H258" s="1" t="s">
        <v>275</v>
      </c>
      <c r="I258" s="1">
        <v>112.0</v>
      </c>
      <c r="J258" s="1" t="s">
        <v>34</v>
      </c>
      <c r="K258" s="1" t="s">
        <v>35</v>
      </c>
      <c r="L258" s="9">
        <v>45127.55</v>
      </c>
      <c r="M258" s="9">
        <v>45124.55</v>
      </c>
      <c r="N258" s="9">
        <v>45124.56597222222</v>
      </c>
      <c r="O258" s="1" t="s">
        <v>246</v>
      </c>
      <c r="P258" s="1" t="b">
        <v>0</v>
      </c>
      <c r="Q258" s="1" t="s">
        <v>182</v>
      </c>
      <c r="R258" s="1" t="s">
        <v>37</v>
      </c>
      <c r="S258" s="1" t="s">
        <v>48</v>
      </c>
      <c r="T258" s="1" t="s">
        <v>39</v>
      </c>
      <c r="U258" s="1" t="str">
        <f>IF(ISNUMBER('Post Data'!$N258),"Done","Pending")</f>
        <v>Done</v>
      </c>
      <c r="V258" s="5">
        <f>IFERROR('Post Data'!$N258-'Post Data'!$M258,5000)</f>
        <v>0.01597222222</v>
      </c>
      <c r="W258" s="1" t="str">
        <f t="array" ref="W258">IFS('Post Data'!$V258&lt;=5,"00-05 Days",
AND('Post Data'!$V258&gt;5,'Post Data'!$V258&lt;=10),"06-10 Days",
AND('Post Data'!$V258&gt;10,'Post Data'!$V258&lt;=15),"11-15 Days",
AND('Post Data'!$V258&gt;15,'Post Data'!$V258&lt;=20),"16-20 Days",
'Post Data'!$V258&gt;20,"20+ Days")</f>
        <v>00-05 Days</v>
      </c>
      <c r="X258" s="1" t="str">
        <f>IF(AND('Post Data'!$N258&lt;='Post Data'!$L258,'Post Data'!$N258&lt;&gt;0),"Within SLA",IF(AND(TODAY()&lt;='Post Data'!$L258,'Post Data'!$N258=0),"Within SLA","SLA Violated"))</f>
        <v>Within SLA</v>
      </c>
      <c r="Y258" s="1" t="str">
        <f t="array" ref="Y258">IFERROR(INDEX('Pending @'!$B$2:$B$19,MATCH('Post Data'!$H258,'Pending @'!$A$2:$A$19,0)),
IF(AND('Post Data'!$D258="Region Update",'Post Data'!$AA258="Central"),"DNS-Central",
IF(AND('Post Data'!$D258="Region Update",'Post Data'!$AA258="Eastern"),"DNS-Eastern",
IF(AND('Post Data'!$D258="Region Update",'Post Data'!$AA258="Northern"),"DNS-Northern",
IF(AND('Post Data'!$D258="Region Update",'Post Data'!$AA258="Southern"),"DNS-Southern",
IF(AND('Post Data'!$D258="Region Update",'Post Data'!$AA258="Western"),"DNS-Western",
IF(AND('Post Data'!$D258="Region Update",'Post Data'!$AA258="Ops CO"),"DNS-Regional Ops",
IF(AND('Post Data'!$D258="Invoice Validation",'Post Data'!$AA258="Central"),"DNS-Central",
IF(AND('Post Data'!$D258="Invoice Validation",'Post Data'!$AA258="Eastern"),"DNS-Eastern",
IF(AND('Post Data'!$D258="Invoice Validation",'Post Data'!$AA258="Northern"),"DNS-Northern",
IF(AND('Post Data'!$D258="Invoice Validation",'Post Data'!$AA258="Southern"),"DNS-Southern",
IF(AND('Post Data'!$D258="Invoice Validation",'Post Data'!$AA258="Western"),"DNS-Western",
IF(AND('Post Data'!$D258="Invoiced Validation",'Post Data'!$AA258="Ops CO"),"DNS-Regional Ops",
IF(OR('Post Data'!$D258="Create &amp; Upload PO",'Post Data'!$D258="Payment Status Update",'Post Data'!$D258="Create SES and Send to Finance"),"DNS-Finance",
IF('Post Data'!$D258="SCM Invoice Validation","DNS-SCM")))))))))))))))</f>
        <v>DNS-Eastern</v>
      </c>
      <c r="Z258" s="1" t="str">
        <f>IF(ISNUMBER(SEARCH("DNS",'Post Data'!$Y258)),"DNS","Vendor")</f>
        <v>DNS</v>
      </c>
      <c r="AA258" s="1" t="str">
        <f t="array" ref="AA258">IFS(ISNUMBER(SEARCH("Central Office",'Post Data'!$C258)),"Ops CO",
OR(ISNUMBER(SEARCH("CNR",'Post Data'!$C258)),ISNUMBER(SEARCH("NWR",'Post Data'!$C258))),"Central",
OR(ISNUMBER(SEARCH("ESR",'Post Data'!$C258)),ISNUMBER(SEARCH("UVR",'Post Data'!$C258))),"Eastern",
OR(ISNUMBER(SEARCH("NCR",'Post Data'!$C258)),ISNUMBER(SEARCH("NTR",'Post Data'!$C258))),"Northern",
OR(ISNUMBER(SEARCH("WSR",'Post Data'!$C258)),ISNUMBER(SEARCH("SUR",'Post Data'!$C258))),"Southern",
OR(ISNUMBER(SEARCH("WCR",'Post Data'!$C258)),ISNUMBER(SEARCH("WNR",'Post Data'!$C258))),"Western")</f>
        <v>Eastern</v>
      </c>
      <c r="AB258" s="1" t="str">
        <f>'Post Data'!$R258</f>
        <v>PIS</v>
      </c>
      <c r="AC258" s="4">
        <v>45107.0</v>
      </c>
      <c r="AD258" s="1">
        <f>COUNTIFS('Post Data'!$X$2:$X$465,"Within SLA",'Post Data'!$C$2:$C$465,'Post Data'!$C258,'Post Data'!$D$2:$D$465,'Post Data'!$D258)</f>
        <v>1</v>
      </c>
      <c r="AE258" s="1">
        <f>COUNTIFS('Post Data'!$X$2:$X$465,"SLA Violated",'Post Data'!$C$2:$C$465,'Post Data'!$C258,'Post Data'!$D$2:$D$465,'Post Data'!$D258)</f>
        <v>0</v>
      </c>
      <c r="AF258" s="10">
        <f>'Post Data'!$AD258/('Post Data'!$AD258+'Post Data'!$AE258)</f>
        <v>1</v>
      </c>
    </row>
    <row r="259" ht="15.75" customHeight="1">
      <c r="A259" s="1" t="s">
        <v>646</v>
      </c>
      <c r="B259" s="1" t="s">
        <v>29</v>
      </c>
      <c r="C259" s="1" t="s">
        <v>588</v>
      </c>
      <c r="D259" s="1" t="s">
        <v>138</v>
      </c>
      <c r="E259" s="1" t="s">
        <v>291</v>
      </c>
      <c r="F259" s="1" t="s">
        <v>292</v>
      </c>
      <c r="G259" s="1" t="s">
        <v>166</v>
      </c>
      <c r="H259" s="1" t="s">
        <v>167</v>
      </c>
      <c r="I259" s="1">
        <v>111.0</v>
      </c>
      <c r="J259" s="1" t="s">
        <v>34</v>
      </c>
      <c r="K259" s="1" t="s">
        <v>35</v>
      </c>
      <c r="L259" s="9">
        <v>45128.541666666664</v>
      </c>
      <c r="M259" s="9">
        <v>45124.541666666664</v>
      </c>
      <c r="N259" s="9">
        <v>45126.58194444444</v>
      </c>
      <c r="O259" s="1" t="s">
        <v>246</v>
      </c>
      <c r="P259" s="1" t="b">
        <v>0</v>
      </c>
      <c r="Q259" s="1" t="s">
        <v>138</v>
      </c>
      <c r="R259" s="1" t="s">
        <v>42</v>
      </c>
      <c r="S259" s="1" t="s">
        <v>48</v>
      </c>
      <c r="T259" s="1" t="s">
        <v>39</v>
      </c>
      <c r="U259" s="1" t="str">
        <f>IF(ISNUMBER('Post Data'!$N259),"Done","Pending")</f>
        <v>Done</v>
      </c>
      <c r="V259" s="5">
        <f>IFERROR('Post Data'!$N259-'Post Data'!$M259,5000)</f>
        <v>2.040277778</v>
      </c>
      <c r="W259" s="1" t="str">
        <f t="array" ref="W259">IFS('Post Data'!$V259&lt;=5,"00-05 Days",
AND('Post Data'!$V259&gt;5,'Post Data'!$V259&lt;=10),"06-10 Days",
AND('Post Data'!$V259&gt;10,'Post Data'!$V259&lt;=15),"11-15 Days",
AND('Post Data'!$V259&gt;15,'Post Data'!$V259&lt;=20),"16-20 Days",
'Post Data'!$V259&gt;20,"20+ Days")</f>
        <v>00-05 Days</v>
      </c>
      <c r="X259" s="1" t="str">
        <f>IF(AND('Post Data'!$N259&lt;='Post Data'!$L259,'Post Data'!$N259&lt;&gt;0),"Within SLA",IF(AND(TODAY()&lt;='Post Data'!$L259,'Post Data'!$N259=0),"Within SLA","SLA Violated"))</f>
        <v>Within SLA</v>
      </c>
      <c r="Y259" s="1" t="str">
        <f t="array" ref="Y259">IFERROR(INDEX('Pending @'!$B$2:$B$19,MATCH('Post Data'!$H259,'Pending @'!$A$2:$A$19,0)),
IF(AND('Post Data'!$D259="Region Update",'Post Data'!$AA259="Central"),"DNS-Central",
IF(AND('Post Data'!$D259="Region Update",'Post Data'!$AA259="Eastern"),"DNS-Eastern",
IF(AND('Post Data'!$D259="Region Update",'Post Data'!$AA259="Northern"),"DNS-Northern",
IF(AND('Post Data'!$D259="Region Update",'Post Data'!$AA259="Southern"),"DNS-Southern",
IF(AND('Post Data'!$D259="Region Update",'Post Data'!$AA259="Western"),"DNS-Western",
IF(AND('Post Data'!$D259="Region Update",'Post Data'!$AA259="Ops CO"),"DNS-Regional Ops",
IF(AND('Post Data'!$D259="Invoice Validation",'Post Data'!$AA259="Central"),"DNS-Central",
IF(AND('Post Data'!$D259="Invoice Validation",'Post Data'!$AA259="Eastern"),"DNS-Eastern",
IF(AND('Post Data'!$D259="Invoice Validation",'Post Data'!$AA259="Northern"),"DNS-Northern",
IF(AND('Post Data'!$D259="Invoice Validation",'Post Data'!$AA259="Southern"),"DNS-Southern",
IF(AND('Post Data'!$D259="Invoice Validation",'Post Data'!$AA259="Western"),"DNS-Western",
IF(AND('Post Data'!$D259="Invoiced Validation",'Post Data'!$AA259="Ops CO"),"DNS-Regional Ops",
IF(OR('Post Data'!$D259="Create &amp; Upload PO",'Post Data'!$D259="Payment Status Update",'Post Data'!$D259="Create SES and Send to Finance"),"DNS-Finance",
IF('Post Data'!$D259="SCM Invoice Validation","DNS-SCM")))))))))))))))</f>
        <v>DNS-SCM</v>
      </c>
      <c r="Z259" s="1" t="str">
        <f>IF(ISNUMBER(SEARCH("DNS",'Post Data'!$Y259)),"DNS","Vendor")</f>
        <v>DNS</v>
      </c>
      <c r="AA259" s="1" t="str">
        <f t="array" ref="AA259">IFS(ISNUMBER(SEARCH("Central Office",'Post Data'!$C259)),"Ops CO",
OR(ISNUMBER(SEARCH("CNR",'Post Data'!$C259)),ISNUMBER(SEARCH("NWR",'Post Data'!$C259))),"Central",
OR(ISNUMBER(SEARCH("ESR",'Post Data'!$C259)),ISNUMBER(SEARCH("UVR",'Post Data'!$C259))),"Eastern",
OR(ISNUMBER(SEARCH("NCR",'Post Data'!$C259)),ISNUMBER(SEARCH("NTR",'Post Data'!$C259))),"Northern",
OR(ISNUMBER(SEARCH("WSR",'Post Data'!$C259)),ISNUMBER(SEARCH("SUR",'Post Data'!$C259))),"Southern",
OR(ISNUMBER(SEARCH("WCR",'Post Data'!$C259)),ISNUMBER(SEARCH("WNR",'Post Data'!$C259))),"Western")</f>
        <v>Central</v>
      </c>
      <c r="AB259" s="1" t="str">
        <f>'Post Data'!$R259</f>
        <v>PG</v>
      </c>
      <c r="AC259" s="4">
        <v>45107.0</v>
      </c>
      <c r="AD259" s="1">
        <f>COUNTIFS('Post Data'!$X$2:$X$465,"Within SLA",'Post Data'!$C$2:$C$465,'Post Data'!$C259,'Post Data'!$D$2:$D$465,'Post Data'!$D259)</f>
        <v>1</v>
      </c>
      <c r="AE259" s="1">
        <f>COUNTIFS('Post Data'!$X$2:$X$465,"SLA Violated",'Post Data'!$C$2:$C$465,'Post Data'!$C259,'Post Data'!$D$2:$D$465,'Post Data'!$D259)</f>
        <v>0</v>
      </c>
      <c r="AF259" s="10">
        <f>'Post Data'!$AD259/('Post Data'!$AD259+'Post Data'!$AE259)</f>
        <v>1</v>
      </c>
    </row>
    <row r="260" ht="15.75" customHeight="1">
      <c r="A260" s="1" t="s">
        <v>647</v>
      </c>
      <c r="B260" s="1" t="s">
        <v>29</v>
      </c>
      <c r="C260" s="1" t="s">
        <v>586</v>
      </c>
      <c r="D260" s="1" t="s">
        <v>182</v>
      </c>
      <c r="E260" s="1" t="s">
        <v>648</v>
      </c>
      <c r="F260" s="1" t="s">
        <v>649</v>
      </c>
      <c r="G260" s="1" t="s">
        <v>244</v>
      </c>
      <c r="H260" s="1" t="s">
        <v>245</v>
      </c>
      <c r="I260" s="1">
        <v>110.0</v>
      </c>
      <c r="J260" s="1" t="s">
        <v>34</v>
      </c>
      <c r="K260" s="1" t="s">
        <v>35</v>
      </c>
      <c r="L260" s="9">
        <v>45127.52569444444</v>
      </c>
      <c r="M260" s="9">
        <v>45124.52569444444</v>
      </c>
      <c r="N260" s="9">
        <v>45124.55694444444</v>
      </c>
      <c r="O260" s="1" t="s">
        <v>246</v>
      </c>
      <c r="P260" s="1" t="b">
        <v>0</v>
      </c>
      <c r="Q260" s="1" t="s">
        <v>182</v>
      </c>
      <c r="R260" s="1" t="s">
        <v>42</v>
      </c>
      <c r="S260" s="1" t="s">
        <v>48</v>
      </c>
      <c r="T260" s="1" t="s">
        <v>39</v>
      </c>
      <c r="U260" s="1" t="str">
        <f>IF(ISNUMBER('Post Data'!$N260),"Done","Pending")</f>
        <v>Done</v>
      </c>
      <c r="V260" s="5">
        <f>IFERROR('Post Data'!$N260-'Post Data'!$M260,5000)</f>
        <v>0.03125</v>
      </c>
      <c r="W260" s="1" t="str">
        <f t="array" ref="W260">IFS('Post Data'!$V260&lt;=5,"00-05 Days",
AND('Post Data'!$V260&gt;5,'Post Data'!$V260&lt;=10),"06-10 Days",
AND('Post Data'!$V260&gt;10,'Post Data'!$V260&lt;=15),"11-15 Days",
AND('Post Data'!$V260&gt;15,'Post Data'!$V260&lt;=20),"16-20 Days",
'Post Data'!$V260&gt;20,"20+ Days")</f>
        <v>00-05 Days</v>
      </c>
      <c r="X260" s="1" t="str">
        <f>IF(AND('Post Data'!$N260&lt;='Post Data'!$L260,'Post Data'!$N260&lt;&gt;0),"Within SLA",IF(AND(TODAY()&lt;='Post Data'!$L260,'Post Data'!$N260=0),"Within SLA","SLA Violated"))</f>
        <v>Within SLA</v>
      </c>
      <c r="Y260" s="1" t="str">
        <f t="array" ref="Y260">IFERROR(INDEX('Pending @'!$B$2:$B$19,MATCH('Post Data'!$H260,'Pending @'!$A$2:$A$19,0)),
IF(AND('Post Data'!$D260="Region Update",'Post Data'!$AA260="Central"),"DNS-Central",
IF(AND('Post Data'!$D260="Region Update",'Post Data'!$AA260="Eastern"),"DNS-Eastern",
IF(AND('Post Data'!$D260="Region Update",'Post Data'!$AA260="Northern"),"DNS-Northern",
IF(AND('Post Data'!$D260="Region Update",'Post Data'!$AA260="Southern"),"DNS-Southern",
IF(AND('Post Data'!$D260="Region Update",'Post Data'!$AA260="Western"),"DNS-Western",
IF(AND('Post Data'!$D260="Region Update",'Post Data'!$AA260="Ops CO"),"DNS-Regional Ops",
IF(AND('Post Data'!$D260="Invoice Validation",'Post Data'!$AA260="Central"),"DNS-Central",
IF(AND('Post Data'!$D260="Invoice Validation",'Post Data'!$AA260="Eastern"),"DNS-Eastern",
IF(AND('Post Data'!$D260="Invoice Validation",'Post Data'!$AA260="Northern"),"DNS-Northern",
IF(AND('Post Data'!$D260="Invoice Validation",'Post Data'!$AA260="Southern"),"DNS-Southern",
IF(AND('Post Data'!$D260="Invoice Validation",'Post Data'!$AA260="Western"),"DNS-Western",
IF(AND('Post Data'!$D260="Invoiced Validation",'Post Data'!$AA260="Ops CO"),"DNS-Regional Ops",
IF(OR('Post Data'!$D260="Create &amp; Upload PO",'Post Data'!$D260="Payment Status Update",'Post Data'!$D260="Create SES and Send to Finance"),"DNS-Finance",
IF('Post Data'!$D260="SCM Invoice Validation","DNS-SCM")))))))))))))))</f>
        <v>DNS-Central</v>
      </c>
      <c r="Z260" s="1" t="str">
        <f>IF(ISNUMBER(SEARCH("DNS",'Post Data'!$Y260)),"DNS","Vendor")</f>
        <v>DNS</v>
      </c>
      <c r="AA260" s="1" t="str">
        <f t="array" ref="AA260">IFS(ISNUMBER(SEARCH("Central Office",'Post Data'!$C260)),"Ops CO",
OR(ISNUMBER(SEARCH("CNR",'Post Data'!$C260)),ISNUMBER(SEARCH("NWR",'Post Data'!$C260))),"Central",
OR(ISNUMBER(SEARCH("ESR",'Post Data'!$C260)),ISNUMBER(SEARCH("UVR",'Post Data'!$C260))),"Eastern",
OR(ISNUMBER(SEARCH("NCR",'Post Data'!$C260)),ISNUMBER(SEARCH("NTR",'Post Data'!$C260))),"Northern",
OR(ISNUMBER(SEARCH("WSR",'Post Data'!$C260)),ISNUMBER(SEARCH("SUR",'Post Data'!$C260))),"Southern",
OR(ISNUMBER(SEARCH("WCR",'Post Data'!$C260)),ISNUMBER(SEARCH("WNR",'Post Data'!$C260))),"Western")</f>
        <v>Central</v>
      </c>
      <c r="AB260" s="1" t="str">
        <f>'Post Data'!$R260</f>
        <v>PG</v>
      </c>
      <c r="AC260" s="4">
        <v>45107.0</v>
      </c>
      <c r="AD260" s="1">
        <f>COUNTIFS('Post Data'!$X$2:$X$465,"Within SLA",'Post Data'!$C$2:$C$465,'Post Data'!$C260,'Post Data'!$D$2:$D$465,'Post Data'!$D260)</f>
        <v>1</v>
      </c>
      <c r="AE260" s="1">
        <f>COUNTIFS('Post Data'!$X$2:$X$465,"SLA Violated",'Post Data'!$C$2:$C$465,'Post Data'!$C260,'Post Data'!$D$2:$D$465,'Post Data'!$D260)</f>
        <v>0</v>
      </c>
      <c r="AF260" s="10">
        <f>'Post Data'!$AD260/('Post Data'!$AD260+'Post Data'!$AE260)</f>
        <v>1</v>
      </c>
    </row>
    <row r="261" ht="15.75" customHeight="1">
      <c r="A261" s="1" t="s">
        <v>650</v>
      </c>
      <c r="B261" s="1" t="s">
        <v>29</v>
      </c>
      <c r="C261" s="1" t="s">
        <v>590</v>
      </c>
      <c r="D261" s="1" t="s">
        <v>138</v>
      </c>
      <c r="E261" s="1" t="s">
        <v>291</v>
      </c>
      <c r="F261" s="1" t="s">
        <v>292</v>
      </c>
      <c r="G261" s="1" t="s">
        <v>166</v>
      </c>
      <c r="H261" s="1" t="s">
        <v>167</v>
      </c>
      <c r="I261" s="1">
        <v>115.0</v>
      </c>
      <c r="J261" s="1" t="s">
        <v>34</v>
      </c>
      <c r="K261" s="1" t="s">
        <v>35</v>
      </c>
      <c r="L261" s="9">
        <v>45128.52222222222</v>
      </c>
      <c r="M261" s="9">
        <v>45124.52222222222</v>
      </c>
      <c r="N261" s="9">
        <v>45126.57847222222</v>
      </c>
      <c r="O261" s="1" t="s">
        <v>246</v>
      </c>
      <c r="P261" s="1" t="b">
        <v>0</v>
      </c>
      <c r="Q261" s="1" t="s">
        <v>138</v>
      </c>
      <c r="R261" s="1" t="s">
        <v>42</v>
      </c>
      <c r="S261" s="1" t="s">
        <v>48</v>
      </c>
      <c r="T261" s="1" t="s">
        <v>39</v>
      </c>
      <c r="U261" s="1" t="str">
        <f>IF(ISNUMBER('Post Data'!$N261),"Done","Pending")</f>
        <v>Done</v>
      </c>
      <c r="V261" s="5">
        <f>IFERROR('Post Data'!$N261-'Post Data'!$M261,5000)</f>
        <v>2.05625</v>
      </c>
      <c r="W261" s="1" t="str">
        <f t="array" ref="W261">IFS('Post Data'!$V261&lt;=5,"00-05 Days",
AND('Post Data'!$V261&gt;5,'Post Data'!$V261&lt;=10),"06-10 Days",
AND('Post Data'!$V261&gt;10,'Post Data'!$V261&lt;=15),"11-15 Days",
AND('Post Data'!$V261&gt;15,'Post Data'!$V261&lt;=20),"16-20 Days",
'Post Data'!$V261&gt;20,"20+ Days")</f>
        <v>00-05 Days</v>
      </c>
      <c r="X261" s="1" t="str">
        <f>IF(AND('Post Data'!$N261&lt;='Post Data'!$L261,'Post Data'!$N261&lt;&gt;0),"Within SLA",IF(AND(TODAY()&lt;='Post Data'!$L261,'Post Data'!$N261=0),"Within SLA","SLA Violated"))</f>
        <v>Within SLA</v>
      </c>
      <c r="Y261" s="1" t="str">
        <f t="array" ref="Y261">IFERROR(INDEX('Pending @'!$B$2:$B$19,MATCH('Post Data'!$H261,'Pending @'!$A$2:$A$19,0)),
IF(AND('Post Data'!$D261="Region Update",'Post Data'!$AA261="Central"),"DNS-Central",
IF(AND('Post Data'!$D261="Region Update",'Post Data'!$AA261="Eastern"),"DNS-Eastern",
IF(AND('Post Data'!$D261="Region Update",'Post Data'!$AA261="Northern"),"DNS-Northern",
IF(AND('Post Data'!$D261="Region Update",'Post Data'!$AA261="Southern"),"DNS-Southern",
IF(AND('Post Data'!$D261="Region Update",'Post Data'!$AA261="Western"),"DNS-Western",
IF(AND('Post Data'!$D261="Region Update",'Post Data'!$AA261="Ops CO"),"DNS-Regional Ops",
IF(AND('Post Data'!$D261="Invoice Validation",'Post Data'!$AA261="Central"),"DNS-Central",
IF(AND('Post Data'!$D261="Invoice Validation",'Post Data'!$AA261="Eastern"),"DNS-Eastern",
IF(AND('Post Data'!$D261="Invoice Validation",'Post Data'!$AA261="Northern"),"DNS-Northern",
IF(AND('Post Data'!$D261="Invoice Validation",'Post Data'!$AA261="Southern"),"DNS-Southern",
IF(AND('Post Data'!$D261="Invoice Validation",'Post Data'!$AA261="Western"),"DNS-Western",
IF(AND('Post Data'!$D261="Invoiced Validation",'Post Data'!$AA261="Ops CO"),"DNS-Regional Ops",
IF(OR('Post Data'!$D261="Create &amp; Upload PO",'Post Data'!$D261="Payment Status Update",'Post Data'!$D261="Create SES and Send to Finance"),"DNS-Finance",
IF('Post Data'!$D261="SCM Invoice Validation","DNS-SCM")))))))))))))))</f>
        <v>DNS-SCM</v>
      </c>
      <c r="Z261" s="1" t="str">
        <f>IF(ISNUMBER(SEARCH("DNS",'Post Data'!$Y261)),"DNS","Vendor")</f>
        <v>DNS</v>
      </c>
      <c r="AA261" s="1" t="str">
        <f t="array" ref="AA261">IFS(ISNUMBER(SEARCH("Central Office",'Post Data'!$C261)),"Ops CO",
OR(ISNUMBER(SEARCH("CNR",'Post Data'!$C261)),ISNUMBER(SEARCH("NWR",'Post Data'!$C261))),"Central",
OR(ISNUMBER(SEARCH("ESR",'Post Data'!$C261)),ISNUMBER(SEARCH("UVR",'Post Data'!$C261))),"Eastern",
OR(ISNUMBER(SEARCH("NCR",'Post Data'!$C261)),ISNUMBER(SEARCH("NTR",'Post Data'!$C261))),"Northern",
OR(ISNUMBER(SEARCH("WSR",'Post Data'!$C261)),ISNUMBER(SEARCH("SUR",'Post Data'!$C261))),"Southern",
OR(ISNUMBER(SEARCH("WCR",'Post Data'!$C261)),ISNUMBER(SEARCH("WNR",'Post Data'!$C261))),"Western")</f>
        <v>Northern</v>
      </c>
      <c r="AB261" s="1" t="str">
        <f>'Post Data'!$R261</f>
        <v>PG</v>
      </c>
      <c r="AC261" s="4">
        <v>45107.0</v>
      </c>
      <c r="AD261" s="1">
        <f>COUNTIFS('Post Data'!$X$2:$X$465,"Within SLA",'Post Data'!$C$2:$C$465,'Post Data'!$C261,'Post Data'!$D$2:$D$465,'Post Data'!$D261)</f>
        <v>1</v>
      </c>
      <c r="AE261" s="1">
        <f>COUNTIFS('Post Data'!$X$2:$X$465,"SLA Violated",'Post Data'!$C$2:$C$465,'Post Data'!$C261,'Post Data'!$D$2:$D$465,'Post Data'!$D261)</f>
        <v>0</v>
      </c>
      <c r="AF261" s="10">
        <f>'Post Data'!$AD261/('Post Data'!$AD261+'Post Data'!$AE261)</f>
        <v>1</v>
      </c>
    </row>
    <row r="262" ht="15.75" customHeight="1">
      <c r="A262" s="1" t="s">
        <v>651</v>
      </c>
      <c r="B262" s="1" t="s">
        <v>29</v>
      </c>
      <c r="C262" s="1" t="s">
        <v>588</v>
      </c>
      <c r="D262" s="1" t="s">
        <v>182</v>
      </c>
      <c r="E262" s="1" t="s">
        <v>652</v>
      </c>
      <c r="F262" s="1" t="s">
        <v>653</v>
      </c>
      <c r="G262" s="1" t="s">
        <v>244</v>
      </c>
      <c r="H262" s="1" t="s">
        <v>245</v>
      </c>
      <c r="I262" s="1">
        <v>111.0</v>
      </c>
      <c r="J262" s="1" t="s">
        <v>34</v>
      </c>
      <c r="K262" s="1" t="s">
        <v>35</v>
      </c>
      <c r="L262" s="9">
        <v>45127.495833333334</v>
      </c>
      <c r="M262" s="9">
        <v>45124.495833333334</v>
      </c>
      <c r="N262" s="9">
        <v>45124.541666666664</v>
      </c>
      <c r="O262" s="1" t="s">
        <v>246</v>
      </c>
      <c r="P262" s="1" t="b">
        <v>0</v>
      </c>
      <c r="Q262" s="1" t="s">
        <v>182</v>
      </c>
      <c r="R262" s="1" t="s">
        <v>42</v>
      </c>
      <c r="S262" s="1" t="s">
        <v>48</v>
      </c>
      <c r="T262" s="1" t="s">
        <v>39</v>
      </c>
      <c r="U262" s="1" t="str">
        <f>IF(ISNUMBER('Post Data'!$N262),"Done","Pending")</f>
        <v>Done</v>
      </c>
      <c r="V262" s="5">
        <f>IFERROR('Post Data'!$N262-'Post Data'!$M262,5000)</f>
        <v>0.04583333333</v>
      </c>
      <c r="W262" s="1" t="str">
        <f t="array" ref="W262">IFS('Post Data'!$V262&lt;=5,"00-05 Days",
AND('Post Data'!$V262&gt;5,'Post Data'!$V262&lt;=10),"06-10 Days",
AND('Post Data'!$V262&gt;10,'Post Data'!$V262&lt;=15),"11-15 Days",
AND('Post Data'!$V262&gt;15,'Post Data'!$V262&lt;=20),"16-20 Days",
'Post Data'!$V262&gt;20,"20+ Days")</f>
        <v>00-05 Days</v>
      </c>
      <c r="X262" s="1" t="str">
        <f>IF(AND('Post Data'!$N262&lt;='Post Data'!$L262,'Post Data'!$N262&lt;&gt;0),"Within SLA",IF(AND(TODAY()&lt;='Post Data'!$L262,'Post Data'!$N262=0),"Within SLA","SLA Violated"))</f>
        <v>Within SLA</v>
      </c>
      <c r="Y262" s="1" t="str">
        <f t="array" ref="Y262">IFERROR(INDEX('Pending @'!$B$2:$B$19,MATCH('Post Data'!$H262,'Pending @'!$A$2:$A$19,0)),
IF(AND('Post Data'!$D262="Region Update",'Post Data'!$AA262="Central"),"DNS-Central",
IF(AND('Post Data'!$D262="Region Update",'Post Data'!$AA262="Eastern"),"DNS-Eastern",
IF(AND('Post Data'!$D262="Region Update",'Post Data'!$AA262="Northern"),"DNS-Northern",
IF(AND('Post Data'!$D262="Region Update",'Post Data'!$AA262="Southern"),"DNS-Southern",
IF(AND('Post Data'!$D262="Region Update",'Post Data'!$AA262="Western"),"DNS-Western",
IF(AND('Post Data'!$D262="Region Update",'Post Data'!$AA262="Ops CO"),"DNS-Regional Ops",
IF(AND('Post Data'!$D262="Invoice Validation",'Post Data'!$AA262="Central"),"DNS-Central",
IF(AND('Post Data'!$D262="Invoice Validation",'Post Data'!$AA262="Eastern"),"DNS-Eastern",
IF(AND('Post Data'!$D262="Invoice Validation",'Post Data'!$AA262="Northern"),"DNS-Northern",
IF(AND('Post Data'!$D262="Invoice Validation",'Post Data'!$AA262="Southern"),"DNS-Southern",
IF(AND('Post Data'!$D262="Invoice Validation",'Post Data'!$AA262="Western"),"DNS-Western",
IF(AND('Post Data'!$D262="Invoiced Validation",'Post Data'!$AA262="Ops CO"),"DNS-Regional Ops",
IF(OR('Post Data'!$D262="Create &amp; Upload PO",'Post Data'!$D262="Payment Status Update",'Post Data'!$D262="Create SES and Send to Finance"),"DNS-Finance",
IF('Post Data'!$D262="SCM Invoice Validation","DNS-SCM")))))))))))))))</f>
        <v>DNS-Central</v>
      </c>
      <c r="Z262" s="1" t="str">
        <f>IF(ISNUMBER(SEARCH("DNS",'Post Data'!$Y262)),"DNS","Vendor")</f>
        <v>DNS</v>
      </c>
      <c r="AA262" s="1" t="str">
        <f t="array" ref="AA262">IFS(ISNUMBER(SEARCH("Central Office",'Post Data'!$C262)),"Ops CO",
OR(ISNUMBER(SEARCH("CNR",'Post Data'!$C262)),ISNUMBER(SEARCH("NWR",'Post Data'!$C262))),"Central",
OR(ISNUMBER(SEARCH("ESR",'Post Data'!$C262)),ISNUMBER(SEARCH("UVR",'Post Data'!$C262))),"Eastern",
OR(ISNUMBER(SEARCH("NCR",'Post Data'!$C262)),ISNUMBER(SEARCH("NTR",'Post Data'!$C262))),"Northern",
OR(ISNUMBER(SEARCH("WSR",'Post Data'!$C262)),ISNUMBER(SEARCH("SUR",'Post Data'!$C262))),"Southern",
OR(ISNUMBER(SEARCH("WCR",'Post Data'!$C262)),ISNUMBER(SEARCH("WNR",'Post Data'!$C262))),"Western")</f>
        <v>Central</v>
      </c>
      <c r="AB262" s="1" t="str">
        <f>'Post Data'!$R262</f>
        <v>PG</v>
      </c>
      <c r="AC262" s="4">
        <v>45107.0</v>
      </c>
      <c r="AD262" s="1">
        <f>COUNTIFS('Post Data'!$X$2:$X$465,"Within SLA",'Post Data'!$C$2:$C$465,'Post Data'!$C262,'Post Data'!$D$2:$D$465,'Post Data'!$D262)</f>
        <v>1</v>
      </c>
      <c r="AE262" s="1">
        <f>COUNTIFS('Post Data'!$X$2:$X$465,"SLA Violated",'Post Data'!$C$2:$C$465,'Post Data'!$C262,'Post Data'!$D$2:$D$465,'Post Data'!$D262)</f>
        <v>0</v>
      </c>
      <c r="AF262" s="10">
        <f>'Post Data'!$AD262/('Post Data'!$AD262+'Post Data'!$AE262)</f>
        <v>1</v>
      </c>
    </row>
    <row r="263" ht="15.75" customHeight="1">
      <c r="A263" s="1" t="s">
        <v>654</v>
      </c>
      <c r="B263" s="1" t="s">
        <v>29</v>
      </c>
      <c r="C263" s="1" t="s">
        <v>590</v>
      </c>
      <c r="D263" s="1" t="s">
        <v>182</v>
      </c>
      <c r="E263" s="1" t="s">
        <v>325</v>
      </c>
      <c r="F263" s="1" t="s">
        <v>326</v>
      </c>
      <c r="G263" s="1" t="s">
        <v>302</v>
      </c>
      <c r="H263" s="1" t="s">
        <v>303</v>
      </c>
      <c r="I263" s="1">
        <v>115.0</v>
      </c>
      <c r="J263" s="1" t="s">
        <v>34</v>
      </c>
      <c r="K263" s="1" t="s">
        <v>35</v>
      </c>
      <c r="L263" s="9">
        <v>45127.478472222225</v>
      </c>
      <c r="M263" s="9">
        <v>45124.478472222225</v>
      </c>
      <c r="N263" s="9">
        <v>45124.52222222222</v>
      </c>
      <c r="O263" s="1" t="s">
        <v>246</v>
      </c>
      <c r="P263" s="1" t="b">
        <v>0</v>
      </c>
      <c r="Q263" s="1" t="s">
        <v>182</v>
      </c>
      <c r="R263" s="1" t="s">
        <v>42</v>
      </c>
      <c r="S263" s="1" t="s">
        <v>48</v>
      </c>
      <c r="T263" s="1" t="s">
        <v>39</v>
      </c>
      <c r="U263" s="1" t="str">
        <f>IF(ISNUMBER('Post Data'!$N263),"Done","Pending")</f>
        <v>Done</v>
      </c>
      <c r="V263" s="5">
        <f>IFERROR('Post Data'!$N263-'Post Data'!$M263,5000)</f>
        <v>0.04375</v>
      </c>
      <c r="W263" s="1" t="str">
        <f t="array" ref="W263">IFS('Post Data'!$V263&lt;=5,"00-05 Days",
AND('Post Data'!$V263&gt;5,'Post Data'!$V263&lt;=10),"06-10 Days",
AND('Post Data'!$V263&gt;10,'Post Data'!$V263&lt;=15),"11-15 Days",
AND('Post Data'!$V263&gt;15,'Post Data'!$V263&lt;=20),"16-20 Days",
'Post Data'!$V263&gt;20,"20+ Days")</f>
        <v>00-05 Days</v>
      </c>
      <c r="X263" s="1" t="str">
        <f>IF(AND('Post Data'!$N263&lt;='Post Data'!$L263,'Post Data'!$N263&lt;&gt;0),"Within SLA",IF(AND(TODAY()&lt;='Post Data'!$L263,'Post Data'!$N263=0),"Within SLA","SLA Violated"))</f>
        <v>Within SLA</v>
      </c>
      <c r="Y263" s="1" t="str">
        <f t="array" ref="Y263">IFERROR(INDEX('Pending @'!$B$2:$B$19,MATCH('Post Data'!$H263,'Pending @'!$A$2:$A$19,0)),
IF(AND('Post Data'!$D263="Region Update",'Post Data'!$AA263="Central"),"DNS-Central",
IF(AND('Post Data'!$D263="Region Update",'Post Data'!$AA263="Eastern"),"DNS-Eastern",
IF(AND('Post Data'!$D263="Region Update",'Post Data'!$AA263="Northern"),"DNS-Northern",
IF(AND('Post Data'!$D263="Region Update",'Post Data'!$AA263="Southern"),"DNS-Southern",
IF(AND('Post Data'!$D263="Region Update",'Post Data'!$AA263="Western"),"DNS-Western",
IF(AND('Post Data'!$D263="Region Update",'Post Data'!$AA263="Ops CO"),"DNS-Regional Ops",
IF(AND('Post Data'!$D263="Invoice Validation",'Post Data'!$AA263="Central"),"DNS-Central",
IF(AND('Post Data'!$D263="Invoice Validation",'Post Data'!$AA263="Eastern"),"DNS-Eastern",
IF(AND('Post Data'!$D263="Invoice Validation",'Post Data'!$AA263="Northern"),"DNS-Northern",
IF(AND('Post Data'!$D263="Invoice Validation",'Post Data'!$AA263="Southern"),"DNS-Southern",
IF(AND('Post Data'!$D263="Invoice Validation",'Post Data'!$AA263="Western"),"DNS-Western",
IF(AND('Post Data'!$D263="Invoiced Validation",'Post Data'!$AA263="Ops CO"),"DNS-Regional Ops",
IF(OR('Post Data'!$D263="Create &amp; Upload PO",'Post Data'!$D263="Payment Status Update",'Post Data'!$D263="Create SES and Send to Finance"),"DNS-Finance",
IF('Post Data'!$D263="SCM Invoice Validation","DNS-SCM")))))))))))))))</f>
        <v>DNS-Northern</v>
      </c>
      <c r="Z263" s="1" t="str">
        <f>IF(ISNUMBER(SEARCH("DNS",'Post Data'!$Y263)),"DNS","Vendor")</f>
        <v>DNS</v>
      </c>
      <c r="AA263" s="1" t="str">
        <f t="array" ref="AA263">IFS(ISNUMBER(SEARCH("Central Office",'Post Data'!$C263)),"Ops CO",
OR(ISNUMBER(SEARCH("CNR",'Post Data'!$C263)),ISNUMBER(SEARCH("NWR",'Post Data'!$C263))),"Central",
OR(ISNUMBER(SEARCH("ESR",'Post Data'!$C263)),ISNUMBER(SEARCH("UVR",'Post Data'!$C263))),"Eastern",
OR(ISNUMBER(SEARCH("NCR",'Post Data'!$C263)),ISNUMBER(SEARCH("NTR",'Post Data'!$C263))),"Northern",
OR(ISNUMBER(SEARCH("WSR",'Post Data'!$C263)),ISNUMBER(SEARCH("SUR",'Post Data'!$C263))),"Southern",
OR(ISNUMBER(SEARCH("WCR",'Post Data'!$C263)),ISNUMBER(SEARCH("WNR",'Post Data'!$C263))),"Western")</f>
        <v>Northern</v>
      </c>
      <c r="AB263" s="1" t="str">
        <f>'Post Data'!$R263</f>
        <v>PG</v>
      </c>
      <c r="AC263" s="4">
        <v>45107.0</v>
      </c>
      <c r="AD263" s="1">
        <f>COUNTIFS('Post Data'!$X$2:$X$465,"Within SLA",'Post Data'!$C$2:$C$465,'Post Data'!$C263,'Post Data'!$D$2:$D$465,'Post Data'!$D263)</f>
        <v>1</v>
      </c>
      <c r="AE263" s="1">
        <f>COUNTIFS('Post Data'!$X$2:$X$465,"SLA Violated",'Post Data'!$C$2:$C$465,'Post Data'!$C263,'Post Data'!$D$2:$D$465,'Post Data'!$D263)</f>
        <v>0</v>
      </c>
      <c r="AF263" s="10">
        <f>'Post Data'!$AD263/('Post Data'!$AD263+'Post Data'!$AE263)</f>
        <v>1</v>
      </c>
    </row>
    <row r="264" ht="15.75" customHeight="1">
      <c r="A264" s="1" t="s">
        <v>655</v>
      </c>
      <c r="B264" s="1" t="s">
        <v>29</v>
      </c>
      <c r="C264" s="1" t="s">
        <v>584</v>
      </c>
      <c r="D264" s="1" t="s">
        <v>182</v>
      </c>
      <c r="E264" s="1" t="s">
        <v>325</v>
      </c>
      <c r="F264" s="1" t="s">
        <v>326</v>
      </c>
      <c r="G264" s="1" t="s">
        <v>302</v>
      </c>
      <c r="H264" s="1" t="s">
        <v>303</v>
      </c>
      <c r="I264" s="1">
        <v>128.0</v>
      </c>
      <c r="J264" s="1" t="s">
        <v>34</v>
      </c>
      <c r="K264" s="1" t="s">
        <v>35</v>
      </c>
      <c r="L264" s="9">
        <v>45127.464583333334</v>
      </c>
      <c r="M264" s="9">
        <v>45124.464583333334</v>
      </c>
      <c r="N264" s="9">
        <v>45126.51597222222</v>
      </c>
      <c r="O264" s="1" t="s">
        <v>246</v>
      </c>
      <c r="P264" s="1" t="b">
        <v>0</v>
      </c>
      <c r="Q264" s="1" t="s">
        <v>182</v>
      </c>
      <c r="R264" s="1" t="s">
        <v>51</v>
      </c>
      <c r="S264" s="1" t="s">
        <v>48</v>
      </c>
      <c r="T264" s="1" t="s">
        <v>39</v>
      </c>
      <c r="U264" s="1" t="str">
        <f>IF(ISNUMBER('Post Data'!$N264),"Done","Pending")</f>
        <v>Done</v>
      </c>
      <c r="V264" s="5">
        <f>IFERROR('Post Data'!$N264-'Post Data'!$M264,5000)</f>
        <v>2.051388889</v>
      </c>
      <c r="W264" s="1" t="str">
        <f t="array" ref="W264">IFS('Post Data'!$V264&lt;=5,"00-05 Days",
AND('Post Data'!$V264&gt;5,'Post Data'!$V264&lt;=10),"06-10 Days",
AND('Post Data'!$V264&gt;10,'Post Data'!$V264&lt;=15),"11-15 Days",
AND('Post Data'!$V264&gt;15,'Post Data'!$V264&lt;=20),"16-20 Days",
'Post Data'!$V264&gt;20,"20+ Days")</f>
        <v>00-05 Days</v>
      </c>
      <c r="X264" s="1" t="str">
        <f>IF(AND('Post Data'!$N264&lt;='Post Data'!$L264,'Post Data'!$N264&lt;&gt;0),"Within SLA",IF(AND(TODAY()&lt;='Post Data'!$L264,'Post Data'!$N264=0),"Within SLA","SLA Violated"))</f>
        <v>Within SLA</v>
      </c>
      <c r="Y264" s="1" t="str">
        <f t="array" ref="Y264">IFERROR(INDEX('Pending @'!$B$2:$B$19,MATCH('Post Data'!$H264,'Pending @'!$A$2:$A$19,0)),
IF(AND('Post Data'!$D264="Region Update",'Post Data'!$AA264="Central"),"DNS-Central",
IF(AND('Post Data'!$D264="Region Update",'Post Data'!$AA264="Eastern"),"DNS-Eastern",
IF(AND('Post Data'!$D264="Region Update",'Post Data'!$AA264="Northern"),"DNS-Northern",
IF(AND('Post Data'!$D264="Region Update",'Post Data'!$AA264="Southern"),"DNS-Southern",
IF(AND('Post Data'!$D264="Region Update",'Post Data'!$AA264="Western"),"DNS-Western",
IF(AND('Post Data'!$D264="Region Update",'Post Data'!$AA264="Ops CO"),"DNS-Regional Ops",
IF(AND('Post Data'!$D264="Invoice Validation",'Post Data'!$AA264="Central"),"DNS-Central",
IF(AND('Post Data'!$D264="Invoice Validation",'Post Data'!$AA264="Eastern"),"DNS-Eastern",
IF(AND('Post Data'!$D264="Invoice Validation",'Post Data'!$AA264="Northern"),"DNS-Northern",
IF(AND('Post Data'!$D264="Invoice Validation",'Post Data'!$AA264="Southern"),"DNS-Southern",
IF(AND('Post Data'!$D264="Invoice Validation",'Post Data'!$AA264="Western"),"DNS-Western",
IF(AND('Post Data'!$D264="Invoiced Validation",'Post Data'!$AA264="Ops CO"),"DNS-Regional Ops",
IF(OR('Post Data'!$D264="Create &amp; Upload PO",'Post Data'!$D264="Payment Status Update",'Post Data'!$D264="Create SES and Send to Finance"),"DNS-Finance",
IF('Post Data'!$D264="SCM Invoice Validation","DNS-SCM")))))))))))))))</f>
        <v>DNS-Northern</v>
      </c>
      <c r="Z264" s="1" t="str">
        <f>IF(ISNUMBER(SEARCH("DNS",'Post Data'!$Y264)),"DNS","Vendor")</f>
        <v>DNS</v>
      </c>
      <c r="AA264" s="1" t="str">
        <f t="array" ref="AA264">IFS(ISNUMBER(SEARCH("Central Office",'Post Data'!$C264)),"Ops CO",
OR(ISNUMBER(SEARCH("CNR",'Post Data'!$C264)),ISNUMBER(SEARCH("NWR",'Post Data'!$C264))),"Central",
OR(ISNUMBER(SEARCH("ESR",'Post Data'!$C264)),ISNUMBER(SEARCH("UVR",'Post Data'!$C264))),"Eastern",
OR(ISNUMBER(SEARCH("NCR",'Post Data'!$C264)),ISNUMBER(SEARCH("NTR",'Post Data'!$C264))),"Northern",
OR(ISNUMBER(SEARCH("WSR",'Post Data'!$C264)),ISNUMBER(SEARCH("SUR",'Post Data'!$C264))),"Southern",
OR(ISNUMBER(SEARCH("WCR",'Post Data'!$C264)),ISNUMBER(SEARCH("WNR",'Post Data'!$C264))),"Western")</f>
        <v>Northern</v>
      </c>
      <c r="AB264" s="1" t="str">
        <f>'Post Data'!$R264</f>
        <v>Refuel</v>
      </c>
      <c r="AC264" s="4">
        <v>45107.0</v>
      </c>
      <c r="AD264" s="1">
        <f>COUNTIFS('Post Data'!$X$2:$X$465,"Within SLA",'Post Data'!$C$2:$C$465,'Post Data'!$C264,'Post Data'!$D$2:$D$465,'Post Data'!$D264)</f>
        <v>1</v>
      </c>
      <c r="AE264" s="1">
        <f>COUNTIFS('Post Data'!$X$2:$X$465,"SLA Violated",'Post Data'!$C$2:$C$465,'Post Data'!$C264,'Post Data'!$D$2:$D$465,'Post Data'!$D264)</f>
        <v>1</v>
      </c>
      <c r="AF264" s="10">
        <f>'Post Data'!$AD264/('Post Data'!$AD264+'Post Data'!$AE264)</f>
        <v>0.5</v>
      </c>
    </row>
    <row r="265" ht="15.75" customHeight="1">
      <c r="A265" s="1" t="s">
        <v>656</v>
      </c>
      <c r="B265" s="1" t="s">
        <v>29</v>
      </c>
      <c r="C265" s="1" t="s">
        <v>140</v>
      </c>
      <c r="D265" s="1" t="s">
        <v>182</v>
      </c>
      <c r="E265" s="1" t="s">
        <v>325</v>
      </c>
      <c r="F265" s="1" t="s">
        <v>326</v>
      </c>
      <c r="G265" s="1" t="s">
        <v>302</v>
      </c>
      <c r="H265" s="1" t="s">
        <v>303</v>
      </c>
      <c r="I265" s="1">
        <v>132.0</v>
      </c>
      <c r="J265" s="1" t="s">
        <v>34</v>
      </c>
      <c r="K265" s="1" t="s">
        <v>35</v>
      </c>
      <c r="L265" s="9">
        <v>45127.4625</v>
      </c>
      <c r="M265" s="9">
        <v>45124.4625</v>
      </c>
      <c r="N265" s="9">
        <v>45126.51666666667</v>
      </c>
      <c r="O265" s="1" t="s">
        <v>246</v>
      </c>
      <c r="P265" s="1" t="b">
        <v>0</v>
      </c>
      <c r="Q265" s="1" t="s">
        <v>182</v>
      </c>
      <c r="R265" s="1" t="s">
        <v>45</v>
      </c>
      <c r="S265" s="1" t="s">
        <v>48</v>
      </c>
      <c r="T265" s="1" t="s">
        <v>39</v>
      </c>
      <c r="U265" s="1" t="str">
        <f>IF(ISNUMBER('Post Data'!$N265),"Done","Pending")</f>
        <v>Done</v>
      </c>
      <c r="V265" s="5">
        <f>IFERROR('Post Data'!$N265-'Post Data'!$M265,5000)</f>
        <v>2.054166667</v>
      </c>
      <c r="W265" s="1" t="str">
        <f t="array" ref="W265">IFS('Post Data'!$V265&lt;=5,"00-05 Days",
AND('Post Data'!$V265&gt;5,'Post Data'!$V265&lt;=10),"06-10 Days",
AND('Post Data'!$V265&gt;10,'Post Data'!$V265&lt;=15),"11-15 Days",
AND('Post Data'!$V265&gt;15,'Post Data'!$V265&lt;=20),"16-20 Days",
'Post Data'!$V265&gt;20,"20+ Days")</f>
        <v>00-05 Days</v>
      </c>
      <c r="X265" s="1" t="str">
        <f>IF(AND('Post Data'!$N265&lt;='Post Data'!$L265,'Post Data'!$N265&lt;&gt;0),"Within SLA",IF(AND(TODAY()&lt;='Post Data'!$L265,'Post Data'!$N265=0),"Within SLA","SLA Violated"))</f>
        <v>Within SLA</v>
      </c>
      <c r="Y265" s="1" t="str">
        <f t="array" ref="Y265">IFERROR(INDEX('Pending @'!$B$2:$B$19,MATCH('Post Data'!$H265,'Pending @'!$A$2:$A$19,0)),
IF(AND('Post Data'!$D265="Region Update",'Post Data'!$AA265="Central"),"DNS-Central",
IF(AND('Post Data'!$D265="Region Update",'Post Data'!$AA265="Eastern"),"DNS-Eastern",
IF(AND('Post Data'!$D265="Region Update",'Post Data'!$AA265="Northern"),"DNS-Northern",
IF(AND('Post Data'!$D265="Region Update",'Post Data'!$AA265="Southern"),"DNS-Southern",
IF(AND('Post Data'!$D265="Region Update",'Post Data'!$AA265="Western"),"DNS-Western",
IF(AND('Post Data'!$D265="Region Update",'Post Data'!$AA265="Ops CO"),"DNS-Regional Ops",
IF(AND('Post Data'!$D265="Invoice Validation",'Post Data'!$AA265="Central"),"DNS-Central",
IF(AND('Post Data'!$D265="Invoice Validation",'Post Data'!$AA265="Eastern"),"DNS-Eastern",
IF(AND('Post Data'!$D265="Invoice Validation",'Post Data'!$AA265="Northern"),"DNS-Northern",
IF(AND('Post Data'!$D265="Invoice Validation",'Post Data'!$AA265="Southern"),"DNS-Southern",
IF(AND('Post Data'!$D265="Invoice Validation",'Post Data'!$AA265="Western"),"DNS-Western",
IF(AND('Post Data'!$D265="Invoiced Validation",'Post Data'!$AA265="Ops CO"),"DNS-Regional Ops",
IF(OR('Post Data'!$D265="Create &amp; Upload PO",'Post Data'!$D265="Payment Status Update",'Post Data'!$D265="Create SES and Send to Finance"),"DNS-Finance",
IF('Post Data'!$D265="SCM Invoice Validation","DNS-SCM")))))))))))))))</f>
        <v>DNS-Northern</v>
      </c>
      <c r="Z265" s="1" t="str">
        <f>IF(ISNUMBER(SEARCH("DNS",'Post Data'!$Y265)),"DNS","Vendor")</f>
        <v>DNS</v>
      </c>
      <c r="AA265" s="1" t="str">
        <f t="array" ref="AA265">IFS(ISNUMBER(SEARCH("Central Office",'Post Data'!$C265)),"Ops CO",
OR(ISNUMBER(SEARCH("CNR",'Post Data'!$C265)),ISNUMBER(SEARCH("NWR",'Post Data'!$C265))),"Central",
OR(ISNUMBER(SEARCH("ESR",'Post Data'!$C265)),ISNUMBER(SEARCH("UVR",'Post Data'!$C265))),"Eastern",
OR(ISNUMBER(SEARCH("NCR",'Post Data'!$C265)),ISNUMBER(SEARCH("NTR",'Post Data'!$C265))),"Northern",
OR(ISNUMBER(SEARCH("WSR",'Post Data'!$C265)),ISNUMBER(SEARCH("SUR",'Post Data'!$C265))),"Southern",
OR(ISNUMBER(SEARCH("WCR",'Post Data'!$C265)),ISNUMBER(SEARCH("WNR",'Post Data'!$C265))),"Western")</f>
        <v>Northern</v>
      </c>
      <c r="AB265" s="1" t="str">
        <f>'Post Data'!$R265</f>
        <v>AC</v>
      </c>
      <c r="AC265" s="4">
        <v>45107.0</v>
      </c>
      <c r="AD265" s="1">
        <f>COUNTIFS('Post Data'!$X$2:$X$465,"Within SLA",'Post Data'!$C$2:$C$465,'Post Data'!$C265,'Post Data'!$D$2:$D$465,'Post Data'!$D265)</f>
        <v>1</v>
      </c>
      <c r="AE265" s="1">
        <f>COUNTIFS('Post Data'!$X$2:$X$465,"SLA Violated",'Post Data'!$C$2:$C$465,'Post Data'!$C265,'Post Data'!$D$2:$D$465,'Post Data'!$D265)</f>
        <v>1</v>
      </c>
      <c r="AF265" s="10">
        <f>'Post Data'!$AD265/('Post Data'!$AD265+'Post Data'!$AE265)</f>
        <v>0.5</v>
      </c>
    </row>
    <row r="266" ht="15.75" customHeight="1">
      <c r="A266" s="1" t="s">
        <v>657</v>
      </c>
      <c r="B266" s="1" t="s">
        <v>29</v>
      </c>
      <c r="C266" s="1" t="s">
        <v>658</v>
      </c>
      <c r="D266" s="1" t="s">
        <v>138</v>
      </c>
      <c r="E266" s="1" t="s">
        <v>291</v>
      </c>
      <c r="F266" s="1" t="s">
        <v>292</v>
      </c>
      <c r="G266" s="1" t="s">
        <v>166</v>
      </c>
      <c r="H266" s="1" t="s">
        <v>167</v>
      </c>
      <c r="I266" s="1">
        <v>142.0</v>
      </c>
      <c r="J266" s="1" t="s">
        <v>34</v>
      </c>
      <c r="K266" s="1" t="s">
        <v>35</v>
      </c>
      <c r="L266" s="9">
        <v>45128.45277777778</v>
      </c>
      <c r="M266" s="9">
        <v>45124.45277777778</v>
      </c>
      <c r="N266" s="9">
        <v>45126.57777777778</v>
      </c>
      <c r="O266" s="1" t="s">
        <v>246</v>
      </c>
      <c r="P266" s="1" t="b">
        <v>0</v>
      </c>
      <c r="Q266" s="1" t="s">
        <v>138</v>
      </c>
      <c r="R266" s="1" t="s">
        <v>65</v>
      </c>
      <c r="S266" s="1" t="s">
        <v>48</v>
      </c>
      <c r="T266" s="1" t="s">
        <v>39</v>
      </c>
      <c r="U266" s="1" t="str">
        <f>IF(ISNUMBER('Post Data'!$N266),"Done","Pending")</f>
        <v>Done</v>
      </c>
      <c r="V266" s="5">
        <f>IFERROR('Post Data'!$N266-'Post Data'!$M266,5000)</f>
        <v>2.125</v>
      </c>
      <c r="W266" s="1" t="str">
        <f t="array" ref="W266">IFS('Post Data'!$V266&lt;=5,"00-05 Days",
AND('Post Data'!$V266&gt;5,'Post Data'!$V266&lt;=10),"06-10 Days",
AND('Post Data'!$V266&gt;10,'Post Data'!$V266&lt;=15),"11-15 Days",
AND('Post Data'!$V266&gt;15,'Post Data'!$V266&lt;=20),"16-20 Days",
'Post Data'!$V266&gt;20,"20+ Days")</f>
        <v>00-05 Days</v>
      </c>
      <c r="X266" s="1" t="str">
        <f>IF(AND('Post Data'!$N266&lt;='Post Data'!$L266,'Post Data'!$N266&lt;&gt;0),"Within SLA",IF(AND(TODAY()&lt;='Post Data'!$L266,'Post Data'!$N266=0),"Within SLA","SLA Violated"))</f>
        <v>Within SLA</v>
      </c>
      <c r="Y266" s="1" t="str">
        <f t="array" ref="Y266">IFERROR(INDEX('Pending @'!$B$2:$B$19,MATCH('Post Data'!$H266,'Pending @'!$A$2:$A$19,0)),
IF(AND('Post Data'!$D266="Region Update",'Post Data'!$AA266="Central"),"DNS-Central",
IF(AND('Post Data'!$D266="Region Update",'Post Data'!$AA266="Eastern"),"DNS-Eastern",
IF(AND('Post Data'!$D266="Region Update",'Post Data'!$AA266="Northern"),"DNS-Northern",
IF(AND('Post Data'!$D266="Region Update",'Post Data'!$AA266="Southern"),"DNS-Southern",
IF(AND('Post Data'!$D266="Region Update",'Post Data'!$AA266="Western"),"DNS-Western",
IF(AND('Post Data'!$D266="Region Update",'Post Data'!$AA266="Ops CO"),"DNS-Regional Ops",
IF(AND('Post Data'!$D266="Invoice Validation",'Post Data'!$AA266="Central"),"DNS-Central",
IF(AND('Post Data'!$D266="Invoice Validation",'Post Data'!$AA266="Eastern"),"DNS-Eastern",
IF(AND('Post Data'!$D266="Invoice Validation",'Post Data'!$AA266="Northern"),"DNS-Northern",
IF(AND('Post Data'!$D266="Invoice Validation",'Post Data'!$AA266="Southern"),"DNS-Southern",
IF(AND('Post Data'!$D266="Invoice Validation",'Post Data'!$AA266="Western"),"DNS-Western",
IF(AND('Post Data'!$D266="Invoiced Validation",'Post Data'!$AA266="Ops CO"),"DNS-Regional Ops",
IF(OR('Post Data'!$D266="Create &amp; Upload PO",'Post Data'!$D266="Payment Status Update",'Post Data'!$D266="Create SES and Send to Finance"),"DNS-Finance",
IF('Post Data'!$D266="SCM Invoice Validation","DNS-SCM")))))))))))))))</f>
        <v>DNS-SCM</v>
      </c>
      <c r="Z266" s="1" t="str">
        <f>IF(ISNUMBER(SEARCH("DNS",'Post Data'!$Y266)),"DNS","Vendor")</f>
        <v>DNS</v>
      </c>
      <c r="AA266" s="1" t="str">
        <f t="array" ref="AA266">IFS(ISNUMBER(SEARCH("Central Office",'Post Data'!$C266)),"Ops CO",
OR(ISNUMBER(SEARCH("CNR",'Post Data'!$C266)),ISNUMBER(SEARCH("NWR",'Post Data'!$C266))),"Central",
OR(ISNUMBER(SEARCH("ESR",'Post Data'!$C266)),ISNUMBER(SEARCH("UVR",'Post Data'!$C266))),"Eastern",
OR(ISNUMBER(SEARCH("NCR",'Post Data'!$C266)),ISNUMBER(SEARCH("NTR",'Post Data'!$C266))),"Northern",
OR(ISNUMBER(SEARCH("WSR",'Post Data'!$C266)),ISNUMBER(SEARCH("SUR",'Post Data'!$C266))),"Southern",
OR(ISNUMBER(SEARCH("WCR",'Post Data'!$C266)),ISNUMBER(SEARCH("WNR",'Post Data'!$C266))),"Western")</f>
        <v>Northern</v>
      </c>
      <c r="AB266" s="1" t="str">
        <f>'Post Data'!$R266</f>
        <v>FTG</v>
      </c>
      <c r="AC266" s="4">
        <v>45107.0</v>
      </c>
      <c r="AD266" s="1">
        <f>COUNTIFS('Post Data'!$X$2:$X$465,"Within SLA",'Post Data'!$C$2:$C$465,'Post Data'!$C266,'Post Data'!$D$2:$D$465,'Post Data'!$D266)</f>
        <v>1</v>
      </c>
      <c r="AE266" s="1">
        <f>COUNTIFS('Post Data'!$X$2:$X$465,"SLA Violated",'Post Data'!$C$2:$C$465,'Post Data'!$C266,'Post Data'!$D$2:$D$465,'Post Data'!$D266)</f>
        <v>0</v>
      </c>
      <c r="AF266" s="10">
        <f>'Post Data'!$AD266/('Post Data'!$AD266+'Post Data'!$AE266)</f>
        <v>1</v>
      </c>
    </row>
    <row r="267" ht="15.75" customHeight="1">
      <c r="A267" s="1" t="s">
        <v>659</v>
      </c>
      <c r="B267" s="1" t="s">
        <v>29</v>
      </c>
      <c r="C267" s="1" t="s">
        <v>658</v>
      </c>
      <c r="D267" s="1" t="s">
        <v>182</v>
      </c>
      <c r="E267" s="1" t="s">
        <v>325</v>
      </c>
      <c r="F267" s="1" t="s">
        <v>326</v>
      </c>
      <c r="G267" s="1" t="s">
        <v>302</v>
      </c>
      <c r="H267" s="1" t="s">
        <v>303</v>
      </c>
      <c r="I267" s="1">
        <v>142.0</v>
      </c>
      <c r="J267" s="1" t="s">
        <v>34</v>
      </c>
      <c r="K267" s="1" t="s">
        <v>35</v>
      </c>
      <c r="L267" s="9">
        <v>45127.45</v>
      </c>
      <c r="M267" s="9">
        <v>45124.45</v>
      </c>
      <c r="N267" s="9">
        <v>45124.45277777778</v>
      </c>
      <c r="O267" s="1" t="s">
        <v>246</v>
      </c>
      <c r="P267" s="1" t="b">
        <v>0</v>
      </c>
      <c r="Q267" s="1" t="s">
        <v>182</v>
      </c>
      <c r="R267" s="1" t="s">
        <v>65</v>
      </c>
      <c r="S267" s="1" t="s">
        <v>48</v>
      </c>
      <c r="T267" s="1" t="s">
        <v>39</v>
      </c>
      <c r="U267" s="1" t="str">
        <f>IF(ISNUMBER('Post Data'!$N267),"Done","Pending")</f>
        <v>Done</v>
      </c>
      <c r="V267" s="5">
        <f>IFERROR('Post Data'!$N267-'Post Data'!$M267,5000)</f>
        <v>0.00277777778</v>
      </c>
      <c r="W267" s="1" t="str">
        <f t="array" ref="W267">IFS('Post Data'!$V267&lt;=5,"00-05 Days",
AND('Post Data'!$V267&gt;5,'Post Data'!$V267&lt;=10),"06-10 Days",
AND('Post Data'!$V267&gt;10,'Post Data'!$V267&lt;=15),"11-15 Days",
AND('Post Data'!$V267&gt;15,'Post Data'!$V267&lt;=20),"16-20 Days",
'Post Data'!$V267&gt;20,"20+ Days")</f>
        <v>00-05 Days</v>
      </c>
      <c r="X267" s="1" t="str">
        <f>IF(AND('Post Data'!$N267&lt;='Post Data'!$L267,'Post Data'!$N267&lt;&gt;0),"Within SLA",IF(AND(TODAY()&lt;='Post Data'!$L267,'Post Data'!$N267=0),"Within SLA","SLA Violated"))</f>
        <v>Within SLA</v>
      </c>
      <c r="Y267" s="1" t="str">
        <f t="array" ref="Y267">IFERROR(INDEX('Pending @'!$B$2:$B$19,MATCH('Post Data'!$H267,'Pending @'!$A$2:$A$19,0)),
IF(AND('Post Data'!$D267="Region Update",'Post Data'!$AA267="Central"),"DNS-Central",
IF(AND('Post Data'!$D267="Region Update",'Post Data'!$AA267="Eastern"),"DNS-Eastern",
IF(AND('Post Data'!$D267="Region Update",'Post Data'!$AA267="Northern"),"DNS-Northern",
IF(AND('Post Data'!$D267="Region Update",'Post Data'!$AA267="Southern"),"DNS-Southern",
IF(AND('Post Data'!$D267="Region Update",'Post Data'!$AA267="Western"),"DNS-Western",
IF(AND('Post Data'!$D267="Region Update",'Post Data'!$AA267="Ops CO"),"DNS-Regional Ops",
IF(AND('Post Data'!$D267="Invoice Validation",'Post Data'!$AA267="Central"),"DNS-Central",
IF(AND('Post Data'!$D267="Invoice Validation",'Post Data'!$AA267="Eastern"),"DNS-Eastern",
IF(AND('Post Data'!$D267="Invoice Validation",'Post Data'!$AA267="Northern"),"DNS-Northern",
IF(AND('Post Data'!$D267="Invoice Validation",'Post Data'!$AA267="Southern"),"DNS-Southern",
IF(AND('Post Data'!$D267="Invoice Validation",'Post Data'!$AA267="Western"),"DNS-Western",
IF(AND('Post Data'!$D267="Invoiced Validation",'Post Data'!$AA267="Ops CO"),"DNS-Regional Ops",
IF(OR('Post Data'!$D267="Create &amp; Upload PO",'Post Data'!$D267="Payment Status Update",'Post Data'!$D267="Create SES and Send to Finance"),"DNS-Finance",
IF('Post Data'!$D267="SCM Invoice Validation","DNS-SCM")))))))))))))))</f>
        <v>DNS-Northern</v>
      </c>
      <c r="Z267" s="1" t="str">
        <f>IF(ISNUMBER(SEARCH("DNS",'Post Data'!$Y267)),"DNS","Vendor")</f>
        <v>DNS</v>
      </c>
      <c r="AA267" s="1" t="str">
        <f t="array" ref="AA267">IFS(ISNUMBER(SEARCH("Central Office",'Post Data'!$C267)),"Ops CO",
OR(ISNUMBER(SEARCH("CNR",'Post Data'!$C267)),ISNUMBER(SEARCH("NWR",'Post Data'!$C267))),"Central",
OR(ISNUMBER(SEARCH("ESR",'Post Data'!$C267)),ISNUMBER(SEARCH("UVR",'Post Data'!$C267))),"Eastern",
OR(ISNUMBER(SEARCH("NCR",'Post Data'!$C267)),ISNUMBER(SEARCH("NTR",'Post Data'!$C267))),"Northern",
OR(ISNUMBER(SEARCH("WSR",'Post Data'!$C267)),ISNUMBER(SEARCH("SUR",'Post Data'!$C267))),"Southern",
OR(ISNUMBER(SEARCH("WCR",'Post Data'!$C267)),ISNUMBER(SEARCH("WNR",'Post Data'!$C267))),"Western")</f>
        <v>Northern</v>
      </c>
      <c r="AB267" s="1" t="str">
        <f>'Post Data'!$R267</f>
        <v>FTG</v>
      </c>
      <c r="AC267" s="4">
        <v>45107.0</v>
      </c>
      <c r="AD267" s="1">
        <f>COUNTIFS('Post Data'!$X$2:$X$465,"Within SLA",'Post Data'!$C$2:$C$465,'Post Data'!$C267,'Post Data'!$D$2:$D$465,'Post Data'!$D267)</f>
        <v>2</v>
      </c>
      <c r="AE267" s="1">
        <f>COUNTIFS('Post Data'!$X$2:$X$465,"SLA Violated",'Post Data'!$C$2:$C$465,'Post Data'!$C267,'Post Data'!$D$2:$D$465,'Post Data'!$D267)</f>
        <v>0</v>
      </c>
      <c r="AF267" s="10">
        <f>'Post Data'!$AD267/('Post Data'!$AD267+'Post Data'!$AE267)</f>
        <v>1</v>
      </c>
    </row>
    <row r="268" ht="15.75" customHeight="1">
      <c r="A268" s="1" t="s">
        <v>660</v>
      </c>
      <c r="B268" s="1" t="s">
        <v>29</v>
      </c>
      <c r="C268" s="1" t="s">
        <v>584</v>
      </c>
      <c r="D268" s="1" t="s">
        <v>414</v>
      </c>
      <c r="E268" s="1" t="s">
        <v>248</v>
      </c>
      <c r="F268" s="1" t="s">
        <v>249</v>
      </c>
      <c r="G268" s="1" t="s">
        <v>345</v>
      </c>
      <c r="H268" s="1" t="s">
        <v>346</v>
      </c>
      <c r="I268" s="1">
        <v>128.0</v>
      </c>
      <c r="J268" s="1" t="s">
        <v>34</v>
      </c>
      <c r="K268" s="1" t="s">
        <v>35</v>
      </c>
      <c r="L268" s="9"/>
      <c r="M268" s="9">
        <v>45124.438888888886</v>
      </c>
      <c r="N268" s="9">
        <v>45124.464583333334</v>
      </c>
      <c r="O268" s="1" t="s">
        <v>246</v>
      </c>
      <c r="P268" s="1" t="b">
        <v>0</v>
      </c>
      <c r="Q268" s="1" t="s">
        <v>414</v>
      </c>
      <c r="R268" s="1" t="s">
        <v>51</v>
      </c>
      <c r="S268" s="1" t="s">
        <v>48</v>
      </c>
      <c r="T268" s="1" t="s">
        <v>39</v>
      </c>
      <c r="U268" s="1" t="str">
        <f>IF(ISNUMBER('Post Data'!$N268),"Done","Pending")</f>
        <v>Done</v>
      </c>
      <c r="V268" s="5">
        <f>IFERROR('Post Data'!$N268-'Post Data'!$M268,5000)</f>
        <v>0.02569444445</v>
      </c>
      <c r="W268" s="1" t="str">
        <f t="array" ref="W268">IFS('Post Data'!$V268&lt;=5,"00-05 Days",
AND('Post Data'!$V268&gt;5,'Post Data'!$V268&lt;=10),"06-10 Days",
AND('Post Data'!$V268&gt;10,'Post Data'!$V268&lt;=15),"11-15 Days",
AND('Post Data'!$V268&gt;15,'Post Data'!$V268&lt;=20),"16-20 Days",
'Post Data'!$V268&gt;20,"20+ Days")</f>
        <v>00-05 Days</v>
      </c>
      <c r="X268" s="1" t="str">
        <f>IF(AND('Post Data'!$N268&lt;='Post Data'!$L268,'Post Data'!$N268&lt;&gt;0),"Within SLA",IF(AND(TODAY()&lt;='Post Data'!$L268,'Post Data'!$N268=0),"Within SLA","SLA Violated"))</f>
        <v>SLA Violated</v>
      </c>
      <c r="Y268" s="1" t="str">
        <f t="array" ref="Y268">IFERROR(INDEX('Pending @'!$B$2:$B$19,MATCH('Post Data'!$H268,'Pending @'!$A$2:$A$19,0)),
IF(AND('Post Data'!$D268="Region Update",'Post Data'!$AA268="Central"),"DNS-Central",
IF(AND('Post Data'!$D268="Region Update",'Post Data'!$AA268="Eastern"),"DNS-Eastern",
IF(AND('Post Data'!$D268="Region Update",'Post Data'!$AA268="Northern"),"DNS-Northern",
IF(AND('Post Data'!$D268="Region Update",'Post Data'!$AA268="Southern"),"DNS-Southern",
IF(AND('Post Data'!$D268="Region Update",'Post Data'!$AA268="Western"),"DNS-Western",
IF(AND('Post Data'!$D268="Region Update",'Post Data'!$AA268="Ops CO"),"DNS-Regional Ops",
IF(AND('Post Data'!$D268="Invoice Validation",'Post Data'!$AA268="Central"),"DNS-Central",
IF(AND('Post Data'!$D268="Invoice Validation",'Post Data'!$AA268="Eastern"),"DNS-Eastern",
IF(AND('Post Data'!$D268="Invoice Validation",'Post Data'!$AA268="Northern"),"DNS-Northern",
IF(AND('Post Data'!$D268="Invoice Validation",'Post Data'!$AA268="Southern"),"DNS-Southern",
IF(AND('Post Data'!$D268="Invoice Validation",'Post Data'!$AA268="Western"),"DNS-Western",
IF(AND('Post Data'!$D268="Invoiced Validation",'Post Data'!$AA268="Ops CO"),"DNS-Regional Ops",
IF(OR('Post Data'!$D268="Create &amp; Upload PO",'Post Data'!$D268="Payment Status Update",'Post Data'!$D268="Create SES and Send to Finance"),"DNS-Finance",
IF('Post Data'!$D268="SCM Invoice Validation","DNS-SCM")))))))))))))))</f>
        <v>Browns-Northern</v>
      </c>
      <c r="Z268" s="1" t="str">
        <f>IF(ISNUMBER(SEARCH("DNS",'Post Data'!$Y268)),"DNS","Vendor")</f>
        <v>Vendor</v>
      </c>
      <c r="AA268" s="1" t="str">
        <f t="array" ref="AA268">IFS(ISNUMBER(SEARCH("Central Office",'Post Data'!$C268)),"Ops CO",
OR(ISNUMBER(SEARCH("CNR",'Post Data'!$C268)),ISNUMBER(SEARCH("NWR",'Post Data'!$C268))),"Central",
OR(ISNUMBER(SEARCH("ESR",'Post Data'!$C268)),ISNUMBER(SEARCH("UVR",'Post Data'!$C268))),"Eastern",
OR(ISNUMBER(SEARCH("NCR",'Post Data'!$C268)),ISNUMBER(SEARCH("NTR",'Post Data'!$C268))),"Northern",
OR(ISNUMBER(SEARCH("WSR",'Post Data'!$C268)),ISNUMBER(SEARCH("SUR",'Post Data'!$C268))),"Southern",
OR(ISNUMBER(SEARCH("WCR",'Post Data'!$C268)),ISNUMBER(SEARCH("WNR",'Post Data'!$C268))),"Western")</f>
        <v>Northern</v>
      </c>
      <c r="AB268" s="1" t="str">
        <f>'Post Data'!$R268</f>
        <v>Refuel</v>
      </c>
      <c r="AC268" s="4">
        <v>45107.0</v>
      </c>
      <c r="AD268" s="1">
        <f>COUNTIFS('Post Data'!$X$2:$X$465,"Within SLA",'Post Data'!$C$2:$C$465,'Post Data'!$C268,'Post Data'!$D$2:$D$465,'Post Data'!$D268)</f>
        <v>0</v>
      </c>
      <c r="AE268" s="1">
        <f>COUNTIFS('Post Data'!$X$2:$X$465,"SLA Violated",'Post Data'!$C$2:$C$465,'Post Data'!$C268,'Post Data'!$D$2:$D$465,'Post Data'!$D268)</f>
        <v>1</v>
      </c>
      <c r="AF268" s="10">
        <f>'Post Data'!$AD268/('Post Data'!$AD268+'Post Data'!$AE268)</f>
        <v>0</v>
      </c>
    </row>
    <row r="269" ht="15.75" customHeight="1">
      <c r="A269" s="1" t="s">
        <v>661</v>
      </c>
      <c r="B269" s="1" t="s">
        <v>29</v>
      </c>
      <c r="C269" s="1" t="s">
        <v>140</v>
      </c>
      <c r="D269" s="1" t="s">
        <v>414</v>
      </c>
      <c r="E269" s="1" t="s">
        <v>248</v>
      </c>
      <c r="F269" s="1" t="s">
        <v>249</v>
      </c>
      <c r="G269" s="1" t="s">
        <v>345</v>
      </c>
      <c r="H269" s="1" t="s">
        <v>346</v>
      </c>
      <c r="I269" s="1">
        <v>132.0</v>
      </c>
      <c r="J269" s="1" t="s">
        <v>34</v>
      </c>
      <c r="K269" s="1" t="s">
        <v>35</v>
      </c>
      <c r="L269" s="9"/>
      <c r="M269" s="9">
        <v>45124.438888888886</v>
      </c>
      <c r="N269" s="9">
        <v>45124.4625</v>
      </c>
      <c r="O269" s="1" t="s">
        <v>246</v>
      </c>
      <c r="P269" s="1" t="b">
        <v>0</v>
      </c>
      <c r="Q269" s="1" t="s">
        <v>414</v>
      </c>
      <c r="R269" s="1" t="s">
        <v>45</v>
      </c>
      <c r="S269" s="1" t="s">
        <v>48</v>
      </c>
      <c r="T269" s="1" t="s">
        <v>39</v>
      </c>
      <c r="U269" s="1" t="str">
        <f>IF(ISNUMBER('Post Data'!$N269),"Done","Pending")</f>
        <v>Done</v>
      </c>
      <c r="V269" s="5">
        <f>IFERROR('Post Data'!$N269-'Post Data'!$M269,5000)</f>
        <v>0.02361111112</v>
      </c>
      <c r="W269" s="1" t="str">
        <f t="array" ref="W269">IFS('Post Data'!$V269&lt;=5,"00-05 Days",
AND('Post Data'!$V269&gt;5,'Post Data'!$V269&lt;=10),"06-10 Days",
AND('Post Data'!$V269&gt;10,'Post Data'!$V269&lt;=15),"11-15 Days",
AND('Post Data'!$V269&gt;15,'Post Data'!$V269&lt;=20),"16-20 Days",
'Post Data'!$V269&gt;20,"20+ Days")</f>
        <v>00-05 Days</v>
      </c>
      <c r="X269" s="1" t="str">
        <f>IF(AND('Post Data'!$N269&lt;='Post Data'!$L269,'Post Data'!$N269&lt;&gt;0),"Within SLA",IF(AND(TODAY()&lt;='Post Data'!$L269,'Post Data'!$N269=0),"Within SLA","SLA Violated"))</f>
        <v>SLA Violated</v>
      </c>
      <c r="Y269" s="1" t="str">
        <f t="array" ref="Y269">IFERROR(INDEX('Pending @'!$B$2:$B$19,MATCH('Post Data'!$H269,'Pending @'!$A$2:$A$19,0)),
IF(AND('Post Data'!$D269="Region Update",'Post Data'!$AA269="Central"),"DNS-Central",
IF(AND('Post Data'!$D269="Region Update",'Post Data'!$AA269="Eastern"),"DNS-Eastern",
IF(AND('Post Data'!$D269="Region Update",'Post Data'!$AA269="Northern"),"DNS-Northern",
IF(AND('Post Data'!$D269="Region Update",'Post Data'!$AA269="Southern"),"DNS-Southern",
IF(AND('Post Data'!$D269="Region Update",'Post Data'!$AA269="Western"),"DNS-Western",
IF(AND('Post Data'!$D269="Region Update",'Post Data'!$AA269="Ops CO"),"DNS-Regional Ops",
IF(AND('Post Data'!$D269="Invoice Validation",'Post Data'!$AA269="Central"),"DNS-Central",
IF(AND('Post Data'!$D269="Invoice Validation",'Post Data'!$AA269="Eastern"),"DNS-Eastern",
IF(AND('Post Data'!$D269="Invoice Validation",'Post Data'!$AA269="Northern"),"DNS-Northern",
IF(AND('Post Data'!$D269="Invoice Validation",'Post Data'!$AA269="Southern"),"DNS-Southern",
IF(AND('Post Data'!$D269="Invoice Validation",'Post Data'!$AA269="Western"),"DNS-Western",
IF(AND('Post Data'!$D269="Invoiced Validation",'Post Data'!$AA269="Ops CO"),"DNS-Regional Ops",
IF(OR('Post Data'!$D269="Create &amp; Upload PO",'Post Data'!$D269="Payment Status Update",'Post Data'!$D269="Create SES and Send to Finance"),"DNS-Finance",
IF('Post Data'!$D269="SCM Invoice Validation","DNS-SCM")))))))))))))))</f>
        <v>Browns-Northern</v>
      </c>
      <c r="Z269" s="1" t="str">
        <f>IF(ISNUMBER(SEARCH("DNS",'Post Data'!$Y269)),"DNS","Vendor")</f>
        <v>Vendor</v>
      </c>
      <c r="AA269" s="1" t="str">
        <f t="array" ref="AA269">IFS(ISNUMBER(SEARCH("Central Office",'Post Data'!$C269)),"Ops CO",
OR(ISNUMBER(SEARCH("CNR",'Post Data'!$C269)),ISNUMBER(SEARCH("NWR",'Post Data'!$C269))),"Central",
OR(ISNUMBER(SEARCH("ESR",'Post Data'!$C269)),ISNUMBER(SEARCH("UVR",'Post Data'!$C269))),"Eastern",
OR(ISNUMBER(SEARCH("NCR",'Post Data'!$C269)),ISNUMBER(SEARCH("NTR",'Post Data'!$C269))),"Northern",
OR(ISNUMBER(SEARCH("WSR",'Post Data'!$C269)),ISNUMBER(SEARCH("SUR",'Post Data'!$C269))),"Southern",
OR(ISNUMBER(SEARCH("WCR",'Post Data'!$C269)),ISNUMBER(SEARCH("WNR",'Post Data'!$C269))),"Western")</f>
        <v>Northern</v>
      </c>
      <c r="AB269" s="1" t="str">
        <f>'Post Data'!$R269</f>
        <v>AC</v>
      </c>
      <c r="AC269" s="4">
        <v>45107.0</v>
      </c>
      <c r="AD269" s="1">
        <f>COUNTIFS('Post Data'!$X$2:$X$465,"Within SLA",'Post Data'!$C$2:$C$465,'Post Data'!$C269,'Post Data'!$D$2:$D$465,'Post Data'!$D269)</f>
        <v>0</v>
      </c>
      <c r="AE269" s="1">
        <f>COUNTIFS('Post Data'!$X$2:$X$465,"SLA Violated",'Post Data'!$C$2:$C$465,'Post Data'!$C269,'Post Data'!$D$2:$D$465,'Post Data'!$D269)</f>
        <v>1</v>
      </c>
      <c r="AF269" s="10">
        <f>'Post Data'!$AD269/('Post Data'!$AD269+'Post Data'!$AE269)</f>
        <v>0</v>
      </c>
    </row>
    <row r="270" ht="15.75" customHeight="1">
      <c r="A270" s="1" t="s">
        <v>662</v>
      </c>
      <c r="B270" s="1" t="s">
        <v>29</v>
      </c>
      <c r="C270" s="1" t="s">
        <v>590</v>
      </c>
      <c r="D270" s="1" t="s">
        <v>154</v>
      </c>
      <c r="E270" s="1" t="s">
        <v>248</v>
      </c>
      <c r="F270" s="1" t="s">
        <v>249</v>
      </c>
      <c r="G270" s="1" t="s">
        <v>345</v>
      </c>
      <c r="H270" s="7" t="s">
        <v>346</v>
      </c>
      <c r="I270" s="1">
        <v>115.0</v>
      </c>
      <c r="J270" s="1" t="s">
        <v>34</v>
      </c>
      <c r="K270" s="1" t="s">
        <v>35</v>
      </c>
      <c r="L270" s="9">
        <v>45128.42291666667</v>
      </c>
      <c r="M270" s="9">
        <v>45124.42291666667</v>
      </c>
      <c r="N270" s="9">
        <v>45124.478472222225</v>
      </c>
      <c r="O270" s="1" t="s">
        <v>246</v>
      </c>
      <c r="P270" s="1" t="b">
        <v>0</v>
      </c>
      <c r="Q270" s="1" t="s">
        <v>154</v>
      </c>
      <c r="R270" s="1" t="s">
        <v>42</v>
      </c>
      <c r="S270" s="1" t="s">
        <v>48</v>
      </c>
      <c r="T270" s="1" t="s">
        <v>39</v>
      </c>
      <c r="U270" s="1" t="str">
        <f>IF(ISNUMBER('Post Data'!$N270),"Done","Pending")</f>
        <v>Done</v>
      </c>
      <c r="V270" s="5">
        <f>IFERROR('Post Data'!$N270-'Post Data'!$M270,5000)</f>
        <v>0.05555555555</v>
      </c>
      <c r="W270" s="1" t="str">
        <f t="array" ref="W270">IFS('Post Data'!$V270&lt;=5,"00-05 Days",
AND('Post Data'!$V270&gt;5,'Post Data'!$V270&lt;=10),"06-10 Days",
AND('Post Data'!$V270&gt;10,'Post Data'!$V270&lt;=15),"11-15 Days",
AND('Post Data'!$V270&gt;15,'Post Data'!$V270&lt;=20),"16-20 Days",
'Post Data'!$V270&gt;20,"20+ Days")</f>
        <v>00-05 Days</v>
      </c>
      <c r="X270" s="1" t="str">
        <f>IF(AND('Post Data'!$N270&lt;='Post Data'!$L270,'Post Data'!$N270&lt;&gt;0),"Within SLA",IF(AND(TODAY()&lt;='Post Data'!$L270,'Post Data'!$N270=0),"Within SLA","SLA Violated"))</f>
        <v>Within SLA</v>
      </c>
      <c r="Y270" s="1" t="str">
        <f t="array" ref="Y270">IFERROR(INDEX('Pending @'!$B$2:$B$19,MATCH('Post Data'!$H270,'Pending @'!$A$2:$A$19,0)),
IF(AND('Post Data'!$D270="Region Update",'Post Data'!$AA270="Central"),"DNS-Central",
IF(AND('Post Data'!$D270="Region Update",'Post Data'!$AA270="Eastern"),"DNS-Eastern",
IF(AND('Post Data'!$D270="Region Update",'Post Data'!$AA270="Northern"),"DNS-Northern",
IF(AND('Post Data'!$D270="Region Update",'Post Data'!$AA270="Southern"),"DNS-Southern",
IF(AND('Post Data'!$D270="Region Update",'Post Data'!$AA270="Western"),"DNS-Western",
IF(AND('Post Data'!$D270="Region Update",'Post Data'!$AA270="Ops CO"),"DNS-Regional Ops",
IF(AND('Post Data'!$D270="Invoice Validation",'Post Data'!$AA270="Central"),"DNS-Central",
IF(AND('Post Data'!$D270="Invoice Validation",'Post Data'!$AA270="Eastern"),"DNS-Eastern",
IF(AND('Post Data'!$D270="Invoice Validation",'Post Data'!$AA270="Northern"),"DNS-Northern",
IF(AND('Post Data'!$D270="Invoice Validation",'Post Data'!$AA270="Southern"),"DNS-Southern",
IF(AND('Post Data'!$D270="Invoice Validation",'Post Data'!$AA270="Western"),"DNS-Western",
IF(AND('Post Data'!$D270="Invoiced Validation",'Post Data'!$AA270="Ops CO"),"DNS-Regional Ops",
IF(OR('Post Data'!$D270="Create &amp; Upload PO",'Post Data'!$D270="Payment Status Update",'Post Data'!$D270="Create SES and Send to Finance"),"DNS-Finance",
IF('Post Data'!$D270="SCM Invoice Validation","DNS-SCM")))))))))))))))</f>
        <v>Browns-Northern</v>
      </c>
      <c r="Z270" s="1" t="str">
        <f>IF(ISNUMBER(SEARCH("DNS",'Post Data'!$Y270)),"DNS","Vendor")</f>
        <v>Vendor</v>
      </c>
      <c r="AA270" s="1" t="str">
        <f t="array" ref="AA270">IFS(ISNUMBER(SEARCH("Central Office",'Post Data'!$C270)),"Ops CO",
OR(ISNUMBER(SEARCH("CNR",'Post Data'!$C270)),ISNUMBER(SEARCH("NWR",'Post Data'!$C270))),"Central",
OR(ISNUMBER(SEARCH("ESR",'Post Data'!$C270)),ISNUMBER(SEARCH("UVR",'Post Data'!$C270))),"Eastern",
OR(ISNUMBER(SEARCH("NCR",'Post Data'!$C270)),ISNUMBER(SEARCH("NTR",'Post Data'!$C270))),"Northern",
OR(ISNUMBER(SEARCH("WSR",'Post Data'!$C270)),ISNUMBER(SEARCH("SUR",'Post Data'!$C270))),"Southern",
OR(ISNUMBER(SEARCH("WCR",'Post Data'!$C270)),ISNUMBER(SEARCH("WNR",'Post Data'!$C270))),"Western")</f>
        <v>Northern</v>
      </c>
      <c r="AB270" s="1" t="str">
        <f>'Post Data'!$R270</f>
        <v>PG</v>
      </c>
      <c r="AC270" s="4">
        <v>45107.0</v>
      </c>
      <c r="AD270" s="1">
        <f>COUNTIFS('Post Data'!$X$2:$X$465,"Within SLA",'Post Data'!$C$2:$C$465,'Post Data'!$C270,'Post Data'!$D$2:$D$465,'Post Data'!$D270)</f>
        <v>1</v>
      </c>
      <c r="AE270" s="1">
        <f>COUNTIFS('Post Data'!$X$2:$X$465,"SLA Violated",'Post Data'!$C$2:$C$465,'Post Data'!$C270,'Post Data'!$D$2:$D$465,'Post Data'!$D270)</f>
        <v>0</v>
      </c>
      <c r="AF270" s="10">
        <f>'Post Data'!$AD270/('Post Data'!$AD270+'Post Data'!$AE270)</f>
        <v>1</v>
      </c>
    </row>
    <row r="271" ht="15.75" customHeight="1">
      <c r="A271" s="1" t="s">
        <v>663</v>
      </c>
      <c r="B271" s="1" t="s">
        <v>29</v>
      </c>
      <c r="C271" s="1" t="s">
        <v>614</v>
      </c>
      <c r="D271" s="1" t="s">
        <v>154</v>
      </c>
      <c r="E271" s="1" t="s">
        <v>248</v>
      </c>
      <c r="F271" s="1" t="s">
        <v>249</v>
      </c>
      <c r="G271" s="1" t="s">
        <v>250</v>
      </c>
      <c r="H271" s="1" t="s">
        <v>251</v>
      </c>
      <c r="I271" s="1">
        <v>107.0</v>
      </c>
      <c r="J271" s="1" t="s">
        <v>34</v>
      </c>
      <c r="K271" s="1" t="s">
        <v>35</v>
      </c>
      <c r="L271" s="9">
        <v>45127.930555555555</v>
      </c>
      <c r="M271" s="9">
        <v>45123.930555555555</v>
      </c>
      <c r="N271" s="9">
        <v>45126.47152777778</v>
      </c>
      <c r="O271" s="1" t="s">
        <v>246</v>
      </c>
      <c r="P271" s="1" t="b">
        <v>0</v>
      </c>
      <c r="Q271" s="1" t="s">
        <v>154</v>
      </c>
      <c r="R271" s="1" t="s">
        <v>51</v>
      </c>
      <c r="S271" s="1" t="s">
        <v>48</v>
      </c>
      <c r="T271" s="1" t="s">
        <v>39</v>
      </c>
      <c r="U271" s="1" t="str">
        <f>IF(ISNUMBER('Post Data'!$N271),"Done","Pending")</f>
        <v>Done</v>
      </c>
      <c r="V271" s="5">
        <f>IFERROR('Post Data'!$N271-'Post Data'!$M271,5000)</f>
        <v>2.540972222</v>
      </c>
      <c r="W271" s="1" t="str">
        <f t="array" ref="W271">IFS('Post Data'!$V271&lt;=5,"00-05 Days",
AND('Post Data'!$V271&gt;5,'Post Data'!$V271&lt;=10),"06-10 Days",
AND('Post Data'!$V271&gt;10,'Post Data'!$V271&lt;=15),"11-15 Days",
AND('Post Data'!$V271&gt;15,'Post Data'!$V271&lt;=20),"16-20 Days",
'Post Data'!$V271&gt;20,"20+ Days")</f>
        <v>00-05 Days</v>
      </c>
      <c r="X271" s="1" t="str">
        <f>IF(AND('Post Data'!$N271&lt;='Post Data'!$L271,'Post Data'!$N271&lt;&gt;0),"Within SLA",IF(AND(TODAY()&lt;='Post Data'!$L271,'Post Data'!$N271=0),"Within SLA","SLA Violated"))</f>
        <v>Within SLA</v>
      </c>
      <c r="Y271" s="1" t="str">
        <f t="array" ref="Y271">IFERROR(INDEX('Pending @'!$B$2:$B$19,MATCH('Post Data'!$H271,'Pending @'!$A$2:$A$19,0)),
IF(AND('Post Data'!$D271="Region Update",'Post Data'!$AA271="Central"),"DNS-Central",
IF(AND('Post Data'!$D271="Region Update",'Post Data'!$AA271="Eastern"),"DNS-Eastern",
IF(AND('Post Data'!$D271="Region Update",'Post Data'!$AA271="Northern"),"DNS-Northern",
IF(AND('Post Data'!$D271="Region Update",'Post Data'!$AA271="Southern"),"DNS-Southern",
IF(AND('Post Data'!$D271="Region Update",'Post Data'!$AA271="Western"),"DNS-Western",
IF(AND('Post Data'!$D271="Region Update",'Post Data'!$AA271="Ops CO"),"DNS-Regional Ops",
IF(AND('Post Data'!$D271="Invoice Validation",'Post Data'!$AA271="Central"),"DNS-Central",
IF(AND('Post Data'!$D271="Invoice Validation",'Post Data'!$AA271="Eastern"),"DNS-Eastern",
IF(AND('Post Data'!$D271="Invoice Validation",'Post Data'!$AA271="Northern"),"DNS-Northern",
IF(AND('Post Data'!$D271="Invoice Validation",'Post Data'!$AA271="Southern"),"DNS-Southern",
IF(AND('Post Data'!$D271="Invoice Validation",'Post Data'!$AA271="Western"),"DNS-Western",
IF(AND('Post Data'!$D271="Invoiced Validation",'Post Data'!$AA271="Ops CO"),"DNS-Regional Ops",
IF(OR('Post Data'!$D271="Create &amp; Upload PO",'Post Data'!$D271="Payment Status Update",'Post Data'!$D271="Create SES and Send to Finance"),"DNS-Finance",
IF('Post Data'!$D271="SCM Invoice Validation","DNS-SCM")))))))))))))))</f>
        <v>Browns-Central</v>
      </c>
      <c r="Z271" s="1" t="str">
        <f>IF(ISNUMBER(SEARCH("DNS",'Post Data'!$Y271)),"DNS","Vendor")</f>
        <v>Vendor</v>
      </c>
      <c r="AA271" s="1" t="str">
        <f t="array" ref="AA271">IFS(ISNUMBER(SEARCH("Central Office",'Post Data'!$C271)),"Ops CO",
OR(ISNUMBER(SEARCH("CNR",'Post Data'!$C271)),ISNUMBER(SEARCH("NWR",'Post Data'!$C271))),"Central",
OR(ISNUMBER(SEARCH("ESR",'Post Data'!$C271)),ISNUMBER(SEARCH("UVR",'Post Data'!$C271))),"Eastern",
OR(ISNUMBER(SEARCH("NCR",'Post Data'!$C271)),ISNUMBER(SEARCH("NTR",'Post Data'!$C271))),"Northern",
OR(ISNUMBER(SEARCH("WSR",'Post Data'!$C271)),ISNUMBER(SEARCH("SUR",'Post Data'!$C271))),"Southern",
OR(ISNUMBER(SEARCH("WCR",'Post Data'!$C271)),ISNUMBER(SEARCH("WNR",'Post Data'!$C271))),"Western")</f>
        <v>Central</v>
      </c>
      <c r="AB271" s="1" t="str">
        <f>'Post Data'!$R271</f>
        <v>Refuel</v>
      </c>
      <c r="AC271" s="4">
        <v>45107.0</v>
      </c>
      <c r="AD271" s="1">
        <f>COUNTIFS('Post Data'!$X$2:$X$465,"Within SLA",'Post Data'!$C$2:$C$465,'Post Data'!$C271,'Post Data'!$D$2:$D$465,'Post Data'!$D271)</f>
        <v>1</v>
      </c>
      <c r="AE271" s="1">
        <f>COUNTIFS('Post Data'!$X$2:$X$465,"SLA Violated",'Post Data'!$C$2:$C$465,'Post Data'!$C271,'Post Data'!$D$2:$D$465,'Post Data'!$D271)</f>
        <v>0</v>
      </c>
      <c r="AF271" s="10">
        <f>'Post Data'!$AD271/('Post Data'!$AD271+'Post Data'!$AE271)</f>
        <v>1</v>
      </c>
    </row>
    <row r="272" ht="15.75" customHeight="1">
      <c r="A272" s="1" t="s">
        <v>664</v>
      </c>
      <c r="B272" s="1" t="s">
        <v>29</v>
      </c>
      <c r="C272" s="1" t="s">
        <v>616</v>
      </c>
      <c r="D272" s="1" t="s">
        <v>154</v>
      </c>
      <c r="E272" s="1" t="s">
        <v>248</v>
      </c>
      <c r="F272" s="1" t="s">
        <v>249</v>
      </c>
      <c r="G272" s="1" t="s">
        <v>250</v>
      </c>
      <c r="H272" s="1" t="s">
        <v>251</v>
      </c>
      <c r="I272" s="1">
        <v>105.0</v>
      </c>
      <c r="J272" s="1" t="s">
        <v>34</v>
      </c>
      <c r="K272" s="1" t="s">
        <v>35</v>
      </c>
      <c r="L272" s="9">
        <v>45127.92986111111</v>
      </c>
      <c r="M272" s="9">
        <v>45123.92986111111</v>
      </c>
      <c r="N272" s="9">
        <v>45126.45486111111</v>
      </c>
      <c r="O272" s="1" t="s">
        <v>246</v>
      </c>
      <c r="P272" s="1" t="b">
        <v>0</v>
      </c>
      <c r="Q272" s="1" t="s">
        <v>154</v>
      </c>
      <c r="R272" s="1" t="s">
        <v>37</v>
      </c>
      <c r="S272" s="1" t="s">
        <v>48</v>
      </c>
      <c r="T272" s="1" t="s">
        <v>39</v>
      </c>
      <c r="U272" s="1" t="str">
        <f>IF(ISNUMBER('Post Data'!$N272),"Done","Pending")</f>
        <v>Done</v>
      </c>
      <c r="V272" s="5">
        <f>IFERROR('Post Data'!$N272-'Post Data'!$M272,5000)</f>
        <v>2.525</v>
      </c>
      <c r="W272" s="1" t="str">
        <f t="array" ref="W272">IFS('Post Data'!$V272&lt;=5,"00-05 Days",
AND('Post Data'!$V272&gt;5,'Post Data'!$V272&lt;=10),"06-10 Days",
AND('Post Data'!$V272&gt;10,'Post Data'!$V272&lt;=15),"11-15 Days",
AND('Post Data'!$V272&gt;15,'Post Data'!$V272&lt;=20),"16-20 Days",
'Post Data'!$V272&gt;20,"20+ Days")</f>
        <v>00-05 Days</v>
      </c>
      <c r="X272" s="1" t="str">
        <f>IF(AND('Post Data'!$N272&lt;='Post Data'!$L272,'Post Data'!$N272&lt;&gt;0),"Within SLA",IF(AND(TODAY()&lt;='Post Data'!$L272,'Post Data'!$N272=0),"Within SLA","SLA Violated"))</f>
        <v>Within SLA</v>
      </c>
      <c r="Y272" s="1" t="str">
        <f t="array" ref="Y272">IFERROR(INDEX('Pending @'!$B$2:$B$19,MATCH('Post Data'!$H272,'Pending @'!$A$2:$A$19,0)),
IF(AND('Post Data'!$D272="Region Update",'Post Data'!$AA272="Central"),"DNS-Central",
IF(AND('Post Data'!$D272="Region Update",'Post Data'!$AA272="Eastern"),"DNS-Eastern",
IF(AND('Post Data'!$D272="Region Update",'Post Data'!$AA272="Northern"),"DNS-Northern",
IF(AND('Post Data'!$D272="Region Update",'Post Data'!$AA272="Southern"),"DNS-Southern",
IF(AND('Post Data'!$D272="Region Update",'Post Data'!$AA272="Western"),"DNS-Western",
IF(AND('Post Data'!$D272="Region Update",'Post Data'!$AA272="Ops CO"),"DNS-Regional Ops",
IF(AND('Post Data'!$D272="Invoice Validation",'Post Data'!$AA272="Central"),"DNS-Central",
IF(AND('Post Data'!$D272="Invoice Validation",'Post Data'!$AA272="Eastern"),"DNS-Eastern",
IF(AND('Post Data'!$D272="Invoice Validation",'Post Data'!$AA272="Northern"),"DNS-Northern",
IF(AND('Post Data'!$D272="Invoice Validation",'Post Data'!$AA272="Southern"),"DNS-Southern",
IF(AND('Post Data'!$D272="Invoice Validation",'Post Data'!$AA272="Western"),"DNS-Western",
IF(AND('Post Data'!$D272="Invoiced Validation",'Post Data'!$AA272="Ops CO"),"DNS-Regional Ops",
IF(OR('Post Data'!$D272="Create &amp; Upload PO",'Post Data'!$D272="Payment Status Update",'Post Data'!$D272="Create SES and Send to Finance"),"DNS-Finance",
IF('Post Data'!$D272="SCM Invoice Validation","DNS-SCM")))))))))))))))</f>
        <v>Browns-Central</v>
      </c>
      <c r="Z272" s="1" t="str">
        <f>IF(ISNUMBER(SEARCH("DNS",'Post Data'!$Y272)),"DNS","Vendor")</f>
        <v>Vendor</v>
      </c>
      <c r="AA272" s="1" t="str">
        <f t="array" ref="AA272">IFS(ISNUMBER(SEARCH("Central Office",'Post Data'!$C272)),"Ops CO",
OR(ISNUMBER(SEARCH("CNR",'Post Data'!$C272)),ISNUMBER(SEARCH("NWR",'Post Data'!$C272))),"Central",
OR(ISNUMBER(SEARCH("ESR",'Post Data'!$C272)),ISNUMBER(SEARCH("UVR",'Post Data'!$C272))),"Eastern",
OR(ISNUMBER(SEARCH("NCR",'Post Data'!$C272)),ISNUMBER(SEARCH("NTR",'Post Data'!$C272))),"Northern",
OR(ISNUMBER(SEARCH("WSR",'Post Data'!$C272)),ISNUMBER(SEARCH("SUR",'Post Data'!$C272))),"Southern",
OR(ISNUMBER(SEARCH("WCR",'Post Data'!$C272)),ISNUMBER(SEARCH("WNR",'Post Data'!$C272))),"Western")</f>
        <v>Central</v>
      </c>
      <c r="AB272" s="1" t="str">
        <f>'Post Data'!$R272</f>
        <v>PIS</v>
      </c>
      <c r="AC272" s="4">
        <v>45107.0</v>
      </c>
      <c r="AD272" s="1">
        <f>COUNTIFS('Post Data'!$X$2:$X$465,"Within SLA",'Post Data'!$C$2:$C$465,'Post Data'!$C272,'Post Data'!$D$2:$D$465,'Post Data'!$D272)</f>
        <v>1</v>
      </c>
      <c r="AE272" s="1">
        <f>COUNTIFS('Post Data'!$X$2:$X$465,"SLA Violated",'Post Data'!$C$2:$C$465,'Post Data'!$C272,'Post Data'!$D$2:$D$465,'Post Data'!$D272)</f>
        <v>0</v>
      </c>
      <c r="AF272" s="10">
        <f>'Post Data'!$AD272/('Post Data'!$AD272+'Post Data'!$AE272)</f>
        <v>1</v>
      </c>
    </row>
    <row r="273" ht="15.75" customHeight="1">
      <c r="A273" s="1" t="s">
        <v>665</v>
      </c>
      <c r="B273" s="1" t="s">
        <v>29</v>
      </c>
      <c r="C273" s="1" t="s">
        <v>140</v>
      </c>
      <c r="D273" s="1" t="s">
        <v>182</v>
      </c>
      <c r="E273" s="1" t="s">
        <v>325</v>
      </c>
      <c r="F273" s="1" t="s">
        <v>326</v>
      </c>
      <c r="G273" s="1" t="s">
        <v>302</v>
      </c>
      <c r="H273" s="1" t="s">
        <v>303</v>
      </c>
      <c r="I273" s="1">
        <v>132.0</v>
      </c>
      <c r="J273" s="1" t="s">
        <v>34</v>
      </c>
      <c r="K273" s="1" t="s">
        <v>35</v>
      </c>
      <c r="L273" s="9">
        <v>45123.63888888889</v>
      </c>
      <c r="M273" s="9">
        <v>45123.63958333333</v>
      </c>
      <c r="N273" s="9">
        <v>45124.438888888886</v>
      </c>
      <c r="O273" s="1" t="s">
        <v>246</v>
      </c>
      <c r="P273" s="1" t="b">
        <v>1</v>
      </c>
      <c r="Q273" s="1" t="s">
        <v>182</v>
      </c>
      <c r="R273" s="1" t="s">
        <v>45</v>
      </c>
      <c r="S273" s="1" t="s">
        <v>48</v>
      </c>
      <c r="T273" s="1" t="s">
        <v>39</v>
      </c>
      <c r="U273" s="1" t="str">
        <f>IF(ISNUMBER('Post Data'!$N273),"Done","Pending")</f>
        <v>Done</v>
      </c>
      <c r="V273" s="5">
        <f>IFERROR('Post Data'!$N273-'Post Data'!$M273,5000)</f>
        <v>0.7993055556</v>
      </c>
      <c r="W273" s="1" t="str">
        <f t="array" ref="W273">IFS('Post Data'!$V273&lt;=5,"00-05 Days",
AND('Post Data'!$V273&gt;5,'Post Data'!$V273&lt;=10),"06-10 Days",
AND('Post Data'!$V273&gt;10,'Post Data'!$V273&lt;=15),"11-15 Days",
AND('Post Data'!$V273&gt;15,'Post Data'!$V273&lt;=20),"16-20 Days",
'Post Data'!$V273&gt;20,"20+ Days")</f>
        <v>00-05 Days</v>
      </c>
      <c r="X273" s="1" t="str">
        <f>IF(AND('Post Data'!$N273&lt;='Post Data'!$L273,'Post Data'!$N273&lt;&gt;0),"Within SLA",IF(AND(TODAY()&lt;='Post Data'!$L273,'Post Data'!$N273=0),"Within SLA","SLA Violated"))</f>
        <v>SLA Violated</v>
      </c>
      <c r="Y273" s="1" t="str">
        <f t="array" ref="Y273">IFERROR(INDEX('Pending @'!$B$2:$B$19,MATCH('Post Data'!$H273,'Pending @'!$A$2:$A$19,0)),
IF(AND('Post Data'!$D273="Region Update",'Post Data'!$AA273="Central"),"DNS-Central",
IF(AND('Post Data'!$D273="Region Update",'Post Data'!$AA273="Eastern"),"DNS-Eastern",
IF(AND('Post Data'!$D273="Region Update",'Post Data'!$AA273="Northern"),"DNS-Northern",
IF(AND('Post Data'!$D273="Region Update",'Post Data'!$AA273="Southern"),"DNS-Southern",
IF(AND('Post Data'!$D273="Region Update",'Post Data'!$AA273="Western"),"DNS-Western",
IF(AND('Post Data'!$D273="Region Update",'Post Data'!$AA273="Ops CO"),"DNS-Regional Ops",
IF(AND('Post Data'!$D273="Invoice Validation",'Post Data'!$AA273="Central"),"DNS-Central",
IF(AND('Post Data'!$D273="Invoice Validation",'Post Data'!$AA273="Eastern"),"DNS-Eastern",
IF(AND('Post Data'!$D273="Invoice Validation",'Post Data'!$AA273="Northern"),"DNS-Northern",
IF(AND('Post Data'!$D273="Invoice Validation",'Post Data'!$AA273="Southern"),"DNS-Southern",
IF(AND('Post Data'!$D273="Invoice Validation",'Post Data'!$AA273="Western"),"DNS-Western",
IF(AND('Post Data'!$D273="Invoiced Validation",'Post Data'!$AA273="Ops CO"),"DNS-Regional Ops",
IF(OR('Post Data'!$D273="Create &amp; Upload PO",'Post Data'!$D273="Payment Status Update",'Post Data'!$D273="Create SES and Send to Finance"),"DNS-Finance",
IF('Post Data'!$D273="SCM Invoice Validation","DNS-SCM")))))))))))))))</f>
        <v>DNS-Northern</v>
      </c>
      <c r="Z273" s="1" t="str">
        <f>IF(ISNUMBER(SEARCH("DNS",'Post Data'!$Y273)),"DNS","Vendor")</f>
        <v>DNS</v>
      </c>
      <c r="AA273" s="1" t="str">
        <f t="array" ref="AA273">IFS(ISNUMBER(SEARCH("Central Office",'Post Data'!$C273)),"Ops CO",
OR(ISNUMBER(SEARCH("CNR",'Post Data'!$C273)),ISNUMBER(SEARCH("NWR",'Post Data'!$C273))),"Central",
OR(ISNUMBER(SEARCH("ESR",'Post Data'!$C273)),ISNUMBER(SEARCH("UVR",'Post Data'!$C273))),"Eastern",
OR(ISNUMBER(SEARCH("NCR",'Post Data'!$C273)),ISNUMBER(SEARCH("NTR",'Post Data'!$C273))),"Northern",
OR(ISNUMBER(SEARCH("WSR",'Post Data'!$C273)),ISNUMBER(SEARCH("SUR",'Post Data'!$C273))),"Southern",
OR(ISNUMBER(SEARCH("WCR",'Post Data'!$C273)),ISNUMBER(SEARCH("WNR",'Post Data'!$C273))),"Western")</f>
        <v>Northern</v>
      </c>
      <c r="AB273" s="1" t="str">
        <f>'Post Data'!$R273</f>
        <v>AC</v>
      </c>
      <c r="AC273" s="4">
        <v>45107.0</v>
      </c>
      <c r="AD273" s="1">
        <f>COUNTIFS('Post Data'!$X$2:$X$465,"Within SLA",'Post Data'!$C$2:$C$465,'Post Data'!$C273,'Post Data'!$D$2:$D$465,'Post Data'!$D273)</f>
        <v>1</v>
      </c>
      <c r="AE273" s="1">
        <f>COUNTIFS('Post Data'!$X$2:$X$465,"SLA Violated",'Post Data'!$C$2:$C$465,'Post Data'!$C273,'Post Data'!$D$2:$D$465,'Post Data'!$D273)</f>
        <v>1</v>
      </c>
      <c r="AF273" s="10">
        <f>'Post Data'!$AD273/('Post Data'!$AD273+'Post Data'!$AE273)</f>
        <v>0.5</v>
      </c>
    </row>
    <row r="274" ht="15.75" customHeight="1">
      <c r="A274" s="1" t="s">
        <v>666</v>
      </c>
      <c r="B274" s="1" t="s">
        <v>29</v>
      </c>
      <c r="C274" s="1" t="s">
        <v>584</v>
      </c>
      <c r="D274" s="1" t="s">
        <v>182</v>
      </c>
      <c r="E274" s="1" t="s">
        <v>325</v>
      </c>
      <c r="F274" s="1" t="s">
        <v>326</v>
      </c>
      <c r="G274" s="1" t="s">
        <v>302</v>
      </c>
      <c r="H274" s="1" t="s">
        <v>303</v>
      </c>
      <c r="I274" s="1">
        <v>128.0</v>
      </c>
      <c r="J274" s="1" t="s">
        <v>34</v>
      </c>
      <c r="K274" s="1" t="s">
        <v>35</v>
      </c>
      <c r="L274" s="9">
        <v>45123.57638888889</v>
      </c>
      <c r="M274" s="9">
        <v>45123.57708333333</v>
      </c>
      <c r="N274" s="9">
        <v>45124.438888888886</v>
      </c>
      <c r="O274" s="1" t="s">
        <v>246</v>
      </c>
      <c r="P274" s="1" t="b">
        <v>1</v>
      </c>
      <c r="Q274" s="1" t="s">
        <v>182</v>
      </c>
      <c r="R274" s="1" t="s">
        <v>51</v>
      </c>
      <c r="S274" s="1" t="s">
        <v>48</v>
      </c>
      <c r="T274" s="1" t="s">
        <v>39</v>
      </c>
      <c r="U274" s="1" t="str">
        <f>IF(ISNUMBER('Post Data'!$N274),"Done","Pending")</f>
        <v>Done</v>
      </c>
      <c r="V274" s="5">
        <f>IFERROR('Post Data'!$N274-'Post Data'!$M274,5000)</f>
        <v>0.8618055556</v>
      </c>
      <c r="W274" s="1" t="str">
        <f t="array" ref="W274">IFS('Post Data'!$V274&lt;=5,"00-05 Days",
AND('Post Data'!$V274&gt;5,'Post Data'!$V274&lt;=10),"06-10 Days",
AND('Post Data'!$V274&gt;10,'Post Data'!$V274&lt;=15),"11-15 Days",
AND('Post Data'!$V274&gt;15,'Post Data'!$V274&lt;=20),"16-20 Days",
'Post Data'!$V274&gt;20,"20+ Days")</f>
        <v>00-05 Days</v>
      </c>
      <c r="X274" s="1" t="str">
        <f>IF(AND('Post Data'!$N274&lt;='Post Data'!$L274,'Post Data'!$N274&lt;&gt;0),"Within SLA",IF(AND(TODAY()&lt;='Post Data'!$L274,'Post Data'!$N274=0),"Within SLA","SLA Violated"))</f>
        <v>SLA Violated</v>
      </c>
      <c r="Y274" s="1" t="str">
        <f t="array" ref="Y274">IFERROR(INDEX('Pending @'!$B$2:$B$19,MATCH('Post Data'!$H274,'Pending @'!$A$2:$A$19,0)),
IF(AND('Post Data'!$D274="Region Update",'Post Data'!$AA274="Central"),"DNS-Central",
IF(AND('Post Data'!$D274="Region Update",'Post Data'!$AA274="Eastern"),"DNS-Eastern",
IF(AND('Post Data'!$D274="Region Update",'Post Data'!$AA274="Northern"),"DNS-Northern",
IF(AND('Post Data'!$D274="Region Update",'Post Data'!$AA274="Southern"),"DNS-Southern",
IF(AND('Post Data'!$D274="Region Update",'Post Data'!$AA274="Western"),"DNS-Western",
IF(AND('Post Data'!$D274="Region Update",'Post Data'!$AA274="Ops CO"),"DNS-Regional Ops",
IF(AND('Post Data'!$D274="Invoice Validation",'Post Data'!$AA274="Central"),"DNS-Central",
IF(AND('Post Data'!$D274="Invoice Validation",'Post Data'!$AA274="Eastern"),"DNS-Eastern",
IF(AND('Post Data'!$D274="Invoice Validation",'Post Data'!$AA274="Northern"),"DNS-Northern",
IF(AND('Post Data'!$D274="Invoice Validation",'Post Data'!$AA274="Southern"),"DNS-Southern",
IF(AND('Post Data'!$D274="Invoice Validation",'Post Data'!$AA274="Western"),"DNS-Western",
IF(AND('Post Data'!$D274="Invoiced Validation",'Post Data'!$AA274="Ops CO"),"DNS-Regional Ops",
IF(OR('Post Data'!$D274="Create &amp; Upload PO",'Post Data'!$D274="Payment Status Update",'Post Data'!$D274="Create SES and Send to Finance"),"DNS-Finance",
IF('Post Data'!$D274="SCM Invoice Validation","DNS-SCM")))))))))))))))</f>
        <v>DNS-Northern</v>
      </c>
      <c r="Z274" s="1" t="str">
        <f>IF(ISNUMBER(SEARCH("DNS",'Post Data'!$Y274)),"DNS","Vendor")</f>
        <v>DNS</v>
      </c>
      <c r="AA274" s="1" t="str">
        <f t="array" ref="AA274">IFS(ISNUMBER(SEARCH("Central Office",'Post Data'!$C274)),"Ops CO",
OR(ISNUMBER(SEARCH("CNR",'Post Data'!$C274)),ISNUMBER(SEARCH("NWR",'Post Data'!$C274))),"Central",
OR(ISNUMBER(SEARCH("ESR",'Post Data'!$C274)),ISNUMBER(SEARCH("UVR",'Post Data'!$C274))),"Eastern",
OR(ISNUMBER(SEARCH("NCR",'Post Data'!$C274)),ISNUMBER(SEARCH("NTR",'Post Data'!$C274))),"Northern",
OR(ISNUMBER(SEARCH("WSR",'Post Data'!$C274)),ISNUMBER(SEARCH("SUR",'Post Data'!$C274))),"Southern",
OR(ISNUMBER(SEARCH("WCR",'Post Data'!$C274)),ISNUMBER(SEARCH("WNR",'Post Data'!$C274))),"Western")</f>
        <v>Northern</v>
      </c>
      <c r="AB274" s="1" t="str">
        <f>'Post Data'!$R274</f>
        <v>Refuel</v>
      </c>
      <c r="AC274" s="4">
        <v>45107.0</v>
      </c>
      <c r="AD274" s="1">
        <f>COUNTIFS('Post Data'!$X$2:$X$465,"Within SLA",'Post Data'!$C$2:$C$465,'Post Data'!$C274,'Post Data'!$D$2:$D$465,'Post Data'!$D274)</f>
        <v>1</v>
      </c>
      <c r="AE274" s="1">
        <f>COUNTIFS('Post Data'!$X$2:$X$465,"SLA Violated",'Post Data'!$C$2:$C$465,'Post Data'!$C274,'Post Data'!$D$2:$D$465,'Post Data'!$D274)</f>
        <v>1</v>
      </c>
      <c r="AF274" s="10">
        <f>'Post Data'!$AD274/('Post Data'!$AD274+'Post Data'!$AE274)</f>
        <v>0.5</v>
      </c>
    </row>
    <row r="275" ht="15.75" customHeight="1">
      <c r="A275" s="1" t="s">
        <v>667</v>
      </c>
      <c r="B275" s="1" t="s">
        <v>29</v>
      </c>
      <c r="C275" s="1" t="s">
        <v>586</v>
      </c>
      <c r="D275" s="1" t="s">
        <v>154</v>
      </c>
      <c r="E275" s="1" t="s">
        <v>248</v>
      </c>
      <c r="F275" s="1" t="s">
        <v>249</v>
      </c>
      <c r="G275" s="1" t="s">
        <v>250</v>
      </c>
      <c r="H275" s="1" t="s">
        <v>251</v>
      </c>
      <c r="I275" s="1">
        <v>110.0</v>
      </c>
      <c r="J275" s="1" t="s">
        <v>34</v>
      </c>
      <c r="K275" s="1" t="s">
        <v>35</v>
      </c>
      <c r="L275" s="9">
        <v>45123.03958333333</v>
      </c>
      <c r="M275" s="9">
        <v>45123.04027777778</v>
      </c>
      <c r="N275" s="9">
        <v>45124.52569444444</v>
      </c>
      <c r="O275" s="1" t="s">
        <v>246</v>
      </c>
      <c r="P275" s="1" t="b">
        <v>1</v>
      </c>
      <c r="Q275" s="1" t="s">
        <v>154</v>
      </c>
      <c r="R275" s="1" t="s">
        <v>42</v>
      </c>
      <c r="S275" s="1" t="s">
        <v>48</v>
      </c>
      <c r="T275" s="1" t="s">
        <v>39</v>
      </c>
      <c r="U275" s="1" t="str">
        <f>IF(ISNUMBER('Post Data'!$N275),"Done","Pending")</f>
        <v>Done</v>
      </c>
      <c r="V275" s="5">
        <f>IFERROR('Post Data'!$N275-'Post Data'!$M275,5000)</f>
        <v>1.485416667</v>
      </c>
      <c r="W275" s="1" t="str">
        <f t="array" ref="W275">IFS('Post Data'!$V275&lt;=5,"00-05 Days",
AND('Post Data'!$V275&gt;5,'Post Data'!$V275&lt;=10),"06-10 Days",
AND('Post Data'!$V275&gt;10,'Post Data'!$V275&lt;=15),"11-15 Days",
AND('Post Data'!$V275&gt;15,'Post Data'!$V275&lt;=20),"16-20 Days",
'Post Data'!$V275&gt;20,"20+ Days")</f>
        <v>00-05 Days</v>
      </c>
      <c r="X275" s="1" t="str">
        <f>IF(AND('Post Data'!$N275&lt;='Post Data'!$L275,'Post Data'!$N275&lt;&gt;0),"Within SLA",IF(AND(TODAY()&lt;='Post Data'!$L275,'Post Data'!$N275=0),"Within SLA","SLA Violated"))</f>
        <v>SLA Violated</v>
      </c>
      <c r="Y275" s="1" t="str">
        <f t="array" ref="Y275">IFERROR(INDEX('Pending @'!$B$2:$B$19,MATCH('Post Data'!$H275,'Pending @'!$A$2:$A$19,0)),
IF(AND('Post Data'!$D275="Region Update",'Post Data'!$AA275="Central"),"DNS-Central",
IF(AND('Post Data'!$D275="Region Update",'Post Data'!$AA275="Eastern"),"DNS-Eastern",
IF(AND('Post Data'!$D275="Region Update",'Post Data'!$AA275="Northern"),"DNS-Northern",
IF(AND('Post Data'!$D275="Region Update",'Post Data'!$AA275="Southern"),"DNS-Southern",
IF(AND('Post Data'!$D275="Region Update",'Post Data'!$AA275="Western"),"DNS-Western",
IF(AND('Post Data'!$D275="Region Update",'Post Data'!$AA275="Ops CO"),"DNS-Regional Ops",
IF(AND('Post Data'!$D275="Invoice Validation",'Post Data'!$AA275="Central"),"DNS-Central",
IF(AND('Post Data'!$D275="Invoice Validation",'Post Data'!$AA275="Eastern"),"DNS-Eastern",
IF(AND('Post Data'!$D275="Invoice Validation",'Post Data'!$AA275="Northern"),"DNS-Northern",
IF(AND('Post Data'!$D275="Invoice Validation",'Post Data'!$AA275="Southern"),"DNS-Southern",
IF(AND('Post Data'!$D275="Invoice Validation",'Post Data'!$AA275="Western"),"DNS-Western",
IF(AND('Post Data'!$D275="Invoiced Validation",'Post Data'!$AA275="Ops CO"),"DNS-Regional Ops",
IF(OR('Post Data'!$D275="Create &amp; Upload PO",'Post Data'!$D275="Payment Status Update",'Post Data'!$D275="Create SES and Send to Finance"),"DNS-Finance",
IF('Post Data'!$D275="SCM Invoice Validation","DNS-SCM")))))))))))))))</f>
        <v>Browns-Central</v>
      </c>
      <c r="Z275" s="1" t="str">
        <f>IF(ISNUMBER(SEARCH("DNS",'Post Data'!$Y275)),"DNS","Vendor")</f>
        <v>Vendor</v>
      </c>
      <c r="AA275" s="1" t="str">
        <f t="array" ref="AA275">IFS(ISNUMBER(SEARCH("Central Office",'Post Data'!$C275)),"Ops CO",
OR(ISNUMBER(SEARCH("CNR",'Post Data'!$C275)),ISNUMBER(SEARCH("NWR",'Post Data'!$C275))),"Central",
OR(ISNUMBER(SEARCH("ESR",'Post Data'!$C275)),ISNUMBER(SEARCH("UVR",'Post Data'!$C275))),"Eastern",
OR(ISNUMBER(SEARCH("NCR",'Post Data'!$C275)),ISNUMBER(SEARCH("NTR",'Post Data'!$C275))),"Northern",
OR(ISNUMBER(SEARCH("WSR",'Post Data'!$C275)),ISNUMBER(SEARCH("SUR",'Post Data'!$C275))),"Southern",
OR(ISNUMBER(SEARCH("WCR",'Post Data'!$C275)),ISNUMBER(SEARCH("WNR",'Post Data'!$C275))),"Western")</f>
        <v>Central</v>
      </c>
      <c r="AB275" s="1" t="str">
        <f>'Post Data'!$R275</f>
        <v>PG</v>
      </c>
      <c r="AC275" s="4">
        <v>45107.0</v>
      </c>
      <c r="AD275" s="1">
        <f>COUNTIFS('Post Data'!$X$2:$X$465,"Within SLA",'Post Data'!$C$2:$C$465,'Post Data'!$C275,'Post Data'!$D$2:$D$465,'Post Data'!$D275)</f>
        <v>0</v>
      </c>
      <c r="AE275" s="1">
        <f>COUNTIFS('Post Data'!$X$2:$X$465,"SLA Violated",'Post Data'!$C$2:$C$465,'Post Data'!$C275,'Post Data'!$D$2:$D$465,'Post Data'!$D275)</f>
        <v>1</v>
      </c>
      <c r="AF275" s="10">
        <f>'Post Data'!$AD275/('Post Data'!$AD275+'Post Data'!$AE275)</f>
        <v>0</v>
      </c>
    </row>
    <row r="276" ht="15.75" customHeight="1">
      <c r="A276" s="1" t="s">
        <v>668</v>
      </c>
      <c r="B276" s="1" t="s">
        <v>29</v>
      </c>
      <c r="C276" s="1" t="s">
        <v>153</v>
      </c>
      <c r="D276" s="1" t="s">
        <v>154</v>
      </c>
      <c r="E276" s="1" t="s">
        <v>155</v>
      </c>
      <c r="F276" s="1" t="s">
        <v>156</v>
      </c>
      <c r="G276" s="1" t="s">
        <v>669</v>
      </c>
      <c r="H276" s="1" t="s">
        <v>157</v>
      </c>
      <c r="I276" s="1">
        <v>122.0</v>
      </c>
      <c r="J276" s="1" t="s">
        <v>34</v>
      </c>
      <c r="K276" s="1" t="s">
        <v>35</v>
      </c>
      <c r="L276" s="9">
        <v>45125.69027777778</v>
      </c>
      <c r="M276" s="9">
        <v>45121.69027777778</v>
      </c>
      <c r="N276" s="9" t="s">
        <v>265</v>
      </c>
      <c r="O276" s="1" t="s">
        <v>266</v>
      </c>
      <c r="P276" s="1" t="b">
        <v>0</v>
      </c>
      <c r="Q276" s="1" t="s">
        <v>154</v>
      </c>
      <c r="R276" s="1" t="s">
        <v>158</v>
      </c>
      <c r="S276" s="1" t="s">
        <v>48</v>
      </c>
      <c r="T276" s="1" t="s">
        <v>159</v>
      </c>
      <c r="U276" s="1" t="str">
        <f>IF(ISNUMBER('Post Data'!$N276),"Done","Pending")</f>
        <v>Pending</v>
      </c>
      <c r="V276" s="5">
        <f>IFERROR('Post Data'!$N276-'Post Data'!$M276,5000)</f>
        <v>5000</v>
      </c>
      <c r="W276" s="1" t="str">
        <f t="array" ref="W276">IFS('Post Data'!$V276&lt;=5,"00-05 Days",
AND('Post Data'!$V276&gt;5,'Post Data'!$V276&lt;=10),"06-10 Days",
AND('Post Data'!$V276&gt;10,'Post Data'!$V276&lt;=15),"11-15 Days",
AND('Post Data'!$V276&gt;15,'Post Data'!$V276&lt;=20),"16-20 Days",
'Post Data'!$V276&gt;20,"20+ Days")</f>
        <v>20+ Days</v>
      </c>
      <c r="X276" s="1" t="str">
        <f>IF(AND('Post Data'!$N276&lt;='Post Data'!$L276,'Post Data'!$N276&lt;&gt;0),"Within SLA",IF(AND(TODAY()&lt;='Post Data'!$L276,'Post Data'!$N276=0),"Within SLA","SLA Violated"))</f>
        <v>SLA Violated</v>
      </c>
      <c r="Y276" s="1" t="str">
        <f t="array" ref="Y276">IFERROR(INDEX('Pending @'!$B$2:$B$19,MATCH('Post Data'!$H276,'Pending @'!$A$2:$A$19,0)),
IF(AND('Post Data'!$D276="Region Update",'Post Data'!$AA276="Central"),"DNS-Central",
IF(AND('Post Data'!$D276="Region Update",'Post Data'!$AA276="Eastern"),"DNS-Eastern",
IF(AND('Post Data'!$D276="Region Update",'Post Data'!$AA276="Northern"),"DNS-Northern",
IF(AND('Post Data'!$D276="Region Update",'Post Data'!$AA276="Southern"),"DNS-Southern",
IF(AND('Post Data'!$D276="Region Update",'Post Data'!$AA276="Western"),"DNS-Western",
IF(AND('Post Data'!$D276="Region Update",'Post Data'!$AA276="Ops CO"),"DNS-Regional Ops",
IF(AND('Post Data'!$D276="Invoice Validation",'Post Data'!$AA276="Central"),"DNS-Central",
IF(AND('Post Data'!$D276="Invoice Validation",'Post Data'!$AA276="Eastern"),"DNS-Eastern",
IF(AND('Post Data'!$D276="Invoice Validation",'Post Data'!$AA276="Northern"),"DNS-Northern",
IF(AND('Post Data'!$D276="Invoice Validation",'Post Data'!$AA276="Southern"),"DNS-Southern",
IF(AND('Post Data'!$D276="Invoice Validation",'Post Data'!$AA276="Western"),"DNS-Western",
IF(AND('Post Data'!$D276="Invoiced Validation",'Post Data'!$AA276="Ops CO"),"DNS-Regional Ops",
IF(OR('Post Data'!$D276="Create &amp; Upload PO",'Post Data'!$D276="Payment Status Update",'Post Data'!$D276="Create SES and Send to Finance"),"DNS-Finance",
IF('Post Data'!$D276="SCM Invoice Validation","DNS-SCM")))))))))))))))</f>
        <v>Prime Tours</v>
      </c>
      <c r="Z276" s="1" t="str">
        <f>IF(ISNUMBER(SEARCH("DNS",'Post Data'!$Y276)),"DNS","Vendor")</f>
        <v>Vendor</v>
      </c>
      <c r="AA276" s="1" t="str">
        <f t="array" ref="AA276">IFS(ISNUMBER(SEARCH("Central Office",'Post Data'!$C276)),"Ops CO",
OR(ISNUMBER(SEARCH("CNR",'Post Data'!$C276)),ISNUMBER(SEARCH("NWR",'Post Data'!$C276))),"Central",
OR(ISNUMBER(SEARCH("ESR",'Post Data'!$C276)),ISNUMBER(SEARCH("UVR",'Post Data'!$C276))),"Eastern",
OR(ISNUMBER(SEARCH("NCR",'Post Data'!$C276)),ISNUMBER(SEARCH("NTR",'Post Data'!$C276))),"Northern",
OR(ISNUMBER(SEARCH("WSR",'Post Data'!$C276)),ISNUMBER(SEARCH("SUR",'Post Data'!$C276))),"Southern",
OR(ISNUMBER(SEARCH("WCR",'Post Data'!$C276)),ISNUMBER(SEARCH("WNR",'Post Data'!$C276))),"Western")</f>
        <v>Ops CO</v>
      </c>
      <c r="AB276" s="1" t="str">
        <f>'Post Data'!$R276</f>
        <v>Vehicle - Additional</v>
      </c>
      <c r="AC276" s="4">
        <v>45107.0</v>
      </c>
      <c r="AD276" s="1">
        <f>COUNTIFS('Post Data'!$X$2:$X$465,"Within SLA",'Post Data'!$C$2:$C$465,'Post Data'!$C276,'Post Data'!$D$2:$D$465,'Post Data'!$D276)</f>
        <v>0</v>
      </c>
      <c r="AE276" s="1">
        <f>COUNTIFS('Post Data'!$X$2:$X$465,"SLA Violated",'Post Data'!$C$2:$C$465,'Post Data'!$C276,'Post Data'!$D$2:$D$465,'Post Data'!$D276)</f>
        <v>2</v>
      </c>
      <c r="AF276" s="10">
        <f>'Post Data'!$AD276/('Post Data'!$AD276+'Post Data'!$AE276)</f>
        <v>0</v>
      </c>
    </row>
    <row r="277" ht="15.75" customHeight="1">
      <c r="A277" s="1" t="s">
        <v>670</v>
      </c>
      <c r="B277" s="1" t="s">
        <v>29</v>
      </c>
      <c r="C277" s="1" t="s">
        <v>550</v>
      </c>
      <c r="D277" s="1" t="s">
        <v>108</v>
      </c>
      <c r="E277" s="1" t="s">
        <v>551</v>
      </c>
      <c r="F277" s="1" t="s">
        <v>552</v>
      </c>
      <c r="G277" s="1" t="s">
        <v>183</v>
      </c>
      <c r="H277" s="1" t="s">
        <v>184</v>
      </c>
      <c r="I277" s="1">
        <v>143.0</v>
      </c>
      <c r="J277" s="1" t="s">
        <v>34</v>
      </c>
      <c r="K277" s="1" t="s">
        <v>35</v>
      </c>
      <c r="L277" s="9">
        <v>45133.683333333334</v>
      </c>
      <c r="M277" s="9">
        <v>45121.683333333334</v>
      </c>
      <c r="N277" s="9" t="s">
        <v>265</v>
      </c>
      <c r="O277" s="1" t="s">
        <v>266</v>
      </c>
      <c r="P277" s="1" t="b">
        <v>0</v>
      </c>
      <c r="Q277" s="1" t="s">
        <v>108</v>
      </c>
      <c r="R277" s="1" t="s">
        <v>185</v>
      </c>
      <c r="S277" s="1" t="s">
        <v>48</v>
      </c>
      <c r="T277" s="1" t="s">
        <v>39</v>
      </c>
      <c r="U277" s="1" t="str">
        <f>IF(ISNUMBER('Post Data'!$N277),"Done","Pending")</f>
        <v>Pending</v>
      </c>
      <c r="V277" s="5">
        <f>IFERROR('Post Data'!$N277-'Post Data'!$M277,5000)</f>
        <v>5000</v>
      </c>
      <c r="W277" s="1" t="str">
        <f t="array" ref="W277">IFS('Post Data'!$V277&lt;=5,"00-05 Days",
AND('Post Data'!$V277&gt;5,'Post Data'!$V277&lt;=10),"06-10 Days",
AND('Post Data'!$V277&gt;10,'Post Data'!$V277&lt;=15),"11-15 Days",
AND('Post Data'!$V277&gt;15,'Post Data'!$V277&lt;=20),"16-20 Days",
'Post Data'!$V277&gt;20,"20+ Days")</f>
        <v>20+ Days</v>
      </c>
      <c r="X277" s="1" t="str">
        <f>IF(AND('Post Data'!$N277&lt;='Post Data'!$L277,'Post Data'!$N277&lt;&gt;0),"Within SLA",IF(AND(TODAY()&lt;='Post Data'!$L277,'Post Data'!$N277=0),"Within SLA","SLA Violated"))</f>
        <v>SLA Violated</v>
      </c>
      <c r="Y277" s="1" t="str">
        <f t="array" ref="Y277">IFERROR(INDEX('Pending @'!$B$2:$B$19,MATCH('Post Data'!$H277,'Pending @'!$A$2:$A$19,0)),
IF(AND('Post Data'!$D277="Region Update",'Post Data'!$AA277="Central"),"DNS-Central",
IF(AND('Post Data'!$D277="Region Update",'Post Data'!$AA277="Eastern"),"DNS-Eastern",
IF(AND('Post Data'!$D277="Region Update",'Post Data'!$AA277="Northern"),"DNS-Northern",
IF(AND('Post Data'!$D277="Region Update",'Post Data'!$AA277="Southern"),"DNS-Southern",
IF(AND('Post Data'!$D277="Region Update",'Post Data'!$AA277="Western"),"DNS-Western",
IF(AND('Post Data'!$D277="Region Update",'Post Data'!$AA277="Ops CO"),"DNS-Regional Ops",
IF(AND('Post Data'!$D277="Invoice Validation",'Post Data'!$AA277="Central"),"DNS-Central",
IF(AND('Post Data'!$D277="Invoice Validation",'Post Data'!$AA277="Eastern"),"DNS-Eastern",
IF(AND('Post Data'!$D277="Invoice Validation",'Post Data'!$AA277="Northern"),"DNS-Northern",
IF(AND('Post Data'!$D277="Invoice Validation",'Post Data'!$AA277="Southern"),"DNS-Southern",
IF(AND('Post Data'!$D277="Invoice Validation",'Post Data'!$AA277="Western"),"DNS-Western",
IF(AND('Post Data'!$D277="Invoiced Validation",'Post Data'!$AA277="Ops CO"),"DNS-Regional Ops",
IF(OR('Post Data'!$D277="Create &amp; Upload PO",'Post Data'!$D277="Payment Status Update",'Post Data'!$D277="Create SES and Send to Finance"),"DNS-Finance",
IF('Post Data'!$D277="SCM Invoice Validation","DNS-SCM")))))))))))))))</f>
        <v>DNS-Regional Ops</v>
      </c>
      <c r="Z277" s="1" t="str">
        <f>IF(ISNUMBER(SEARCH("DNS",'Post Data'!$Y277)),"DNS","Vendor")</f>
        <v>DNS</v>
      </c>
      <c r="AA277" s="1" t="str">
        <f t="array" ref="AA277">IFS(ISNUMBER(SEARCH("Central Office",'Post Data'!$C277)),"Ops CO",
OR(ISNUMBER(SEARCH("CNR",'Post Data'!$C277)),ISNUMBER(SEARCH("NWR",'Post Data'!$C277))),"Central",
OR(ISNUMBER(SEARCH("ESR",'Post Data'!$C277)),ISNUMBER(SEARCH("UVR",'Post Data'!$C277))),"Eastern",
OR(ISNUMBER(SEARCH("NCR",'Post Data'!$C277)),ISNUMBER(SEARCH("NTR",'Post Data'!$C277))),"Northern",
OR(ISNUMBER(SEARCH("WSR",'Post Data'!$C277)),ISNUMBER(SEARCH("SUR",'Post Data'!$C277))),"Southern",
OR(ISNUMBER(SEARCH("WCR",'Post Data'!$C277)),ISNUMBER(SEARCH("WNR",'Post Data'!$C277))),"Western")</f>
        <v>Ops CO</v>
      </c>
      <c r="AB277" s="1" t="str">
        <f>'Post Data'!$R277</f>
        <v>Caretaker</v>
      </c>
      <c r="AC277" s="4">
        <v>45107.0</v>
      </c>
      <c r="AD277" s="1">
        <f>COUNTIFS('Post Data'!$X$2:$X$465,"Within SLA",'Post Data'!$C$2:$C$465,'Post Data'!$C277,'Post Data'!$D$2:$D$465,'Post Data'!$D277)</f>
        <v>0</v>
      </c>
      <c r="AE277" s="1">
        <f>COUNTIFS('Post Data'!$X$2:$X$465,"SLA Violated",'Post Data'!$C$2:$C$465,'Post Data'!$C277,'Post Data'!$D$2:$D$465,'Post Data'!$D277)</f>
        <v>2</v>
      </c>
      <c r="AF277" s="10">
        <f>'Post Data'!$AD277/('Post Data'!$AD277+'Post Data'!$AE277)</f>
        <v>0</v>
      </c>
    </row>
    <row r="278" ht="15.75" customHeight="1">
      <c r="A278" s="1" t="s">
        <v>671</v>
      </c>
      <c r="B278" s="1" t="s">
        <v>29</v>
      </c>
      <c r="C278" s="1" t="s">
        <v>621</v>
      </c>
      <c r="D278" s="1" t="s">
        <v>154</v>
      </c>
      <c r="E278" s="1" t="s">
        <v>248</v>
      </c>
      <c r="F278" s="1" t="s">
        <v>249</v>
      </c>
      <c r="G278" s="1" t="s">
        <v>367</v>
      </c>
      <c r="H278" s="1" t="s">
        <v>368</v>
      </c>
      <c r="I278" s="1">
        <v>113.0</v>
      </c>
      <c r="J278" s="1" t="s">
        <v>34</v>
      </c>
      <c r="K278" s="1" t="s">
        <v>35</v>
      </c>
      <c r="L278" s="9">
        <v>45124.881944444445</v>
      </c>
      <c r="M278" s="9">
        <v>45120.881944444445</v>
      </c>
      <c r="N278" s="9">
        <v>45124.65902777778</v>
      </c>
      <c r="O278" s="1" t="s">
        <v>246</v>
      </c>
      <c r="P278" s="1" t="b">
        <v>0</v>
      </c>
      <c r="Q278" s="1" t="s">
        <v>154</v>
      </c>
      <c r="R278" s="1" t="s">
        <v>51</v>
      </c>
      <c r="S278" s="1" t="s">
        <v>48</v>
      </c>
      <c r="T278" s="1" t="s">
        <v>39</v>
      </c>
      <c r="U278" s="1" t="str">
        <f>IF(ISNUMBER('Post Data'!$N278),"Done","Pending")</f>
        <v>Done</v>
      </c>
      <c r="V278" s="5">
        <f>IFERROR('Post Data'!$N278-'Post Data'!$M278,5000)</f>
        <v>3.777083333</v>
      </c>
      <c r="W278" s="1" t="str">
        <f t="array" ref="W278">IFS('Post Data'!$V278&lt;=5,"00-05 Days",
AND('Post Data'!$V278&gt;5,'Post Data'!$V278&lt;=10),"06-10 Days",
AND('Post Data'!$V278&gt;10,'Post Data'!$V278&lt;=15),"11-15 Days",
AND('Post Data'!$V278&gt;15,'Post Data'!$V278&lt;=20),"16-20 Days",
'Post Data'!$V278&gt;20,"20+ Days")</f>
        <v>00-05 Days</v>
      </c>
      <c r="X278" s="1" t="str">
        <f>IF(AND('Post Data'!$N278&lt;='Post Data'!$L278,'Post Data'!$N278&lt;&gt;0),"Within SLA",IF(AND(TODAY()&lt;='Post Data'!$L278,'Post Data'!$N278=0),"Within SLA","SLA Violated"))</f>
        <v>Within SLA</v>
      </c>
      <c r="Y278" s="1" t="str">
        <f t="array" ref="Y278">IFERROR(INDEX('Pending @'!$B$2:$B$19,MATCH('Post Data'!$H278,'Pending @'!$A$2:$A$19,0)),
IF(AND('Post Data'!$D278="Region Update",'Post Data'!$AA278="Central"),"DNS-Central",
IF(AND('Post Data'!$D278="Region Update",'Post Data'!$AA278="Eastern"),"DNS-Eastern",
IF(AND('Post Data'!$D278="Region Update",'Post Data'!$AA278="Northern"),"DNS-Northern",
IF(AND('Post Data'!$D278="Region Update",'Post Data'!$AA278="Southern"),"DNS-Southern",
IF(AND('Post Data'!$D278="Region Update",'Post Data'!$AA278="Western"),"DNS-Western",
IF(AND('Post Data'!$D278="Region Update",'Post Data'!$AA278="Ops CO"),"DNS-Regional Ops",
IF(AND('Post Data'!$D278="Invoice Validation",'Post Data'!$AA278="Central"),"DNS-Central",
IF(AND('Post Data'!$D278="Invoice Validation",'Post Data'!$AA278="Eastern"),"DNS-Eastern",
IF(AND('Post Data'!$D278="Invoice Validation",'Post Data'!$AA278="Northern"),"DNS-Northern",
IF(AND('Post Data'!$D278="Invoice Validation",'Post Data'!$AA278="Southern"),"DNS-Southern",
IF(AND('Post Data'!$D278="Invoice Validation",'Post Data'!$AA278="Western"),"DNS-Western",
IF(AND('Post Data'!$D278="Invoiced Validation",'Post Data'!$AA278="Ops CO"),"DNS-Regional Ops",
IF(OR('Post Data'!$D278="Create &amp; Upload PO",'Post Data'!$D278="Payment Status Update",'Post Data'!$D278="Create SES and Send to Finance"),"DNS-Finance",
IF('Post Data'!$D278="SCM Invoice Validation","DNS-SCM")))))))))))))))</f>
        <v>Browns-Eastern</v>
      </c>
      <c r="Z278" s="1" t="str">
        <f>IF(ISNUMBER(SEARCH("DNS",'Post Data'!$Y278)),"DNS","Vendor")</f>
        <v>Vendor</v>
      </c>
      <c r="AA278" s="1" t="str">
        <f t="array" ref="AA278">IFS(ISNUMBER(SEARCH("Central Office",'Post Data'!$C278)),"Ops CO",
OR(ISNUMBER(SEARCH("CNR",'Post Data'!$C278)),ISNUMBER(SEARCH("NWR",'Post Data'!$C278))),"Central",
OR(ISNUMBER(SEARCH("ESR",'Post Data'!$C278)),ISNUMBER(SEARCH("UVR",'Post Data'!$C278))),"Eastern",
OR(ISNUMBER(SEARCH("NCR",'Post Data'!$C278)),ISNUMBER(SEARCH("NTR",'Post Data'!$C278))),"Northern",
OR(ISNUMBER(SEARCH("WSR",'Post Data'!$C278)),ISNUMBER(SEARCH("SUR",'Post Data'!$C278))),"Southern",
OR(ISNUMBER(SEARCH("WCR",'Post Data'!$C278)),ISNUMBER(SEARCH("WNR",'Post Data'!$C278))),"Western")</f>
        <v>Eastern</v>
      </c>
      <c r="AB278" s="1" t="str">
        <f>'Post Data'!$R278</f>
        <v>Refuel</v>
      </c>
      <c r="AC278" s="4">
        <v>45107.0</v>
      </c>
      <c r="AD278" s="1">
        <f>COUNTIFS('Post Data'!$X$2:$X$465,"Within SLA",'Post Data'!$C$2:$C$465,'Post Data'!$C278,'Post Data'!$D$2:$D$465,'Post Data'!$D278)</f>
        <v>1</v>
      </c>
      <c r="AE278" s="1">
        <f>COUNTIFS('Post Data'!$X$2:$X$465,"SLA Violated",'Post Data'!$C$2:$C$465,'Post Data'!$C278,'Post Data'!$D$2:$D$465,'Post Data'!$D278)</f>
        <v>0</v>
      </c>
      <c r="AF278" s="10">
        <f>'Post Data'!$AD278/('Post Data'!$AD278+'Post Data'!$AE278)</f>
        <v>1</v>
      </c>
    </row>
    <row r="279" ht="15.75" customHeight="1">
      <c r="A279" s="1" t="s">
        <v>672</v>
      </c>
      <c r="B279" s="1" t="s">
        <v>29</v>
      </c>
      <c r="C279" s="1" t="s">
        <v>645</v>
      </c>
      <c r="D279" s="1" t="s">
        <v>154</v>
      </c>
      <c r="E279" s="1" t="s">
        <v>248</v>
      </c>
      <c r="F279" s="1" t="s">
        <v>249</v>
      </c>
      <c r="G279" s="1" t="s">
        <v>367</v>
      </c>
      <c r="H279" s="1" t="s">
        <v>368</v>
      </c>
      <c r="I279" s="1">
        <v>112.0</v>
      </c>
      <c r="J279" s="1" t="s">
        <v>34</v>
      </c>
      <c r="K279" s="1" t="s">
        <v>35</v>
      </c>
      <c r="L279" s="9">
        <v>45124.88055555556</v>
      </c>
      <c r="M279" s="9">
        <v>45120.88055555556</v>
      </c>
      <c r="N279" s="9">
        <v>45124.55</v>
      </c>
      <c r="O279" s="1" t="s">
        <v>246</v>
      </c>
      <c r="P279" s="1" t="b">
        <v>0</v>
      </c>
      <c r="Q279" s="1" t="s">
        <v>154</v>
      </c>
      <c r="R279" s="1" t="s">
        <v>37</v>
      </c>
      <c r="S279" s="1" t="s">
        <v>48</v>
      </c>
      <c r="T279" s="1" t="s">
        <v>39</v>
      </c>
      <c r="U279" s="1" t="str">
        <f>IF(ISNUMBER('Post Data'!$N279),"Done","Pending")</f>
        <v>Done</v>
      </c>
      <c r="V279" s="5">
        <f>IFERROR('Post Data'!$N279-'Post Data'!$M279,5000)</f>
        <v>3.669444444</v>
      </c>
      <c r="W279" s="1" t="str">
        <f t="array" ref="W279">IFS('Post Data'!$V279&lt;=5,"00-05 Days",
AND('Post Data'!$V279&gt;5,'Post Data'!$V279&lt;=10),"06-10 Days",
AND('Post Data'!$V279&gt;10,'Post Data'!$V279&lt;=15),"11-15 Days",
AND('Post Data'!$V279&gt;15,'Post Data'!$V279&lt;=20),"16-20 Days",
'Post Data'!$V279&gt;20,"20+ Days")</f>
        <v>00-05 Days</v>
      </c>
      <c r="X279" s="1" t="str">
        <f>IF(AND('Post Data'!$N279&lt;='Post Data'!$L279,'Post Data'!$N279&lt;&gt;0),"Within SLA",IF(AND(TODAY()&lt;='Post Data'!$L279,'Post Data'!$N279=0),"Within SLA","SLA Violated"))</f>
        <v>Within SLA</v>
      </c>
      <c r="Y279" s="1" t="str">
        <f t="array" ref="Y279">IFERROR(INDEX('Pending @'!$B$2:$B$19,MATCH('Post Data'!$H279,'Pending @'!$A$2:$A$19,0)),
IF(AND('Post Data'!$D279="Region Update",'Post Data'!$AA279="Central"),"DNS-Central",
IF(AND('Post Data'!$D279="Region Update",'Post Data'!$AA279="Eastern"),"DNS-Eastern",
IF(AND('Post Data'!$D279="Region Update",'Post Data'!$AA279="Northern"),"DNS-Northern",
IF(AND('Post Data'!$D279="Region Update",'Post Data'!$AA279="Southern"),"DNS-Southern",
IF(AND('Post Data'!$D279="Region Update",'Post Data'!$AA279="Western"),"DNS-Western",
IF(AND('Post Data'!$D279="Region Update",'Post Data'!$AA279="Ops CO"),"DNS-Regional Ops",
IF(AND('Post Data'!$D279="Invoice Validation",'Post Data'!$AA279="Central"),"DNS-Central",
IF(AND('Post Data'!$D279="Invoice Validation",'Post Data'!$AA279="Eastern"),"DNS-Eastern",
IF(AND('Post Data'!$D279="Invoice Validation",'Post Data'!$AA279="Northern"),"DNS-Northern",
IF(AND('Post Data'!$D279="Invoice Validation",'Post Data'!$AA279="Southern"),"DNS-Southern",
IF(AND('Post Data'!$D279="Invoice Validation",'Post Data'!$AA279="Western"),"DNS-Western",
IF(AND('Post Data'!$D279="Invoiced Validation",'Post Data'!$AA279="Ops CO"),"DNS-Regional Ops",
IF(OR('Post Data'!$D279="Create &amp; Upload PO",'Post Data'!$D279="Payment Status Update",'Post Data'!$D279="Create SES and Send to Finance"),"DNS-Finance",
IF('Post Data'!$D279="SCM Invoice Validation","DNS-SCM")))))))))))))))</f>
        <v>Browns-Eastern</v>
      </c>
      <c r="Z279" s="1" t="str">
        <f>IF(ISNUMBER(SEARCH("DNS",'Post Data'!$Y279)),"DNS","Vendor")</f>
        <v>Vendor</v>
      </c>
      <c r="AA279" s="1" t="str">
        <f t="array" ref="AA279">IFS(ISNUMBER(SEARCH("Central Office",'Post Data'!$C279)),"Ops CO",
OR(ISNUMBER(SEARCH("CNR",'Post Data'!$C279)),ISNUMBER(SEARCH("NWR",'Post Data'!$C279))),"Central",
OR(ISNUMBER(SEARCH("ESR",'Post Data'!$C279)),ISNUMBER(SEARCH("UVR",'Post Data'!$C279))),"Eastern",
OR(ISNUMBER(SEARCH("NCR",'Post Data'!$C279)),ISNUMBER(SEARCH("NTR",'Post Data'!$C279))),"Northern",
OR(ISNUMBER(SEARCH("WSR",'Post Data'!$C279)),ISNUMBER(SEARCH("SUR",'Post Data'!$C279))),"Southern",
OR(ISNUMBER(SEARCH("WCR",'Post Data'!$C279)),ISNUMBER(SEARCH("WNR",'Post Data'!$C279))),"Western")</f>
        <v>Eastern</v>
      </c>
      <c r="AB279" s="1" t="str">
        <f>'Post Data'!$R279</f>
        <v>PIS</v>
      </c>
      <c r="AC279" s="4">
        <v>45107.0</v>
      </c>
      <c r="AD279" s="1">
        <f>COUNTIFS('Post Data'!$X$2:$X$465,"Within SLA",'Post Data'!$C$2:$C$465,'Post Data'!$C279,'Post Data'!$D$2:$D$465,'Post Data'!$D279)</f>
        <v>1</v>
      </c>
      <c r="AE279" s="1">
        <f>COUNTIFS('Post Data'!$X$2:$X$465,"SLA Violated",'Post Data'!$C$2:$C$465,'Post Data'!$C279,'Post Data'!$D$2:$D$465,'Post Data'!$D279)</f>
        <v>0</v>
      </c>
      <c r="AF279" s="10">
        <f>'Post Data'!$AD279/('Post Data'!$AD279+'Post Data'!$AE279)</f>
        <v>1</v>
      </c>
    </row>
    <row r="280" ht="15.75" customHeight="1">
      <c r="A280" s="1" t="s">
        <v>673</v>
      </c>
      <c r="B280" s="1" t="s">
        <v>29</v>
      </c>
      <c r="C280" s="1" t="s">
        <v>640</v>
      </c>
      <c r="D280" s="1" t="s">
        <v>154</v>
      </c>
      <c r="E280" s="1" t="s">
        <v>248</v>
      </c>
      <c r="F280" s="1" t="s">
        <v>249</v>
      </c>
      <c r="G280" s="1" t="s">
        <v>367</v>
      </c>
      <c r="H280" s="1" t="s">
        <v>368</v>
      </c>
      <c r="I280" s="1">
        <v>118.0</v>
      </c>
      <c r="J280" s="1" t="s">
        <v>34</v>
      </c>
      <c r="K280" s="1" t="s">
        <v>35</v>
      </c>
      <c r="L280" s="9">
        <v>45124.87986111111</v>
      </c>
      <c r="M280" s="9">
        <v>45120.87986111111</v>
      </c>
      <c r="N280" s="9">
        <v>45124.611805555556</v>
      </c>
      <c r="O280" s="1" t="s">
        <v>246</v>
      </c>
      <c r="P280" s="1" t="b">
        <v>0</v>
      </c>
      <c r="Q280" s="1" t="s">
        <v>154</v>
      </c>
      <c r="R280" s="1" t="s">
        <v>45</v>
      </c>
      <c r="S280" s="1" t="s">
        <v>48</v>
      </c>
      <c r="T280" s="1" t="s">
        <v>39</v>
      </c>
      <c r="U280" s="1" t="str">
        <f>IF(ISNUMBER('Post Data'!$N280),"Done","Pending")</f>
        <v>Done</v>
      </c>
      <c r="V280" s="5">
        <f>IFERROR('Post Data'!$N280-'Post Data'!$M280,5000)</f>
        <v>3.731944444</v>
      </c>
      <c r="W280" s="1" t="str">
        <f t="array" ref="W280">IFS('Post Data'!$V280&lt;=5,"00-05 Days",
AND('Post Data'!$V280&gt;5,'Post Data'!$V280&lt;=10),"06-10 Days",
AND('Post Data'!$V280&gt;10,'Post Data'!$V280&lt;=15),"11-15 Days",
AND('Post Data'!$V280&gt;15,'Post Data'!$V280&lt;=20),"16-20 Days",
'Post Data'!$V280&gt;20,"20+ Days")</f>
        <v>00-05 Days</v>
      </c>
      <c r="X280" s="1" t="str">
        <f>IF(AND('Post Data'!$N280&lt;='Post Data'!$L280,'Post Data'!$N280&lt;&gt;0),"Within SLA",IF(AND(TODAY()&lt;='Post Data'!$L280,'Post Data'!$N280=0),"Within SLA","SLA Violated"))</f>
        <v>Within SLA</v>
      </c>
      <c r="Y280" s="1" t="str">
        <f t="array" ref="Y280">IFERROR(INDEX('Pending @'!$B$2:$B$19,MATCH('Post Data'!$H280,'Pending @'!$A$2:$A$19,0)),
IF(AND('Post Data'!$D280="Region Update",'Post Data'!$AA280="Central"),"DNS-Central",
IF(AND('Post Data'!$D280="Region Update",'Post Data'!$AA280="Eastern"),"DNS-Eastern",
IF(AND('Post Data'!$D280="Region Update",'Post Data'!$AA280="Northern"),"DNS-Northern",
IF(AND('Post Data'!$D280="Region Update",'Post Data'!$AA280="Southern"),"DNS-Southern",
IF(AND('Post Data'!$D280="Region Update",'Post Data'!$AA280="Western"),"DNS-Western",
IF(AND('Post Data'!$D280="Region Update",'Post Data'!$AA280="Ops CO"),"DNS-Regional Ops",
IF(AND('Post Data'!$D280="Invoice Validation",'Post Data'!$AA280="Central"),"DNS-Central",
IF(AND('Post Data'!$D280="Invoice Validation",'Post Data'!$AA280="Eastern"),"DNS-Eastern",
IF(AND('Post Data'!$D280="Invoice Validation",'Post Data'!$AA280="Northern"),"DNS-Northern",
IF(AND('Post Data'!$D280="Invoice Validation",'Post Data'!$AA280="Southern"),"DNS-Southern",
IF(AND('Post Data'!$D280="Invoice Validation",'Post Data'!$AA280="Western"),"DNS-Western",
IF(AND('Post Data'!$D280="Invoiced Validation",'Post Data'!$AA280="Ops CO"),"DNS-Regional Ops",
IF(OR('Post Data'!$D280="Create &amp; Upload PO",'Post Data'!$D280="Payment Status Update",'Post Data'!$D280="Create SES and Send to Finance"),"DNS-Finance",
IF('Post Data'!$D280="SCM Invoice Validation","DNS-SCM")))))))))))))))</f>
        <v>Browns-Eastern</v>
      </c>
      <c r="Z280" s="1" t="str">
        <f>IF(ISNUMBER(SEARCH("DNS",'Post Data'!$Y280)),"DNS","Vendor")</f>
        <v>Vendor</v>
      </c>
      <c r="AA280" s="1" t="str">
        <f t="array" ref="AA280">IFS(ISNUMBER(SEARCH("Central Office",'Post Data'!$C280)),"Ops CO",
OR(ISNUMBER(SEARCH("CNR",'Post Data'!$C280)),ISNUMBER(SEARCH("NWR",'Post Data'!$C280))),"Central",
OR(ISNUMBER(SEARCH("ESR",'Post Data'!$C280)),ISNUMBER(SEARCH("UVR",'Post Data'!$C280))),"Eastern",
OR(ISNUMBER(SEARCH("NCR",'Post Data'!$C280)),ISNUMBER(SEARCH("NTR",'Post Data'!$C280))),"Northern",
OR(ISNUMBER(SEARCH("WSR",'Post Data'!$C280)),ISNUMBER(SEARCH("SUR",'Post Data'!$C280))),"Southern",
OR(ISNUMBER(SEARCH("WCR",'Post Data'!$C280)),ISNUMBER(SEARCH("WNR",'Post Data'!$C280))),"Western")</f>
        <v>Eastern</v>
      </c>
      <c r="AB280" s="1" t="str">
        <f>'Post Data'!$R280</f>
        <v>AC</v>
      </c>
      <c r="AC280" s="4">
        <v>45107.0</v>
      </c>
      <c r="AD280" s="1">
        <f>COUNTIFS('Post Data'!$X$2:$X$465,"Within SLA",'Post Data'!$C$2:$C$465,'Post Data'!$C280,'Post Data'!$D$2:$D$465,'Post Data'!$D280)</f>
        <v>1</v>
      </c>
      <c r="AE280" s="1">
        <f>COUNTIFS('Post Data'!$X$2:$X$465,"SLA Violated",'Post Data'!$C$2:$C$465,'Post Data'!$C280,'Post Data'!$D$2:$D$465,'Post Data'!$D280)</f>
        <v>0</v>
      </c>
      <c r="AF280" s="10">
        <f>'Post Data'!$AD280/('Post Data'!$AD280+'Post Data'!$AE280)</f>
        <v>1</v>
      </c>
    </row>
    <row r="281" ht="15.75" customHeight="1">
      <c r="A281" s="1" t="s">
        <v>674</v>
      </c>
      <c r="B281" s="1" t="s">
        <v>29</v>
      </c>
      <c r="C281" s="1" t="s">
        <v>643</v>
      </c>
      <c r="D281" s="1" t="s">
        <v>154</v>
      </c>
      <c r="E281" s="1" t="s">
        <v>248</v>
      </c>
      <c r="F281" s="1" t="s">
        <v>249</v>
      </c>
      <c r="G281" s="1" t="s">
        <v>367</v>
      </c>
      <c r="H281" s="1" t="s">
        <v>368</v>
      </c>
      <c r="I281" s="1">
        <v>123.0</v>
      </c>
      <c r="J281" s="1" t="s">
        <v>34</v>
      </c>
      <c r="K281" s="1" t="s">
        <v>35</v>
      </c>
      <c r="L281" s="9">
        <v>45124.879166666666</v>
      </c>
      <c r="M281" s="9">
        <v>45120.879166666666</v>
      </c>
      <c r="N281" s="9">
        <v>45124.55486111111</v>
      </c>
      <c r="O281" s="1" t="s">
        <v>246</v>
      </c>
      <c r="P281" s="1" t="b">
        <v>0</v>
      </c>
      <c r="Q281" s="1" t="s">
        <v>154</v>
      </c>
      <c r="R281" s="1" t="s">
        <v>42</v>
      </c>
      <c r="S281" s="1" t="s">
        <v>48</v>
      </c>
      <c r="T281" s="1" t="s">
        <v>39</v>
      </c>
      <c r="U281" s="1" t="str">
        <f>IF(ISNUMBER('Post Data'!$N281),"Done","Pending")</f>
        <v>Done</v>
      </c>
      <c r="V281" s="5">
        <f>IFERROR('Post Data'!$N281-'Post Data'!$M281,5000)</f>
        <v>3.675694444</v>
      </c>
      <c r="W281" s="1" t="str">
        <f t="array" ref="W281">IFS('Post Data'!$V281&lt;=5,"00-05 Days",
AND('Post Data'!$V281&gt;5,'Post Data'!$V281&lt;=10),"06-10 Days",
AND('Post Data'!$V281&gt;10,'Post Data'!$V281&lt;=15),"11-15 Days",
AND('Post Data'!$V281&gt;15,'Post Data'!$V281&lt;=20),"16-20 Days",
'Post Data'!$V281&gt;20,"20+ Days")</f>
        <v>00-05 Days</v>
      </c>
      <c r="X281" s="1" t="str">
        <f>IF(AND('Post Data'!$N281&lt;='Post Data'!$L281,'Post Data'!$N281&lt;&gt;0),"Within SLA",IF(AND(TODAY()&lt;='Post Data'!$L281,'Post Data'!$N281=0),"Within SLA","SLA Violated"))</f>
        <v>Within SLA</v>
      </c>
      <c r="Y281" s="1" t="str">
        <f t="array" ref="Y281">IFERROR(INDEX('Pending @'!$B$2:$B$19,MATCH('Post Data'!$H281,'Pending @'!$A$2:$A$19,0)),
IF(AND('Post Data'!$D281="Region Update",'Post Data'!$AA281="Central"),"DNS-Central",
IF(AND('Post Data'!$D281="Region Update",'Post Data'!$AA281="Eastern"),"DNS-Eastern",
IF(AND('Post Data'!$D281="Region Update",'Post Data'!$AA281="Northern"),"DNS-Northern",
IF(AND('Post Data'!$D281="Region Update",'Post Data'!$AA281="Southern"),"DNS-Southern",
IF(AND('Post Data'!$D281="Region Update",'Post Data'!$AA281="Western"),"DNS-Western",
IF(AND('Post Data'!$D281="Region Update",'Post Data'!$AA281="Ops CO"),"DNS-Regional Ops",
IF(AND('Post Data'!$D281="Invoice Validation",'Post Data'!$AA281="Central"),"DNS-Central",
IF(AND('Post Data'!$D281="Invoice Validation",'Post Data'!$AA281="Eastern"),"DNS-Eastern",
IF(AND('Post Data'!$D281="Invoice Validation",'Post Data'!$AA281="Northern"),"DNS-Northern",
IF(AND('Post Data'!$D281="Invoice Validation",'Post Data'!$AA281="Southern"),"DNS-Southern",
IF(AND('Post Data'!$D281="Invoice Validation",'Post Data'!$AA281="Western"),"DNS-Western",
IF(AND('Post Data'!$D281="Invoiced Validation",'Post Data'!$AA281="Ops CO"),"DNS-Regional Ops",
IF(OR('Post Data'!$D281="Create &amp; Upload PO",'Post Data'!$D281="Payment Status Update",'Post Data'!$D281="Create SES and Send to Finance"),"DNS-Finance",
IF('Post Data'!$D281="SCM Invoice Validation","DNS-SCM")))))))))))))))</f>
        <v>Browns-Eastern</v>
      </c>
      <c r="Z281" s="1" t="str">
        <f>IF(ISNUMBER(SEARCH("DNS",'Post Data'!$Y281)),"DNS","Vendor")</f>
        <v>Vendor</v>
      </c>
      <c r="AA281" s="1" t="str">
        <f t="array" ref="AA281">IFS(ISNUMBER(SEARCH("Central Office",'Post Data'!$C281)),"Ops CO",
OR(ISNUMBER(SEARCH("CNR",'Post Data'!$C281)),ISNUMBER(SEARCH("NWR",'Post Data'!$C281))),"Central",
OR(ISNUMBER(SEARCH("ESR",'Post Data'!$C281)),ISNUMBER(SEARCH("UVR",'Post Data'!$C281))),"Eastern",
OR(ISNUMBER(SEARCH("NCR",'Post Data'!$C281)),ISNUMBER(SEARCH("NTR",'Post Data'!$C281))),"Northern",
OR(ISNUMBER(SEARCH("WSR",'Post Data'!$C281)),ISNUMBER(SEARCH("SUR",'Post Data'!$C281))),"Southern",
OR(ISNUMBER(SEARCH("WCR",'Post Data'!$C281)),ISNUMBER(SEARCH("WNR",'Post Data'!$C281))),"Western")</f>
        <v>Eastern</v>
      </c>
      <c r="AB281" s="1" t="str">
        <f>'Post Data'!$R281</f>
        <v>PG</v>
      </c>
      <c r="AC281" s="4">
        <v>45107.0</v>
      </c>
      <c r="AD281" s="1">
        <f>COUNTIFS('Post Data'!$X$2:$X$465,"Within SLA",'Post Data'!$C$2:$C$465,'Post Data'!$C281,'Post Data'!$D$2:$D$465,'Post Data'!$D281)</f>
        <v>1</v>
      </c>
      <c r="AE281" s="1">
        <f>COUNTIFS('Post Data'!$X$2:$X$465,"SLA Violated",'Post Data'!$C$2:$C$465,'Post Data'!$C281,'Post Data'!$D$2:$D$465,'Post Data'!$D281)</f>
        <v>0</v>
      </c>
      <c r="AF281" s="10">
        <f>'Post Data'!$AD281/('Post Data'!$AD281+'Post Data'!$AE281)</f>
        <v>1</v>
      </c>
    </row>
    <row r="282" ht="15.75" customHeight="1">
      <c r="A282" s="1" t="s">
        <v>675</v>
      </c>
      <c r="B282" s="1" t="s">
        <v>29</v>
      </c>
      <c r="C282" s="1" t="s">
        <v>638</v>
      </c>
      <c r="D282" s="1" t="s">
        <v>154</v>
      </c>
      <c r="E282" s="1" t="s">
        <v>248</v>
      </c>
      <c r="F282" s="1" t="s">
        <v>249</v>
      </c>
      <c r="G282" s="1" t="s">
        <v>367</v>
      </c>
      <c r="H282" s="1" t="s">
        <v>368</v>
      </c>
      <c r="I282" s="1">
        <v>141.0</v>
      </c>
      <c r="J282" s="1" t="s">
        <v>34</v>
      </c>
      <c r="K282" s="1" t="s">
        <v>35</v>
      </c>
      <c r="L282" s="9">
        <v>45124.87847222222</v>
      </c>
      <c r="M282" s="9">
        <v>45120.87847222222</v>
      </c>
      <c r="N282" s="9">
        <v>45124.65138888889</v>
      </c>
      <c r="O282" s="1" t="s">
        <v>246</v>
      </c>
      <c r="P282" s="1" t="b">
        <v>0</v>
      </c>
      <c r="Q282" s="1" t="s">
        <v>154</v>
      </c>
      <c r="R282" s="1" t="s">
        <v>65</v>
      </c>
      <c r="S282" s="1" t="s">
        <v>48</v>
      </c>
      <c r="T282" s="1" t="s">
        <v>39</v>
      </c>
      <c r="U282" s="1" t="str">
        <f>IF(ISNUMBER('Post Data'!$N282),"Done","Pending")</f>
        <v>Done</v>
      </c>
      <c r="V282" s="5">
        <f>IFERROR('Post Data'!$N282-'Post Data'!$M282,5000)</f>
        <v>3.772916667</v>
      </c>
      <c r="W282" s="1" t="str">
        <f t="array" ref="W282">IFS('Post Data'!$V282&lt;=5,"00-05 Days",
AND('Post Data'!$V282&gt;5,'Post Data'!$V282&lt;=10),"06-10 Days",
AND('Post Data'!$V282&gt;10,'Post Data'!$V282&lt;=15),"11-15 Days",
AND('Post Data'!$V282&gt;15,'Post Data'!$V282&lt;=20),"16-20 Days",
'Post Data'!$V282&gt;20,"20+ Days")</f>
        <v>00-05 Days</v>
      </c>
      <c r="X282" s="1" t="str">
        <f>IF(AND('Post Data'!$N282&lt;='Post Data'!$L282,'Post Data'!$N282&lt;&gt;0),"Within SLA",IF(AND(TODAY()&lt;='Post Data'!$L282,'Post Data'!$N282=0),"Within SLA","SLA Violated"))</f>
        <v>Within SLA</v>
      </c>
      <c r="Y282" s="1" t="str">
        <f t="array" ref="Y282">IFERROR(INDEX('Pending @'!$B$2:$B$19,MATCH('Post Data'!$H282,'Pending @'!$A$2:$A$19,0)),
IF(AND('Post Data'!$D282="Region Update",'Post Data'!$AA282="Central"),"DNS-Central",
IF(AND('Post Data'!$D282="Region Update",'Post Data'!$AA282="Eastern"),"DNS-Eastern",
IF(AND('Post Data'!$D282="Region Update",'Post Data'!$AA282="Northern"),"DNS-Northern",
IF(AND('Post Data'!$D282="Region Update",'Post Data'!$AA282="Southern"),"DNS-Southern",
IF(AND('Post Data'!$D282="Region Update",'Post Data'!$AA282="Western"),"DNS-Western",
IF(AND('Post Data'!$D282="Region Update",'Post Data'!$AA282="Ops CO"),"DNS-Regional Ops",
IF(AND('Post Data'!$D282="Invoice Validation",'Post Data'!$AA282="Central"),"DNS-Central",
IF(AND('Post Data'!$D282="Invoice Validation",'Post Data'!$AA282="Eastern"),"DNS-Eastern",
IF(AND('Post Data'!$D282="Invoice Validation",'Post Data'!$AA282="Northern"),"DNS-Northern",
IF(AND('Post Data'!$D282="Invoice Validation",'Post Data'!$AA282="Southern"),"DNS-Southern",
IF(AND('Post Data'!$D282="Invoice Validation",'Post Data'!$AA282="Western"),"DNS-Western",
IF(AND('Post Data'!$D282="Invoiced Validation",'Post Data'!$AA282="Ops CO"),"DNS-Regional Ops",
IF(OR('Post Data'!$D282="Create &amp; Upload PO",'Post Data'!$D282="Payment Status Update",'Post Data'!$D282="Create SES and Send to Finance"),"DNS-Finance",
IF('Post Data'!$D282="SCM Invoice Validation","DNS-SCM")))))))))))))))</f>
        <v>Browns-Eastern</v>
      </c>
      <c r="Z282" s="1" t="str">
        <f>IF(ISNUMBER(SEARCH("DNS",'Post Data'!$Y282)),"DNS","Vendor")</f>
        <v>Vendor</v>
      </c>
      <c r="AA282" s="1" t="str">
        <f t="array" ref="AA282">IFS(ISNUMBER(SEARCH("Central Office",'Post Data'!$C282)),"Ops CO",
OR(ISNUMBER(SEARCH("CNR",'Post Data'!$C282)),ISNUMBER(SEARCH("NWR",'Post Data'!$C282))),"Central",
OR(ISNUMBER(SEARCH("ESR",'Post Data'!$C282)),ISNUMBER(SEARCH("UVR",'Post Data'!$C282))),"Eastern",
OR(ISNUMBER(SEARCH("NCR",'Post Data'!$C282)),ISNUMBER(SEARCH("NTR",'Post Data'!$C282))),"Northern",
OR(ISNUMBER(SEARCH("WSR",'Post Data'!$C282)),ISNUMBER(SEARCH("SUR",'Post Data'!$C282))),"Southern",
OR(ISNUMBER(SEARCH("WCR",'Post Data'!$C282)),ISNUMBER(SEARCH("WNR",'Post Data'!$C282))),"Western")</f>
        <v>Eastern</v>
      </c>
      <c r="AB282" s="1" t="str">
        <f>'Post Data'!$R282</f>
        <v>FTG</v>
      </c>
      <c r="AC282" s="4">
        <v>45107.0</v>
      </c>
      <c r="AD282" s="1">
        <f>COUNTIFS('Post Data'!$X$2:$X$465,"Within SLA",'Post Data'!$C$2:$C$465,'Post Data'!$C282,'Post Data'!$D$2:$D$465,'Post Data'!$D282)</f>
        <v>1</v>
      </c>
      <c r="AE282" s="1">
        <f>COUNTIFS('Post Data'!$X$2:$X$465,"SLA Violated",'Post Data'!$C$2:$C$465,'Post Data'!$C282,'Post Data'!$D$2:$D$465,'Post Data'!$D282)</f>
        <v>0</v>
      </c>
      <c r="AF282" s="10">
        <f>'Post Data'!$AD282/('Post Data'!$AD282+'Post Data'!$AE282)</f>
        <v>1</v>
      </c>
    </row>
    <row r="283" ht="15.75" customHeight="1">
      <c r="A283" s="1" t="s">
        <v>676</v>
      </c>
      <c r="B283" s="1" t="s">
        <v>29</v>
      </c>
      <c r="C283" s="1" t="s">
        <v>658</v>
      </c>
      <c r="D283" s="1" t="s">
        <v>414</v>
      </c>
      <c r="E283" s="1" t="s">
        <v>248</v>
      </c>
      <c r="F283" s="1" t="s">
        <v>249</v>
      </c>
      <c r="G283" s="1" t="s">
        <v>345</v>
      </c>
      <c r="H283" s="1" t="s">
        <v>346</v>
      </c>
      <c r="I283" s="1">
        <v>142.0</v>
      </c>
      <c r="J283" s="1" t="s">
        <v>34</v>
      </c>
      <c r="K283" s="1" t="s">
        <v>35</v>
      </c>
      <c r="L283" s="9"/>
      <c r="M283" s="9">
        <v>45120.75069444445</v>
      </c>
      <c r="N283" s="9">
        <v>45124.45</v>
      </c>
      <c r="O283" s="1" t="s">
        <v>246</v>
      </c>
      <c r="P283" s="1" t="b">
        <v>0</v>
      </c>
      <c r="Q283" s="1" t="s">
        <v>414</v>
      </c>
      <c r="R283" s="1" t="s">
        <v>65</v>
      </c>
      <c r="S283" s="1" t="s">
        <v>48</v>
      </c>
      <c r="T283" s="1" t="s">
        <v>39</v>
      </c>
      <c r="U283" s="1" t="str">
        <f>IF(ISNUMBER('Post Data'!$N283),"Done","Pending")</f>
        <v>Done</v>
      </c>
      <c r="V283" s="5">
        <f>IFERROR('Post Data'!$N283-'Post Data'!$M283,5000)</f>
        <v>3.699305556</v>
      </c>
      <c r="W283" s="1" t="str">
        <f t="array" ref="W283">IFS('Post Data'!$V283&lt;=5,"00-05 Days",
AND('Post Data'!$V283&gt;5,'Post Data'!$V283&lt;=10),"06-10 Days",
AND('Post Data'!$V283&gt;10,'Post Data'!$V283&lt;=15),"11-15 Days",
AND('Post Data'!$V283&gt;15,'Post Data'!$V283&lt;=20),"16-20 Days",
'Post Data'!$V283&gt;20,"20+ Days")</f>
        <v>00-05 Days</v>
      </c>
      <c r="X283" s="1" t="str">
        <f>IF(AND('Post Data'!$N283&lt;='Post Data'!$L283,'Post Data'!$N283&lt;&gt;0),"Within SLA",IF(AND(TODAY()&lt;='Post Data'!$L283,'Post Data'!$N283=0),"Within SLA","SLA Violated"))</f>
        <v>SLA Violated</v>
      </c>
      <c r="Y283" s="1" t="str">
        <f t="array" ref="Y283">IFERROR(INDEX('Pending @'!$B$2:$B$19,MATCH('Post Data'!$H283,'Pending @'!$A$2:$A$19,0)),
IF(AND('Post Data'!$D283="Region Update",'Post Data'!$AA283="Central"),"DNS-Central",
IF(AND('Post Data'!$D283="Region Update",'Post Data'!$AA283="Eastern"),"DNS-Eastern",
IF(AND('Post Data'!$D283="Region Update",'Post Data'!$AA283="Northern"),"DNS-Northern",
IF(AND('Post Data'!$D283="Region Update",'Post Data'!$AA283="Southern"),"DNS-Southern",
IF(AND('Post Data'!$D283="Region Update",'Post Data'!$AA283="Western"),"DNS-Western",
IF(AND('Post Data'!$D283="Region Update",'Post Data'!$AA283="Ops CO"),"DNS-Regional Ops",
IF(AND('Post Data'!$D283="Invoice Validation",'Post Data'!$AA283="Central"),"DNS-Central",
IF(AND('Post Data'!$D283="Invoice Validation",'Post Data'!$AA283="Eastern"),"DNS-Eastern",
IF(AND('Post Data'!$D283="Invoice Validation",'Post Data'!$AA283="Northern"),"DNS-Northern",
IF(AND('Post Data'!$D283="Invoice Validation",'Post Data'!$AA283="Southern"),"DNS-Southern",
IF(AND('Post Data'!$D283="Invoice Validation",'Post Data'!$AA283="Western"),"DNS-Western",
IF(AND('Post Data'!$D283="Invoiced Validation",'Post Data'!$AA283="Ops CO"),"DNS-Regional Ops",
IF(OR('Post Data'!$D283="Create &amp; Upload PO",'Post Data'!$D283="Payment Status Update",'Post Data'!$D283="Create SES and Send to Finance"),"DNS-Finance",
IF('Post Data'!$D283="SCM Invoice Validation","DNS-SCM")))))))))))))))</f>
        <v>Browns-Northern</v>
      </c>
      <c r="Z283" s="1" t="str">
        <f>IF(ISNUMBER(SEARCH("DNS",'Post Data'!$Y283)),"DNS","Vendor")</f>
        <v>Vendor</v>
      </c>
      <c r="AA283" s="1" t="str">
        <f t="array" ref="AA283">IFS(ISNUMBER(SEARCH("Central Office",'Post Data'!$C283)),"Ops CO",
OR(ISNUMBER(SEARCH("CNR",'Post Data'!$C283)),ISNUMBER(SEARCH("NWR",'Post Data'!$C283))),"Central",
OR(ISNUMBER(SEARCH("ESR",'Post Data'!$C283)),ISNUMBER(SEARCH("UVR",'Post Data'!$C283))),"Eastern",
OR(ISNUMBER(SEARCH("NCR",'Post Data'!$C283)),ISNUMBER(SEARCH("NTR",'Post Data'!$C283))),"Northern",
OR(ISNUMBER(SEARCH("WSR",'Post Data'!$C283)),ISNUMBER(SEARCH("SUR",'Post Data'!$C283))),"Southern",
OR(ISNUMBER(SEARCH("WCR",'Post Data'!$C283)),ISNUMBER(SEARCH("WNR",'Post Data'!$C283))),"Western")</f>
        <v>Northern</v>
      </c>
      <c r="AB283" s="1" t="str">
        <f>'Post Data'!$R283</f>
        <v>FTG</v>
      </c>
      <c r="AC283" s="4">
        <v>45107.0</v>
      </c>
      <c r="AD283" s="1">
        <f>COUNTIFS('Post Data'!$X$2:$X$465,"Within SLA",'Post Data'!$C$2:$C$465,'Post Data'!$C283,'Post Data'!$D$2:$D$465,'Post Data'!$D283)</f>
        <v>0</v>
      </c>
      <c r="AE283" s="1">
        <f>COUNTIFS('Post Data'!$X$2:$X$465,"SLA Violated",'Post Data'!$C$2:$C$465,'Post Data'!$C283,'Post Data'!$D$2:$D$465,'Post Data'!$D283)</f>
        <v>1</v>
      </c>
      <c r="AF283" s="10">
        <f>'Post Data'!$AD283/('Post Data'!$AD283+'Post Data'!$AE283)</f>
        <v>0</v>
      </c>
    </row>
    <row r="284" ht="15.75" customHeight="1">
      <c r="A284" s="1" t="s">
        <v>677</v>
      </c>
      <c r="B284" s="1" t="s">
        <v>29</v>
      </c>
      <c r="C284" s="1" t="s">
        <v>658</v>
      </c>
      <c r="D284" s="1" t="s">
        <v>182</v>
      </c>
      <c r="E284" s="1" t="s">
        <v>325</v>
      </c>
      <c r="F284" s="1" t="s">
        <v>326</v>
      </c>
      <c r="G284" s="1" t="s">
        <v>302</v>
      </c>
      <c r="H284" s="1" t="s">
        <v>303</v>
      </c>
      <c r="I284" s="1">
        <v>142.0</v>
      </c>
      <c r="J284" s="1" t="s">
        <v>34</v>
      </c>
      <c r="K284" s="1" t="s">
        <v>35</v>
      </c>
      <c r="L284" s="9">
        <v>45123.666666666664</v>
      </c>
      <c r="M284" s="9">
        <v>45120.666666666664</v>
      </c>
      <c r="N284" s="9">
        <v>45120.75069444445</v>
      </c>
      <c r="O284" s="1" t="s">
        <v>246</v>
      </c>
      <c r="P284" s="1" t="b">
        <v>0</v>
      </c>
      <c r="Q284" s="1" t="s">
        <v>182</v>
      </c>
      <c r="R284" s="1" t="s">
        <v>65</v>
      </c>
      <c r="S284" s="1" t="s">
        <v>48</v>
      </c>
      <c r="T284" s="1" t="s">
        <v>39</v>
      </c>
      <c r="U284" s="1" t="str">
        <f>IF(ISNUMBER('Post Data'!$N284),"Done","Pending")</f>
        <v>Done</v>
      </c>
      <c r="V284" s="5">
        <f>IFERROR('Post Data'!$N284-'Post Data'!$M284,5000)</f>
        <v>0.08402777778</v>
      </c>
      <c r="W284" s="1" t="str">
        <f t="array" ref="W284">IFS('Post Data'!$V284&lt;=5,"00-05 Days",
AND('Post Data'!$V284&gt;5,'Post Data'!$V284&lt;=10),"06-10 Days",
AND('Post Data'!$V284&gt;10,'Post Data'!$V284&lt;=15),"11-15 Days",
AND('Post Data'!$V284&gt;15,'Post Data'!$V284&lt;=20),"16-20 Days",
'Post Data'!$V284&gt;20,"20+ Days")</f>
        <v>00-05 Days</v>
      </c>
      <c r="X284" s="1" t="str">
        <f>IF(AND('Post Data'!$N284&lt;='Post Data'!$L284,'Post Data'!$N284&lt;&gt;0),"Within SLA",IF(AND(TODAY()&lt;='Post Data'!$L284,'Post Data'!$N284=0),"Within SLA","SLA Violated"))</f>
        <v>Within SLA</v>
      </c>
      <c r="Y284" s="1" t="str">
        <f t="array" ref="Y284">IFERROR(INDEX('Pending @'!$B$2:$B$19,MATCH('Post Data'!$H284,'Pending @'!$A$2:$A$19,0)),
IF(AND('Post Data'!$D284="Region Update",'Post Data'!$AA284="Central"),"DNS-Central",
IF(AND('Post Data'!$D284="Region Update",'Post Data'!$AA284="Eastern"),"DNS-Eastern",
IF(AND('Post Data'!$D284="Region Update",'Post Data'!$AA284="Northern"),"DNS-Northern",
IF(AND('Post Data'!$D284="Region Update",'Post Data'!$AA284="Southern"),"DNS-Southern",
IF(AND('Post Data'!$D284="Region Update",'Post Data'!$AA284="Western"),"DNS-Western",
IF(AND('Post Data'!$D284="Region Update",'Post Data'!$AA284="Ops CO"),"DNS-Regional Ops",
IF(AND('Post Data'!$D284="Invoice Validation",'Post Data'!$AA284="Central"),"DNS-Central",
IF(AND('Post Data'!$D284="Invoice Validation",'Post Data'!$AA284="Eastern"),"DNS-Eastern",
IF(AND('Post Data'!$D284="Invoice Validation",'Post Data'!$AA284="Northern"),"DNS-Northern",
IF(AND('Post Data'!$D284="Invoice Validation",'Post Data'!$AA284="Southern"),"DNS-Southern",
IF(AND('Post Data'!$D284="Invoice Validation",'Post Data'!$AA284="Western"),"DNS-Western",
IF(AND('Post Data'!$D284="Invoiced Validation",'Post Data'!$AA284="Ops CO"),"DNS-Regional Ops",
IF(OR('Post Data'!$D284="Create &amp; Upload PO",'Post Data'!$D284="Payment Status Update",'Post Data'!$D284="Create SES and Send to Finance"),"DNS-Finance",
IF('Post Data'!$D284="SCM Invoice Validation","DNS-SCM")))))))))))))))</f>
        <v>DNS-Northern</v>
      </c>
      <c r="Z284" s="1" t="str">
        <f>IF(ISNUMBER(SEARCH("DNS",'Post Data'!$Y284)),"DNS","Vendor")</f>
        <v>DNS</v>
      </c>
      <c r="AA284" s="1" t="str">
        <f t="array" ref="AA284">IFS(ISNUMBER(SEARCH("Central Office",'Post Data'!$C284)),"Ops CO",
OR(ISNUMBER(SEARCH("CNR",'Post Data'!$C284)),ISNUMBER(SEARCH("NWR",'Post Data'!$C284))),"Central",
OR(ISNUMBER(SEARCH("ESR",'Post Data'!$C284)),ISNUMBER(SEARCH("UVR",'Post Data'!$C284))),"Eastern",
OR(ISNUMBER(SEARCH("NCR",'Post Data'!$C284)),ISNUMBER(SEARCH("NTR",'Post Data'!$C284))),"Northern",
OR(ISNUMBER(SEARCH("WSR",'Post Data'!$C284)),ISNUMBER(SEARCH("SUR",'Post Data'!$C284))),"Southern",
OR(ISNUMBER(SEARCH("WCR",'Post Data'!$C284)),ISNUMBER(SEARCH("WNR",'Post Data'!$C284))),"Western")</f>
        <v>Northern</v>
      </c>
      <c r="AB284" s="1" t="str">
        <f>'Post Data'!$R284</f>
        <v>FTG</v>
      </c>
      <c r="AC284" s="4">
        <v>45107.0</v>
      </c>
      <c r="AD284" s="1">
        <f>COUNTIFS('Post Data'!$X$2:$X$465,"Within SLA",'Post Data'!$C$2:$C$465,'Post Data'!$C284,'Post Data'!$D$2:$D$465,'Post Data'!$D284)</f>
        <v>2</v>
      </c>
      <c r="AE284" s="1">
        <f>COUNTIFS('Post Data'!$X$2:$X$465,"SLA Violated",'Post Data'!$C$2:$C$465,'Post Data'!$C284,'Post Data'!$D$2:$D$465,'Post Data'!$D284)</f>
        <v>0</v>
      </c>
      <c r="AF284" s="10">
        <f>'Post Data'!$AD284/('Post Data'!$AD284+'Post Data'!$AE284)</f>
        <v>1</v>
      </c>
    </row>
    <row r="285" ht="15.75" customHeight="1">
      <c r="A285" s="1" t="s">
        <v>678</v>
      </c>
      <c r="B285" s="1" t="s">
        <v>29</v>
      </c>
      <c r="C285" s="1" t="s">
        <v>588</v>
      </c>
      <c r="D285" s="1" t="s">
        <v>154</v>
      </c>
      <c r="E285" s="1" t="s">
        <v>248</v>
      </c>
      <c r="F285" s="1" t="s">
        <v>249</v>
      </c>
      <c r="G285" s="1" t="s">
        <v>250</v>
      </c>
      <c r="H285" s="1" t="s">
        <v>251</v>
      </c>
      <c r="I285" s="1">
        <v>111.0</v>
      </c>
      <c r="J285" s="1" t="s">
        <v>34</v>
      </c>
      <c r="K285" s="1" t="s">
        <v>35</v>
      </c>
      <c r="L285" s="9">
        <v>45124.552083333336</v>
      </c>
      <c r="M285" s="9">
        <v>45120.552083333336</v>
      </c>
      <c r="N285" s="9">
        <v>45124.495833333334</v>
      </c>
      <c r="O285" s="1" t="s">
        <v>246</v>
      </c>
      <c r="P285" s="1" t="b">
        <v>0</v>
      </c>
      <c r="Q285" s="1" t="s">
        <v>154</v>
      </c>
      <c r="R285" s="1" t="s">
        <v>42</v>
      </c>
      <c r="S285" s="1" t="s">
        <v>48</v>
      </c>
      <c r="T285" s="1" t="s">
        <v>39</v>
      </c>
      <c r="U285" s="1" t="str">
        <f>IF(ISNUMBER('Post Data'!$N285),"Done","Pending")</f>
        <v>Done</v>
      </c>
      <c r="V285" s="5">
        <f>IFERROR('Post Data'!$N285-'Post Data'!$M285,5000)</f>
        <v>3.94375</v>
      </c>
      <c r="W285" s="1" t="str">
        <f t="array" ref="W285">IFS('Post Data'!$V285&lt;=5,"00-05 Days",
AND('Post Data'!$V285&gt;5,'Post Data'!$V285&lt;=10),"06-10 Days",
AND('Post Data'!$V285&gt;10,'Post Data'!$V285&lt;=15),"11-15 Days",
AND('Post Data'!$V285&gt;15,'Post Data'!$V285&lt;=20),"16-20 Days",
'Post Data'!$V285&gt;20,"20+ Days")</f>
        <v>00-05 Days</v>
      </c>
      <c r="X285" s="1" t="str">
        <f>IF(AND('Post Data'!$N285&lt;='Post Data'!$L285,'Post Data'!$N285&lt;&gt;0),"Within SLA",IF(AND(TODAY()&lt;='Post Data'!$L285,'Post Data'!$N285=0),"Within SLA","SLA Violated"))</f>
        <v>Within SLA</v>
      </c>
      <c r="Y285" s="1" t="str">
        <f t="array" ref="Y285">IFERROR(INDEX('Pending @'!$B$2:$B$19,MATCH('Post Data'!$H285,'Pending @'!$A$2:$A$19,0)),
IF(AND('Post Data'!$D285="Region Update",'Post Data'!$AA285="Central"),"DNS-Central",
IF(AND('Post Data'!$D285="Region Update",'Post Data'!$AA285="Eastern"),"DNS-Eastern",
IF(AND('Post Data'!$D285="Region Update",'Post Data'!$AA285="Northern"),"DNS-Northern",
IF(AND('Post Data'!$D285="Region Update",'Post Data'!$AA285="Southern"),"DNS-Southern",
IF(AND('Post Data'!$D285="Region Update",'Post Data'!$AA285="Western"),"DNS-Western",
IF(AND('Post Data'!$D285="Region Update",'Post Data'!$AA285="Ops CO"),"DNS-Regional Ops",
IF(AND('Post Data'!$D285="Invoice Validation",'Post Data'!$AA285="Central"),"DNS-Central",
IF(AND('Post Data'!$D285="Invoice Validation",'Post Data'!$AA285="Eastern"),"DNS-Eastern",
IF(AND('Post Data'!$D285="Invoice Validation",'Post Data'!$AA285="Northern"),"DNS-Northern",
IF(AND('Post Data'!$D285="Invoice Validation",'Post Data'!$AA285="Southern"),"DNS-Southern",
IF(AND('Post Data'!$D285="Invoice Validation",'Post Data'!$AA285="Western"),"DNS-Western",
IF(AND('Post Data'!$D285="Invoiced Validation",'Post Data'!$AA285="Ops CO"),"DNS-Regional Ops",
IF(OR('Post Data'!$D285="Create &amp; Upload PO",'Post Data'!$D285="Payment Status Update",'Post Data'!$D285="Create SES and Send to Finance"),"DNS-Finance",
IF('Post Data'!$D285="SCM Invoice Validation","DNS-SCM")))))))))))))))</f>
        <v>Browns-Central</v>
      </c>
      <c r="Z285" s="1" t="str">
        <f>IF(ISNUMBER(SEARCH("DNS",'Post Data'!$Y285)),"DNS","Vendor")</f>
        <v>Vendor</v>
      </c>
      <c r="AA285" s="1" t="str">
        <f t="array" ref="AA285">IFS(ISNUMBER(SEARCH("Central Office",'Post Data'!$C285)),"Ops CO",
OR(ISNUMBER(SEARCH("CNR",'Post Data'!$C285)),ISNUMBER(SEARCH("NWR",'Post Data'!$C285))),"Central",
OR(ISNUMBER(SEARCH("ESR",'Post Data'!$C285)),ISNUMBER(SEARCH("UVR",'Post Data'!$C285))),"Eastern",
OR(ISNUMBER(SEARCH("NCR",'Post Data'!$C285)),ISNUMBER(SEARCH("NTR",'Post Data'!$C285))),"Northern",
OR(ISNUMBER(SEARCH("WSR",'Post Data'!$C285)),ISNUMBER(SEARCH("SUR",'Post Data'!$C285))),"Southern",
OR(ISNUMBER(SEARCH("WCR",'Post Data'!$C285)),ISNUMBER(SEARCH("WNR",'Post Data'!$C285))),"Western")</f>
        <v>Central</v>
      </c>
      <c r="AB285" s="1" t="str">
        <f>'Post Data'!$R285</f>
        <v>PG</v>
      </c>
      <c r="AC285" s="4">
        <v>45107.0</v>
      </c>
      <c r="AD285" s="1">
        <f>COUNTIFS('Post Data'!$X$2:$X$465,"Within SLA",'Post Data'!$C$2:$C$465,'Post Data'!$C285,'Post Data'!$D$2:$D$465,'Post Data'!$D285)</f>
        <v>1</v>
      </c>
      <c r="AE285" s="1">
        <f>COUNTIFS('Post Data'!$X$2:$X$465,"SLA Violated",'Post Data'!$C$2:$C$465,'Post Data'!$C285,'Post Data'!$D$2:$D$465,'Post Data'!$D285)</f>
        <v>0</v>
      </c>
      <c r="AF285" s="10">
        <f>'Post Data'!$AD285/('Post Data'!$AD285+'Post Data'!$AE285)</f>
        <v>1</v>
      </c>
    </row>
    <row r="286" ht="15.75" customHeight="1">
      <c r="A286" s="1" t="s">
        <v>679</v>
      </c>
      <c r="B286" s="1" t="s">
        <v>29</v>
      </c>
      <c r="C286" s="1" t="s">
        <v>140</v>
      </c>
      <c r="D286" s="1" t="s">
        <v>154</v>
      </c>
      <c r="E286" s="1" t="s">
        <v>248</v>
      </c>
      <c r="F286" s="1" t="s">
        <v>249</v>
      </c>
      <c r="G286" s="1" t="s">
        <v>345</v>
      </c>
      <c r="H286" s="1" t="s">
        <v>346</v>
      </c>
      <c r="I286" s="1">
        <v>132.0</v>
      </c>
      <c r="J286" s="1" t="s">
        <v>34</v>
      </c>
      <c r="K286" s="1" t="s">
        <v>35</v>
      </c>
      <c r="L286" s="9">
        <v>45124.540972222225</v>
      </c>
      <c r="M286" s="9">
        <v>45120.540972222225</v>
      </c>
      <c r="N286" s="9">
        <v>45120.63888888889</v>
      </c>
      <c r="O286" s="1" t="s">
        <v>246</v>
      </c>
      <c r="P286" s="1" t="b">
        <v>0</v>
      </c>
      <c r="Q286" s="1" t="s">
        <v>154</v>
      </c>
      <c r="R286" s="1" t="s">
        <v>45</v>
      </c>
      <c r="S286" s="1" t="s">
        <v>48</v>
      </c>
      <c r="T286" s="1" t="s">
        <v>39</v>
      </c>
      <c r="U286" s="1" t="str">
        <f>IF(ISNUMBER('Post Data'!$N286),"Done","Pending")</f>
        <v>Done</v>
      </c>
      <c r="V286" s="5">
        <f>IFERROR('Post Data'!$N286-'Post Data'!$M286,5000)</f>
        <v>0.09791666667</v>
      </c>
      <c r="W286" s="1" t="str">
        <f t="array" ref="W286">IFS('Post Data'!$V286&lt;=5,"00-05 Days",
AND('Post Data'!$V286&gt;5,'Post Data'!$V286&lt;=10),"06-10 Days",
AND('Post Data'!$V286&gt;10,'Post Data'!$V286&lt;=15),"11-15 Days",
AND('Post Data'!$V286&gt;15,'Post Data'!$V286&lt;=20),"16-20 Days",
'Post Data'!$V286&gt;20,"20+ Days")</f>
        <v>00-05 Days</v>
      </c>
      <c r="X286" s="1" t="str">
        <f>IF(AND('Post Data'!$N286&lt;='Post Data'!$L286,'Post Data'!$N286&lt;&gt;0),"Within SLA",IF(AND(TODAY()&lt;='Post Data'!$L286,'Post Data'!$N286=0),"Within SLA","SLA Violated"))</f>
        <v>Within SLA</v>
      </c>
      <c r="Y286" s="1" t="str">
        <f t="array" ref="Y286">IFERROR(INDEX('Pending @'!$B$2:$B$19,MATCH('Post Data'!$H286,'Pending @'!$A$2:$A$19,0)),
IF(AND('Post Data'!$D286="Region Update",'Post Data'!$AA286="Central"),"DNS-Central",
IF(AND('Post Data'!$D286="Region Update",'Post Data'!$AA286="Eastern"),"DNS-Eastern",
IF(AND('Post Data'!$D286="Region Update",'Post Data'!$AA286="Northern"),"DNS-Northern",
IF(AND('Post Data'!$D286="Region Update",'Post Data'!$AA286="Southern"),"DNS-Southern",
IF(AND('Post Data'!$D286="Region Update",'Post Data'!$AA286="Western"),"DNS-Western",
IF(AND('Post Data'!$D286="Region Update",'Post Data'!$AA286="Ops CO"),"DNS-Regional Ops",
IF(AND('Post Data'!$D286="Invoice Validation",'Post Data'!$AA286="Central"),"DNS-Central",
IF(AND('Post Data'!$D286="Invoice Validation",'Post Data'!$AA286="Eastern"),"DNS-Eastern",
IF(AND('Post Data'!$D286="Invoice Validation",'Post Data'!$AA286="Northern"),"DNS-Northern",
IF(AND('Post Data'!$D286="Invoice Validation",'Post Data'!$AA286="Southern"),"DNS-Southern",
IF(AND('Post Data'!$D286="Invoice Validation",'Post Data'!$AA286="Western"),"DNS-Western",
IF(AND('Post Data'!$D286="Invoiced Validation",'Post Data'!$AA286="Ops CO"),"DNS-Regional Ops",
IF(OR('Post Data'!$D286="Create &amp; Upload PO",'Post Data'!$D286="Payment Status Update",'Post Data'!$D286="Create SES and Send to Finance"),"DNS-Finance",
IF('Post Data'!$D286="SCM Invoice Validation","DNS-SCM")))))))))))))))</f>
        <v>Browns-Northern</v>
      </c>
      <c r="Z286" s="1" t="str">
        <f>IF(ISNUMBER(SEARCH("DNS",'Post Data'!$Y286)),"DNS","Vendor")</f>
        <v>Vendor</v>
      </c>
      <c r="AA286" s="1" t="str">
        <f t="array" ref="AA286">IFS(ISNUMBER(SEARCH("Central Office",'Post Data'!$C286)),"Ops CO",
OR(ISNUMBER(SEARCH("CNR",'Post Data'!$C286)),ISNUMBER(SEARCH("NWR",'Post Data'!$C286))),"Central",
OR(ISNUMBER(SEARCH("ESR",'Post Data'!$C286)),ISNUMBER(SEARCH("UVR",'Post Data'!$C286))),"Eastern",
OR(ISNUMBER(SEARCH("NCR",'Post Data'!$C286)),ISNUMBER(SEARCH("NTR",'Post Data'!$C286))),"Northern",
OR(ISNUMBER(SEARCH("WSR",'Post Data'!$C286)),ISNUMBER(SEARCH("SUR",'Post Data'!$C286))),"Southern",
OR(ISNUMBER(SEARCH("WCR",'Post Data'!$C286)),ISNUMBER(SEARCH("WNR",'Post Data'!$C286))),"Western")</f>
        <v>Northern</v>
      </c>
      <c r="AB286" s="1" t="str">
        <f>'Post Data'!$R286</f>
        <v>AC</v>
      </c>
      <c r="AC286" s="4">
        <v>45107.0</v>
      </c>
      <c r="AD286" s="1">
        <f>COUNTIFS('Post Data'!$X$2:$X$465,"Within SLA",'Post Data'!$C$2:$C$465,'Post Data'!$C286,'Post Data'!$D$2:$D$465,'Post Data'!$D286)</f>
        <v>1</v>
      </c>
      <c r="AE286" s="1">
        <f>COUNTIFS('Post Data'!$X$2:$X$465,"SLA Violated",'Post Data'!$C$2:$C$465,'Post Data'!$C286,'Post Data'!$D$2:$D$465,'Post Data'!$D286)</f>
        <v>0</v>
      </c>
      <c r="AF286" s="10">
        <f>'Post Data'!$AD286/('Post Data'!$AD286+'Post Data'!$AE286)</f>
        <v>1</v>
      </c>
    </row>
    <row r="287" ht="15.75" customHeight="1">
      <c r="A287" s="1" t="s">
        <v>680</v>
      </c>
      <c r="B287" s="1" t="s">
        <v>29</v>
      </c>
      <c r="C287" s="1" t="s">
        <v>658</v>
      </c>
      <c r="D287" s="1" t="s">
        <v>154</v>
      </c>
      <c r="E287" s="1" t="s">
        <v>248</v>
      </c>
      <c r="F287" s="1" t="s">
        <v>249</v>
      </c>
      <c r="G287" s="1" t="s">
        <v>345</v>
      </c>
      <c r="H287" s="1" t="s">
        <v>346</v>
      </c>
      <c r="I287" s="1">
        <v>142.0</v>
      </c>
      <c r="J287" s="1" t="s">
        <v>34</v>
      </c>
      <c r="K287" s="1" t="s">
        <v>35</v>
      </c>
      <c r="L287" s="9">
        <v>45124.53888888889</v>
      </c>
      <c r="M287" s="9">
        <v>45120.53888888889</v>
      </c>
      <c r="N287" s="9">
        <v>45120.666666666664</v>
      </c>
      <c r="O287" s="1" t="s">
        <v>246</v>
      </c>
      <c r="P287" s="1" t="b">
        <v>0</v>
      </c>
      <c r="Q287" s="1" t="s">
        <v>154</v>
      </c>
      <c r="R287" s="1" t="s">
        <v>65</v>
      </c>
      <c r="S287" s="1" t="s">
        <v>48</v>
      </c>
      <c r="T287" s="1" t="s">
        <v>39</v>
      </c>
      <c r="U287" s="1" t="str">
        <f>IF(ISNUMBER('Post Data'!$N287),"Done","Pending")</f>
        <v>Done</v>
      </c>
      <c r="V287" s="5">
        <f>IFERROR('Post Data'!$N287-'Post Data'!$M287,5000)</f>
        <v>0.1277777778</v>
      </c>
      <c r="W287" s="1" t="str">
        <f t="array" ref="W287">IFS('Post Data'!$V287&lt;=5,"00-05 Days",
AND('Post Data'!$V287&gt;5,'Post Data'!$V287&lt;=10),"06-10 Days",
AND('Post Data'!$V287&gt;10,'Post Data'!$V287&lt;=15),"11-15 Days",
AND('Post Data'!$V287&gt;15,'Post Data'!$V287&lt;=20),"16-20 Days",
'Post Data'!$V287&gt;20,"20+ Days")</f>
        <v>00-05 Days</v>
      </c>
      <c r="X287" s="1" t="str">
        <f>IF(AND('Post Data'!$N287&lt;='Post Data'!$L287,'Post Data'!$N287&lt;&gt;0),"Within SLA",IF(AND(TODAY()&lt;='Post Data'!$L287,'Post Data'!$N287=0),"Within SLA","SLA Violated"))</f>
        <v>Within SLA</v>
      </c>
      <c r="Y287" s="1" t="str">
        <f t="array" ref="Y287">IFERROR(INDEX('Pending @'!$B$2:$B$19,MATCH('Post Data'!$H287,'Pending @'!$A$2:$A$19,0)),
IF(AND('Post Data'!$D287="Region Update",'Post Data'!$AA287="Central"),"DNS-Central",
IF(AND('Post Data'!$D287="Region Update",'Post Data'!$AA287="Eastern"),"DNS-Eastern",
IF(AND('Post Data'!$D287="Region Update",'Post Data'!$AA287="Northern"),"DNS-Northern",
IF(AND('Post Data'!$D287="Region Update",'Post Data'!$AA287="Southern"),"DNS-Southern",
IF(AND('Post Data'!$D287="Region Update",'Post Data'!$AA287="Western"),"DNS-Western",
IF(AND('Post Data'!$D287="Region Update",'Post Data'!$AA287="Ops CO"),"DNS-Regional Ops",
IF(AND('Post Data'!$D287="Invoice Validation",'Post Data'!$AA287="Central"),"DNS-Central",
IF(AND('Post Data'!$D287="Invoice Validation",'Post Data'!$AA287="Eastern"),"DNS-Eastern",
IF(AND('Post Data'!$D287="Invoice Validation",'Post Data'!$AA287="Northern"),"DNS-Northern",
IF(AND('Post Data'!$D287="Invoice Validation",'Post Data'!$AA287="Southern"),"DNS-Southern",
IF(AND('Post Data'!$D287="Invoice Validation",'Post Data'!$AA287="Western"),"DNS-Western",
IF(AND('Post Data'!$D287="Invoiced Validation",'Post Data'!$AA287="Ops CO"),"DNS-Regional Ops",
IF(OR('Post Data'!$D287="Create &amp; Upload PO",'Post Data'!$D287="Payment Status Update",'Post Data'!$D287="Create SES and Send to Finance"),"DNS-Finance",
IF('Post Data'!$D287="SCM Invoice Validation","DNS-SCM")))))))))))))))</f>
        <v>Browns-Northern</v>
      </c>
      <c r="Z287" s="1" t="str">
        <f>IF(ISNUMBER(SEARCH("DNS",'Post Data'!$Y287)),"DNS","Vendor")</f>
        <v>Vendor</v>
      </c>
      <c r="AA287" s="1" t="str">
        <f t="array" ref="AA287">IFS(ISNUMBER(SEARCH("Central Office",'Post Data'!$C287)),"Ops CO",
OR(ISNUMBER(SEARCH("CNR",'Post Data'!$C287)),ISNUMBER(SEARCH("NWR",'Post Data'!$C287))),"Central",
OR(ISNUMBER(SEARCH("ESR",'Post Data'!$C287)),ISNUMBER(SEARCH("UVR",'Post Data'!$C287))),"Eastern",
OR(ISNUMBER(SEARCH("NCR",'Post Data'!$C287)),ISNUMBER(SEARCH("NTR",'Post Data'!$C287))),"Northern",
OR(ISNUMBER(SEARCH("WSR",'Post Data'!$C287)),ISNUMBER(SEARCH("SUR",'Post Data'!$C287))),"Southern",
OR(ISNUMBER(SEARCH("WCR",'Post Data'!$C287)),ISNUMBER(SEARCH("WNR",'Post Data'!$C287))),"Western")</f>
        <v>Northern</v>
      </c>
      <c r="AB287" s="1" t="str">
        <f>'Post Data'!$R287</f>
        <v>FTG</v>
      </c>
      <c r="AC287" s="4">
        <v>45107.0</v>
      </c>
      <c r="AD287" s="1">
        <f>COUNTIFS('Post Data'!$X$2:$X$465,"Within SLA",'Post Data'!$C$2:$C$465,'Post Data'!$C287,'Post Data'!$D$2:$D$465,'Post Data'!$D287)</f>
        <v>1</v>
      </c>
      <c r="AE287" s="1">
        <f>COUNTIFS('Post Data'!$X$2:$X$465,"SLA Violated",'Post Data'!$C$2:$C$465,'Post Data'!$C287,'Post Data'!$D$2:$D$465,'Post Data'!$D287)</f>
        <v>0</v>
      </c>
      <c r="AF287" s="10">
        <f>'Post Data'!$AD287/('Post Data'!$AD287+'Post Data'!$AE287)</f>
        <v>1</v>
      </c>
    </row>
    <row r="288" ht="15.75" customHeight="1">
      <c r="A288" s="1" t="s">
        <v>681</v>
      </c>
      <c r="B288" s="1" t="s">
        <v>29</v>
      </c>
      <c r="C288" s="1" t="s">
        <v>584</v>
      </c>
      <c r="D288" s="1" t="s">
        <v>154</v>
      </c>
      <c r="E288" s="1" t="s">
        <v>248</v>
      </c>
      <c r="F288" s="1" t="s">
        <v>249</v>
      </c>
      <c r="G288" s="1" t="s">
        <v>345</v>
      </c>
      <c r="H288" s="1" t="s">
        <v>346</v>
      </c>
      <c r="I288" s="1">
        <v>128.0</v>
      </c>
      <c r="J288" s="1" t="s">
        <v>34</v>
      </c>
      <c r="K288" s="1" t="s">
        <v>35</v>
      </c>
      <c r="L288" s="9">
        <v>45124.49513888889</v>
      </c>
      <c r="M288" s="9">
        <v>45120.49513888889</v>
      </c>
      <c r="N288" s="9">
        <v>45120.57638888889</v>
      </c>
      <c r="O288" s="1" t="s">
        <v>246</v>
      </c>
      <c r="P288" s="1" t="b">
        <v>0</v>
      </c>
      <c r="Q288" s="1" t="s">
        <v>154</v>
      </c>
      <c r="R288" s="1" t="s">
        <v>51</v>
      </c>
      <c r="S288" s="1" t="s">
        <v>48</v>
      </c>
      <c r="T288" s="1" t="s">
        <v>39</v>
      </c>
      <c r="U288" s="1" t="str">
        <f>IF(ISNUMBER('Post Data'!$N288),"Done","Pending")</f>
        <v>Done</v>
      </c>
      <c r="V288" s="5">
        <f>IFERROR('Post Data'!$N288-'Post Data'!$M288,5000)</f>
        <v>0.08125</v>
      </c>
      <c r="W288" s="1" t="str">
        <f t="array" ref="W288">IFS('Post Data'!$V288&lt;=5,"00-05 Days",
AND('Post Data'!$V288&gt;5,'Post Data'!$V288&lt;=10),"06-10 Days",
AND('Post Data'!$V288&gt;10,'Post Data'!$V288&lt;=15),"11-15 Days",
AND('Post Data'!$V288&gt;15,'Post Data'!$V288&lt;=20),"16-20 Days",
'Post Data'!$V288&gt;20,"20+ Days")</f>
        <v>00-05 Days</v>
      </c>
      <c r="X288" s="1" t="str">
        <f>IF(AND('Post Data'!$N288&lt;='Post Data'!$L288,'Post Data'!$N288&lt;&gt;0),"Within SLA",IF(AND(TODAY()&lt;='Post Data'!$L288,'Post Data'!$N288=0),"Within SLA","SLA Violated"))</f>
        <v>Within SLA</v>
      </c>
      <c r="Y288" s="1" t="str">
        <f t="array" ref="Y288">IFERROR(INDEX('Pending @'!$B$2:$B$19,MATCH('Post Data'!$H288,'Pending @'!$A$2:$A$19,0)),
IF(AND('Post Data'!$D288="Region Update",'Post Data'!$AA288="Central"),"DNS-Central",
IF(AND('Post Data'!$D288="Region Update",'Post Data'!$AA288="Eastern"),"DNS-Eastern",
IF(AND('Post Data'!$D288="Region Update",'Post Data'!$AA288="Northern"),"DNS-Northern",
IF(AND('Post Data'!$D288="Region Update",'Post Data'!$AA288="Southern"),"DNS-Southern",
IF(AND('Post Data'!$D288="Region Update",'Post Data'!$AA288="Western"),"DNS-Western",
IF(AND('Post Data'!$D288="Region Update",'Post Data'!$AA288="Ops CO"),"DNS-Regional Ops",
IF(AND('Post Data'!$D288="Invoice Validation",'Post Data'!$AA288="Central"),"DNS-Central",
IF(AND('Post Data'!$D288="Invoice Validation",'Post Data'!$AA288="Eastern"),"DNS-Eastern",
IF(AND('Post Data'!$D288="Invoice Validation",'Post Data'!$AA288="Northern"),"DNS-Northern",
IF(AND('Post Data'!$D288="Invoice Validation",'Post Data'!$AA288="Southern"),"DNS-Southern",
IF(AND('Post Data'!$D288="Invoice Validation",'Post Data'!$AA288="Western"),"DNS-Western",
IF(AND('Post Data'!$D288="Invoiced Validation",'Post Data'!$AA288="Ops CO"),"DNS-Regional Ops",
IF(OR('Post Data'!$D288="Create &amp; Upload PO",'Post Data'!$D288="Payment Status Update",'Post Data'!$D288="Create SES and Send to Finance"),"DNS-Finance",
IF('Post Data'!$D288="SCM Invoice Validation","DNS-SCM")))))))))))))))</f>
        <v>Browns-Northern</v>
      </c>
      <c r="Z288" s="1" t="str">
        <f>IF(ISNUMBER(SEARCH("DNS",'Post Data'!$Y288)),"DNS","Vendor")</f>
        <v>Vendor</v>
      </c>
      <c r="AA288" s="1" t="str">
        <f t="array" ref="AA288">IFS(ISNUMBER(SEARCH("Central Office",'Post Data'!$C288)),"Ops CO",
OR(ISNUMBER(SEARCH("CNR",'Post Data'!$C288)),ISNUMBER(SEARCH("NWR",'Post Data'!$C288))),"Central",
OR(ISNUMBER(SEARCH("ESR",'Post Data'!$C288)),ISNUMBER(SEARCH("UVR",'Post Data'!$C288))),"Eastern",
OR(ISNUMBER(SEARCH("NCR",'Post Data'!$C288)),ISNUMBER(SEARCH("NTR",'Post Data'!$C288))),"Northern",
OR(ISNUMBER(SEARCH("WSR",'Post Data'!$C288)),ISNUMBER(SEARCH("SUR",'Post Data'!$C288))),"Southern",
OR(ISNUMBER(SEARCH("WCR",'Post Data'!$C288)),ISNUMBER(SEARCH("WNR",'Post Data'!$C288))),"Western")</f>
        <v>Northern</v>
      </c>
      <c r="AB288" s="1" t="str">
        <f>'Post Data'!$R288</f>
        <v>Refuel</v>
      </c>
      <c r="AC288" s="4">
        <v>45107.0</v>
      </c>
      <c r="AD288" s="1">
        <f>COUNTIFS('Post Data'!$X$2:$X$465,"Within SLA",'Post Data'!$C$2:$C$465,'Post Data'!$C288,'Post Data'!$D$2:$D$465,'Post Data'!$D288)</f>
        <v>1</v>
      </c>
      <c r="AE288" s="1">
        <f>COUNTIFS('Post Data'!$X$2:$X$465,"SLA Violated",'Post Data'!$C$2:$C$465,'Post Data'!$C288,'Post Data'!$D$2:$D$465,'Post Data'!$D288)</f>
        <v>0</v>
      </c>
      <c r="AF288" s="10">
        <f>'Post Data'!$AD288/('Post Data'!$AD288+'Post Data'!$AE288)</f>
        <v>1</v>
      </c>
    </row>
    <row r="289" ht="15.75" customHeight="1">
      <c r="A289" s="1" t="s">
        <v>682</v>
      </c>
      <c r="B289" s="1" t="s">
        <v>29</v>
      </c>
      <c r="C289" s="1" t="s">
        <v>592</v>
      </c>
      <c r="D289" s="1" t="s">
        <v>108</v>
      </c>
      <c r="E289" s="1" t="s">
        <v>325</v>
      </c>
      <c r="F289" s="1" t="s">
        <v>326</v>
      </c>
      <c r="G289" s="1" t="s">
        <v>302</v>
      </c>
      <c r="H289" s="1" t="s">
        <v>303</v>
      </c>
      <c r="I289" s="1">
        <v>142.0</v>
      </c>
      <c r="J289" s="1" t="s">
        <v>34</v>
      </c>
      <c r="K289" s="1" t="s">
        <v>35</v>
      </c>
      <c r="L289" s="9">
        <v>45131.87291666667</v>
      </c>
      <c r="M289" s="9">
        <v>45119.87291666667</v>
      </c>
      <c r="N289" s="9">
        <v>45120.53888888889</v>
      </c>
      <c r="O289" s="1" t="s">
        <v>246</v>
      </c>
      <c r="P289" s="1" t="b">
        <v>0</v>
      </c>
      <c r="Q289" s="1" t="s">
        <v>108</v>
      </c>
      <c r="R289" s="1" t="s">
        <v>65</v>
      </c>
      <c r="S289" s="1" t="s">
        <v>48</v>
      </c>
      <c r="T289" s="1" t="s">
        <v>39</v>
      </c>
      <c r="U289" s="1" t="str">
        <f>IF(ISNUMBER('Post Data'!$N289),"Done","Pending")</f>
        <v>Done</v>
      </c>
      <c r="V289" s="5">
        <f>IFERROR('Post Data'!$N289-'Post Data'!$M289,5000)</f>
        <v>0.6659722222</v>
      </c>
      <c r="W289" s="1" t="str">
        <f t="array" ref="W289">IFS('Post Data'!$V289&lt;=5,"00-05 Days",
AND('Post Data'!$V289&gt;5,'Post Data'!$V289&lt;=10),"06-10 Days",
AND('Post Data'!$V289&gt;10,'Post Data'!$V289&lt;=15),"11-15 Days",
AND('Post Data'!$V289&gt;15,'Post Data'!$V289&lt;=20),"16-20 Days",
'Post Data'!$V289&gt;20,"20+ Days")</f>
        <v>00-05 Days</v>
      </c>
      <c r="X289" s="1" t="str">
        <f>IF(AND('Post Data'!$N289&lt;='Post Data'!$L289,'Post Data'!$N289&lt;&gt;0),"Within SLA",IF(AND(TODAY()&lt;='Post Data'!$L289,'Post Data'!$N289=0),"Within SLA","SLA Violated"))</f>
        <v>Within SLA</v>
      </c>
      <c r="Y289" s="1" t="str">
        <f t="array" ref="Y289">IFERROR(INDEX('Pending @'!$B$2:$B$19,MATCH('Post Data'!$H289,'Pending @'!$A$2:$A$19,0)),
IF(AND('Post Data'!$D289="Region Update",'Post Data'!$AA289="Central"),"DNS-Central",
IF(AND('Post Data'!$D289="Region Update",'Post Data'!$AA289="Eastern"),"DNS-Eastern",
IF(AND('Post Data'!$D289="Region Update",'Post Data'!$AA289="Northern"),"DNS-Northern",
IF(AND('Post Data'!$D289="Region Update",'Post Data'!$AA289="Southern"),"DNS-Southern",
IF(AND('Post Data'!$D289="Region Update",'Post Data'!$AA289="Western"),"DNS-Western",
IF(AND('Post Data'!$D289="Region Update",'Post Data'!$AA289="Ops CO"),"DNS-Regional Ops",
IF(AND('Post Data'!$D289="Invoice Validation",'Post Data'!$AA289="Central"),"DNS-Central",
IF(AND('Post Data'!$D289="Invoice Validation",'Post Data'!$AA289="Eastern"),"DNS-Eastern",
IF(AND('Post Data'!$D289="Invoice Validation",'Post Data'!$AA289="Northern"),"DNS-Northern",
IF(AND('Post Data'!$D289="Invoice Validation",'Post Data'!$AA289="Southern"),"DNS-Southern",
IF(AND('Post Data'!$D289="Invoice Validation",'Post Data'!$AA289="Western"),"DNS-Western",
IF(AND('Post Data'!$D289="Invoiced Validation",'Post Data'!$AA289="Ops CO"),"DNS-Regional Ops",
IF(OR('Post Data'!$D289="Create &amp; Upload PO",'Post Data'!$D289="Payment Status Update",'Post Data'!$D289="Create SES and Send to Finance"),"DNS-Finance",
IF('Post Data'!$D289="SCM Invoice Validation","DNS-SCM")))))))))))))))</f>
        <v>DNS-Northern</v>
      </c>
      <c r="Z289" s="1" t="str">
        <f>IF(ISNUMBER(SEARCH("DNS",'Post Data'!$Y289)),"DNS","Vendor")</f>
        <v>DNS</v>
      </c>
      <c r="AA289" s="1" t="str">
        <f t="array" ref="AA289">IFS(ISNUMBER(SEARCH("Central Office",'Post Data'!$C289)),"Ops CO",
OR(ISNUMBER(SEARCH("CNR",'Post Data'!$C289)),ISNUMBER(SEARCH("NWR",'Post Data'!$C289))),"Central",
OR(ISNUMBER(SEARCH("ESR",'Post Data'!$C289)),ISNUMBER(SEARCH("UVR",'Post Data'!$C289))),"Eastern",
OR(ISNUMBER(SEARCH("NCR",'Post Data'!$C289)),ISNUMBER(SEARCH("NTR",'Post Data'!$C289))),"Northern",
OR(ISNUMBER(SEARCH("WSR",'Post Data'!$C289)),ISNUMBER(SEARCH("SUR",'Post Data'!$C289))),"Southern",
OR(ISNUMBER(SEARCH("WCR",'Post Data'!$C289)),ISNUMBER(SEARCH("WNR",'Post Data'!$C289))),"Western")</f>
        <v>Northern</v>
      </c>
      <c r="AB289" s="1" t="str">
        <f>'Post Data'!$R289</f>
        <v>FTG</v>
      </c>
      <c r="AC289" s="4">
        <v>45107.0</v>
      </c>
      <c r="AD289" s="1">
        <f>COUNTIFS('Post Data'!$X$2:$X$465,"Within SLA",'Post Data'!$C$2:$C$465,'Post Data'!$C289,'Post Data'!$D$2:$D$465,'Post Data'!$D289)</f>
        <v>1</v>
      </c>
      <c r="AE289" s="1">
        <f>COUNTIFS('Post Data'!$X$2:$X$465,"SLA Violated",'Post Data'!$C$2:$C$465,'Post Data'!$C289,'Post Data'!$D$2:$D$465,'Post Data'!$D289)</f>
        <v>0</v>
      </c>
      <c r="AF289" s="10">
        <f>'Post Data'!$AD289/('Post Data'!$AD289+'Post Data'!$AE289)</f>
        <v>1</v>
      </c>
    </row>
    <row r="290" ht="15.75" customHeight="1">
      <c r="A290" s="1" t="s">
        <v>683</v>
      </c>
      <c r="B290" s="1" t="s">
        <v>29</v>
      </c>
      <c r="C290" s="1" t="s">
        <v>638</v>
      </c>
      <c r="D290" s="1" t="s">
        <v>108</v>
      </c>
      <c r="E290" s="1" t="s">
        <v>272</v>
      </c>
      <c r="F290" s="1" t="s">
        <v>273</v>
      </c>
      <c r="G290" s="1" t="s">
        <v>274</v>
      </c>
      <c r="H290" s="1" t="s">
        <v>275</v>
      </c>
      <c r="I290" s="1">
        <v>141.0</v>
      </c>
      <c r="J290" s="1" t="s">
        <v>34</v>
      </c>
      <c r="K290" s="1" t="s">
        <v>35</v>
      </c>
      <c r="L290" s="9">
        <v>45131.87222222222</v>
      </c>
      <c r="M290" s="9">
        <v>45119.87222222222</v>
      </c>
      <c r="N290" s="9">
        <v>45120.87847222222</v>
      </c>
      <c r="O290" s="1" t="s">
        <v>246</v>
      </c>
      <c r="P290" s="1" t="b">
        <v>0</v>
      </c>
      <c r="Q290" s="1" t="s">
        <v>108</v>
      </c>
      <c r="R290" s="1" t="s">
        <v>65</v>
      </c>
      <c r="S290" s="1" t="s">
        <v>48</v>
      </c>
      <c r="T290" s="1" t="s">
        <v>39</v>
      </c>
      <c r="U290" s="1" t="str">
        <f>IF(ISNUMBER('Post Data'!$N290),"Done","Pending")</f>
        <v>Done</v>
      </c>
      <c r="V290" s="5">
        <f>IFERROR('Post Data'!$N290-'Post Data'!$M290,5000)</f>
        <v>1.00625</v>
      </c>
      <c r="W290" s="1" t="str">
        <f t="array" ref="W290">IFS('Post Data'!$V290&lt;=5,"00-05 Days",
AND('Post Data'!$V290&gt;5,'Post Data'!$V290&lt;=10),"06-10 Days",
AND('Post Data'!$V290&gt;10,'Post Data'!$V290&lt;=15),"11-15 Days",
AND('Post Data'!$V290&gt;15,'Post Data'!$V290&lt;=20),"16-20 Days",
'Post Data'!$V290&gt;20,"20+ Days")</f>
        <v>00-05 Days</v>
      </c>
      <c r="X290" s="1" t="str">
        <f>IF(AND('Post Data'!$N290&lt;='Post Data'!$L290,'Post Data'!$N290&lt;&gt;0),"Within SLA",IF(AND(TODAY()&lt;='Post Data'!$L290,'Post Data'!$N290=0),"Within SLA","SLA Violated"))</f>
        <v>Within SLA</v>
      </c>
      <c r="Y290" s="1" t="str">
        <f t="array" ref="Y290">IFERROR(INDEX('Pending @'!$B$2:$B$19,MATCH('Post Data'!$H290,'Pending @'!$A$2:$A$19,0)),
IF(AND('Post Data'!$D290="Region Update",'Post Data'!$AA290="Central"),"DNS-Central",
IF(AND('Post Data'!$D290="Region Update",'Post Data'!$AA290="Eastern"),"DNS-Eastern",
IF(AND('Post Data'!$D290="Region Update",'Post Data'!$AA290="Northern"),"DNS-Northern",
IF(AND('Post Data'!$D290="Region Update",'Post Data'!$AA290="Southern"),"DNS-Southern",
IF(AND('Post Data'!$D290="Region Update",'Post Data'!$AA290="Western"),"DNS-Western",
IF(AND('Post Data'!$D290="Region Update",'Post Data'!$AA290="Ops CO"),"DNS-Regional Ops",
IF(AND('Post Data'!$D290="Invoice Validation",'Post Data'!$AA290="Central"),"DNS-Central",
IF(AND('Post Data'!$D290="Invoice Validation",'Post Data'!$AA290="Eastern"),"DNS-Eastern",
IF(AND('Post Data'!$D290="Invoice Validation",'Post Data'!$AA290="Northern"),"DNS-Northern",
IF(AND('Post Data'!$D290="Invoice Validation",'Post Data'!$AA290="Southern"),"DNS-Southern",
IF(AND('Post Data'!$D290="Invoice Validation",'Post Data'!$AA290="Western"),"DNS-Western",
IF(AND('Post Data'!$D290="Invoiced Validation",'Post Data'!$AA290="Ops CO"),"DNS-Regional Ops",
IF(OR('Post Data'!$D290="Create &amp; Upload PO",'Post Data'!$D290="Payment Status Update",'Post Data'!$D290="Create SES and Send to Finance"),"DNS-Finance",
IF('Post Data'!$D290="SCM Invoice Validation","DNS-SCM")))))))))))))))</f>
        <v>DNS-Eastern</v>
      </c>
      <c r="Z290" s="1" t="str">
        <f>IF(ISNUMBER(SEARCH("DNS",'Post Data'!$Y290)),"DNS","Vendor")</f>
        <v>DNS</v>
      </c>
      <c r="AA290" s="1" t="str">
        <f t="array" ref="AA290">IFS(ISNUMBER(SEARCH("Central Office",'Post Data'!$C290)),"Ops CO",
OR(ISNUMBER(SEARCH("CNR",'Post Data'!$C290)),ISNUMBER(SEARCH("NWR",'Post Data'!$C290))),"Central",
OR(ISNUMBER(SEARCH("ESR",'Post Data'!$C290)),ISNUMBER(SEARCH("UVR",'Post Data'!$C290))),"Eastern",
OR(ISNUMBER(SEARCH("NCR",'Post Data'!$C290)),ISNUMBER(SEARCH("NTR",'Post Data'!$C290))),"Northern",
OR(ISNUMBER(SEARCH("WSR",'Post Data'!$C290)),ISNUMBER(SEARCH("SUR",'Post Data'!$C290))),"Southern",
OR(ISNUMBER(SEARCH("WCR",'Post Data'!$C290)),ISNUMBER(SEARCH("WNR",'Post Data'!$C290))),"Western")</f>
        <v>Eastern</v>
      </c>
      <c r="AB290" s="1" t="str">
        <f>'Post Data'!$R290</f>
        <v>FTG</v>
      </c>
      <c r="AC290" s="4">
        <v>45107.0</v>
      </c>
      <c r="AD290" s="1">
        <f>COUNTIFS('Post Data'!$X$2:$X$465,"Within SLA",'Post Data'!$C$2:$C$465,'Post Data'!$C290,'Post Data'!$D$2:$D$465,'Post Data'!$D290)</f>
        <v>1</v>
      </c>
      <c r="AE290" s="1">
        <f>COUNTIFS('Post Data'!$X$2:$X$465,"SLA Violated",'Post Data'!$C$2:$C$465,'Post Data'!$C290,'Post Data'!$D$2:$D$465,'Post Data'!$D290)</f>
        <v>0</v>
      </c>
      <c r="AF290" s="10">
        <f>'Post Data'!$AD290/('Post Data'!$AD290+'Post Data'!$AE290)</f>
        <v>1</v>
      </c>
    </row>
    <row r="291" ht="15.75" customHeight="1">
      <c r="A291" s="1" t="s">
        <v>684</v>
      </c>
      <c r="B291" s="1" t="s">
        <v>29</v>
      </c>
      <c r="C291" s="1" t="s">
        <v>566</v>
      </c>
      <c r="D291" s="1" t="s">
        <v>108</v>
      </c>
      <c r="E291" s="1" t="s">
        <v>242</v>
      </c>
      <c r="F291" s="1" t="s">
        <v>243</v>
      </c>
      <c r="G291" s="1" t="s">
        <v>244</v>
      </c>
      <c r="H291" s="1" t="s">
        <v>245</v>
      </c>
      <c r="I291" s="1">
        <v>140.0</v>
      </c>
      <c r="J291" s="1" t="s">
        <v>34</v>
      </c>
      <c r="K291" s="1" t="s">
        <v>35</v>
      </c>
      <c r="L291" s="9">
        <v>45131.87152777778</v>
      </c>
      <c r="M291" s="9">
        <v>45119.87152777778</v>
      </c>
      <c r="N291" s="9" t="s">
        <v>265</v>
      </c>
      <c r="O291" s="1" t="s">
        <v>266</v>
      </c>
      <c r="P291" s="1" t="b">
        <v>0</v>
      </c>
      <c r="Q291" s="1" t="s">
        <v>108</v>
      </c>
      <c r="R291" s="1" t="s">
        <v>65</v>
      </c>
      <c r="S291" s="1" t="s">
        <v>48</v>
      </c>
      <c r="T291" s="1" t="s">
        <v>39</v>
      </c>
      <c r="U291" s="1" t="str">
        <f>IF(ISNUMBER('Post Data'!$N291),"Done","Pending")</f>
        <v>Pending</v>
      </c>
      <c r="V291" s="5">
        <f>IFERROR('Post Data'!$N291-'Post Data'!$M291,5000)</f>
        <v>5000</v>
      </c>
      <c r="W291" s="1" t="str">
        <f t="array" ref="W291">IFS('Post Data'!$V291&lt;=5,"00-05 Days",
AND('Post Data'!$V291&gt;5,'Post Data'!$V291&lt;=10),"06-10 Days",
AND('Post Data'!$V291&gt;10,'Post Data'!$V291&lt;=15),"11-15 Days",
AND('Post Data'!$V291&gt;15,'Post Data'!$V291&lt;=20),"16-20 Days",
'Post Data'!$V291&gt;20,"20+ Days")</f>
        <v>20+ Days</v>
      </c>
      <c r="X291" s="1" t="str">
        <f>IF(AND('Post Data'!$N291&lt;='Post Data'!$L291,'Post Data'!$N291&lt;&gt;0),"Within SLA",IF(AND(TODAY()&lt;='Post Data'!$L291,'Post Data'!$N291=0),"Within SLA","SLA Violated"))</f>
        <v>SLA Violated</v>
      </c>
      <c r="Y291" s="1" t="str">
        <f t="array" ref="Y291">IFERROR(INDEX('Pending @'!$B$2:$B$19,MATCH('Post Data'!$H291,'Pending @'!$A$2:$A$19,0)),
IF(AND('Post Data'!$D291="Region Update",'Post Data'!$AA291="Central"),"DNS-Central",
IF(AND('Post Data'!$D291="Region Update",'Post Data'!$AA291="Eastern"),"DNS-Eastern",
IF(AND('Post Data'!$D291="Region Update",'Post Data'!$AA291="Northern"),"DNS-Northern",
IF(AND('Post Data'!$D291="Region Update",'Post Data'!$AA291="Southern"),"DNS-Southern",
IF(AND('Post Data'!$D291="Region Update",'Post Data'!$AA291="Western"),"DNS-Western",
IF(AND('Post Data'!$D291="Region Update",'Post Data'!$AA291="Ops CO"),"DNS-Regional Ops",
IF(AND('Post Data'!$D291="Invoice Validation",'Post Data'!$AA291="Central"),"DNS-Central",
IF(AND('Post Data'!$D291="Invoice Validation",'Post Data'!$AA291="Eastern"),"DNS-Eastern",
IF(AND('Post Data'!$D291="Invoice Validation",'Post Data'!$AA291="Northern"),"DNS-Northern",
IF(AND('Post Data'!$D291="Invoice Validation",'Post Data'!$AA291="Southern"),"DNS-Southern",
IF(AND('Post Data'!$D291="Invoice Validation",'Post Data'!$AA291="Western"),"DNS-Western",
IF(AND('Post Data'!$D291="Invoiced Validation",'Post Data'!$AA291="Ops CO"),"DNS-Regional Ops",
IF(OR('Post Data'!$D291="Create &amp; Upload PO",'Post Data'!$D291="Payment Status Update",'Post Data'!$D291="Create SES and Send to Finance"),"DNS-Finance",
IF('Post Data'!$D291="SCM Invoice Validation","DNS-SCM")))))))))))))))</f>
        <v>DNS-Central</v>
      </c>
      <c r="Z291" s="1" t="str">
        <f>IF(ISNUMBER(SEARCH("DNS",'Post Data'!$Y291)),"DNS","Vendor")</f>
        <v>DNS</v>
      </c>
      <c r="AA291" s="1" t="str">
        <f t="array" ref="AA291">IFS(ISNUMBER(SEARCH("Central Office",'Post Data'!$C291)),"Ops CO",
OR(ISNUMBER(SEARCH("CNR",'Post Data'!$C291)),ISNUMBER(SEARCH("NWR",'Post Data'!$C291))),"Central",
OR(ISNUMBER(SEARCH("ESR",'Post Data'!$C291)),ISNUMBER(SEARCH("UVR",'Post Data'!$C291))),"Eastern",
OR(ISNUMBER(SEARCH("NCR",'Post Data'!$C291)),ISNUMBER(SEARCH("NTR",'Post Data'!$C291))),"Northern",
OR(ISNUMBER(SEARCH("WSR",'Post Data'!$C291)),ISNUMBER(SEARCH("SUR",'Post Data'!$C291))),"Southern",
OR(ISNUMBER(SEARCH("WCR",'Post Data'!$C291)),ISNUMBER(SEARCH("WNR",'Post Data'!$C291))),"Western")</f>
        <v>Central</v>
      </c>
      <c r="AB291" s="1" t="str">
        <f>'Post Data'!$R291</f>
        <v>FTG</v>
      </c>
      <c r="AC291" s="4">
        <v>45107.0</v>
      </c>
      <c r="AD291" s="1">
        <f>COUNTIFS('Post Data'!$X$2:$X$465,"Within SLA",'Post Data'!$C$2:$C$465,'Post Data'!$C291,'Post Data'!$D$2:$D$465,'Post Data'!$D291)</f>
        <v>0</v>
      </c>
      <c r="AE291" s="1">
        <f>COUNTIFS('Post Data'!$X$2:$X$465,"SLA Violated",'Post Data'!$C$2:$C$465,'Post Data'!$C291,'Post Data'!$D$2:$D$465,'Post Data'!$D291)</f>
        <v>2</v>
      </c>
      <c r="AF291" s="10">
        <f>'Post Data'!$AD291/('Post Data'!$AD291+'Post Data'!$AE291)</f>
        <v>0</v>
      </c>
    </row>
    <row r="292" ht="15.75" customHeight="1">
      <c r="A292" s="1" t="s">
        <v>685</v>
      </c>
      <c r="B292" s="1" t="s">
        <v>29</v>
      </c>
      <c r="C292" s="1" t="s">
        <v>581</v>
      </c>
      <c r="D292" s="1" t="s">
        <v>108</v>
      </c>
      <c r="E292" s="1" t="s">
        <v>118</v>
      </c>
      <c r="F292" s="1" t="s">
        <v>119</v>
      </c>
      <c r="G292" s="1" t="s">
        <v>253</v>
      </c>
      <c r="H292" s="1" t="s">
        <v>254</v>
      </c>
      <c r="I292" s="1">
        <v>139.0</v>
      </c>
      <c r="J292" s="1" t="s">
        <v>34</v>
      </c>
      <c r="K292" s="1" t="s">
        <v>35</v>
      </c>
      <c r="L292" s="9">
        <v>45131.870833333334</v>
      </c>
      <c r="M292" s="9">
        <v>45119.870833333334</v>
      </c>
      <c r="N292" s="9">
        <v>45125.638194444444</v>
      </c>
      <c r="O292" s="1" t="s">
        <v>246</v>
      </c>
      <c r="P292" s="1" t="b">
        <v>0</v>
      </c>
      <c r="Q292" s="1" t="s">
        <v>108</v>
      </c>
      <c r="R292" s="1" t="s">
        <v>65</v>
      </c>
      <c r="S292" s="1" t="s">
        <v>48</v>
      </c>
      <c r="T292" s="1" t="s">
        <v>39</v>
      </c>
      <c r="U292" s="1" t="str">
        <f>IF(ISNUMBER('Post Data'!$N292),"Done","Pending")</f>
        <v>Done</v>
      </c>
      <c r="V292" s="5">
        <f>IFERROR('Post Data'!$N292-'Post Data'!$M292,5000)</f>
        <v>5.767361111</v>
      </c>
      <c r="W292" s="1" t="str">
        <f t="array" ref="W292">IFS('Post Data'!$V292&lt;=5,"00-05 Days",
AND('Post Data'!$V292&gt;5,'Post Data'!$V292&lt;=10),"06-10 Days",
AND('Post Data'!$V292&gt;10,'Post Data'!$V292&lt;=15),"11-15 Days",
AND('Post Data'!$V292&gt;15,'Post Data'!$V292&lt;=20),"16-20 Days",
'Post Data'!$V292&gt;20,"20+ Days")</f>
        <v>06-10 Days</v>
      </c>
      <c r="X292" s="1" t="str">
        <f>IF(AND('Post Data'!$N292&lt;='Post Data'!$L292,'Post Data'!$N292&lt;&gt;0),"Within SLA",IF(AND(TODAY()&lt;='Post Data'!$L292,'Post Data'!$N292=0),"Within SLA","SLA Violated"))</f>
        <v>Within SLA</v>
      </c>
      <c r="Y292" s="1" t="str">
        <f t="array" ref="Y292">IFERROR(INDEX('Pending @'!$B$2:$B$19,MATCH('Post Data'!$H292,'Pending @'!$A$2:$A$19,0)),
IF(AND('Post Data'!$D292="Region Update",'Post Data'!$AA292="Central"),"DNS-Central",
IF(AND('Post Data'!$D292="Region Update",'Post Data'!$AA292="Eastern"),"DNS-Eastern",
IF(AND('Post Data'!$D292="Region Update",'Post Data'!$AA292="Northern"),"DNS-Northern",
IF(AND('Post Data'!$D292="Region Update",'Post Data'!$AA292="Southern"),"DNS-Southern",
IF(AND('Post Data'!$D292="Region Update",'Post Data'!$AA292="Western"),"DNS-Western",
IF(AND('Post Data'!$D292="Region Update",'Post Data'!$AA292="Ops CO"),"DNS-Regional Ops",
IF(AND('Post Data'!$D292="Invoice Validation",'Post Data'!$AA292="Central"),"DNS-Central",
IF(AND('Post Data'!$D292="Invoice Validation",'Post Data'!$AA292="Eastern"),"DNS-Eastern",
IF(AND('Post Data'!$D292="Invoice Validation",'Post Data'!$AA292="Northern"),"DNS-Northern",
IF(AND('Post Data'!$D292="Invoice Validation",'Post Data'!$AA292="Southern"),"DNS-Southern",
IF(AND('Post Data'!$D292="Invoice Validation",'Post Data'!$AA292="Western"),"DNS-Western",
IF(AND('Post Data'!$D292="Invoiced Validation",'Post Data'!$AA292="Ops CO"),"DNS-Regional Ops",
IF(OR('Post Data'!$D292="Create &amp; Upload PO",'Post Data'!$D292="Payment Status Update",'Post Data'!$D292="Create SES and Send to Finance"),"DNS-Finance",
IF('Post Data'!$D292="SCM Invoice Validation","DNS-SCM")))))))))))))))</f>
        <v>DNS-Southern</v>
      </c>
      <c r="Z292" s="1" t="str">
        <f>IF(ISNUMBER(SEARCH("DNS",'Post Data'!$Y292)),"DNS","Vendor")</f>
        <v>DNS</v>
      </c>
      <c r="AA292" s="1" t="str">
        <f t="array" ref="AA292">IFS(ISNUMBER(SEARCH("Central Office",'Post Data'!$C292)),"Ops CO",
OR(ISNUMBER(SEARCH("CNR",'Post Data'!$C292)),ISNUMBER(SEARCH("NWR",'Post Data'!$C292))),"Central",
OR(ISNUMBER(SEARCH("ESR",'Post Data'!$C292)),ISNUMBER(SEARCH("UVR",'Post Data'!$C292))),"Eastern",
OR(ISNUMBER(SEARCH("NCR",'Post Data'!$C292)),ISNUMBER(SEARCH("NTR",'Post Data'!$C292))),"Northern",
OR(ISNUMBER(SEARCH("WSR",'Post Data'!$C292)),ISNUMBER(SEARCH("SUR",'Post Data'!$C292))),"Southern",
OR(ISNUMBER(SEARCH("WCR",'Post Data'!$C292)),ISNUMBER(SEARCH("WNR",'Post Data'!$C292))),"Western")</f>
        <v>Southern</v>
      </c>
      <c r="AB292" s="1" t="str">
        <f>'Post Data'!$R292</f>
        <v>FTG</v>
      </c>
      <c r="AC292" s="4">
        <v>45107.0</v>
      </c>
      <c r="AD292" s="1">
        <f>COUNTIFS('Post Data'!$X$2:$X$465,"Within SLA",'Post Data'!$C$2:$C$465,'Post Data'!$C292,'Post Data'!$D$2:$D$465,'Post Data'!$D292)</f>
        <v>1</v>
      </c>
      <c r="AE292" s="1">
        <f>COUNTIFS('Post Data'!$X$2:$X$465,"SLA Violated",'Post Data'!$C$2:$C$465,'Post Data'!$C292,'Post Data'!$D$2:$D$465,'Post Data'!$D292)</f>
        <v>0</v>
      </c>
      <c r="AF292" s="10">
        <f>'Post Data'!$AD292/('Post Data'!$AD292+'Post Data'!$AE292)</f>
        <v>1</v>
      </c>
    </row>
    <row r="293" ht="15.75" customHeight="1">
      <c r="A293" s="1" t="s">
        <v>686</v>
      </c>
      <c r="B293" s="1" t="s">
        <v>29</v>
      </c>
      <c r="C293" s="1" t="s">
        <v>687</v>
      </c>
      <c r="D293" s="1" t="s">
        <v>688</v>
      </c>
      <c r="E293" s="1" t="s">
        <v>689</v>
      </c>
      <c r="F293" s="1" t="s">
        <v>690</v>
      </c>
      <c r="G293" s="1" t="s">
        <v>338</v>
      </c>
      <c r="H293" s="1" t="s">
        <v>339</v>
      </c>
      <c r="I293" s="1">
        <v>137.0</v>
      </c>
      <c r="J293" s="1" t="s">
        <v>34</v>
      </c>
      <c r="K293" s="1" t="s">
        <v>35</v>
      </c>
      <c r="L293" s="9">
        <v>45122.910416666666</v>
      </c>
      <c r="M293" s="9">
        <v>45118.910416666666</v>
      </c>
      <c r="N293" s="9">
        <v>45118.91180555556</v>
      </c>
      <c r="O293" s="1" t="s">
        <v>246</v>
      </c>
      <c r="P293" s="1" t="b">
        <v>0</v>
      </c>
      <c r="Q293" s="1" t="s">
        <v>688</v>
      </c>
      <c r="R293" s="1" t="s">
        <v>45</v>
      </c>
      <c r="S293" s="1" t="s">
        <v>691</v>
      </c>
      <c r="T293" s="1" t="s">
        <v>39</v>
      </c>
      <c r="U293" s="1" t="str">
        <f>IF(ISNUMBER('Post Data'!$N293),"Done","Pending")</f>
        <v>Done</v>
      </c>
      <c r="V293" s="5">
        <f>IFERROR('Post Data'!$N293-'Post Data'!$M293,5000)</f>
        <v>0.001388888893</v>
      </c>
      <c r="W293" s="1" t="str">
        <f t="array" ref="W293">IFS('Post Data'!$V293&lt;=5,"00-05 Days",
AND('Post Data'!$V293&gt;5,'Post Data'!$V293&lt;=10),"06-10 Days",
AND('Post Data'!$V293&gt;10,'Post Data'!$V293&lt;=15),"11-15 Days",
AND('Post Data'!$V293&gt;15,'Post Data'!$V293&lt;=20),"16-20 Days",
'Post Data'!$V293&gt;20,"20+ Days")</f>
        <v>00-05 Days</v>
      </c>
      <c r="X293" s="1" t="str">
        <f>IF(AND('Post Data'!$N293&lt;='Post Data'!$L293,'Post Data'!$N293&lt;&gt;0),"Within SLA",IF(AND(TODAY()&lt;='Post Data'!$L293,'Post Data'!$N293=0),"Within SLA","SLA Violated"))</f>
        <v>Within SLA</v>
      </c>
      <c r="Y293" s="1" t="str">
        <f t="array" ref="Y293">IFERROR(INDEX('Pending @'!$B$2:$B$19,MATCH('Post Data'!$H293,'Pending @'!$A$2:$A$19,0)),
IF(AND('Post Data'!$D293="Region Update",'Post Data'!$AA293="Central"),"DNS-Central",
IF(AND('Post Data'!$D293="Region Update",'Post Data'!$AA293="Eastern"),"DNS-Eastern",
IF(AND('Post Data'!$D293="Region Update",'Post Data'!$AA293="Northern"),"DNS-Northern",
IF(AND('Post Data'!$D293="Region Update",'Post Data'!$AA293="Southern"),"DNS-Southern",
IF(AND('Post Data'!$D293="Region Update",'Post Data'!$AA293="Western"),"DNS-Western",
IF(AND('Post Data'!$D293="Region Update",'Post Data'!$AA293="Ops CO"),"DNS-Regional Ops",
IF(AND('Post Data'!$D293="Invoice Validation",'Post Data'!$AA293="Central"),"DNS-Central",
IF(AND('Post Data'!$D293="Invoice Validation",'Post Data'!$AA293="Eastern"),"DNS-Eastern",
IF(AND('Post Data'!$D293="Invoice Validation",'Post Data'!$AA293="Northern"),"DNS-Northern",
IF(AND('Post Data'!$D293="Invoice Validation",'Post Data'!$AA293="Southern"),"DNS-Southern",
IF(AND('Post Data'!$D293="Invoice Validation",'Post Data'!$AA293="Western"),"DNS-Western",
IF(AND('Post Data'!$D293="Invoiced Validation",'Post Data'!$AA293="Ops CO"),"DNS-Regional Ops",
IF(OR('Post Data'!$D293="Create &amp; Upload PO",'Post Data'!$D293="Payment Status Update",'Post Data'!$D293="Create SES and Send to Finance"),"DNS-Finance",
IF('Post Data'!$D293="SCM Invoice Validation","DNS-SCM")))))))))))))))</f>
        <v>Browns-Western</v>
      </c>
      <c r="Z293" s="1" t="str">
        <f>IF(ISNUMBER(SEARCH("DNS",'Post Data'!$Y293)),"DNS","Vendor")</f>
        <v>Vendor</v>
      </c>
      <c r="AA293" s="1" t="str">
        <f t="array" ref="AA293">IFS(ISNUMBER(SEARCH("Central Office",'Post Data'!$C293)),"Ops CO",
OR(ISNUMBER(SEARCH("CNR",'Post Data'!$C293)),ISNUMBER(SEARCH("NWR",'Post Data'!$C293))),"Central",
OR(ISNUMBER(SEARCH("ESR",'Post Data'!$C293)),ISNUMBER(SEARCH("UVR",'Post Data'!$C293))),"Eastern",
OR(ISNUMBER(SEARCH("NCR",'Post Data'!$C293)),ISNUMBER(SEARCH("NTR",'Post Data'!$C293))),"Northern",
OR(ISNUMBER(SEARCH("WSR",'Post Data'!$C293)),ISNUMBER(SEARCH("SUR",'Post Data'!$C293))),"Southern",
OR(ISNUMBER(SEARCH("WCR",'Post Data'!$C293)),ISNUMBER(SEARCH("WNR",'Post Data'!$C293))),"Western")</f>
        <v>Western</v>
      </c>
      <c r="AB293" s="1" t="str">
        <f>'Post Data'!$R293</f>
        <v>AC</v>
      </c>
      <c r="AC293" s="4">
        <v>45016.0</v>
      </c>
      <c r="AD293" s="1">
        <f>COUNTIFS('Post Data'!$X$2:$X$465,"Within SLA",'Post Data'!$C$2:$C$465,'Post Data'!$C293,'Post Data'!$D$2:$D$465,'Post Data'!$D293)</f>
        <v>1</v>
      </c>
      <c r="AE293" s="1">
        <f>COUNTIFS('Post Data'!$X$2:$X$465,"SLA Violated",'Post Data'!$C$2:$C$465,'Post Data'!$C293,'Post Data'!$D$2:$D$465,'Post Data'!$D293)</f>
        <v>0</v>
      </c>
      <c r="AF293" s="10">
        <f>'Post Data'!$AD293/('Post Data'!$AD293+'Post Data'!$AE293)</f>
        <v>1</v>
      </c>
    </row>
    <row r="294" ht="15.75" customHeight="1">
      <c r="A294" s="1" t="s">
        <v>692</v>
      </c>
      <c r="B294" s="1" t="s">
        <v>29</v>
      </c>
      <c r="C294" s="1" t="s">
        <v>687</v>
      </c>
      <c r="D294" s="1" t="s">
        <v>54</v>
      </c>
      <c r="E294" s="1" t="s">
        <v>689</v>
      </c>
      <c r="F294" s="1" t="s">
        <v>690</v>
      </c>
      <c r="G294" s="1" t="s">
        <v>162</v>
      </c>
      <c r="H294" s="1" t="s">
        <v>163</v>
      </c>
      <c r="I294" s="1">
        <v>137.0</v>
      </c>
      <c r="J294" s="1" t="s">
        <v>34</v>
      </c>
      <c r="K294" s="1" t="s">
        <v>35</v>
      </c>
      <c r="L294" s="9">
        <v>45123.90972222222</v>
      </c>
      <c r="M294" s="9">
        <v>45118.90972222222</v>
      </c>
      <c r="N294" s="9">
        <v>45118.910416666666</v>
      </c>
      <c r="O294" s="1" t="s">
        <v>246</v>
      </c>
      <c r="P294" s="1" t="b">
        <v>0</v>
      </c>
      <c r="Q294" s="1" t="s">
        <v>54</v>
      </c>
      <c r="R294" s="1" t="s">
        <v>45</v>
      </c>
      <c r="S294" s="1" t="s">
        <v>691</v>
      </c>
      <c r="T294" s="1" t="s">
        <v>39</v>
      </c>
      <c r="U294" s="1" t="str">
        <f>IF(ISNUMBER('Post Data'!$N294),"Done","Pending")</f>
        <v>Done</v>
      </c>
      <c r="V294" s="5">
        <f>IFERROR('Post Data'!$N294-'Post Data'!$M294,5000)</f>
        <v>0.0006944444467</v>
      </c>
      <c r="W294" s="1" t="str">
        <f t="array" ref="W294">IFS('Post Data'!$V294&lt;=5,"00-05 Days",
AND('Post Data'!$V294&gt;5,'Post Data'!$V294&lt;=10),"06-10 Days",
AND('Post Data'!$V294&gt;10,'Post Data'!$V294&lt;=15),"11-15 Days",
AND('Post Data'!$V294&gt;15,'Post Data'!$V294&lt;=20),"16-20 Days",
'Post Data'!$V294&gt;20,"20+ Days")</f>
        <v>00-05 Days</v>
      </c>
      <c r="X294" s="1" t="str">
        <f>IF(AND('Post Data'!$N294&lt;='Post Data'!$L294,'Post Data'!$N294&lt;&gt;0),"Within SLA",IF(AND(TODAY()&lt;='Post Data'!$L294,'Post Data'!$N294=0),"Within SLA","SLA Violated"))</f>
        <v>Within SLA</v>
      </c>
      <c r="Y294" s="1" t="str">
        <f t="array" ref="Y294">IFERROR(INDEX('Pending @'!$B$2:$B$19,MATCH('Post Data'!$H294,'Pending @'!$A$2:$A$19,0)),
IF(AND('Post Data'!$D294="Region Update",'Post Data'!$AA294="Central"),"DNS-Central",
IF(AND('Post Data'!$D294="Region Update",'Post Data'!$AA294="Eastern"),"DNS-Eastern",
IF(AND('Post Data'!$D294="Region Update",'Post Data'!$AA294="Northern"),"DNS-Northern",
IF(AND('Post Data'!$D294="Region Update",'Post Data'!$AA294="Southern"),"DNS-Southern",
IF(AND('Post Data'!$D294="Region Update",'Post Data'!$AA294="Western"),"DNS-Western",
IF(AND('Post Data'!$D294="Region Update",'Post Data'!$AA294="Ops CO"),"DNS-Regional Ops",
IF(AND('Post Data'!$D294="Invoice Validation",'Post Data'!$AA294="Central"),"DNS-Central",
IF(AND('Post Data'!$D294="Invoice Validation",'Post Data'!$AA294="Eastern"),"DNS-Eastern",
IF(AND('Post Data'!$D294="Invoice Validation",'Post Data'!$AA294="Northern"),"DNS-Northern",
IF(AND('Post Data'!$D294="Invoice Validation",'Post Data'!$AA294="Southern"),"DNS-Southern",
IF(AND('Post Data'!$D294="Invoice Validation",'Post Data'!$AA294="Western"),"DNS-Western",
IF(AND('Post Data'!$D294="Invoiced Validation",'Post Data'!$AA294="Ops CO"),"DNS-Regional Ops",
IF(OR('Post Data'!$D294="Create &amp; Upload PO",'Post Data'!$D294="Payment Status Update",'Post Data'!$D294="Create SES and Send to Finance"),"DNS-Finance",
IF('Post Data'!$D294="SCM Invoice Validation","DNS-SCM")))))))))))))))</f>
        <v>DNS-Finance</v>
      </c>
      <c r="Z294" s="1" t="str">
        <f>IF(ISNUMBER(SEARCH("DNS",'Post Data'!$Y294)),"DNS","Vendor")</f>
        <v>DNS</v>
      </c>
      <c r="AA294" s="1" t="str">
        <f t="array" ref="AA294">IFS(ISNUMBER(SEARCH("Central Office",'Post Data'!$C294)),"Ops CO",
OR(ISNUMBER(SEARCH("CNR",'Post Data'!$C294)),ISNUMBER(SEARCH("NWR",'Post Data'!$C294))),"Central",
OR(ISNUMBER(SEARCH("ESR",'Post Data'!$C294)),ISNUMBER(SEARCH("UVR",'Post Data'!$C294))),"Eastern",
OR(ISNUMBER(SEARCH("NCR",'Post Data'!$C294)),ISNUMBER(SEARCH("NTR",'Post Data'!$C294))),"Northern",
OR(ISNUMBER(SEARCH("WSR",'Post Data'!$C294)),ISNUMBER(SEARCH("SUR",'Post Data'!$C294))),"Southern",
OR(ISNUMBER(SEARCH("WCR",'Post Data'!$C294)),ISNUMBER(SEARCH("WNR",'Post Data'!$C294))),"Western")</f>
        <v>Western</v>
      </c>
      <c r="AB294" s="1" t="str">
        <f>'Post Data'!$R294</f>
        <v>AC</v>
      </c>
      <c r="AC294" s="4">
        <v>45016.0</v>
      </c>
      <c r="AD294" s="1">
        <f>COUNTIFS('Post Data'!$X$2:$X$465,"Within SLA",'Post Data'!$C$2:$C$465,'Post Data'!$C294,'Post Data'!$D$2:$D$465,'Post Data'!$D294)</f>
        <v>1</v>
      </c>
      <c r="AE294" s="1">
        <f>COUNTIFS('Post Data'!$X$2:$X$465,"SLA Violated",'Post Data'!$C$2:$C$465,'Post Data'!$C294,'Post Data'!$D$2:$D$465,'Post Data'!$D294)</f>
        <v>0</v>
      </c>
      <c r="AF294" s="10">
        <f>'Post Data'!$AD294/('Post Data'!$AD294+'Post Data'!$AE294)</f>
        <v>1</v>
      </c>
    </row>
    <row r="295" ht="15.75" customHeight="1">
      <c r="A295" s="1" t="s">
        <v>693</v>
      </c>
      <c r="B295" s="1" t="s">
        <v>29</v>
      </c>
      <c r="C295" s="1" t="s">
        <v>687</v>
      </c>
      <c r="D295" s="1" t="s">
        <v>135</v>
      </c>
      <c r="E295" s="1" t="s">
        <v>689</v>
      </c>
      <c r="F295" s="1" t="s">
        <v>690</v>
      </c>
      <c r="G295" s="1" t="s">
        <v>162</v>
      </c>
      <c r="H295" s="1" t="s">
        <v>163</v>
      </c>
      <c r="I295" s="1">
        <v>137.0</v>
      </c>
      <c r="J295" s="1" t="s">
        <v>34</v>
      </c>
      <c r="K295" s="1" t="s">
        <v>35</v>
      </c>
      <c r="L295" s="9">
        <v>45122.90972222222</v>
      </c>
      <c r="M295" s="9">
        <v>45118.90972222222</v>
      </c>
      <c r="N295" s="9">
        <v>45118.90972222222</v>
      </c>
      <c r="O295" s="1" t="s">
        <v>246</v>
      </c>
      <c r="P295" s="1" t="b">
        <v>0</v>
      </c>
      <c r="Q295" s="1" t="s">
        <v>135</v>
      </c>
      <c r="R295" s="1" t="s">
        <v>45</v>
      </c>
      <c r="S295" s="1" t="s">
        <v>691</v>
      </c>
      <c r="T295" s="1" t="s">
        <v>39</v>
      </c>
      <c r="U295" s="1" t="str">
        <f>IF(ISNUMBER('Post Data'!$N295),"Done","Pending")</f>
        <v>Done</v>
      </c>
      <c r="V295" s="5">
        <f>IFERROR('Post Data'!$N295-'Post Data'!$M295,5000)</f>
        <v>0</v>
      </c>
      <c r="W295" s="1" t="str">
        <f t="array" ref="W295">IFS('Post Data'!$V295&lt;=5,"00-05 Days",
AND('Post Data'!$V295&gt;5,'Post Data'!$V295&lt;=10),"06-10 Days",
AND('Post Data'!$V295&gt;10,'Post Data'!$V295&lt;=15),"11-15 Days",
AND('Post Data'!$V295&gt;15,'Post Data'!$V295&lt;=20),"16-20 Days",
'Post Data'!$V295&gt;20,"20+ Days")</f>
        <v>00-05 Days</v>
      </c>
      <c r="X295" s="1" t="str">
        <f>IF(AND('Post Data'!$N295&lt;='Post Data'!$L295,'Post Data'!$N295&lt;&gt;0),"Within SLA",IF(AND(TODAY()&lt;='Post Data'!$L295,'Post Data'!$N295=0),"Within SLA","SLA Violated"))</f>
        <v>Within SLA</v>
      </c>
      <c r="Y295" s="1" t="str">
        <f t="array" ref="Y295">IFERROR(INDEX('Pending @'!$B$2:$B$19,MATCH('Post Data'!$H295,'Pending @'!$A$2:$A$19,0)),
IF(AND('Post Data'!$D295="Region Update",'Post Data'!$AA295="Central"),"DNS-Central",
IF(AND('Post Data'!$D295="Region Update",'Post Data'!$AA295="Eastern"),"DNS-Eastern",
IF(AND('Post Data'!$D295="Region Update",'Post Data'!$AA295="Northern"),"DNS-Northern",
IF(AND('Post Data'!$D295="Region Update",'Post Data'!$AA295="Southern"),"DNS-Southern",
IF(AND('Post Data'!$D295="Region Update",'Post Data'!$AA295="Western"),"DNS-Western",
IF(AND('Post Data'!$D295="Region Update",'Post Data'!$AA295="Ops CO"),"DNS-Regional Ops",
IF(AND('Post Data'!$D295="Invoice Validation",'Post Data'!$AA295="Central"),"DNS-Central",
IF(AND('Post Data'!$D295="Invoice Validation",'Post Data'!$AA295="Eastern"),"DNS-Eastern",
IF(AND('Post Data'!$D295="Invoice Validation",'Post Data'!$AA295="Northern"),"DNS-Northern",
IF(AND('Post Data'!$D295="Invoice Validation",'Post Data'!$AA295="Southern"),"DNS-Southern",
IF(AND('Post Data'!$D295="Invoice Validation",'Post Data'!$AA295="Western"),"DNS-Western",
IF(AND('Post Data'!$D295="Invoiced Validation",'Post Data'!$AA295="Ops CO"),"DNS-Regional Ops",
IF(OR('Post Data'!$D295="Create &amp; Upload PO",'Post Data'!$D295="Payment Status Update",'Post Data'!$D295="Create SES and Send to Finance"),"DNS-Finance",
IF('Post Data'!$D295="SCM Invoice Validation","DNS-SCM")))))))))))))))</f>
        <v>DNS-Finance</v>
      </c>
      <c r="Z295" s="1" t="str">
        <f>IF(ISNUMBER(SEARCH("DNS",'Post Data'!$Y295)),"DNS","Vendor")</f>
        <v>DNS</v>
      </c>
      <c r="AA295" s="1" t="str">
        <f t="array" ref="AA295">IFS(ISNUMBER(SEARCH("Central Office",'Post Data'!$C295)),"Ops CO",
OR(ISNUMBER(SEARCH("CNR",'Post Data'!$C295)),ISNUMBER(SEARCH("NWR",'Post Data'!$C295))),"Central",
OR(ISNUMBER(SEARCH("ESR",'Post Data'!$C295)),ISNUMBER(SEARCH("UVR",'Post Data'!$C295))),"Eastern",
OR(ISNUMBER(SEARCH("NCR",'Post Data'!$C295)),ISNUMBER(SEARCH("NTR",'Post Data'!$C295))),"Northern",
OR(ISNUMBER(SEARCH("WSR",'Post Data'!$C295)),ISNUMBER(SEARCH("SUR",'Post Data'!$C295))),"Southern",
OR(ISNUMBER(SEARCH("WCR",'Post Data'!$C295)),ISNUMBER(SEARCH("WNR",'Post Data'!$C295))),"Western")</f>
        <v>Western</v>
      </c>
      <c r="AB295" s="1" t="str">
        <f>'Post Data'!$R295</f>
        <v>AC</v>
      </c>
      <c r="AC295" s="4">
        <v>45016.0</v>
      </c>
      <c r="AD295" s="1">
        <f>COUNTIFS('Post Data'!$X$2:$X$465,"Within SLA",'Post Data'!$C$2:$C$465,'Post Data'!$C295,'Post Data'!$D$2:$D$465,'Post Data'!$D295)</f>
        <v>1</v>
      </c>
      <c r="AE295" s="1">
        <f>COUNTIFS('Post Data'!$X$2:$X$465,"SLA Violated",'Post Data'!$C$2:$C$465,'Post Data'!$C295,'Post Data'!$D$2:$D$465,'Post Data'!$D295)</f>
        <v>0</v>
      </c>
      <c r="AF295" s="10">
        <f>'Post Data'!$AD295/('Post Data'!$AD295+'Post Data'!$AE295)</f>
        <v>1</v>
      </c>
    </row>
    <row r="296" ht="15.75" customHeight="1">
      <c r="A296" s="1" t="s">
        <v>694</v>
      </c>
      <c r="B296" s="1" t="s">
        <v>29</v>
      </c>
      <c r="C296" s="1" t="s">
        <v>687</v>
      </c>
      <c r="D296" s="1" t="s">
        <v>31</v>
      </c>
      <c r="E296" s="1" t="s">
        <v>689</v>
      </c>
      <c r="F296" s="1" t="s">
        <v>690</v>
      </c>
      <c r="G296" s="1" t="s">
        <v>162</v>
      </c>
      <c r="H296" s="1" t="s">
        <v>163</v>
      </c>
      <c r="I296" s="1">
        <v>137.0</v>
      </c>
      <c r="J296" s="1" t="s">
        <v>34</v>
      </c>
      <c r="K296" s="1" t="s">
        <v>35</v>
      </c>
      <c r="L296" s="9">
        <v>45123.90972222222</v>
      </c>
      <c r="M296" s="9">
        <v>45118.90972222222</v>
      </c>
      <c r="N296" s="9">
        <v>45118.90972222222</v>
      </c>
      <c r="O296" s="1" t="s">
        <v>246</v>
      </c>
      <c r="P296" s="1" t="b">
        <v>0</v>
      </c>
      <c r="Q296" s="1" t="s">
        <v>31</v>
      </c>
      <c r="R296" s="1" t="s">
        <v>45</v>
      </c>
      <c r="S296" s="1" t="s">
        <v>691</v>
      </c>
      <c r="T296" s="1" t="s">
        <v>39</v>
      </c>
      <c r="U296" s="1" t="str">
        <f>IF(ISNUMBER('Post Data'!$N296),"Done","Pending")</f>
        <v>Done</v>
      </c>
      <c r="V296" s="5">
        <f>IFERROR('Post Data'!$N296-'Post Data'!$M296,5000)</f>
        <v>0</v>
      </c>
      <c r="W296" s="1" t="str">
        <f t="array" ref="W296">IFS('Post Data'!$V296&lt;=5,"00-05 Days",
AND('Post Data'!$V296&gt;5,'Post Data'!$V296&lt;=10),"06-10 Days",
AND('Post Data'!$V296&gt;10,'Post Data'!$V296&lt;=15),"11-15 Days",
AND('Post Data'!$V296&gt;15,'Post Data'!$V296&lt;=20),"16-20 Days",
'Post Data'!$V296&gt;20,"20+ Days")</f>
        <v>00-05 Days</v>
      </c>
      <c r="X296" s="1" t="str">
        <f>IF(AND('Post Data'!$N296&lt;='Post Data'!$L296,'Post Data'!$N296&lt;&gt;0),"Within SLA",IF(AND(TODAY()&lt;='Post Data'!$L296,'Post Data'!$N296=0),"Within SLA","SLA Violated"))</f>
        <v>Within SLA</v>
      </c>
      <c r="Y296" s="1" t="str">
        <f t="array" ref="Y296">IFERROR(INDEX('Pending @'!$B$2:$B$19,MATCH('Post Data'!$H296,'Pending @'!$A$2:$A$19,0)),
IF(AND('Post Data'!$D296="Region Update",'Post Data'!$AA296="Central"),"DNS-Central",
IF(AND('Post Data'!$D296="Region Update",'Post Data'!$AA296="Eastern"),"DNS-Eastern",
IF(AND('Post Data'!$D296="Region Update",'Post Data'!$AA296="Northern"),"DNS-Northern",
IF(AND('Post Data'!$D296="Region Update",'Post Data'!$AA296="Southern"),"DNS-Southern",
IF(AND('Post Data'!$D296="Region Update",'Post Data'!$AA296="Western"),"DNS-Western",
IF(AND('Post Data'!$D296="Region Update",'Post Data'!$AA296="Ops CO"),"DNS-Regional Ops",
IF(AND('Post Data'!$D296="Invoice Validation",'Post Data'!$AA296="Central"),"DNS-Central",
IF(AND('Post Data'!$D296="Invoice Validation",'Post Data'!$AA296="Eastern"),"DNS-Eastern",
IF(AND('Post Data'!$D296="Invoice Validation",'Post Data'!$AA296="Northern"),"DNS-Northern",
IF(AND('Post Data'!$D296="Invoice Validation",'Post Data'!$AA296="Southern"),"DNS-Southern",
IF(AND('Post Data'!$D296="Invoice Validation",'Post Data'!$AA296="Western"),"DNS-Western",
IF(AND('Post Data'!$D296="Invoiced Validation",'Post Data'!$AA296="Ops CO"),"DNS-Regional Ops",
IF(OR('Post Data'!$D296="Create &amp; Upload PO",'Post Data'!$D296="Payment Status Update",'Post Data'!$D296="Create SES and Send to Finance"),"DNS-Finance",
IF('Post Data'!$D296="SCM Invoice Validation","DNS-SCM")))))))))))))))</f>
        <v>DNS-Finance</v>
      </c>
      <c r="Z296" s="1" t="str">
        <f>IF(ISNUMBER(SEARCH("DNS",'Post Data'!$Y296)),"DNS","Vendor")</f>
        <v>DNS</v>
      </c>
      <c r="AA296" s="1" t="str">
        <f t="array" ref="AA296">IFS(ISNUMBER(SEARCH("Central Office",'Post Data'!$C296)),"Ops CO",
OR(ISNUMBER(SEARCH("CNR",'Post Data'!$C296)),ISNUMBER(SEARCH("NWR",'Post Data'!$C296))),"Central",
OR(ISNUMBER(SEARCH("ESR",'Post Data'!$C296)),ISNUMBER(SEARCH("UVR",'Post Data'!$C296))),"Eastern",
OR(ISNUMBER(SEARCH("NCR",'Post Data'!$C296)),ISNUMBER(SEARCH("NTR",'Post Data'!$C296))),"Northern",
OR(ISNUMBER(SEARCH("WSR",'Post Data'!$C296)),ISNUMBER(SEARCH("SUR",'Post Data'!$C296))),"Southern",
OR(ISNUMBER(SEARCH("WCR",'Post Data'!$C296)),ISNUMBER(SEARCH("WNR",'Post Data'!$C296))),"Western")</f>
        <v>Western</v>
      </c>
      <c r="AB296" s="1" t="str">
        <f>'Post Data'!$R296</f>
        <v>AC</v>
      </c>
      <c r="AC296" s="4">
        <v>45016.0</v>
      </c>
      <c r="AD296" s="1">
        <f>COUNTIFS('Post Data'!$X$2:$X$465,"Within SLA",'Post Data'!$C$2:$C$465,'Post Data'!$C296,'Post Data'!$D$2:$D$465,'Post Data'!$D296)</f>
        <v>2</v>
      </c>
      <c r="AE296" s="1">
        <f>COUNTIFS('Post Data'!$X$2:$X$465,"SLA Violated",'Post Data'!$C$2:$C$465,'Post Data'!$C296,'Post Data'!$D$2:$D$465,'Post Data'!$D296)</f>
        <v>0</v>
      </c>
      <c r="AF296" s="10">
        <f>'Post Data'!$AD296/('Post Data'!$AD296+'Post Data'!$AE296)</f>
        <v>1</v>
      </c>
    </row>
    <row r="297" ht="15.75" customHeight="1">
      <c r="A297" s="1" t="s">
        <v>695</v>
      </c>
      <c r="B297" s="1" t="s">
        <v>29</v>
      </c>
      <c r="C297" s="1" t="s">
        <v>687</v>
      </c>
      <c r="D297" s="1" t="s">
        <v>138</v>
      </c>
      <c r="E297" s="1" t="s">
        <v>689</v>
      </c>
      <c r="F297" s="1" t="s">
        <v>690</v>
      </c>
      <c r="G297" s="1" t="s">
        <v>166</v>
      </c>
      <c r="H297" s="1" t="s">
        <v>167</v>
      </c>
      <c r="I297" s="1">
        <v>137.0</v>
      </c>
      <c r="J297" s="1" t="s">
        <v>34</v>
      </c>
      <c r="K297" s="1" t="s">
        <v>35</v>
      </c>
      <c r="L297" s="9">
        <v>45122.90902777778</v>
      </c>
      <c r="M297" s="9">
        <v>45118.90902777778</v>
      </c>
      <c r="N297" s="9">
        <v>45118.90972222222</v>
      </c>
      <c r="O297" s="1" t="s">
        <v>246</v>
      </c>
      <c r="P297" s="1" t="b">
        <v>0</v>
      </c>
      <c r="Q297" s="1" t="s">
        <v>138</v>
      </c>
      <c r="R297" s="1" t="s">
        <v>45</v>
      </c>
      <c r="S297" s="1" t="s">
        <v>691</v>
      </c>
      <c r="T297" s="1" t="s">
        <v>39</v>
      </c>
      <c r="U297" s="1" t="str">
        <f>IF(ISNUMBER('Post Data'!$N297),"Done","Pending")</f>
        <v>Done</v>
      </c>
      <c r="V297" s="5">
        <f>IFERROR('Post Data'!$N297-'Post Data'!$M297,5000)</f>
        <v>0.0006944444394</v>
      </c>
      <c r="W297" s="1" t="str">
        <f t="array" ref="W297">IFS('Post Data'!$V297&lt;=5,"00-05 Days",
AND('Post Data'!$V297&gt;5,'Post Data'!$V297&lt;=10),"06-10 Days",
AND('Post Data'!$V297&gt;10,'Post Data'!$V297&lt;=15),"11-15 Days",
AND('Post Data'!$V297&gt;15,'Post Data'!$V297&lt;=20),"16-20 Days",
'Post Data'!$V297&gt;20,"20+ Days")</f>
        <v>00-05 Days</v>
      </c>
      <c r="X297" s="1" t="str">
        <f>IF(AND('Post Data'!$N297&lt;='Post Data'!$L297,'Post Data'!$N297&lt;&gt;0),"Within SLA",IF(AND(TODAY()&lt;='Post Data'!$L297,'Post Data'!$N297=0),"Within SLA","SLA Violated"))</f>
        <v>Within SLA</v>
      </c>
      <c r="Y297" s="1" t="str">
        <f t="array" ref="Y297">IFERROR(INDEX('Pending @'!$B$2:$B$19,MATCH('Post Data'!$H297,'Pending @'!$A$2:$A$19,0)),
IF(AND('Post Data'!$D297="Region Update",'Post Data'!$AA297="Central"),"DNS-Central",
IF(AND('Post Data'!$D297="Region Update",'Post Data'!$AA297="Eastern"),"DNS-Eastern",
IF(AND('Post Data'!$D297="Region Update",'Post Data'!$AA297="Northern"),"DNS-Northern",
IF(AND('Post Data'!$D297="Region Update",'Post Data'!$AA297="Southern"),"DNS-Southern",
IF(AND('Post Data'!$D297="Region Update",'Post Data'!$AA297="Western"),"DNS-Western",
IF(AND('Post Data'!$D297="Region Update",'Post Data'!$AA297="Ops CO"),"DNS-Regional Ops",
IF(AND('Post Data'!$D297="Invoice Validation",'Post Data'!$AA297="Central"),"DNS-Central",
IF(AND('Post Data'!$D297="Invoice Validation",'Post Data'!$AA297="Eastern"),"DNS-Eastern",
IF(AND('Post Data'!$D297="Invoice Validation",'Post Data'!$AA297="Northern"),"DNS-Northern",
IF(AND('Post Data'!$D297="Invoice Validation",'Post Data'!$AA297="Southern"),"DNS-Southern",
IF(AND('Post Data'!$D297="Invoice Validation",'Post Data'!$AA297="Western"),"DNS-Western",
IF(AND('Post Data'!$D297="Invoiced Validation",'Post Data'!$AA297="Ops CO"),"DNS-Regional Ops",
IF(OR('Post Data'!$D297="Create &amp; Upload PO",'Post Data'!$D297="Payment Status Update",'Post Data'!$D297="Create SES and Send to Finance"),"DNS-Finance",
IF('Post Data'!$D297="SCM Invoice Validation","DNS-SCM")))))))))))))))</f>
        <v>DNS-SCM</v>
      </c>
      <c r="Z297" s="1" t="str">
        <f>IF(ISNUMBER(SEARCH("DNS",'Post Data'!$Y297)),"DNS","Vendor")</f>
        <v>DNS</v>
      </c>
      <c r="AA297" s="1" t="str">
        <f t="array" ref="AA297">IFS(ISNUMBER(SEARCH("Central Office",'Post Data'!$C297)),"Ops CO",
OR(ISNUMBER(SEARCH("CNR",'Post Data'!$C297)),ISNUMBER(SEARCH("NWR",'Post Data'!$C297))),"Central",
OR(ISNUMBER(SEARCH("ESR",'Post Data'!$C297)),ISNUMBER(SEARCH("UVR",'Post Data'!$C297))),"Eastern",
OR(ISNUMBER(SEARCH("NCR",'Post Data'!$C297)),ISNUMBER(SEARCH("NTR",'Post Data'!$C297))),"Northern",
OR(ISNUMBER(SEARCH("WSR",'Post Data'!$C297)),ISNUMBER(SEARCH("SUR",'Post Data'!$C297))),"Southern",
OR(ISNUMBER(SEARCH("WCR",'Post Data'!$C297)),ISNUMBER(SEARCH("WNR",'Post Data'!$C297))),"Western")</f>
        <v>Western</v>
      </c>
      <c r="AB297" s="1" t="str">
        <f>'Post Data'!$R297</f>
        <v>AC</v>
      </c>
      <c r="AC297" s="4">
        <v>45016.0</v>
      </c>
      <c r="AD297" s="1">
        <f>COUNTIFS('Post Data'!$X$2:$X$465,"Within SLA",'Post Data'!$C$2:$C$465,'Post Data'!$C297,'Post Data'!$D$2:$D$465,'Post Data'!$D297)</f>
        <v>3</v>
      </c>
      <c r="AE297" s="1">
        <f>COUNTIFS('Post Data'!$X$2:$X$465,"SLA Violated",'Post Data'!$C$2:$C$465,'Post Data'!$C297,'Post Data'!$D$2:$D$465,'Post Data'!$D297)</f>
        <v>0</v>
      </c>
      <c r="AF297" s="10">
        <f>'Post Data'!$AD297/('Post Data'!$AD297+'Post Data'!$AE297)</f>
        <v>1</v>
      </c>
    </row>
    <row r="298" ht="15.75" customHeight="1">
      <c r="A298" s="1" t="s">
        <v>696</v>
      </c>
      <c r="B298" s="1" t="s">
        <v>29</v>
      </c>
      <c r="C298" s="1" t="s">
        <v>687</v>
      </c>
      <c r="D298" s="1" t="s">
        <v>697</v>
      </c>
      <c r="E298" s="1" t="s">
        <v>689</v>
      </c>
      <c r="F298" s="1" t="s">
        <v>690</v>
      </c>
      <c r="G298" s="1" t="s">
        <v>338</v>
      </c>
      <c r="H298" s="1" t="s">
        <v>339</v>
      </c>
      <c r="I298" s="1">
        <v>137.0</v>
      </c>
      <c r="J298" s="1" t="s">
        <v>34</v>
      </c>
      <c r="K298" s="1" t="s">
        <v>35</v>
      </c>
      <c r="L298" s="9"/>
      <c r="M298" s="9">
        <v>45118.90625</v>
      </c>
      <c r="N298" s="9">
        <v>45118.90902777778</v>
      </c>
      <c r="O298" s="1" t="s">
        <v>246</v>
      </c>
      <c r="P298" s="1" t="b">
        <v>0</v>
      </c>
      <c r="Q298" s="1" t="s">
        <v>698</v>
      </c>
      <c r="R298" s="1" t="s">
        <v>45</v>
      </c>
      <c r="S298" s="1" t="s">
        <v>691</v>
      </c>
      <c r="T298" s="1" t="s">
        <v>39</v>
      </c>
      <c r="U298" s="1" t="str">
        <f>IF(ISNUMBER('Post Data'!$N298),"Done","Pending")</f>
        <v>Done</v>
      </c>
      <c r="V298" s="5">
        <f>IFERROR('Post Data'!$N298-'Post Data'!$M298,5000)</f>
        <v>0.00277777778</v>
      </c>
      <c r="W298" s="1" t="str">
        <f t="array" ref="W298">IFS('Post Data'!$V298&lt;=5,"00-05 Days",
AND('Post Data'!$V298&gt;5,'Post Data'!$V298&lt;=10),"06-10 Days",
AND('Post Data'!$V298&gt;10,'Post Data'!$V298&lt;=15),"11-15 Days",
AND('Post Data'!$V298&gt;15,'Post Data'!$V298&lt;=20),"16-20 Days",
'Post Data'!$V298&gt;20,"20+ Days")</f>
        <v>00-05 Days</v>
      </c>
      <c r="X298" s="1" t="str">
        <f>IF(AND('Post Data'!$N298&lt;='Post Data'!$L298,'Post Data'!$N298&lt;&gt;0),"Within SLA",IF(AND(TODAY()&lt;='Post Data'!$L298,'Post Data'!$N298=0),"Within SLA","SLA Violated"))</f>
        <v>SLA Violated</v>
      </c>
      <c r="Y298" s="1" t="str">
        <f t="array" ref="Y298">IFERROR(INDEX('Pending @'!$B$2:$B$19,MATCH('Post Data'!$H298,'Pending @'!$A$2:$A$19,0)),
IF(AND('Post Data'!$D298="Region Update",'Post Data'!$AA298="Central"),"DNS-Central",
IF(AND('Post Data'!$D298="Region Update",'Post Data'!$AA298="Eastern"),"DNS-Eastern",
IF(AND('Post Data'!$D298="Region Update",'Post Data'!$AA298="Northern"),"DNS-Northern",
IF(AND('Post Data'!$D298="Region Update",'Post Data'!$AA298="Southern"),"DNS-Southern",
IF(AND('Post Data'!$D298="Region Update",'Post Data'!$AA298="Western"),"DNS-Western",
IF(AND('Post Data'!$D298="Region Update",'Post Data'!$AA298="Ops CO"),"DNS-Regional Ops",
IF(AND('Post Data'!$D298="Invoice Validation",'Post Data'!$AA298="Central"),"DNS-Central",
IF(AND('Post Data'!$D298="Invoice Validation",'Post Data'!$AA298="Eastern"),"DNS-Eastern",
IF(AND('Post Data'!$D298="Invoice Validation",'Post Data'!$AA298="Northern"),"DNS-Northern",
IF(AND('Post Data'!$D298="Invoice Validation",'Post Data'!$AA298="Southern"),"DNS-Southern",
IF(AND('Post Data'!$D298="Invoice Validation",'Post Data'!$AA298="Western"),"DNS-Western",
IF(AND('Post Data'!$D298="Invoiced Validation",'Post Data'!$AA298="Ops CO"),"DNS-Regional Ops",
IF(OR('Post Data'!$D298="Create &amp; Upload PO",'Post Data'!$D298="Payment Status Update",'Post Data'!$D298="Create SES and Send to Finance"),"DNS-Finance",
IF('Post Data'!$D298="SCM Invoice Validation","DNS-SCM")))))))))))))))</f>
        <v>Browns-Western</v>
      </c>
      <c r="Z298" s="1" t="str">
        <f>IF(ISNUMBER(SEARCH("DNS",'Post Data'!$Y298)),"DNS","Vendor")</f>
        <v>Vendor</v>
      </c>
      <c r="AA298" s="1" t="str">
        <f t="array" ref="AA298">IFS(ISNUMBER(SEARCH("Central Office",'Post Data'!$C298)),"Ops CO",
OR(ISNUMBER(SEARCH("CNR",'Post Data'!$C298)),ISNUMBER(SEARCH("NWR",'Post Data'!$C298))),"Central",
OR(ISNUMBER(SEARCH("ESR",'Post Data'!$C298)),ISNUMBER(SEARCH("UVR",'Post Data'!$C298))),"Eastern",
OR(ISNUMBER(SEARCH("NCR",'Post Data'!$C298)),ISNUMBER(SEARCH("NTR",'Post Data'!$C298))),"Northern",
OR(ISNUMBER(SEARCH("WSR",'Post Data'!$C298)),ISNUMBER(SEARCH("SUR",'Post Data'!$C298))),"Southern",
OR(ISNUMBER(SEARCH("WCR",'Post Data'!$C298)),ISNUMBER(SEARCH("WNR",'Post Data'!$C298))),"Western")</f>
        <v>Western</v>
      </c>
      <c r="AB298" s="1" t="str">
        <f>'Post Data'!$R298</f>
        <v>AC</v>
      </c>
      <c r="AC298" s="4">
        <v>45016.0</v>
      </c>
      <c r="AD298" s="1">
        <f>COUNTIFS('Post Data'!$X$2:$X$465,"Within SLA",'Post Data'!$C$2:$C$465,'Post Data'!$C298,'Post Data'!$D$2:$D$465,'Post Data'!$D298)</f>
        <v>0</v>
      </c>
      <c r="AE298" s="1">
        <f>COUNTIFS('Post Data'!$X$2:$X$465,"SLA Violated",'Post Data'!$C$2:$C$465,'Post Data'!$C298,'Post Data'!$D$2:$D$465,'Post Data'!$D298)</f>
        <v>1</v>
      </c>
      <c r="AF298" s="10">
        <f>'Post Data'!$AD298/('Post Data'!$AD298+'Post Data'!$AE298)</f>
        <v>0</v>
      </c>
    </row>
    <row r="299" ht="15.75" customHeight="1">
      <c r="A299" s="1" t="s">
        <v>699</v>
      </c>
      <c r="B299" s="1" t="s">
        <v>29</v>
      </c>
      <c r="C299" s="1" t="s">
        <v>687</v>
      </c>
      <c r="D299" s="1" t="s">
        <v>700</v>
      </c>
      <c r="E299" s="1" t="s">
        <v>689</v>
      </c>
      <c r="F299" s="1" t="s">
        <v>690</v>
      </c>
      <c r="G299" s="1" t="s">
        <v>166</v>
      </c>
      <c r="H299" s="1" t="s">
        <v>167</v>
      </c>
      <c r="I299" s="1">
        <v>137.0</v>
      </c>
      <c r="J299" s="1" t="s">
        <v>34</v>
      </c>
      <c r="K299" s="1" t="s">
        <v>35</v>
      </c>
      <c r="L299" s="9"/>
      <c r="M299" s="9">
        <v>45118.90625</v>
      </c>
      <c r="N299" s="9">
        <v>45118.90625</v>
      </c>
      <c r="O299" s="1" t="s">
        <v>246</v>
      </c>
      <c r="P299" s="1" t="b">
        <v>0</v>
      </c>
      <c r="Q299" s="1" t="s">
        <v>700</v>
      </c>
      <c r="R299" s="1" t="s">
        <v>45</v>
      </c>
      <c r="S299" s="1" t="s">
        <v>691</v>
      </c>
      <c r="T299" s="1" t="s">
        <v>39</v>
      </c>
      <c r="U299" s="1" t="str">
        <f>IF(ISNUMBER('Post Data'!$N299),"Done","Pending")</f>
        <v>Done</v>
      </c>
      <c r="V299" s="5">
        <f>IFERROR('Post Data'!$N299-'Post Data'!$M299,5000)</f>
        <v>0</v>
      </c>
      <c r="W299" s="1" t="str">
        <f t="array" ref="W299">IFS('Post Data'!$V299&lt;=5,"00-05 Days",
AND('Post Data'!$V299&gt;5,'Post Data'!$V299&lt;=10),"06-10 Days",
AND('Post Data'!$V299&gt;10,'Post Data'!$V299&lt;=15),"11-15 Days",
AND('Post Data'!$V299&gt;15,'Post Data'!$V299&lt;=20),"16-20 Days",
'Post Data'!$V299&gt;20,"20+ Days")</f>
        <v>00-05 Days</v>
      </c>
      <c r="X299" s="1" t="str">
        <f>IF(AND('Post Data'!$N299&lt;='Post Data'!$L299,'Post Data'!$N299&lt;&gt;0),"Within SLA",IF(AND(TODAY()&lt;='Post Data'!$L299,'Post Data'!$N299=0),"Within SLA","SLA Violated"))</f>
        <v>SLA Violated</v>
      </c>
      <c r="Y299" s="1" t="str">
        <f t="array" ref="Y299">IFERROR(INDEX('Pending @'!$B$2:$B$19,MATCH('Post Data'!$H299,'Pending @'!$A$2:$A$19,0)),
IF(AND('Post Data'!$D299="Region Update",'Post Data'!$AA299="Central"),"DNS-Central",
IF(AND('Post Data'!$D299="Region Update",'Post Data'!$AA299="Eastern"),"DNS-Eastern",
IF(AND('Post Data'!$D299="Region Update",'Post Data'!$AA299="Northern"),"DNS-Northern",
IF(AND('Post Data'!$D299="Region Update",'Post Data'!$AA299="Southern"),"DNS-Southern",
IF(AND('Post Data'!$D299="Region Update",'Post Data'!$AA299="Western"),"DNS-Western",
IF(AND('Post Data'!$D299="Region Update",'Post Data'!$AA299="Ops CO"),"DNS-Regional Ops",
IF(AND('Post Data'!$D299="Invoice Validation",'Post Data'!$AA299="Central"),"DNS-Central",
IF(AND('Post Data'!$D299="Invoice Validation",'Post Data'!$AA299="Eastern"),"DNS-Eastern",
IF(AND('Post Data'!$D299="Invoice Validation",'Post Data'!$AA299="Northern"),"DNS-Northern",
IF(AND('Post Data'!$D299="Invoice Validation",'Post Data'!$AA299="Southern"),"DNS-Southern",
IF(AND('Post Data'!$D299="Invoice Validation",'Post Data'!$AA299="Western"),"DNS-Western",
IF(AND('Post Data'!$D299="Invoiced Validation",'Post Data'!$AA299="Ops CO"),"DNS-Regional Ops",
IF(OR('Post Data'!$D299="Create &amp; Upload PO",'Post Data'!$D299="Payment Status Update",'Post Data'!$D299="Create SES and Send to Finance"),"DNS-Finance",
IF('Post Data'!$D299="SCM Invoice Validation","DNS-SCM")))))))))))))))</f>
        <v>DNS-SCM</v>
      </c>
      <c r="Z299" s="1" t="str">
        <f>IF(ISNUMBER(SEARCH("DNS",'Post Data'!$Y299)),"DNS","Vendor")</f>
        <v>DNS</v>
      </c>
      <c r="AA299" s="1" t="str">
        <f t="array" ref="AA299">IFS(ISNUMBER(SEARCH("Central Office",'Post Data'!$C299)),"Ops CO",
OR(ISNUMBER(SEARCH("CNR",'Post Data'!$C299)),ISNUMBER(SEARCH("NWR",'Post Data'!$C299))),"Central",
OR(ISNUMBER(SEARCH("ESR",'Post Data'!$C299)),ISNUMBER(SEARCH("UVR",'Post Data'!$C299))),"Eastern",
OR(ISNUMBER(SEARCH("NCR",'Post Data'!$C299)),ISNUMBER(SEARCH("NTR",'Post Data'!$C299))),"Northern",
OR(ISNUMBER(SEARCH("WSR",'Post Data'!$C299)),ISNUMBER(SEARCH("SUR",'Post Data'!$C299))),"Southern",
OR(ISNUMBER(SEARCH("WCR",'Post Data'!$C299)),ISNUMBER(SEARCH("WNR",'Post Data'!$C299))),"Western")</f>
        <v>Western</v>
      </c>
      <c r="AB299" s="1" t="str">
        <f>'Post Data'!$R299</f>
        <v>AC</v>
      </c>
      <c r="AC299" s="4">
        <v>45016.0</v>
      </c>
      <c r="AD299" s="1">
        <f>COUNTIFS('Post Data'!$X$2:$X$465,"Within SLA",'Post Data'!$C$2:$C$465,'Post Data'!$C299,'Post Data'!$D$2:$D$465,'Post Data'!$D299)</f>
        <v>0</v>
      </c>
      <c r="AE299" s="1">
        <f>COUNTIFS('Post Data'!$X$2:$X$465,"SLA Violated",'Post Data'!$C$2:$C$465,'Post Data'!$C299,'Post Data'!$D$2:$D$465,'Post Data'!$D299)</f>
        <v>1</v>
      </c>
      <c r="AF299" s="10">
        <f>'Post Data'!$AD299/('Post Data'!$AD299+'Post Data'!$AE299)</f>
        <v>0</v>
      </c>
    </row>
    <row r="300" ht="15.75" customHeight="1">
      <c r="A300" s="1" t="s">
        <v>701</v>
      </c>
      <c r="B300" s="1" t="s">
        <v>29</v>
      </c>
      <c r="C300" s="1" t="s">
        <v>687</v>
      </c>
      <c r="D300" s="1" t="s">
        <v>31</v>
      </c>
      <c r="E300" s="1" t="s">
        <v>689</v>
      </c>
      <c r="F300" s="1" t="s">
        <v>690</v>
      </c>
      <c r="G300" s="1" t="s">
        <v>162</v>
      </c>
      <c r="H300" s="1" t="s">
        <v>163</v>
      </c>
      <c r="I300" s="1">
        <v>137.0</v>
      </c>
      <c r="J300" s="1" t="s">
        <v>34</v>
      </c>
      <c r="K300" s="1" t="s">
        <v>35</v>
      </c>
      <c r="L300" s="9">
        <v>45123.90555555555</v>
      </c>
      <c r="M300" s="9">
        <v>45118.90555555555</v>
      </c>
      <c r="N300" s="9">
        <v>45118.90625</v>
      </c>
      <c r="O300" s="1" t="s">
        <v>246</v>
      </c>
      <c r="P300" s="1" t="b">
        <v>0</v>
      </c>
      <c r="Q300" s="1" t="s">
        <v>31</v>
      </c>
      <c r="R300" s="1" t="s">
        <v>45</v>
      </c>
      <c r="S300" s="1" t="s">
        <v>691</v>
      </c>
      <c r="T300" s="1" t="s">
        <v>39</v>
      </c>
      <c r="U300" s="1" t="str">
        <f>IF(ISNUMBER('Post Data'!$N300),"Done","Pending")</f>
        <v>Done</v>
      </c>
      <c r="V300" s="5">
        <f>IFERROR('Post Data'!$N300-'Post Data'!$M300,5000)</f>
        <v>0.0006944444467</v>
      </c>
      <c r="W300" s="1" t="str">
        <f t="array" ref="W300">IFS('Post Data'!$V300&lt;=5,"00-05 Days",
AND('Post Data'!$V300&gt;5,'Post Data'!$V300&lt;=10),"06-10 Days",
AND('Post Data'!$V300&gt;10,'Post Data'!$V300&lt;=15),"11-15 Days",
AND('Post Data'!$V300&gt;15,'Post Data'!$V300&lt;=20),"16-20 Days",
'Post Data'!$V300&gt;20,"20+ Days")</f>
        <v>00-05 Days</v>
      </c>
      <c r="X300" s="1" t="str">
        <f>IF(AND('Post Data'!$N300&lt;='Post Data'!$L300,'Post Data'!$N300&lt;&gt;0),"Within SLA",IF(AND(TODAY()&lt;='Post Data'!$L300,'Post Data'!$N300=0),"Within SLA","SLA Violated"))</f>
        <v>Within SLA</v>
      </c>
      <c r="Y300" s="1" t="str">
        <f t="array" ref="Y300">IFERROR(INDEX('Pending @'!$B$2:$B$19,MATCH('Post Data'!$H300,'Pending @'!$A$2:$A$19,0)),
IF(AND('Post Data'!$D300="Region Update",'Post Data'!$AA300="Central"),"DNS-Central",
IF(AND('Post Data'!$D300="Region Update",'Post Data'!$AA300="Eastern"),"DNS-Eastern",
IF(AND('Post Data'!$D300="Region Update",'Post Data'!$AA300="Northern"),"DNS-Northern",
IF(AND('Post Data'!$D300="Region Update",'Post Data'!$AA300="Southern"),"DNS-Southern",
IF(AND('Post Data'!$D300="Region Update",'Post Data'!$AA300="Western"),"DNS-Western",
IF(AND('Post Data'!$D300="Region Update",'Post Data'!$AA300="Ops CO"),"DNS-Regional Ops",
IF(AND('Post Data'!$D300="Invoice Validation",'Post Data'!$AA300="Central"),"DNS-Central",
IF(AND('Post Data'!$D300="Invoice Validation",'Post Data'!$AA300="Eastern"),"DNS-Eastern",
IF(AND('Post Data'!$D300="Invoice Validation",'Post Data'!$AA300="Northern"),"DNS-Northern",
IF(AND('Post Data'!$D300="Invoice Validation",'Post Data'!$AA300="Southern"),"DNS-Southern",
IF(AND('Post Data'!$D300="Invoice Validation",'Post Data'!$AA300="Western"),"DNS-Western",
IF(AND('Post Data'!$D300="Invoiced Validation",'Post Data'!$AA300="Ops CO"),"DNS-Regional Ops",
IF(OR('Post Data'!$D300="Create &amp; Upload PO",'Post Data'!$D300="Payment Status Update",'Post Data'!$D300="Create SES and Send to Finance"),"DNS-Finance",
IF('Post Data'!$D300="SCM Invoice Validation","DNS-SCM")))))))))))))))</f>
        <v>DNS-Finance</v>
      </c>
      <c r="Z300" s="1" t="str">
        <f>IF(ISNUMBER(SEARCH("DNS",'Post Data'!$Y300)),"DNS","Vendor")</f>
        <v>DNS</v>
      </c>
      <c r="AA300" s="1" t="str">
        <f t="array" ref="AA300">IFS(ISNUMBER(SEARCH("Central Office",'Post Data'!$C300)),"Ops CO",
OR(ISNUMBER(SEARCH("CNR",'Post Data'!$C300)),ISNUMBER(SEARCH("NWR",'Post Data'!$C300))),"Central",
OR(ISNUMBER(SEARCH("ESR",'Post Data'!$C300)),ISNUMBER(SEARCH("UVR",'Post Data'!$C300))),"Eastern",
OR(ISNUMBER(SEARCH("NCR",'Post Data'!$C300)),ISNUMBER(SEARCH("NTR",'Post Data'!$C300))),"Northern",
OR(ISNUMBER(SEARCH("WSR",'Post Data'!$C300)),ISNUMBER(SEARCH("SUR",'Post Data'!$C300))),"Southern",
OR(ISNUMBER(SEARCH("WCR",'Post Data'!$C300)),ISNUMBER(SEARCH("WNR",'Post Data'!$C300))),"Western")</f>
        <v>Western</v>
      </c>
      <c r="AB300" s="1" t="str">
        <f>'Post Data'!$R300</f>
        <v>AC</v>
      </c>
      <c r="AC300" s="4">
        <v>45016.0</v>
      </c>
      <c r="AD300" s="1">
        <f>COUNTIFS('Post Data'!$X$2:$X$465,"Within SLA",'Post Data'!$C$2:$C$465,'Post Data'!$C300,'Post Data'!$D$2:$D$465,'Post Data'!$D300)</f>
        <v>2</v>
      </c>
      <c r="AE300" s="1">
        <f>COUNTIFS('Post Data'!$X$2:$X$465,"SLA Violated",'Post Data'!$C$2:$C$465,'Post Data'!$C300,'Post Data'!$D$2:$D$465,'Post Data'!$D300)</f>
        <v>0</v>
      </c>
      <c r="AF300" s="10">
        <f>'Post Data'!$AD300/('Post Data'!$AD300+'Post Data'!$AE300)</f>
        <v>1</v>
      </c>
    </row>
    <row r="301" ht="15.75" customHeight="1">
      <c r="A301" s="1" t="s">
        <v>702</v>
      </c>
      <c r="B301" s="1" t="s">
        <v>29</v>
      </c>
      <c r="C301" s="1" t="s">
        <v>687</v>
      </c>
      <c r="D301" s="1" t="s">
        <v>138</v>
      </c>
      <c r="E301" s="1" t="s">
        <v>689</v>
      </c>
      <c r="F301" s="1" t="s">
        <v>690</v>
      </c>
      <c r="G301" s="1" t="s">
        <v>166</v>
      </c>
      <c r="H301" s="1" t="s">
        <v>167</v>
      </c>
      <c r="I301" s="1">
        <v>137.0</v>
      </c>
      <c r="J301" s="1" t="s">
        <v>34</v>
      </c>
      <c r="K301" s="1" t="s">
        <v>35</v>
      </c>
      <c r="L301" s="9">
        <v>45122.90555555555</v>
      </c>
      <c r="M301" s="9">
        <v>45118.90555555555</v>
      </c>
      <c r="N301" s="9">
        <v>45118.90555555555</v>
      </c>
      <c r="O301" s="1" t="s">
        <v>246</v>
      </c>
      <c r="P301" s="1" t="b">
        <v>0</v>
      </c>
      <c r="Q301" s="1" t="s">
        <v>138</v>
      </c>
      <c r="R301" s="1" t="s">
        <v>45</v>
      </c>
      <c r="S301" s="1" t="s">
        <v>691</v>
      </c>
      <c r="T301" s="1" t="s">
        <v>39</v>
      </c>
      <c r="U301" s="1" t="str">
        <f>IF(ISNUMBER('Post Data'!$N301),"Done","Pending")</f>
        <v>Done</v>
      </c>
      <c r="V301" s="5">
        <f>IFERROR('Post Data'!$N301-'Post Data'!$M301,5000)</f>
        <v>0</v>
      </c>
      <c r="W301" s="1" t="str">
        <f t="array" ref="W301">IFS('Post Data'!$V301&lt;=5,"00-05 Days",
AND('Post Data'!$V301&gt;5,'Post Data'!$V301&lt;=10),"06-10 Days",
AND('Post Data'!$V301&gt;10,'Post Data'!$V301&lt;=15),"11-15 Days",
AND('Post Data'!$V301&gt;15,'Post Data'!$V301&lt;=20),"16-20 Days",
'Post Data'!$V301&gt;20,"20+ Days")</f>
        <v>00-05 Days</v>
      </c>
      <c r="X301" s="1" t="str">
        <f>IF(AND('Post Data'!$N301&lt;='Post Data'!$L301,'Post Data'!$N301&lt;&gt;0),"Within SLA",IF(AND(TODAY()&lt;='Post Data'!$L301,'Post Data'!$N301=0),"Within SLA","SLA Violated"))</f>
        <v>Within SLA</v>
      </c>
      <c r="Y301" s="1" t="str">
        <f t="array" ref="Y301">IFERROR(INDEX('Pending @'!$B$2:$B$19,MATCH('Post Data'!$H301,'Pending @'!$A$2:$A$19,0)),
IF(AND('Post Data'!$D301="Region Update",'Post Data'!$AA301="Central"),"DNS-Central",
IF(AND('Post Data'!$D301="Region Update",'Post Data'!$AA301="Eastern"),"DNS-Eastern",
IF(AND('Post Data'!$D301="Region Update",'Post Data'!$AA301="Northern"),"DNS-Northern",
IF(AND('Post Data'!$D301="Region Update",'Post Data'!$AA301="Southern"),"DNS-Southern",
IF(AND('Post Data'!$D301="Region Update",'Post Data'!$AA301="Western"),"DNS-Western",
IF(AND('Post Data'!$D301="Region Update",'Post Data'!$AA301="Ops CO"),"DNS-Regional Ops",
IF(AND('Post Data'!$D301="Invoice Validation",'Post Data'!$AA301="Central"),"DNS-Central",
IF(AND('Post Data'!$D301="Invoice Validation",'Post Data'!$AA301="Eastern"),"DNS-Eastern",
IF(AND('Post Data'!$D301="Invoice Validation",'Post Data'!$AA301="Northern"),"DNS-Northern",
IF(AND('Post Data'!$D301="Invoice Validation",'Post Data'!$AA301="Southern"),"DNS-Southern",
IF(AND('Post Data'!$D301="Invoice Validation",'Post Data'!$AA301="Western"),"DNS-Western",
IF(AND('Post Data'!$D301="Invoiced Validation",'Post Data'!$AA301="Ops CO"),"DNS-Regional Ops",
IF(OR('Post Data'!$D301="Create &amp; Upload PO",'Post Data'!$D301="Payment Status Update",'Post Data'!$D301="Create SES and Send to Finance"),"DNS-Finance",
IF('Post Data'!$D301="SCM Invoice Validation","DNS-SCM")))))))))))))))</f>
        <v>DNS-SCM</v>
      </c>
      <c r="Z301" s="1" t="str">
        <f>IF(ISNUMBER(SEARCH("DNS",'Post Data'!$Y301)),"DNS","Vendor")</f>
        <v>DNS</v>
      </c>
      <c r="AA301" s="1" t="str">
        <f t="array" ref="AA301">IFS(ISNUMBER(SEARCH("Central Office",'Post Data'!$C301)),"Ops CO",
OR(ISNUMBER(SEARCH("CNR",'Post Data'!$C301)),ISNUMBER(SEARCH("NWR",'Post Data'!$C301))),"Central",
OR(ISNUMBER(SEARCH("ESR",'Post Data'!$C301)),ISNUMBER(SEARCH("UVR",'Post Data'!$C301))),"Eastern",
OR(ISNUMBER(SEARCH("NCR",'Post Data'!$C301)),ISNUMBER(SEARCH("NTR",'Post Data'!$C301))),"Northern",
OR(ISNUMBER(SEARCH("WSR",'Post Data'!$C301)),ISNUMBER(SEARCH("SUR",'Post Data'!$C301))),"Southern",
OR(ISNUMBER(SEARCH("WCR",'Post Data'!$C301)),ISNUMBER(SEARCH("WNR",'Post Data'!$C301))),"Western")</f>
        <v>Western</v>
      </c>
      <c r="AB301" s="1" t="str">
        <f>'Post Data'!$R301</f>
        <v>AC</v>
      </c>
      <c r="AC301" s="4">
        <v>45016.0</v>
      </c>
      <c r="AD301" s="1">
        <f>COUNTIFS('Post Data'!$X$2:$X$465,"Within SLA",'Post Data'!$C$2:$C$465,'Post Data'!$C301,'Post Data'!$D$2:$D$465,'Post Data'!$D301)</f>
        <v>3</v>
      </c>
      <c r="AE301" s="1">
        <f>COUNTIFS('Post Data'!$X$2:$X$465,"SLA Violated",'Post Data'!$C$2:$C$465,'Post Data'!$C301,'Post Data'!$D$2:$D$465,'Post Data'!$D301)</f>
        <v>0</v>
      </c>
      <c r="AF301" s="10">
        <f>'Post Data'!$AD301/('Post Data'!$AD301+'Post Data'!$AE301)</f>
        <v>1</v>
      </c>
    </row>
    <row r="302" ht="15.75" customHeight="1">
      <c r="A302" s="1" t="s">
        <v>703</v>
      </c>
      <c r="B302" s="1" t="s">
        <v>29</v>
      </c>
      <c r="C302" s="1" t="s">
        <v>687</v>
      </c>
      <c r="D302" s="1" t="s">
        <v>704</v>
      </c>
      <c r="E302" s="1" t="s">
        <v>689</v>
      </c>
      <c r="F302" s="1" t="s">
        <v>690</v>
      </c>
      <c r="G302" s="1" t="s">
        <v>338</v>
      </c>
      <c r="H302" s="12" t="s">
        <v>339</v>
      </c>
      <c r="I302" s="1">
        <v>137.0</v>
      </c>
      <c r="J302" s="1" t="s">
        <v>34</v>
      </c>
      <c r="K302" s="1" t="s">
        <v>35</v>
      </c>
      <c r="L302" s="9"/>
      <c r="M302" s="9">
        <v>45118.90555555555</v>
      </c>
      <c r="N302" s="9">
        <v>45118.90555555555</v>
      </c>
      <c r="O302" s="1" t="s">
        <v>246</v>
      </c>
      <c r="P302" s="1" t="b">
        <v>0</v>
      </c>
      <c r="Q302" s="1" t="s">
        <v>704</v>
      </c>
      <c r="R302" s="1" t="s">
        <v>45</v>
      </c>
      <c r="S302" s="1" t="s">
        <v>691</v>
      </c>
      <c r="T302" s="1" t="s">
        <v>39</v>
      </c>
      <c r="U302" s="1" t="str">
        <f>IF(ISNUMBER('Post Data'!$N302),"Done","Pending")</f>
        <v>Done</v>
      </c>
      <c r="V302" s="5">
        <f>IFERROR('Post Data'!$N302-'Post Data'!$M302,5000)</f>
        <v>0</v>
      </c>
      <c r="W302" s="1" t="str">
        <f t="array" ref="W302">IFS('Post Data'!$V302&lt;=5,"00-05 Days",
AND('Post Data'!$V302&gt;5,'Post Data'!$V302&lt;=10),"06-10 Days",
AND('Post Data'!$V302&gt;10,'Post Data'!$V302&lt;=15),"11-15 Days",
AND('Post Data'!$V302&gt;15,'Post Data'!$V302&lt;=20),"16-20 Days",
'Post Data'!$V302&gt;20,"20+ Days")</f>
        <v>00-05 Days</v>
      </c>
      <c r="X302" s="1" t="str">
        <f>IF(AND('Post Data'!$N302&lt;='Post Data'!$L302,'Post Data'!$N302&lt;&gt;0),"Within SLA",IF(AND(TODAY()&lt;='Post Data'!$L302,'Post Data'!$N302=0),"Within SLA","SLA Violated"))</f>
        <v>SLA Violated</v>
      </c>
      <c r="Y302" s="1" t="str">
        <f t="array" ref="Y302">IFERROR(INDEX('Pending @'!$B$2:$B$19,MATCH('Post Data'!$H302,'Pending @'!$A$2:$A$19,0)),
IF(AND('Post Data'!$D302="Region Update",'Post Data'!$AA302="Central"),"DNS-Central",
IF(AND('Post Data'!$D302="Region Update",'Post Data'!$AA302="Eastern"),"DNS-Eastern",
IF(AND('Post Data'!$D302="Region Update",'Post Data'!$AA302="Northern"),"DNS-Northern",
IF(AND('Post Data'!$D302="Region Update",'Post Data'!$AA302="Southern"),"DNS-Southern",
IF(AND('Post Data'!$D302="Region Update",'Post Data'!$AA302="Western"),"DNS-Western",
IF(AND('Post Data'!$D302="Region Update",'Post Data'!$AA302="Ops CO"),"DNS-Regional Ops",
IF(AND('Post Data'!$D302="Invoice Validation",'Post Data'!$AA302="Central"),"DNS-Central",
IF(AND('Post Data'!$D302="Invoice Validation",'Post Data'!$AA302="Eastern"),"DNS-Eastern",
IF(AND('Post Data'!$D302="Invoice Validation",'Post Data'!$AA302="Northern"),"DNS-Northern",
IF(AND('Post Data'!$D302="Invoice Validation",'Post Data'!$AA302="Southern"),"DNS-Southern",
IF(AND('Post Data'!$D302="Invoice Validation",'Post Data'!$AA302="Western"),"DNS-Western",
IF(AND('Post Data'!$D302="Invoiced Validation",'Post Data'!$AA302="Ops CO"),"DNS-Regional Ops",
IF(OR('Post Data'!$D302="Create &amp; Upload PO",'Post Data'!$D302="Payment Status Update",'Post Data'!$D302="Create SES and Send to Finance"),"DNS-Finance",
IF('Post Data'!$D302="SCM Invoice Validation","DNS-SCM")))))))))))))))</f>
        <v>Browns-Western</v>
      </c>
      <c r="Z302" s="1" t="str">
        <f>IF(ISNUMBER(SEARCH("DNS",'Post Data'!$Y302)),"DNS","Vendor")</f>
        <v>Vendor</v>
      </c>
      <c r="AA302" s="1" t="str">
        <f t="array" ref="AA302">IFS(ISNUMBER(SEARCH("Central Office",'Post Data'!$C302)),"Ops CO",
OR(ISNUMBER(SEARCH("CNR",'Post Data'!$C302)),ISNUMBER(SEARCH("NWR",'Post Data'!$C302))),"Central",
OR(ISNUMBER(SEARCH("ESR",'Post Data'!$C302)),ISNUMBER(SEARCH("UVR",'Post Data'!$C302))),"Eastern",
OR(ISNUMBER(SEARCH("NCR",'Post Data'!$C302)),ISNUMBER(SEARCH("NTR",'Post Data'!$C302))),"Northern",
OR(ISNUMBER(SEARCH("WSR",'Post Data'!$C302)),ISNUMBER(SEARCH("SUR",'Post Data'!$C302))),"Southern",
OR(ISNUMBER(SEARCH("WCR",'Post Data'!$C302)),ISNUMBER(SEARCH("WNR",'Post Data'!$C302))),"Western")</f>
        <v>Western</v>
      </c>
      <c r="AB302" s="1" t="str">
        <f>'Post Data'!$R302</f>
        <v>AC</v>
      </c>
      <c r="AC302" s="4">
        <v>45016.0</v>
      </c>
      <c r="AD302" s="1">
        <f>COUNTIFS('Post Data'!$X$2:$X$465,"Within SLA",'Post Data'!$C$2:$C$465,'Post Data'!$C302,'Post Data'!$D$2:$D$465,'Post Data'!$D302)</f>
        <v>0</v>
      </c>
      <c r="AE302" s="1">
        <f>COUNTIFS('Post Data'!$X$2:$X$465,"SLA Violated",'Post Data'!$C$2:$C$465,'Post Data'!$C302,'Post Data'!$D$2:$D$465,'Post Data'!$D302)</f>
        <v>1</v>
      </c>
      <c r="AF302" s="10">
        <f>'Post Data'!$AD302/('Post Data'!$AD302+'Post Data'!$AE302)</f>
        <v>0</v>
      </c>
    </row>
    <row r="303" ht="15.75" customHeight="1">
      <c r="A303" s="1" t="s">
        <v>705</v>
      </c>
      <c r="B303" s="1" t="s">
        <v>29</v>
      </c>
      <c r="C303" s="1" t="s">
        <v>687</v>
      </c>
      <c r="D303" s="1" t="s">
        <v>138</v>
      </c>
      <c r="E303" s="1" t="s">
        <v>689</v>
      </c>
      <c r="F303" s="1" t="s">
        <v>690</v>
      </c>
      <c r="G303" s="1" t="s">
        <v>166</v>
      </c>
      <c r="H303" s="1" t="s">
        <v>167</v>
      </c>
      <c r="I303" s="1">
        <v>137.0</v>
      </c>
      <c r="J303" s="1" t="s">
        <v>34</v>
      </c>
      <c r="K303" s="1" t="s">
        <v>35</v>
      </c>
      <c r="L303" s="9">
        <v>45122.904861111114</v>
      </c>
      <c r="M303" s="9">
        <v>45118.904861111114</v>
      </c>
      <c r="N303" s="9">
        <v>45118.90555555555</v>
      </c>
      <c r="O303" s="1" t="s">
        <v>246</v>
      </c>
      <c r="P303" s="1" t="b">
        <v>0</v>
      </c>
      <c r="Q303" s="1" t="s">
        <v>138</v>
      </c>
      <c r="R303" s="1" t="s">
        <v>45</v>
      </c>
      <c r="S303" s="1" t="s">
        <v>691</v>
      </c>
      <c r="T303" s="1" t="s">
        <v>39</v>
      </c>
      <c r="U303" s="1" t="str">
        <f>IF(ISNUMBER('Post Data'!$N303),"Done","Pending")</f>
        <v>Done</v>
      </c>
      <c r="V303" s="5">
        <f>IFERROR('Post Data'!$N303-'Post Data'!$M303,5000)</f>
        <v>0.0006944444394</v>
      </c>
      <c r="W303" s="1" t="str">
        <f t="array" ref="W303">IFS('Post Data'!$V303&lt;=5,"00-05 Days",
AND('Post Data'!$V303&gt;5,'Post Data'!$V303&lt;=10),"06-10 Days",
AND('Post Data'!$V303&gt;10,'Post Data'!$V303&lt;=15),"11-15 Days",
AND('Post Data'!$V303&gt;15,'Post Data'!$V303&lt;=20),"16-20 Days",
'Post Data'!$V303&gt;20,"20+ Days")</f>
        <v>00-05 Days</v>
      </c>
      <c r="X303" s="1" t="str">
        <f>IF(AND('Post Data'!$N303&lt;='Post Data'!$L303,'Post Data'!$N303&lt;&gt;0),"Within SLA",IF(AND(TODAY()&lt;='Post Data'!$L303,'Post Data'!$N303=0),"Within SLA","SLA Violated"))</f>
        <v>Within SLA</v>
      </c>
      <c r="Y303" s="1" t="str">
        <f t="array" ref="Y303">IFERROR(INDEX('Pending @'!$B$2:$B$19,MATCH('Post Data'!$H303,'Pending @'!$A$2:$A$19,0)),
IF(AND('Post Data'!$D303="Region Update",'Post Data'!$AA303="Central"),"DNS-Central",
IF(AND('Post Data'!$D303="Region Update",'Post Data'!$AA303="Eastern"),"DNS-Eastern",
IF(AND('Post Data'!$D303="Region Update",'Post Data'!$AA303="Northern"),"DNS-Northern",
IF(AND('Post Data'!$D303="Region Update",'Post Data'!$AA303="Southern"),"DNS-Southern",
IF(AND('Post Data'!$D303="Region Update",'Post Data'!$AA303="Western"),"DNS-Western",
IF(AND('Post Data'!$D303="Region Update",'Post Data'!$AA303="Ops CO"),"DNS-Regional Ops",
IF(AND('Post Data'!$D303="Invoice Validation",'Post Data'!$AA303="Central"),"DNS-Central",
IF(AND('Post Data'!$D303="Invoice Validation",'Post Data'!$AA303="Eastern"),"DNS-Eastern",
IF(AND('Post Data'!$D303="Invoice Validation",'Post Data'!$AA303="Northern"),"DNS-Northern",
IF(AND('Post Data'!$D303="Invoice Validation",'Post Data'!$AA303="Southern"),"DNS-Southern",
IF(AND('Post Data'!$D303="Invoice Validation",'Post Data'!$AA303="Western"),"DNS-Western",
IF(AND('Post Data'!$D303="Invoiced Validation",'Post Data'!$AA303="Ops CO"),"DNS-Regional Ops",
IF(OR('Post Data'!$D303="Create &amp; Upload PO",'Post Data'!$D303="Payment Status Update",'Post Data'!$D303="Create SES and Send to Finance"),"DNS-Finance",
IF('Post Data'!$D303="SCM Invoice Validation","DNS-SCM")))))))))))))))</f>
        <v>DNS-SCM</v>
      </c>
      <c r="Z303" s="1" t="str">
        <f>IF(ISNUMBER(SEARCH("DNS",'Post Data'!$Y303)),"DNS","Vendor")</f>
        <v>DNS</v>
      </c>
      <c r="AA303" s="1" t="str">
        <f t="array" ref="AA303">IFS(ISNUMBER(SEARCH("Central Office",'Post Data'!$C303)),"Ops CO",
OR(ISNUMBER(SEARCH("CNR",'Post Data'!$C303)),ISNUMBER(SEARCH("NWR",'Post Data'!$C303))),"Central",
OR(ISNUMBER(SEARCH("ESR",'Post Data'!$C303)),ISNUMBER(SEARCH("UVR",'Post Data'!$C303))),"Eastern",
OR(ISNUMBER(SEARCH("NCR",'Post Data'!$C303)),ISNUMBER(SEARCH("NTR",'Post Data'!$C303))),"Northern",
OR(ISNUMBER(SEARCH("WSR",'Post Data'!$C303)),ISNUMBER(SEARCH("SUR",'Post Data'!$C303))),"Southern",
OR(ISNUMBER(SEARCH("WCR",'Post Data'!$C303)),ISNUMBER(SEARCH("WNR",'Post Data'!$C303))),"Western")</f>
        <v>Western</v>
      </c>
      <c r="AB303" s="1" t="str">
        <f>'Post Data'!$R303</f>
        <v>AC</v>
      </c>
      <c r="AC303" s="4">
        <v>45016.0</v>
      </c>
      <c r="AD303" s="1">
        <f>COUNTIFS('Post Data'!$X$2:$X$465,"Within SLA",'Post Data'!$C$2:$C$465,'Post Data'!$C303,'Post Data'!$D$2:$D$465,'Post Data'!$D303)</f>
        <v>3</v>
      </c>
      <c r="AE303" s="1">
        <f>COUNTIFS('Post Data'!$X$2:$X$465,"SLA Violated",'Post Data'!$C$2:$C$465,'Post Data'!$C303,'Post Data'!$D$2:$D$465,'Post Data'!$D303)</f>
        <v>0</v>
      </c>
      <c r="AF303" s="10">
        <f>'Post Data'!$AD303/('Post Data'!$AD303+'Post Data'!$AE303)</f>
        <v>1</v>
      </c>
    </row>
    <row r="304" ht="15.75" customHeight="1">
      <c r="A304" s="1" t="s">
        <v>706</v>
      </c>
      <c r="B304" s="1" t="s">
        <v>29</v>
      </c>
      <c r="C304" s="1" t="s">
        <v>687</v>
      </c>
      <c r="D304" s="1" t="s">
        <v>182</v>
      </c>
      <c r="E304" s="1" t="s">
        <v>689</v>
      </c>
      <c r="F304" s="1" t="s">
        <v>690</v>
      </c>
      <c r="G304" s="1" t="s">
        <v>188</v>
      </c>
      <c r="H304" s="1" t="s">
        <v>189</v>
      </c>
      <c r="I304" s="1">
        <v>137.0</v>
      </c>
      <c r="J304" s="1" t="s">
        <v>34</v>
      </c>
      <c r="K304" s="1" t="s">
        <v>35</v>
      </c>
      <c r="L304" s="9">
        <v>45121.904861111114</v>
      </c>
      <c r="M304" s="9">
        <v>45118.904861111114</v>
      </c>
      <c r="N304" s="9">
        <v>45118.904861111114</v>
      </c>
      <c r="O304" s="1" t="s">
        <v>246</v>
      </c>
      <c r="P304" s="1" t="b">
        <v>0</v>
      </c>
      <c r="Q304" s="1" t="s">
        <v>182</v>
      </c>
      <c r="R304" s="1" t="s">
        <v>45</v>
      </c>
      <c r="S304" s="1" t="s">
        <v>691</v>
      </c>
      <c r="T304" s="1" t="s">
        <v>39</v>
      </c>
      <c r="U304" s="1" t="str">
        <f>IF(ISNUMBER('Post Data'!$N304),"Done","Pending")</f>
        <v>Done</v>
      </c>
      <c r="V304" s="5">
        <f>IFERROR('Post Data'!$N304-'Post Data'!$M304,5000)</f>
        <v>0</v>
      </c>
      <c r="W304" s="1" t="str">
        <f t="array" ref="W304">IFS('Post Data'!$V304&lt;=5,"00-05 Days",
AND('Post Data'!$V304&gt;5,'Post Data'!$V304&lt;=10),"06-10 Days",
AND('Post Data'!$V304&gt;10,'Post Data'!$V304&lt;=15),"11-15 Days",
AND('Post Data'!$V304&gt;15,'Post Data'!$V304&lt;=20),"16-20 Days",
'Post Data'!$V304&gt;20,"20+ Days")</f>
        <v>00-05 Days</v>
      </c>
      <c r="X304" s="1" t="str">
        <f>IF(AND('Post Data'!$N304&lt;='Post Data'!$L304,'Post Data'!$N304&lt;&gt;0),"Within SLA",IF(AND(TODAY()&lt;='Post Data'!$L304,'Post Data'!$N304=0),"Within SLA","SLA Violated"))</f>
        <v>Within SLA</v>
      </c>
      <c r="Y304" s="1" t="str">
        <f t="array" ref="Y304">IFERROR(INDEX('Pending @'!$B$2:$B$19,MATCH('Post Data'!$H304,'Pending @'!$A$2:$A$19,0)),
IF(AND('Post Data'!$D304="Region Update",'Post Data'!$AA304="Central"),"DNS-Central",
IF(AND('Post Data'!$D304="Region Update",'Post Data'!$AA304="Eastern"),"DNS-Eastern",
IF(AND('Post Data'!$D304="Region Update",'Post Data'!$AA304="Northern"),"DNS-Northern",
IF(AND('Post Data'!$D304="Region Update",'Post Data'!$AA304="Southern"),"DNS-Southern",
IF(AND('Post Data'!$D304="Region Update",'Post Data'!$AA304="Western"),"DNS-Western",
IF(AND('Post Data'!$D304="Region Update",'Post Data'!$AA304="Ops CO"),"DNS-Regional Ops",
IF(AND('Post Data'!$D304="Invoice Validation",'Post Data'!$AA304="Central"),"DNS-Central",
IF(AND('Post Data'!$D304="Invoice Validation",'Post Data'!$AA304="Eastern"),"DNS-Eastern",
IF(AND('Post Data'!$D304="Invoice Validation",'Post Data'!$AA304="Northern"),"DNS-Northern",
IF(AND('Post Data'!$D304="Invoice Validation",'Post Data'!$AA304="Southern"),"DNS-Southern",
IF(AND('Post Data'!$D304="Invoice Validation",'Post Data'!$AA304="Western"),"DNS-Western",
IF(AND('Post Data'!$D304="Invoiced Validation",'Post Data'!$AA304="Ops CO"),"DNS-Regional Ops",
IF(OR('Post Data'!$D304="Create &amp; Upload PO",'Post Data'!$D304="Payment Status Update",'Post Data'!$D304="Create SES and Send to Finance"),"DNS-Finance",
IF('Post Data'!$D304="SCM Invoice Validation","DNS-SCM")))))))))))))))</f>
        <v>DNS-Western</v>
      </c>
      <c r="Z304" s="1" t="str">
        <f>IF(ISNUMBER(SEARCH("DNS",'Post Data'!$Y304)),"DNS","Vendor")</f>
        <v>DNS</v>
      </c>
      <c r="AA304" s="1" t="str">
        <f t="array" ref="AA304">IFS(ISNUMBER(SEARCH("Central Office",'Post Data'!$C304)),"Ops CO",
OR(ISNUMBER(SEARCH("CNR",'Post Data'!$C304)),ISNUMBER(SEARCH("NWR",'Post Data'!$C304))),"Central",
OR(ISNUMBER(SEARCH("ESR",'Post Data'!$C304)),ISNUMBER(SEARCH("UVR",'Post Data'!$C304))),"Eastern",
OR(ISNUMBER(SEARCH("NCR",'Post Data'!$C304)),ISNUMBER(SEARCH("NTR",'Post Data'!$C304))),"Northern",
OR(ISNUMBER(SEARCH("WSR",'Post Data'!$C304)),ISNUMBER(SEARCH("SUR",'Post Data'!$C304))),"Southern",
OR(ISNUMBER(SEARCH("WCR",'Post Data'!$C304)),ISNUMBER(SEARCH("WNR",'Post Data'!$C304))),"Western")</f>
        <v>Western</v>
      </c>
      <c r="AB304" s="1" t="str">
        <f>'Post Data'!$R304</f>
        <v>AC</v>
      </c>
      <c r="AC304" s="4">
        <v>45016.0</v>
      </c>
      <c r="AD304" s="1">
        <f>COUNTIFS('Post Data'!$X$2:$X$465,"Within SLA",'Post Data'!$C$2:$C$465,'Post Data'!$C304,'Post Data'!$D$2:$D$465,'Post Data'!$D304)</f>
        <v>2</v>
      </c>
      <c r="AE304" s="1">
        <f>COUNTIFS('Post Data'!$X$2:$X$465,"SLA Violated",'Post Data'!$C$2:$C$465,'Post Data'!$C304,'Post Data'!$D$2:$D$465,'Post Data'!$D304)</f>
        <v>0</v>
      </c>
      <c r="AF304" s="10">
        <f>'Post Data'!$AD304/('Post Data'!$AD304+'Post Data'!$AE304)</f>
        <v>1</v>
      </c>
    </row>
    <row r="305" ht="15.75" customHeight="1">
      <c r="A305" s="1" t="s">
        <v>707</v>
      </c>
      <c r="B305" s="1" t="s">
        <v>29</v>
      </c>
      <c r="C305" s="1" t="s">
        <v>687</v>
      </c>
      <c r="D305" s="1" t="s">
        <v>414</v>
      </c>
      <c r="E305" s="1" t="s">
        <v>689</v>
      </c>
      <c r="F305" s="1" t="s">
        <v>690</v>
      </c>
      <c r="G305" s="1" t="s">
        <v>338</v>
      </c>
      <c r="H305" s="1" t="s">
        <v>339</v>
      </c>
      <c r="I305" s="1">
        <v>137.0</v>
      </c>
      <c r="J305" s="1" t="s">
        <v>34</v>
      </c>
      <c r="K305" s="1" t="s">
        <v>35</v>
      </c>
      <c r="L305" s="9"/>
      <c r="M305" s="9">
        <v>45118.90416666667</v>
      </c>
      <c r="N305" s="9">
        <v>45118.904861111114</v>
      </c>
      <c r="O305" s="1" t="s">
        <v>246</v>
      </c>
      <c r="P305" s="1" t="b">
        <v>0</v>
      </c>
      <c r="Q305" s="1" t="s">
        <v>414</v>
      </c>
      <c r="R305" s="1" t="s">
        <v>45</v>
      </c>
      <c r="S305" s="1" t="s">
        <v>691</v>
      </c>
      <c r="T305" s="1" t="s">
        <v>39</v>
      </c>
      <c r="U305" s="1" t="str">
        <f>IF(ISNUMBER('Post Data'!$N305),"Done","Pending")</f>
        <v>Done</v>
      </c>
      <c r="V305" s="5">
        <f>IFERROR('Post Data'!$N305-'Post Data'!$M305,5000)</f>
        <v>0.0006944444467</v>
      </c>
      <c r="W305" s="1" t="str">
        <f t="array" ref="W305">IFS('Post Data'!$V305&lt;=5,"00-05 Days",
AND('Post Data'!$V305&gt;5,'Post Data'!$V305&lt;=10),"06-10 Days",
AND('Post Data'!$V305&gt;10,'Post Data'!$V305&lt;=15),"11-15 Days",
AND('Post Data'!$V305&gt;15,'Post Data'!$V305&lt;=20),"16-20 Days",
'Post Data'!$V305&gt;20,"20+ Days")</f>
        <v>00-05 Days</v>
      </c>
      <c r="X305" s="1" t="str">
        <f>IF(AND('Post Data'!$N305&lt;='Post Data'!$L305,'Post Data'!$N305&lt;&gt;0),"Within SLA",IF(AND(TODAY()&lt;='Post Data'!$L305,'Post Data'!$N305=0),"Within SLA","SLA Violated"))</f>
        <v>SLA Violated</v>
      </c>
      <c r="Y305" s="1" t="str">
        <f t="array" ref="Y305">IFERROR(INDEX('Pending @'!$B$2:$B$19,MATCH('Post Data'!$H305,'Pending @'!$A$2:$A$19,0)),
IF(AND('Post Data'!$D305="Region Update",'Post Data'!$AA305="Central"),"DNS-Central",
IF(AND('Post Data'!$D305="Region Update",'Post Data'!$AA305="Eastern"),"DNS-Eastern",
IF(AND('Post Data'!$D305="Region Update",'Post Data'!$AA305="Northern"),"DNS-Northern",
IF(AND('Post Data'!$D305="Region Update",'Post Data'!$AA305="Southern"),"DNS-Southern",
IF(AND('Post Data'!$D305="Region Update",'Post Data'!$AA305="Western"),"DNS-Western",
IF(AND('Post Data'!$D305="Region Update",'Post Data'!$AA305="Ops CO"),"DNS-Regional Ops",
IF(AND('Post Data'!$D305="Invoice Validation",'Post Data'!$AA305="Central"),"DNS-Central",
IF(AND('Post Data'!$D305="Invoice Validation",'Post Data'!$AA305="Eastern"),"DNS-Eastern",
IF(AND('Post Data'!$D305="Invoice Validation",'Post Data'!$AA305="Northern"),"DNS-Northern",
IF(AND('Post Data'!$D305="Invoice Validation",'Post Data'!$AA305="Southern"),"DNS-Southern",
IF(AND('Post Data'!$D305="Invoice Validation",'Post Data'!$AA305="Western"),"DNS-Western",
IF(AND('Post Data'!$D305="Invoiced Validation",'Post Data'!$AA305="Ops CO"),"DNS-Regional Ops",
IF(OR('Post Data'!$D305="Create &amp; Upload PO",'Post Data'!$D305="Payment Status Update",'Post Data'!$D305="Create SES and Send to Finance"),"DNS-Finance",
IF('Post Data'!$D305="SCM Invoice Validation","DNS-SCM")))))))))))))))</f>
        <v>Browns-Western</v>
      </c>
      <c r="Z305" s="1" t="str">
        <f>IF(ISNUMBER(SEARCH("DNS",'Post Data'!$Y305)),"DNS","Vendor")</f>
        <v>Vendor</v>
      </c>
      <c r="AA305" s="1" t="str">
        <f t="array" ref="AA305">IFS(ISNUMBER(SEARCH("Central Office",'Post Data'!$C305)),"Ops CO",
OR(ISNUMBER(SEARCH("CNR",'Post Data'!$C305)),ISNUMBER(SEARCH("NWR",'Post Data'!$C305))),"Central",
OR(ISNUMBER(SEARCH("ESR",'Post Data'!$C305)),ISNUMBER(SEARCH("UVR",'Post Data'!$C305))),"Eastern",
OR(ISNUMBER(SEARCH("NCR",'Post Data'!$C305)),ISNUMBER(SEARCH("NTR",'Post Data'!$C305))),"Northern",
OR(ISNUMBER(SEARCH("WSR",'Post Data'!$C305)),ISNUMBER(SEARCH("SUR",'Post Data'!$C305))),"Southern",
OR(ISNUMBER(SEARCH("WCR",'Post Data'!$C305)),ISNUMBER(SEARCH("WNR",'Post Data'!$C305))),"Western")</f>
        <v>Western</v>
      </c>
      <c r="AB305" s="1" t="str">
        <f>'Post Data'!$R305</f>
        <v>AC</v>
      </c>
      <c r="AC305" s="4">
        <v>45016.0</v>
      </c>
      <c r="AD305" s="1">
        <f>COUNTIFS('Post Data'!$X$2:$X$465,"Within SLA",'Post Data'!$C$2:$C$465,'Post Data'!$C305,'Post Data'!$D$2:$D$465,'Post Data'!$D305)</f>
        <v>0</v>
      </c>
      <c r="AE305" s="1">
        <f>COUNTIFS('Post Data'!$X$2:$X$465,"SLA Violated",'Post Data'!$C$2:$C$465,'Post Data'!$C305,'Post Data'!$D$2:$D$465,'Post Data'!$D305)</f>
        <v>1</v>
      </c>
      <c r="AF305" s="10">
        <f>'Post Data'!$AD305/('Post Data'!$AD305+'Post Data'!$AE305)</f>
        <v>0</v>
      </c>
    </row>
    <row r="306" ht="15.75" customHeight="1">
      <c r="A306" s="1" t="s">
        <v>708</v>
      </c>
      <c r="B306" s="1" t="s">
        <v>29</v>
      </c>
      <c r="C306" s="1" t="s">
        <v>687</v>
      </c>
      <c r="D306" s="1" t="s">
        <v>182</v>
      </c>
      <c r="E306" s="1" t="s">
        <v>689</v>
      </c>
      <c r="F306" s="1" t="s">
        <v>690</v>
      </c>
      <c r="G306" s="1" t="s">
        <v>188</v>
      </c>
      <c r="H306" s="1" t="s">
        <v>189</v>
      </c>
      <c r="I306" s="1">
        <v>137.0</v>
      </c>
      <c r="J306" s="1" t="s">
        <v>34</v>
      </c>
      <c r="K306" s="1" t="s">
        <v>35</v>
      </c>
      <c r="L306" s="9">
        <v>45121.90347222222</v>
      </c>
      <c r="M306" s="9">
        <v>45118.90347222222</v>
      </c>
      <c r="N306" s="9">
        <v>45118.90416666667</v>
      </c>
      <c r="O306" s="1" t="s">
        <v>246</v>
      </c>
      <c r="P306" s="1" t="b">
        <v>0</v>
      </c>
      <c r="Q306" s="1" t="s">
        <v>182</v>
      </c>
      <c r="R306" s="1" t="s">
        <v>45</v>
      </c>
      <c r="S306" s="1" t="s">
        <v>691</v>
      </c>
      <c r="T306" s="1" t="s">
        <v>39</v>
      </c>
      <c r="U306" s="1" t="str">
        <f>IF(ISNUMBER('Post Data'!$N306),"Done","Pending")</f>
        <v>Done</v>
      </c>
      <c r="V306" s="5">
        <f>IFERROR('Post Data'!$N306-'Post Data'!$M306,5000)</f>
        <v>0.0006944444467</v>
      </c>
      <c r="W306" s="1" t="str">
        <f t="array" ref="W306">IFS('Post Data'!$V306&lt;=5,"00-05 Days",
AND('Post Data'!$V306&gt;5,'Post Data'!$V306&lt;=10),"06-10 Days",
AND('Post Data'!$V306&gt;10,'Post Data'!$V306&lt;=15),"11-15 Days",
AND('Post Data'!$V306&gt;15,'Post Data'!$V306&lt;=20),"16-20 Days",
'Post Data'!$V306&gt;20,"20+ Days")</f>
        <v>00-05 Days</v>
      </c>
      <c r="X306" s="1" t="str">
        <f>IF(AND('Post Data'!$N306&lt;='Post Data'!$L306,'Post Data'!$N306&lt;&gt;0),"Within SLA",IF(AND(TODAY()&lt;='Post Data'!$L306,'Post Data'!$N306=0),"Within SLA","SLA Violated"))</f>
        <v>Within SLA</v>
      </c>
      <c r="Y306" s="1" t="str">
        <f t="array" ref="Y306">IFERROR(INDEX('Pending @'!$B$2:$B$19,MATCH('Post Data'!$H306,'Pending @'!$A$2:$A$19,0)),
IF(AND('Post Data'!$D306="Region Update",'Post Data'!$AA306="Central"),"DNS-Central",
IF(AND('Post Data'!$D306="Region Update",'Post Data'!$AA306="Eastern"),"DNS-Eastern",
IF(AND('Post Data'!$D306="Region Update",'Post Data'!$AA306="Northern"),"DNS-Northern",
IF(AND('Post Data'!$D306="Region Update",'Post Data'!$AA306="Southern"),"DNS-Southern",
IF(AND('Post Data'!$D306="Region Update",'Post Data'!$AA306="Western"),"DNS-Western",
IF(AND('Post Data'!$D306="Region Update",'Post Data'!$AA306="Ops CO"),"DNS-Regional Ops",
IF(AND('Post Data'!$D306="Invoice Validation",'Post Data'!$AA306="Central"),"DNS-Central",
IF(AND('Post Data'!$D306="Invoice Validation",'Post Data'!$AA306="Eastern"),"DNS-Eastern",
IF(AND('Post Data'!$D306="Invoice Validation",'Post Data'!$AA306="Northern"),"DNS-Northern",
IF(AND('Post Data'!$D306="Invoice Validation",'Post Data'!$AA306="Southern"),"DNS-Southern",
IF(AND('Post Data'!$D306="Invoice Validation",'Post Data'!$AA306="Western"),"DNS-Western",
IF(AND('Post Data'!$D306="Invoiced Validation",'Post Data'!$AA306="Ops CO"),"DNS-Regional Ops",
IF(OR('Post Data'!$D306="Create &amp; Upload PO",'Post Data'!$D306="Payment Status Update",'Post Data'!$D306="Create SES and Send to Finance"),"DNS-Finance",
IF('Post Data'!$D306="SCM Invoice Validation","DNS-SCM")))))))))))))))</f>
        <v>DNS-Western</v>
      </c>
      <c r="Z306" s="1" t="str">
        <f>IF(ISNUMBER(SEARCH("DNS",'Post Data'!$Y306)),"DNS","Vendor")</f>
        <v>DNS</v>
      </c>
      <c r="AA306" s="1" t="str">
        <f t="array" ref="AA306">IFS(ISNUMBER(SEARCH("Central Office",'Post Data'!$C306)),"Ops CO",
OR(ISNUMBER(SEARCH("CNR",'Post Data'!$C306)),ISNUMBER(SEARCH("NWR",'Post Data'!$C306))),"Central",
OR(ISNUMBER(SEARCH("ESR",'Post Data'!$C306)),ISNUMBER(SEARCH("UVR",'Post Data'!$C306))),"Eastern",
OR(ISNUMBER(SEARCH("NCR",'Post Data'!$C306)),ISNUMBER(SEARCH("NTR",'Post Data'!$C306))),"Northern",
OR(ISNUMBER(SEARCH("WSR",'Post Data'!$C306)),ISNUMBER(SEARCH("SUR",'Post Data'!$C306))),"Southern",
OR(ISNUMBER(SEARCH("WCR",'Post Data'!$C306)),ISNUMBER(SEARCH("WNR",'Post Data'!$C306))),"Western")</f>
        <v>Western</v>
      </c>
      <c r="AB306" s="1" t="str">
        <f>'Post Data'!$R306</f>
        <v>AC</v>
      </c>
      <c r="AC306" s="4">
        <v>45016.0</v>
      </c>
      <c r="AD306" s="1">
        <f>COUNTIFS('Post Data'!$X$2:$X$465,"Within SLA",'Post Data'!$C$2:$C$465,'Post Data'!$C306,'Post Data'!$D$2:$D$465,'Post Data'!$D306)</f>
        <v>2</v>
      </c>
      <c r="AE306" s="1">
        <f>COUNTIFS('Post Data'!$X$2:$X$465,"SLA Violated",'Post Data'!$C$2:$C$465,'Post Data'!$C306,'Post Data'!$D$2:$D$465,'Post Data'!$D306)</f>
        <v>0</v>
      </c>
      <c r="AF306" s="10">
        <f>'Post Data'!$AD306/('Post Data'!$AD306+'Post Data'!$AE306)</f>
        <v>1</v>
      </c>
    </row>
    <row r="307" ht="15.75" customHeight="1">
      <c r="A307" s="1" t="s">
        <v>709</v>
      </c>
      <c r="B307" s="1" t="s">
        <v>29</v>
      </c>
      <c r="C307" s="1" t="s">
        <v>710</v>
      </c>
      <c r="D307" s="1" t="s">
        <v>688</v>
      </c>
      <c r="E307" s="1" t="s">
        <v>689</v>
      </c>
      <c r="F307" s="1" t="s">
        <v>690</v>
      </c>
      <c r="G307" s="1" t="s">
        <v>338</v>
      </c>
      <c r="H307" s="1" t="s">
        <v>339</v>
      </c>
      <c r="I307" s="1">
        <v>136.0</v>
      </c>
      <c r="J307" s="1" t="s">
        <v>34</v>
      </c>
      <c r="K307" s="1" t="s">
        <v>35</v>
      </c>
      <c r="L307" s="9">
        <v>45122.88055555556</v>
      </c>
      <c r="M307" s="9">
        <v>45118.88055555556</v>
      </c>
      <c r="N307" s="9">
        <v>45118.88125</v>
      </c>
      <c r="O307" s="1" t="s">
        <v>246</v>
      </c>
      <c r="P307" s="1" t="b">
        <v>0</v>
      </c>
      <c r="Q307" s="1" t="s">
        <v>688</v>
      </c>
      <c r="R307" s="1" t="s">
        <v>37</v>
      </c>
      <c r="S307" s="1" t="s">
        <v>711</v>
      </c>
      <c r="T307" s="1" t="s">
        <v>39</v>
      </c>
      <c r="U307" s="1" t="str">
        <f>IF(ISNUMBER('Post Data'!$N307),"Done","Pending")</f>
        <v>Done</v>
      </c>
      <c r="V307" s="5">
        <f>IFERROR('Post Data'!$N307-'Post Data'!$M307,5000)</f>
        <v>0.0006944444394</v>
      </c>
      <c r="W307" s="1" t="str">
        <f t="array" ref="W307">IFS('Post Data'!$V307&lt;=5,"00-05 Days",
AND('Post Data'!$V307&gt;5,'Post Data'!$V307&lt;=10),"06-10 Days",
AND('Post Data'!$V307&gt;10,'Post Data'!$V307&lt;=15),"11-15 Days",
AND('Post Data'!$V307&gt;15,'Post Data'!$V307&lt;=20),"16-20 Days",
'Post Data'!$V307&gt;20,"20+ Days")</f>
        <v>00-05 Days</v>
      </c>
      <c r="X307" s="1" t="str">
        <f>IF(AND('Post Data'!$N307&lt;='Post Data'!$L307,'Post Data'!$N307&lt;&gt;0),"Within SLA",IF(AND(TODAY()&lt;='Post Data'!$L307,'Post Data'!$N307=0),"Within SLA","SLA Violated"))</f>
        <v>Within SLA</v>
      </c>
      <c r="Y307" s="1" t="str">
        <f t="array" ref="Y307">IFERROR(INDEX('Pending @'!$B$2:$B$19,MATCH('Post Data'!$H307,'Pending @'!$A$2:$A$19,0)),
IF(AND('Post Data'!$D307="Region Update",'Post Data'!$AA307="Central"),"DNS-Central",
IF(AND('Post Data'!$D307="Region Update",'Post Data'!$AA307="Eastern"),"DNS-Eastern",
IF(AND('Post Data'!$D307="Region Update",'Post Data'!$AA307="Northern"),"DNS-Northern",
IF(AND('Post Data'!$D307="Region Update",'Post Data'!$AA307="Southern"),"DNS-Southern",
IF(AND('Post Data'!$D307="Region Update",'Post Data'!$AA307="Western"),"DNS-Western",
IF(AND('Post Data'!$D307="Region Update",'Post Data'!$AA307="Ops CO"),"DNS-Regional Ops",
IF(AND('Post Data'!$D307="Invoice Validation",'Post Data'!$AA307="Central"),"DNS-Central",
IF(AND('Post Data'!$D307="Invoice Validation",'Post Data'!$AA307="Eastern"),"DNS-Eastern",
IF(AND('Post Data'!$D307="Invoice Validation",'Post Data'!$AA307="Northern"),"DNS-Northern",
IF(AND('Post Data'!$D307="Invoice Validation",'Post Data'!$AA307="Southern"),"DNS-Southern",
IF(AND('Post Data'!$D307="Invoice Validation",'Post Data'!$AA307="Western"),"DNS-Western",
IF(AND('Post Data'!$D307="Invoiced Validation",'Post Data'!$AA307="Ops CO"),"DNS-Regional Ops",
IF(OR('Post Data'!$D307="Create &amp; Upload PO",'Post Data'!$D307="Payment Status Update",'Post Data'!$D307="Create SES and Send to Finance"),"DNS-Finance",
IF('Post Data'!$D307="SCM Invoice Validation","DNS-SCM")))))))))))))))</f>
        <v>Browns-Western</v>
      </c>
      <c r="Z307" s="1" t="str">
        <f>IF(ISNUMBER(SEARCH("DNS",'Post Data'!$Y307)),"DNS","Vendor")</f>
        <v>Vendor</v>
      </c>
      <c r="AA307" s="1" t="str">
        <f t="array" ref="AA307">IFS(ISNUMBER(SEARCH("Central Office",'Post Data'!$C307)),"Ops CO",
OR(ISNUMBER(SEARCH("CNR",'Post Data'!$C307)),ISNUMBER(SEARCH("NWR",'Post Data'!$C307))),"Central",
OR(ISNUMBER(SEARCH("ESR",'Post Data'!$C307)),ISNUMBER(SEARCH("UVR",'Post Data'!$C307))),"Eastern",
OR(ISNUMBER(SEARCH("NCR",'Post Data'!$C307)),ISNUMBER(SEARCH("NTR",'Post Data'!$C307))),"Northern",
OR(ISNUMBER(SEARCH("WSR",'Post Data'!$C307)),ISNUMBER(SEARCH("SUR",'Post Data'!$C307))),"Southern",
OR(ISNUMBER(SEARCH("WCR",'Post Data'!$C307)),ISNUMBER(SEARCH("WNR",'Post Data'!$C307))),"Western")</f>
        <v>Western</v>
      </c>
      <c r="AB307" s="1" t="str">
        <f>'Post Data'!$R307</f>
        <v>PIS</v>
      </c>
      <c r="AC307" s="4">
        <v>44957.0</v>
      </c>
      <c r="AD307" s="1">
        <f>COUNTIFS('Post Data'!$X$2:$X$465,"Within SLA",'Post Data'!$C$2:$C$465,'Post Data'!$C307,'Post Data'!$D$2:$D$465,'Post Data'!$D307)</f>
        <v>1</v>
      </c>
      <c r="AE307" s="1">
        <f>COUNTIFS('Post Data'!$X$2:$X$465,"SLA Violated",'Post Data'!$C$2:$C$465,'Post Data'!$C307,'Post Data'!$D$2:$D$465,'Post Data'!$D307)</f>
        <v>0</v>
      </c>
      <c r="AF307" s="10">
        <f>'Post Data'!$AD307/('Post Data'!$AD307+'Post Data'!$AE307)</f>
        <v>1</v>
      </c>
    </row>
    <row r="308" ht="15.75" customHeight="1">
      <c r="A308" s="1" t="s">
        <v>712</v>
      </c>
      <c r="B308" s="1" t="s">
        <v>29</v>
      </c>
      <c r="C308" s="1" t="s">
        <v>710</v>
      </c>
      <c r="D308" s="1" t="s">
        <v>54</v>
      </c>
      <c r="E308" s="1" t="s">
        <v>689</v>
      </c>
      <c r="F308" s="1" t="s">
        <v>690</v>
      </c>
      <c r="G308" s="1" t="s">
        <v>162</v>
      </c>
      <c r="H308" s="1" t="s">
        <v>163</v>
      </c>
      <c r="I308" s="1">
        <v>136.0</v>
      </c>
      <c r="J308" s="1" t="s">
        <v>34</v>
      </c>
      <c r="K308" s="1" t="s">
        <v>35</v>
      </c>
      <c r="L308" s="9">
        <v>45123.88055555556</v>
      </c>
      <c r="M308" s="9">
        <v>45118.88055555556</v>
      </c>
      <c r="N308" s="9">
        <v>45118.88055555556</v>
      </c>
      <c r="O308" s="1" t="s">
        <v>246</v>
      </c>
      <c r="P308" s="1" t="b">
        <v>0</v>
      </c>
      <c r="Q308" s="1" t="s">
        <v>54</v>
      </c>
      <c r="R308" s="1" t="s">
        <v>37</v>
      </c>
      <c r="S308" s="1" t="s">
        <v>711</v>
      </c>
      <c r="T308" s="1" t="s">
        <v>39</v>
      </c>
      <c r="U308" s="1" t="str">
        <f>IF(ISNUMBER('Post Data'!$N308),"Done","Pending")</f>
        <v>Done</v>
      </c>
      <c r="V308" s="5">
        <f>IFERROR('Post Data'!$N308-'Post Data'!$M308,5000)</f>
        <v>0</v>
      </c>
      <c r="W308" s="1" t="str">
        <f t="array" ref="W308">IFS('Post Data'!$V308&lt;=5,"00-05 Days",
AND('Post Data'!$V308&gt;5,'Post Data'!$V308&lt;=10),"06-10 Days",
AND('Post Data'!$V308&gt;10,'Post Data'!$V308&lt;=15),"11-15 Days",
AND('Post Data'!$V308&gt;15,'Post Data'!$V308&lt;=20),"16-20 Days",
'Post Data'!$V308&gt;20,"20+ Days")</f>
        <v>00-05 Days</v>
      </c>
      <c r="X308" s="1" t="str">
        <f>IF(AND('Post Data'!$N308&lt;='Post Data'!$L308,'Post Data'!$N308&lt;&gt;0),"Within SLA",IF(AND(TODAY()&lt;='Post Data'!$L308,'Post Data'!$N308=0),"Within SLA","SLA Violated"))</f>
        <v>Within SLA</v>
      </c>
      <c r="Y308" s="1" t="str">
        <f t="array" ref="Y308">IFERROR(INDEX('Pending @'!$B$2:$B$19,MATCH('Post Data'!$H308,'Pending @'!$A$2:$A$19,0)),
IF(AND('Post Data'!$D308="Region Update",'Post Data'!$AA308="Central"),"DNS-Central",
IF(AND('Post Data'!$D308="Region Update",'Post Data'!$AA308="Eastern"),"DNS-Eastern",
IF(AND('Post Data'!$D308="Region Update",'Post Data'!$AA308="Northern"),"DNS-Northern",
IF(AND('Post Data'!$D308="Region Update",'Post Data'!$AA308="Southern"),"DNS-Southern",
IF(AND('Post Data'!$D308="Region Update",'Post Data'!$AA308="Western"),"DNS-Western",
IF(AND('Post Data'!$D308="Region Update",'Post Data'!$AA308="Ops CO"),"DNS-Regional Ops",
IF(AND('Post Data'!$D308="Invoice Validation",'Post Data'!$AA308="Central"),"DNS-Central",
IF(AND('Post Data'!$D308="Invoice Validation",'Post Data'!$AA308="Eastern"),"DNS-Eastern",
IF(AND('Post Data'!$D308="Invoice Validation",'Post Data'!$AA308="Northern"),"DNS-Northern",
IF(AND('Post Data'!$D308="Invoice Validation",'Post Data'!$AA308="Southern"),"DNS-Southern",
IF(AND('Post Data'!$D308="Invoice Validation",'Post Data'!$AA308="Western"),"DNS-Western",
IF(AND('Post Data'!$D308="Invoiced Validation",'Post Data'!$AA308="Ops CO"),"DNS-Regional Ops",
IF(OR('Post Data'!$D308="Create &amp; Upload PO",'Post Data'!$D308="Payment Status Update",'Post Data'!$D308="Create SES and Send to Finance"),"DNS-Finance",
IF('Post Data'!$D308="SCM Invoice Validation","DNS-SCM")))))))))))))))</f>
        <v>DNS-Finance</v>
      </c>
      <c r="Z308" s="1" t="str">
        <f>IF(ISNUMBER(SEARCH("DNS",'Post Data'!$Y308)),"DNS","Vendor")</f>
        <v>DNS</v>
      </c>
      <c r="AA308" s="1" t="str">
        <f t="array" ref="AA308">IFS(ISNUMBER(SEARCH("Central Office",'Post Data'!$C308)),"Ops CO",
OR(ISNUMBER(SEARCH("CNR",'Post Data'!$C308)),ISNUMBER(SEARCH("NWR",'Post Data'!$C308))),"Central",
OR(ISNUMBER(SEARCH("ESR",'Post Data'!$C308)),ISNUMBER(SEARCH("UVR",'Post Data'!$C308))),"Eastern",
OR(ISNUMBER(SEARCH("NCR",'Post Data'!$C308)),ISNUMBER(SEARCH("NTR",'Post Data'!$C308))),"Northern",
OR(ISNUMBER(SEARCH("WSR",'Post Data'!$C308)),ISNUMBER(SEARCH("SUR",'Post Data'!$C308))),"Southern",
OR(ISNUMBER(SEARCH("WCR",'Post Data'!$C308)),ISNUMBER(SEARCH("WNR",'Post Data'!$C308))),"Western")</f>
        <v>Western</v>
      </c>
      <c r="AB308" s="1" t="str">
        <f>'Post Data'!$R308</f>
        <v>PIS</v>
      </c>
      <c r="AC308" s="4">
        <v>44957.0</v>
      </c>
      <c r="AD308" s="1">
        <f>COUNTIFS('Post Data'!$X$2:$X$465,"Within SLA",'Post Data'!$C$2:$C$465,'Post Data'!$C308,'Post Data'!$D$2:$D$465,'Post Data'!$D308)</f>
        <v>1</v>
      </c>
      <c r="AE308" s="1">
        <f>COUNTIFS('Post Data'!$X$2:$X$465,"SLA Violated",'Post Data'!$C$2:$C$465,'Post Data'!$C308,'Post Data'!$D$2:$D$465,'Post Data'!$D308)</f>
        <v>0</v>
      </c>
      <c r="AF308" s="10">
        <f>'Post Data'!$AD308/('Post Data'!$AD308+'Post Data'!$AE308)</f>
        <v>1</v>
      </c>
    </row>
    <row r="309" ht="15.75" customHeight="1">
      <c r="A309" s="1" t="s">
        <v>713</v>
      </c>
      <c r="B309" s="1" t="s">
        <v>29</v>
      </c>
      <c r="C309" s="1" t="s">
        <v>714</v>
      </c>
      <c r="D309" s="1" t="s">
        <v>688</v>
      </c>
      <c r="E309" s="1" t="s">
        <v>689</v>
      </c>
      <c r="F309" s="1" t="s">
        <v>690</v>
      </c>
      <c r="G309" s="1" t="s">
        <v>338</v>
      </c>
      <c r="H309" s="1" t="s">
        <v>339</v>
      </c>
      <c r="I309" s="1">
        <v>92.0</v>
      </c>
      <c r="J309" s="1" t="s">
        <v>34</v>
      </c>
      <c r="K309" s="1" t="s">
        <v>35</v>
      </c>
      <c r="L309" s="9">
        <v>45122.86319444444</v>
      </c>
      <c r="M309" s="9">
        <v>45118.86319444444</v>
      </c>
      <c r="N309" s="9">
        <v>45118.864583333336</v>
      </c>
      <c r="O309" s="1" t="s">
        <v>246</v>
      </c>
      <c r="P309" s="1" t="b">
        <v>0</v>
      </c>
      <c r="Q309" s="1" t="s">
        <v>688</v>
      </c>
      <c r="R309" s="1" t="s">
        <v>51</v>
      </c>
      <c r="S309" s="1" t="s">
        <v>48</v>
      </c>
      <c r="T309" s="1" t="s">
        <v>39</v>
      </c>
      <c r="U309" s="1" t="str">
        <f>IF(ISNUMBER('Post Data'!$N309),"Done","Pending")</f>
        <v>Done</v>
      </c>
      <c r="V309" s="5">
        <f>IFERROR('Post Data'!$N309-'Post Data'!$M309,5000)</f>
        <v>0.001388888893</v>
      </c>
      <c r="W309" s="1" t="str">
        <f t="array" ref="W309">IFS('Post Data'!$V309&lt;=5,"00-05 Days",
AND('Post Data'!$V309&gt;5,'Post Data'!$V309&lt;=10),"06-10 Days",
AND('Post Data'!$V309&gt;10,'Post Data'!$V309&lt;=15),"11-15 Days",
AND('Post Data'!$V309&gt;15,'Post Data'!$V309&lt;=20),"16-20 Days",
'Post Data'!$V309&gt;20,"20+ Days")</f>
        <v>00-05 Days</v>
      </c>
      <c r="X309" s="1" t="str">
        <f>IF(AND('Post Data'!$N309&lt;='Post Data'!$L309,'Post Data'!$N309&lt;&gt;0),"Within SLA",IF(AND(TODAY()&lt;='Post Data'!$L309,'Post Data'!$N309=0),"Within SLA","SLA Violated"))</f>
        <v>Within SLA</v>
      </c>
      <c r="Y309" s="1" t="str">
        <f t="array" ref="Y309">IFERROR(INDEX('Pending @'!$B$2:$B$19,MATCH('Post Data'!$H309,'Pending @'!$A$2:$A$19,0)),
IF(AND('Post Data'!$D309="Region Update",'Post Data'!$AA309="Central"),"DNS-Central",
IF(AND('Post Data'!$D309="Region Update",'Post Data'!$AA309="Eastern"),"DNS-Eastern",
IF(AND('Post Data'!$D309="Region Update",'Post Data'!$AA309="Northern"),"DNS-Northern",
IF(AND('Post Data'!$D309="Region Update",'Post Data'!$AA309="Southern"),"DNS-Southern",
IF(AND('Post Data'!$D309="Region Update",'Post Data'!$AA309="Western"),"DNS-Western",
IF(AND('Post Data'!$D309="Region Update",'Post Data'!$AA309="Ops CO"),"DNS-Regional Ops",
IF(AND('Post Data'!$D309="Invoice Validation",'Post Data'!$AA309="Central"),"DNS-Central",
IF(AND('Post Data'!$D309="Invoice Validation",'Post Data'!$AA309="Eastern"),"DNS-Eastern",
IF(AND('Post Data'!$D309="Invoice Validation",'Post Data'!$AA309="Northern"),"DNS-Northern",
IF(AND('Post Data'!$D309="Invoice Validation",'Post Data'!$AA309="Southern"),"DNS-Southern",
IF(AND('Post Data'!$D309="Invoice Validation",'Post Data'!$AA309="Western"),"DNS-Western",
IF(AND('Post Data'!$D309="Invoiced Validation",'Post Data'!$AA309="Ops CO"),"DNS-Regional Ops",
IF(OR('Post Data'!$D309="Create &amp; Upload PO",'Post Data'!$D309="Payment Status Update",'Post Data'!$D309="Create SES and Send to Finance"),"DNS-Finance",
IF('Post Data'!$D309="SCM Invoice Validation","DNS-SCM")))))))))))))))</f>
        <v>Browns-Western</v>
      </c>
      <c r="Z309" s="1" t="str">
        <f>IF(ISNUMBER(SEARCH("DNS",'Post Data'!$Y309)),"DNS","Vendor")</f>
        <v>Vendor</v>
      </c>
      <c r="AA309" s="1" t="str">
        <f t="array" ref="AA309">IFS(ISNUMBER(SEARCH("Central Office",'Post Data'!$C309)),"Ops CO",
OR(ISNUMBER(SEARCH("CNR",'Post Data'!$C309)),ISNUMBER(SEARCH("NWR",'Post Data'!$C309))),"Central",
OR(ISNUMBER(SEARCH("ESR",'Post Data'!$C309)),ISNUMBER(SEARCH("UVR",'Post Data'!$C309))),"Eastern",
OR(ISNUMBER(SEARCH("NCR",'Post Data'!$C309)),ISNUMBER(SEARCH("NTR",'Post Data'!$C309))),"Northern",
OR(ISNUMBER(SEARCH("WSR",'Post Data'!$C309)),ISNUMBER(SEARCH("SUR",'Post Data'!$C309))),"Southern",
OR(ISNUMBER(SEARCH("WCR",'Post Data'!$C309)),ISNUMBER(SEARCH("WNR",'Post Data'!$C309))),"Western")</f>
        <v>Western</v>
      </c>
      <c r="AB309" s="1" t="str">
        <f>'Post Data'!$R309</f>
        <v>Refuel</v>
      </c>
      <c r="AC309" s="4">
        <v>45107.0</v>
      </c>
      <c r="AD309" s="1">
        <f>COUNTIFS('Post Data'!$X$2:$X$465,"Within SLA",'Post Data'!$C$2:$C$465,'Post Data'!$C309,'Post Data'!$D$2:$D$465,'Post Data'!$D309)</f>
        <v>1</v>
      </c>
      <c r="AE309" s="1">
        <f>COUNTIFS('Post Data'!$X$2:$X$465,"SLA Violated",'Post Data'!$C$2:$C$465,'Post Data'!$C309,'Post Data'!$D$2:$D$465,'Post Data'!$D309)</f>
        <v>0</v>
      </c>
      <c r="AF309" s="10">
        <f>'Post Data'!$AD309/('Post Data'!$AD309+'Post Data'!$AE309)</f>
        <v>1</v>
      </c>
    </row>
    <row r="310" ht="15.75" customHeight="1">
      <c r="A310" s="1" t="s">
        <v>715</v>
      </c>
      <c r="B310" s="1" t="s">
        <v>29</v>
      </c>
      <c r="C310" s="1" t="s">
        <v>714</v>
      </c>
      <c r="D310" s="1" t="s">
        <v>54</v>
      </c>
      <c r="E310" s="1" t="s">
        <v>689</v>
      </c>
      <c r="F310" s="1" t="s">
        <v>690</v>
      </c>
      <c r="G310" s="1" t="s">
        <v>162</v>
      </c>
      <c r="H310" s="1" t="s">
        <v>163</v>
      </c>
      <c r="I310" s="1">
        <v>92.0</v>
      </c>
      <c r="J310" s="1" t="s">
        <v>34</v>
      </c>
      <c r="K310" s="1" t="s">
        <v>35</v>
      </c>
      <c r="L310" s="9">
        <v>45123.8625</v>
      </c>
      <c r="M310" s="9">
        <v>45118.8625</v>
      </c>
      <c r="N310" s="9">
        <v>45118.86319444444</v>
      </c>
      <c r="O310" s="1" t="s">
        <v>246</v>
      </c>
      <c r="P310" s="1" t="b">
        <v>0</v>
      </c>
      <c r="Q310" s="1" t="s">
        <v>54</v>
      </c>
      <c r="R310" s="1" t="s">
        <v>51</v>
      </c>
      <c r="S310" s="1" t="s">
        <v>48</v>
      </c>
      <c r="T310" s="1" t="s">
        <v>39</v>
      </c>
      <c r="U310" s="1" t="str">
        <f>IF(ISNUMBER('Post Data'!$N310),"Done","Pending")</f>
        <v>Done</v>
      </c>
      <c r="V310" s="5">
        <f>IFERROR('Post Data'!$N310-'Post Data'!$M310,5000)</f>
        <v>0.0006944444394</v>
      </c>
      <c r="W310" s="1" t="str">
        <f t="array" ref="W310">IFS('Post Data'!$V310&lt;=5,"00-05 Days",
AND('Post Data'!$V310&gt;5,'Post Data'!$V310&lt;=10),"06-10 Days",
AND('Post Data'!$V310&gt;10,'Post Data'!$V310&lt;=15),"11-15 Days",
AND('Post Data'!$V310&gt;15,'Post Data'!$V310&lt;=20),"16-20 Days",
'Post Data'!$V310&gt;20,"20+ Days")</f>
        <v>00-05 Days</v>
      </c>
      <c r="X310" s="1" t="str">
        <f>IF(AND('Post Data'!$N310&lt;='Post Data'!$L310,'Post Data'!$N310&lt;&gt;0),"Within SLA",IF(AND(TODAY()&lt;='Post Data'!$L310,'Post Data'!$N310=0),"Within SLA","SLA Violated"))</f>
        <v>Within SLA</v>
      </c>
      <c r="Y310" s="1" t="str">
        <f t="array" ref="Y310">IFERROR(INDEX('Pending @'!$B$2:$B$19,MATCH('Post Data'!$H310,'Pending @'!$A$2:$A$19,0)),
IF(AND('Post Data'!$D310="Region Update",'Post Data'!$AA310="Central"),"DNS-Central",
IF(AND('Post Data'!$D310="Region Update",'Post Data'!$AA310="Eastern"),"DNS-Eastern",
IF(AND('Post Data'!$D310="Region Update",'Post Data'!$AA310="Northern"),"DNS-Northern",
IF(AND('Post Data'!$D310="Region Update",'Post Data'!$AA310="Southern"),"DNS-Southern",
IF(AND('Post Data'!$D310="Region Update",'Post Data'!$AA310="Western"),"DNS-Western",
IF(AND('Post Data'!$D310="Region Update",'Post Data'!$AA310="Ops CO"),"DNS-Regional Ops",
IF(AND('Post Data'!$D310="Invoice Validation",'Post Data'!$AA310="Central"),"DNS-Central",
IF(AND('Post Data'!$D310="Invoice Validation",'Post Data'!$AA310="Eastern"),"DNS-Eastern",
IF(AND('Post Data'!$D310="Invoice Validation",'Post Data'!$AA310="Northern"),"DNS-Northern",
IF(AND('Post Data'!$D310="Invoice Validation",'Post Data'!$AA310="Southern"),"DNS-Southern",
IF(AND('Post Data'!$D310="Invoice Validation",'Post Data'!$AA310="Western"),"DNS-Western",
IF(AND('Post Data'!$D310="Invoiced Validation",'Post Data'!$AA310="Ops CO"),"DNS-Regional Ops",
IF(OR('Post Data'!$D310="Create &amp; Upload PO",'Post Data'!$D310="Payment Status Update",'Post Data'!$D310="Create SES and Send to Finance"),"DNS-Finance",
IF('Post Data'!$D310="SCM Invoice Validation","DNS-SCM")))))))))))))))</f>
        <v>DNS-Finance</v>
      </c>
      <c r="Z310" s="1" t="str">
        <f>IF(ISNUMBER(SEARCH("DNS",'Post Data'!$Y310)),"DNS","Vendor")</f>
        <v>DNS</v>
      </c>
      <c r="AA310" s="1" t="str">
        <f t="array" ref="AA310">IFS(ISNUMBER(SEARCH("Central Office",'Post Data'!$C310)),"Ops CO",
OR(ISNUMBER(SEARCH("CNR",'Post Data'!$C310)),ISNUMBER(SEARCH("NWR",'Post Data'!$C310))),"Central",
OR(ISNUMBER(SEARCH("ESR",'Post Data'!$C310)),ISNUMBER(SEARCH("UVR",'Post Data'!$C310))),"Eastern",
OR(ISNUMBER(SEARCH("NCR",'Post Data'!$C310)),ISNUMBER(SEARCH("NTR",'Post Data'!$C310))),"Northern",
OR(ISNUMBER(SEARCH("WSR",'Post Data'!$C310)),ISNUMBER(SEARCH("SUR",'Post Data'!$C310))),"Southern",
OR(ISNUMBER(SEARCH("WCR",'Post Data'!$C310)),ISNUMBER(SEARCH("WNR",'Post Data'!$C310))),"Western")</f>
        <v>Western</v>
      </c>
      <c r="AB310" s="1" t="str">
        <f>'Post Data'!$R310</f>
        <v>Refuel</v>
      </c>
      <c r="AC310" s="4">
        <v>45107.0</v>
      </c>
      <c r="AD310" s="1">
        <f>COUNTIFS('Post Data'!$X$2:$X$465,"Within SLA",'Post Data'!$C$2:$C$465,'Post Data'!$C310,'Post Data'!$D$2:$D$465,'Post Data'!$D310)</f>
        <v>1</v>
      </c>
      <c r="AE310" s="1">
        <f>COUNTIFS('Post Data'!$X$2:$X$465,"SLA Violated",'Post Data'!$C$2:$C$465,'Post Data'!$C310,'Post Data'!$D$2:$D$465,'Post Data'!$D310)</f>
        <v>0</v>
      </c>
      <c r="AF310" s="10">
        <f>'Post Data'!$AD310/('Post Data'!$AD310+'Post Data'!$AE310)</f>
        <v>1</v>
      </c>
    </row>
    <row r="311" ht="15.75" customHeight="1">
      <c r="A311" s="1" t="s">
        <v>716</v>
      </c>
      <c r="B311" s="1" t="s">
        <v>29</v>
      </c>
      <c r="C311" s="1" t="s">
        <v>714</v>
      </c>
      <c r="D311" s="1" t="s">
        <v>135</v>
      </c>
      <c r="E311" s="1" t="s">
        <v>689</v>
      </c>
      <c r="F311" s="1" t="s">
        <v>690</v>
      </c>
      <c r="G311" s="1" t="s">
        <v>162</v>
      </c>
      <c r="H311" s="1" t="s">
        <v>163</v>
      </c>
      <c r="I311" s="1">
        <v>92.0</v>
      </c>
      <c r="J311" s="1" t="s">
        <v>34</v>
      </c>
      <c r="K311" s="1" t="s">
        <v>35</v>
      </c>
      <c r="L311" s="9">
        <v>45122.8625</v>
      </c>
      <c r="M311" s="9">
        <v>45118.8625</v>
      </c>
      <c r="N311" s="9">
        <v>45118.8625</v>
      </c>
      <c r="O311" s="1" t="s">
        <v>246</v>
      </c>
      <c r="P311" s="1" t="b">
        <v>0</v>
      </c>
      <c r="Q311" s="1" t="s">
        <v>135</v>
      </c>
      <c r="R311" s="1" t="s">
        <v>51</v>
      </c>
      <c r="S311" s="1" t="s">
        <v>48</v>
      </c>
      <c r="T311" s="1" t="s">
        <v>39</v>
      </c>
      <c r="U311" s="1" t="str">
        <f>IF(ISNUMBER('Post Data'!$N311),"Done","Pending")</f>
        <v>Done</v>
      </c>
      <c r="V311" s="5">
        <f>IFERROR('Post Data'!$N311-'Post Data'!$M311,5000)</f>
        <v>0</v>
      </c>
      <c r="W311" s="1" t="str">
        <f t="array" ref="W311">IFS('Post Data'!$V311&lt;=5,"00-05 Days",
AND('Post Data'!$V311&gt;5,'Post Data'!$V311&lt;=10),"06-10 Days",
AND('Post Data'!$V311&gt;10,'Post Data'!$V311&lt;=15),"11-15 Days",
AND('Post Data'!$V311&gt;15,'Post Data'!$V311&lt;=20),"16-20 Days",
'Post Data'!$V311&gt;20,"20+ Days")</f>
        <v>00-05 Days</v>
      </c>
      <c r="X311" s="1" t="str">
        <f>IF(AND('Post Data'!$N311&lt;='Post Data'!$L311,'Post Data'!$N311&lt;&gt;0),"Within SLA",IF(AND(TODAY()&lt;='Post Data'!$L311,'Post Data'!$N311=0),"Within SLA","SLA Violated"))</f>
        <v>Within SLA</v>
      </c>
      <c r="Y311" s="1" t="str">
        <f t="array" ref="Y311">IFERROR(INDEX('Pending @'!$B$2:$B$19,MATCH('Post Data'!$H311,'Pending @'!$A$2:$A$19,0)),
IF(AND('Post Data'!$D311="Region Update",'Post Data'!$AA311="Central"),"DNS-Central",
IF(AND('Post Data'!$D311="Region Update",'Post Data'!$AA311="Eastern"),"DNS-Eastern",
IF(AND('Post Data'!$D311="Region Update",'Post Data'!$AA311="Northern"),"DNS-Northern",
IF(AND('Post Data'!$D311="Region Update",'Post Data'!$AA311="Southern"),"DNS-Southern",
IF(AND('Post Data'!$D311="Region Update",'Post Data'!$AA311="Western"),"DNS-Western",
IF(AND('Post Data'!$D311="Region Update",'Post Data'!$AA311="Ops CO"),"DNS-Regional Ops",
IF(AND('Post Data'!$D311="Invoice Validation",'Post Data'!$AA311="Central"),"DNS-Central",
IF(AND('Post Data'!$D311="Invoice Validation",'Post Data'!$AA311="Eastern"),"DNS-Eastern",
IF(AND('Post Data'!$D311="Invoice Validation",'Post Data'!$AA311="Northern"),"DNS-Northern",
IF(AND('Post Data'!$D311="Invoice Validation",'Post Data'!$AA311="Southern"),"DNS-Southern",
IF(AND('Post Data'!$D311="Invoice Validation",'Post Data'!$AA311="Western"),"DNS-Western",
IF(AND('Post Data'!$D311="Invoiced Validation",'Post Data'!$AA311="Ops CO"),"DNS-Regional Ops",
IF(OR('Post Data'!$D311="Create &amp; Upload PO",'Post Data'!$D311="Payment Status Update",'Post Data'!$D311="Create SES and Send to Finance"),"DNS-Finance",
IF('Post Data'!$D311="SCM Invoice Validation","DNS-SCM")))))))))))))))</f>
        <v>DNS-Finance</v>
      </c>
      <c r="Z311" s="1" t="str">
        <f>IF(ISNUMBER(SEARCH("DNS",'Post Data'!$Y311)),"DNS","Vendor")</f>
        <v>DNS</v>
      </c>
      <c r="AA311" s="1" t="str">
        <f t="array" ref="AA311">IFS(ISNUMBER(SEARCH("Central Office",'Post Data'!$C311)),"Ops CO",
OR(ISNUMBER(SEARCH("CNR",'Post Data'!$C311)),ISNUMBER(SEARCH("NWR",'Post Data'!$C311))),"Central",
OR(ISNUMBER(SEARCH("ESR",'Post Data'!$C311)),ISNUMBER(SEARCH("UVR",'Post Data'!$C311))),"Eastern",
OR(ISNUMBER(SEARCH("NCR",'Post Data'!$C311)),ISNUMBER(SEARCH("NTR",'Post Data'!$C311))),"Northern",
OR(ISNUMBER(SEARCH("WSR",'Post Data'!$C311)),ISNUMBER(SEARCH("SUR",'Post Data'!$C311))),"Southern",
OR(ISNUMBER(SEARCH("WCR",'Post Data'!$C311)),ISNUMBER(SEARCH("WNR",'Post Data'!$C311))),"Western")</f>
        <v>Western</v>
      </c>
      <c r="AB311" s="1" t="str">
        <f>'Post Data'!$R311</f>
        <v>Refuel</v>
      </c>
      <c r="AC311" s="4">
        <v>45107.0</v>
      </c>
      <c r="AD311" s="1">
        <f>COUNTIFS('Post Data'!$X$2:$X$465,"Within SLA",'Post Data'!$C$2:$C$465,'Post Data'!$C311,'Post Data'!$D$2:$D$465,'Post Data'!$D311)</f>
        <v>1</v>
      </c>
      <c r="AE311" s="1">
        <f>COUNTIFS('Post Data'!$X$2:$X$465,"SLA Violated",'Post Data'!$C$2:$C$465,'Post Data'!$C311,'Post Data'!$D$2:$D$465,'Post Data'!$D311)</f>
        <v>0</v>
      </c>
      <c r="AF311" s="10">
        <f>'Post Data'!$AD311/('Post Data'!$AD311+'Post Data'!$AE311)</f>
        <v>1</v>
      </c>
    </row>
    <row r="312" ht="15.75" customHeight="1">
      <c r="A312" s="1" t="s">
        <v>717</v>
      </c>
      <c r="B312" s="1" t="s">
        <v>29</v>
      </c>
      <c r="C312" s="1" t="s">
        <v>714</v>
      </c>
      <c r="D312" s="1" t="s">
        <v>31</v>
      </c>
      <c r="E312" s="1" t="s">
        <v>689</v>
      </c>
      <c r="F312" s="1" t="s">
        <v>690</v>
      </c>
      <c r="G312" s="1" t="s">
        <v>162</v>
      </c>
      <c r="H312" s="1" t="s">
        <v>163</v>
      </c>
      <c r="I312" s="1">
        <v>92.0</v>
      </c>
      <c r="J312" s="1" t="s">
        <v>34</v>
      </c>
      <c r="K312" s="1" t="s">
        <v>35</v>
      </c>
      <c r="L312" s="9">
        <v>45123.86111111111</v>
      </c>
      <c r="M312" s="9">
        <v>45118.86111111111</v>
      </c>
      <c r="N312" s="9">
        <v>45118.8625</v>
      </c>
      <c r="O312" s="1" t="s">
        <v>246</v>
      </c>
      <c r="P312" s="1" t="b">
        <v>0</v>
      </c>
      <c r="Q312" s="1" t="s">
        <v>31</v>
      </c>
      <c r="R312" s="1" t="s">
        <v>51</v>
      </c>
      <c r="S312" s="1" t="s">
        <v>48</v>
      </c>
      <c r="T312" s="1" t="s">
        <v>39</v>
      </c>
      <c r="U312" s="1" t="str">
        <f>IF(ISNUMBER('Post Data'!$N312),"Done","Pending")</f>
        <v>Done</v>
      </c>
      <c r="V312" s="5">
        <f>IFERROR('Post Data'!$N312-'Post Data'!$M312,5000)</f>
        <v>0.001388888893</v>
      </c>
      <c r="W312" s="1" t="str">
        <f t="array" ref="W312">IFS('Post Data'!$V312&lt;=5,"00-05 Days",
AND('Post Data'!$V312&gt;5,'Post Data'!$V312&lt;=10),"06-10 Days",
AND('Post Data'!$V312&gt;10,'Post Data'!$V312&lt;=15),"11-15 Days",
AND('Post Data'!$V312&gt;15,'Post Data'!$V312&lt;=20),"16-20 Days",
'Post Data'!$V312&gt;20,"20+ Days")</f>
        <v>00-05 Days</v>
      </c>
      <c r="X312" s="1" t="str">
        <f>IF(AND('Post Data'!$N312&lt;='Post Data'!$L312,'Post Data'!$N312&lt;&gt;0),"Within SLA",IF(AND(TODAY()&lt;='Post Data'!$L312,'Post Data'!$N312=0),"Within SLA","SLA Violated"))</f>
        <v>Within SLA</v>
      </c>
      <c r="Y312" s="1" t="str">
        <f t="array" ref="Y312">IFERROR(INDEX('Pending @'!$B$2:$B$19,MATCH('Post Data'!$H312,'Pending @'!$A$2:$A$19,0)),
IF(AND('Post Data'!$D312="Region Update",'Post Data'!$AA312="Central"),"DNS-Central",
IF(AND('Post Data'!$D312="Region Update",'Post Data'!$AA312="Eastern"),"DNS-Eastern",
IF(AND('Post Data'!$D312="Region Update",'Post Data'!$AA312="Northern"),"DNS-Northern",
IF(AND('Post Data'!$D312="Region Update",'Post Data'!$AA312="Southern"),"DNS-Southern",
IF(AND('Post Data'!$D312="Region Update",'Post Data'!$AA312="Western"),"DNS-Western",
IF(AND('Post Data'!$D312="Region Update",'Post Data'!$AA312="Ops CO"),"DNS-Regional Ops",
IF(AND('Post Data'!$D312="Invoice Validation",'Post Data'!$AA312="Central"),"DNS-Central",
IF(AND('Post Data'!$D312="Invoice Validation",'Post Data'!$AA312="Eastern"),"DNS-Eastern",
IF(AND('Post Data'!$D312="Invoice Validation",'Post Data'!$AA312="Northern"),"DNS-Northern",
IF(AND('Post Data'!$D312="Invoice Validation",'Post Data'!$AA312="Southern"),"DNS-Southern",
IF(AND('Post Data'!$D312="Invoice Validation",'Post Data'!$AA312="Western"),"DNS-Western",
IF(AND('Post Data'!$D312="Invoiced Validation",'Post Data'!$AA312="Ops CO"),"DNS-Regional Ops",
IF(OR('Post Data'!$D312="Create &amp; Upload PO",'Post Data'!$D312="Payment Status Update",'Post Data'!$D312="Create SES and Send to Finance"),"DNS-Finance",
IF('Post Data'!$D312="SCM Invoice Validation","DNS-SCM")))))))))))))))</f>
        <v>DNS-Finance</v>
      </c>
      <c r="Z312" s="1" t="str">
        <f>IF(ISNUMBER(SEARCH("DNS",'Post Data'!$Y312)),"DNS","Vendor")</f>
        <v>DNS</v>
      </c>
      <c r="AA312" s="1" t="str">
        <f t="array" ref="AA312">IFS(ISNUMBER(SEARCH("Central Office",'Post Data'!$C312)),"Ops CO",
OR(ISNUMBER(SEARCH("CNR",'Post Data'!$C312)),ISNUMBER(SEARCH("NWR",'Post Data'!$C312))),"Central",
OR(ISNUMBER(SEARCH("ESR",'Post Data'!$C312)),ISNUMBER(SEARCH("UVR",'Post Data'!$C312))),"Eastern",
OR(ISNUMBER(SEARCH("NCR",'Post Data'!$C312)),ISNUMBER(SEARCH("NTR",'Post Data'!$C312))),"Northern",
OR(ISNUMBER(SEARCH("WSR",'Post Data'!$C312)),ISNUMBER(SEARCH("SUR",'Post Data'!$C312))),"Southern",
OR(ISNUMBER(SEARCH("WCR",'Post Data'!$C312)),ISNUMBER(SEARCH("WNR",'Post Data'!$C312))),"Western")</f>
        <v>Western</v>
      </c>
      <c r="AB312" s="1" t="str">
        <f>'Post Data'!$R312</f>
        <v>Refuel</v>
      </c>
      <c r="AC312" s="4">
        <v>45107.0</v>
      </c>
      <c r="AD312" s="1">
        <f>COUNTIFS('Post Data'!$X$2:$X$465,"Within SLA",'Post Data'!$C$2:$C$465,'Post Data'!$C312,'Post Data'!$D$2:$D$465,'Post Data'!$D312)</f>
        <v>1</v>
      </c>
      <c r="AE312" s="1">
        <f>COUNTIFS('Post Data'!$X$2:$X$465,"SLA Violated",'Post Data'!$C$2:$C$465,'Post Data'!$C312,'Post Data'!$D$2:$D$465,'Post Data'!$D312)</f>
        <v>0</v>
      </c>
      <c r="AF312" s="10">
        <f>'Post Data'!$AD312/('Post Data'!$AD312+'Post Data'!$AE312)</f>
        <v>1</v>
      </c>
    </row>
    <row r="313" ht="15.75" customHeight="1">
      <c r="A313" s="1" t="s">
        <v>718</v>
      </c>
      <c r="B313" s="1" t="s">
        <v>29</v>
      </c>
      <c r="C313" s="1" t="s">
        <v>714</v>
      </c>
      <c r="D313" s="1" t="s">
        <v>138</v>
      </c>
      <c r="E313" s="1" t="s">
        <v>689</v>
      </c>
      <c r="F313" s="1" t="s">
        <v>690</v>
      </c>
      <c r="G313" s="1" t="s">
        <v>166</v>
      </c>
      <c r="H313" s="1" t="s">
        <v>167</v>
      </c>
      <c r="I313" s="1">
        <v>92.0</v>
      </c>
      <c r="J313" s="1" t="s">
        <v>34</v>
      </c>
      <c r="K313" s="1" t="s">
        <v>35</v>
      </c>
      <c r="L313" s="9">
        <v>45122.86041666667</v>
      </c>
      <c r="M313" s="9">
        <v>45118.86041666667</v>
      </c>
      <c r="N313" s="9">
        <v>45118.86111111111</v>
      </c>
      <c r="O313" s="1" t="s">
        <v>246</v>
      </c>
      <c r="P313" s="1" t="b">
        <v>0</v>
      </c>
      <c r="Q313" s="1" t="s">
        <v>138</v>
      </c>
      <c r="R313" s="1" t="s">
        <v>51</v>
      </c>
      <c r="S313" s="1" t="s">
        <v>48</v>
      </c>
      <c r="T313" s="1" t="s">
        <v>39</v>
      </c>
      <c r="U313" s="1" t="str">
        <f>IF(ISNUMBER('Post Data'!$N313),"Done","Pending")</f>
        <v>Done</v>
      </c>
      <c r="V313" s="5">
        <f>IFERROR('Post Data'!$N313-'Post Data'!$M313,5000)</f>
        <v>0.0006944444394</v>
      </c>
      <c r="W313" s="1" t="str">
        <f t="array" ref="W313">IFS('Post Data'!$V313&lt;=5,"00-05 Days",
AND('Post Data'!$V313&gt;5,'Post Data'!$V313&lt;=10),"06-10 Days",
AND('Post Data'!$V313&gt;10,'Post Data'!$V313&lt;=15),"11-15 Days",
AND('Post Data'!$V313&gt;15,'Post Data'!$V313&lt;=20),"16-20 Days",
'Post Data'!$V313&gt;20,"20+ Days")</f>
        <v>00-05 Days</v>
      </c>
      <c r="X313" s="1" t="str">
        <f>IF(AND('Post Data'!$N313&lt;='Post Data'!$L313,'Post Data'!$N313&lt;&gt;0),"Within SLA",IF(AND(TODAY()&lt;='Post Data'!$L313,'Post Data'!$N313=0),"Within SLA","SLA Violated"))</f>
        <v>Within SLA</v>
      </c>
      <c r="Y313" s="1" t="str">
        <f t="array" ref="Y313">IFERROR(INDEX('Pending @'!$B$2:$B$19,MATCH('Post Data'!$H313,'Pending @'!$A$2:$A$19,0)),
IF(AND('Post Data'!$D313="Region Update",'Post Data'!$AA313="Central"),"DNS-Central",
IF(AND('Post Data'!$D313="Region Update",'Post Data'!$AA313="Eastern"),"DNS-Eastern",
IF(AND('Post Data'!$D313="Region Update",'Post Data'!$AA313="Northern"),"DNS-Northern",
IF(AND('Post Data'!$D313="Region Update",'Post Data'!$AA313="Southern"),"DNS-Southern",
IF(AND('Post Data'!$D313="Region Update",'Post Data'!$AA313="Western"),"DNS-Western",
IF(AND('Post Data'!$D313="Region Update",'Post Data'!$AA313="Ops CO"),"DNS-Regional Ops",
IF(AND('Post Data'!$D313="Invoice Validation",'Post Data'!$AA313="Central"),"DNS-Central",
IF(AND('Post Data'!$D313="Invoice Validation",'Post Data'!$AA313="Eastern"),"DNS-Eastern",
IF(AND('Post Data'!$D313="Invoice Validation",'Post Data'!$AA313="Northern"),"DNS-Northern",
IF(AND('Post Data'!$D313="Invoice Validation",'Post Data'!$AA313="Southern"),"DNS-Southern",
IF(AND('Post Data'!$D313="Invoice Validation",'Post Data'!$AA313="Western"),"DNS-Western",
IF(AND('Post Data'!$D313="Invoiced Validation",'Post Data'!$AA313="Ops CO"),"DNS-Regional Ops",
IF(OR('Post Data'!$D313="Create &amp; Upload PO",'Post Data'!$D313="Payment Status Update",'Post Data'!$D313="Create SES and Send to Finance"),"DNS-Finance",
IF('Post Data'!$D313="SCM Invoice Validation","DNS-SCM")))))))))))))))</f>
        <v>DNS-SCM</v>
      </c>
      <c r="Z313" s="1" t="str">
        <f>IF(ISNUMBER(SEARCH("DNS",'Post Data'!$Y313)),"DNS","Vendor")</f>
        <v>DNS</v>
      </c>
      <c r="AA313" s="1" t="str">
        <f t="array" ref="AA313">IFS(ISNUMBER(SEARCH("Central Office",'Post Data'!$C313)),"Ops CO",
OR(ISNUMBER(SEARCH("CNR",'Post Data'!$C313)),ISNUMBER(SEARCH("NWR",'Post Data'!$C313))),"Central",
OR(ISNUMBER(SEARCH("ESR",'Post Data'!$C313)),ISNUMBER(SEARCH("UVR",'Post Data'!$C313))),"Eastern",
OR(ISNUMBER(SEARCH("NCR",'Post Data'!$C313)),ISNUMBER(SEARCH("NTR",'Post Data'!$C313))),"Northern",
OR(ISNUMBER(SEARCH("WSR",'Post Data'!$C313)),ISNUMBER(SEARCH("SUR",'Post Data'!$C313))),"Southern",
OR(ISNUMBER(SEARCH("WCR",'Post Data'!$C313)),ISNUMBER(SEARCH("WNR",'Post Data'!$C313))),"Western")</f>
        <v>Western</v>
      </c>
      <c r="AB313" s="1" t="str">
        <f>'Post Data'!$R313</f>
        <v>Refuel</v>
      </c>
      <c r="AC313" s="4">
        <v>45107.0</v>
      </c>
      <c r="AD313" s="1">
        <f>COUNTIFS('Post Data'!$X$2:$X$465,"Within SLA",'Post Data'!$C$2:$C$465,'Post Data'!$C313,'Post Data'!$D$2:$D$465,'Post Data'!$D313)</f>
        <v>1</v>
      </c>
      <c r="AE313" s="1">
        <f>COUNTIFS('Post Data'!$X$2:$X$465,"SLA Violated",'Post Data'!$C$2:$C$465,'Post Data'!$C313,'Post Data'!$D$2:$D$465,'Post Data'!$D313)</f>
        <v>0</v>
      </c>
      <c r="AF313" s="10">
        <f>'Post Data'!$AD313/('Post Data'!$AD313+'Post Data'!$AE313)</f>
        <v>1</v>
      </c>
    </row>
    <row r="314" ht="15.75" customHeight="1">
      <c r="A314" s="1" t="s">
        <v>719</v>
      </c>
      <c r="B314" s="1" t="s">
        <v>29</v>
      </c>
      <c r="C314" s="1" t="s">
        <v>714</v>
      </c>
      <c r="D314" s="1" t="s">
        <v>182</v>
      </c>
      <c r="E314" s="1" t="s">
        <v>689</v>
      </c>
      <c r="F314" s="1" t="s">
        <v>690</v>
      </c>
      <c r="G314" s="1" t="s">
        <v>188</v>
      </c>
      <c r="H314" s="1" t="s">
        <v>189</v>
      </c>
      <c r="I314" s="1">
        <v>92.0</v>
      </c>
      <c r="J314" s="1" t="s">
        <v>34</v>
      </c>
      <c r="K314" s="1" t="s">
        <v>35</v>
      </c>
      <c r="L314" s="9">
        <v>45121.86041666667</v>
      </c>
      <c r="M314" s="9">
        <v>45118.86041666667</v>
      </c>
      <c r="N314" s="9">
        <v>45118.86041666667</v>
      </c>
      <c r="O314" s="1" t="s">
        <v>246</v>
      </c>
      <c r="P314" s="1" t="b">
        <v>0</v>
      </c>
      <c r="Q314" s="1" t="s">
        <v>182</v>
      </c>
      <c r="R314" s="1" t="s">
        <v>51</v>
      </c>
      <c r="S314" s="1" t="s">
        <v>48</v>
      </c>
      <c r="T314" s="1" t="s">
        <v>39</v>
      </c>
      <c r="U314" s="1" t="str">
        <f>IF(ISNUMBER('Post Data'!$N314),"Done","Pending")</f>
        <v>Done</v>
      </c>
      <c r="V314" s="5">
        <f>IFERROR('Post Data'!$N314-'Post Data'!$M314,5000)</f>
        <v>0</v>
      </c>
      <c r="W314" s="1" t="str">
        <f t="array" ref="W314">IFS('Post Data'!$V314&lt;=5,"00-05 Days",
AND('Post Data'!$V314&gt;5,'Post Data'!$V314&lt;=10),"06-10 Days",
AND('Post Data'!$V314&gt;10,'Post Data'!$V314&lt;=15),"11-15 Days",
AND('Post Data'!$V314&gt;15,'Post Data'!$V314&lt;=20),"16-20 Days",
'Post Data'!$V314&gt;20,"20+ Days")</f>
        <v>00-05 Days</v>
      </c>
      <c r="X314" s="1" t="str">
        <f>IF(AND('Post Data'!$N314&lt;='Post Data'!$L314,'Post Data'!$N314&lt;&gt;0),"Within SLA",IF(AND(TODAY()&lt;='Post Data'!$L314,'Post Data'!$N314=0),"Within SLA","SLA Violated"))</f>
        <v>Within SLA</v>
      </c>
      <c r="Y314" s="1" t="str">
        <f t="array" ref="Y314">IFERROR(INDEX('Pending @'!$B$2:$B$19,MATCH('Post Data'!$H314,'Pending @'!$A$2:$A$19,0)),
IF(AND('Post Data'!$D314="Region Update",'Post Data'!$AA314="Central"),"DNS-Central",
IF(AND('Post Data'!$D314="Region Update",'Post Data'!$AA314="Eastern"),"DNS-Eastern",
IF(AND('Post Data'!$D314="Region Update",'Post Data'!$AA314="Northern"),"DNS-Northern",
IF(AND('Post Data'!$D314="Region Update",'Post Data'!$AA314="Southern"),"DNS-Southern",
IF(AND('Post Data'!$D314="Region Update",'Post Data'!$AA314="Western"),"DNS-Western",
IF(AND('Post Data'!$D314="Region Update",'Post Data'!$AA314="Ops CO"),"DNS-Regional Ops",
IF(AND('Post Data'!$D314="Invoice Validation",'Post Data'!$AA314="Central"),"DNS-Central",
IF(AND('Post Data'!$D314="Invoice Validation",'Post Data'!$AA314="Eastern"),"DNS-Eastern",
IF(AND('Post Data'!$D314="Invoice Validation",'Post Data'!$AA314="Northern"),"DNS-Northern",
IF(AND('Post Data'!$D314="Invoice Validation",'Post Data'!$AA314="Southern"),"DNS-Southern",
IF(AND('Post Data'!$D314="Invoice Validation",'Post Data'!$AA314="Western"),"DNS-Western",
IF(AND('Post Data'!$D314="Invoiced Validation",'Post Data'!$AA314="Ops CO"),"DNS-Regional Ops",
IF(OR('Post Data'!$D314="Create &amp; Upload PO",'Post Data'!$D314="Payment Status Update",'Post Data'!$D314="Create SES and Send to Finance"),"DNS-Finance",
IF('Post Data'!$D314="SCM Invoice Validation","DNS-SCM")))))))))))))))</f>
        <v>DNS-Western</v>
      </c>
      <c r="Z314" s="1" t="str">
        <f>IF(ISNUMBER(SEARCH("DNS",'Post Data'!$Y314)),"DNS","Vendor")</f>
        <v>DNS</v>
      </c>
      <c r="AA314" s="1" t="str">
        <f t="array" ref="AA314">IFS(ISNUMBER(SEARCH("Central Office",'Post Data'!$C314)),"Ops CO",
OR(ISNUMBER(SEARCH("CNR",'Post Data'!$C314)),ISNUMBER(SEARCH("NWR",'Post Data'!$C314))),"Central",
OR(ISNUMBER(SEARCH("ESR",'Post Data'!$C314)),ISNUMBER(SEARCH("UVR",'Post Data'!$C314))),"Eastern",
OR(ISNUMBER(SEARCH("NCR",'Post Data'!$C314)),ISNUMBER(SEARCH("NTR",'Post Data'!$C314))),"Northern",
OR(ISNUMBER(SEARCH("WSR",'Post Data'!$C314)),ISNUMBER(SEARCH("SUR",'Post Data'!$C314))),"Southern",
OR(ISNUMBER(SEARCH("WCR",'Post Data'!$C314)),ISNUMBER(SEARCH("WNR",'Post Data'!$C314))),"Western")</f>
        <v>Western</v>
      </c>
      <c r="AB314" s="1" t="str">
        <f>'Post Data'!$R314</f>
        <v>Refuel</v>
      </c>
      <c r="AC314" s="4">
        <v>45107.0</v>
      </c>
      <c r="AD314" s="1">
        <f>COUNTIFS('Post Data'!$X$2:$X$465,"Within SLA",'Post Data'!$C$2:$C$465,'Post Data'!$C314,'Post Data'!$D$2:$D$465,'Post Data'!$D314)</f>
        <v>2</v>
      </c>
      <c r="AE314" s="1">
        <f>COUNTIFS('Post Data'!$X$2:$X$465,"SLA Violated",'Post Data'!$C$2:$C$465,'Post Data'!$C314,'Post Data'!$D$2:$D$465,'Post Data'!$D314)</f>
        <v>0</v>
      </c>
      <c r="AF314" s="10">
        <f>'Post Data'!$AD314/('Post Data'!$AD314+'Post Data'!$AE314)</f>
        <v>1</v>
      </c>
    </row>
    <row r="315" ht="15.75" customHeight="1">
      <c r="A315" s="1" t="s">
        <v>720</v>
      </c>
      <c r="B315" s="1" t="s">
        <v>29</v>
      </c>
      <c r="C315" s="1" t="s">
        <v>714</v>
      </c>
      <c r="D315" s="1" t="s">
        <v>414</v>
      </c>
      <c r="E315" s="1" t="s">
        <v>689</v>
      </c>
      <c r="F315" s="1" t="s">
        <v>690</v>
      </c>
      <c r="G315" s="1" t="s">
        <v>338</v>
      </c>
      <c r="H315" s="1" t="s">
        <v>339</v>
      </c>
      <c r="I315" s="1">
        <v>92.0</v>
      </c>
      <c r="J315" s="1" t="s">
        <v>34</v>
      </c>
      <c r="K315" s="1" t="s">
        <v>35</v>
      </c>
      <c r="L315" s="9"/>
      <c r="M315" s="9">
        <v>45118.85902777778</v>
      </c>
      <c r="N315" s="9">
        <v>45118.86041666667</v>
      </c>
      <c r="O315" s="1" t="s">
        <v>246</v>
      </c>
      <c r="P315" s="1" t="b">
        <v>0</v>
      </c>
      <c r="Q315" s="1" t="s">
        <v>414</v>
      </c>
      <c r="R315" s="1" t="s">
        <v>51</v>
      </c>
      <c r="S315" s="1" t="s">
        <v>48</v>
      </c>
      <c r="T315" s="1" t="s">
        <v>39</v>
      </c>
      <c r="U315" s="1" t="str">
        <f>IF(ISNUMBER('Post Data'!$N315),"Done","Pending")</f>
        <v>Done</v>
      </c>
      <c r="V315" s="5">
        <f>IFERROR('Post Data'!$N315-'Post Data'!$M315,5000)</f>
        <v>0.001388888893</v>
      </c>
      <c r="W315" s="1" t="str">
        <f t="array" ref="W315">IFS('Post Data'!$V315&lt;=5,"00-05 Days",
AND('Post Data'!$V315&gt;5,'Post Data'!$V315&lt;=10),"06-10 Days",
AND('Post Data'!$V315&gt;10,'Post Data'!$V315&lt;=15),"11-15 Days",
AND('Post Data'!$V315&gt;15,'Post Data'!$V315&lt;=20),"16-20 Days",
'Post Data'!$V315&gt;20,"20+ Days")</f>
        <v>00-05 Days</v>
      </c>
      <c r="X315" s="1" t="str">
        <f>IF(AND('Post Data'!$N315&lt;='Post Data'!$L315,'Post Data'!$N315&lt;&gt;0),"Within SLA",IF(AND(TODAY()&lt;='Post Data'!$L315,'Post Data'!$N315=0),"Within SLA","SLA Violated"))</f>
        <v>SLA Violated</v>
      </c>
      <c r="Y315" s="1" t="str">
        <f t="array" ref="Y315">IFERROR(INDEX('Pending @'!$B$2:$B$19,MATCH('Post Data'!$H315,'Pending @'!$A$2:$A$19,0)),
IF(AND('Post Data'!$D315="Region Update",'Post Data'!$AA315="Central"),"DNS-Central",
IF(AND('Post Data'!$D315="Region Update",'Post Data'!$AA315="Eastern"),"DNS-Eastern",
IF(AND('Post Data'!$D315="Region Update",'Post Data'!$AA315="Northern"),"DNS-Northern",
IF(AND('Post Data'!$D315="Region Update",'Post Data'!$AA315="Southern"),"DNS-Southern",
IF(AND('Post Data'!$D315="Region Update",'Post Data'!$AA315="Western"),"DNS-Western",
IF(AND('Post Data'!$D315="Region Update",'Post Data'!$AA315="Ops CO"),"DNS-Regional Ops",
IF(AND('Post Data'!$D315="Invoice Validation",'Post Data'!$AA315="Central"),"DNS-Central",
IF(AND('Post Data'!$D315="Invoice Validation",'Post Data'!$AA315="Eastern"),"DNS-Eastern",
IF(AND('Post Data'!$D315="Invoice Validation",'Post Data'!$AA315="Northern"),"DNS-Northern",
IF(AND('Post Data'!$D315="Invoice Validation",'Post Data'!$AA315="Southern"),"DNS-Southern",
IF(AND('Post Data'!$D315="Invoice Validation",'Post Data'!$AA315="Western"),"DNS-Western",
IF(AND('Post Data'!$D315="Invoiced Validation",'Post Data'!$AA315="Ops CO"),"DNS-Regional Ops",
IF(OR('Post Data'!$D315="Create &amp; Upload PO",'Post Data'!$D315="Payment Status Update",'Post Data'!$D315="Create SES and Send to Finance"),"DNS-Finance",
IF('Post Data'!$D315="SCM Invoice Validation","DNS-SCM")))))))))))))))</f>
        <v>Browns-Western</v>
      </c>
      <c r="Z315" s="1" t="str">
        <f>IF(ISNUMBER(SEARCH("DNS",'Post Data'!$Y315)),"DNS","Vendor")</f>
        <v>Vendor</v>
      </c>
      <c r="AA315" s="1" t="str">
        <f t="array" ref="AA315">IFS(ISNUMBER(SEARCH("Central Office",'Post Data'!$C315)),"Ops CO",
OR(ISNUMBER(SEARCH("CNR",'Post Data'!$C315)),ISNUMBER(SEARCH("NWR",'Post Data'!$C315))),"Central",
OR(ISNUMBER(SEARCH("ESR",'Post Data'!$C315)),ISNUMBER(SEARCH("UVR",'Post Data'!$C315))),"Eastern",
OR(ISNUMBER(SEARCH("NCR",'Post Data'!$C315)),ISNUMBER(SEARCH("NTR",'Post Data'!$C315))),"Northern",
OR(ISNUMBER(SEARCH("WSR",'Post Data'!$C315)),ISNUMBER(SEARCH("SUR",'Post Data'!$C315))),"Southern",
OR(ISNUMBER(SEARCH("WCR",'Post Data'!$C315)),ISNUMBER(SEARCH("WNR",'Post Data'!$C315))),"Western")</f>
        <v>Western</v>
      </c>
      <c r="AB315" s="1" t="str">
        <f>'Post Data'!$R315</f>
        <v>Refuel</v>
      </c>
      <c r="AC315" s="4">
        <v>45107.0</v>
      </c>
      <c r="AD315" s="1">
        <f>COUNTIFS('Post Data'!$X$2:$X$465,"Within SLA",'Post Data'!$C$2:$C$465,'Post Data'!$C315,'Post Data'!$D$2:$D$465,'Post Data'!$D315)</f>
        <v>0</v>
      </c>
      <c r="AE315" s="1">
        <f>COUNTIFS('Post Data'!$X$2:$X$465,"SLA Violated",'Post Data'!$C$2:$C$465,'Post Data'!$C315,'Post Data'!$D$2:$D$465,'Post Data'!$D315)</f>
        <v>1</v>
      </c>
      <c r="AF315" s="10">
        <f>'Post Data'!$AD315/('Post Data'!$AD315+'Post Data'!$AE315)</f>
        <v>0</v>
      </c>
    </row>
    <row r="316" ht="15.75" customHeight="1">
      <c r="A316" s="1" t="s">
        <v>721</v>
      </c>
      <c r="B316" s="1" t="s">
        <v>29</v>
      </c>
      <c r="C316" s="1" t="s">
        <v>714</v>
      </c>
      <c r="D316" s="1" t="s">
        <v>182</v>
      </c>
      <c r="E316" s="1" t="s">
        <v>689</v>
      </c>
      <c r="F316" s="1" t="s">
        <v>690</v>
      </c>
      <c r="G316" s="1" t="s">
        <v>188</v>
      </c>
      <c r="H316" s="1" t="s">
        <v>189</v>
      </c>
      <c r="I316" s="1">
        <v>92.0</v>
      </c>
      <c r="J316" s="1" t="s">
        <v>34</v>
      </c>
      <c r="K316" s="1" t="s">
        <v>35</v>
      </c>
      <c r="L316" s="9">
        <v>45121.85833333333</v>
      </c>
      <c r="M316" s="9">
        <v>45118.85833333333</v>
      </c>
      <c r="N316" s="9">
        <v>45118.85902777778</v>
      </c>
      <c r="O316" s="1" t="s">
        <v>246</v>
      </c>
      <c r="P316" s="1" t="b">
        <v>0</v>
      </c>
      <c r="Q316" s="1" t="s">
        <v>182</v>
      </c>
      <c r="R316" s="1" t="s">
        <v>51</v>
      </c>
      <c r="S316" s="1" t="s">
        <v>48</v>
      </c>
      <c r="T316" s="1" t="s">
        <v>39</v>
      </c>
      <c r="U316" s="1" t="str">
        <f>IF(ISNUMBER('Post Data'!$N316),"Done","Pending")</f>
        <v>Done</v>
      </c>
      <c r="V316" s="5">
        <f>IFERROR('Post Data'!$N316-'Post Data'!$M316,5000)</f>
        <v>0.0006944444467</v>
      </c>
      <c r="W316" s="1" t="str">
        <f t="array" ref="W316">IFS('Post Data'!$V316&lt;=5,"00-05 Days",
AND('Post Data'!$V316&gt;5,'Post Data'!$V316&lt;=10),"06-10 Days",
AND('Post Data'!$V316&gt;10,'Post Data'!$V316&lt;=15),"11-15 Days",
AND('Post Data'!$V316&gt;15,'Post Data'!$V316&lt;=20),"16-20 Days",
'Post Data'!$V316&gt;20,"20+ Days")</f>
        <v>00-05 Days</v>
      </c>
      <c r="X316" s="1" t="str">
        <f>IF(AND('Post Data'!$N316&lt;='Post Data'!$L316,'Post Data'!$N316&lt;&gt;0),"Within SLA",IF(AND(TODAY()&lt;='Post Data'!$L316,'Post Data'!$N316=0),"Within SLA","SLA Violated"))</f>
        <v>Within SLA</v>
      </c>
      <c r="Y316" s="1" t="str">
        <f t="array" ref="Y316">IFERROR(INDEX('Pending @'!$B$2:$B$19,MATCH('Post Data'!$H316,'Pending @'!$A$2:$A$19,0)),
IF(AND('Post Data'!$D316="Region Update",'Post Data'!$AA316="Central"),"DNS-Central",
IF(AND('Post Data'!$D316="Region Update",'Post Data'!$AA316="Eastern"),"DNS-Eastern",
IF(AND('Post Data'!$D316="Region Update",'Post Data'!$AA316="Northern"),"DNS-Northern",
IF(AND('Post Data'!$D316="Region Update",'Post Data'!$AA316="Southern"),"DNS-Southern",
IF(AND('Post Data'!$D316="Region Update",'Post Data'!$AA316="Western"),"DNS-Western",
IF(AND('Post Data'!$D316="Region Update",'Post Data'!$AA316="Ops CO"),"DNS-Regional Ops",
IF(AND('Post Data'!$D316="Invoice Validation",'Post Data'!$AA316="Central"),"DNS-Central",
IF(AND('Post Data'!$D316="Invoice Validation",'Post Data'!$AA316="Eastern"),"DNS-Eastern",
IF(AND('Post Data'!$D316="Invoice Validation",'Post Data'!$AA316="Northern"),"DNS-Northern",
IF(AND('Post Data'!$D316="Invoice Validation",'Post Data'!$AA316="Southern"),"DNS-Southern",
IF(AND('Post Data'!$D316="Invoice Validation",'Post Data'!$AA316="Western"),"DNS-Western",
IF(AND('Post Data'!$D316="Invoiced Validation",'Post Data'!$AA316="Ops CO"),"DNS-Regional Ops",
IF(OR('Post Data'!$D316="Create &amp; Upload PO",'Post Data'!$D316="Payment Status Update",'Post Data'!$D316="Create SES and Send to Finance"),"DNS-Finance",
IF('Post Data'!$D316="SCM Invoice Validation","DNS-SCM")))))))))))))))</f>
        <v>DNS-Western</v>
      </c>
      <c r="Z316" s="1" t="str">
        <f>IF(ISNUMBER(SEARCH("DNS",'Post Data'!$Y316)),"DNS","Vendor")</f>
        <v>DNS</v>
      </c>
      <c r="AA316" s="1" t="str">
        <f t="array" ref="AA316">IFS(ISNUMBER(SEARCH("Central Office",'Post Data'!$C316)),"Ops CO",
OR(ISNUMBER(SEARCH("CNR",'Post Data'!$C316)),ISNUMBER(SEARCH("NWR",'Post Data'!$C316))),"Central",
OR(ISNUMBER(SEARCH("ESR",'Post Data'!$C316)),ISNUMBER(SEARCH("UVR",'Post Data'!$C316))),"Eastern",
OR(ISNUMBER(SEARCH("NCR",'Post Data'!$C316)),ISNUMBER(SEARCH("NTR",'Post Data'!$C316))),"Northern",
OR(ISNUMBER(SEARCH("WSR",'Post Data'!$C316)),ISNUMBER(SEARCH("SUR",'Post Data'!$C316))),"Southern",
OR(ISNUMBER(SEARCH("WCR",'Post Data'!$C316)),ISNUMBER(SEARCH("WNR",'Post Data'!$C316))),"Western")</f>
        <v>Western</v>
      </c>
      <c r="AB316" s="1" t="str">
        <f>'Post Data'!$R316</f>
        <v>Refuel</v>
      </c>
      <c r="AC316" s="4">
        <v>45107.0</v>
      </c>
      <c r="AD316" s="1">
        <f>COUNTIFS('Post Data'!$X$2:$X$465,"Within SLA",'Post Data'!$C$2:$C$465,'Post Data'!$C316,'Post Data'!$D$2:$D$465,'Post Data'!$D316)</f>
        <v>2</v>
      </c>
      <c r="AE316" s="1">
        <f>COUNTIFS('Post Data'!$X$2:$X$465,"SLA Violated",'Post Data'!$C$2:$C$465,'Post Data'!$C316,'Post Data'!$D$2:$D$465,'Post Data'!$D316)</f>
        <v>0</v>
      </c>
      <c r="AF316" s="10">
        <f>'Post Data'!$AD316/('Post Data'!$AD316+'Post Data'!$AE316)</f>
        <v>1</v>
      </c>
    </row>
    <row r="317" ht="15.75" customHeight="1">
      <c r="A317" s="1" t="s">
        <v>722</v>
      </c>
      <c r="B317" s="1" t="s">
        <v>29</v>
      </c>
      <c r="C317" s="1" t="s">
        <v>710</v>
      </c>
      <c r="D317" s="1" t="s">
        <v>135</v>
      </c>
      <c r="E317" s="1" t="s">
        <v>689</v>
      </c>
      <c r="F317" s="1" t="s">
        <v>690</v>
      </c>
      <c r="G317" s="1" t="s">
        <v>162</v>
      </c>
      <c r="H317" s="1" t="s">
        <v>163</v>
      </c>
      <c r="I317" s="1">
        <v>136.0</v>
      </c>
      <c r="J317" s="1" t="s">
        <v>34</v>
      </c>
      <c r="K317" s="1" t="s">
        <v>35</v>
      </c>
      <c r="L317" s="9">
        <v>45122.84305555555</v>
      </c>
      <c r="M317" s="9">
        <v>45118.84305555555</v>
      </c>
      <c r="N317" s="9">
        <v>45118.88055555556</v>
      </c>
      <c r="O317" s="1" t="s">
        <v>246</v>
      </c>
      <c r="P317" s="1" t="b">
        <v>0</v>
      </c>
      <c r="Q317" s="1" t="s">
        <v>135</v>
      </c>
      <c r="R317" s="1" t="s">
        <v>37</v>
      </c>
      <c r="S317" s="1" t="s">
        <v>711</v>
      </c>
      <c r="T317" s="1" t="s">
        <v>39</v>
      </c>
      <c r="U317" s="1" t="str">
        <f>IF(ISNUMBER('Post Data'!$N317),"Done","Pending")</f>
        <v>Done</v>
      </c>
      <c r="V317" s="5">
        <f>IFERROR('Post Data'!$N317-'Post Data'!$M317,5000)</f>
        <v>0.03750000001</v>
      </c>
      <c r="W317" s="1" t="str">
        <f t="array" ref="W317">IFS('Post Data'!$V317&lt;=5,"00-05 Days",
AND('Post Data'!$V317&gt;5,'Post Data'!$V317&lt;=10),"06-10 Days",
AND('Post Data'!$V317&gt;10,'Post Data'!$V317&lt;=15),"11-15 Days",
AND('Post Data'!$V317&gt;15,'Post Data'!$V317&lt;=20),"16-20 Days",
'Post Data'!$V317&gt;20,"20+ Days")</f>
        <v>00-05 Days</v>
      </c>
      <c r="X317" s="1" t="str">
        <f>IF(AND('Post Data'!$N317&lt;='Post Data'!$L317,'Post Data'!$N317&lt;&gt;0),"Within SLA",IF(AND(TODAY()&lt;='Post Data'!$L317,'Post Data'!$N317=0),"Within SLA","SLA Violated"))</f>
        <v>Within SLA</v>
      </c>
      <c r="Y317" s="1" t="str">
        <f t="array" ref="Y317">IFERROR(INDEX('Pending @'!$B$2:$B$19,MATCH('Post Data'!$H317,'Pending @'!$A$2:$A$19,0)),
IF(AND('Post Data'!$D317="Region Update",'Post Data'!$AA317="Central"),"DNS-Central",
IF(AND('Post Data'!$D317="Region Update",'Post Data'!$AA317="Eastern"),"DNS-Eastern",
IF(AND('Post Data'!$D317="Region Update",'Post Data'!$AA317="Northern"),"DNS-Northern",
IF(AND('Post Data'!$D317="Region Update",'Post Data'!$AA317="Southern"),"DNS-Southern",
IF(AND('Post Data'!$D317="Region Update",'Post Data'!$AA317="Western"),"DNS-Western",
IF(AND('Post Data'!$D317="Region Update",'Post Data'!$AA317="Ops CO"),"DNS-Regional Ops",
IF(AND('Post Data'!$D317="Invoice Validation",'Post Data'!$AA317="Central"),"DNS-Central",
IF(AND('Post Data'!$D317="Invoice Validation",'Post Data'!$AA317="Eastern"),"DNS-Eastern",
IF(AND('Post Data'!$D317="Invoice Validation",'Post Data'!$AA317="Northern"),"DNS-Northern",
IF(AND('Post Data'!$D317="Invoice Validation",'Post Data'!$AA317="Southern"),"DNS-Southern",
IF(AND('Post Data'!$D317="Invoice Validation",'Post Data'!$AA317="Western"),"DNS-Western",
IF(AND('Post Data'!$D317="Invoiced Validation",'Post Data'!$AA317="Ops CO"),"DNS-Regional Ops",
IF(OR('Post Data'!$D317="Create &amp; Upload PO",'Post Data'!$D317="Payment Status Update",'Post Data'!$D317="Create SES and Send to Finance"),"DNS-Finance",
IF('Post Data'!$D317="SCM Invoice Validation","DNS-SCM")))))))))))))))</f>
        <v>DNS-Finance</v>
      </c>
      <c r="Z317" s="1" t="str">
        <f>IF(ISNUMBER(SEARCH("DNS",'Post Data'!$Y317)),"DNS","Vendor")</f>
        <v>DNS</v>
      </c>
      <c r="AA317" s="1" t="str">
        <f t="array" ref="AA317">IFS(ISNUMBER(SEARCH("Central Office",'Post Data'!$C317)),"Ops CO",
OR(ISNUMBER(SEARCH("CNR",'Post Data'!$C317)),ISNUMBER(SEARCH("NWR",'Post Data'!$C317))),"Central",
OR(ISNUMBER(SEARCH("ESR",'Post Data'!$C317)),ISNUMBER(SEARCH("UVR",'Post Data'!$C317))),"Eastern",
OR(ISNUMBER(SEARCH("NCR",'Post Data'!$C317)),ISNUMBER(SEARCH("NTR",'Post Data'!$C317))),"Northern",
OR(ISNUMBER(SEARCH("WSR",'Post Data'!$C317)),ISNUMBER(SEARCH("SUR",'Post Data'!$C317))),"Southern",
OR(ISNUMBER(SEARCH("WCR",'Post Data'!$C317)),ISNUMBER(SEARCH("WNR",'Post Data'!$C317))),"Western")</f>
        <v>Western</v>
      </c>
      <c r="AB317" s="1" t="str">
        <f>'Post Data'!$R317</f>
        <v>PIS</v>
      </c>
      <c r="AC317" s="4">
        <v>44957.0</v>
      </c>
      <c r="AD317" s="1">
        <f>COUNTIFS('Post Data'!$X$2:$X$465,"Within SLA",'Post Data'!$C$2:$C$465,'Post Data'!$C317,'Post Data'!$D$2:$D$465,'Post Data'!$D317)</f>
        <v>1</v>
      </c>
      <c r="AE317" s="1">
        <f>COUNTIFS('Post Data'!$X$2:$X$465,"SLA Violated",'Post Data'!$C$2:$C$465,'Post Data'!$C317,'Post Data'!$D$2:$D$465,'Post Data'!$D317)</f>
        <v>0</v>
      </c>
      <c r="AF317" s="10">
        <f>'Post Data'!$AD317/('Post Data'!$AD317+'Post Data'!$AE317)</f>
        <v>1</v>
      </c>
    </row>
    <row r="318" ht="15.75" customHeight="1">
      <c r="A318" s="1" t="s">
        <v>723</v>
      </c>
      <c r="B318" s="1" t="s">
        <v>29</v>
      </c>
      <c r="C318" s="1" t="s">
        <v>724</v>
      </c>
      <c r="D318" s="1" t="s">
        <v>688</v>
      </c>
      <c r="E318" s="1" t="s">
        <v>689</v>
      </c>
      <c r="F318" s="1" t="s">
        <v>690</v>
      </c>
      <c r="G318" s="1" t="s">
        <v>338</v>
      </c>
      <c r="H318" s="1" t="s">
        <v>339</v>
      </c>
      <c r="I318" s="1">
        <v>91.0</v>
      </c>
      <c r="J318" s="1" t="s">
        <v>34</v>
      </c>
      <c r="K318" s="1" t="s">
        <v>35</v>
      </c>
      <c r="L318" s="9">
        <v>45122.80694444444</v>
      </c>
      <c r="M318" s="9">
        <v>45118.80694444444</v>
      </c>
      <c r="N318" s="9">
        <v>45118.80763888889</v>
      </c>
      <c r="O318" s="1" t="s">
        <v>246</v>
      </c>
      <c r="P318" s="1" t="b">
        <v>0</v>
      </c>
      <c r="Q318" s="1" t="s">
        <v>688</v>
      </c>
      <c r="R318" s="1" t="s">
        <v>42</v>
      </c>
      <c r="S318" s="1" t="s">
        <v>725</v>
      </c>
      <c r="T318" s="1" t="s">
        <v>39</v>
      </c>
      <c r="U318" s="1" t="str">
        <f>IF(ISNUMBER('Post Data'!$N318),"Done","Pending")</f>
        <v>Done</v>
      </c>
      <c r="V318" s="5">
        <f>IFERROR('Post Data'!$N318-'Post Data'!$M318,5000)</f>
        <v>0.0006944444467</v>
      </c>
      <c r="W318" s="1" t="str">
        <f t="array" ref="W318">IFS('Post Data'!$V318&lt;=5,"00-05 Days",
AND('Post Data'!$V318&gt;5,'Post Data'!$V318&lt;=10),"06-10 Days",
AND('Post Data'!$V318&gt;10,'Post Data'!$V318&lt;=15),"11-15 Days",
AND('Post Data'!$V318&gt;15,'Post Data'!$V318&lt;=20),"16-20 Days",
'Post Data'!$V318&gt;20,"20+ Days")</f>
        <v>00-05 Days</v>
      </c>
      <c r="X318" s="1" t="str">
        <f>IF(AND('Post Data'!$N318&lt;='Post Data'!$L318,'Post Data'!$N318&lt;&gt;0),"Within SLA",IF(AND(TODAY()&lt;='Post Data'!$L318,'Post Data'!$N318=0),"Within SLA","SLA Violated"))</f>
        <v>Within SLA</v>
      </c>
      <c r="Y318" s="1" t="str">
        <f t="array" ref="Y318">IFERROR(INDEX('Pending @'!$B$2:$B$19,MATCH('Post Data'!$H318,'Pending @'!$A$2:$A$19,0)),
IF(AND('Post Data'!$D318="Region Update",'Post Data'!$AA318="Central"),"DNS-Central",
IF(AND('Post Data'!$D318="Region Update",'Post Data'!$AA318="Eastern"),"DNS-Eastern",
IF(AND('Post Data'!$D318="Region Update",'Post Data'!$AA318="Northern"),"DNS-Northern",
IF(AND('Post Data'!$D318="Region Update",'Post Data'!$AA318="Southern"),"DNS-Southern",
IF(AND('Post Data'!$D318="Region Update",'Post Data'!$AA318="Western"),"DNS-Western",
IF(AND('Post Data'!$D318="Region Update",'Post Data'!$AA318="Ops CO"),"DNS-Regional Ops",
IF(AND('Post Data'!$D318="Invoice Validation",'Post Data'!$AA318="Central"),"DNS-Central",
IF(AND('Post Data'!$D318="Invoice Validation",'Post Data'!$AA318="Eastern"),"DNS-Eastern",
IF(AND('Post Data'!$D318="Invoice Validation",'Post Data'!$AA318="Northern"),"DNS-Northern",
IF(AND('Post Data'!$D318="Invoice Validation",'Post Data'!$AA318="Southern"),"DNS-Southern",
IF(AND('Post Data'!$D318="Invoice Validation",'Post Data'!$AA318="Western"),"DNS-Western",
IF(AND('Post Data'!$D318="Invoiced Validation",'Post Data'!$AA318="Ops CO"),"DNS-Regional Ops",
IF(OR('Post Data'!$D318="Create &amp; Upload PO",'Post Data'!$D318="Payment Status Update",'Post Data'!$D318="Create SES and Send to Finance"),"DNS-Finance",
IF('Post Data'!$D318="SCM Invoice Validation","DNS-SCM")))))))))))))))</f>
        <v>Browns-Western</v>
      </c>
      <c r="Z318" s="1" t="str">
        <f>IF(ISNUMBER(SEARCH("DNS",'Post Data'!$Y318)),"DNS","Vendor")</f>
        <v>Vendor</v>
      </c>
      <c r="AA318" s="1" t="str">
        <f t="array" ref="AA318">IFS(ISNUMBER(SEARCH("Central Office",'Post Data'!$C318)),"Ops CO",
OR(ISNUMBER(SEARCH("CNR",'Post Data'!$C318)),ISNUMBER(SEARCH("NWR",'Post Data'!$C318))),"Central",
OR(ISNUMBER(SEARCH("ESR",'Post Data'!$C318)),ISNUMBER(SEARCH("UVR",'Post Data'!$C318))),"Eastern",
OR(ISNUMBER(SEARCH("NCR",'Post Data'!$C318)),ISNUMBER(SEARCH("NTR",'Post Data'!$C318))),"Northern",
OR(ISNUMBER(SEARCH("WSR",'Post Data'!$C318)),ISNUMBER(SEARCH("SUR",'Post Data'!$C318))),"Southern",
OR(ISNUMBER(SEARCH("WCR",'Post Data'!$C318)),ISNUMBER(SEARCH("WNR",'Post Data'!$C318))),"Western")</f>
        <v>Western</v>
      </c>
      <c r="AB318" s="1" t="str">
        <f>'Post Data'!$R318</f>
        <v>PG</v>
      </c>
      <c r="AC318" s="4">
        <v>44985.0</v>
      </c>
      <c r="AD318" s="1">
        <f>COUNTIFS('Post Data'!$X$2:$X$465,"Within SLA",'Post Data'!$C$2:$C$465,'Post Data'!$C318,'Post Data'!$D$2:$D$465,'Post Data'!$D318)</f>
        <v>1</v>
      </c>
      <c r="AE318" s="1">
        <f>COUNTIFS('Post Data'!$X$2:$X$465,"SLA Violated",'Post Data'!$C$2:$C$465,'Post Data'!$C318,'Post Data'!$D$2:$D$465,'Post Data'!$D318)</f>
        <v>0</v>
      </c>
      <c r="AF318" s="10">
        <f>'Post Data'!$AD318/('Post Data'!$AD318+'Post Data'!$AE318)</f>
        <v>1</v>
      </c>
    </row>
    <row r="319" ht="15.75" customHeight="1">
      <c r="A319" s="1" t="s">
        <v>726</v>
      </c>
      <c r="B319" s="1" t="s">
        <v>29</v>
      </c>
      <c r="C319" s="1" t="s">
        <v>724</v>
      </c>
      <c r="D319" s="1" t="s">
        <v>54</v>
      </c>
      <c r="E319" s="1" t="s">
        <v>689</v>
      </c>
      <c r="F319" s="1" t="s">
        <v>690</v>
      </c>
      <c r="G319" s="1" t="s">
        <v>162</v>
      </c>
      <c r="H319" s="1" t="s">
        <v>163</v>
      </c>
      <c r="I319" s="1">
        <v>91.0</v>
      </c>
      <c r="J319" s="1" t="s">
        <v>34</v>
      </c>
      <c r="K319" s="1" t="s">
        <v>35</v>
      </c>
      <c r="L319" s="9">
        <v>45123.80138888889</v>
      </c>
      <c r="M319" s="9">
        <v>45118.80138888889</v>
      </c>
      <c r="N319" s="9">
        <v>45118.80694444444</v>
      </c>
      <c r="O319" s="1" t="s">
        <v>246</v>
      </c>
      <c r="P319" s="1" t="b">
        <v>0</v>
      </c>
      <c r="Q319" s="1" t="s">
        <v>54</v>
      </c>
      <c r="R319" s="1" t="s">
        <v>42</v>
      </c>
      <c r="S319" s="1" t="s">
        <v>725</v>
      </c>
      <c r="T319" s="1" t="s">
        <v>39</v>
      </c>
      <c r="U319" s="1" t="str">
        <f>IF(ISNUMBER('Post Data'!$N319),"Done","Pending")</f>
        <v>Done</v>
      </c>
      <c r="V319" s="5">
        <f>IFERROR('Post Data'!$N319-'Post Data'!$M319,5000)</f>
        <v>0.005555555552</v>
      </c>
      <c r="W319" s="1" t="str">
        <f t="array" ref="W319">IFS('Post Data'!$V319&lt;=5,"00-05 Days",
AND('Post Data'!$V319&gt;5,'Post Data'!$V319&lt;=10),"06-10 Days",
AND('Post Data'!$V319&gt;10,'Post Data'!$V319&lt;=15),"11-15 Days",
AND('Post Data'!$V319&gt;15,'Post Data'!$V319&lt;=20),"16-20 Days",
'Post Data'!$V319&gt;20,"20+ Days")</f>
        <v>00-05 Days</v>
      </c>
      <c r="X319" s="1" t="str">
        <f>IF(AND('Post Data'!$N319&lt;='Post Data'!$L319,'Post Data'!$N319&lt;&gt;0),"Within SLA",IF(AND(TODAY()&lt;='Post Data'!$L319,'Post Data'!$N319=0),"Within SLA","SLA Violated"))</f>
        <v>Within SLA</v>
      </c>
      <c r="Y319" s="1" t="str">
        <f t="array" ref="Y319">IFERROR(INDEX('Pending @'!$B$2:$B$19,MATCH('Post Data'!$H319,'Pending @'!$A$2:$A$19,0)),
IF(AND('Post Data'!$D319="Region Update",'Post Data'!$AA319="Central"),"DNS-Central",
IF(AND('Post Data'!$D319="Region Update",'Post Data'!$AA319="Eastern"),"DNS-Eastern",
IF(AND('Post Data'!$D319="Region Update",'Post Data'!$AA319="Northern"),"DNS-Northern",
IF(AND('Post Data'!$D319="Region Update",'Post Data'!$AA319="Southern"),"DNS-Southern",
IF(AND('Post Data'!$D319="Region Update",'Post Data'!$AA319="Western"),"DNS-Western",
IF(AND('Post Data'!$D319="Region Update",'Post Data'!$AA319="Ops CO"),"DNS-Regional Ops",
IF(AND('Post Data'!$D319="Invoice Validation",'Post Data'!$AA319="Central"),"DNS-Central",
IF(AND('Post Data'!$D319="Invoice Validation",'Post Data'!$AA319="Eastern"),"DNS-Eastern",
IF(AND('Post Data'!$D319="Invoice Validation",'Post Data'!$AA319="Northern"),"DNS-Northern",
IF(AND('Post Data'!$D319="Invoice Validation",'Post Data'!$AA319="Southern"),"DNS-Southern",
IF(AND('Post Data'!$D319="Invoice Validation",'Post Data'!$AA319="Western"),"DNS-Western",
IF(AND('Post Data'!$D319="Invoiced Validation",'Post Data'!$AA319="Ops CO"),"DNS-Regional Ops",
IF(OR('Post Data'!$D319="Create &amp; Upload PO",'Post Data'!$D319="Payment Status Update",'Post Data'!$D319="Create SES and Send to Finance"),"DNS-Finance",
IF('Post Data'!$D319="SCM Invoice Validation","DNS-SCM")))))))))))))))</f>
        <v>DNS-Finance</v>
      </c>
      <c r="Z319" s="1" t="str">
        <f>IF(ISNUMBER(SEARCH("DNS",'Post Data'!$Y319)),"DNS","Vendor")</f>
        <v>DNS</v>
      </c>
      <c r="AA319" s="1" t="str">
        <f t="array" ref="AA319">IFS(ISNUMBER(SEARCH("Central Office",'Post Data'!$C319)),"Ops CO",
OR(ISNUMBER(SEARCH("CNR",'Post Data'!$C319)),ISNUMBER(SEARCH("NWR",'Post Data'!$C319))),"Central",
OR(ISNUMBER(SEARCH("ESR",'Post Data'!$C319)),ISNUMBER(SEARCH("UVR",'Post Data'!$C319))),"Eastern",
OR(ISNUMBER(SEARCH("NCR",'Post Data'!$C319)),ISNUMBER(SEARCH("NTR",'Post Data'!$C319))),"Northern",
OR(ISNUMBER(SEARCH("WSR",'Post Data'!$C319)),ISNUMBER(SEARCH("SUR",'Post Data'!$C319))),"Southern",
OR(ISNUMBER(SEARCH("WCR",'Post Data'!$C319)),ISNUMBER(SEARCH("WNR",'Post Data'!$C319))),"Western")</f>
        <v>Western</v>
      </c>
      <c r="AB319" s="1" t="str">
        <f>'Post Data'!$R319</f>
        <v>PG</v>
      </c>
      <c r="AC319" s="4">
        <v>44985.0</v>
      </c>
      <c r="AD319" s="1">
        <f>COUNTIFS('Post Data'!$X$2:$X$465,"Within SLA",'Post Data'!$C$2:$C$465,'Post Data'!$C319,'Post Data'!$D$2:$D$465,'Post Data'!$D319)</f>
        <v>1</v>
      </c>
      <c r="AE319" s="1">
        <f>COUNTIFS('Post Data'!$X$2:$X$465,"SLA Violated",'Post Data'!$C$2:$C$465,'Post Data'!$C319,'Post Data'!$D$2:$D$465,'Post Data'!$D319)</f>
        <v>0</v>
      </c>
      <c r="AF319" s="10">
        <f>'Post Data'!$AD319/('Post Data'!$AD319+'Post Data'!$AE319)</f>
        <v>1</v>
      </c>
    </row>
    <row r="320" ht="15.75" customHeight="1">
      <c r="A320" s="1" t="s">
        <v>727</v>
      </c>
      <c r="B320" s="1" t="s">
        <v>29</v>
      </c>
      <c r="C320" s="1" t="s">
        <v>724</v>
      </c>
      <c r="D320" s="1" t="s">
        <v>135</v>
      </c>
      <c r="E320" s="1" t="s">
        <v>689</v>
      </c>
      <c r="F320" s="1" t="s">
        <v>690</v>
      </c>
      <c r="G320" s="1" t="s">
        <v>162</v>
      </c>
      <c r="H320" s="1" t="s">
        <v>163</v>
      </c>
      <c r="I320" s="1">
        <v>91.0</v>
      </c>
      <c r="J320" s="1" t="s">
        <v>34</v>
      </c>
      <c r="K320" s="1" t="s">
        <v>35</v>
      </c>
      <c r="L320" s="9">
        <v>45122.80069444444</v>
      </c>
      <c r="M320" s="9">
        <v>45118.80069444444</v>
      </c>
      <c r="N320" s="9">
        <v>45118.80138888889</v>
      </c>
      <c r="O320" s="1" t="s">
        <v>246</v>
      </c>
      <c r="P320" s="1" t="b">
        <v>0</v>
      </c>
      <c r="Q320" s="1" t="s">
        <v>135</v>
      </c>
      <c r="R320" s="1" t="s">
        <v>42</v>
      </c>
      <c r="S320" s="1" t="s">
        <v>725</v>
      </c>
      <c r="T320" s="1" t="s">
        <v>39</v>
      </c>
      <c r="U320" s="1" t="str">
        <f>IF(ISNUMBER('Post Data'!$N320),"Done","Pending")</f>
        <v>Done</v>
      </c>
      <c r="V320" s="5">
        <f>IFERROR('Post Data'!$N320-'Post Data'!$M320,5000)</f>
        <v>0.0006944444467</v>
      </c>
      <c r="W320" s="1" t="str">
        <f t="array" ref="W320">IFS('Post Data'!$V320&lt;=5,"00-05 Days",
AND('Post Data'!$V320&gt;5,'Post Data'!$V320&lt;=10),"06-10 Days",
AND('Post Data'!$V320&gt;10,'Post Data'!$V320&lt;=15),"11-15 Days",
AND('Post Data'!$V320&gt;15,'Post Data'!$V320&lt;=20),"16-20 Days",
'Post Data'!$V320&gt;20,"20+ Days")</f>
        <v>00-05 Days</v>
      </c>
      <c r="X320" s="1" t="str">
        <f>IF(AND('Post Data'!$N320&lt;='Post Data'!$L320,'Post Data'!$N320&lt;&gt;0),"Within SLA",IF(AND(TODAY()&lt;='Post Data'!$L320,'Post Data'!$N320=0),"Within SLA","SLA Violated"))</f>
        <v>Within SLA</v>
      </c>
      <c r="Y320" s="1" t="str">
        <f t="array" ref="Y320">IFERROR(INDEX('Pending @'!$B$2:$B$19,MATCH('Post Data'!$H320,'Pending @'!$A$2:$A$19,0)),
IF(AND('Post Data'!$D320="Region Update",'Post Data'!$AA320="Central"),"DNS-Central",
IF(AND('Post Data'!$D320="Region Update",'Post Data'!$AA320="Eastern"),"DNS-Eastern",
IF(AND('Post Data'!$D320="Region Update",'Post Data'!$AA320="Northern"),"DNS-Northern",
IF(AND('Post Data'!$D320="Region Update",'Post Data'!$AA320="Southern"),"DNS-Southern",
IF(AND('Post Data'!$D320="Region Update",'Post Data'!$AA320="Western"),"DNS-Western",
IF(AND('Post Data'!$D320="Region Update",'Post Data'!$AA320="Ops CO"),"DNS-Regional Ops",
IF(AND('Post Data'!$D320="Invoice Validation",'Post Data'!$AA320="Central"),"DNS-Central",
IF(AND('Post Data'!$D320="Invoice Validation",'Post Data'!$AA320="Eastern"),"DNS-Eastern",
IF(AND('Post Data'!$D320="Invoice Validation",'Post Data'!$AA320="Northern"),"DNS-Northern",
IF(AND('Post Data'!$D320="Invoice Validation",'Post Data'!$AA320="Southern"),"DNS-Southern",
IF(AND('Post Data'!$D320="Invoice Validation",'Post Data'!$AA320="Western"),"DNS-Western",
IF(AND('Post Data'!$D320="Invoiced Validation",'Post Data'!$AA320="Ops CO"),"DNS-Regional Ops",
IF(OR('Post Data'!$D320="Create &amp; Upload PO",'Post Data'!$D320="Payment Status Update",'Post Data'!$D320="Create SES and Send to Finance"),"DNS-Finance",
IF('Post Data'!$D320="SCM Invoice Validation","DNS-SCM")))))))))))))))</f>
        <v>DNS-Finance</v>
      </c>
      <c r="Z320" s="1" t="str">
        <f>IF(ISNUMBER(SEARCH("DNS",'Post Data'!$Y320)),"DNS","Vendor")</f>
        <v>DNS</v>
      </c>
      <c r="AA320" s="1" t="str">
        <f t="array" ref="AA320">IFS(ISNUMBER(SEARCH("Central Office",'Post Data'!$C320)),"Ops CO",
OR(ISNUMBER(SEARCH("CNR",'Post Data'!$C320)),ISNUMBER(SEARCH("NWR",'Post Data'!$C320))),"Central",
OR(ISNUMBER(SEARCH("ESR",'Post Data'!$C320)),ISNUMBER(SEARCH("UVR",'Post Data'!$C320))),"Eastern",
OR(ISNUMBER(SEARCH("NCR",'Post Data'!$C320)),ISNUMBER(SEARCH("NTR",'Post Data'!$C320))),"Northern",
OR(ISNUMBER(SEARCH("WSR",'Post Data'!$C320)),ISNUMBER(SEARCH("SUR",'Post Data'!$C320))),"Southern",
OR(ISNUMBER(SEARCH("WCR",'Post Data'!$C320)),ISNUMBER(SEARCH("WNR",'Post Data'!$C320))),"Western")</f>
        <v>Western</v>
      </c>
      <c r="AB320" s="1" t="str">
        <f>'Post Data'!$R320</f>
        <v>PG</v>
      </c>
      <c r="AC320" s="4">
        <v>44985.0</v>
      </c>
      <c r="AD320" s="1">
        <f>COUNTIFS('Post Data'!$X$2:$X$465,"Within SLA",'Post Data'!$C$2:$C$465,'Post Data'!$C320,'Post Data'!$D$2:$D$465,'Post Data'!$D320)</f>
        <v>1</v>
      </c>
      <c r="AE320" s="1">
        <f>COUNTIFS('Post Data'!$X$2:$X$465,"SLA Violated",'Post Data'!$C$2:$C$465,'Post Data'!$C320,'Post Data'!$D$2:$D$465,'Post Data'!$D320)</f>
        <v>0</v>
      </c>
      <c r="AF320" s="10">
        <f>'Post Data'!$AD320/('Post Data'!$AD320+'Post Data'!$AE320)</f>
        <v>1</v>
      </c>
    </row>
    <row r="321" ht="15.75" customHeight="1">
      <c r="A321" s="1" t="s">
        <v>728</v>
      </c>
      <c r="B321" s="1" t="s">
        <v>29</v>
      </c>
      <c r="C321" s="1" t="s">
        <v>724</v>
      </c>
      <c r="D321" s="1" t="s">
        <v>31</v>
      </c>
      <c r="E321" s="1" t="s">
        <v>689</v>
      </c>
      <c r="F321" s="1" t="s">
        <v>690</v>
      </c>
      <c r="G321" s="1" t="s">
        <v>162</v>
      </c>
      <c r="H321" s="1" t="s">
        <v>163</v>
      </c>
      <c r="I321" s="1">
        <v>91.0</v>
      </c>
      <c r="J321" s="1" t="s">
        <v>34</v>
      </c>
      <c r="K321" s="1" t="s">
        <v>35</v>
      </c>
      <c r="L321" s="9">
        <v>45123.799305555556</v>
      </c>
      <c r="M321" s="9">
        <v>45118.799305555556</v>
      </c>
      <c r="N321" s="9">
        <v>45118.80069444444</v>
      </c>
      <c r="O321" s="1" t="s">
        <v>246</v>
      </c>
      <c r="P321" s="1" t="b">
        <v>0</v>
      </c>
      <c r="Q321" s="1" t="s">
        <v>31</v>
      </c>
      <c r="R321" s="1" t="s">
        <v>42</v>
      </c>
      <c r="S321" s="1" t="s">
        <v>725</v>
      </c>
      <c r="T321" s="1" t="s">
        <v>39</v>
      </c>
      <c r="U321" s="1" t="str">
        <f>IF(ISNUMBER('Post Data'!$N321),"Done","Pending")</f>
        <v>Done</v>
      </c>
      <c r="V321" s="5">
        <f>IFERROR('Post Data'!$N321-'Post Data'!$M321,5000)</f>
        <v>0.001388888886</v>
      </c>
      <c r="W321" s="1" t="str">
        <f t="array" ref="W321">IFS('Post Data'!$V321&lt;=5,"00-05 Days",
AND('Post Data'!$V321&gt;5,'Post Data'!$V321&lt;=10),"06-10 Days",
AND('Post Data'!$V321&gt;10,'Post Data'!$V321&lt;=15),"11-15 Days",
AND('Post Data'!$V321&gt;15,'Post Data'!$V321&lt;=20),"16-20 Days",
'Post Data'!$V321&gt;20,"20+ Days")</f>
        <v>00-05 Days</v>
      </c>
      <c r="X321" s="1" t="str">
        <f>IF(AND('Post Data'!$N321&lt;='Post Data'!$L321,'Post Data'!$N321&lt;&gt;0),"Within SLA",IF(AND(TODAY()&lt;='Post Data'!$L321,'Post Data'!$N321=0),"Within SLA","SLA Violated"))</f>
        <v>Within SLA</v>
      </c>
      <c r="Y321" s="1" t="str">
        <f t="array" ref="Y321">IFERROR(INDEX('Pending @'!$B$2:$B$19,MATCH('Post Data'!$H321,'Pending @'!$A$2:$A$19,0)),
IF(AND('Post Data'!$D321="Region Update",'Post Data'!$AA321="Central"),"DNS-Central",
IF(AND('Post Data'!$D321="Region Update",'Post Data'!$AA321="Eastern"),"DNS-Eastern",
IF(AND('Post Data'!$D321="Region Update",'Post Data'!$AA321="Northern"),"DNS-Northern",
IF(AND('Post Data'!$D321="Region Update",'Post Data'!$AA321="Southern"),"DNS-Southern",
IF(AND('Post Data'!$D321="Region Update",'Post Data'!$AA321="Western"),"DNS-Western",
IF(AND('Post Data'!$D321="Region Update",'Post Data'!$AA321="Ops CO"),"DNS-Regional Ops",
IF(AND('Post Data'!$D321="Invoice Validation",'Post Data'!$AA321="Central"),"DNS-Central",
IF(AND('Post Data'!$D321="Invoice Validation",'Post Data'!$AA321="Eastern"),"DNS-Eastern",
IF(AND('Post Data'!$D321="Invoice Validation",'Post Data'!$AA321="Northern"),"DNS-Northern",
IF(AND('Post Data'!$D321="Invoice Validation",'Post Data'!$AA321="Southern"),"DNS-Southern",
IF(AND('Post Data'!$D321="Invoice Validation",'Post Data'!$AA321="Western"),"DNS-Western",
IF(AND('Post Data'!$D321="Invoiced Validation",'Post Data'!$AA321="Ops CO"),"DNS-Regional Ops",
IF(OR('Post Data'!$D321="Create &amp; Upload PO",'Post Data'!$D321="Payment Status Update",'Post Data'!$D321="Create SES and Send to Finance"),"DNS-Finance",
IF('Post Data'!$D321="SCM Invoice Validation","DNS-SCM")))))))))))))))</f>
        <v>DNS-Finance</v>
      </c>
      <c r="Z321" s="1" t="str">
        <f>IF(ISNUMBER(SEARCH("DNS",'Post Data'!$Y321)),"DNS","Vendor")</f>
        <v>DNS</v>
      </c>
      <c r="AA321" s="1" t="str">
        <f t="array" ref="AA321">IFS(ISNUMBER(SEARCH("Central Office",'Post Data'!$C321)),"Ops CO",
OR(ISNUMBER(SEARCH("CNR",'Post Data'!$C321)),ISNUMBER(SEARCH("NWR",'Post Data'!$C321))),"Central",
OR(ISNUMBER(SEARCH("ESR",'Post Data'!$C321)),ISNUMBER(SEARCH("UVR",'Post Data'!$C321))),"Eastern",
OR(ISNUMBER(SEARCH("NCR",'Post Data'!$C321)),ISNUMBER(SEARCH("NTR",'Post Data'!$C321))),"Northern",
OR(ISNUMBER(SEARCH("WSR",'Post Data'!$C321)),ISNUMBER(SEARCH("SUR",'Post Data'!$C321))),"Southern",
OR(ISNUMBER(SEARCH("WCR",'Post Data'!$C321)),ISNUMBER(SEARCH("WNR",'Post Data'!$C321))),"Western")</f>
        <v>Western</v>
      </c>
      <c r="AB321" s="1" t="str">
        <f>'Post Data'!$R321</f>
        <v>PG</v>
      </c>
      <c r="AC321" s="4">
        <v>44985.0</v>
      </c>
      <c r="AD321" s="1">
        <f>COUNTIFS('Post Data'!$X$2:$X$465,"Within SLA",'Post Data'!$C$2:$C$465,'Post Data'!$C321,'Post Data'!$D$2:$D$465,'Post Data'!$D321)</f>
        <v>2</v>
      </c>
      <c r="AE321" s="1">
        <f>COUNTIFS('Post Data'!$X$2:$X$465,"SLA Violated",'Post Data'!$C$2:$C$465,'Post Data'!$C321,'Post Data'!$D$2:$D$465,'Post Data'!$D321)</f>
        <v>0</v>
      </c>
      <c r="AF321" s="10">
        <f>'Post Data'!$AD321/('Post Data'!$AD321+'Post Data'!$AE321)</f>
        <v>1</v>
      </c>
    </row>
    <row r="322" ht="15.75" customHeight="1">
      <c r="A322" s="1" t="s">
        <v>729</v>
      </c>
      <c r="B322" s="1" t="s">
        <v>29</v>
      </c>
      <c r="C322" s="1" t="s">
        <v>724</v>
      </c>
      <c r="D322" s="1" t="s">
        <v>138</v>
      </c>
      <c r="E322" s="1" t="s">
        <v>689</v>
      </c>
      <c r="F322" s="1" t="s">
        <v>690</v>
      </c>
      <c r="G322" s="1" t="s">
        <v>166</v>
      </c>
      <c r="H322" s="1" t="s">
        <v>167</v>
      </c>
      <c r="I322" s="1">
        <v>91.0</v>
      </c>
      <c r="J322" s="1" t="s">
        <v>34</v>
      </c>
      <c r="K322" s="1" t="s">
        <v>35</v>
      </c>
      <c r="L322" s="9">
        <v>45122.79861111111</v>
      </c>
      <c r="M322" s="9">
        <v>45118.79861111111</v>
      </c>
      <c r="N322" s="9">
        <v>45118.799305555556</v>
      </c>
      <c r="O322" s="1" t="s">
        <v>246</v>
      </c>
      <c r="P322" s="1" t="b">
        <v>0</v>
      </c>
      <c r="Q322" s="1" t="s">
        <v>138</v>
      </c>
      <c r="R322" s="1" t="s">
        <v>42</v>
      </c>
      <c r="S322" s="1" t="s">
        <v>725</v>
      </c>
      <c r="T322" s="1" t="s">
        <v>39</v>
      </c>
      <c r="U322" s="1" t="str">
        <f>IF(ISNUMBER('Post Data'!$N322),"Done","Pending")</f>
        <v>Done</v>
      </c>
      <c r="V322" s="5">
        <f>IFERROR('Post Data'!$N322-'Post Data'!$M322,5000)</f>
        <v>0.0006944444467</v>
      </c>
      <c r="W322" s="1" t="str">
        <f t="array" ref="W322">IFS('Post Data'!$V322&lt;=5,"00-05 Days",
AND('Post Data'!$V322&gt;5,'Post Data'!$V322&lt;=10),"06-10 Days",
AND('Post Data'!$V322&gt;10,'Post Data'!$V322&lt;=15),"11-15 Days",
AND('Post Data'!$V322&gt;15,'Post Data'!$V322&lt;=20),"16-20 Days",
'Post Data'!$V322&gt;20,"20+ Days")</f>
        <v>00-05 Days</v>
      </c>
      <c r="X322" s="1" t="str">
        <f>IF(AND('Post Data'!$N322&lt;='Post Data'!$L322,'Post Data'!$N322&lt;&gt;0),"Within SLA",IF(AND(TODAY()&lt;='Post Data'!$L322,'Post Data'!$N322=0),"Within SLA","SLA Violated"))</f>
        <v>Within SLA</v>
      </c>
      <c r="Y322" s="1" t="str">
        <f t="array" ref="Y322">IFERROR(INDEX('Pending @'!$B$2:$B$19,MATCH('Post Data'!$H322,'Pending @'!$A$2:$A$19,0)),
IF(AND('Post Data'!$D322="Region Update",'Post Data'!$AA322="Central"),"DNS-Central",
IF(AND('Post Data'!$D322="Region Update",'Post Data'!$AA322="Eastern"),"DNS-Eastern",
IF(AND('Post Data'!$D322="Region Update",'Post Data'!$AA322="Northern"),"DNS-Northern",
IF(AND('Post Data'!$D322="Region Update",'Post Data'!$AA322="Southern"),"DNS-Southern",
IF(AND('Post Data'!$D322="Region Update",'Post Data'!$AA322="Western"),"DNS-Western",
IF(AND('Post Data'!$D322="Region Update",'Post Data'!$AA322="Ops CO"),"DNS-Regional Ops",
IF(AND('Post Data'!$D322="Invoice Validation",'Post Data'!$AA322="Central"),"DNS-Central",
IF(AND('Post Data'!$D322="Invoice Validation",'Post Data'!$AA322="Eastern"),"DNS-Eastern",
IF(AND('Post Data'!$D322="Invoice Validation",'Post Data'!$AA322="Northern"),"DNS-Northern",
IF(AND('Post Data'!$D322="Invoice Validation",'Post Data'!$AA322="Southern"),"DNS-Southern",
IF(AND('Post Data'!$D322="Invoice Validation",'Post Data'!$AA322="Western"),"DNS-Western",
IF(AND('Post Data'!$D322="Invoiced Validation",'Post Data'!$AA322="Ops CO"),"DNS-Regional Ops",
IF(OR('Post Data'!$D322="Create &amp; Upload PO",'Post Data'!$D322="Payment Status Update",'Post Data'!$D322="Create SES and Send to Finance"),"DNS-Finance",
IF('Post Data'!$D322="SCM Invoice Validation","DNS-SCM")))))))))))))))</f>
        <v>DNS-SCM</v>
      </c>
      <c r="Z322" s="1" t="str">
        <f>IF(ISNUMBER(SEARCH("DNS",'Post Data'!$Y322)),"DNS","Vendor")</f>
        <v>DNS</v>
      </c>
      <c r="AA322" s="1" t="str">
        <f t="array" ref="AA322">IFS(ISNUMBER(SEARCH("Central Office",'Post Data'!$C322)),"Ops CO",
OR(ISNUMBER(SEARCH("CNR",'Post Data'!$C322)),ISNUMBER(SEARCH("NWR",'Post Data'!$C322))),"Central",
OR(ISNUMBER(SEARCH("ESR",'Post Data'!$C322)),ISNUMBER(SEARCH("UVR",'Post Data'!$C322))),"Eastern",
OR(ISNUMBER(SEARCH("NCR",'Post Data'!$C322)),ISNUMBER(SEARCH("NTR",'Post Data'!$C322))),"Northern",
OR(ISNUMBER(SEARCH("WSR",'Post Data'!$C322)),ISNUMBER(SEARCH("SUR",'Post Data'!$C322))),"Southern",
OR(ISNUMBER(SEARCH("WCR",'Post Data'!$C322)),ISNUMBER(SEARCH("WNR",'Post Data'!$C322))),"Western")</f>
        <v>Western</v>
      </c>
      <c r="AB322" s="1" t="str">
        <f>'Post Data'!$R322</f>
        <v>PG</v>
      </c>
      <c r="AC322" s="4">
        <v>44985.0</v>
      </c>
      <c r="AD322" s="1">
        <f>COUNTIFS('Post Data'!$X$2:$X$465,"Within SLA",'Post Data'!$C$2:$C$465,'Post Data'!$C322,'Post Data'!$D$2:$D$465,'Post Data'!$D322)</f>
        <v>2</v>
      </c>
      <c r="AE322" s="1">
        <f>COUNTIFS('Post Data'!$X$2:$X$465,"SLA Violated",'Post Data'!$C$2:$C$465,'Post Data'!$C322,'Post Data'!$D$2:$D$465,'Post Data'!$D322)</f>
        <v>0</v>
      </c>
      <c r="AF322" s="10">
        <f>'Post Data'!$AD322/('Post Data'!$AD322+'Post Data'!$AE322)</f>
        <v>1</v>
      </c>
    </row>
    <row r="323" ht="15.75" customHeight="1">
      <c r="A323" s="1" t="s">
        <v>730</v>
      </c>
      <c r="B323" s="1" t="s">
        <v>29</v>
      </c>
      <c r="C323" s="1" t="s">
        <v>724</v>
      </c>
      <c r="D323" s="1" t="s">
        <v>704</v>
      </c>
      <c r="E323" s="1" t="s">
        <v>689</v>
      </c>
      <c r="F323" s="1" t="s">
        <v>690</v>
      </c>
      <c r="G323" s="1" t="s">
        <v>338</v>
      </c>
      <c r="H323" s="1" t="s">
        <v>339</v>
      </c>
      <c r="I323" s="1">
        <v>91.0</v>
      </c>
      <c r="J323" s="1" t="s">
        <v>34</v>
      </c>
      <c r="K323" s="1" t="s">
        <v>35</v>
      </c>
      <c r="L323" s="9"/>
      <c r="M323" s="9">
        <v>45118.79861111111</v>
      </c>
      <c r="N323" s="9">
        <v>45118.79861111111</v>
      </c>
      <c r="O323" s="1" t="s">
        <v>246</v>
      </c>
      <c r="P323" s="1" t="b">
        <v>0</v>
      </c>
      <c r="Q323" s="1" t="s">
        <v>704</v>
      </c>
      <c r="R323" s="1" t="s">
        <v>42</v>
      </c>
      <c r="S323" s="1" t="s">
        <v>725</v>
      </c>
      <c r="T323" s="1" t="s">
        <v>39</v>
      </c>
      <c r="U323" s="1" t="str">
        <f>IF(ISNUMBER('Post Data'!$N323),"Done","Pending")</f>
        <v>Done</v>
      </c>
      <c r="V323" s="5">
        <f>IFERROR('Post Data'!$N323-'Post Data'!$M323,5000)</f>
        <v>0</v>
      </c>
      <c r="W323" s="1" t="str">
        <f t="array" ref="W323">IFS('Post Data'!$V323&lt;=5,"00-05 Days",
AND('Post Data'!$V323&gt;5,'Post Data'!$V323&lt;=10),"06-10 Days",
AND('Post Data'!$V323&gt;10,'Post Data'!$V323&lt;=15),"11-15 Days",
AND('Post Data'!$V323&gt;15,'Post Data'!$V323&lt;=20),"16-20 Days",
'Post Data'!$V323&gt;20,"20+ Days")</f>
        <v>00-05 Days</v>
      </c>
      <c r="X323" s="1" t="str">
        <f>IF(AND('Post Data'!$N323&lt;='Post Data'!$L323,'Post Data'!$N323&lt;&gt;0),"Within SLA",IF(AND(TODAY()&lt;='Post Data'!$L323,'Post Data'!$N323=0),"Within SLA","SLA Violated"))</f>
        <v>SLA Violated</v>
      </c>
      <c r="Y323" s="1" t="str">
        <f t="array" ref="Y323">IFERROR(INDEX('Pending @'!$B$2:$B$19,MATCH('Post Data'!$H323,'Pending @'!$A$2:$A$19,0)),
IF(AND('Post Data'!$D323="Region Update",'Post Data'!$AA323="Central"),"DNS-Central",
IF(AND('Post Data'!$D323="Region Update",'Post Data'!$AA323="Eastern"),"DNS-Eastern",
IF(AND('Post Data'!$D323="Region Update",'Post Data'!$AA323="Northern"),"DNS-Northern",
IF(AND('Post Data'!$D323="Region Update",'Post Data'!$AA323="Southern"),"DNS-Southern",
IF(AND('Post Data'!$D323="Region Update",'Post Data'!$AA323="Western"),"DNS-Western",
IF(AND('Post Data'!$D323="Region Update",'Post Data'!$AA323="Ops CO"),"DNS-Regional Ops",
IF(AND('Post Data'!$D323="Invoice Validation",'Post Data'!$AA323="Central"),"DNS-Central",
IF(AND('Post Data'!$D323="Invoice Validation",'Post Data'!$AA323="Eastern"),"DNS-Eastern",
IF(AND('Post Data'!$D323="Invoice Validation",'Post Data'!$AA323="Northern"),"DNS-Northern",
IF(AND('Post Data'!$D323="Invoice Validation",'Post Data'!$AA323="Southern"),"DNS-Southern",
IF(AND('Post Data'!$D323="Invoice Validation",'Post Data'!$AA323="Western"),"DNS-Western",
IF(AND('Post Data'!$D323="Invoiced Validation",'Post Data'!$AA323="Ops CO"),"DNS-Regional Ops",
IF(OR('Post Data'!$D323="Create &amp; Upload PO",'Post Data'!$D323="Payment Status Update",'Post Data'!$D323="Create SES and Send to Finance"),"DNS-Finance",
IF('Post Data'!$D323="SCM Invoice Validation","DNS-SCM")))))))))))))))</f>
        <v>Browns-Western</v>
      </c>
      <c r="Z323" s="1" t="str">
        <f>IF(ISNUMBER(SEARCH("DNS",'Post Data'!$Y323)),"DNS","Vendor")</f>
        <v>Vendor</v>
      </c>
      <c r="AA323" s="1" t="str">
        <f t="array" ref="AA323">IFS(ISNUMBER(SEARCH("Central Office",'Post Data'!$C323)),"Ops CO",
OR(ISNUMBER(SEARCH("CNR",'Post Data'!$C323)),ISNUMBER(SEARCH("NWR",'Post Data'!$C323))),"Central",
OR(ISNUMBER(SEARCH("ESR",'Post Data'!$C323)),ISNUMBER(SEARCH("UVR",'Post Data'!$C323))),"Eastern",
OR(ISNUMBER(SEARCH("NCR",'Post Data'!$C323)),ISNUMBER(SEARCH("NTR",'Post Data'!$C323))),"Northern",
OR(ISNUMBER(SEARCH("WSR",'Post Data'!$C323)),ISNUMBER(SEARCH("SUR",'Post Data'!$C323))),"Southern",
OR(ISNUMBER(SEARCH("WCR",'Post Data'!$C323)),ISNUMBER(SEARCH("WNR",'Post Data'!$C323))),"Western")</f>
        <v>Western</v>
      </c>
      <c r="AB323" s="1" t="str">
        <f>'Post Data'!$R323</f>
        <v>PG</v>
      </c>
      <c r="AC323" s="4">
        <v>44985.0</v>
      </c>
      <c r="AD323" s="1">
        <f>COUNTIFS('Post Data'!$X$2:$X$465,"Within SLA",'Post Data'!$C$2:$C$465,'Post Data'!$C323,'Post Data'!$D$2:$D$465,'Post Data'!$D323)</f>
        <v>0</v>
      </c>
      <c r="AE323" s="1">
        <f>COUNTIFS('Post Data'!$X$2:$X$465,"SLA Violated",'Post Data'!$C$2:$C$465,'Post Data'!$C323,'Post Data'!$D$2:$D$465,'Post Data'!$D323)</f>
        <v>1</v>
      </c>
      <c r="AF323" s="10">
        <f>'Post Data'!$AD323/('Post Data'!$AD323+'Post Data'!$AE323)</f>
        <v>0</v>
      </c>
    </row>
    <row r="324" ht="15.75" customHeight="1">
      <c r="A324" s="1" t="s">
        <v>731</v>
      </c>
      <c r="B324" s="1" t="s">
        <v>29</v>
      </c>
      <c r="C324" s="1" t="s">
        <v>724</v>
      </c>
      <c r="D324" s="1" t="s">
        <v>700</v>
      </c>
      <c r="E324" s="1" t="s">
        <v>689</v>
      </c>
      <c r="F324" s="1" t="s">
        <v>690</v>
      </c>
      <c r="G324" s="1" t="s">
        <v>166</v>
      </c>
      <c r="H324" s="1" t="s">
        <v>167</v>
      </c>
      <c r="I324" s="1">
        <v>91.0</v>
      </c>
      <c r="J324" s="1" t="s">
        <v>34</v>
      </c>
      <c r="K324" s="1" t="s">
        <v>35</v>
      </c>
      <c r="L324" s="9"/>
      <c r="M324" s="9">
        <v>45118.79861111111</v>
      </c>
      <c r="N324" s="9">
        <v>45118.79861111111</v>
      </c>
      <c r="O324" s="1" t="s">
        <v>246</v>
      </c>
      <c r="P324" s="1" t="b">
        <v>0</v>
      </c>
      <c r="Q324" s="1" t="s">
        <v>700</v>
      </c>
      <c r="R324" s="1" t="s">
        <v>42</v>
      </c>
      <c r="S324" s="1" t="s">
        <v>725</v>
      </c>
      <c r="T324" s="1" t="s">
        <v>39</v>
      </c>
      <c r="U324" s="1" t="str">
        <f>IF(ISNUMBER('Post Data'!$N324),"Done","Pending")</f>
        <v>Done</v>
      </c>
      <c r="V324" s="5">
        <f>IFERROR('Post Data'!$N324-'Post Data'!$M324,5000)</f>
        <v>0</v>
      </c>
      <c r="W324" s="1" t="str">
        <f t="array" ref="W324">IFS('Post Data'!$V324&lt;=5,"00-05 Days",
AND('Post Data'!$V324&gt;5,'Post Data'!$V324&lt;=10),"06-10 Days",
AND('Post Data'!$V324&gt;10,'Post Data'!$V324&lt;=15),"11-15 Days",
AND('Post Data'!$V324&gt;15,'Post Data'!$V324&lt;=20),"16-20 Days",
'Post Data'!$V324&gt;20,"20+ Days")</f>
        <v>00-05 Days</v>
      </c>
      <c r="X324" s="1" t="str">
        <f>IF(AND('Post Data'!$N324&lt;='Post Data'!$L324,'Post Data'!$N324&lt;&gt;0),"Within SLA",IF(AND(TODAY()&lt;='Post Data'!$L324,'Post Data'!$N324=0),"Within SLA","SLA Violated"))</f>
        <v>SLA Violated</v>
      </c>
      <c r="Y324" s="1" t="str">
        <f t="array" ref="Y324">IFERROR(INDEX('Pending @'!$B$2:$B$19,MATCH('Post Data'!$H324,'Pending @'!$A$2:$A$19,0)),
IF(AND('Post Data'!$D324="Region Update",'Post Data'!$AA324="Central"),"DNS-Central",
IF(AND('Post Data'!$D324="Region Update",'Post Data'!$AA324="Eastern"),"DNS-Eastern",
IF(AND('Post Data'!$D324="Region Update",'Post Data'!$AA324="Northern"),"DNS-Northern",
IF(AND('Post Data'!$D324="Region Update",'Post Data'!$AA324="Southern"),"DNS-Southern",
IF(AND('Post Data'!$D324="Region Update",'Post Data'!$AA324="Western"),"DNS-Western",
IF(AND('Post Data'!$D324="Region Update",'Post Data'!$AA324="Ops CO"),"DNS-Regional Ops",
IF(AND('Post Data'!$D324="Invoice Validation",'Post Data'!$AA324="Central"),"DNS-Central",
IF(AND('Post Data'!$D324="Invoice Validation",'Post Data'!$AA324="Eastern"),"DNS-Eastern",
IF(AND('Post Data'!$D324="Invoice Validation",'Post Data'!$AA324="Northern"),"DNS-Northern",
IF(AND('Post Data'!$D324="Invoice Validation",'Post Data'!$AA324="Southern"),"DNS-Southern",
IF(AND('Post Data'!$D324="Invoice Validation",'Post Data'!$AA324="Western"),"DNS-Western",
IF(AND('Post Data'!$D324="Invoiced Validation",'Post Data'!$AA324="Ops CO"),"DNS-Regional Ops",
IF(OR('Post Data'!$D324="Create &amp; Upload PO",'Post Data'!$D324="Payment Status Update",'Post Data'!$D324="Create SES and Send to Finance"),"DNS-Finance",
IF('Post Data'!$D324="SCM Invoice Validation","DNS-SCM")))))))))))))))</f>
        <v>DNS-SCM</v>
      </c>
      <c r="Z324" s="1" t="str">
        <f>IF(ISNUMBER(SEARCH("DNS",'Post Data'!$Y324)),"DNS","Vendor")</f>
        <v>DNS</v>
      </c>
      <c r="AA324" s="1" t="str">
        <f t="array" ref="AA324">IFS(ISNUMBER(SEARCH("Central Office",'Post Data'!$C324)),"Ops CO",
OR(ISNUMBER(SEARCH("CNR",'Post Data'!$C324)),ISNUMBER(SEARCH("NWR",'Post Data'!$C324))),"Central",
OR(ISNUMBER(SEARCH("ESR",'Post Data'!$C324)),ISNUMBER(SEARCH("UVR",'Post Data'!$C324))),"Eastern",
OR(ISNUMBER(SEARCH("NCR",'Post Data'!$C324)),ISNUMBER(SEARCH("NTR",'Post Data'!$C324))),"Northern",
OR(ISNUMBER(SEARCH("WSR",'Post Data'!$C324)),ISNUMBER(SEARCH("SUR",'Post Data'!$C324))),"Southern",
OR(ISNUMBER(SEARCH("WCR",'Post Data'!$C324)),ISNUMBER(SEARCH("WNR",'Post Data'!$C324))),"Western")</f>
        <v>Western</v>
      </c>
      <c r="AB324" s="1" t="str">
        <f>'Post Data'!$R324</f>
        <v>PG</v>
      </c>
      <c r="AC324" s="4">
        <v>44985.0</v>
      </c>
      <c r="AD324" s="1">
        <f>COUNTIFS('Post Data'!$X$2:$X$465,"Within SLA",'Post Data'!$C$2:$C$465,'Post Data'!$C324,'Post Data'!$D$2:$D$465,'Post Data'!$D324)</f>
        <v>0</v>
      </c>
      <c r="AE324" s="1">
        <f>COUNTIFS('Post Data'!$X$2:$X$465,"SLA Violated",'Post Data'!$C$2:$C$465,'Post Data'!$C324,'Post Data'!$D$2:$D$465,'Post Data'!$D324)</f>
        <v>1</v>
      </c>
      <c r="AF324" s="10">
        <f>'Post Data'!$AD324/('Post Data'!$AD324+'Post Data'!$AE324)</f>
        <v>0</v>
      </c>
    </row>
    <row r="325" ht="15.75" customHeight="1">
      <c r="A325" s="1" t="s">
        <v>732</v>
      </c>
      <c r="B325" s="1" t="s">
        <v>29</v>
      </c>
      <c r="C325" s="1" t="s">
        <v>724</v>
      </c>
      <c r="D325" s="1" t="s">
        <v>31</v>
      </c>
      <c r="E325" s="1" t="s">
        <v>689</v>
      </c>
      <c r="F325" s="1" t="s">
        <v>690</v>
      </c>
      <c r="G325" s="1" t="s">
        <v>162</v>
      </c>
      <c r="H325" s="1" t="s">
        <v>163</v>
      </c>
      <c r="I325" s="1">
        <v>91.0</v>
      </c>
      <c r="J325" s="1" t="s">
        <v>34</v>
      </c>
      <c r="K325" s="1" t="s">
        <v>35</v>
      </c>
      <c r="L325" s="9">
        <v>45123.79791666667</v>
      </c>
      <c r="M325" s="9">
        <v>45118.79791666667</v>
      </c>
      <c r="N325" s="9">
        <v>45118.79861111111</v>
      </c>
      <c r="O325" s="1" t="s">
        <v>246</v>
      </c>
      <c r="P325" s="1" t="b">
        <v>0</v>
      </c>
      <c r="Q325" s="1" t="s">
        <v>31</v>
      </c>
      <c r="R325" s="1" t="s">
        <v>42</v>
      </c>
      <c r="S325" s="1" t="s">
        <v>725</v>
      </c>
      <c r="T325" s="1" t="s">
        <v>39</v>
      </c>
      <c r="U325" s="1" t="str">
        <f>IF(ISNUMBER('Post Data'!$N325),"Done","Pending")</f>
        <v>Done</v>
      </c>
      <c r="V325" s="5">
        <f>IFERROR('Post Data'!$N325-'Post Data'!$M325,5000)</f>
        <v>0.0006944444394</v>
      </c>
      <c r="W325" s="1" t="str">
        <f t="array" ref="W325">IFS('Post Data'!$V325&lt;=5,"00-05 Days",
AND('Post Data'!$V325&gt;5,'Post Data'!$V325&lt;=10),"06-10 Days",
AND('Post Data'!$V325&gt;10,'Post Data'!$V325&lt;=15),"11-15 Days",
AND('Post Data'!$V325&gt;15,'Post Data'!$V325&lt;=20),"16-20 Days",
'Post Data'!$V325&gt;20,"20+ Days")</f>
        <v>00-05 Days</v>
      </c>
      <c r="X325" s="1" t="str">
        <f>IF(AND('Post Data'!$N325&lt;='Post Data'!$L325,'Post Data'!$N325&lt;&gt;0),"Within SLA",IF(AND(TODAY()&lt;='Post Data'!$L325,'Post Data'!$N325=0),"Within SLA","SLA Violated"))</f>
        <v>Within SLA</v>
      </c>
      <c r="Y325" s="1" t="str">
        <f t="array" ref="Y325">IFERROR(INDEX('Pending @'!$B$2:$B$19,MATCH('Post Data'!$H325,'Pending @'!$A$2:$A$19,0)),
IF(AND('Post Data'!$D325="Region Update",'Post Data'!$AA325="Central"),"DNS-Central",
IF(AND('Post Data'!$D325="Region Update",'Post Data'!$AA325="Eastern"),"DNS-Eastern",
IF(AND('Post Data'!$D325="Region Update",'Post Data'!$AA325="Northern"),"DNS-Northern",
IF(AND('Post Data'!$D325="Region Update",'Post Data'!$AA325="Southern"),"DNS-Southern",
IF(AND('Post Data'!$D325="Region Update",'Post Data'!$AA325="Western"),"DNS-Western",
IF(AND('Post Data'!$D325="Region Update",'Post Data'!$AA325="Ops CO"),"DNS-Regional Ops",
IF(AND('Post Data'!$D325="Invoice Validation",'Post Data'!$AA325="Central"),"DNS-Central",
IF(AND('Post Data'!$D325="Invoice Validation",'Post Data'!$AA325="Eastern"),"DNS-Eastern",
IF(AND('Post Data'!$D325="Invoice Validation",'Post Data'!$AA325="Northern"),"DNS-Northern",
IF(AND('Post Data'!$D325="Invoice Validation",'Post Data'!$AA325="Southern"),"DNS-Southern",
IF(AND('Post Data'!$D325="Invoice Validation",'Post Data'!$AA325="Western"),"DNS-Western",
IF(AND('Post Data'!$D325="Invoiced Validation",'Post Data'!$AA325="Ops CO"),"DNS-Regional Ops",
IF(OR('Post Data'!$D325="Create &amp; Upload PO",'Post Data'!$D325="Payment Status Update",'Post Data'!$D325="Create SES and Send to Finance"),"DNS-Finance",
IF('Post Data'!$D325="SCM Invoice Validation","DNS-SCM")))))))))))))))</f>
        <v>DNS-Finance</v>
      </c>
      <c r="Z325" s="1" t="str">
        <f>IF(ISNUMBER(SEARCH("DNS",'Post Data'!$Y325)),"DNS","Vendor")</f>
        <v>DNS</v>
      </c>
      <c r="AA325" s="1" t="str">
        <f t="array" ref="AA325">IFS(ISNUMBER(SEARCH("Central Office",'Post Data'!$C325)),"Ops CO",
OR(ISNUMBER(SEARCH("CNR",'Post Data'!$C325)),ISNUMBER(SEARCH("NWR",'Post Data'!$C325))),"Central",
OR(ISNUMBER(SEARCH("ESR",'Post Data'!$C325)),ISNUMBER(SEARCH("UVR",'Post Data'!$C325))),"Eastern",
OR(ISNUMBER(SEARCH("NCR",'Post Data'!$C325)),ISNUMBER(SEARCH("NTR",'Post Data'!$C325))),"Northern",
OR(ISNUMBER(SEARCH("WSR",'Post Data'!$C325)),ISNUMBER(SEARCH("SUR",'Post Data'!$C325))),"Southern",
OR(ISNUMBER(SEARCH("WCR",'Post Data'!$C325)),ISNUMBER(SEARCH("WNR",'Post Data'!$C325))),"Western")</f>
        <v>Western</v>
      </c>
      <c r="AB325" s="1" t="str">
        <f>'Post Data'!$R325</f>
        <v>PG</v>
      </c>
      <c r="AC325" s="4">
        <v>44985.0</v>
      </c>
      <c r="AD325" s="1">
        <f>COUNTIFS('Post Data'!$X$2:$X$465,"Within SLA",'Post Data'!$C$2:$C$465,'Post Data'!$C325,'Post Data'!$D$2:$D$465,'Post Data'!$D325)</f>
        <v>2</v>
      </c>
      <c r="AE325" s="1">
        <f>COUNTIFS('Post Data'!$X$2:$X$465,"SLA Violated",'Post Data'!$C$2:$C$465,'Post Data'!$C325,'Post Data'!$D$2:$D$465,'Post Data'!$D325)</f>
        <v>0</v>
      </c>
      <c r="AF325" s="10">
        <f>'Post Data'!$AD325/('Post Data'!$AD325+'Post Data'!$AE325)</f>
        <v>1</v>
      </c>
    </row>
    <row r="326" ht="15.75" customHeight="1">
      <c r="A326" s="1" t="s">
        <v>733</v>
      </c>
      <c r="B326" s="1" t="s">
        <v>29</v>
      </c>
      <c r="C326" s="1" t="s">
        <v>724</v>
      </c>
      <c r="D326" s="1" t="s">
        <v>138</v>
      </c>
      <c r="E326" s="1" t="s">
        <v>689</v>
      </c>
      <c r="F326" s="1" t="s">
        <v>690</v>
      </c>
      <c r="G326" s="1" t="s">
        <v>166</v>
      </c>
      <c r="H326" s="1" t="s">
        <v>167</v>
      </c>
      <c r="I326" s="1">
        <v>91.0</v>
      </c>
      <c r="J326" s="1" t="s">
        <v>34</v>
      </c>
      <c r="K326" s="1" t="s">
        <v>35</v>
      </c>
      <c r="L326" s="9">
        <v>45122.79791666667</v>
      </c>
      <c r="M326" s="9">
        <v>45118.79791666667</v>
      </c>
      <c r="N326" s="9">
        <v>45118.79791666667</v>
      </c>
      <c r="O326" s="1" t="s">
        <v>246</v>
      </c>
      <c r="P326" s="1" t="b">
        <v>0</v>
      </c>
      <c r="Q326" s="1" t="s">
        <v>138</v>
      </c>
      <c r="R326" s="1" t="s">
        <v>42</v>
      </c>
      <c r="S326" s="1" t="s">
        <v>725</v>
      </c>
      <c r="T326" s="1" t="s">
        <v>39</v>
      </c>
      <c r="U326" s="1" t="str">
        <f>IF(ISNUMBER('Post Data'!$N326),"Done","Pending")</f>
        <v>Done</v>
      </c>
      <c r="V326" s="5">
        <f>IFERROR('Post Data'!$N326-'Post Data'!$M326,5000)</f>
        <v>0</v>
      </c>
      <c r="W326" s="1" t="str">
        <f t="array" ref="W326">IFS('Post Data'!$V326&lt;=5,"00-05 Days",
AND('Post Data'!$V326&gt;5,'Post Data'!$V326&lt;=10),"06-10 Days",
AND('Post Data'!$V326&gt;10,'Post Data'!$V326&lt;=15),"11-15 Days",
AND('Post Data'!$V326&gt;15,'Post Data'!$V326&lt;=20),"16-20 Days",
'Post Data'!$V326&gt;20,"20+ Days")</f>
        <v>00-05 Days</v>
      </c>
      <c r="X326" s="1" t="str">
        <f>IF(AND('Post Data'!$N326&lt;='Post Data'!$L326,'Post Data'!$N326&lt;&gt;0),"Within SLA",IF(AND(TODAY()&lt;='Post Data'!$L326,'Post Data'!$N326=0),"Within SLA","SLA Violated"))</f>
        <v>Within SLA</v>
      </c>
      <c r="Y326" s="1" t="str">
        <f t="array" ref="Y326">IFERROR(INDEX('Pending @'!$B$2:$B$19,MATCH('Post Data'!$H326,'Pending @'!$A$2:$A$19,0)),
IF(AND('Post Data'!$D326="Region Update",'Post Data'!$AA326="Central"),"DNS-Central",
IF(AND('Post Data'!$D326="Region Update",'Post Data'!$AA326="Eastern"),"DNS-Eastern",
IF(AND('Post Data'!$D326="Region Update",'Post Data'!$AA326="Northern"),"DNS-Northern",
IF(AND('Post Data'!$D326="Region Update",'Post Data'!$AA326="Southern"),"DNS-Southern",
IF(AND('Post Data'!$D326="Region Update",'Post Data'!$AA326="Western"),"DNS-Western",
IF(AND('Post Data'!$D326="Region Update",'Post Data'!$AA326="Ops CO"),"DNS-Regional Ops",
IF(AND('Post Data'!$D326="Invoice Validation",'Post Data'!$AA326="Central"),"DNS-Central",
IF(AND('Post Data'!$D326="Invoice Validation",'Post Data'!$AA326="Eastern"),"DNS-Eastern",
IF(AND('Post Data'!$D326="Invoice Validation",'Post Data'!$AA326="Northern"),"DNS-Northern",
IF(AND('Post Data'!$D326="Invoice Validation",'Post Data'!$AA326="Southern"),"DNS-Southern",
IF(AND('Post Data'!$D326="Invoice Validation",'Post Data'!$AA326="Western"),"DNS-Western",
IF(AND('Post Data'!$D326="Invoiced Validation",'Post Data'!$AA326="Ops CO"),"DNS-Regional Ops",
IF(OR('Post Data'!$D326="Create &amp; Upload PO",'Post Data'!$D326="Payment Status Update",'Post Data'!$D326="Create SES and Send to Finance"),"DNS-Finance",
IF('Post Data'!$D326="SCM Invoice Validation","DNS-SCM")))))))))))))))</f>
        <v>DNS-SCM</v>
      </c>
      <c r="Z326" s="1" t="str">
        <f>IF(ISNUMBER(SEARCH("DNS",'Post Data'!$Y326)),"DNS","Vendor")</f>
        <v>DNS</v>
      </c>
      <c r="AA326" s="1" t="str">
        <f t="array" ref="AA326">IFS(ISNUMBER(SEARCH("Central Office",'Post Data'!$C326)),"Ops CO",
OR(ISNUMBER(SEARCH("CNR",'Post Data'!$C326)),ISNUMBER(SEARCH("NWR",'Post Data'!$C326))),"Central",
OR(ISNUMBER(SEARCH("ESR",'Post Data'!$C326)),ISNUMBER(SEARCH("UVR",'Post Data'!$C326))),"Eastern",
OR(ISNUMBER(SEARCH("NCR",'Post Data'!$C326)),ISNUMBER(SEARCH("NTR",'Post Data'!$C326))),"Northern",
OR(ISNUMBER(SEARCH("WSR",'Post Data'!$C326)),ISNUMBER(SEARCH("SUR",'Post Data'!$C326))),"Southern",
OR(ISNUMBER(SEARCH("WCR",'Post Data'!$C326)),ISNUMBER(SEARCH("WNR",'Post Data'!$C326))),"Western")</f>
        <v>Western</v>
      </c>
      <c r="AB326" s="1" t="str">
        <f>'Post Data'!$R326</f>
        <v>PG</v>
      </c>
      <c r="AC326" s="4">
        <v>44985.0</v>
      </c>
      <c r="AD326" s="1">
        <f>COUNTIFS('Post Data'!$X$2:$X$465,"Within SLA",'Post Data'!$C$2:$C$465,'Post Data'!$C326,'Post Data'!$D$2:$D$465,'Post Data'!$D326)</f>
        <v>2</v>
      </c>
      <c r="AE326" s="1">
        <f>COUNTIFS('Post Data'!$X$2:$X$465,"SLA Violated",'Post Data'!$C$2:$C$465,'Post Data'!$C326,'Post Data'!$D$2:$D$465,'Post Data'!$D326)</f>
        <v>0</v>
      </c>
      <c r="AF326" s="10">
        <f>'Post Data'!$AD326/('Post Data'!$AD326+'Post Data'!$AE326)</f>
        <v>1</v>
      </c>
    </row>
    <row r="327" ht="15.75" customHeight="1">
      <c r="A327" s="1" t="s">
        <v>734</v>
      </c>
      <c r="B327" s="1" t="s">
        <v>29</v>
      </c>
      <c r="C327" s="1" t="s">
        <v>724</v>
      </c>
      <c r="D327" s="1" t="s">
        <v>182</v>
      </c>
      <c r="E327" s="1" t="s">
        <v>689</v>
      </c>
      <c r="F327" s="1" t="s">
        <v>690</v>
      </c>
      <c r="G327" s="1" t="s">
        <v>188</v>
      </c>
      <c r="H327" s="1" t="s">
        <v>189</v>
      </c>
      <c r="I327" s="1">
        <v>91.0</v>
      </c>
      <c r="J327" s="1" t="s">
        <v>34</v>
      </c>
      <c r="K327" s="1" t="s">
        <v>35</v>
      </c>
      <c r="L327" s="9">
        <v>45121.79791666667</v>
      </c>
      <c r="M327" s="9">
        <v>45118.79791666667</v>
      </c>
      <c r="N327" s="9">
        <v>45118.79791666667</v>
      </c>
      <c r="O327" s="1" t="s">
        <v>246</v>
      </c>
      <c r="P327" s="1" t="b">
        <v>0</v>
      </c>
      <c r="Q327" s="1" t="s">
        <v>182</v>
      </c>
      <c r="R327" s="1" t="s">
        <v>42</v>
      </c>
      <c r="S327" s="1" t="s">
        <v>725</v>
      </c>
      <c r="T327" s="1" t="s">
        <v>39</v>
      </c>
      <c r="U327" s="1" t="str">
        <f>IF(ISNUMBER('Post Data'!$N327),"Done","Pending")</f>
        <v>Done</v>
      </c>
      <c r="V327" s="5">
        <f>IFERROR('Post Data'!$N327-'Post Data'!$M327,5000)</f>
        <v>0</v>
      </c>
      <c r="W327" s="1" t="str">
        <f t="array" ref="W327">IFS('Post Data'!$V327&lt;=5,"00-05 Days",
AND('Post Data'!$V327&gt;5,'Post Data'!$V327&lt;=10),"06-10 Days",
AND('Post Data'!$V327&gt;10,'Post Data'!$V327&lt;=15),"11-15 Days",
AND('Post Data'!$V327&gt;15,'Post Data'!$V327&lt;=20),"16-20 Days",
'Post Data'!$V327&gt;20,"20+ Days")</f>
        <v>00-05 Days</v>
      </c>
      <c r="X327" s="1" t="str">
        <f>IF(AND('Post Data'!$N327&lt;='Post Data'!$L327,'Post Data'!$N327&lt;&gt;0),"Within SLA",IF(AND(TODAY()&lt;='Post Data'!$L327,'Post Data'!$N327=0),"Within SLA","SLA Violated"))</f>
        <v>Within SLA</v>
      </c>
      <c r="Y327" s="1" t="str">
        <f t="array" ref="Y327">IFERROR(INDEX('Pending @'!$B$2:$B$19,MATCH('Post Data'!$H327,'Pending @'!$A$2:$A$19,0)),
IF(AND('Post Data'!$D327="Region Update",'Post Data'!$AA327="Central"),"DNS-Central",
IF(AND('Post Data'!$D327="Region Update",'Post Data'!$AA327="Eastern"),"DNS-Eastern",
IF(AND('Post Data'!$D327="Region Update",'Post Data'!$AA327="Northern"),"DNS-Northern",
IF(AND('Post Data'!$D327="Region Update",'Post Data'!$AA327="Southern"),"DNS-Southern",
IF(AND('Post Data'!$D327="Region Update",'Post Data'!$AA327="Western"),"DNS-Western",
IF(AND('Post Data'!$D327="Region Update",'Post Data'!$AA327="Ops CO"),"DNS-Regional Ops",
IF(AND('Post Data'!$D327="Invoice Validation",'Post Data'!$AA327="Central"),"DNS-Central",
IF(AND('Post Data'!$D327="Invoice Validation",'Post Data'!$AA327="Eastern"),"DNS-Eastern",
IF(AND('Post Data'!$D327="Invoice Validation",'Post Data'!$AA327="Northern"),"DNS-Northern",
IF(AND('Post Data'!$D327="Invoice Validation",'Post Data'!$AA327="Southern"),"DNS-Southern",
IF(AND('Post Data'!$D327="Invoice Validation",'Post Data'!$AA327="Western"),"DNS-Western",
IF(AND('Post Data'!$D327="Invoiced Validation",'Post Data'!$AA327="Ops CO"),"DNS-Regional Ops",
IF(OR('Post Data'!$D327="Create &amp; Upload PO",'Post Data'!$D327="Payment Status Update",'Post Data'!$D327="Create SES and Send to Finance"),"DNS-Finance",
IF('Post Data'!$D327="SCM Invoice Validation","DNS-SCM")))))))))))))))</f>
        <v>DNS-Western</v>
      </c>
      <c r="Z327" s="1" t="str">
        <f>IF(ISNUMBER(SEARCH("DNS",'Post Data'!$Y327)),"DNS","Vendor")</f>
        <v>DNS</v>
      </c>
      <c r="AA327" s="1" t="str">
        <f t="array" ref="AA327">IFS(ISNUMBER(SEARCH("Central Office",'Post Data'!$C327)),"Ops CO",
OR(ISNUMBER(SEARCH("CNR",'Post Data'!$C327)),ISNUMBER(SEARCH("NWR",'Post Data'!$C327))),"Central",
OR(ISNUMBER(SEARCH("ESR",'Post Data'!$C327)),ISNUMBER(SEARCH("UVR",'Post Data'!$C327))),"Eastern",
OR(ISNUMBER(SEARCH("NCR",'Post Data'!$C327)),ISNUMBER(SEARCH("NTR",'Post Data'!$C327))),"Northern",
OR(ISNUMBER(SEARCH("WSR",'Post Data'!$C327)),ISNUMBER(SEARCH("SUR",'Post Data'!$C327))),"Southern",
OR(ISNUMBER(SEARCH("WCR",'Post Data'!$C327)),ISNUMBER(SEARCH("WNR",'Post Data'!$C327))),"Western")</f>
        <v>Western</v>
      </c>
      <c r="AB327" s="1" t="str">
        <f>'Post Data'!$R327</f>
        <v>PG</v>
      </c>
      <c r="AC327" s="4">
        <v>44985.0</v>
      </c>
      <c r="AD327" s="1">
        <f>COUNTIFS('Post Data'!$X$2:$X$465,"Within SLA",'Post Data'!$C$2:$C$465,'Post Data'!$C327,'Post Data'!$D$2:$D$465,'Post Data'!$D327)</f>
        <v>1</v>
      </c>
      <c r="AE327" s="1">
        <f>COUNTIFS('Post Data'!$X$2:$X$465,"SLA Violated",'Post Data'!$C$2:$C$465,'Post Data'!$C327,'Post Data'!$D$2:$D$465,'Post Data'!$D327)</f>
        <v>0</v>
      </c>
      <c r="AF327" s="10">
        <f>'Post Data'!$AD327/('Post Data'!$AD327+'Post Data'!$AE327)</f>
        <v>1</v>
      </c>
    </row>
    <row r="328" ht="15.75" customHeight="1">
      <c r="A328" s="1" t="s">
        <v>735</v>
      </c>
      <c r="B328" s="1" t="s">
        <v>29</v>
      </c>
      <c r="C328" s="1" t="s">
        <v>736</v>
      </c>
      <c r="D328" s="1" t="s">
        <v>700</v>
      </c>
      <c r="E328" s="1" t="s">
        <v>689</v>
      </c>
      <c r="F328" s="1" t="s">
        <v>690</v>
      </c>
      <c r="G328" s="1" t="s">
        <v>166</v>
      </c>
      <c r="H328" s="1" t="s">
        <v>167</v>
      </c>
      <c r="I328" s="1">
        <v>90.0</v>
      </c>
      <c r="J328" s="1" t="s">
        <v>34</v>
      </c>
      <c r="K328" s="1" t="s">
        <v>35</v>
      </c>
      <c r="L328" s="9"/>
      <c r="M328" s="9">
        <v>45118.79583333333</v>
      </c>
      <c r="N328" s="9">
        <v>45118.79652777778</v>
      </c>
      <c r="O328" s="1" t="s">
        <v>246</v>
      </c>
      <c r="P328" s="1" t="b">
        <v>0</v>
      </c>
      <c r="Q328" s="1" t="s">
        <v>700</v>
      </c>
      <c r="R328" s="1" t="s">
        <v>185</v>
      </c>
      <c r="S328" s="1" t="s">
        <v>691</v>
      </c>
      <c r="T328" s="1" t="s">
        <v>39</v>
      </c>
      <c r="U328" s="1" t="str">
        <f>IF(ISNUMBER('Post Data'!$N328),"Done","Pending")</f>
        <v>Done</v>
      </c>
      <c r="V328" s="5">
        <f>IFERROR('Post Data'!$N328-'Post Data'!$M328,5000)</f>
        <v>0.0006944444467</v>
      </c>
      <c r="W328" s="1" t="str">
        <f t="array" ref="W328">IFS('Post Data'!$V328&lt;=5,"00-05 Days",
AND('Post Data'!$V328&gt;5,'Post Data'!$V328&lt;=10),"06-10 Days",
AND('Post Data'!$V328&gt;10,'Post Data'!$V328&lt;=15),"11-15 Days",
AND('Post Data'!$V328&gt;15,'Post Data'!$V328&lt;=20),"16-20 Days",
'Post Data'!$V328&gt;20,"20+ Days")</f>
        <v>00-05 Days</v>
      </c>
      <c r="X328" s="1" t="str">
        <f>IF(AND('Post Data'!$N328&lt;='Post Data'!$L328,'Post Data'!$N328&lt;&gt;0),"Within SLA",IF(AND(TODAY()&lt;='Post Data'!$L328,'Post Data'!$N328=0),"Within SLA","SLA Violated"))</f>
        <v>SLA Violated</v>
      </c>
      <c r="Y328" s="1" t="str">
        <f t="array" ref="Y328">IFERROR(INDEX('Pending @'!$B$2:$B$19,MATCH('Post Data'!$H328,'Pending @'!$A$2:$A$19,0)),
IF(AND('Post Data'!$D328="Region Update",'Post Data'!$AA328="Central"),"DNS-Central",
IF(AND('Post Data'!$D328="Region Update",'Post Data'!$AA328="Eastern"),"DNS-Eastern",
IF(AND('Post Data'!$D328="Region Update",'Post Data'!$AA328="Northern"),"DNS-Northern",
IF(AND('Post Data'!$D328="Region Update",'Post Data'!$AA328="Southern"),"DNS-Southern",
IF(AND('Post Data'!$D328="Region Update",'Post Data'!$AA328="Western"),"DNS-Western",
IF(AND('Post Data'!$D328="Region Update",'Post Data'!$AA328="Ops CO"),"DNS-Regional Ops",
IF(AND('Post Data'!$D328="Invoice Validation",'Post Data'!$AA328="Central"),"DNS-Central",
IF(AND('Post Data'!$D328="Invoice Validation",'Post Data'!$AA328="Eastern"),"DNS-Eastern",
IF(AND('Post Data'!$D328="Invoice Validation",'Post Data'!$AA328="Northern"),"DNS-Northern",
IF(AND('Post Data'!$D328="Invoice Validation",'Post Data'!$AA328="Southern"),"DNS-Southern",
IF(AND('Post Data'!$D328="Invoice Validation",'Post Data'!$AA328="Western"),"DNS-Western",
IF(AND('Post Data'!$D328="Invoiced Validation",'Post Data'!$AA328="Ops CO"),"DNS-Regional Ops",
IF(OR('Post Data'!$D328="Create &amp; Upload PO",'Post Data'!$D328="Payment Status Update",'Post Data'!$D328="Create SES and Send to Finance"),"DNS-Finance",
IF('Post Data'!$D328="SCM Invoice Validation","DNS-SCM")))))))))))))))</f>
        <v>DNS-SCM</v>
      </c>
      <c r="Z328" s="1" t="str">
        <f>IF(ISNUMBER(SEARCH("DNS",'Post Data'!$Y328)),"DNS","Vendor")</f>
        <v>DNS</v>
      </c>
      <c r="AA328" s="1" t="str">
        <f t="array" ref="AA328">IFS(ISNUMBER(SEARCH("Central Office",'Post Data'!$C328)),"Ops CO",
OR(ISNUMBER(SEARCH("CNR",'Post Data'!$C328)),ISNUMBER(SEARCH("NWR",'Post Data'!$C328))),"Central",
OR(ISNUMBER(SEARCH("ESR",'Post Data'!$C328)),ISNUMBER(SEARCH("UVR",'Post Data'!$C328))),"Eastern",
OR(ISNUMBER(SEARCH("NCR",'Post Data'!$C328)),ISNUMBER(SEARCH("NTR",'Post Data'!$C328))),"Northern",
OR(ISNUMBER(SEARCH("WSR",'Post Data'!$C328)),ISNUMBER(SEARCH("SUR",'Post Data'!$C328))),"Southern",
OR(ISNUMBER(SEARCH("WCR",'Post Data'!$C328)),ISNUMBER(SEARCH("WNR",'Post Data'!$C328))),"Western")</f>
        <v>Ops CO</v>
      </c>
      <c r="AB328" s="1" t="str">
        <f>'Post Data'!$R328</f>
        <v>Caretaker</v>
      </c>
      <c r="AC328" s="4">
        <v>45016.0</v>
      </c>
      <c r="AD328" s="1">
        <f>COUNTIFS('Post Data'!$X$2:$X$465,"Within SLA",'Post Data'!$C$2:$C$465,'Post Data'!$C328,'Post Data'!$D$2:$D$465,'Post Data'!$D328)</f>
        <v>0</v>
      </c>
      <c r="AE328" s="1">
        <f>COUNTIFS('Post Data'!$X$2:$X$465,"SLA Violated",'Post Data'!$C$2:$C$465,'Post Data'!$C328,'Post Data'!$D$2:$D$465,'Post Data'!$D328)</f>
        <v>1</v>
      </c>
      <c r="AF328" s="10">
        <f>'Post Data'!$AD328/('Post Data'!$AD328+'Post Data'!$AE328)</f>
        <v>0</v>
      </c>
    </row>
    <row r="329" ht="15.75" customHeight="1">
      <c r="A329" s="1" t="s">
        <v>737</v>
      </c>
      <c r="B329" s="1" t="s">
        <v>29</v>
      </c>
      <c r="C329" s="1" t="s">
        <v>736</v>
      </c>
      <c r="D329" s="1" t="s">
        <v>31</v>
      </c>
      <c r="E329" s="1" t="s">
        <v>689</v>
      </c>
      <c r="F329" s="1" t="s">
        <v>690</v>
      </c>
      <c r="G329" s="1" t="s">
        <v>162</v>
      </c>
      <c r="H329" s="1" t="s">
        <v>163</v>
      </c>
      <c r="I329" s="1">
        <v>90.0</v>
      </c>
      <c r="J329" s="1" t="s">
        <v>34</v>
      </c>
      <c r="K329" s="1" t="s">
        <v>35</v>
      </c>
      <c r="L329" s="9">
        <v>45123.791666666664</v>
      </c>
      <c r="M329" s="9">
        <v>45118.791666666664</v>
      </c>
      <c r="N329" s="9">
        <v>45118.79583333333</v>
      </c>
      <c r="O329" s="1" t="s">
        <v>246</v>
      </c>
      <c r="P329" s="1" t="b">
        <v>0</v>
      </c>
      <c r="Q329" s="1" t="s">
        <v>31</v>
      </c>
      <c r="R329" s="1" t="s">
        <v>185</v>
      </c>
      <c r="S329" s="1" t="s">
        <v>691</v>
      </c>
      <c r="T329" s="1" t="s">
        <v>39</v>
      </c>
      <c r="U329" s="1" t="str">
        <f>IF(ISNUMBER('Post Data'!$N329),"Done","Pending")</f>
        <v>Done</v>
      </c>
      <c r="V329" s="5">
        <f>IFERROR('Post Data'!$N329-'Post Data'!$M329,5000)</f>
        <v>0.004166666666</v>
      </c>
      <c r="W329" s="1" t="str">
        <f t="array" ref="W329">IFS('Post Data'!$V329&lt;=5,"00-05 Days",
AND('Post Data'!$V329&gt;5,'Post Data'!$V329&lt;=10),"06-10 Days",
AND('Post Data'!$V329&gt;10,'Post Data'!$V329&lt;=15),"11-15 Days",
AND('Post Data'!$V329&gt;15,'Post Data'!$V329&lt;=20),"16-20 Days",
'Post Data'!$V329&gt;20,"20+ Days")</f>
        <v>00-05 Days</v>
      </c>
      <c r="X329" s="1" t="str">
        <f>IF(AND('Post Data'!$N329&lt;='Post Data'!$L329,'Post Data'!$N329&lt;&gt;0),"Within SLA",IF(AND(TODAY()&lt;='Post Data'!$L329,'Post Data'!$N329=0),"Within SLA","SLA Violated"))</f>
        <v>Within SLA</v>
      </c>
      <c r="Y329" s="1" t="str">
        <f t="array" ref="Y329">IFERROR(INDEX('Pending @'!$B$2:$B$19,MATCH('Post Data'!$H329,'Pending @'!$A$2:$A$19,0)),
IF(AND('Post Data'!$D329="Region Update",'Post Data'!$AA329="Central"),"DNS-Central",
IF(AND('Post Data'!$D329="Region Update",'Post Data'!$AA329="Eastern"),"DNS-Eastern",
IF(AND('Post Data'!$D329="Region Update",'Post Data'!$AA329="Northern"),"DNS-Northern",
IF(AND('Post Data'!$D329="Region Update",'Post Data'!$AA329="Southern"),"DNS-Southern",
IF(AND('Post Data'!$D329="Region Update",'Post Data'!$AA329="Western"),"DNS-Western",
IF(AND('Post Data'!$D329="Region Update",'Post Data'!$AA329="Ops CO"),"DNS-Regional Ops",
IF(AND('Post Data'!$D329="Invoice Validation",'Post Data'!$AA329="Central"),"DNS-Central",
IF(AND('Post Data'!$D329="Invoice Validation",'Post Data'!$AA329="Eastern"),"DNS-Eastern",
IF(AND('Post Data'!$D329="Invoice Validation",'Post Data'!$AA329="Northern"),"DNS-Northern",
IF(AND('Post Data'!$D329="Invoice Validation",'Post Data'!$AA329="Southern"),"DNS-Southern",
IF(AND('Post Data'!$D329="Invoice Validation",'Post Data'!$AA329="Western"),"DNS-Western",
IF(AND('Post Data'!$D329="Invoiced Validation",'Post Data'!$AA329="Ops CO"),"DNS-Regional Ops",
IF(OR('Post Data'!$D329="Create &amp; Upload PO",'Post Data'!$D329="Payment Status Update",'Post Data'!$D329="Create SES and Send to Finance"),"DNS-Finance",
IF('Post Data'!$D329="SCM Invoice Validation","DNS-SCM")))))))))))))))</f>
        <v>DNS-Finance</v>
      </c>
      <c r="Z329" s="1" t="str">
        <f>IF(ISNUMBER(SEARCH("DNS",'Post Data'!$Y329)),"DNS","Vendor")</f>
        <v>DNS</v>
      </c>
      <c r="AA329" s="1" t="str">
        <f t="array" ref="AA329">IFS(ISNUMBER(SEARCH("Central Office",'Post Data'!$C329)),"Ops CO",
OR(ISNUMBER(SEARCH("CNR",'Post Data'!$C329)),ISNUMBER(SEARCH("NWR",'Post Data'!$C329))),"Central",
OR(ISNUMBER(SEARCH("ESR",'Post Data'!$C329)),ISNUMBER(SEARCH("UVR",'Post Data'!$C329))),"Eastern",
OR(ISNUMBER(SEARCH("NCR",'Post Data'!$C329)),ISNUMBER(SEARCH("NTR",'Post Data'!$C329))),"Northern",
OR(ISNUMBER(SEARCH("WSR",'Post Data'!$C329)),ISNUMBER(SEARCH("SUR",'Post Data'!$C329))),"Southern",
OR(ISNUMBER(SEARCH("WCR",'Post Data'!$C329)),ISNUMBER(SEARCH("WNR",'Post Data'!$C329))),"Western")</f>
        <v>Ops CO</v>
      </c>
      <c r="AB329" s="1" t="str">
        <f>'Post Data'!$R329</f>
        <v>Caretaker</v>
      </c>
      <c r="AC329" s="4">
        <v>45016.0</v>
      </c>
      <c r="AD329" s="1">
        <f>COUNTIFS('Post Data'!$X$2:$X$465,"Within SLA",'Post Data'!$C$2:$C$465,'Post Data'!$C329,'Post Data'!$D$2:$D$465,'Post Data'!$D329)</f>
        <v>1</v>
      </c>
      <c r="AE329" s="1">
        <f>COUNTIFS('Post Data'!$X$2:$X$465,"SLA Violated",'Post Data'!$C$2:$C$465,'Post Data'!$C329,'Post Data'!$D$2:$D$465,'Post Data'!$D329)</f>
        <v>0</v>
      </c>
      <c r="AF329" s="10">
        <f>'Post Data'!$AD329/('Post Data'!$AD329+'Post Data'!$AE329)</f>
        <v>1</v>
      </c>
    </row>
    <row r="330" ht="15.75" customHeight="1">
      <c r="A330" s="1" t="s">
        <v>738</v>
      </c>
      <c r="B330" s="1" t="s">
        <v>29</v>
      </c>
      <c r="C330" s="1" t="s">
        <v>736</v>
      </c>
      <c r="D330" s="1" t="s">
        <v>138</v>
      </c>
      <c r="E330" s="1" t="s">
        <v>689</v>
      </c>
      <c r="F330" s="1" t="s">
        <v>690</v>
      </c>
      <c r="G330" s="1" t="s">
        <v>166</v>
      </c>
      <c r="H330" s="1" t="s">
        <v>167</v>
      </c>
      <c r="I330" s="1">
        <v>90.0</v>
      </c>
      <c r="J330" s="1" t="s">
        <v>34</v>
      </c>
      <c r="K330" s="1" t="s">
        <v>35</v>
      </c>
      <c r="L330" s="9">
        <v>45122.791666666664</v>
      </c>
      <c r="M330" s="9">
        <v>45118.791666666664</v>
      </c>
      <c r="N330" s="9">
        <v>45118.791666666664</v>
      </c>
      <c r="O330" s="1" t="s">
        <v>246</v>
      </c>
      <c r="P330" s="1" t="b">
        <v>0</v>
      </c>
      <c r="Q330" s="1" t="s">
        <v>138</v>
      </c>
      <c r="R330" s="1" t="s">
        <v>185</v>
      </c>
      <c r="S330" s="1" t="s">
        <v>691</v>
      </c>
      <c r="T330" s="1" t="s">
        <v>39</v>
      </c>
      <c r="U330" s="1" t="str">
        <f>IF(ISNUMBER('Post Data'!$N330),"Done","Pending")</f>
        <v>Done</v>
      </c>
      <c r="V330" s="5">
        <f>IFERROR('Post Data'!$N330-'Post Data'!$M330,5000)</f>
        <v>0</v>
      </c>
      <c r="W330" s="1" t="str">
        <f t="array" ref="W330">IFS('Post Data'!$V330&lt;=5,"00-05 Days",
AND('Post Data'!$V330&gt;5,'Post Data'!$V330&lt;=10),"06-10 Days",
AND('Post Data'!$V330&gt;10,'Post Data'!$V330&lt;=15),"11-15 Days",
AND('Post Data'!$V330&gt;15,'Post Data'!$V330&lt;=20),"16-20 Days",
'Post Data'!$V330&gt;20,"20+ Days")</f>
        <v>00-05 Days</v>
      </c>
      <c r="X330" s="1" t="str">
        <f>IF(AND('Post Data'!$N330&lt;='Post Data'!$L330,'Post Data'!$N330&lt;&gt;0),"Within SLA",IF(AND(TODAY()&lt;='Post Data'!$L330,'Post Data'!$N330=0),"Within SLA","SLA Violated"))</f>
        <v>Within SLA</v>
      </c>
      <c r="Y330" s="1" t="str">
        <f t="array" ref="Y330">IFERROR(INDEX('Pending @'!$B$2:$B$19,MATCH('Post Data'!$H330,'Pending @'!$A$2:$A$19,0)),
IF(AND('Post Data'!$D330="Region Update",'Post Data'!$AA330="Central"),"DNS-Central",
IF(AND('Post Data'!$D330="Region Update",'Post Data'!$AA330="Eastern"),"DNS-Eastern",
IF(AND('Post Data'!$D330="Region Update",'Post Data'!$AA330="Northern"),"DNS-Northern",
IF(AND('Post Data'!$D330="Region Update",'Post Data'!$AA330="Southern"),"DNS-Southern",
IF(AND('Post Data'!$D330="Region Update",'Post Data'!$AA330="Western"),"DNS-Western",
IF(AND('Post Data'!$D330="Region Update",'Post Data'!$AA330="Ops CO"),"DNS-Regional Ops",
IF(AND('Post Data'!$D330="Invoice Validation",'Post Data'!$AA330="Central"),"DNS-Central",
IF(AND('Post Data'!$D330="Invoice Validation",'Post Data'!$AA330="Eastern"),"DNS-Eastern",
IF(AND('Post Data'!$D330="Invoice Validation",'Post Data'!$AA330="Northern"),"DNS-Northern",
IF(AND('Post Data'!$D330="Invoice Validation",'Post Data'!$AA330="Southern"),"DNS-Southern",
IF(AND('Post Data'!$D330="Invoice Validation",'Post Data'!$AA330="Western"),"DNS-Western",
IF(AND('Post Data'!$D330="Invoiced Validation",'Post Data'!$AA330="Ops CO"),"DNS-Regional Ops",
IF(OR('Post Data'!$D330="Create &amp; Upload PO",'Post Data'!$D330="Payment Status Update",'Post Data'!$D330="Create SES and Send to Finance"),"DNS-Finance",
IF('Post Data'!$D330="SCM Invoice Validation","DNS-SCM")))))))))))))))</f>
        <v>DNS-SCM</v>
      </c>
      <c r="Z330" s="1" t="str">
        <f>IF(ISNUMBER(SEARCH("DNS",'Post Data'!$Y330)),"DNS","Vendor")</f>
        <v>DNS</v>
      </c>
      <c r="AA330" s="1" t="str">
        <f t="array" ref="AA330">IFS(ISNUMBER(SEARCH("Central Office",'Post Data'!$C330)),"Ops CO",
OR(ISNUMBER(SEARCH("CNR",'Post Data'!$C330)),ISNUMBER(SEARCH("NWR",'Post Data'!$C330))),"Central",
OR(ISNUMBER(SEARCH("ESR",'Post Data'!$C330)),ISNUMBER(SEARCH("UVR",'Post Data'!$C330))),"Eastern",
OR(ISNUMBER(SEARCH("NCR",'Post Data'!$C330)),ISNUMBER(SEARCH("NTR",'Post Data'!$C330))),"Northern",
OR(ISNUMBER(SEARCH("WSR",'Post Data'!$C330)),ISNUMBER(SEARCH("SUR",'Post Data'!$C330))),"Southern",
OR(ISNUMBER(SEARCH("WCR",'Post Data'!$C330)),ISNUMBER(SEARCH("WNR",'Post Data'!$C330))),"Western")</f>
        <v>Ops CO</v>
      </c>
      <c r="AB330" s="1" t="str">
        <f>'Post Data'!$R330</f>
        <v>Caretaker</v>
      </c>
      <c r="AC330" s="4">
        <v>45016.0</v>
      </c>
      <c r="AD330" s="1">
        <f>COUNTIFS('Post Data'!$X$2:$X$465,"Within SLA",'Post Data'!$C$2:$C$465,'Post Data'!$C330,'Post Data'!$D$2:$D$465,'Post Data'!$D330)</f>
        <v>2</v>
      </c>
      <c r="AE330" s="1">
        <f>COUNTIFS('Post Data'!$X$2:$X$465,"SLA Violated",'Post Data'!$C$2:$C$465,'Post Data'!$C330,'Post Data'!$D$2:$D$465,'Post Data'!$D330)</f>
        <v>0</v>
      </c>
      <c r="AF330" s="10">
        <f>'Post Data'!$AD330/('Post Data'!$AD330+'Post Data'!$AE330)</f>
        <v>1</v>
      </c>
    </row>
    <row r="331" ht="15.75" customHeight="1">
      <c r="A331" s="1" t="s">
        <v>739</v>
      </c>
      <c r="B331" s="1" t="s">
        <v>29</v>
      </c>
      <c r="C331" s="1" t="s">
        <v>736</v>
      </c>
      <c r="D331" s="1" t="s">
        <v>697</v>
      </c>
      <c r="E331" s="1" t="s">
        <v>689</v>
      </c>
      <c r="F331" s="1" t="s">
        <v>690</v>
      </c>
      <c r="G331" s="1" t="s">
        <v>338</v>
      </c>
      <c r="H331" s="1" t="s">
        <v>339</v>
      </c>
      <c r="I331" s="1">
        <v>90.0</v>
      </c>
      <c r="J331" s="1" t="s">
        <v>34</v>
      </c>
      <c r="K331" s="1" t="s">
        <v>35</v>
      </c>
      <c r="L331" s="9"/>
      <c r="M331" s="9">
        <v>45118.78958333333</v>
      </c>
      <c r="N331" s="9">
        <v>45118.791666666664</v>
      </c>
      <c r="O331" s="1" t="s">
        <v>246</v>
      </c>
      <c r="P331" s="1" t="b">
        <v>0</v>
      </c>
      <c r="Q331" s="1" t="s">
        <v>698</v>
      </c>
      <c r="R331" s="1" t="s">
        <v>185</v>
      </c>
      <c r="S331" s="1" t="s">
        <v>691</v>
      </c>
      <c r="T331" s="1" t="s">
        <v>39</v>
      </c>
      <c r="U331" s="1" t="str">
        <f>IF(ISNUMBER('Post Data'!$N331),"Done","Pending")</f>
        <v>Done</v>
      </c>
      <c r="V331" s="5">
        <f>IFERROR('Post Data'!$N331-'Post Data'!$M331,5000)</f>
        <v>0.002083333333</v>
      </c>
      <c r="W331" s="1" t="str">
        <f t="array" ref="W331">IFS('Post Data'!$V331&lt;=5,"00-05 Days",
AND('Post Data'!$V331&gt;5,'Post Data'!$V331&lt;=10),"06-10 Days",
AND('Post Data'!$V331&gt;10,'Post Data'!$V331&lt;=15),"11-15 Days",
AND('Post Data'!$V331&gt;15,'Post Data'!$V331&lt;=20),"16-20 Days",
'Post Data'!$V331&gt;20,"20+ Days")</f>
        <v>00-05 Days</v>
      </c>
      <c r="X331" s="1" t="str">
        <f>IF(AND('Post Data'!$N331&lt;='Post Data'!$L331,'Post Data'!$N331&lt;&gt;0),"Within SLA",IF(AND(TODAY()&lt;='Post Data'!$L331,'Post Data'!$N331=0),"Within SLA","SLA Violated"))</f>
        <v>SLA Violated</v>
      </c>
      <c r="Y331" s="1" t="str">
        <f t="array" ref="Y331">IFERROR(INDEX('Pending @'!$B$2:$B$19,MATCH('Post Data'!$H331,'Pending @'!$A$2:$A$19,0)),
IF(AND('Post Data'!$D331="Region Update",'Post Data'!$AA331="Central"),"DNS-Central",
IF(AND('Post Data'!$D331="Region Update",'Post Data'!$AA331="Eastern"),"DNS-Eastern",
IF(AND('Post Data'!$D331="Region Update",'Post Data'!$AA331="Northern"),"DNS-Northern",
IF(AND('Post Data'!$D331="Region Update",'Post Data'!$AA331="Southern"),"DNS-Southern",
IF(AND('Post Data'!$D331="Region Update",'Post Data'!$AA331="Western"),"DNS-Western",
IF(AND('Post Data'!$D331="Region Update",'Post Data'!$AA331="Ops CO"),"DNS-Regional Ops",
IF(AND('Post Data'!$D331="Invoice Validation",'Post Data'!$AA331="Central"),"DNS-Central",
IF(AND('Post Data'!$D331="Invoice Validation",'Post Data'!$AA331="Eastern"),"DNS-Eastern",
IF(AND('Post Data'!$D331="Invoice Validation",'Post Data'!$AA331="Northern"),"DNS-Northern",
IF(AND('Post Data'!$D331="Invoice Validation",'Post Data'!$AA331="Southern"),"DNS-Southern",
IF(AND('Post Data'!$D331="Invoice Validation",'Post Data'!$AA331="Western"),"DNS-Western",
IF(AND('Post Data'!$D331="Invoiced Validation",'Post Data'!$AA331="Ops CO"),"DNS-Regional Ops",
IF(OR('Post Data'!$D331="Create &amp; Upload PO",'Post Data'!$D331="Payment Status Update",'Post Data'!$D331="Create SES and Send to Finance"),"DNS-Finance",
IF('Post Data'!$D331="SCM Invoice Validation","DNS-SCM")))))))))))))))</f>
        <v>Browns-Western</v>
      </c>
      <c r="Z331" s="1" t="str">
        <f>IF(ISNUMBER(SEARCH("DNS",'Post Data'!$Y331)),"DNS","Vendor")</f>
        <v>Vendor</v>
      </c>
      <c r="AA331" s="1" t="str">
        <f t="array" ref="AA331">IFS(ISNUMBER(SEARCH("Central Office",'Post Data'!$C331)),"Ops CO",
OR(ISNUMBER(SEARCH("CNR",'Post Data'!$C331)),ISNUMBER(SEARCH("NWR",'Post Data'!$C331))),"Central",
OR(ISNUMBER(SEARCH("ESR",'Post Data'!$C331)),ISNUMBER(SEARCH("UVR",'Post Data'!$C331))),"Eastern",
OR(ISNUMBER(SEARCH("NCR",'Post Data'!$C331)),ISNUMBER(SEARCH("NTR",'Post Data'!$C331))),"Northern",
OR(ISNUMBER(SEARCH("WSR",'Post Data'!$C331)),ISNUMBER(SEARCH("SUR",'Post Data'!$C331))),"Southern",
OR(ISNUMBER(SEARCH("WCR",'Post Data'!$C331)),ISNUMBER(SEARCH("WNR",'Post Data'!$C331))),"Western")</f>
        <v>Ops CO</v>
      </c>
      <c r="AB331" s="1" t="str">
        <f>'Post Data'!$R331</f>
        <v>Caretaker</v>
      </c>
      <c r="AC331" s="4">
        <v>45016.0</v>
      </c>
      <c r="AD331" s="1">
        <f>COUNTIFS('Post Data'!$X$2:$X$465,"Within SLA",'Post Data'!$C$2:$C$465,'Post Data'!$C331,'Post Data'!$D$2:$D$465,'Post Data'!$D331)</f>
        <v>0</v>
      </c>
      <c r="AE331" s="1">
        <f>COUNTIFS('Post Data'!$X$2:$X$465,"SLA Violated",'Post Data'!$C$2:$C$465,'Post Data'!$C331,'Post Data'!$D$2:$D$465,'Post Data'!$D331)</f>
        <v>1</v>
      </c>
      <c r="AF331" s="10">
        <f>'Post Data'!$AD331/('Post Data'!$AD331+'Post Data'!$AE331)</f>
        <v>0</v>
      </c>
    </row>
    <row r="332" ht="15.75" customHeight="1">
      <c r="A332" s="1" t="s">
        <v>740</v>
      </c>
      <c r="B332" s="1" t="s">
        <v>29</v>
      </c>
      <c r="C332" s="1" t="s">
        <v>736</v>
      </c>
      <c r="D332" s="1" t="s">
        <v>138</v>
      </c>
      <c r="E332" s="1" t="s">
        <v>689</v>
      </c>
      <c r="F332" s="1" t="s">
        <v>690</v>
      </c>
      <c r="G332" s="1" t="s">
        <v>166</v>
      </c>
      <c r="H332" s="1" t="s">
        <v>167</v>
      </c>
      <c r="I332" s="1">
        <v>90.0</v>
      </c>
      <c r="J332" s="1" t="s">
        <v>34</v>
      </c>
      <c r="K332" s="1" t="s">
        <v>35</v>
      </c>
      <c r="L332" s="9">
        <v>45122.78888888889</v>
      </c>
      <c r="M332" s="9">
        <v>45118.78888888889</v>
      </c>
      <c r="N332" s="9">
        <v>45118.78958333333</v>
      </c>
      <c r="O332" s="1" t="s">
        <v>246</v>
      </c>
      <c r="P332" s="1" t="b">
        <v>0</v>
      </c>
      <c r="Q332" s="1" t="s">
        <v>138</v>
      </c>
      <c r="R332" s="1" t="s">
        <v>185</v>
      </c>
      <c r="S332" s="1" t="s">
        <v>691</v>
      </c>
      <c r="T332" s="1" t="s">
        <v>39</v>
      </c>
      <c r="U332" s="1" t="str">
        <f>IF(ISNUMBER('Post Data'!$N332),"Done","Pending")</f>
        <v>Done</v>
      </c>
      <c r="V332" s="5">
        <f>IFERROR('Post Data'!$N332-'Post Data'!$M332,5000)</f>
        <v>0.0006944444394</v>
      </c>
      <c r="W332" s="1" t="str">
        <f t="array" ref="W332">IFS('Post Data'!$V332&lt;=5,"00-05 Days",
AND('Post Data'!$V332&gt;5,'Post Data'!$V332&lt;=10),"06-10 Days",
AND('Post Data'!$V332&gt;10,'Post Data'!$V332&lt;=15),"11-15 Days",
AND('Post Data'!$V332&gt;15,'Post Data'!$V332&lt;=20),"16-20 Days",
'Post Data'!$V332&gt;20,"20+ Days")</f>
        <v>00-05 Days</v>
      </c>
      <c r="X332" s="1" t="str">
        <f>IF(AND('Post Data'!$N332&lt;='Post Data'!$L332,'Post Data'!$N332&lt;&gt;0),"Within SLA",IF(AND(TODAY()&lt;='Post Data'!$L332,'Post Data'!$N332=0),"Within SLA","SLA Violated"))</f>
        <v>Within SLA</v>
      </c>
      <c r="Y332" s="1" t="str">
        <f t="array" ref="Y332">IFERROR(INDEX('Pending @'!$B$2:$B$19,MATCH('Post Data'!$H332,'Pending @'!$A$2:$A$19,0)),
IF(AND('Post Data'!$D332="Region Update",'Post Data'!$AA332="Central"),"DNS-Central",
IF(AND('Post Data'!$D332="Region Update",'Post Data'!$AA332="Eastern"),"DNS-Eastern",
IF(AND('Post Data'!$D332="Region Update",'Post Data'!$AA332="Northern"),"DNS-Northern",
IF(AND('Post Data'!$D332="Region Update",'Post Data'!$AA332="Southern"),"DNS-Southern",
IF(AND('Post Data'!$D332="Region Update",'Post Data'!$AA332="Western"),"DNS-Western",
IF(AND('Post Data'!$D332="Region Update",'Post Data'!$AA332="Ops CO"),"DNS-Regional Ops",
IF(AND('Post Data'!$D332="Invoice Validation",'Post Data'!$AA332="Central"),"DNS-Central",
IF(AND('Post Data'!$D332="Invoice Validation",'Post Data'!$AA332="Eastern"),"DNS-Eastern",
IF(AND('Post Data'!$D332="Invoice Validation",'Post Data'!$AA332="Northern"),"DNS-Northern",
IF(AND('Post Data'!$D332="Invoice Validation",'Post Data'!$AA332="Southern"),"DNS-Southern",
IF(AND('Post Data'!$D332="Invoice Validation",'Post Data'!$AA332="Western"),"DNS-Western",
IF(AND('Post Data'!$D332="Invoiced Validation",'Post Data'!$AA332="Ops CO"),"DNS-Regional Ops",
IF(OR('Post Data'!$D332="Create &amp; Upload PO",'Post Data'!$D332="Payment Status Update",'Post Data'!$D332="Create SES and Send to Finance"),"DNS-Finance",
IF('Post Data'!$D332="SCM Invoice Validation","DNS-SCM")))))))))))))))</f>
        <v>DNS-SCM</v>
      </c>
      <c r="Z332" s="1" t="str">
        <f>IF(ISNUMBER(SEARCH("DNS",'Post Data'!$Y332)),"DNS","Vendor")</f>
        <v>DNS</v>
      </c>
      <c r="AA332" s="1" t="str">
        <f t="array" ref="AA332">IFS(ISNUMBER(SEARCH("Central Office",'Post Data'!$C332)),"Ops CO",
OR(ISNUMBER(SEARCH("CNR",'Post Data'!$C332)),ISNUMBER(SEARCH("NWR",'Post Data'!$C332))),"Central",
OR(ISNUMBER(SEARCH("ESR",'Post Data'!$C332)),ISNUMBER(SEARCH("UVR",'Post Data'!$C332))),"Eastern",
OR(ISNUMBER(SEARCH("NCR",'Post Data'!$C332)),ISNUMBER(SEARCH("NTR",'Post Data'!$C332))),"Northern",
OR(ISNUMBER(SEARCH("WSR",'Post Data'!$C332)),ISNUMBER(SEARCH("SUR",'Post Data'!$C332))),"Southern",
OR(ISNUMBER(SEARCH("WCR",'Post Data'!$C332)),ISNUMBER(SEARCH("WNR",'Post Data'!$C332))),"Western")</f>
        <v>Ops CO</v>
      </c>
      <c r="AB332" s="1" t="str">
        <f>'Post Data'!$R332</f>
        <v>Caretaker</v>
      </c>
      <c r="AC332" s="4">
        <v>45016.0</v>
      </c>
      <c r="AD332" s="1">
        <f>COUNTIFS('Post Data'!$X$2:$X$465,"Within SLA",'Post Data'!$C$2:$C$465,'Post Data'!$C332,'Post Data'!$D$2:$D$465,'Post Data'!$D332)</f>
        <v>2</v>
      </c>
      <c r="AE332" s="1">
        <f>COUNTIFS('Post Data'!$X$2:$X$465,"SLA Violated",'Post Data'!$C$2:$C$465,'Post Data'!$C332,'Post Data'!$D$2:$D$465,'Post Data'!$D332)</f>
        <v>0</v>
      </c>
      <c r="AF332" s="10">
        <f>'Post Data'!$AD332/('Post Data'!$AD332+'Post Data'!$AE332)</f>
        <v>1</v>
      </c>
    </row>
    <row r="333" ht="15.75" customHeight="1">
      <c r="A333" s="1" t="s">
        <v>741</v>
      </c>
      <c r="B333" s="1" t="s">
        <v>29</v>
      </c>
      <c r="C333" s="1" t="s">
        <v>736</v>
      </c>
      <c r="D333" s="1" t="s">
        <v>182</v>
      </c>
      <c r="E333" s="1" t="s">
        <v>689</v>
      </c>
      <c r="F333" s="1" t="s">
        <v>690</v>
      </c>
      <c r="G333" s="1" t="s">
        <v>188</v>
      </c>
      <c r="H333" s="1" t="s">
        <v>189</v>
      </c>
      <c r="I333" s="1">
        <v>90.0</v>
      </c>
      <c r="J333" s="1" t="s">
        <v>34</v>
      </c>
      <c r="K333" s="1" t="s">
        <v>35</v>
      </c>
      <c r="L333" s="9">
        <v>45121.78888888889</v>
      </c>
      <c r="M333" s="9">
        <v>45118.78888888889</v>
      </c>
      <c r="N333" s="9">
        <v>45118.78888888889</v>
      </c>
      <c r="O333" s="1" t="s">
        <v>246</v>
      </c>
      <c r="P333" s="1" t="b">
        <v>0</v>
      </c>
      <c r="Q333" s="1" t="s">
        <v>182</v>
      </c>
      <c r="R333" s="1" t="s">
        <v>185</v>
      </c>
      <c r="S333" s="1" t="s">
        <v>691</v>
      </c>
      <c r="T333" s="1" t="s">
        <v>39</v>
      </c>
      <c r="U333" s="1" t="str">
        <f>IF(ISNUMBER('Post Data'!$N333),"Done","Pending")</f>
        <v>Done</v>
      </c>
      <c r="V333" s="5">
        <f>IFERROR('Post Data'!$N333-'Post Data'!$M333,5000)</f>
        <v>0</v>
      </c>
      <c r="W333" s="1" t="str">
        <f t="array" ref="W333">IFS('Post Data'!$V333&lt;=5,"00-05 Days",
AND('Post Data'!$V333&gt;5,'Post Data'!$V333&lt;=10),"06-10 Days",
AND('Post Data'!$V333&gt;10,'Post Data'!$V333&lt;=15),"11-15 Days",
AND('Post Data'!$V333&gt;15,'Post Data'!$V333&lt;=20),"16-20 Days",
'Post Data'!$V333&gt;20,"20+ Days")</f>
        <v>00-05 Days</v>
      </c>
      <c r="X333" s="1" t="str">
        <f>IF(AND('Post Data'!$N333&lt;='Post Data'!$L333,'Post Data'!$N333&lt;&gt;0),"Within SLA",IF(AND(TODAY()&lt;='Post Data'!$L333,'Post Data'!$N333=0),"Within SLA","SLA Violated"))</f>
        <v>Within SLA</v>
      </c>
      <c r="Y333" s="1" t="str">
        <f t="array" ref="Y333">IFERROR(INDEX('Pending @'!$B$2:$B$19,MATCH('Post Data'!$H333,'Pending @'!$A$2:$A$19,0)),
IF(AND('Post Data'!$D333="Region Update",'Post Data'!$AA333="Central"),"DNS-Central",
IF(AND('Post Data'!$D333="Region Update",'Post Data'!$AA333="Eastern"),"DNS-Eastern",
IF(AND('Post Data'!$D333="Region Update",'Post Data'!$AA333="Northern"),"DNS-Northern",
IF(AND('Post Data'!$D333="Region Update",'Post Data'!$AA333="Southern"),"DNS-Southern",
IF(AND('Post Data'!$D333="Region Update",'Post Data'!$AA333="Western"),"DNS-Western",
IF(AND('Post Data'!$D333="Region Update",'Post Data'!$AA333="Ops CO"),"DNS-Regional Ops",
IF(AND('Post Data'!$D333="Invoice Validation",'Post Data'!$AA333="Central"),"DNS-Central",
IF(AND('Post Data'!$D333="Invoice Validation",'Post Data'!$AA333="Eastern"),"DNS-Eastern",
IF(AND('Post Data'!$D333="Invoice Validation",'Post Data'!$AA333="Northern"),"DNS-Northern",
IF(AND('Post Data'!$D333="Invoice Validation",'Post Data'!$AA333="Southern"),"DNS-Southern",
IF(AND('Post Data'!$D333="Invoice Validation",'Post Data'!$AA333="Western"),"DNS-Western",
IF(AND('Post Data'!$D333="Invoiced Validation",'Post Data'!$AA333="Ops CO"),"DNS-Regional Ops",
IF(OR('Post Data'!$D333="Create &amp; Upload PO",'Post Data'!$D333="Payment Status Update",'Post Data'!$D333="Create SES and Send to Finance"),"DNS-Finance",
IF('Post Data'!$D333="SCM Invoice Validation","DNS-SCM")))))))))))))))</f>
        <v>DNS-Western</v>
      </c>
      <c r="Z333" s="1" t="str">
        <f>IF(ISNUMBER(SEARCH("DNS",'Post Data'!$Y333)),"DNS","Vendor")</f>
        <v>DNS</v>
      </c>
      <c r="AA333" s="1" t="str">
        <f t="array" ref="AA333">IFS(ISNUMBER(SEARCH("Central Office",'Post Data'!$C333)),"Ops CO",
OR(ISNUMBER(SEARCH("CNR",'Post Data'!$C333)),ISNUMBER(SEARCH("NWR",'Post Data'!$C333))),"Central",
OR(ISNUMBER(SEARCH("ESR",'Post Data'!$C333)),ISNUMBER(SEARCH("UVR",'Post Data'!$C333))),"Eastern",
OR(ISNUMBER(SEARCH("NCR",'Post Data'!$C333)),ISNUMBER(SEARCH("NTR",'Post Data'!$C333))),"Northern",
OR(ISNUMBER(SEARCH("WSR",'Post Data'!$C333)),ISNUMBER(SEARCH("SUR",'Post Data'!$C333))),"Southern",
OR(ISNUMBER(SEARCH("WCR",'Post Data'!$C333)),ISNUMBER(SEARCH("WNR",'Post Data'!$C333))),"Western")</f>
        <v>Ops CO</v>
      </c>
      <c r="AB333" s="1" t="str">
        <f>'Post Data'!$R333</f>
        <v>Caretaker</v>
      </c>
      <c r="AC333" s="4">
        <v>45016.0</v>
      </c>
      <c r="AD333" s="1">
        <f>COUNTIFS('Post Data'!$X$2:$X$465,"Within SLA",'Post Data'!$C$2:$C$465,'Post Data'!$C333,'Post Data'!$D$2:$D$465,'Post Data'!$D333)</f>
        <v>2</v>
      </c>
      <c r="AE333" s="1">
        <f>COUNTIFS('Post Data'!$X$2:$X$465,"SLA Violated",'Post Data'!$C$2:$C$465,'Post Data'!$C333,'Post Data'!$D$2:$D$465,'Post Data'!$D333)</f>
        <v>0</v>
      </c>
      <c r="AF333" s="10">
        <f>'Post Data'!$AD333/('Post Data'!$AD333+'Post Data'!$AE333)</f>
        <v>1</v>
      </c>
    </row>
    <row r="334" ht="15.75" customHeight="1">
      <c r="A334" s="1" t="s">
        <v>742</v>
      </c>
      <c r="B334" s="1" t="s">
        <v>29</v>
      </c>
      <c r="C334" s="1" t="s">
        <v>736</v>
      </c>
      <c r="D334" s="1" t="s">
        <v>414</v>
      </c>
      <c r="E334" s="1" t="s">
        <v>689</v>
      </c>
      <c r="F334" s="1" t="s">
        <v>690</v>
      </c>
      <c r="G334" s="1" t="s">
        <v>338</v>
      </c>
      <c r="H334" s="1" t="s">
        <v>339</v>
      </c>
      <c r="I334" s="1">
        <v>90.0</v>
      </c>
      <c r="J334" s="1" t="s">
        <v>34</v>
      </c>
      <c r="K334" s="1" t="s">
        <v>35</v>
      </c>
      <c r="L334" s="9"/>
      <c r="M334" s="9">
        <v>45118.774305555555</v>
      </c>
      <c r="N334" s="9">
        <v>45118.78888888889</v>
      </c>
      <c r="O334" s="1" t="s">
        <v>246</v>
      </c>
      <c r="P334" s="1" t="b">
        <v>0</v>
      </c>
      <c r="Q334" s="1" t="s">
        <v>414</v>
      </c>
      <c r="R334" s="1" t="s">
        <v>185</v>
      </c>
      <c r="S334" s="1" t="s">
        <v>691</v>
      </c>
      <c r="T334" s="1" t="s">
        <v>39</v>
      </c>
      <c r="U334" s="1" t="str">
        <f>IF(ISNUMBER('Post Data'!$N334),"Done","Pending")</f>
        <v>Done</v>
      </c>
      <c r="V334" s="5">
        <f>IFERROR('Post Data'!$N334-'Post Data'!$M334,5000)</f>
        <v>0.01458333334</v>
      </c>
      <c r="W334" s="1" t="str">
        <f t="array" ref="W334">IFS('Post Data'!$V334&lt;=5,"00-05 Days",
AND('Post Data'!$V334&gt;5,'Post Data'!$V334&lt;=10),"06-10 Days",
AND('Post Data'!$V334&gt;10,'Post Data'!$V334&lt;=15),"11-15 Days",
AND('Post Data'!$V334&gt;15,'Post Data'!$V334&lt;=20),"16-20 Days",
'Post Data'!$V334&gt;20,"20+ Days")</f>
        <v>00-05 Days</v>
      </c>
      <c r="X334" s="1" t="str">
        <f>IF(AND('Post Data'!$N334&lt;='Post Data'!$L334,'Post Data'!$N334&lt;&gt;0),"Within SLA",IF(AND(TODAY()&lt;='Post Data'!$L334,'Post Data'!$N334=0),"Within SLA","SLA Violated"))</f>
        <v>SLA Violated</v>
      </c>
      <c r="Y334" s="1" t="str">
        <f t="array" ref="Y334">IFERROR(INDEX('Pending @'!$B$2:$B$19,MATCH('Post Data'!$H334,'Pending @'!$A$2:$A$19,0)),
IF(AND('Post Data'!$D334="Region Update",'Post Data'!$AA334="Central"),"DNS-Central",
IF(AND('Post Data'!$D334="Region Update",'Post Data'!$AA334="Eastern"),"DNS-Eastern",
IF(AND('Post Data'!$D334="Region Update",'Post Data'!$AA334="Northern"),"DNS-Northern",
IF(AND('Post Data'!$D334="Region Update",'Post Data'!$AA334="Southern"),"DNS-Southern",
IF(AND('Post Data'!$D334="Region Update",'Post Data'!$AA334="Western"),"DNS-Western",
IF(AND('Post Data'!$D334="Region Update",'Post Data'!$AA334="Ops CO"),"DNS-Regional Ops",
IF(AND('Post Data'!$D334="Invoice Validation",'Post Data'!$AA334="Central"),"DNS-Central",
IF(AND('Post Data'!$D334="Invoice Validation",'Post Data'!$AA334="Eastern"),"DNS-Eastern",
IF(AND('Post Data'!$D334="Invoice Validation",'Post Data'!$AA334="Northern"),"DNS-Northern",
IF(AND('Post Data'!$D334="Invoice Validation",'Post Data'!$AA334="Southern"),"DNS-Southern",
IF(AND('Post Data'!$D334="Invoice Validation",'Post Data'!$AA334="Western"),"DNS-Western",
IF(AND('Post Data'!$D334="Invoiced Validation",'Post Data'!$AA334="Ops CO"),"DNS-Regional Ops",
IF(OR('Post Data'!$D334="Create &amp; Upload PO",'Post Data'!$D334="Payment Status Update",'Post Data'!$D334="Create SES and Send to Finance"),"DNS-Finance",
IF('Post Data'!$D334="SCM Invoice Validation","DNS-SCM")))))))))))))))</f>
        <v>Browns-Western</v>
      </c>
      <c r="Z334" s="1" t="str">
        <f>IF(ISNUMBER(SEARCH("DNS",'Post Data'!$Y334)),"DNS","Vendor")</f>
        <v>Vendor</v>
      </c>
      <c r="AA334" s="1" t="str">
        <f t="array" ref="AA334">IFS(ISNUMBER(SEARCH("Central Office",'Post Data'!$C334)),"Ops CO",
OR(ISNUMBER(SEARCH("CNR",'Post Data'!$C334)),ISNUMBER(SEARCH("NWR",'Post Data'!$C334))),"Central",
OR(ISNUMBER(SEARCH("ESR",'Post Data'!$C334)),ISNUMBER(SEARCH("UVR",'Post Data'!$C334))),"Eastern",
OR(ISNUMBER(SEARCH("NCR",'Post Data'!$C334)),ISNUMBER(SEARCH("NTR",'Post Data'!$C334))),"Northern",
OR(ISNUMBER(SEARCH("WSR",'Post Data'!$C334)),ISNUMBER(SEARCH("SUR",'Post Data'!$C334))),"Southern",
OR(ISNUMBER(SEARCH("WCR",'Post Data'!$C334)),ISNUMBER(SEARCH("WNR",'Post Data'!$C334))),"Western")</f>
        <v>Ops CO</v>
      </c>
      <c r="AB334" s="1" t="str">
        <f>'Post Data'!$R334</f>
        <v>Caretaker</v>
      </c>
      <c r="AC334" s="4">
        <v>45016.0</v>
      </c>
      <c r="AD334" s="1">
        <f>COUNTIFS('Post Data'!$X$2:$X$465,"Within SLA",'Post Data'!$C$2:$C$465,'Post Data'!$C334,'Post Data'!$D$2:$D$465,'Post Data'!$D334)</f>
        <v>0</v>
      </c>
      <c r="AE334" s="1">
        <f>COUNTIFS('Post Data'!$X$2:$X$465,"SLA Violated",'Post Data'!$C$2:$C$465,'Post Data'!$C334,'Post Data'!$D$2:$D$465,'Post Data'!$D334)</f>
        <v>1</v>
      </c>
      <c r="AF334" s="10">
        <f>'Post Data'!$AD334/('Post Data'!$AD334+'Post Data'!$AE334)</f>
        <v>0</v>
      </c>
    </row>
    <row r="335" ht="15.75" customHeight="1">
      <c r="A335" s="1" t="s">
        <v>743</v>
      </c>
      <c r="B335" s="1" t="s">
        <v>29</v>
      </c>
      <c r="C335" s="1" t="s">
        <v>736</v>
      </c>
      <c r="D335" s="1" t="s">
        <v>182</v>
      </c>
      <c r="E335" s="1" t="s">
        <v>689</v>
      </c>
      <c r="F335" s="1" t="s">
        <v>690</v>
      </c>
      <c r="G335" s="1" t="s">
        <v>188</v>
      </c>
      <c r="H335" s="1" t="s">
        <v>189</v>
      </c>
      <c r="I335" s="1">
        <v>90.0</v>
      </c>
      <c r="J335" s="1" t="s">
        <v>34</v>
      </c>
      <c r="K335" s="1" t="s">
        <v>35</v>
      </c>
      <c r="L335" s="9">
        <v>45121.76875</v>
      </c>
      <c r="M335" s="9">
        <v>45118.76875</v>
      </c>
      <c r="N335" s="9">
        <v>45118.774305555555</v>
      </c>
      <c r="O335" s="1" t="s">
        <v>246</v>
      </c>
      <c r="P335" s="1" t="b">
        <v>0</v>
      </c>
      <c r="Q335" s="1" t="s">
        <v>182</v>
      </c>
      <c r="R335" s="1" t="s">
        <v>185</v>
      </c>
      <c r="S335" s="1" t="s">
        <v>691</v>
      </c>
      <c r="T335" s="1" t="s">
        <v>39</v>
      </c>
      <c r="U335" s="1" t="str">
        <f>IF(ISNUMBER('Post Data'!$N335),"Done","Pending")</f>
        <v>Done</v>
      </c>
      <c r="V335" s="5">
        <f>IFERROR('Post Data'!$N335-'Post Data'!$M335,5000)</f>
        <v>0.005555555552</v>
      </c>
      <c r="W335" s="1" t="str">
        <f t="array" ref="W335">IFS('Post Data'!$V335&lt;=5,"00-05 Days",
AND('Post Data'!$V335&gt;5,'Post Data'!$V335&lt;=10),"06-10 Days",
AND('Post Data'!$V335&gt;10,'Post Data'!$V335&lt;=15),"11-15 Days",
AND('Post Data'!$V335&gt;15,'Post Data'!$V335&lt;=20),"16-20 Days",
'Post Data'!$V335&gt;20,"20+ Days")</f>
        <v>00-05 Days</v>
      </c>
      <c r="X335" s="1" t="str">
        <f>IF(AND('Post Data'!$N335&lt;='Post Data'!$L335,'Post Data'!$N335&lt;&gt;0),"Within SLA",IF(AND(TODAY()&lt;='Post Data'!$L335,'Post Data'!$N335=0),"Within SLA","SLA Violated"))</f>
        <v>Within SLA</v>
      </c>
      <c r="Y335" s="1" t="str">
        <f t="array" ref="Y335">IFERROR(INDEX('Pending @'!$B$2:$B$19,MATCH('Post Data'!$H335,'Pending @'!$A$2:$A$19,0)),
IF(AND('Post Data'!$D335="Region Update",'Post Data'!$AA335="Central"),"DNS-Central",
IF(AND('Post Data'!$D335="Region Update",'Post Data'!$AA335="Eastern"),"DNS-Eastern",
IF(AND('Post Data'!$D335="Region Update",'Post Data'!$AA335="Northern"),"DNS-Northern",
IF(AND('Post Data'!$D335="Region Update",'Post Data'!$AA335="Southern"),"DNS-Southern",
IF(AND('Post Data'!$D335="Region Update",'Post Data'!$AA335="Western"),"DNS-Western",
IF(AND('Post Data'!$D335="Region Update",'Post Data'!$AA335="Ops CO"),"DNS-Regional Ops",
IF(AND('Post Data'!$D335="Invoice Validation",'Post Data'!$AA335="Central"),"DNS-Central",
IF(AND('Post Data'!$D335="Invoice Validation",'Post Data'!$AA335="Eastern"),"DNS-Eastern",
IF(AND('Post Data'!$D335="Invoice Validation",'Post Data'!$AA335="Northern"),"DNS-Northern",
IF(AND('Post Data'!$D335="Invoice Validation",'Post Data'!$AA335="Southern"),"DNS-Southern",
IF(AND('Post Data'!$D335="Invoice Validation",'Post Data'!$AA335="Western"),"DNS-Western",
IF(AND('Post Data'!$D335="Invoiced Validation",'Post Data'!$AA335="Ops CO"),"DNS-Regional Ops",
IF(OR('Post Data'!$D335="Create &amp; Upload PO",'Post Data'!$D335="Payment Status Update",'Post Data'!$D335="Create SES and Send to Finance"),"DNS-Finance",
IF('Post Data'!$D335="SCM Invoice Validation","DNS-SCM")))))))))))))))</f>
        <v>DNS-Western</v>
      </c>
      <c r="Z335" s="1" t="str">
        <f>IF(ISNUMBER(SEARCH("DNS",'Post Data'!$Y335)),"DNS","Vendor")</f>
        <v>DNS</v>
      </c>
      <c r="AA335" s="1" t="str">
        <f t="array" ref="AA335">IFS(ISNUMBER(SEARCH("Central Office",'Post Data'!$C335)),"Ops CO",
OR(ISNUMBER(SEARCH("CNR",'Post Data'!$C335)),ISNUMBER(SEARCH("NWR",'Post Data'!$C335))),"Central",
OR(ISNUMBER(SEARCH("ESR",'Post Data'!$C335)),ISNUMBER(SEARCH("UVR",'Post Data'!$C335))),"Eastern",
OR(ISNUMBER(SEARCH("NCR",'Post Data'!$C335)),ISNUMBER(SEARCH("NTR",'Post Data'!$C335))),"Northern",
OR(ISNUMBER(SEARCH("WSR",'Post Data'!$C335)),ISNUMBER(SEARCH("SUR",'Post Data'!$C335))),"Southern",
OR(ISNUMBER(SEARCH("WCR",'Post Data'!$C335)),ISNUMBER(SEARCH("WNR",'Post Data'!$C335))),"Western")</f>
        <v>Ops CO</v>
      </c>
      <c r="AB335" s="1" t="str">
        <f>'Post Data'!$R335</f>
        <v>Caretaker</v>
      </c>
      <c r="AC335" s="4">
        <v>45016.0</v>
      </c>
      <c r="AD335" s="1">
        <f>COUNTIFS('Post Data'!$X$2:$X$465,"Within SLA",'Post Data'!$C$2:$C$465,'Post Data'!$C335,'Post Data'!$D$2:$D$465,'Post Data'!$D335)</f>
        <v>2</v>
      </c>
      <c r="AE335" s="1">
        <f>COUNTIFS('Post Data'!$X$2:$X$465,"SLA Violated",'Post Data'!$C$2:$C$465,'Post Data'!$C335,'Post Data'!$D$2:$D$465,'Post Data'!$D335)</f>
        <v>0</v>
      </c>
      <c r="AF335" s="10">
        <f>'Post Data'!$AD335/('Post Data'!$AD335+'Post Data'!$AE335)</f>
        <v>1</v>
      </c>
    </row>
    <row r="336" ht="15.75" customHeight="1">
      <c r="A336" s="1" t="s">
        <v>744</v>
      </c>
      <c r="B336" s="1" t="s">
        <v>29</v>
      </c>
      <c r="C336" s="1" t="s">
        <v>724</v>
      </c>
      <c r="D336" s="1" t="s">
        <v>154</v>
      </c>
      <c r="E336" s="1" t="s">
        <v>689</v>
      </c>
      <c r="F336" s="1" t="s">
        <v>690</v>
      </c>
      <c r="G336" s="1" t="s">
        <v>338</v>
      </c>
      <c r="H336" s="1" t="s">
        <v>339</v>
      </c>
      <c r="I336" s="1">
        <v>91.0</v>
      </c>
      <c r="J336" s="1" t="s">
        <v>34</v>
      </c>
      <c r="K336" s="1" t="s">
        <v>35</v>
      </c>
      <c r="L336" s="9">
        <v>45122.74444444444</v>
      </c>
      <c r="M336" s="9">
        <v>45118.74444444444</v>
      </c>
      <c r="N336" s="9">
        <v>45118.79791666667</v>
      </c>
      <c r="O336" s="1" t="s">
        <v>246</v>
      </c>
      <c r="P336" s="1" t="b">
        <v>0</v>
      </c>
      <c r="Q336" s="1" t="s">
        <v>154</v>
      </c>
      <c r="R336" s="1" t="s">
        <v>42</v>
      </c>
      <c r="S336" s="1" t="s">
        <v>725</v>
      </c>
      <c r="T336" s="1" t="s">
        <v>39</v>
      </c>
      <c r="U336" s="1" t="str">
        <f>IF(ISNUMBER('Post Data'!$N336),"Done","Pending")</f>
        <v>Done</v>
      </c>
      <c r="V336" s="5">
        <f>IFERROR('Post Data'!$N336-'Post Data'!$M336,5000)</f>
        <v>0.05347222223</v>
      </c>
      <c r="W336" s="1" t="str">
        <f t="array" ref="W336">IFS('Post Data'!$V336&lt;=5,"00-05 Days",
AND('Post Data'!$V336&gt;5,'Post Data'!$V336&lt;=10),"06-10 Days",
AND('Post Data'!$V336&gt;10,'Post Data'!$V336&lt;=15),"11-15 Days",
AND('Post Data'!$V336&gt;15,'Post Data'!$V336&lt;=20),"16-20 Days",
'Post Data'!$V336&gt;20,"20+ Days")</f>
        <v>00-05 Days</v>
      </c>
      <c r="X336" s="1" t="str">
        <f>IF(AND('Post Data'!$N336&lt;='Post Data'!$L336,'Post Data'!$N336&lt;&gt;0),"Within SLA",IF(AND(TODAY()&lt;='Post Data'!$L336,'Post Data'!$N336=0),"Within SLA","SLA Violated"))</f>
        <v>Within SLA</v>
      </c>
      <c r="Y336" s="1" t="str">
        <f t="array" ref="Y336">IFERROR(INDEX('Pending @'!$B$2:$B$19,MATCH('Post Data'!$H336,'Pending @'!$A$2:$A$19,0)),
IF(AND('Post Data'!$D336="Region Update",'Post Data'!$AA336="Central"),"DNS-Central",
IF(AND('Post Data'!$D336="Region Update",'Post Data'!$AA336="Eastern"),"DNS-Eastern",
IF(AND('Post Data'!$D336="Region Update",'Post Data'!$AA336="Northern"),"DNS-Northern",
IF(AND('Post Data'!$D336="Region Update",'Post Data'!$AA336="Southern"),"DNS-Southern",
IF(AND('Post Data'!$D336="Region Update",'Post Data'!$AA336="Western"),"DNS-Western",
IF(AND('Post Data'!$D336="Region Update",'Post Data'!$AA336="Ops CO"),"DNS-Regional Ops",
IF(AND('Post Data'!$D336="Invoice Validation",'Post Data'!$AA336="Central"),"DNS-Central",
IF(AND('Post Data'!$D336="Invoice Validation",'Post Data'!$AA336="Eastern"),"DNS-Eastern",
IF(AND('Post Data'!$D336="Invoice Validation",'Post Data'!$AA336="Northern"),"DNS-Northern",
IF(AND('Post Data'!$D336="Invoice Validation",'Post Data'!$AA336="Southern"),"DNS-Southern",
IF(AND('Post Data'!$D336="Invoice Validation",'Post Data'!$AA336="Western"),"DNS-Western",
IF(AND('Post Data'!$D336="Invoiced Validation",'Post Data'!$AA336="Ops CO"),"DNS-Regional Ops",
IF(OR('Post Data'!$D336="Create &amp; Upload PO",'Post Data'!$D336="Payment Status Update",'Post Data'!$D336="Create SES and Send to Finance"),"DNS-Finance",
IF('Post Data'!$D336="SCM Invoice Validation","DNS-SCM")))))))))))))))</f>
        <v>Browns-Western</v>
      </c>
      <c r="Z336" s="1" t="str">
        <f>IF(ISNUMBER(SEARCH("DNS",'Post Data'!$Y336)),"DNS","Vendor")</f>
        <v>Vendor</v>
      </c>
      <c r="AA336" s="1" t="str">
        <f t="array" ref="AA336">IFS(ISNUMBER(SEARCH("Central Office",'Post Data'!$C336)),"Ops CO",
OR(ISNUMBER(SEARCH("CNR",'Post Data'!$C336)),ISNUMBER(SEARCH("NWR",'Post Data'!$C336))),"Central",
OR(ISNUMBER(SEARCH("ESR",'Post Data'!$C336)),ISNUMBER(SEARCH("UVR",'Post Data'!$C336))),"Eastern",
OR(ISNUMBER(SEARCH("NCR",'Post Data'!$C336)),ISNUMBER(SEARCH("NTR",'Post Data'!$C336))),"Northern",
OR(ISNUMBER(SEARCH("WSR",'Post Data'!$C336)),ISNUMBER(SEARCH("SUR",'Post Data'!$C336))),"Southern",
OR(ISNUMBER(SEARCH("WCR",'Post Data'!$C336)),ISNUMBER(SEARCH("WNR",'Post Data'!$C336))),"Western")</f>
        <v>Western</v>
      </c>
      <c r="AB336" s="1" t="str">
        <f>'Post Data'!$R336</f>
        <v>PG</v>
      </c>
      <c r="AC336" s="4">
        <v>44985.0</v>
      </c>
      <c r="AD336" s="1">
        <f>COUNTIFS('Post Data'!$X$2:$X$465,"Within SLA",'Post Data'!$C$2:$C$465,'Post Data'!$C336,'Post Data'!$D$2:$D$465,'Post Data'!$D336)</f>
        <v>1</v>
      </c>
      <c r="AE336" s="1">
        <f>COUNTIFS('Post Data'!$X$2:$X$465,"SLA Violated",'Post Data'!$C$2:$C$465,'Post Data'!$C336,'Post Data'!$D$2:$D$465,'Post Data'!$D336)</f>
        <v>0</v>
      </c>
      <c r="AF336" s="10">
        <f>'Post Data'!$AD336/('Post Data'!$AD336+'Post Data'!$AE336)</f>
        <v>1</v>
      </c>
    </row>
    <row r="337" ht="15.75" customHeight="1">
      <c r="A337" s="1" t="s">
        <v>745</v>
      </c>
      <c r="B337" s="1" t="s">
        <v>29</v>
      </c>
      <c r="C337" s="1" t="s">
        <v>714</v>
      </c>
      <c r="D337" s="1" t="s">
        <v>154</v>
      </c>
      <c r="E337" s="1" t="s">
        <v>689</v>
      </c>
      <c r="F337" s="1" t="s">
        <v>690</v>
      </c>
      <c r="G337" s="1" t="s">
        <v>338</v>
      </c>
      <c r="H337" s="1" t="s">
        <v>339</v>
      </c>
      <c r="I337" s="1">
        <v>92.0</v>
      </c>
      <c r="J337" s="1" t="s">
        <v>34</v>
      </c>
      <c r="K337" s="1" t="s">
        <v>35</v>
      </c>
      <c r="L337" s="9">
        <v>45122.74375</v>
      </c>
      <c r="M337" s="9">
        <v>45118.74375</v>
      </c>
      <c r="N337" s="9">
        <v>45118.85833333333</v>
      </c>
      <c r="O337" s="1" t="s">
        <v>246</v>
      </c>
      <c r="P337" s="1" t="b">
        <v>0</v>
      </c>
      <c r="Q337" s="1" t="s">
        <v>154</v>
      </c>
      <c r="R337" s="1" t="s">
        <v>51</v>
      </c>
      <c r="S337" s="1" t="s">
        <v>48</v>
      </c>
      <c r="T337" s="1" t="s">
        <v>39</v>
      </c>
      <c r="U337" s="1" t="str">
        <f>IF(ISNUMBER('Post Data'!$N337),"Done","Pending")</f>
        <v>Done</v>
      </c>
      <c r="V337" s="5">
        <f>IFERROR('Post Data'!$N337-'Post Data'!$M337,5000)</f>
        <v>0.1145833333</v>
      </c>
      <c r="W337" s="1" t="str">
        <f t="array" ref="W337">IFS('Post Data'!$V337&lt;=5,"00-05 Days",
AND('Post Data'!$V337&gt;5,'Post Data'!$V337&lt;=10),"06-10 Days",
AND('Post Data'!$V337&gt;10,'Post Data'!$V337&lt;=15),"11-15 Days",
AND('Post Data'!$V337&gt;15,'Post Data'!$V337&lt;=20),"16-20 Days",
'Post Data'!$V337&gt;20,"20+ Days")</f>
        <v>00-05 Days</v>
      </c>
      <c r="X337" s="1" t="str">
        <f>IF(AND('Post Data'!$N337&lt;='Post Data'!$L337,'Post Data'!$N337&lt;&gt;0),"Within SLA",IF(AND(TODAY()&lt;='Post Data'!$L337,'Post Data'!$N337=0),"Within SLA","SLA Violated"))</f>
        <v>Within SLA</v>
      </c>
      <c r="Y337" s="1" t="str">
        <f t="array" ref="Y337">IFERROR(INDEX('Pending @'!$B$2:$B$19,MATCH('Post Data'!$H337,'Pending @'!$A$2:$A$19,0)),
IF(AND('Post Data'!$D337="Region Update",'Post Data'!$AA337="Central"),"DNS-Central",
IF(AND('Post Data'!$D337="Region Update",'Post Data'!$AA337="Eastern"),"DNS-Eastern",
IF(AND('Post Data'!$D337="Region Update",'Post Data'!$AA337="Northern"),"DNS-Northern",
IF(AND('Post Data'!$D337="Region Update",'Post Data'!$AA337="Southern"),"DNS-Southern",
IF(AND('Post Data'!$D337="Region Update",'Post Data'!$AA337="Western"),"DNS-Western",
IF(AND('Post Data'!$D337="Region Update",'Post Data'!$AA337="Ops CO"),"DNS-Regional Ops",
IF(AND('Post Data'!$D337="Invoice Validation",'Post Data'!$AA337="Central"),"DNS-Central",
IF(AND('Post Data'!$D337="Invoice Validation",'Post Data'!$AA337="Eastern"),"DNS-Eastern",
IF(AND('Post Data'!$D337="Invoice Validation",'Post Data'!$AA337="Northern"),"DNS-Northern",
IF(AND('Post Data'!$D337="Invoice Validation",'Post Data'!$AA337="Southern"),"DNS-Southern",
IF(AND('Post Data'!$D337="Invoice Validation",'Post Data'!$AA337="Western"),"DNS-Western",
IF(AND('Post Data'!$D337="Invoiced Validation",'Post Data'!$AA337="Ops CO"),"DNS-Regional Ops",
IF(OR('Post Data'!$D337="Create &amp; Upload PO",'Post Data'!$D337="Payment Status Update",'Post Data'!$D337="Create SES and Send to Finance"),"DNS-Finance",
IF('Post Data'!$D337="SCM Invoice Validation","DNS-SCM")))))))))))))))</f>
        <v>Browns-Western</v>
      </c>
      <c r="Z337" s="1" t="str">
        <f>IF(ISNUMBER(SEARCH("DNS",'Post Data'!$Y337)),"DNS","Vendor")</f>
        <v>Vendor</v>
      </c>
      <c r="AA337" s="1" t="str">
        <f t="array" ref="AA337">IFS(ISNUMBER(SEARCH("Central Office",'Post Data'!$C337)),"Ops CO",
OR(ISNUMBER(SEARCH("CNR",'Post Data'!$C337)),ISNUMBER(SEARCH("NWR",'Post Data'!$C337))),"Central",
OR(ISNUMBER(SEARCH("ESR",'Post Data'!$C337)),ISNUMBER(SEARCH("UVR",'Post Data'!$C337))),"Eastern",
OR(ISNUMBER(SEARCH("NCR",'Post Data'!$C337)),ISNUMBER(SEARCH("NTR",'Post Data'!$C337))),"Northern",
OR(ISNUMBER(SEARCH("WSR",'Post Data'!$C337)),ISNUMBER(SEARCH("SUR",'Post Data'!$C337))),"Southern",
OR(ISNUMBER(SEARCH("WCR",'Post Data'!$C337)),ISNUMBER(SEARCH("WNR",'Post Data'!$C337))),"Western")</f>
        <v>Western</v>
      </c>
      <c r="AB337" s="1" t="str">
        <f>'Post Data'!$R337</f>
        <v>Refuel</v>
      </c>
      <c r="AC337" s="4">
        <v>45107.0</v>
      </c>
      <c r="AD337" s="1">
        <f>COUNTIFS('Post Data'!$X$2:$X$465,"Within SLA",'Post Data'!$C$2:$C$465,'Post Data'!$C337,'Post Data'!$D$2:$D$465,'Post Data'!$D337)</f>
        <v>1</v>
      </c>
      <c r="AE337" s="1">
        <f>COUNTIFS('Post Data'!$X$2:$X$465,"SLA Violated",'Post Data'!$C$2:$C$465,'Post Data'!$C337,'Post Data'!$D$2:$D$465,'Post Data'!$D337)</f>
        <v>0</v>
      </c>
      <c r="AF337" s="10">
        <f>'Post Data'!$AD337/('Post Data'!$AD337+'Post Data'!$AE337)</f>
        <v>1</v>
      </c>
    </row>
    <row r="338" ht="15.75" customHeight="1">
      <c r="A338" s="1" t="s">
        <v>746</v>
      </c>
      <c r="B338" s="1" t="s">
        <v>29</v>
      </c>
      <c r="C338" s="1" t="s">
        <v>687</v>
      </c>
      <c r="D338" s="1" t="s">
        <v>154</v>
      </c>
      <c r="E338" s="1" t="s">
        <v>689</v>
      </c>
      <c r="F338" s="1" t="s">
        <v>690</v>
      </c>
      <c r="G338" s="1" t="s">
        <v>338</v>
      </c>
      <c r="H338" s="1" t="s">
        <v>339</v>
      </c>
      <c r="I338" s="1">
        <v>137.0</v>
      </c>
      <c r="J338" s="1" t="s">
        <v>34</v>
      </c>
      <c r="K338" s="1" t="s">
        <v>35</v>
      </c>
      <c r="L338" s="9">
        <v>45122.743055555555</v>
      </c>
      <c r="M338" s="9">
        <v>45118.743055555555</v>
      </c>
      <c r="N338" s="9">
        <v>45118.90347222222</v>
      </c>
      <c r="O338" s="1" t="s">
        <v>246</v>
      </c>
      <c r="P338" s="1" t="b">
        <v>0</v>
      </c>
      <c r="Q338" s="1" t="s">
        <v>154</v>
      </c>
      <c r="R338" s="1" t="s">
        <v>45</v>
      </c>
      <c r="S338" s="1" t="s">
        <v>691</v>
      </c>
      <c r="T338" s="1" t="s">
        <v>39</v>
      </c>
      <c r="U338" s="1" t="str">
        <f>IF(ISNUMBER('Post Data'!$N338),"Done","Pending")</f>
        <v>Done</v>
      </c>
      <c r="V338" s="5">
        <f>IFERROR('Post Data'!$N338-'Post Data'!$M338,5000)</f>
        <v>0.1604166667</v>
      </c>
      <c r="W338" s="1" t="str">
        <f t="array" ref="W338">IFS('Post Data'!$V338&lt;=5,"00-05 Days",
AND('Post Data'!$V338&gt;5,'Post Data'!$V338&lt;=10),"06-10 Days",
AND('Post Data'!$V338&gt;10,'Post Data'!$V338&lt;=15),"11-15 Days",
AND('Post Data'!$V338&gt;15,'Post Data'!$V338&lt;=20),"16-20 Days",
'Post Data'!$V338&gt;20,"20+ Days")</f>
        <v>00-05 Days</v>
      </c>
      <c r="X338" s="1" t="str">
        <f>IF(AND('Post Data'!$N338&lt;='Post Data'!$L338,'Post Data'!$N338&lt;&gt;0),"Within SLA",IF(AND(TODAY()&lt;='Post Data'!$L338,'Post Data'!$N338=0),"Within SLA","SLA Violated"))</f>
        <v>Within SLA</v>
      </c>
      <c r="Y338" s="1" t="str">
        <f t="array" ref="Y338">IFERROR(INDEX('Pending @'!$B$2:$B$19,MATCH('Post Data'!$H338,'Pending @'!$A$2:$A$19,0)),
IF(AND('Post Data'!$D338="Region Update",'Post Data'!$AA338="Central"),"DNS-Central",
IF(AND('Post Data'!$D338="Region Update",'Post Data'!$AA338="Eastern"),"DNS-Eastern",
IF(AND('Post Data'!$D338="Region Update",'Post Data'!$AA338="Northern"),"DNS-Northern",
IF(AND('Post Data'!$D338="Region Update",'Post Data'!$AA338="Southern"),"DNS-Southern",
IF(AND('Post Data'!$D338="Region Update",'Post Data'!$AA338="Western"),"DNS-Western",
IF(AND('Post Data'!$D338="Region Update",'Post Data'!$AA338="Ops CO"),"DNS-Regional Ops",
IF(AND('Post Data'!$D338="Invoice Validation",'Post Data'!$AA338="Central"),"DNS-Central",
IF(AND('Post Data'!$D338="Invoice Validation",'Post Data'!$AA338="Eastern"),"DNS-Eastern",
IF(AND('Post Data'!$D338="Invoice Validation",'Post Data'!$AA338="Northern"),"DNS-Northern",
IF(AND('Post Data'!$D338="Invoice Validation",'Post Data'!$AA338="Southern"),"DNS-Southern",
IF(AND('Post Data'!$D338="Invoice Validation",'Post Data'!$AA338="Western"),"DNS-Western",
IF(AND('Post Data'!$D338="Invoiced Validation",'Post Data'!$AA338="Ops CO"),"DNS-Regional Ops",
IF(OR('Post Data'!$D338="Create &amp; Upload PO",'Post Data'!$D338="Payment Status Update",'Post Data'!$D338="Create SES and Send to Finance"),"DNS-Finance",
IF('Post Data'!$D338="SCM Invoice Validation","DNS-SCM")))))))))))))))</f>
        <v>Browns-Western</v>
      </c>
      <c r="Z338" s="1" t="str">
        <f>IF(ISNUMBER(SEARCH("DNS",'Post Data'!$Y338)),"DNS","Vendor")</f>
        <v>Vendor</v>
      </c>
      <c r="AA338" s="1" t="str">
        <f t="array" ref="AA338">IFS(ISNUMBER(SEARCH("Central Office",'Post Data'!$C338)),"Ops CO",
OR(ISNUMBER(SEARCH("CNR",'Post Data'!$C338)),ISNUMBER(SEARCH("NWR",'Post Data'!$C338))),"Central",
OR(ISNUMBER(SEARCH("ESR",'Post Data'!$C338)),ISNUMBER(SEARCH("UVR",'Post Data'!$C338))),"Eastern",
OR(ISNUMBER(SEARCH("NCR",'Post Data'!$C338)),ISNUMBER(SEARCH("NTR",'Post Data'!$C338))),"Northern",
OR(ISNUMBER(SEARCH("WSR",'Post Data'!$C338)),ISNUMBER(SEARCH("SUR",'Post Data'!$C338))),"Southern",
OR(ISNUMBER(SEARCH("WCR",'Post Data'!$C338)),ISNUMBER(SEARCH("WNR",'Post Data'!$C338))),"Western")</f>
        <v>Western</v>
      </c>
      <c r="AB338" s="1" t="str">
        <f>'Post Data'!$R338</f>
        <v>AC</v>
      </c>
      <c r="AC338" s="4">
        <v>45016.0</v>
      </c>
      <c r="AD338" s="1">
        <f>COUNTIFS('Post Data'!$X$2:$X$465,"Within SLA",'Post Data'!$C$2:$C$465,'Post Data'!$C338,'Post Data'!$D$2:$D$465,'Post Data'!$D338)</f>
        <v>1</v>
      </c>
      <c r="AE338" s="1">
        <f>COUNTIFS('Post Data'!$X$2:$X$465,"SLA Violated",'Post Data'!$C$2:$C$465,'Post Data'!$C338,'Post Data'!$D$2:$D$465,'Post Data'!$D338)</f>
        <v>0</v>
      </c>
      <c r="AF338" s="10">
        <f>'Post Data'!$AD338/('Post Data'!$AD338+'Post Data'!$AE338)</f>
        <v>1</v>
      </c>
    </row>
    <row r="339" ht="15.75" customHeight="1">
      <c r="A339" s="1" t="s">
        <v>747</v>
      </c>
      <c r="B339" s="1" t="s">
        <v>29</v>
      </c>
      <c r="C339" s="1" t="s">
        <v>687</v>
      </c>
      <c r="D339" s="1" t="s">
        <v>108</v>
      </c>
      <c r="E339" s="1" t="s">
        <v>689</v>
      </c>
      <c r="F339" s="1" t="s">
        <v>690</v>
      </c>
      <c r="G339" s="1" t="s">
        <v>188</v>
      </c>
      <c r="H339" s="1" t="s">
        <v>189</v>
      </c>
      <c r="I339" s="1">
        <v>137.0</v>
      </c>
      <c r="J339" s="1" t="s">
        <v>34</v>
      </c>
      <c r="K339" s="1" t="s">
        <v>35</v>
      </c>
      <c r="L339" s="9">
        <v>45130.743055555555</v>
      </c>
      <c r="M339" s="9">
        <v>45118.743055555555</v>
      </c>
      <c r="N339" s="9">
        <v>45118.743055555555</v>
      </c>
      <c r="O339" s="1" t="s">
        <v>246</v>
      </c>
      <c r="P339" s="1" t="b">
        <v>0</v>
      </c>
      <c r="Q339" s="1" t="s">
        <v>108</v>
      </c>
      <c r="R339" s="1" t="s">
        <v>45</v>
      </c>
      <c r="S339" s="1" t="s">
        <v>691</v>
      </c>
      <c r="T339" s="1" t="s">
        <v>39</v>
      </c>
      <c r="U339" s="1" t="str">
        <f>IF(ISNUMBER('Post Data'!$N339),"Done","Pending")</f>
        <v>Done</v>
      </c>
      <c r="V339" s="5">
        <f>IFERROR('Post Data'!$N339-'Post Data'!$M339,5000)</f>
        <v>0</v>
      </c>
      <c r="W339" s="1" t="str">
        <f t="array" ref="W339">IFS('Post Data'!$V339&lt;=5,"00-05 Days",
AND('Post Data'!$V339&gt;5,'Post Data'!$V339&lt;=10),"06-10 Days",
AND('Post Data'!$V339&gt;10,'Post Data'!$V339&lt;=15),"11-15 Days",
AND('Post Data'!$V339&gt;15,'Post Data'!$V339&lt;=20),"16-20 Days",
'Post Data'!$V339&gt;20,"20+ Days")</f>
        <v>00-05 Days</v>
      </c>
      <c r="X339" s="1" t="str">
        <f>IF(AND('Post Data'!$N339&lt;='Post Data'!$L339,'Post Data'!$N339&lt;&gt;0),"Within SLA",IF(AND(TODAY()&lt;='Post Data'!$L339,'Post Data'!$N339=0),"Within SLA","SLA Violated"))</f>
        <v>Within SLA</v>
      </c>
      <c r="Y339" s="1" t="str">
        <f t="array" ref="Y339">IFERROR(INDEX('Pending @'!$B$2:$B$19,MATCH('Post Data'!$H339,'Pending @'!$A$2:$A$19,0)),
IF(AND('Post Data'!$D339="Region Update",'Post Data'!$AA339="Central"),"DNS-Central",
IF(AND('Post Data'!$D339="Region Update",'Post Data'!$AA339="Eastern"),"DNS-Eastern",
IF(AND('Post Data'!$D339="Region Update",'Post Data'!$AA339="Northern"),"DNS-Northern",
IF(AND('Post Data'!$D339="Region Update",'Post Data'!$AA339="Southern"),"DNS-Southern",
IF(AND('Post Data'!$D339="Region Update",'Post Data'!$AA339="Western"),"DNS-Western",
IF(AND('Post Data'!$D339="Region Update",'Post Data'!$AA339="Ops CO"),"DNS-Regional Ops",
IF(AND('Post Data'!$D339="Invoice Validation",'Post Data'!$AA339="Central"),"DNS-Central",
IF(AND('Post Data'!$D339="Invoice Validation",'Post Data'!$AA339="Eastern"),"DNS-Eastern",
IF(AND('Post Data'!$D339="Invoice Validation",'Post Data'!$AA339="Northern"),"DNS-Northern",
IF(AND('Post Data'!$D339="Invoice Validation",'Post Data'!$AA339="Southern"),"DNS-Southern",
IF(AND('Post Data'!$D339="Invoice Validation",'Post Data'!$AA339="Western"),"DNS-Western",
IF(AND('Post Data'!$D339="Invoiced Validation",'Post Data'!$AA339="Ops CO"),"DNS-Regional Ops",
IF(OR('Post Data'!$D339="Create &amp; Upload PO",'Post Data'!$D339="Payment Status Update",'Post Data'!$D339="Create SES and Send to Finance"),"DNS-Finance",
IF('Post Data'!$D339="SCM Invoice Validation","DNS-SCM")))))))))))))))</f>
        <v>DNS-Western</v>
      </c>
      <c r="Z339" s="1" t="str">
        <f>IF(ISNUMBER(SEARCH("DNS",'Post Data'!$Y339)),"DNS","Vendor")</f>
        <v>DNS</v>
      </c>
      <c r="AA339" s="1" t="str">
        <f t="array" ref="AA339">IFS(ISNUMBER(SEARCH("Central Office",'Post Data'!$C339)),"Ops CO",
OR(ISNUMBER(SEARCH("CNR",'Post Data'!$C339)),ISNUMBER(SEARCH("NWR",'Post Data'!$C339))),"Central",
OR(ISNUMBER(SEARCH("ESR",'Post Data'!$C339)),ISNUMBER(SEARCH("UVR",'Post Data'!$C339))),"Eastern",
OR(ISNUMBER(SEARCH("NCR",'Post Data'!$C339)),ISNUMBER(SEARCH("NTR",'Post Data'!$C339))),"Northern",
OR(ISNUMBER(SEARCH("WSR",'Post Data'!$C339)),ISNUMBER(SEARCH("SUR",'Post Data'!$C339))),"Southern",
OR(ISNUMBER(SEARCH("WCR",'Post Data'!$C339)),ISNUMBER(SEARCH("WNR",'Post Data'!$C339))),"Western")</f>
        <v>Western</v>
      </c>
      <c r="AB339" s="1" t="str">
        <f>'Post Data'!$R339</f>
        <v>AC</v>
      </c>
      <c r="AC339" s="4">
        <v>45016.0</v>
      </c>
      <c r="AD339" s="1">
        <f>COUNTIFS('Post Data'!$X$2:$X$465,"Within SLA",'Post Data'!$C$2:$C$465,'Post Data'!$C339,'Post Data'!$D$2:$D$465,'Post Data'!$D339)</f>
        <v>1</v>
      </c>
      <c r="AE339" s="1">
        <f>COUNTIFS('Post Data'!$X$2:$X$465,"SLA Violated",'Post Data'!$C$2:$C$465,'Post Data'!$C339,'Post Data'!$D$2:$D$465,'Post Data'!$D339)</f>
        <v>0</v>
      </c>
      <c r="AF339" s="10">
        <f>'Post Data'!$AD339/('Post Data'!$AD339+'Post Data'!$AE339)</f>
        <v>1</v>
      </c>
    </row>
    <row r="340" ht="15.75" customHeight="1">
      <c r="A340" s="1" t="s">
        <v>748</v>
      </c>
      <c r="B340" s="1" t="s">
        <v>29</v>
      </c>
      <c r="C340" s="1" t="s">
        <v>736</v>
      </c>
      <c r="D340" s="1" t="s">
        <v>154</v>
      </c>
      <c r="E340" s="1" t="s">
        <v>689</v>
      </c>
      <c r="F340" s="1" t="s">
        <v>690</v>
      </c>
      <c r="G340" s="1" t="s">
        <v>338</v>
      </c>
      <c r="H340" s="1" t="s">
        <v>339</v>
      </c>
      <c r="I340" s="1">
        <v>90.0</v>
      </c>
      <c r="J340" s="1" t="s">
        <v>34</v>
      </c>
      <c r="K340" s="1" t="s">
        <v>35</v>
      </c>
      <c r="L340" s="9">
        <v>45122.74236111111</v>
      </c>
      <c r="M340" s="9">
        <v>45118.74236111111</v>
      </c>
      <c r="N340" s="9">
        <v>45118.76875</v>
      </c>
      <c r="O340" s="1" t="s">
        <v>246</v>
      </c>
      <c r="P340" s="1" t="b">
        <v>0</v>
      </c>
      <c r="Q340" s="1" t="s">
        <v>154</v>
      </c>
      <c r="R340" s="1" t="s">
        <v>185</v>
      </c>
      <c r="S340" s="1" t="s">
        <v>691</v>
      </c>
      <c r="T340" s="1" t="s">
        <v>39</v>
      </c>
      <c r="U340" s="1" t="str">
        <f>IF(ISNUMBER('Post Data'!$N340),"Done","Pending")</f>
        <v>Done</v>
      </c>
      <c r="V340" s="5">
        <f>IFERROR('Post Data'!$N340-'Post Data'!$M340,5000)</f>
        <v>0.02638888889</v>
      </c>
      <c r="W340" s="1" t="str">
        <f t="array" ref="W340">IFS('Post Data'!$V340&lt;=5,"00-05 Days",
AND('Post Data'!$V340&gt;5,'Post Data'!$V340&lt;=10),"06-10 Days",
AND('Post Data'!$V340&gt;10,'Post Data'!$V340&lt;=15),"11-15 Days",
AND('Post Data'!$V340&gt;15,'Post Data'!$V340&lt;=20),"16-20 Days",
'Post Data'!$V340&gt;20,"20+ Days")</f>
        <v>00-05 Days</v>
      </c>
      <c r="X340" s="1" t="str">
        <f>IF(AND('Post Data'!$N340&lt;='Post Data'!$L340,'Post Data'!$N340&lt;&gt;0),"Within SLA",IF(AND(TODAY()&lt;='Post Data'!$L340,'Post Data'!$N340=0),"Within SLA","SLA Violated"))</f>
        <v>Within SLA</v>
      </c>
      <c r="Y340" s="1" t="str">
        <f t="array" ref="Y340">IFERROR(INDEX('Pending @'!$B$2:$B$19,MATCH('Post Data'!$H340,'Pending @'!$A$2:$A$19,0)),
IF(AND('Post Data'!$D340="Region Update",'Post Data'!$AA340="Central"),"DNS-Central",
IF(AND('Post Data'!$D340="Region Update",'Post Data'!$AA340="Eastern"),"DNS-Eastern",
IF(AND('Post Data'!$D340="Region Update",'Post Data'!$AA340="Northern"),"DNS-Northern",
IF(AND('Post Data'!$D340="Region Update",'Post Data'!$AA340="Southern"),"DNS-Southern",
IF(AND('Post Data'!$D340="Region Update",'Post Data'!$AA340="Western"),"DNS-Western",
IF(AND('Post Data'!$D340="Region Update",'Post Data'!$AA340="Ops CO"),"DNS-Regional Ops",
IF(AND('Post Data'!$D340="Invoice Validation",'Post Data'!$AA340="Central"),"DNS-Central",
IF(AND('Post Data'!$D340="Invoice Validation",'Post Data'!$AA340="Eastern"),"DNS-Eastern",
IF(AND('Post Data'!$D340="Invoice Validation",'Post Data'!$AA340="Northern"),"DNS-Northern",
IF(AND('Post Data'!$D340="Invoice Validation",'Post Data'!$AA340="Southern"),"DNS-Southern",
IF(AND('Post Data'!$D340="Invoice Validation",'Post Data'!$AA340="Western"),"DNS-Western",
IF(AND('Post Data'!$D340="Invoiced Validation",'Post Data'!$AA340="Ops CO"),"DNS-Regional Ops",
IF(OR('Post Data'!$D340="Create &amp; Upload PO",'Post Data'!$D340="Payment Status Update",'Post Data'!$D340="Create SES and Send to Finance"),"DNS-Finance",
IF('Post Data'!$D340="SCM Invoice Validation","DNS-SCM")))))))))))))))</f>
        <v>Browns-Western</v>
      </c>
      <c r="Z340" s="1" t="str">
        <f>IF(ISNUMBER(SEARCH("DNS",'Post Data'!$Y340)),"DNS","Vendor")</f>
        <v>Vendor</v>
      </c>
      <c r="AA340" s="1" t="str">
        <f t="array" ref="AA340">IFS(ISNUMBER(SEARCH("Central Office",'Post Data'!$C340)),"Ops CO",
OR(ISNUMBER(SEARCH("CNR",'Post Data'!$C340)),ISNUMBER(SEARCH("NWR",'Post Data'!$C340))),"Central",
OR(ISNUMBER(SEARCH("ESR",'Post Data'!$C340)),ISNUMBER(SEARCH("UVR",'Post Data'!$C340))),"Eastern",
OR(ISNUMBER(SEARCH("NCR",'Post Data'!$C340)),ISNUMBER(SEARCH("NTR",'Post Data'!$C340))),"Northern",
OR(ISNUMBER(SEARCH("WSR",'Post Data'!$C340)),ISNUMBER(SEARCH("SUR",'Post Data'!$C340))),"Southern",
OR(ISNUMBER(SEARCH("WCR",'Post Data'!$C340)),ISNUMBER(SEARCH("WNR",'Post Data'!$C340))),"Western")</f>
        <v>Ops CO</v>
      </c>
      <c r="AB340" s="1" t="str">
        <f>'Post Data'!$R340</f>
        <v>Caretaker</v>
      </c>
      <c r="AC340" s="4">
        <v>45016.0</v>
      </c>
      <c r="AD340" s="1">
        <f>COUNTIFS('Post Data'!$X$2:$X$465,"Within SLA",'Post Data'!$C$2:$C$465,'Post Data'!$C340,'Post Data'!$D$2:$D$465,'Post Data'!$D340)</f>
        <v>1</v>
      </c>
      <c r="AE340" s="1">
        <f>COUNTIFS('Post Data'!$X$2:$X$465,"SLA Violated",'Post Data'!$C$2:$C$465,'Post Data'!$C340,'Post Data'!$D$2:$D$465,'Post Data'!$D340)</f>
        <v>0</v>
      </c>
      <c r="AF340" s="10">
        <f>'Post Data'!$AD340/('Post Data'!$AD340+'Post Data'!$AE340)</f>
        <v>1</v>
      </c>
    </row>
    <row r="341" ht="15.75" customHeight="1">
      <c r="A341" s="1" t="s">
        <v>749</v>
      </c>
      <c r="B341" s="1" t="s">
        <v>29</v>
      </c>
      <c r="C341" s="1" t="s">
        <v>710</v>
      </c>
      <c r="D341" s="1" t="s">
        <v>31</v>
      </c>
      <c r="E341" s="1" t="s">
        <v>689</v>
      </c>
      <c r="F341" s="1" t="s">
        <v>690</v>
      </c>
      <c r="G341" s="1" t="s">
        <v>162</v>
      </c>
      <c r="H341" s="1" t="s">
        <v>163</v>
      </c>
      <c r="I341" s="1">
        <v>136.0</v>
      </c>
      <c r="J341" s="1" t="s">
        <v>34</v>
      </c>
      <c r="K341" s="1" t="s">
        <v>35</v>
      </c>
      <c r="L341" s="9">
        <v>45123.686111111114</v>
      </c>
      <c r="M341" s="9">
        <v>45118.686111111114</v>
      </c>
      <c r="N341" s="9">
        <v>45118.686111111114</v>
      </c>
      <c r="O341" s="1" t="s">
        <v>246</v>
      </c>
      <c r="P341" s="1" t="b">
        <v>0</v>
      </c>
      <c r="Q341" s="1" t="s">
        <v>31</v>
      </c>
      <c r="R341" s="1" t="s">
        <v>37</v>
      </c>
      <c r="S341" s="1" t="s">
        <v>711</v>
      </c>
      <c r="T341" s="1" t="s">
        <v>39</v>
      </c>
      <c r="U341" s="1" t="str">
        <f>IF(ISNUMBER('Post Data'!$N341),"Done","Pending")</f>
        <v>Done</v>
      </c>
      <c r="V341" s="5">
        <f>IFERROR('Post Data'!$N341-'Post Data'!$M341,5000)</f>
        <v>0</v>
      </c>
      <c r="W341" s="1" t="str">
        <f t="array" ref="W341">IFS('Post Data'!$V341&lt;=5,"00-05 Days",
AND('Post Data'!$V341&gt;5,'Post Data'!$V341&lt;=10),"06-10 Days",
AND('Post Data'!$V341&gt;10,'Post Data'!$V341&lt;=15),"11-15 Days",
AND('Post Data'!$V341&gt;15,'Post Data'!$V341&lt;=20),"16-20 Days",
'Post Data'!$V341&gt;20,"20+ Days")</f>
        <v>00-05 Days</v>
      </c>
      <c r="X341" s="1" t="str">
        <f>IF(AND('Post Data'!$N341&lt;='Post Data'!$L341,'Post Data'!$N341&lt;&gt;0),"Within SLA",IF(AND(TODAY()&lt;='Post Data'!$L341,'Post Data'!$N341=0),"Within SLA","SLA Violated"))</f>
        <v>Within SLA</v>
      </c>
      <c r="Y341" s="1" t="str">
        <f t="array" ref="Y341">IFERROR(INDEX('Pending @'!$B$2:$B$19,MATCH('Post Data'!$H341,'Pending @'!$A$2:$A$19,0)),
IF(AND('Post Data'!$D341="Region Update",'Post Data'!$AA341="Central"),"DNS-Central",
IF(AND('Post Data'!$D341="Region Update",'Post Data'!$AA341="Eastern"),"DNS-Eastern",
IF(AND('Post Data'!$D341="Region Update",'Post Data'!$AA341="Northern"),"DNS-Northern",
IF(AND('Post Data'!$D341="Region Update",'Post Data'!$AA341="Southern"),"DNS-Southern",
IF(AND('Post Data'!$D341="Region Update",'Post Data'!$AA341="Western"),"DNS-Western",
IF(AND('Post Data'!$D341="Region Update",'Post Data'!$AA341="Ops CO"),"DNS-Regional Ops",
IF(AND('Post Data'!$D341="Invoice Validation",'Post Data'!$AA341="Central"),"DNS-Central",
IF(AND('Post Data'!$D341="Invoice Validation",'Post Data'!$AA341="Eastern"),"DNS-Eastern",
IF(AND('Post Data'!$D341="Invoice Validation",'Post Data'!$AA341="Northern"),"DNS-Northern",
IF(AND('Post Data'!$D341="Invoice Validation",'Post Data'!$AA341="Southern"),"DNS-Southern",
IF(AND('Post Data'!$D341="Invoice Validation",'Post Data'!$AA341="Western"),"DNS-Western",
IF(AND('Post Data'!$D341="Invoiced Validation",'Post Data'!$AA341="Ops CO"),"DNS-Regional Ops",
IF(OR('Post Data'!$D341="Create &amp; Upload PO",'Post Data'!$D341="Payment Status Update",'Post Data'!$D341="Create SES and Send to Finance"),"DNS-Finance",
IF('Post Data'!$D341="SCM Invoice Validation","DNS-SCM")))))))))))))))</f>
        <v>DNS-Finance</v>
      </c>
      <c r="Z341" s="1" t="str">
        <f>IF(ISNUMBER(SEARCH("DNS",'Post Data'!$Y341)),"DNS","Vendor")</f>
        <v>DNS</v>
      </c>
      <c r="AA341" s="1" t="str">
        <f t="array" ref="AA341">IFS(ISNUMBER(SEARCH("Central Office",'Post Data'!$C341)),"Ops CO",
OR(ISNUMBER(SEARCH("CNR",'Post Data'!$C341)),ISNUMBER(SEARCH("NWR",'Post Data'!$C341))),"Central",
OR(ISNUMBER(SEARCH("ESR",'Post Data'!$C341)),ISNUMBER(SEARCH("UVR",'Post Data'!$C341))),"Eastern",
OR(ISNUMBER(SEARCH("NCR",'Post Data'!$C341)),ISNUMBER(SEARCH("NTR",'Post Data'!$C341))),"Northern",
OR(ISNUMBER(SEARCH("WSR",'Post Data'!$C341)),ISNUMBER(SEARCH("SUR",'Post Data'!$C341))),"Southern",
OR(ISNUMBER(SEARCH("WCR",'Post Data'!$C341)),ISNUMBER(SEARCH("WNR",'Post Data'!$C341))),"Western")</f>
        <v>Western</v>
      </c>
      <c r="AB341" s="1" t="str">
        <f>'Post Data'!$R341</f>
        <v>PIS</v>
      </c>
      <c r="AC341" s="4">
        <v>44957.0</v>
      </c>
      <c r="AD341" s="1">
        <f>COUNTIFS('Post Data'!$X$2:$X$465,"Within SLA",'Post Data'!$C$2:$C$465,'Post Data'!$C341,'Post Data'!$D$2:$D$465,'Post Data'!$D341)</f>
        <v>1</v>
      </c>
      <c r="AE341" s="1">
        <f>COUNTIFS('Post Data'!$X$2:$X$465,"SLA Violated",'Post Data'!$C$2:$C$465,'Post Data'!$C341,'Post Data'!$D$2:$D$465,'Post Data'!$D341)</f>
        <v>0</v>
      </c>
      <c r="AF341" s="10">
        <f>'Post Data'!$AD341/('Post Data'!$AD341+'Post Data'!$AE341)</f>
        <v>1</v>
      </c>
    </row>
    <row r="342" ht="15.75" customHeight="1">
      <c r="A342" s="1" t="s">
        <v>750</v>
      </c>
      <c r="B342" s="1" t="s">
        <v>29</v>
      </c>
      <c r="C342" s="1" t="s">
        <v>710</v>
      </c>
      <c r="D342" s="1" t="s">
        <v>138</v>
      </c>
      <c r="E342" s="1" t="s">
        <v>689</v>
      </c>
      <c r="F342" s="1" t="s">
        <v>690</v>
      </c>
      <c r="G342" s="1" t="s">
        <v>166</v>
      </c>
      <c r="H342" s="1" t="s">
        <v>167</v>
      </c>
      <c r="I342" s="1">
        <v>136.0</v>
      </c>
      <c r="J342" s="1" t="s">
        <v>34</v>
      </c>
      <c r="K342" s="1" t="s">
        <v>35</v>
      </c>
      <c r="L342" s="9">
        <v>45122.686111111114</v>
      </c>
      <c r="M342" s="9">
        <v>45118.686111111114</v>
      </c>
      <c r="N342" s="9">
        <v>45118.686111111114</v>
      </c>
      <c r="O342" s="1" t="s">
        <v>246</v>
      </c>
      <c r="P342" s="1" t="b">
        <v>0</v>
      </c>
      <c r="Q342" s="1" t="s">
        <v>138</v>
      </c>
      <c r="R342" s="1" t="s">
        <v>37</v>
      </c>
      <c r="S342" s="1" t="s">
        <v>711</v>
      </c>
      <c r="T342" s="1" t="s">
        <v>39</v>
      </c>
      <c r="U342" s="1" t="str">
        <f>IF(ISNUMBER('Post Data'!$N342),"Done","Pending")</f>
        <v>Done</v>
      </c>
      <c r="V342" s="5">
        <f>IFERROR('Post Data'!$N342-'Post Data'!$M342,5000)</f>
        <v>0</v>
      </c>
      <c r="W342" s="1" t="str">
        <f t="array" ref="W342">IFS('Post Data'!$V342&lt;=5,"00-05 Days",
AND('Post Data'!$V342&gt;5,'Post Data'!$V342&lt;=10),"06-10 Days",
AND('Post Data'!$V342&gt;10,'Post Data'!$V342&lt;=15),"11-15 Days",
AND('Post Data'!$V342&gt;15,'Post Data'!$V342&lt;=20),"16-20 Days",
'Post Data'!$V342&gt;20,"20+ Days")</f>
        <v>00-05 Days</v>
      </c>
      <c r="X342" s="1" t="str">
        <f>IF(AND('Post Data'!$N342&lt;='Post Data'!$L342,'Post Data'!$N342&lt;&gt;0),"Within SLA",IF(AND(TODAY()&lt;='Post Data'!$L342,'Post Data'!$N342=0),"Within SLA","SLA Violated"))</f>
        <v>Within SLA</v>
      </c>
      <c r="Y342" s="1" t="str">
        <f t="array" ref="Y342">IFERROR(INDEX('Pending @'!$B$2:$B$19,MATCH('Post Data'!$H342,'Pending @'!$A$2:$A$19,0)),
IF(AND('Post Data'!$D342="Region Update",'Post Data'!$AA342="Central"),"DNS-Central",
IF(AND('Post Data'!$D342="Region Update",'Post Data'!$AA342="Eastern"),"DNS-Eastern",
IF(AND('Post Data'!$D342="Region Update",'Post Data'!$AA342="Northern"),"DNS-Northern",
IF(AND('Post Data'!$D342="Region Update",'Post Data'!$AA342="Southern"),"DNS-Southern",
IF(AND('Post Data'!$D342="Region Update",'Post Data'!$AA342="Western"),"DNS-Western",
IF(AND('Post Data'!$D342="Region Update",'Post Data'!$AA342="Ops CO"),"DNS-Regional Ops",
IF(AND('Post Data'!$D342="Invoice Validation",'Post Data'!$AA342="Central"),"DNS-Central",
IF(AND('Post Data'!$D342="Invoice Validation",'Post Data'!$AA342="Eastern"),"DNS-Eastern",
IF(AND('Post Data'!$D342="Invoice Validation",'Post Data'!$AA342="Northern"),"DNS-Northern",
IF(AND('Post Data'!$D342="Invoice Validation",'Post Data'!$AA342="Southern"),"DNS-Southern",
IF(AND('Post Data'!$D342="Invoice Validation",'Post Data'!$AA342="Western"),"DNS-Western",
IF(AND('Post Data'!$D342="Invoiced Validation",'Post Data'!$AA342="Ops CO"),"DNS-Regional Ops",
IF(OR('Post Data'!$D342="Create &amp; Upload PO",'Post Data'!$D342="Payment Status Update",'Post Data'!$D342="Create SES and Send to Finance"),"DNS-Finance",
IF('Post Data'!$D342="SCM Invoice Validation","DNS-SCM")))))))))))))))</f>
        <v>DNS-SCM</v>
      </c>
      <c r="Z342" s="1" t="str">
        <f>IF(ISNUMBER(SEARCH("DNS",'Post Data'!$Y342)),"DNS","Vendor")</f>
        <v>DNS</v>
      </c>
      <c r="AA342" s="1" t="str">
        <f t="array" ref="AA342">IFS(ISNUMBER(SEARCH("Central Office",'Post Data'!$C342)),"Ops CO",
OR(ISNUMBER(SEARCH("CNR",'Post Data'!$C342)),ISNUMBER(SEARCH("NWR",'Post Data'!$C342))),"Central",
OR(ISNUMBER(SEARCH("ESR",'Post Data'!$C342)),ISNUMBER(SEARCH("UVR",'Post Data'!$C342))),"Eastern",
OR(ISNUMBER(SEARCH("NCR",'Post Data'!$C342)),ISNUMBER(SEARCH("NTR",'Post Data'!$C342))),"Northern",
OR(ISNUMBER(SEARCH("WSR",'Post Data'!$C342)),ISNUMBER(SEARCH("SUR",'Post Data'!$C342))),"Southern",
OR(ISNUMBER(SEARCH("WCR",'Post Data'!$C342)),ISNUMBER(SEARCH("WNR",'Post Data'!$C342))),"Western")</f>
        <v>Western</v>
      </c>
      <c r="AB342" s="1" t="str">
        <f>'Post Data'!$R342</f>
        <v>PIS</v>
      </c>
      <c r="AC342" s="4">
        <v>44957.0</v>
      </c>
      <c r="AD342" s="1">
        <f>COUNTIFS('Post Data'!$X$2:$X$465,"Within SLA",'Post Data'!$C$2:$C$465,'Post Data'!$C342,'Post Data'!$D$2:$D$465,'Post Data'!$D342)</f>
        <v>2</v>
      </c>
      <c r="AE342" s="1">
        <f>COUNTIFS('Post Data'!$X$2:$X$465,"SLA Violated",'Post Data'!$C$2:$C$465,'Post Data'!$C342,'Post Data'!$D$2:$D$465,'Post Data'!$D342)</f>
        <v>0</v>
      </c>
      <c r="AF342" s="10">
        <f>'Post Data'!$AD342/('Post Data'!$AD342+'Post Data'!$AE342)</f>
        <v>1</v>
      </c>
    </row>
    <row r="343" ht="15.75" customHeight="1">
      <c r="A343" s="1" t="s">
        <v>751</v>
      </c>
      <c r="B343" s="1" t="s">
        <v>29</v>
      </c>
      <c r="C343" s="1" t="s">
        <v>710</v>
      </c>
      <c r="D343" s="1" t="s">
        <v>697</v>
      </c>
      <c r="E343" s="1" t="s">
        <v>689</v>
      </c>
      <c r="F343" s="1" t="s">
        <v>690</v>
      </c>
      <c r="G343" s="1" t="s">
        <v>338</v>
      </c>
      <c r="H343" s="1" t="s">
        <v>339</v>
      </c>
      <c r="I343" s="1">
        <v>136.0</v>
      </c>
      <c r="J343" s="1" t="s">
        <v>34</v>
      </c>
      <c r="K343" s="1" t="s">
        <v>35</v>
      </c>
      <c r="L343" s="9"/>
      <c r="M343" s="9">
        <v>45118.686111111114</v>
      </c>
      <c r="N343" s="9">
        <v>45118.686111111114</v>
      </c>
      <c r="O343" s="1" t="s">
        <v>246</v>
      </c>
      <c r="P343" s="1" t="b">
        <v>0</v>
      </c>
      <c r="Q343" s="1" t="s">
        <v>698</v>
      </c>
      <c r="R343" s="1" t="s">
        <v>37</v>
      </c>
      <c r="S343" s="1" t="s">
        <v>711</v>
      </c>
      <c r="T343" s="1" t="s">
        <v>39</v>
      </c>
      <c r="U343" s="1" t="str">
        <f>IF(ISNUMBER('Post Data'!$N343),"Done","Pending")</f>
        <v>Done</v>
      </c>
      <c r="V343" s="5">
        <f>IFERROR('Post Data'!$N343-'Post Data'!$M343,5000)</f>
        <v>0</v>
      </c>
      <c r="W343" s="1" t="str">
        <f t="array" ref="W343">IFS('Post Data'!$V343&lt;=5,"00-05 Days",
AND('Post Data'!$V343&gt;5,'Post Data'!$V343&lt;=10),"06-10 Days",
AND('Post Data'!$V343&gt;10,'Post Data'!$V343&lt;=15),"11-15 Days",
AND('Post Data'!$V343&gt;15,'Post Data'!$V343&lt;=20),"16-20 Days",
'Post Data'!$V343&gt;20,"20+ Days")</f>
        <v>00-05 Days</v>
      </c>
      <c r="X343" s="1" t="str">
        <f>IF(AND('Post Data'!$N343&lt;='Post Data'!$L343,'Post Data'!$N343&lt;&gt;0),"Within SLA",IF(AND(TODAY()&lt;='Post Data'!$L343,'Post Data'!$N343=0),"Within SLA","SLA Violated"))</f>
        <v>SLA Violated</v>
      </c>
      <c r="Y343" s="1" t="str">
        <f t="array" ref="Y343">IFERROR(INDEX('Pending @'!$B$2:$B$19,MATCH('Post Data'!$H343,'Pending @'!$A$2:$A$19,0)),
IF(AND('Post Data'!$D343="Region Update",'Post Data'!$AA343="Central"),"DNS-Central",
IF(AND('Post Data'!$D343="Region Update",'Post Data'!$AA343="Eastern"),"DNS-Eastern",
IF(AND('Post Data'!$D343="Region Update",'Post Data'!$AA343="Northern"),"DNS-Northern",
IF(AND('Post Data'!$D343="Region Update",'Post Data'!$AA343="Southern"),"DNS-Southern",
IF(AND('Post Data'!$D343="Region Update",'Post Data'!$AA343="Western"),"DNS-Western",
IF(AND('Post Data'!$D343="Region Update",'Post Data'!$AA343="Ops CO"),"DNS-Regional Ops",
IF(AND('Post Data'!$D343="Invoice Validation",'Post Data'!$AA343="Central"),"DNS-Central",
IF(AND('Post Data'!$D343="Invoice Validation",'Post Data'!$AA343="Eastern"),"DNS-Eastern",
IF(AND('Post Data'!$D343="Invoice Validation",'Post Data'!$AA343="Northern"),"DNS-Northern",
IF(AND('Post Data'!$D343="Invoice Validation",'Post Data'!$AA343="Southern"),"DNS-Southern",
IF(AND('Post Data'!$D343="Invoice Validation",'Post Data'!$AA343="Western"),"DNS-Western",
IF(AND('Post Data'!$D343="Invoiced Validation",'Post Data'!$AA343="Ops CO"),"DNS-Regional Ops",
IF(OR('Post Data'!$D343="Create &amp; Upload PO",'Post Data'!$D343="Payment Status Update",'Post Data'!$D343="Create SES and Send to Finance"),"DNS-Finance",
IF('Post Data'!$D343="SCM Invoice Validation","DNS-SCM")))))))))))))))</f>
        <v>Browns-Western</v>
      </c>
      <c r="Z343" s="1" t="str">
        <f>IF(ISNUMBER(SEARCH("DNS",'Post Data'!$Y343)),"DNS","Vendor")</f>
        <v>Vendor</v>
      </c>
      <c r="AA343" s="1" t="str">
        <f t="array" ref="AA343">IFS(ISNUMBER(SEARCH("Central Office",'Post Data'!$C343)),"Ops CO",
OR(ISNUMBER(SEARCH("CNR",'Post Data'!$C343)),ISNUMBER(SEARCH("NWR",'Post Data'!$C343))),"Central",
OR(ISNUMBER(SEARCH("ESR",'Post Data'!$C343)),ISNUMBER(SEARCH("UVR",'Post Data'!$C343))),"Eastern",
OR(ISNUMBER(SEARCH("NCR",'Post Data'!$C343)),ISNUMBER(SEARCH("NTR",'Post Data'!$C343))),"Northern",
OR(ISNUMBER(SEARCH("WSR",'Post Data'!$C343)),ISNUMBER(SEARCH("SUR",'Post Data'!$C343))),"Southern",
OR(ISNUMBER(SEARCH("WCR",'Post Data'!$C343)),ISNUMBER(SEARCH("WNR",'Post Data'!$C343))),"Western")</f>
        <v>Western</v>
      </c>
      <c r="AB343" s="1" t="str">
        <f>'Post Data'!$R343</f>
        <v>PIS</v>
      </c>
      <c r="AC343" s="4">
        <v>44957.0</v>
      </c>
      <c r="AD343" s="1">
        <f>COUNTIFS('Post Data'!$X$2:$X$465,"Within SLA",'Post Data'!$C$2:$C$465,'Post Data'!$C343,'Post Data'!$D$2:$D$465,'Post Data'!$D343)</f>
        <v>0</v>
      </c>
      <c r="AE343" s="1">
        <f>COUNTIFS('Post Data'!$X$2:$X$465,"SLA Violated",'Post Data'!$C$2:$C$465,'Post Data'!$C343,'Post Data'!$D$2:$D$465,'Post Data'!$D343)</f>
        <v>1</v>
      </c>
      <c r="AF343" s="10">
        <f>'Post Data'!$AD343/('Post Data'!$AD343+'Post Data'!$AE343)</f>
        <v>0</v>
      </c>
    </row>
    <row r="344" ht="15.75" customHeight="1">
      <c r="A344" s="1" t="s">
        <v>752</v>
      </c>
      <c r="B344" s="1" t="s">
        <v>29</v>
      </c>
      <c r="C344" s="1" t="s">
        <v>710</v>
      </c>
      <c r="D344" s="1" t="s">
        <v>138</v>
      </c>
      <c r="E344" s="1" t="s">
        <v>689</v>
      </c>
      <c r="F344" s="1" t="s">
        <v>690</v>
      </c>
      <c r="G344" s="1" t="s">
        <v>166</v>
      </c>
      <c r="H344" s="1" t="s">
        <v>167</v>
      </c>
      <c r="I344" s="1">
        <v>136.0</v>
      </c>
      <c r="J344" s="1" t="s">
        <v>34</v>
      </c>
      <c r="K344" s="1" t="s">
        <v>35</v>
      </c>
      <c r="L344" s="9">
        <v>45122.68541666667</v>
      </c>
      <c r="M344" s="9">
        <v>45118.68541666667</v>
      </c>
      <c r="N344" s="9">
        <v>45118.686111111114</v>
      </c>
      <c r="O344" s="1" t="s">
        <v>246</v>
      </c>
      <c r="P344" s="1" t="b">
        <v>0</v>
      </c>
      <c r="Q344" s="1" t="s">
        <v>138</v>
      </c>
      <c r="R344" s="1" t="s">
        <v>37</v>
      </c>
      <c r="S344" s="1" t="s">
        <v>711</v>
      </c>
      <c r="T344" s="1" t="s">
        <v>39</v>
      </c>
      <c r="U344" s="1" t="str">
        <f>IF(ISNUMBER('Post Data'!$N344),"Done","Pending")</f>
        <v>Done</v>
      </c>
      <c r="V344" s="5">
        <f>IFERROR('Post Data'!$N344-'Post Data'!$M344,5000)</f>
        <v>0.0006944444467</v>
      </c>
      <c r="W344" s="1" t="str">
        <f t="array" ref="W344">IFS('Post Data'!$V344&lt;=5,"00-05 Days",
AND('Post Data'!$V344&gt;5,'Post Data'!$V344&lt;=10),"06-10 Days",
AND('Post Data'!$V344&gt;10,'Post Data'!$V344&lt;=15),"11-15 Days",
AND('Post Data'!$V344&gt;15,'Post Data'!$V344&lt;=20),"16-20 Days",
'Post Data'!$V344&gt;20,"20+ Days")</f>
        <v>00-05 Days</v>
      </c>
      <c r="X344" s="1" t="str">
        <f>IF(AND('Post Data'!$N344&lt;='Post Data'!$L344,'Post Data'!$N344&lt;&gt;0),"Within SLA",IF(AND(TODAY()&lt;='Post Data'!$L344,'Post Data'!$N344=0),"Within SLA","SLA Violated"))</f>
        <v>Within SLA</v>
      </c>
      <c r="Y344" s="1" t="str">
        <f t="array" ref="Y344">IFERROR(INDEX('Pending @'!$B$2:$B$19,MATCH('Post Data'!$H344,'Pending @'!$A$2:$A$19,0)),
IF(AND('Post Data'!$D344="Region Update",'Post Data'!$AA344="Central"),"DNS-Central",
IF(AND('Post Data'!$D344="Region Update",'Post Data'!$AA344="Eastern"),"DNS-Eastern",
IF(AND('Post Data'!$D344="Region Update",'Post Data'!$AA344="Northern"),"DNS-Northern",
IF(AND('Post Data'!$D344="Region Update",'Post Data'!$AA344="Southern"),"DNS-Southern",
IF(AND('Post Data'!$D344="Region Update",'Post Data'!$AA344="Western"),"DNS-Western",
IF(AND('Post Data'!$D344="Region Update",'Post Data'!$AA344="Ops CO"),"DNS-Regional Ops",
IF(AND('Post Data'!$D344="Invoice Validation",'Post Data'!$AA344="Central"),"DNS-Central",
IF(AND('Post Data'!$D344="Invoice Validation",'Post Data'!$AA344="Eastern"),"DNS-Eastern",
IF(AND('Post Data'!$D344="Invoice Validation",'Post Data'!$AA344="Northern"),"DNS-Northern",
IF(AND('Post Data'!$D344="Invoice Validation",'Post Data'!$AA344="Southern"),"DNS-Southern",
IF(AND('Post Data'!$D344="Invoice Validation",'Post Data'!$AA344="Western"),"DNS-Western",
IF(AND('Post Data'!$D344="Invoiced Validation",'Post Data'!$AA344="Ops CO"),"DNS-Regional Ops",
IF(OR('Post Data'!$D344="Create &amp; Upload PO",'Post Data'!$D344="Payment Status Update",'Post Data'!$D344="Create SES and Send to Finance"),"DNS-Finance",
IF('Post Data'!$D344="SCM Invoice Validation","DNS-SCM")))))))))))))))</f>
        <v>DNS-SCM</v>
      </c>
      <c r="Z344" s="1" t="str">
        <f>IF(ISNUMBER(SEARCH("DNS",'Post Data'!$Y344)),"DNS","Vendor")</f>
        <v>DNS</v>
      </c>
      <c r="AA344" s="1" t="str">
        <f t="array" ref="AA344">IFS(ISNUMBER(SEARCH("Central Office",'Post Data'!$C344)),"Ops CO",
OR(ISNUMBER(SEARCH("CNR",'Post Data'!$C344)),ISNUMBER(SEARCH("NWR",'Post Data'!$C344))),"Central",
OR(ISNUMBER(SEARCH("ESR",'Post Data'!$C344)),ISNUMBER(SEARCH("UVR",'Post Data'!$C344))),"Eastern",
OR(ISNUMBER(SEARCH("NCR",'Post Data'!$C344)),ISNUMBER(SEARCH("NTR",'Post Data'!$C344))),"Northern",
OR(ISNUMBER(SEARCH("WSR",'Post Data'!$C344)),ISNUMBER(SEARCH("SUR",'Post Data'!$C344))),"Southern",
OR(ISNUMBER(SEARCH("WCR",'Post Data'!$C344)),ISNUMBER(SEARCH("WNR",'Post Data'!$C344))),"Western")</f>
        <v>Western</v>
      </c>
      <c r="AB344" s="1" t="str">
        <f>'Post Data'!$R344</f>
        <v>PIS</v>
      </c>
      <c r="AC344" s="4">
        <v>44957.0</v>
      </c>
      <c r="AD344" s="1">
        <f>COUNTIFS('Post Data'!$X$2:$X$465,"Within SLA",'Post Data'!$C$2:$C$465,'Post Data'!$C344,'Post Data'!$D$2:$D$465,'Post Data'!$D344)</f>
        <v>2</v>
      </c>
      <c r="AE344" s="1">
        <f>COUNTIFS('Post Data'!$X$2:$X$465,"SLA Violated",'Post Data'!$C$2:$C$465,'Post Data'!$C344,'Post Data'!$D$2:$D$465,'Post Data'!$D344)</f>
        <v>0</v>
      </c>
      <c r="AF344" s="10">
        <f>'Post Data'!$AD344/('Post Data'!$AD344+'Post Data'!$AE344)</f>
        <v>1</v>
      </c>
    </row>
    <row r="345" ht="15.75" customHeight="1">
      <c r="A345" s="1" t="s">
        <v>753</v>
      </c>
      <c r="B345" s="1" t="s">
        <v>29</v>
      </c>
      <c r="C345" s="1" t="s">
        <v>710</v>
      </c>
      <c r="D345" s="1" t="s">
        <v>182</v>
      </c>
      <c r="E345" s="1" t="s">
        <v>689</v>
      </c>
      <c r="F345" s="1" t="s">
        <v>690</v>
      </c>
      <c r="G345" s="1" t="s">
        <v>188</v>
      </c>
      <c r="H345" s="1" t="s">
        <v>189</v>
      </c>
      <c r="I345" s="1">
        <v>136.0</v>
      </c>
      <c r="J345" s="1" t="s">
        <v>34</v>
      </c>
      <c r="K345" s="1" t="s">
        <v>35</v>
      </c>
      <c r="L345" s="9">
        <v>45121.68541666667</v>
      </c>
      <c r="M345" s="9">
        <v>45118.68541666667</v>
      </c>
      <c r="N345" s="9">
        <v>45118.68541666667</v>
      </c>
      <c r="O345" s="1" t="s">
        <v>246</v>
      </c>
      <c r="P345" s="1" t="b">
        <v>0</v>
      </c>
      <c r="Q345" s="1" t="s">
        <v>182</v>
      </c>
      <c r="R345" s="1" t="s">
        <v>37</v>
      </c>
      <c r="S345" s="1" t="s">
        <v>711</v>
      </c>
      <c r="T345" s="1" t="s">
        <v>39</v>
      </c>
      <c r="U345" s="1" t="str">
        <f>IF(ISNUMBER('Post Data'!$N345),"Done","Pending")</f>
        <v>Done</v>
      </c>
      <c r="V345" s="5">
        <f>IFERROR('Post Data'!$N345-'Post Data'!$M345,5000)</f>
        <v>0</v>
      </c>
      <c r="W345" s="1" t="str">
        <f t="array" ref="W345">IFS('Post Data'!$V345&lt;=5,"00-05 Days",
AND('Post Data'!$V345&gt;5,'Post Data'!$V345&lt;=10),"06-10 Days",
AND('Post Data'!$V345&gt;10,'Post Data'!$V345&lt;=15),"11-15 Days",
AND('Post Data'!$V345&gt;15,'Post Data'!$V345&lt;=20),"16-20 Days",
'Post Data'!$V345&gt;20,"20+ Days")</f>
        <v>00-05 Days</v>
      </c>
      <c r="X345" s="1" t="str">
        <f>IF(AND('Post Data'!$N345&lt;='Post Data'!$L345,'Post Data'!$N345&lt;&gt;0),"Within SLA",IF(AND(TODAY()&lt;='Post Data'!$L345,'Post Data'!$N345=0),"Within SLA","SLA Violated"))</f>
        <v>Within SLA</v>
      </c>
      <c r="Y345" s="1" t="str">
        <f t="array" ref="Y345">IFERROR(INDEX('Pending @'!$B$2:$B$19,MATCH('Post Data'!$H345,'Pending @'!$A$2:$A$19,0)),
IF(AND('Post Data'!$D345="Region Update",'Post Data'!$AA345="Central"),"DNS-Central",
IF(AND('Post Data'!$D345="Region Update",'Post Data'!$AA345="Eastern"),"DNS-Eastern",
IF(AND('Post Data'!$D345="Region Update",'Post Data'!$AA345="Northern"),"DNS-Northern",
IF(AND('Post Data'!$D345="Region Update",'Post Data'!$AA345="Southern"),"DNS-Southern",
IF(AND('Post Data'!$D345="Region Update",'Post Data'!$AA345="Western"),"DNS-Western",
IF(AND('Post Data'!$D345="Region Update",'Post Data'!$AA345="Ops CO"),"DNS-Regional Ops",
IF(AND('Post Data'!$D345="Invoice Validation",'Post Data'!$AA345="Central"),"DNS-Central",
IF(AND('Post Data'!$D345="Invoice Validation",'Post Data'!$AA345="Eastern"),"DNS-Eastern",
IF(AND('Post Data'!$D345="Invoice Validation",'Post Data'!$AA345="Northern"),"DNS-Northern",
IF(AND('Post Data'!$D345="Invoice Validation",'Post Data'!$AA345="Southern"),"DNS-Southern",
IF(AND('Post Data'!$D345="Invoice Validation",'Post Data'!$AA345="Western"),"DNS-Western",
IF(AND('Post Data'!$D345="Invoiced Validation",'Post Data'!$AA345="Ops CO"),"DNS-Regional Ops",
IF(OR('Post Data'!$D345="Create &amp; Upload PO",'Post Data'!$D345="Payment Status Update",'Post Data'!$D345="Create SES and Send to Finance"),"DNS-Finance",
IF('Post Data'!$D345="SCM Invoice Validation","DNS-SCM")))))))))))))))</f>
        <v>DNS-Western</v>
      </c>
      <c r="Z345" s="1" t="str">
        <f>IF(ISNUMBER(SEARCH("DNS",'Post Data'!$Y345)),"DNS","Vendor")</f>
        <v>DNS</v>
      </c>
      <c r="AA345" s="1" t="str">
        <f t="array" ref="AA345">IFS(ISNUMBER(SEARCH("Central Office",'Post Data'!$C345)),"Ops CO",
OR(ISNUMBER(SEARCH("CNR",'Post Data'!$C345)),ISNUMBER(SEARCH("NWR",'Post Data'!$C345))),"Central",
OR(ISNUMBER(SEARCH("ESR",'Post Data'!$C345)),ISNUMBER(SEARCH("UVR",'Post Data'!$C345))),"Eastern",
OR(ISNUMBER(SEARCH("NCR",'Post Data'!$C345)),ISNUMBER(SEARCH("NTR",'Post Data'!$C345))),"Northern",
OR(ISNUMBER(SEARCH("WSR",'Post Data'!$C345)),ISNUMBER(SEARCH("SUR",'Post Data'!$C345))),"Southern",
OR(ISNUMBER(SEARCH("WCR",'Post Data'!$C345)),ISNUMBER(SEARCH("WNR",'Post Data'!$C345))),"Western")</f>
        <v>Western</v>
      </c>
      <c r="AB345" s="1" t="str">
        <f>'Post Data'!$R345</f>
        <v>PIS</v>
      </c>
      <c r="AC345" s="4">
        <v>44957.0</v>
      </c>
      <c r="AD345" s="1">
        <f>COUNTIFS('Post Data'!$X$2:$X$465,"Within SLA",'Post Data'!$C$2:$C$465,'Post Data'!$C345,'Post Data'!$D$2:$D$465,'Post Data'!$D345)</f>
        <v>2</v>
      </c>
      <c r="AE345" s="1">
        <f>COUNTIFS('Post Data'!$X$2:$X$465,"SLA Violated",'Post Data'!$C$2:$C$465,'Post Data'!$C345,'Post Data'!$D$2:$D$465,'Post Data'!$D345)</f>
        <v>0</v>
      </c>
      <c r="AF345" s="10">
        <f>'Post Data'!$AD345/('Post Data'!$AD345+'Post Data'!$AE345)</f>
        <v>1</v>
      </c>
    </row>
    <row r="346" ht="15.75" customHeight="1">
      <c r="A346" s="1" t="s">
        <v>754</v>
      </c>
      <c r="B346" s="1" t="s">
        <v>29</v>
      </c>
      <c r="C346" s="1" t="s">
        <v>710</v>
      </c>
      <c r="D346" s="1" t="s">
        <v>414</v>
      </c>
      <c r="E346" s="1" t="s">
        <v>689</v>
      </c>
      <c r="F346" s="1" t="s">
        <v>690</v>
      </c>
      <c r="G346" s="1" t="s">
        <v>338</v>
      </c>
      <c r="H346" s="1" t="s">
        <v>339</v>
      </c>
      <c r="I346" s="1">
        <v>136.0</v>
      </c>
      <c r="J346" s="1" t="s">
        <v>34</v>
      </c>
      <c r="K346" s="1" t="s">
        <v>35</v>
      </c>
      <c r="L346" s="9"/>
      <c r="M346" s="9">
        <v>45118.68541666667</v>
      </c>
      <c r="N346" s="9">
        <v>45118.68541666667</v>
      </c>
      <c r="O346" s="1" t="s">
        <v>246</v>
      </c>
      <c r="P346" s="1" t="b">
        <v>0</v>
      </c>
      <c r="Q346" s="1" t="s">
        <v>414</v>
      </c>
      <c r="R346" s="1" t="s">
        <v>37</v>
      </c>
      <c r="S346" s="1" t="s">
        <v>711</v>
      </c>
      <c r="T346" s="1" t="s">
        <v>39</v>
      </c>
      <c r="U346" s="1" t="str">
        <f>IF(ISNUMBER('Post Data'!$N346),"Done","Pending")</f>
        <v>Done</v>
      </c>
      <c r="V346" s="5">
        <f>IFERROR('Post Data'!$N346-'Post Data'!$M346,5000)</f>
        <v>0</v>
      </c>
      <c r="W346" s="1" t="str">
        <f t="array" ref="W346">IFS('Post Data'!$V346&lt;=5,"00-05 Days",
AND('Post Data'!$V346&gt;5,'Post Data'!$V346&lt;=10),"06-10 Days",
AND('Post Data'!$V346&gt;10,'Post Data'!$V346&lt;=15),"11-15 Days",
AND('Post Data'!$V346&gt;15,'Post Data'!$V346&lt;=20),"16-20 Days",
'Post Data'!$V346&gt;20,"20+ Days")</f>
        <v>00-05 Days</v>
      </c>
      <c r="X346" s="1" t="str">
        <f>IF(AND('Post Data'!$N346&lt;='Post Data'!$L346,'Post Data'!$N346&lt;&gt;0),"Within SLA",IF(AND(TODAY()&lt;='Post Data'!$L346,'Post Data'!$N346=0),"Within SLA","SLA Violated"))</f>
        <v>SLA Violated</v>
      </c>
      <c r="Y346" s="1" t="str">
        <f t="array" ref="Y346">IFERROR(INDEX('Pending @'!$B$2:$B$19,MATCH('Post Data'!$H346,'Pending @'!$A$2:$A$19,0)),
IF(AND('Post Data'!$D346="Region Update",'Post Data'!$AA346="Central"),"DNS-Central",
IF(AND('Post Data'!$D346="Region Update",'Post Data'!$AA346="Eastern"),"DNS-Eastern",
IF(AND('Post Data'!$D346="Region Update",'Post Data'!$AA346="Northern"),"DNS-Northern",
IF(AND('Post Data'!$D346="Region Update",'Post Data'!$AA346="Southern"),"DNS-Southern",
IF(AND('Post Data'!$D346="Region Update",'Post Data'!$AA346="Western"),"DNS-Western",
IF(AND('Post Data'!$D346="Region Update",'Post Data'!$AA346="Ops CO"),"DNS-Regional Ops",
IF(AND('Post Data'!$D346="Invoice Validation",'Post Data'!$AA346="Central"),"DNS-Central",
IF(AND('Post Data'!$D346="Invoice Validation",'Post Data'!$AA346="Eastern"),"DNS-Eastern",
IF(AND('Post Data'!$D346="Invoice Validation",'Post Data'!$AA346="Northern"),"DNS-Northern",
IF(AND('Post Data'!$D346="Invoice Validation",'Post Data'!$AA346="Southern"),"DNS-Southern",
IF(AND('Post Data'!$D346="Invoice Validation",'Post Data'!$AA346="Western"),"DNS-Western",
IF(AND('Post Data'!$D346="Invoiced Validation",'Post Data'!$AA346="Ops CO"),"DNS-Regional Ops",
IF(OR('Post Data'!$D346="Create &amp; Upload PO",'Post Data'!$D346="Payment Status Update",'Post Data'!$D346="Create SES and Send to Finance"),"DNS-Finance",
IF('Post Data'!$D346="SCM Invoice Validation","DNS-SCM")))))))))))))))</f>
        <v>Browns-Western</v>
      </c>
      <c r="Z346" s="1" t="str">
        <f>IF(ISNUMBER(SEARCH("DNS",'Post Data'!$Y346)),"DNS","Vendor")</f>
        <v>Vendor</v>
      </c>
      <c r="AA346" s="1" t="str">
        <f t="array" ref="AA346">IFS(ISNUMBER(SEARCH("Central Office",'Post Data'!$C346)),"Ops CO",
OR(ISNUMBER(SEARCH("CNR",'Post Data'!$C346)),ISNUMBER(SEARCH("NWR",'Post Data'!$C346))),"Central",
OR(ISNUMBER(SEARCH("ESR",'Post Data'!$C346)),ISNUMBER(SEARCH("UVR",'Post Data'!$C346))),"Eastern",
OR(ISNUMBER(SEARCH("NCR",'Post Data'!$C346)),ISNUMBER(SEARCH("NTR",'Post Data'!$C346))),"Northern",
OR(ISNUMBER(SEARCH("WSR",'Post Data'!$C346)),ISNUMBER(SEARCH("SUR",'Post Data'!$C346))),"Southern",
OR(ISNUMBER(SEARCH("WCR",'Post Data'!$C346)),ISNUMBER(SEARCH("WNR",'Post Data'!$C346))),"Western")</f>
        <v>Western</v>
      </c>
      <c r="AB346" s="1" t="str">
        <f>'Post Data'!$R346</f>
        <v>PIS</v>
      </c>
      <c r="AC346" s="4">
        <v>44957.0</v>
      </c>
      <c r="AD346" s="1">
        <f>COUNTIFS('Post Data'!$X$2:$X$465,"Within SLA",'Post Data'!$C$2:$C$465,'Post Data'!$C346,'Post Data'!$D$2:$D$465,'Post Data'!$D346)</f>
        <v>0</v>
      </c>
      <c r="AE346" s="1">
        <f>COUNTIFS('Post Data'!$X$2:$X$465,"SLA Violated",'Post Data'!$C$2:$C$465,'Post Data'!$C346,'Post Data'!$D$2:$D$465,'Post Data'!$D346)</f>
        <v>1</v>
      </c>
      <c r="AF346" s="10">
        <f>'Post Data'!$AD346/('Post Data'!$AD346+'Post Data'!$AE346)</f>
        <v>0</v>
      </c>
    </row>
    <row r="347" ht="15.75" customHeight="1">
      <c r="A347" s="1" t="s">
        <v>755</v>
      </c>
      <c r="B347" s="1" t="s">
        <v>29</v>
      </c>
      <c r="C347" s="1" t="s">
        <v>710</v>
      </c>
      <c r="D347" s="1" t="s">
        <v>182</v>
      </c>
      <c r="E347" s="1" t="s">
        <v>689</v>
      </c>
      <c r="F347" s="1" t="s">
        <v>690</v>
      </c>
      <c r="G347" s="1" t="s">
        <v>188</v>
      </c>
      <c r="H347" s="1" t="s">
        <v>189</v>
      </c>
      <c r="I347" s="1">
        <v>136.0</v>
      </c>
      <c r="J347" s="1" t="s">
        <v>34</v>
      </c>
      <c r="K347" s="1" t="s">
        <v>35</v>
      </c>
      <c r="L347" s="9">
        <v>45121.68472222222</v>
      </c>
      <c r="M347" s="9">
        <v>45118.68472222222</v>
      </c>
      <c r="N347" s="9">
        <v>45118.68541666667</v>
      </c>
      <c r="O347" s="1" t="s">
        <v>246</v>
      </c>
      <c r="P347" s="1" t="b">
        <v>0</v>
      </c>
      <c r="Q347" s="1" t="s">
        <v>182</v>
      </c>
      <c r="R347" s="1" t="s">
        <v>37</v>
      </c>
      <c r="S347" s="1" t="s">
        <v>711</v>
      </c>
      <c r="T347" s="1" t="s">
        <v>39</v>
      </c>
      <c r="U347" s="1" t="str">
        <f>IF(ISNUMBER('Post Data'!$N347),"Done","Pending")</f>
        <v>Done</v>
      </c>
      <c r="V347" s="5">
        <f>IFERROR('Post Data'!$N347-'Post Data'!$M347,5000)</f>
        <v>0.0006944444467</v>
      </c>
      <c r="W347" s="1" t="str">
        <f t="array" ref="W347">IFS('Post Data'!$V347&lt;=5,"00-05 Days",
AND('Post Data'!$V347&gt;5,'Post Data'!$V347&lt;=10),"06-10 Days",
AND('Post Data'!$V347&gt;10,'Post Data'!$V347&lt;=15),"11-15 Days",
AND('Post Data'!$V347&gt;15,'Post Data'!$V347&lt;=20),"16-20 Days",
'Post Data'!$V347&gt;20,"20+ Days")</f>
        <v>00-05 Days</v>
      </c>
      <c r="X347" s="1" t="str">
        <f>IF(AND('Post Data'!$N347&lt;='Post Data'!$L347,'Post Data'!$N347&lt;&gt;0),"Within SLA",IF(AND(TODAY()&lt;='Post Data'!$L347,'Post Data'!$N347=0),"Within SLA","SLA Violated"))</f>
        <v>Within SLA</v>
      </c>
      <c r="Y347" s="1" t="str">
        <f t="array" ref="Y347">IFERROR(INDEX('Pending @'!$B$2:$B$19,MATCH('Post Data'!$H347,'Pending @'!$A$2:$A$19,0)),
IF(AND('Post Data'!$D347="Region Update",'Post Data'!$AA347="Central"),"DNS-Central",
IF(AND('Post Data'!$D347="Region Update",'Post Data'!$AA347="Eastern"),"DNS-Eastern",
IF(AND('Post Data'!$D347="Region Update",'Post Data'!$AA347="Northern"),"DNS-Northern",
IF(AND('Post Data'!$D347="Region Update",'Post Data'!$AA347="Southern"),"DNS-Southern",
IF(AND('Post Data'!$D347="Region Update",'Post Data'!$AA347="Western"),"DNS-Western",
IF(AND('Post Data'!$D347="Region Update",'Post Data'!$AA347="Ops CO"),"DNS-Regional Ops",
IF(AND('Post Data'!$D347="Invoice Validation",'Post Data'!$AA347="Central"),"DNS-Central",
IF(AND('Post Data'!$D347="Invoice Validation",'Post Data'!$AA347="Eastern"),"DNS-Eastern",
IF(AND('Post Data'!$D347="Invoice Validation",'Post Data'!$AA347="Northern"),"DNS-Northern",
IF(AND('Post Data'!$D347="Invoice Validation",'Post Data'!$AA347="Southern"),"DNS-Southern",
IF(AND('Post Data'!$D347="Invoice Validation",'Post Data'!$AA347="Western"),"DNS-Western",
IF(AND('Post Data'!$D347="Invoiced Validation",'Post Data'!$AA347="Ops CO"),"DNS-Regional Ops",
IF(OR('Post Data'!$D347="Create &amp; Upload PO",'Post Data'!$D347="Payment Status Update",'Post Data'!$D347="Create SES and Send to Finance"),"DNS-Finance",
IF('Post Data'!$D347="SCM Invoice Validation","DNS-SCM")))))))))))))))</f>
        <v>DNS-Western</v>
      </c>
      <c r="Z347" s="1" t="str">
        <f>IF(ISNUMBER(SEARCH("DNS",'Post Data'!$Y347)),"DNS","Vendor")</f>
        <v>DNS</v>
      </c>
      <c r="AA347" s="1" t="str">
        <f t="array" ref="AA347">IFS(ISNUMBER(SEARCH("Central Office",'Post Data'!$C347)),"Ops CO",
OR(ISNUMBER(SEARCH("CNR",'Post Data'!$C347)),ISNUMBER(SEARCH("NWR",'Post Data'!$C347))),"Central",
OR(ISNUMBER(SEARCH("ESR",'Post Data'!$C347)),ISNUMBER(SEARCH("UVR",'Post Data'!$C347))),"Eastern",
OR(ISNUMBER(SEARCH("NCR",'Post Data'!$C347)),ISNUMBER(SEARCH("NTR",'Post Data'!$C347))),"Northern",
OR(ISNUMBER(SEARCH("WSR",'Post Data'!$C347)),ISNUMBER(SEARCH("SUR",'Post Data'!$C347))),"Southern",
OR(ISNUMBER(SEARCH("WCR",'Post Data'!$C347)),ISNUMBER(SEARCH("WNR",'Post Data'!$C347))),"Western")</f>
        <v>Western</v>
      </c>
      <c r="AB347" s="1" t="str">
        <f>'Post Data'!$R347</f>
        <v>PIS</v>
      </c>
      <c r="AC347" s="4">
        <v>44957.0</v>
      </c>
      <c r="AD347" s="1">
        <f>COUNTIFS('Post Data'!$X$2:$X$465,"Within SLA",'Post Data'!$C$2:$C$465,'Post Data'!$C347,'Post Data'!$D$2:$D$465,'Post Data'!$D347)</f>
        <v>2</v>
      </c>
      <c r="AE347" s="1">
        <f>COUNTIFS('Post Data'!$X$2:$X$465,"SLA Violated",'Post Data'!$C$2:$C$465,'Post Data'!$C347,'Post Data'!$D$2:$D$465,'Post Data'!$D347)</f>
        <v>0</v>
      </c>
      <c r="AF347" s="10">
        <f>'Post Data'!$AD347/('Post Data'!$AD347+'Post Data'!$AE347)</f>
        <v>1</v>
      </c>
    </row>
    <row r="348" ht="15.75" customHeight="1">
      <c r="A348" s="1" t="s">
        <v>756</v>
      </c>
      <c r="B348" s="1" t="s">
        <v>29</v>
      </c>
      <c r="C348" s="1" t="s">
        <v>710</v>
      </c>
      <c r="D348" s="1" t="s">
        <v>154</v>
      </c>
      <c r="E348" s="1" t="s">
        <v>689</v>
      </c>
      <c r="F348" s="1" t="s">
        <v>690</v>
      </c>
      <c r="G348" s="1" t="s">
        <v>338</v>
      </c>
      <c r="H348" s="1" t="s">
        <v>339</v>
      </c>
      <c r="I348" s="1">
        <v>136.0</v>
      </c>
      <c r="J348" s="1" t="s">
        <v>34</v>
      </c>
      <c r="K348" s="1" t="s">
        <v>35</v>
      </c>
      <c r="L348" s="9">
        <v>45122.68402777778</v>
      </c>
      <c r="M348" s="9">
        <v>45118.68402777778</v>
      </c>
      <c r="N348" s="9">
        <v>45118.68472222222</v>
      </c>
      <c r="O348" s="1" t="s">
        <v>246</v>
      </c>
      <c r="P348" s="1" t="b">
        <v>0</v>
      </c>
      <c r="Q348" s="1" t="s">
        <v>154</v>
      </c>
      <c r="R348" s="1" t="s">
        <v>37</v>
      </c>
      <c r="S348" s="1" t="s">
        <v>711</v>
      </c>
      <c r="T348" s="1" t="s">
        <v>39</v>
      </c>
      <c r="U348" s="1" t="str">
        <f>IF(ISNUMBER('Post Data'!$N348),"Done","Pending")</f>
        <v>Done</v>
      </c>
      <c r="V348" s="5">
        <f>IFERROR('Post Data'!$N348-'Post Data'!$M348,5000)</f>
        <v>0.0006944444394</v>
      </c>
      <c r="W348" s="1" t="str">
        <f t="array" ref="W348">IFS('Post Data'!$V348&lt;=5,"00-05 Days",
AND('Post Data'!$V348&gt;5,'Post Data'!$V348&lt;=10),"06-10 Days",
AND('Post Data'!$V348&gt;10,'Post Data'!$V348&lt;=15),"11-15 Days",
AND('Post Data'!$V348&gt;15,'Post Data'!$V348&lt;=20),"16-20 Days",
'Post Data'!$V348&gt;20,"20+ Days")</f>
        <v>00-05 Days</v>
      </c>
      <c r="X348" s="1" t="str">
        <f>IF(AND('Post Data'!$N348&lt;='Post Data'!$L348,'Post Data'!$N348&lt;&gt;0),"Within SLA",IF(AND(TODAY()&lt;='Post Data'!$L348,'Post Data'!$N348=0),"Within SLA","SLA Violated"))</f>
        <v>Within SLA</v>
      </c>
      <c r="Y348" s="1" t="str">
        <f t="array" ref="Y348">IFERROR(INDEX('Pending @'!$B$2:$B$19,MATCH('Post Data'!$H348,'Pending @'!$A$2:$A$19,0)),
IF(AND('Post Data'!$D348="Region Update",'Post Data'!$AA348="Central"),"DNS-Central",
IF(AND('Post Data'!$D348="Region Update",'Post Data'!$AA348="Eastern"),"DNS-Eastern",
IF(AND('Post Data'!$D348="Region Update",'Post Data'!$AA348="Northern"),"DNS-Northern",
IF(AND('Post Data'!$D348="Region Update",'Post Data'!$AA348="Southern"),"DNS-Southern",
IF(AND('Post Data'!$D348="Region Update",'Post Data'!$AA348="Western"),"DNS-Western",
IF(AND('Post Data'!$D348="Region Update",'Post Data'!$AA348="Ops CO"),"DNS-Regional Ops",
IF(AND('Post Data'!$D348="Invoice Validation",'Post Data'!$AA348="Central"),"DNS-Central",
IF(AND('Post Data'!$D348="Invoice Validation",'Post Data'!$AA348="Eastern"),"DNS-Eastern",
IF(AND('Post Data'!$D348="Invoice Validation",'Post Data'!$AA348="Northern"),"DNS-Northern",
IF(AND('Post Data'!$D348="Invoice Validation",'Post Data'!$AA348="Southern"),"DNS-Southern",
IF(AND('Post Data'!$D348="Invoice Validation",'Post Data'!$AA348="Western"),"DNS-Western",
IF(AND('Post Data'!$D348="Invoiced Validation",'Post Data'!$AA348="Ops CO"),"DNS-Regional Ops",
IF(OR('Post Data'!$D348="Create &amp; Upload PO",'Post Data'!$D348="Payment Status Update",'Post Data'!$D348="Create SES and Send to Finance"),"DNS-Finance",
IF('Post Data'!$D348="SCM Invoice Validation","DNS-SCM")))))))))))))))</f>
        <v>Browns-Western</v>
      </c>
      <c r="Z348" s="1" t="str">
        <f>IF(ISNUMBER(SEARCH("DNS",'Post Data'!$Y348)),"DNS","Vendor")</f>
        <v>Vendor</v>
      </c>
      <c r="AA348" s="1" t="str">
        <f t="array" ref="AA348">IFS(ISNUMBER(SEARCH("Central Office",'Post Data'!$C348)),"Ops CO",
OR(ISNUMBER(SEARCH("CNR",'Post Data'!$C348)),ISNUMBER(SEARCH("NWR",'Post Data'!$C348))),"Central",
OR(ISNUMBER(SEARCH("ESR",'Post Data'!$C348)),ISNUMBER(SEARCH("UVR",'Post Data'!$C348))),"Eastern",
OR(ISNUMBER(SEARCH("NCR",'Post Data'!$C348)),ISNUMBER(SEARCH("NTR",'Post Data'!$C348))),"Northern",
OR(ISNUMBER(SEARCH("WSR",'Post Data'!$C348)),ISNUMBER(SEARCH("SUR",'Post Data'!$C348))),"Southern",
OR(ISNUMBER(SEARCH("WCR",'Post Data'!$C348)),ISNUMBER(SEARCH("WNR",'Post Data'!$C348))),"Western")</f>
        <v>Western</v>
      </c>
      <c r="AB348" s="1" t="str">
        <f>'Post Data'!$R348</f>
        <v>PIS</v>
      </c>
      <c r="AC348" s="4">
        <v>44957.0</v>
      </c>
      <c r="AD348" s="1">
        <f>COUNTIFS('Post Data'!$X$2:$X$465,"Within SLA",'Post Data'!$C$2:$C$465,'Post Data'!$C348,'Post Data'!$D$2:$D$465,'Post Data'!$D348)</f>
        <v>1</v>
      </c>
      <c r="AE348" s="1">
        <f>COUNTIFS('Post Data'!$X$2:$X$465,"SLA Violated",'Post Data'!$C$2:$C$465,'Post Data'!$C348,'Post Data'!$D$2:$D$465,'Post Data'!$D348)</f>
        <v>0</v>
      </c>
      <c r="AF348" s="10">
        <f>'Post Data'!$AD348/('Post Data'!$AD348+'Post Data'!$AE348)</f>
        <v>1</v>
      </c>
    </row>
    <row r="349" ht="15.75" customHeight="1">
      <c r="A349" s="1" t="s">
        <v>757</v>
      </c>
      <c r="B349" s="1" t="s">
        <v>29</v>
      </c>
      <c r="C349" s="1" t="s">
        <v>710</v>
      </c>
      <c r="D349" s="1" t="s">
        <v>108</v>
      </c>
      <c r="E349" s="1" t="s">
        <v>689</v>
      </c>
      <c r="F349" s="1" t="s">
        <v>690</v>
      </c>
      <c r="G349" s="1" t="s">
        <v>188</v>
      </c>
      <c r="H349" s="1" t="s">
        <v>189</v>
      </c>
      <c r="I349" s="1">
        <v>136.0</v>
      </c>
      <c r="J349" s="1" t="s">
        <v>34</v>
      </c>
      <c r="K349" s="1" t="s">
        <v>35</v>
      </c>
      <c r="L349" s="9">
        <v>45130.683333333334</v>
      </c>
      <c r="M349" s="9">
        <v>45118.683333333334</v>
      </c>
      <c r="N349" s="9">
        <v>45118.68402777778</v>
      </c>
      <c r="O349" s="1" t="s">
        <v>246</v>
      </c>
      <c r="P349" s="1" t="b">
        <v>0</v>
      </c>
      <c r="Q349" s="1" t="s">
        <v>108</v>
      </c>
      <c r="R349" s="1" t="s">
        <v>37</v>
      </c>
      <c r="S349" s="1" t="s">
        <v>711</v>
      </c>
      <c r="T349" s="1" t="s">
        <v>39</v>
      </c>
      <c r="U349" s="1" t="str">
        <f>IF(ISNUMBER('Post Data'!$N349),"Done","Pending")</f>
        <v>Done</v>
      </c>
      <c r="V349" s="5">
        <f>IFERROR('Post Data'!$N349-'Post Data'!$M349,5000)</f>
        <v>0.0006944444467</v>
      </c>
      <c r="W349" s="1" t="str">
        <f t="array" ref="W349">IFS('Post Data'!$V349&lt;=5,"00-05 Days",
AND('Post Data'!$V349&gt;5,'Post Data'!$V349&lt;=10),"06-10 Days",
AND('Post Data'!$V349&gt;10,'Post Data'!$V349&lt;=15),"11-15 Days",
AND('Post Data'!$V349&gt;15,'Post Data'!$V349&lt;=20),"16-20 Days",
'Post Data'!$V349&gt;20,"20+ Days")</f>
        <v>00-05 Days</v>
      </c>
      <c r="X349" s="1" t="str">
        <f>IF(AND('Post Data'!$N349&lt;='Post Data'!$L349,'Post Data'!$N349&lt;&gt;0),"Within SLA",IF(AND(TODAY()&lt;='Post Data'!$L349,'Post Data'!$N349=0),"Within SLA","SLA Violated"))</f>
        <v>Within SLA</v>
      </c>
      <c r="Y349" s="1" t="str">
        <f t="array" ref="Y349">IFERROR(INDEX('Pending @'!$B$2:$B$19,MATCH('Post Data'!$H349,'Pending @'!$A$2:$A$19,0)),
IF(AND('Post Data'!$D349="Region Update",'Post Data'!$AA349="Central"),"DNS-Central",
IF(AND('Post Data'!$D349="Region Update",'Post Data'!$AA349="Eastern"),"DNS-Eastern",
IF(AND('Post Data'!$D349="Region Update",'Post Data'!$AA349="Northern"),"DNS-Northern",
IF(AND('Post Data'!$D349="Region Update",'Post Data'!$AA349="Southern"),"DNS-Southern",
IF(AND('Post Data'!$D349="Region Update",'Post Data'!$AA349="Western"),"DNS-Western",
IF(AND('Post Data'!$D349="Region Update",'Post Data'!$AA349="Ops CO"),"DNS-Regional Ops",
IF(AND('Post Data'!$D349="Invoice Validation",'Post Data'!$AA349="Central"),"DNS-Central",
IF(AND('Post Data'!$D349="Invoice Validation",'Post Data'!$AA349="Eastern"),"DNS-Eastern",
IF(AND('Post Data'!$D349="Invoice Validation",'Post Data'!$AA349="Northern"),"DNS-Northern",
IF(AND('Post Data'!$D349="Invoice Validation",'Post Data'!$AA349="Southern"),"DNS-Southern",
IF(AND('Post Data'!$D349="Invoice Validation",'Post Data'!$AA349="Western"),"DNS-Western",
IF(AND('Post Data'!$D349="Invoiced Validation",'Post Data'!$AA349="Ops CO"),"DNS-Regional Ops",
IF(OR('Post Data'!$D349="Create &amp; Upload PO",'Post Data'!$D349="Payment Status Update",'Post Data'!$D349="Create SES and Send to Finance"),"DNS-Finance",
IF('Post Data'!$D349="SCM Invoice Validation","DNS-SCM")))))))))))))))</f>
        <v>DNS-Western</v>
      </c>
      <c r="Z349" s="1" t="str">
        <f>IF(ISNUMBER(SEARCH("DNS",'Post Data'!$Y349)),"DNS","Vendor")</f>
        <v>DNS</v>
      </c>
      <c r="AA349" s="1" t="str">
        <f t="array" ref="AA349">IFS(ISNUMBER(SEARCH("Central Office",'Post Data'!$C349)),"Ops CO",
OR(ISNUMBER(SEARCH("CNR",'Post Data'!$C349)),ISNUMBER(SEARCH("NWR",'Post Data'!$C349))),"Central",
OR(ISNUMBER(SEARCH("ESR",'Post Data'!$C349)),ISNUMBER(SEARCH("UVR",'Post Data'!$C349))),"Eastern",
OR(ISNUMBER(SEARCH("NCR",'Post Data'!$C349)),ISNUMBER(SEARCH("NTR",'Post Data'!$C349))),"Northern",
OR(ISNUMBER(SEARCH("WSR",'Post Data'!$C349)),ISNUMBER(SEARCH("SUR",'Post Data'!$C349))),"Southern",
OR(ISNUMBER(SEARCH("WCR",'Post Data'!$C349)),ISNUMBER(SEARCH("WNR",'Post Data'!$C349))),"Western")</f>
        <v>Western</v>
      </c>
      <c r="AB349" s="1" t="str">
        <f>'Post Data'!$R349</f>
        <v>PIS</v>
      </c>
      <c r="AC349" s="4">
        <v>44957.0</v>
      </c>
      <c r="AD349" s="1">
        <f>COUNTIFS('Post Data'!$X$2:$X$465,"Within SLA",'Post Data'!$C$2:$C$465,'Post Data'!$C349,'Post Data'!$D$2:$D$465,'Post Data'!$D349)</f>
        <v>1</v>
      </c>
      <c r="AE349" s="1">
        <f>COUNTIFS('Post Data'!$X$2:$X$465,"SLA Violated",'Post Data'!$C$2:$C$465,'Post Data'!$C349,'Post Data'!$D$2:$D$465,'Post Data'!$D349)</f>
        <v>0</v>
      </c>
      <c r="AF349" s="10">
        <f>'Post Data'!$AD349/('Post Data'!$AD349+'Post Data'!$AE349)</f>
        <v>1</v>
      </c>
    </row>
    <row r="350" ht="15.75" customHeight="1">
      <c r="A350" s="1" t="s">
        <v>758</v>
      </c>
      <c r="B350" s="1" t="s">
        <v>29</v>
      </c>
      <c r="C350" s="1" t="s">
        <v>759</v>
      </c>
      <c r="D350" s="1" t="s">
        <v>154</v>
      </c>
      <c r="E350" s="1" t="s">
        <v>689</v>
      </c>
      <c r="F350" s="1" t="s">
        <v>690</v>
      </c>
      <c r="G350" s="1" t="s">
        <v>760</v>
      </c>
      <c r="H350" s="1" t="s">
        <v>761</v>
      </c>
      <c r="I350" s="1">
        <v>99.0</v>
      </c>
      <c r="J350" s="1" t="s">
        <v>34</v>
      </c>
      <c r="K350" s="1" t="s">
        <v>35</v>
      </c>
      <c r="L350" s="9">
        <v>45122.677777777775</v>
      </c>
      <c r="M350" s="9">
        <v>45118.677777777775</v>
      </c>
      <c r="N350" s="9">
        <v>45118.67847222222</v>
      </c>
      <c r="O350" s="1" t="s">
        <v>246</v>
      </c>
      <c r="P350" s="1" t="b">
        <v>0</v>
      </c>
      <c r="Q350" s="1" t="s">
        <v>154</v>
      </c>
      <c r="R350" s="1" t="s">
        <v>51</v>
      </c>
      <c r="S350" s="1" t="s">
        <v>48</v>
      </c>
      <c r="T350" s="1" t="s">
        <v>111</v>
      </c>
      <c r="U350" s="1" t="str">
        <f>IF(ISNUMBER('Post Data'!$N350),"Done","Pending")</f>
        <v>Done</v>
      </c>
      <c r="V350" s="5">
        <f>IFERROR('Post Data'!$N350-'Post Data'!$M350,5000)</f>
        <v>0.0006944444467</v>
      </c>
      <c r="W350" s="1" t="str">
        <f t="array" ref="W350">IFS('Post Data'!$V350&lt;=5,"00-05 Days",
AND('Post Data'!$V350&gt;5,'Post Data'!$V350&lt;=10),"06-10 Days",
AND('Post Data'!$V350&gt;10,'Post Data'!$V350&lt;=15),"11-15 Days",
AND('Post Data'!$V350&gt;15,'Post Data'!$V350&lt;=20),"16-20 Days",
'Post Data'!$V350&gt;20,"20+ Days")</f>
        <v>00-05 Days</v>
      </c>
      <c r="X350" s="1" t="str">
        <f>IF(AND('Post Data'!$N350&lt;='Post Data'!$L350,'Post Data'!$N350&lt;&gt;0),"Within SLA",IF(AND(TODAY()&lt;='Post Data'!$L350,'Post Data'!$N350=0),"Within SLA","SLA Violated"))</f>
        <v>Within SLA</v>
      </c>
      <c r="Y350" s="1" t="str">
        <f t="array" ref="Y350">IFERROR(INDEX('Pending @'!$B$2:$B$19,MATCH('Post Data'!$H350,'Pending @'!$A$2:$A$19,0)),
IF(AND('Post Data'!$D350="Region Update",'Post Data'!$AA350="Central"),"DNS-Central",
IF(AND('Post Data'!$D350="Region Update",'Post Data'!$AA350="Eastern"),"DNS-Eastern",
IF(AND('Post Data'!$D350="Region Update",'Post Data'!$AA350="Northern"),"DNS-Northern",
IF(AND('Post Data'!$D350="Region Update",'Post Data'!$AA350="Southern"),"DNS-Southern",
IF(AND('Post Data'!$D350="Region Update",'Post Data'!$AA350="Western"),"DNS-Western",
IF(AND('Post Data'!$D350="Region Update",'Post Data'!$AA350="Ops CO"),"DNS-Regional Ops",
IF(AND('Post Data'!$D350="Invoice Validation",'Post Data'!$AA350="Central"),"DNS-Central",
IF(AND('Post Data'!$D350="Invoice Validation",'Post Data'!$AA350="Eastern"),"DNS-Eastern",
IF(AND('Post Data'!$D350="Invoice Validation",'Post Data'!$AA350="Northern"),"DNS-Northern",
IF(AND('Post Data'!$D350="Invoice Validation",'Post Data'!$AA350="Southern"),"DNS-Southern",
IF(AND('Post Data'!$D350="Invoice Validation",'Post Data'!$AA350="Western"),"DNS-Western",
IF(AND('Post Data'!$D350="Invoiced Validation",'Post Data'!$AA350="Ops CO"),"DNS-Regional Ops",
IF(OR('Post Data'!$D350="Create &amp; Upload PO",'Post Data'!$D350="Payment Status Update",'Post Data'!$D350="Create SES and Send to Finance"),"DNS-Finance",
IF('Post Data'!$D350="SCM Invoice Validation","DNS-SCM")))))))))))))))</f>
        <v>LDN</v>
      </c>
      <c r="Z350" s="1" t="str">
        <f>IF(ISNUMBER(SEARCH("DNS",'Post Data'!$Y350)),"DNS","Vendor")</f>
        <v>Vendor</v>
      </c>
      <c r="AA350" s="1" t="str">
        <f t="array" ref="AA350">IFS(ISNUMBER(SEARCH("Central Office",'Post Data'!$C350)),"Ops CO",
OR(ISNUMBER(SEARCH("CNR",'Post Data'!$C350)),ISNUMBER(SEARCH("NWR",'Post Data'!$C350))),"Central",
OR(ISNUMBER(SEARCH("ESR",'Post Data'!$C350)),ISNUMBER(SEARCH("UVR",'Post Data'!$C350))),"Eastern",
OR(ISNUMBER(SEARCH("NCR",'Post Data'!$C350)),ISNUMBER(SEARCH("NTR",'Post Data'!$C350))),"Northern",
OR(ISNUMBER(SEARCH("WSR",'Post Data'!$C350)),ISNUMBER(SEARCH("SUR",'Post Data'!$C350))),"Southern",
OR(ISNUMBER(SEARCH("WCR",'Post Data'!$C350)),ISNUMBER(SEARCH("WNR",'Post Data'!$C350))),"Western")</f>
        <v>Western</v>
      </c>
      <c r="AB350" s="1" t="str">
        <f>'Post Data'!$R350</f>
        <v>Refuel</v>
      </c>
      <c r="AC350" s="4">
        <v>45107.0</v>
      </c>
      <c r="AD350" s="1">
        <f>COUNTIFS('Post Data'!$X$2:$X$465,"Within SLA",'Post Data'!$C$2:$C$465,'Post Data'!$C350,'Post Data'!$D$2:$D$465,'Post Data'!$D350)</f>
        <v>1</v>
      </c>
      <c r="AE350" s="1">
        <f>COUNTIFS('Post Data'!$X$2:$X$465,"SLA Violated",'Post Data'!$C$2:$C$465,'Post Data'!$C350,'Post Data'!$D$2:$D$465,'Post Data'!$D350)</f>
        <v>0</v>
      </c>
      <c r="AF350" s="10">
        <f>'Post Data'!$AD350/('Post Data'!$AD350+'Post Data'!$AE350)</f>
        <v>1</v>
      </c>
    </row>
    <row r="351" ht="15.75" customHeight="1">
      <c r="A351" s="1" t="s">
        <v>762</v>
      </c>
      <c r="B351" s="1" t="s">
        <v>29</v>
      </c>
      <c r="C351" s="1" t="s">
        <v>763</v>
      </c>
      <c r="D351" s="1" t="s">
        <v>688</v>
      </c>
      <c r="E351" s="1" t="s">
        <v>764</v>
      </c>
      <c r="F351" s="1" t="s">
        <v>765</v>
      </c>
      <c r="G351" s="1" t="s">
        <v>338</v>
      </c>
      <c r="H351" s="1" t="s">
        <v>339</v>
      </c>
      <c r="I351" s="1">
        <v>135.0</v>
      </c>
      <c r="J351" s="1" t="s">
        <v>34</v>
      </c>
      <c r="K351" s="1" t="s">
        <v>35</v>
      </c>
      <c r="L351" s="9">
        <v>45122.663194444445</v>
      </c>
      <c r="M351" s="9">
        <v>45118.663194444445</v>
      </c>
      <c r="N351" s="9">
        <v>45118.665972222225</v>
      </c>
      <c r="O351" s="1" t="s">
        <v>246</v>
      </c>
      <c r="P351" s="1" t="b">
        <v>0</v>
      </c>
      <c r="Q351" s="1" t="s">
        <v>688</v>
      </c>
      <c r="R351" s="1" t="s">
        <v>42</v>
      </c>
      <c r="S351" s="1" t="s">
        <v>725</v>
      </c>
      <c r="T351" s="1" t="s">
        <v>39</v>
      </c>
      <c r="U351" s="1" t="str">
        <f>IF(ISNUMBER('Post Data'!$N351),"Done","Pending")</f>
        <v>Done</v>
      </c>
      <c r="V351" s="5">
        <f>IFERROR('Post Data'!$N351-'Post Data'!$M351,5000)</f>
        <v>0.00277777778</v>
      </c>
      <c r="W351" s="1" t="str">
        <f t="array" ref="W351">IFS('Post Data'!$V351&lt;=5,"00-05 Days",
AND('Post Data'!$V351&gt;5,'Post Data'!$V351&lt;=10),"06-10 Days",
AND('Post Data'!$V351&gt;10,'Post Data'!$V351&lt;=15),"11-15 Days",
AND('Post Data'!$V351&gt;15,'Post Data'!$V351&lt;=20),"16-20 Days",
'Post Data'!$V351&gt;20,"20+ Days")</f>
        <v>00-05 Days</v>
      </c>
      <c r="X351" s="1" t="str">
        <f>IF(AND('Post Data'!$N351&lt;='Post Data'!$L351,'Post Data'!$N351&lt;&gt;0),"Within SLA",IF(AND(TODAY()&lt;='Post Data'!$L351,'Post Data'!$N351=0),"Within SLA","SLA Violated"))</f>
        <v>Within SLA</v>
      </c>
      <c r="Y351" s="1" t="str">
        <f t="array" ref="Y351">IFERROR(INDEX('Pending @'!$B$2:$B$19,MATCH('Post Data'!$H351,'Pending @'!$A$2:$A$19,0)),
IF(AND('Post Data'!$D351="Region Update",'Post Data'!$AA351="Central"),"DNS-Central",
IF(AND('Post Data'!$D351="Region Update",'Post Data'!$AA351="Eastern"),"DNS-Eastern",
IF(AND('Post Data'!$D351="Region Update",'Post Data'!$AA351="Northern"),"DNS-Northern",
IF(AND('Post Data'!$D351="Region Update",'Post Data'!$AA351="Southern"),"DNS-Southern",
IF(AND('Post Data'!$D351="Region Update",'Post Data'!$AA351="Western"),"DNS-Western",
IF(AND('Post Data'!$D351="Region Update",'Post Data'!$AA351="Ops CO"),"DNS-Regional Ops",
IF(AND('Post Data'!$D351="Invoice Validation",'Post Data'!$AA351="Central"),"DNS-Central",
IF(AND('Post Data'!$D351="Invoice Validation",'Post Data'!$AA351="Eastern"),"DNS-Eastern",
IF(AND('Post Data'!$D351="Invoice Validation",'Post Data'!$AA351="Northern"),"DNS-Northern",
IF(AND('Post Data'!$D351="Invoice Validation",'Post Data'!$AA351="Southern"),"DNS-Southern",
IF(AND('Post Data'!$D351="Invoice Validation",'Post Data'!$AA351="Western"),"DNS-Western",
IF(AND('Post Data'!$D351="Invoiced Validation",'Post Data'!$AA351="Ops CO"),"DNS-Regional Ops",
IF(OR('Post Data'!$D351="Create &amp; Upload PO",'Post Data'!$D351="Payment Status Update",'Post Data'!$D351="Create SES and Send to Finance"),"DNS-Finance",
IF('Post Data'!$D351="SCM Invoice Validation","DNS-SCM")))))))))))))))</f>
        <v>Browns-Western</v>
      </c>
      <c r="Z351" s="1" t="str">
        <f>IF(ISNUMBER(SEARCH("DNS",'Post Data'!$Y351)),"DNS","Vendor")</f>
        <v>Vendor</v>
      </c>
      <c r="AA351" s="1" t="str">
        <f t="array" ref="AA351">IFS(ISNUMBER(SEARCH("Central Office",'Post Data'!$C351)),"Ops CO",
OR(ISNUMBER(SEARCH("CNR",'Post Data'!$C351)),ISNUMBER(SEARCH("NWR",'Post Data'!$C351))),"Central",
OR(ISNUMBER(SEARCH("ESR",'Post Data'!$C351)),ISNUMBER(SEARCH("UVR",'Post Data'!$C351))),"Eastern",
OR(ISNUMBER(SEARCH("NCR",'Post Data'!$C351)),ISNUMBER(SEARCH("NTR",'Post Data'!$C351))),"Northern",
OR(ISNUMBER(SEARCH("WSR",'Post Data'!$C351)),ISNUMBER(SEARCH("SUR",'Post Data'!$C351))),"Southern",
OR(ISNUMBER(SEARCH("WCR",'Post Data'!$C351)),ISNUMBER(SEARCH("WNR",'Post Data'!$C351))),"Western")</f>
        <v>Western</v>
      </c>
      <c r="AB351" s="1" t="str">
        <f>'Post Data'!$R351</f>
        <v>PG</v>
      </c>
      <c r="AC351" s="4">
        <v>44985.0</v>
      </c>
      <c r="AD351" s="1">
        <f>COUNTIFS('Post Data'!$X$2:$X$465,"Within SLA",'Post Data'!$C$2:$C$465,'Post Data'!$C351,'Post Data'!$D$2:$D$465,'Post Data'!$D351)</f>
        <v>1</v>
      </c>
      <c r="AE351" s="1">
        <f>COUNTIFS('Post Data'!$X$2:$X$465,"SLA Violated",'Post Data'!$C$2:$C$465,'Post Data'!$C351,'Post Data'!$D$2:$D$465,'Post Data'!$D351)</f>
        <v>0</v>
      </c>
      <c r="AF351" s="10">
        <f>'Post Data'!$AD351/('Post Data'!$AD351+'Post Data'!$AE351)</f>
        <v>1</v>
      </c>
    </row>
    <row r="352" ht="15.75" customHeight="1">
      <c r="A352" s="1" t="s">
        <v>766</v>
      </c>
      <c r="B352" s="1" t="s">
        <v>29</v>
      </c>
      <c r="C352" s="1" t="s">
        <v>763</v>
      </c>
      <c r="D352" s="1" t="s">
        <v>54</v>
      </c>
      <c r="E352" s="1" t="s">
        <v>689</v>
      </c>
      <c r="F352" s="1" t="s">
        <v>690</v>
      </c>
      <c r="G352" s="1" t="s">
        <v>162</v>
      </c>
      <c r="H352" s="1" t="s">
        <v>163</v>
      </c>
      <c r="I352" s="1">
        <v>135.0</v>
      </c>
      <c r="J352" s="1" t="s">
        <v>34</v>
      </c>
      <c r="K352" s="1" t="s">
        <v>35</v>
      </c>
      <c r="L352" s="9">
        <v>45123.6625</v>
      </c>
      <c r="M352" s="9">
        <v>45118.6625</v>
      </c>
      <c r="N352" s="9">
        <v>45118.663194444445</v>
      </c>
      <c r="O352" s="1" t="s">
        <v>246</v>
      </c>
      <c r="P352" s="1" t="b">
        <v>0</v>
      </c>
      <c r="Q352" s="1" t="s">
        <v>54</v>
      </c>
      <c r="R352" s="1" t="s">
        <v>42</v>
      </c>
      <c r="S352" s="1" t="s">
        <v>725</v>
      </c>
      <c r="T352" s="1" t="s">
        <v>39</v>
      </c>
      <c r="U352" s="1" t="str">
        <f>IF(ISNUMBER('Post Data'!$N352),"Done","Pending")</f>
        <v>Done</v>
      </c>
      <c r="V352" s="5">
        <f>IFERROR('Post Data'!$N352-'Post Data'!$M352,5000)</f>
        <v>0.0006944444467</v>
      </c>
      <c r="W352" s="1" t="str">
        <f t="array" ref="W352">IFS('Post Data'!$V352&lt;=5,"00-05 Days",
AND('Post Data'!$V352&gt;5,'Post Data'!$V352&lt;=10),"06-10 Days",
AND('Post Data'!$V352&gt;10,'Post Data'!$V352&lt;=15),"11-15 Days",
AND('Post Data'!$V352&gt;15,'Post Data'!$V352&lt;=20),"16-20 Days",
'Post Data'!$V352&gt;20,"20+ Days")</f>
        <v>00-05 Days</v>
      </c>
      <c r="X352" s="1" t="str">
        <f>IF(AND('Post Data'!$N352&lt;='Post Data'!$L352,'Post Data'!$N352&lt;&gt;0),"Within SLA",IF(AND(TODAY()&lt;='Post Data'!$L352,'Post Data'!$N352=0),"Within SLA","SLA Violated"))</f>
        <v>Within SLA</v>
      </c>
      <c r="Y352" s="1" t="str">
        <f t="array" ref="Y352">IFERROR(INDEX('Pending @'!$B$2:$B$19,MATCH('Post Data'!$H352,'Pending @'!$A$2:$A$19,0)),
IF(AND('Post Data'!$D352="Region Update",'Post Data'!$AA352="Central"),"DNS-Central",
IF(AND('Post Data'!$D352="Region Update",'Post Data'!$AA352="Eastern"),"DNS-Eastern",
IF(AND('Post Data'!$D352="Region Update",'Post Data'!$AA352="Northern"),"DNS-Northern",
IF(AND('Post Data'!$D352="Region Update",'Post Data'!$AA352="Southern"),"DNS-Southern",
IF(AND('Post Data'!$D352="Region Update",'Post Data'!$AA352="Western"),"DNS-Western",
IF(AND('Post Data'!$D352="Region Update",'Post Data'!$AA352="Ops CO"),"DNS-Regional Ops",
IF(AND('Post Data'!$D352="Invoice Validation",'Post Data'!$AA352="Central"),"DNS-Central",
IF(AND('Post Data'!$D352="Invoice Validation",'Post Data'!$AA352="Eastern"),"DNS-Eastern",
IF(AND('Post Data'!$D352="Invoice Validation",'Post Data'!$AA352="Northern"),"DNS-Northern",
IF(AND('Post Data'!$D352="Invoice Validation",'Post Data'!$AA352="Southern"),"DNS-Southern",
IF(AND('Post Data'!$D352="Invoice Validation",'Post Data'!$AA352="Western"),"DNS-Western",
IF(AND('Post Data'!$D352="Invoiced Validation",'Post Data'!$AA352="Ops CO"),"DNS-Regional Ops",
IF(OR('Post Data'!$D352="Create &amp; Upload PO",'Post Data'!$D352="Payment Status Update",'Post Data'!$D352="Create SES and Send to Finance"),"DNS-Finance",
IF('Post Data'!$D352="SCM Invoice Validation","DNS-SCM")))))))))))))))</f>
        <v>DNS-Finance</v>
      </c>
      <c r="Z352" s="1" t="str">
        <f>IF(ISNUMBER(SEARCH("DNS",'Post Data'!$Y352)),"DNS","Vendor")</f>
        <v>DNS</v>
      </c>
      <c r="AA352" s="1" t="str">
        <f t="array" ref="AA352">IFS(ISNUMBER(SEARCH("Central Office",'Post Data'!$C352)),"Ops CO",
OR(ISNUMBER(SEARCH("CNR",'Post Data'!$C352)),ISNUMBER(SEARCH("NWR",'Post Data'!$C352))),"Central",
OR(ISNUMBER(SEARCH("ESR",'Post Data'!$C352)),ISNUMBER(SEARCH("UVR",'Post Data'!$C352))),"Eastern",
OR(ISNUMBER(SEARCH("NCR",'Post Data'!$C352)),ISNUMBER(SEARCH("NTR",'Post Data'!$C352))),"Northern",
OR(ISNUMBER(SEARCH("WSR",'Post Data'!$C352)),ISNUMBER(SEARCH("SUR",'Post Data'!$C352))),"Southern",
OR(ISNUMBER(SEARCH("WCR",'Post Data'!$C352)),ISNUMBER(SEARCH("WNR",'Post Data'!$C352))),"Western")</f>
        <v>Western</v>
      </c>
      <c r="AB352" s="1" t="str">
        <f>'Post Data'!$R352</f>
        <v>PG</v>
      </c>
      <c r="AC352" s="4">
        <v>44985.0</v>
      </c>
      <c r="AD352" s="1">
        <f>COUNTIFS('Post Data'!$X$2:$X$465,"Within SLA",'Post Data'!$C$2:$C$465,'Post Data'!$C352,'Post Data'!$D$2:$D$465,'Post Data'!$D352)</f>
        <v>1</v>
      </c>
      <c r="AE352" s="1">
        <f>COUNTIFS('Post Data'!$X$2:$X$465,"SLA Violated",'Post Data'!$C$2:$C$465,'Post Data'!$C352,'Post Data'!$D$2:$D$465,'Post Data'!$D352)</f>
        <v>0</v>
      </c>
      <c r="AF352" s="10">
        <f>'Post Data'!$AD352/('Post Data'!$AD352+'Post Data'!$AE352)</f>
        <v>1</v>
      </c>
    </row>
    <row r="353" ht="15.75" customHeight="1">
      <c r="A353" s="1" t="s">
        <v>767</v>
      </c>
      <c r="B353" s="1" t="s">
        <v>29</v>
      </c>
      <c r="C353" s="1" t="s">
        <v>763</v>
      </c>
      <c r="D353" s="1" t="s">
        <v>135</v>
      </c>
      <c r="E353" s="1" t="s">
        <v>689</v>
      </c>
      <c r="F353" s="1" t="s">
        <v>690</v>
      </c>
      <c r="G353" s="1" t="s">
        <v>162</v>
      </c>
      <c r="H353" s="1" t="s">
        <v>163</v>
      </c>
      <c r="I353" s="1">
        <v>135.0</v>
      </c>
      <c r="J353" s="1" t="s">
        <v>34</v>
      </c>
      <c r="K353" s="1" t="s">
        <v>35</v>
      </c>
      <c r="L353" s="9">
        <v>45122.65972222222</v>
      </c>
      <c r="M353" s="9">
        <v>45118.65972222222</v>
      </c>
      <c r="N353" s="9">
        <v>45118.6625</v>
      </c>
      <c r="O353" s="1" t="s">
        <v>246</v>
      </c>
      <c r="P353" s="1" t="b">
        <v>0</v>
      </c>
      <c r="Q353" s="1" t="s">
        <v>135</v>
      </c>
      <c r="R353" s="1" t="s">
        <v>42</v>
      </c>
      <c r="S353" s="1" t="s">
        <v>725</v>
      </c>
      <c r="T353" s="1" t="s">
        <v>39</v>
      </c>
      <c r="U353" s="1" t="str">
        <f>IF(ISNUMBER('Post Data'!$N353),"Done","Pending")</f>
        <v>Done</v>
      </c>
      <c r="V353" s="5">
        <f>IFERROR('Post Data'!$N353-'Post Data'!$M353,5000)</f>
        <v>0.00277777778</v>
      </c>
      <c r="W353" s="1" t="str">
        <f t="array" ref="W353">IFS('Post Data'!$V353&lt;=5,"00-05 Days",
AND('Post Data'!$V353&gt;5,'Post Data'!$V353&lt;=10),"06-10 Days",
AND('Post Data'!$V353&gt;10,'Post Data'!$V353&lt;=15),"11-15 Days",
AND('Post Data'!$V353&gt;15,'Post Data'!$V353&lt;=20),"16-20 Days",
'Post Data'!$V353&gt;20,"20+ Days")</f>
        <v>00-05 Days</v>
      </c>
      <c r="X353" s="1" t="str">
        <f>IF(AND('Post Data'!$N353&lt;='Post Data'!$L353,'Post Data'!$N353&lt;&gt;0),"Within SLA",IF(AND(TODAY()&lt;='Post Data'!$L353,'Post Data'!$N353=0),"Within SLA","SLA Violated"))</f>
        <v>Within SLA</v>
      </c>
      <c r="Y353" s="1" t="str">
        <f t="array" ref="Y353">IFERROR(INDEX('Pending @'!$B$2:$B$19,MATCH('Post Data'!$H353,'Pending @'!$A$2:$A$19,0)),
IF(AND('Post Data'!$D353="Region Update",'Post Data'!$AA353="Central"),"DNS-Central",
IF(AND('Post Data'!$D353="Region Update",'Post Data'!$AA353="Eastern"),"DNS-Eastern",
IF(AND('Post Data'!$D353="Region Update",'Post Data'!$AA353="Northern"),"DNS-Northern",
IF(AND('Post Data'!$D353="Region Update",'Post Data'!$AA353="Southern"),"DNS-Southern",
IF(AND('Post Data'!$D353="Region Update",'Post Data'!$AA353="Western"),"DNS-Western",
IF(AND('Post Data'!$D353="Region Update",'Post Data'!$AA353="Ops CO"),"DNS-Regional Ops",
IF(AND('Post Data'!$D353="Invoice Validation",'Post Data'!$AA353="Central"),"DNS-Central",
IF(AND('Post Data'!$D353="Invoice Validation",'Post Data'!$AA353="Eastern"),"DNS-Eastern",
IF(AND('Post Data'!$D353="Invoice Validation",'Post Data'!$AA353="Northern"),"DNS-Northern",
IF(AND('Post Data'!$D353="Invoice Validation",'Post Data'!$AA353="Southern"),"DNS-Southern",
IF(AND('Post Data'!$D353="Invoice Validation",'Post Data'!$AA353="Western"),"DNS-Western",
IF(AND('Post Data'!$D353="Invoiced Validation",'Post Data'!$AA353="Ops CO"),"DNS-Regional Ops",
IF(OR('Post Data'!$D353="Create &amp; Upload PO",'Post Data'!$D353="Payment Status Update",'Post Data'!$D353="Create SES and Send to Finance"),"DNS-Finance",
IF('Post Data'!$D353="SCM Invoice Validation","DNS-SCM")))))))))))))))</f>
        <v>DNS-Finance</v>
      </c>
      <c r="Z353" s="1" t="str">
        <f>IF(ISNUMBER(SEARCH("DNS",'Post Data'!$Y353)),"DNS","Vendor")</f>
        <v>DNS</v>
      </c>
      <c r="AA353" s="1" t="str">
        <f t="array" ref="AA353">IFS(ISNUMBER(SEARCH("Central Office",'Post Data'!$C353)),"Ops CO",
OR(ISNUMBER(SEARCH("CNR",'Post Data'!$C353)),ISNUMBER(SEARCH("NWR",'Post Data'!$C353))),"Central",
OR(ISNUMBER(SEARCH("ESR",'Post Data'!$C353)),ISNUMBER(SEARCH("UVR",'Post Data'!$C353))),"Eastern",
OR(ISNUMBER(SEARCH("NCR",'Post Data'!$C353)),ISNUMBER(SEARCH("NTR",'Post Data'!$C353))),"Northern",
OR(ISNUMBER(SEARCH("WSR",'Post Data'!$C353)),ISNUMBER(SEARCH("SUR",'Post Data'!$C353))),"Southern",
OR(ISNUMBER(SEARCH("WCR",'Post Data'!$C353)),ISNUMBER(SEARCH("WNR",'Post Data'!$C353))),"Western")</f>
        <v>Western</v>
      </c>
      <c r="AB353" s="1" t="str">
        <f>'Post Data'!$R353</f>
        <v>PG</v>
      </c>
      <c r="AC353" s="4">
        <v>44985.0</v>
      </c>
      <c r="AD353" s="1">
        <f>COUNTIFS('Post Data'!$X$2:$X$465,"Within SLA",'Post Data'!$C$2:$C$465,'Post Data'!$C353,'Post Data'!$D$2:$D$465,'Post Data'!$D353)</f>
        <v>1</v>
      </c>
      <c r="AE353" s="1">
        <f>COUNTIFS('Post Data'!$X$2:$X$465,"SLA Violated",'Post Data'!$C$2:$C$465,'Post Data'!$C353,'Post Data'!$D$2:$D$465,'Post Data'!$D353)</f>
        <v>0</v>
      </c>
      <c r="AF353" s="10">
        <f>'Post Data'!$AD353/('Post Data'!$AD353+'Post Data'!$AE353)</f>
        <v>1</v>
      </c>
    </row>
    <row r="354" ht="15.75" customHeight="1">
      <c r="A354" s="1" t="s">
        <v>768</v>
      </c>
      <c r="B354" s="1" t="s">
        <v>29</v>
      </c>
      <c r="C354" s="1" t="s">
        <v>763</v>
      </c>
      <c r="D354" s="1" t="s">
        <v>31</v>
      </c>
      <c r="E354" s="1" t="s">
        <v>689</v>
      </c>
      <c r="F354" s="1" t="s">
        <v>690</v>
      </c>
      <c r="G354" s="1" t="s">
        <v>162</v>
      </c>
      <c r="H354" s="1" t="s">
        <v>163</v>
      </c>
      <c r="I354" s="1">
        <v>135.0</v>
      </c>
      <c r="J354" s="1" t="s">
        <v>34</v>
      </c>
      <c r="K354" s="1" t="s">
        <v>35</v>
      </c>
      <c r="L354" s="9">
        <v>45123.657638888886</v>
      </c>
      <c r="M354" s="9">
        <v>45118.657638888886</v>
      </c>
      <c r="N354" s="9">
        <v>45118.65972222222</v>
      </c>
      <c r="O354" s="1" t="s">
        <v>246</v>
      </c>
      <c r="P354" s="1" t="b">
        <v>0</v>
      </c>
      <c r="Q354" s="1" t="s">
        <v>31</v>
      </c>
      <c r="R354" s="1" t="s">
        <v>42</v>
      </c>
      <c r="S354" s="1" t="s">
        <v>725</v>
      </c>
      <c r="T354" s="1" t="s">
        <v>39</v>
      </c>
      <c r="U354" s="1" t="str">
        <f>IF(ISNUMBER('Post Data'!$N354),"Done","Pending")</f>
        <v>Done</v>
      </c>
      <c r="V354" s="5">
        <f>IFERROR('Post Data'!$N354-'Post Data'!$M354,5000)</f>
        <v>0.002083333333</v>
      </c>
      <c r="W354" s="1" t="str">
        <f t="array" ref="W354">IFS('Post Data'!$V354&lt;=5,"00-05 Days",
AND('Post Data'!$V354&gt;5,'Post Data'!$V354&lt;=10),"06-10 Days",
AND('Post Data'!$V354&gt;10,'Post Data'!$V354&lt;=15),"11-15 Days",
AND('Post Data'!$V354&gt;15,'Post Data'!$V354&lt;=20),"16-20 Days",
'Post Data'!$V354&gt;20,"20+ Days")</f>
        <v>00-05 Days</v>
      </c>
      <c r="X354" s="1" t="str">
        <f>IF(AND('Post Data'!$N354&lt;='Post Data'!$L354,'Post Data'!$N354&lt;&gt;0),"Within SLA",IF(AND(TODAY()&lt;='Post Data'!$L354,'Post Data'!$N354=0),"Within SLA","SLA Violated"))</f>
        <v>Within SLA</v>
      </c>
      <c r="Y354" s="1" t="str">
        <f t="array" ref="Y354">IFERROR(INDEX('Pending @'!$B$2:$B$19,MATCH('Post Data'!$H354,'Pending @'!$A$2:$A$19,0)),
IF(AND('Post Data'!$D354="Region Update",'Post Data'!$AA354="Central"),"DNS-Central",
IF(AND('Post Data'!$D354="Region Update",'Post Data'!$AA354="Eastern"),"DNS-Eastern",
IF(AND('Post Data'!$D354="Region Update",'Post Data'!$AA354="Northern"),"DNS-Northern",
IF(AND('Post Data'!$D354="Region Update",'Post Data'!$AA354="Southern"),"DNS-Southern",
IF(AND('Post Data'!$D354="Region Update",'Post Data'!$AA354="Western"),"DNS-Western",
IF(AND('Post Data'!$D354="Region Update",'Post Data'!$AA354="Ops CO"),"DNS-Regional Ops",
IF(AND('Post Data'!$D354="Invoice Validation",'Post Data'!$AA354="Central"),"DNS-Central",
IF(AND('Post Data'!$D354="Invoice Validation",'Post Data'!$AA354="Eastern"),"DNS-Eastern",
IF(AND('Post Data'!$D354="Invoice Validation",'Post Data'!$AA354="Northern"),"DNS-Northern",
IF(AND('Post Data'!$D354="Invoice Validation",'Post Data'!$AA354="Southern"),"DNS-Southern",
IF(AND('Post Data'!$D354="Invoice Validation",'Post Data'!$AA354="Western"),"DNS-Western",
IF(AND('Post Data'!$D354="Invoiced Validation",'Post Data'!$AA354="Ops CO"),"DNS-Regional Ops",
IF(OR('Post Data'!$D354="Create &amp; Upload PO",'Post Data'!$D354="Payment Status Update",'Post Data'!$D354="Create SES and Send to Finance"),"DNS-Finance",
IF('Post Data'!$D354="SCM Invoice Validation","DNS-SCM")))))))))))))))</f>
        <v>DNS-Finance</v>
      </c>
      <c r="Z354" s="1" t="str">
        <f>IF(ISNUMBER(SEARCH("DNS",'Post Data'!$Y354)),"DNS","Vendor")</f>
        <v>DNS</v>
      </c>
      <c r="AA354" s="1" t="str">
        <f t="array" ref="AA354">IFS(ISNUMBER(SEARCH("Central Office",'Post Data'!$C354)),"Ops CO",
OR(ISNUMBER(SEARCH("CNR",'Post Data'!$C354)),ISNUMBER(SEARCH("NWR",'Post Data'!$C354))),"Central",
OR(ISNUMBER(SEARCH("ESR",'Post Data'!$C354)),ISNUMBER(SEARCH("UVR",'Post Data'!$C354))),"Eastern",
OR(ISNUMBER(SEARCH("NCR",'Post Data'!$C354)),ISNUMBER(SEARCH("NTR",'Post Data'!$C354))),"Northern",
OR(ISNUMBER(SEARCH("WSR",'Post Data'!$C354)),ISNUMBER(SEARCH("SUR",'Post Data'!$C354))),"Southern",
OR(ISNUMBER(SEARCH("WCR",'Post Data'!$C354)),ISNUMBER(SEARCH("WNR",'Post Data'!$C354))),"Western")</f>
        <v>Western</v>
      </c>
      <c r="AB354" s="1" t="str">
        <f>'Post Data'!$R354</f>
        <v>PG</v>
      </c>
      <c r="AC354" s="4">
        <v>44985.0</v>
      </c>
      <c r="AD354" s="1">
        <f>COUNTIFS('Post Data'!$X$2:$X$465,"Within SLA",'Post Data'!$C$2:$C$465,'Post Data'!$C354,'Post Data'!$D$2:$D$465,'Post Data'!$D354)</f>
        <v>1</v>
      </c>
      <c r="AE354" s="1">
        <f>COUNTIFS('Post Data'!$X$2:$X$465,"SLA Violated",'Post Data'!$C$2:$C$465,'Post Data'!$C354,'Post Data'!$D$2:$D$465,'Post Data'!$D354)</f>
        <v>0</v>
      </c>
      <c r="AF354" s="10">
        <f>'Post Data'!$AD354/('Post Data'!$AD354+'Post Data'!$AE354)</f>
        <v>1</v>
      </c>
    </row>
    <row r="355" ht="15.75" customHeight="1">
      <c r="A355" s="1" t="s">
        <v>769</v>
      </c>
      <c r="B355" s="1" t="s">
        <v>29</v>
      </c>
      <c r="C355" s="1" t="s">
        <v>763</v>
      </c>
      <c r="D355" s="1" t="s">
        <v>138</v>
      </c>
      <c r="E355" s="1" t="s">
        <v>689</v>
      </c>
      <c r="F355" s="1" t="s">
        <v>690</v>
      </c>
      <c r="G355" s="1" t="s">
        <v>166</v>
      </c>
      <c r="H355" s="1" t="s">
        <v>167</v>
      </c>
      <c r="I355" s="1">
        <v>135.0</v>
      </c>
      <c r="J355" s="1" t="s">
        <v>34</v>
      </c>
      <c r="K355" s="1" t="s">
        <v>35</v>
      </c>
      <c r="L355" s="9">
        <v>45122.65694444445</v>
      </c>
      <c r="M355" s="9">
        <v>45118.65694444445</v>
      </c>
      <c r="N355" s="9">
        <v>45118.657638888886</v>
      </c>
      <c r="O355" s="1" t="s">
        <v>246</v>
      </c>
      <c r="P355" s="1" t="b">
        <v>0</v>
      </c>
      <c r="Q355" s="1" t="s">
        <v>138</v>
      </c>
      <c r="R355" s="1" t="s">
        <v>42</v>
      </c>
      <c r="S355" s="1" t="s">
        <v>725</v>
      </c>
      <c r="T355" s="1" t="s">
        <v>39</v>
      </c>
      <c r="U355" s="1" t="str">
        <f>IF(ISNUMBER('Post Data'!$N355),"Done","Pending")</f>
        <v>Done</v>
      </c>
      <c r="V355" s="5">
        <f>IFERROR('Post Data'!$N355-'Post Data'!$M355,5000)</f>
        <v>0.0006944444394</v>
      </c>
      <c r="W355" s="1" t="str">
        <f t="array" ref="W355">IFS('Post Data'!$V355&lt;=5,"00-05 Days",
AND('Post Data'!$V355&gt;5,'Post Data'!$V355&lt;=10),"06-10 Days",
AND('Post Data'!$V355&gt;10,'Post Data'!$V355&lt;=15),"11-15 Days",
AND('Post Data'!$V355&gt;15,'Post Data'!$V355&lt;=20),"16-20 Days",
'Post Data'!$V355&gt;20,"20+ Days")</f>
        <v>00-05 Days</v>
      </c>
      <c r="X355" s="1" t="str">
        <f>IF(AND('Post Data'!$N355&lt;='Post Data'!$L355,'Post Data'!$N355&lt;&gt;0),"Within SLA",IF(AND(TODAY()&lt;='Post Data'!$L355,'Post Data'!$N355=0),"Within SLA","SLA Violated"))</f>
        <v>Within SLA</v>
      </c>
      <c r="Y355" s="1" t="str">
        <f t="array" ref="Y355">IFERROR(INDEX('Pending @'!$B$2:$B$19,MATCH('Post Data'!$H355,'Pending @'!$A$2:$A$19,0)),
IF(AND('Post Data'!$D355="Region Update",'Post Data'!$AA355="Central"),"DNS-Central",
IF(AND('Post Data'!$D355="Region Update",'Post Data'!$AA355="Eastern"),"DNS-Eastern",
IF(AND('Post Data'!$D355="Region Update",'Post Data'!$AA355="Northern"),"DNS-Northern",
IF(AND('Post Data'!$D355="Region Update",'Post Data'!$AA355="Southern"),"DNS-Southern",
IF(AND('Post Data'!$D355="Region Update",'Post Data'!$AA355="Western"),"DNS-Western",
IF(AND('Post Data'!$D355="Region Update",'Post Data'!$AA355="Ops CO"),"DNS-Regional Ops",
IF(AND('Post Data'!$D355="Invoice Validation",'Post Data'!$AA355="Central"),"DNS-Central",
IF(AND('Post Data'!$D355="Invoice Validation",'Post Data'!$AA355="Eastern"),"DNS-Eastern",
IF(AND('Post Data'!$D355="Invoice Validation",'Post Data'!$AA355="Northern"),"DNS-Northern",
IF(AND('Post Data'!$D355="Invoice Validation",'Post Data'!$AA355="Southern"),"DNS-Southern",
IF(AND('Post Data'!$D355="Invoice Validation",'Post Data'!$AA355="Western"),"DNS-Western",
IF(AND('Post Data'!$D355="Invoiced Validation",'Post Data'!$AA355="Ops CO"),"DNS-Regional Ops",
IF(OR('Post Data'!$D355="Create &amp; Upload PO",'Post Data'!$D355="Payment Status Update",'Post Data'!$D355="Create SES and Send to Finance"),"DNS-Finance",
IF('Post Data'!$D355="SCM Invoice Validation","DNS-SCM")))))))))))))))</f>
        <v>DNS-SCM</v>
      </c>
      <c r="Z355" s="1" t="str">
        <f>IF(ISNUMBER(SEARCH("DNS",'Post Data'!$Y355)),"DNS","Vendor")</f>
        <v>DNS</v>
      </c>
      <c r="AA355" s="1" t="str">
        <f t="array" ref="AA355">IFS(ISNUMBER(SEARCH("Central Office",'Post Data'!$C355)),"Ops CO",
OR(ISNUMBER(SEARCH("CNR",'Post Data'!$C355)),ISNUMBER(SEARCH("NWR",'Post Data'!$C355))),"Central",
OR(ISNUMBER(SEARCH("ESR",'Post Data'!$C355)),ISNUMBER(SEARCH("UVR",'Post Data'!$C355))),"Eastern",
OR(ISNUMBER(SEARCH("NCR",'Post Data'!$C355)),ISNUMBER(SEARCH("NTR",'Post Data'!$C355))),"Northern",
OR(ISNUMBER(SEARCH("WSR",'Post Data'!$C355)),ISNUMBER(SEARCH("SUR",'Post Data'!$C355))),"Southern",
OR(ISNUMBER(SEARCH("WCR",'Post Data'!$C355)),ISNUMBER(SEARCH("WNR",'Post Data'!$C355))),"Western")</f>
        <v>Western</v>
      </c>
      <c r="AB355" s="1" t="str">
        <f>'Post Data'!$R355</f>
        <v>PG</v>
      </c>
      <c r="AC355" s="4">
        <v>44985.0</v>
      </c>
      <c r="AD355" s="1">
        <f>COUNTIFS('Post Data'!$X$2:$X$465,"Within SLA",'Post Data'!$C$2:$C$465,'Post Data'!$C355,'Post Data'!$D$2:$D$465,'Post Data'!$D355)</f>
        <v>2</v>
      </c>
      <c r="AE355" s="1">
        <f>COUNTIFS('Post Data'!$X$2:$X$465,"SLA Violated",'Post Data'!$C$2:$C$465,'Post Data'!$C355,'Post Data'!$D$2:$D$465,'Post Data'!$D355)</f>
        <v>0</v>
      </c>
      <c r="AF355" s="10">
        <f>'Post Data'!$AD355/('Post Data'!$AD355+'Post Data'!$AE355)</f>
        <v>1</v>
      </c>
    </row>
    <row r="356" ht="15.75" customHeight="1">
      <c r="A356" s="1" t="s">
        <v>770</v>
      </c>
      <c r="B356" s="1" t="s">
        <v>29</v>
      </c>
      <c r="C356" s="1" t="s">
        <v>763</v>
      </c>
      <c r="D356" s="1" t="s">
        <v>704</v>
      </c>
      <c r="E356" s="1" t="s">
        <v>764</v>
      </c>
      <c r="F356" s="1" t="s">
        <v>765</v>
      </c>
      <c r="G356" s="1" t="s">
        <v>338</v>
      </c>
      <c r="H356" s="1" t="s">
        <v>339</v>
      </c>
      <c r="I356" s="1">
        <v>135.0</v>
      </c>
      <c r="J356" s="1" t="s">
        <v>34</v>
      </c>
      <c r="K356" s="1" t="s">
        <v>35</v>
      </c>
      <c r="L356" s="9"/>
      <c r="M356" s="9">
        <v>45118.65555555555</v>
      </c>
      <c r="N356" s="9">
        <v>45118.65694444445</v>
      </c>
      <c r="O356" s="1" t="s">
        <v>246</v>
      </c>
      <c r="P356" s="1" t="b">
        <v>0</v>
      </c>
      <c r="Q356" s="1" t="s">
        <v>704</v>
      </c>
      <c r="R356" s="1" t="s">
        <v>42</v>
      </c>
      <c r="S356" s="1" t="s">
        <v>725</v>
      </c>
      <c r="T356" s="1" t="s">
        <v>39</v>
      </c>
      <c r="U356" s="1" t="str">
        <f>IF(ISNUMBER('Post Data'!$N356),"Done","Pending")</f>
        <v>Done</v>
      </c>
      <c r="V356" s="5">
        <f>IFERROR('Post Data'!$N356-'Post Data'!$M356,5000)</f>
        <v>0.001388888893</v>
      </c>
      <c r="W356" s="1" t="str">
        <f t="array" ref="W356">IFS('Post Data'!$V356&lt;=5,"00-05 Days",
AND('Post Data'!$V356&gt;5,'Post Data'!$V356&lt;=10),"06-10 Days",
AND('Post Data'!$V356&gt;10,'Post Data'!$V356&lt;=15),"11-15 Days",
AND('Post Data'!$V356&gt;15,'Post Data'!$V356&lt;=20),"16-20 Days",
'Post Data'!$V356&gt;20,"20+ Days")</f>
        <v>00-05 Days</v>
      </c>
      <c r="X356" s="1" t="str">
        <f>IF(AND('Post Data'!$N356&lt;='Post Data'!$L356,'Post Data'!$N356&lt;&gt;0),"Within SLA",IF(AND(TODAY()&lt;='Post Data'!$L356,'Post Data'!$N356=0),"Within SLA","SLA Violated"))</f>
        <v>SLA Violated</v>
      </c>
      <c r="Y356" s="1" t="str">
        <f t="array" ref="Y356">IFERROR(INDEX('Pending @'!$B$2:$B$19,MATCH('Post Data'!$H356,'Pending @'!$A$2:$A$19,0)),
IF(AND('Post Data'!$D356="Region Update",'Post Data'!$AA356="Central"),"DNS-Central",
IF(AND('Post Data'!$D356="Region Update",'Post Data'!$AA356="Eastern"),"DNS-Eastern",
IF(AND('Post Data'!$D356="Region Update",'Post Data'!$AA356="Northern"),"DNS-Northern",
IF(AND('Post Data'!$D356="Region Update",'Post Data'!$AA356="Southern"),"DNS-Southern",
IF(AND('Post Data'!$D356="Region Update",'Post Data'!$AA356="Western"),"DNS-Western",
IF(AND('Post Data'!$D356="Region Update",'Post Data'!$AA356="Ops CO"),"DNS-Regional Ops",
IF(AND('Post Data'!$D356="Invoice Validation",'Post Data'!$AA356="Central"),"DNS-Central",
IF(AND('Post Data'!$D356="Invoice Validation",'Post Data'!$AA356="Eastern"),"DNS-Eastern",
IF(AND('Post Data'!$D356="Invoice Validation",'Post Data'!$AA356="Northern"),"DNS-Northern",
IF(AND('Post Data'!$D356="Invoice Validation",'Post Data'!$AA356="Southern"),"DNS-Southern",
IF(AND('Post Data'!$D356="Invoice Validation",'Post Data'!$AA356="Western"),"DNS-Western",
IF(AND('Post Data'!$D356="Invoiced Validation",'Post Data'!$AA356="Ops CO"),"DNS-Regional Ops",
IF(OR('Post Data'!$D356="Create &amp; Upload PO",'Post Data'!$D356="Payment Status Update",'Post Data'!$D356="Create SES and Send to Finance"),"DNS-Finance",
IF('Post Data'!$D356="SCM Invoice Validation","DNS-SCM")))))))))))))))</f>
        <v>Browns-Western</v>
      </c>
      <c r="Z356" s="1" t="str">
        <f>IF(ISNUMBER(SEARCH("DNS",'Post Data'!$Y356)),"DNS","Vendor")</f>
        <v>Vendor</v>
      </c>
      <c r="AA356" s="1" t="str">
        <f t="array" ref="AA356">IFS(ISNUMBER(SEARCH("Central Office",'Post Data'!$C356)),"Ops CO",
OR(ISNUMBER(SEARCH("CNR",'Post Data'!$C356)),ISNUMBER(SEARCH("NWR",'Post Data'!$C356))),"Central",
OR(ISNUMBER(SEARCH("ESR",'Post Data'!$C356)),ISNUMBER(SEARCH("UVR",'Post Data'!$C356))),"Eastern",
OR(ISNUMBER(SEARCH("NCR",'Post Data'!$C356)),ISNUMBER(SEARCH("NTR",'Post Data'!$C356))),"Northern",
OR(ISNUMBER(SEARCH("WSR",'Post Data'!$C356)),ISNUMBER(SEARCH("SUR",'Post Data'!$C356))),"Southern",
OR(ISNUMBER(SEARCH("WCR",'Post Data'!$C356)),ISNUMBER(SEARCH("WNR",'Post Data'!$C356))),"Western")</f>
        <v>Western</v>
      </c>
      <c r="AB356" s="1" t="str">
        <f>'Post Data'!$R356</f>
        <v>PG</v>
      </c>
      <c r="AC356" s="4">
        <v>44985.0</v>
      </c>
      <c r="AD356" s="1">
        <f>COUNTIFS('Post Data'!$X$2:$X$465,"Within SLA",'Post Data'!$C$2:$C$465,'Post Data'!$C356,'Post Data'!$D$2:$D$465,'Post Data'!$D356)</f>
        <v>0</v>
      </c>
      <c r="AE356" s="1">
        <f>COUNTIFS('Post Data'!$X$2:$X$465,"SLA Violated",'Post Data'!$C$2:$C$465,'Post Data'!$C356,'Post Data'!$D$2:$D$465,'Post Data'!$D356)</f>
        <v>1</v>
      </c>
      <c r="AF356" s="10">
        <f>'Post Data'!$AD356/('Post Data'!$AD356+'Post Data'!$AE356)</f>
        <v>0</v>
      </c>
    </row>
    <row r="357" ht="15.75" customHeight="1">
      <c r="A357" s="1" t="s">
        <v>771</v>
      </c>
      <c r="B357" s="1" t="s">
        <v>29</v>
      </c>
      <c r="C357" s="1" t="s">
        <v>763</v>
      </c>
      <c r="D357" s="1" t="s">
        <v>138</v>
      </c>
      <c r="E357" s="1" t="s">
        <v>689</v>
      </c>
      <c r="F357" s="1" t="s">
        <v>690</v>
      </c>
      <c r="G357" s="1" t="s">
        <v>166</v>
      </c>
      <c r="H357" s="1" t="s">
        <v>167</v>
      </c>
      <c r="I357" s="1">
        <v>135.0</v>
      </c>
      <c r="J357" s="1" t="s">
        <v>34</v>
      </c>
      <c r="K357" s="1" t="s">
        <v>35</v>
      </c>
      <c r="L357" s="9">
        <v>45122.65277777778</v>
      </c>
      <c r="M357" s="9">
        <v>45118.65277777778</v>
      </c>
      <c r="N357" s="9">
        <v>45118.65555555555</v>
      </c>
      <c r="O357" s="1" t="s">
        <v>246</v>
      </c>
      <c r="P357" s="1" t="b">
        <v>0</v>
      </c>
      <c r="Q357" s="1" t="s">
        <v>138</v>
      </c>
      <c r="R357" s="1" t="s">
        <v>42</v>
      </c>
      <c r="S357" s="1" t="s">
        <v>725</v>
      </c>
      <c r="T357" s="1" t="s">
        <v>39</v>
      </c>
      <c r="U357" s="1" t="str">
        <f>IF(ISNUMBER('Post Data'!$N357),"Done","Pending")</f>
        <v>Done</v>
      </c>
      <c r="V357" s="5">
        <f>IFERROR('Post Data'!$N357-'Post Data'!$M357,5000)</f>
        <v>0.002777777772</v>
      </c>
      <c r="W357" s="1" t="str">
        <f t="array" ref="W357">IFS('Post Data'!$V357&lt;=5,"00-05 Days",
AND('Post Data'!$V357&gt;5,'Post Data'!$V357&lt;=10),"06-10 Days",
AND('Post Data'!$V357&gt;10,'Post Data'!$V357&lt;=15),"11-15 Days",
AND('Post Data'!$V357&gt;15,'Post Data'!$V357&lt;=20),"16-20 Days",
'Post Data'!$V357&gt;20,"20+ Days")</f>
        <v>00-05 Days</v>
      </c>
      <c r="X357" s="1" t="str">
        <f>IF(AND('Post Data'!$N357&lt;='Post Data'!$L357,'Post Data'!$N357&lt;&gt;0),"Within SLA",IF(AND(TODAY()&lt;='Post Data'!$L357,'Post Data'!$N357=0),"Within SLA","SLA Violated"))</f>
        <v>Within SLA</v>
      </c>
      <c r="Y357" s="1" t="str">
        <f t="array" ref="Y357">IFERROR(INDEX('Pending @'!$B$2:$B$19,MATCH('Post Data'!$H357,'Pending @'!$A$2:$A$19,0)),
IF(AND('Post Data'!$D357="Region Update",'Post Data'!$AA357="Central"),"DNS-Central",
IF(AND('Post Data'!$D357="Region Update",'Post Data'!$AA357="Eastern"),"DNS-Eastern",
IF(AND('Post Data'!$D357="Region Update",'Post Data'!$AA357="Northern"),"DNS-Northern",
IF(AND('Post Data'!$D357="Region Update",'Post Data'!$AA357="Southern"),"DNS-Southern",
IF(AND('Post Data'!$D357="Region Update",'Post Data'!$AA357="Western"),"DNS-Western",
IF(AND('Post Data'!$D357="Region Update",'Post Data'!$AA357="Ops CO"),"DNS-Regional Ops",
IF(AND('Post Data'!$D357="Invoice Validation",'Post Data'!$AA357="Central"),"DNS-Central",
IF(AND('Post Data'!$D357="Invoice Validation",'Post Data'!$AA357="Eastern"),"DNS-Eastern",
IF(AND('Post Data'!$D357="Invoice Validation",'Post Data'!$AA357="Northern"),"DNS-Northern",
IF(AND('Post Data'!$D357="Invoice Validation",'Post Data'!$AA357="Southern"),"DNS-Southern",
IF(AND('Post Data'!$D357="Invoice Validation",'Post Data'!$AA357="Western"),"DNS-Western",
IF(AND('Post Data'!$D357="Invoiced Validation",'Post Data'!$AA357="Ops CO"),"DNS-Regional Ops",
IF(OR('Post Data'!$D357="Create &amp; Upload PO",'Post Data'!$D357="Payment Status Update",'Post Data'!$D357="Create SES and Send to Finance"),"DNS-Finance",
IF('Post Data'!$D357="SCM Invoice Validation","DNS-SCM")))))))))))))))</f>
        <v>DNS-SCM</v>
      </c>
      <c r="Z357" s="1" t="str">
        <f>IF(ISNUMBER(SEARCH("DNS",'Post Data'!$Y357)),"DNS","Vendor")</f>
        <v>DNS</v>
      </c>
      <c r="AA357" s="1" t="str">
        <f t="array" ref="AA357">IFS(ISNUMBER(SEARCH("Central Office",'Post Data'!$C357)),"Ops CO",
OR(ISNUMBER(SEARCH("CNR",'Post Data'!$C357)),ISNUMBER(SEARCH("NWR",'Post Data'!$C357))),"Central",
OR(ISNUMBER(SEARCH("ESR",'Post Data'!$C357)),ISNUMBER(SEARCH("UVR",'Post Data'!$C357))),"Eastern",
OR(ISNUMBER(SEARCH("NCR",'Post Data'!$C357)),ISNUMBER(SEARCH("NTR",'Post Data'!$C357))),"Northern",
OR(ISNUMBER(SEARCH("WSR",'Post Data'!$C357)),ISNUMBER(SEARCH("SUR",'Post Data'!$C357))),"Southern",
OR(ISNUMBER(SEARCH("WCR",'Post Data'!$C357)),ISNUMBER(SEARCH("WNR",'Post Data'!$C357))),"Western")</f>
        <v>Western</v>
      </c>
      <c r="AB357" s="1" t="str">
        <f>'Post Data'!$R357</f>
        <v>PG</v>
      </c>
      <c r="AC357" s="4">
        <v>44985.0</v>
      </c>
      <c r="AD357" s="1">
        <f>COUNTIFS('Post Data'!$X$2:$X$465,"Within SLA",'Post Data'!$C$2:$C$465,'Post Data'!$C357,'Post Data'!$D$2:$D$465,'Post Data'!$D357)</f>
        <v>2</v>
      </c>
      <c r="AE357" s="1">
        <f>COUNTIFS('Post Data'!$X$2:$X$465,"SLA Violated",'Post Data'!$C$2:$C$465,'Post Data'!$C357,'Post Data'!$D$2:$D$465,'Post Data'!$D357)</f>
        <v>0</v>
      </c>
      <c r="AF357" s="10">
        <f>'Post Data'!$AD357/('Post Data'!$AD357+'Post Data'!$AE357)</f>
        <v>1</v>
      </c>
    </row>
    <row r="358" ht="15.75" customHeight="1">
      <c r="A358" s="1" t="s">
        <v>772</v>
      </c>
      <c r="B358" s="1" t="s">
        <v>29</v>
      </c>
      <c r="C358" s="1" t="s">
        <v>763</v>
      </c>
      <c r="D358" s="1" t="s">
        <v>182</v>
      </c>
      <c r="E358" s="1" t="s">
        <v>689</v>
      </c>
      <c r="F358" s="1" t="s">
        <v>690</v>
      </c>
      <c r="G358" s="1" t="s">
        <v>188</v>
      </c>
      <c r="H358" s="1" t="s">
        <v>189</v>
      </c>
      <c r="I358" s="1">
        <v>135.0</v>
      </c>
      <c r="J358" s="1" t="s">
        <v>34</v>
      </c>
      <c r="K358" s="1" t="s">
        <v>35</v>
      </c>
      <c r="L358" s="9">
        <v>45121.652083333334</v>
      </c>
      <c r="M358" s="9">
        <v>45118.652083333334</v>
      </c>
      <c r="N358" s="9">
        <v>45118.65277777778</v>
      </c>
      <c r="O358" s="1" t="s">
        <v>246</v>
      </c>
      <c r="P358" s="1" t="b">
        <v>0</v>
      </c>
      <c r="Q358" s="1" t="s">
        <v>182</v>
      </c>
      <c r="R358" s="1" t="s">
        <v>42</v>
      </c>
      <c r="S358" s="1" t="s">
        <v>725</v>
      </c>
      <c r="T358" s="1" t="s">
        <v>39</v>
      </c>
      <c r="U358" s="1" t="str">
        <f>IF(ISNUMBER('Post Data'!$N358),"Done","Pending")</f>
        <v>Done</v>
      </c>
      <c r="V358" s="5">
        <f>IFERROR('Post Data'!$N358-'Post Data'!$M358,5000)</f>
        <v>0.0006944444467</v>
      </c>
      <c r="W358" s="1" t="str">
        <f t="array" ref="W358">IFS('Post Data'!$V358&lt;=5,"00-05 Days",
AND('Post Data'!$V358&gt;5,'Post Data'!$V358&lt;=10),"06-10 Days",
AND('Post Data'!$V358&gt;10,'Post Data'!$V358&lt;=15),"11-15 Days",
AND('Post Data'!$V358&gt;15,'Post Data'!$V358&lt;=20),"16-20 Days",
'Post Data'!$V358&gt;20,"20+ Days")</f>
        <v>00-05 Days</v>
      </c>
      <c r="X358" s="1" t="str">
        <f>IF(AND('Post Data'!$N358&lt;='Post Data'!$L358,'Post Data'!$N358&lt;&gt;0),"Within SLA",IF(AND(TODAY()&lt;='Post Data'!$L358,'Post Data'!$N358=0),"Within SLA","SLA Violated"))</f>
        <v>Within SLA</v>
      </c>
      <c r="Y358" s="1" t="str">
        <f t="array" ref="Y358">IFERROR(INDEX('Pending @'!$B$2:$B$19,MATCH('Post Data'!$H358,'Pending @'!$A$2:$A$19,0)),
IF(AND('Post Data'!$D358="Region Update",'Post Data'!$AA358="Central"),"DNS-Central",
IF(AND('Post Data'!$D358="Region Update",'Post Data'!$AA358="Eastern"),"DNS-Eastern",
IF(AND('Post Data'!$D358="Region Update",'Post Data'!$AA358="Northern"),"DNS-Northern",
IF(AND('Post Data'!$D358="Region Update",'Post Data'!$AA358="Southern"),"DNS-Southern",
IF(AND('Post Data'!$D358="Region Update",'Post Data'!$AA358="Western"),"DNS-Western",
IF(AND('Post Data'!$D358="Region Update",'Post Data'!$AA358="Ops CO"),"DNS-Regional Ops",
IF(AND('Post Data'!$D358="Invoice Validation",'Post Data'!$AA358="Central"),"DNS-Central",
IF(AND('Post Data'!$D358="Invoice Validation",'Post Data'!$AA358="Eastern"),"DNS-Eastern",
IF(AND('Post Data'!$D358="Invoice Validation",'Post Data'!$AA358="Northern"),"DNS-Northern",
IF(AND('Post Data'!$D358="Invoice Validation",'Post Data'!$AA358="Southern"),"DNS-Southern",
IF(AND('Post Data'!$D358="Invoice Validation",'Post Data'!$AA358="Western"),"DNS-Western",
IF(AND('Post Data'!$D358="Invoiced Validation",'Post Data'!$AA358="Ops CO"),"DNS-Regional Ops",
IF(OR('Post Data'!$D358="Create &amp; Upload PO",'Post Data'!$D358="Payment Status Update",'Post Data'!$D358="Create SES and Send to Finance"),"DNS-Finance",
IF('Post Data'!$D358="SCM Invoice Validation","DNS-SCM")))))))))))))))</f>
        <v>DNS-Western</v>
      </c>
      <c r="Z358" s="1" t="str">
        <f>IF(ISNUMBER(SEARCH("DNS",'Post Data'!$Y358)),"DNS","Vendor")</f>
        <v>DNS</v>
      </c>
      <c r="AA358" s="1" t="str">
        <f t="array" ref="AA358">IFS(ISNUMBER(SEARCH("Central Office",'Post Data'!$C358)),"Ops CO",
OR(ISNUMBER(SEARCH("CNR",'Post Data'!$C358)),ISNUMBER(SEARCH("NWR",'Post Data'!$C358))),"Central",
OR(ISNUMBER(SEARCH("ESR",'Post Data'!$C358)),ISNUMBER(SEARCH("UVR",'Post Data'!$C358))),"Eastern",
OR(ISNUMBER(SEARCH("NCR",'Post Data'!$C358)),ISNUMBER(SEARCH("NTR",'Post Data'!$C358))),"Northern",
OR(ISNUMBER(SEARCH("WSR",'Post Data'!$C358)),ISNUMBER(SEARCH("SUR",'Post Data'!$C358))),"Southern",
OR(ISNUMBER(SEARCH("WCR",'Post Data'!$C358)),ISNUMBER(SEARCH("WNR",'Post Data'!$C358))),"Western")</f>
        <v>Western</v>
      </c>
      <c r="AB358" s="1" t="str">
        <f>'Post Data'!$R358</f>
        <v>PG</v>
      </c>
      <c r="AC358" s="4">
        <v>44985.0</v>
      </c>
      <c r="AD358" s="1">
        <f>COUNTIFS('Post Data'!$X$2:$X$465,"Within SLA",'Post Data'!$C$2:$C$465,'Post Data'!$C358,'Post Data'!$D$2:$D$465,'Post Data'!$D358)</f>
        <v>1</v>
      </c>
      <c r="AE358" s="1">
        <f>COUNTIFS('Post Data'!$X$2:$X$465,"SLA Violated",'Post Data'!$C$2:$C$465,'Post Data'!$C358,'Post Data'!$D$2:$D$465,'Post Data'!$D358)</f>
        <v>0</v>
      </c>
      <c r="AF358" s="10">
        <f>'Post Data'!$AD358/('Post Data'!$AD358+'Post Data'!$AE358)</f>
        <v>1</v>
      </c>
    </row>
    <row r="359" ht="15.75" customHeight="1">
      <c r="A359" s="1" t="s">
        <v>773</v>
      </c>
      <c r="B359" s="1" t="s">
        <v>29</v>
      </c>
      <c r="C359" s="1" t="s">
        <v>763</v>
      </c>
      <c r="D359" s="1" t="s">
        <v>154</v>
      </c>
      <c r="E359" s="1" t="s">
        <v>764</v>
      </c>
      <c r="F359" s="1" t="s">
        <v>765</v>
      </c>
      <c r="G359" s="1" t="s">
        <v>338</v>
      </c>
      <c r="H359" s="1" t="s">
        <v>339</v>
      </c>
      <c r="I359" s="1">
        <v>135.0</v>
      </c>
      <c r="J359" s="1" t="s">
        <v>34</v>
      </c>
      <c r="K359" s="1" t="s">
        <v>35</v>
      </c>
      <c r="L359" s="9">
        <v>45122.64513888889</v>
      </c>
      <c r="M359" s="9">
        <v>45118.64513888889</v>
      </c>
      <c r="N359" s="9">
        <v>45118.652083333334</v>
      </c>
      <c r="O359" s="1" t="s">
        <v>246</v>
      </c>
      <c r="P359" s="1" t="b">
        <v>0</v>
      </c>
      <c r="Q359" s="1" t="s">
        <v>154</v>
      </c>
      <c r="R359" s="1" t="s">
        <v>42</v>
      </c>
      <c r="S359" s="1" t="s">
        <v>725</v>
      </c>
      <c r="T359" s="1" t="s">
        <v>39</v>
      </c>
      <c r="U359" s="1" t="str">
        <f>IF(ISNUMBER('Post Data'!$N359),"Done","Pending")</f>
        <v>Done</v>
      </c>
      <c r="V359" s="5">
        <f>IFERROR('Post Data'!$N359-'Post Data'!$M359,5000)</f>
        <v>0.006944444445</v>
      </c>
      <c r="W359" s="1" t="str">
        <f t="array" ref="W359">IFS('Post Data'!$V359&lt;=5,"00-05 Days",
AND('Post Data'!$V359&gt;5,'Post Data'!$V359&lt;=10),"06-10 Days",
AND('Post Data'!$V359&gt;10,'Post Data'!$V359&lt;=15),"11-15 Days",
AND('Post Data'!$V359&gt;15,'Post Data'!$V359&lt;=20),"16-20 Days",
'Post Data'!$V359&gt;20,"20+ Days")</f>
        <v>00-05 Days</v>
      </c>
      <c r="X359" s="1" t="str">
        <f>IF(AND('Post Data'!$N359&lt;='Post Data'!$L359,'Post Data'!$N359&lt;&gt;0),"Within SLA",IF(AND(TODAY()&lt;='Post Data'!$L359,'Post Data'!$N359=0),"Within SLA","SLA Violated"))</f>
        <v>Within SLA</v>
      </c>
      <c r="Y359" s="1" t="str">
        <f t="array" ref="Y359">IFERROR(INDEX('Pending @'!$B$2:$B$19,MATCH('Post Data'!$H359,'Pending @'!$A$2:$A$19,0)),
IF(AND('Post Data'!$D359="Region Update",'Post Data'!$AA359="Central"),"DNS-Central",
IF(AND('Post Data'!$D359="Region Update",'Post Data'!$AA359="Eastern"),"DNS-Eastern",
IF(AND('Post Data'!$D359="Region Update",'Post Data'!$AA359="Northern"),"DNS-Northern",
IF(AND('Post Data'!$D359="Region Update",'Post Data'!$AA359="Southern"),"DNS-Southern",
IF(AND('Post Data'!$D359="Region Update",'Post Data'!$AA359="Western"),"DNS-Western",
IF(AND('Post Data'!$D359="Region Update",'Post Data'!$AA359="Ops CO"),"DNS-Regional Ops",
IF(AND('Post Data'!$D359="Invoice Validation",'Post Data'!$AA359="Central"),"DNS-Central",
IF(AND('Post Data'!$D359="Invoice Validation",'Post Data'!$AA359="Eastern"),"DNS-Eastern",
IF(AND('Post Data'!$D359="Invoice Validation",'Post Data'!$AA359="Northern"),"DNS-Northern",
IF(AND('Post Data'!$D359="Invoice Validation",'Post Data'!$AA359="Southern"),"DNS-Southern",
IF(AND('Post Data'!$D359="Invoice Validation",'Post Data'!$AA359="Western"),"DNS-Western",
IF(AND('Post Data'!$D359="Invoiced Validation",'Post Data'!$AA359="Ops CO"),"DNS-Regional Ops",
IF(OR('Post Data'!$D359="Create &amp; Upload PO",'Post Data'!$D359="Payment Status Update",'Post Data'!$D359="Create SES and Send to Finance"),"DNS-Finance",
IF('Post Data'!$D359="SCM Invoice Validation","DNS-SCM")))))))))))))))</f>
        <v>Browns-Western</v>
      </c>
      <c r="Z359" s="1" t="str">
        <f>IF(ISNUMBER(SEARCH("DNS",'Post Data'!$Y359)),"DNS","Vendor")</f>
        <v>Vendor</v>
      </c>
      <c r="AA359" s="1" t="str">
        <f t="array" ref="AA359">IFS(ISNUMBER(SEARCH("Central Office",'Post Data'!$C359)),"Ops CO",
OR(ISNUMBER(SEARCH("CNR",'Post Data'!$C359)),ISNUMBER(SEARCH("NWR",'Post Data'!$C359))),"Central",
OR(ISNUMBER(SEARCH("ESR",'Post Data'!$C359)),ISNUMBER(SEARCH("UVR",'Post Data'!$C359))),"Eastern",
OR(ISNUMBER(SEARCH("NCR",'Post Data'!$C359)),ISNUMBER(SEARCH("NTR",'Post Data'!$C359))),"Northern",
OR(ISNUMBER(SEARCH("WSR",'Post Data'!$C359)),ISNUMBER(SEARCH("SUR",'Post Data'!$C359))),"Southern",
OR(ISNUMBER(SEARCH("WCR",'Post Data'!$C359)),ISNUMBER(SEARCH("WNR",'Post Data'!$C359))),"Western")</f>
        <v>Western</v>
      </c>
      <c r="AB359" s="1" t="str">
        <f>'Post Data'!$R359</f>
        <v>PG</v>
      </c>
      <c r="AC359" s="4">
        <v>44985.0</v>
      </c>
      <c r="AD359" s="1">
        <f>COUNTIFS('Post Data'!$X$2:$X$465,"Within SLA",'Post Data'!$C$2:$C$465,'Post Data'!$C359,'Post Data'!$D$2:$D$465,'Post Data'!$D359)</f>
        <v>1</v>
      </c>
      <c r="AE359" s="1">
        <f>COUNTIFS('Post Data'!$X$2:$X$465,"SLA Violated",'Post Data'!$C$2:$C$465,'Post Data'!$C359,'Post Data'!$D$2:$D$465,'Post Data'!$D359)</f>
        <v>0</v>
      </c>
      <c r="AF359" s="10">
        <f>'Post Data'!$AD359/('Post Data'!$AD359+'Post Data'!$AE359)</f>
        <v>1</v>
      </c>
    </row>
    <row r="360" ht="15.75" customHeight="1">
      <c r="A360" s="1" t="s">
        <v>774</v>
      </c>
      <c r="B360" s="1" t="s">
        <v>29</v>
      </c>
      <c r="C360" s="1" t="s">
        <v>763</v>
      </c>
      <c r="D360" s="1" t="s">
        <v>108</v>
      </c>
      <c r="E360" s="1" t="s">
        <v>689</v>
      </c>
      <c r="F360" s="1" t="s">
        <v>690</v>
      </c>
      <c r="G360" s="1" t="s">
        <v>188</v>
      </c>
      <c r="H360" s="1" t="s">
        <v>189</v>
      </c>
      <c r="I360" s="1">
        <v>135.0</v>
      </c>
      <c r="J360" s="1" t="s">
        <v>34</v>
      </c>
      <c r="K360" s="1" t="s">
        <v>35</v>
      </c>
      <c r="L360" s="9">
        <v>45130.64444444444</v>
      </c>
      <c r="M360" s="9">
        <v>45118.64444444444</v>
      </c>
      <c r="N360" s="9">
        <v>45118.64513888889</v>
      </c>
      <c r="O360" s="1" t="s">
        <v>246</v>
      </c>
      <c r="P360" s="1" t="b">
        <v>0</v>
      </c>
      <c r="Q360" s="1" t="s">
        <v>108</v>
      </c>
      <c r="R360" s="1" t="s">
        <v>42</v>
      </c>
      <c r="S360" s="1" t="s">
        <v>725</v>
      </c>
      <c r="T360" s="1" t="s">
        <v>39</v>
      </c>
      <c r="U360" s="1" t="str">
        <f>IF(ISNUMBER('Post Data'!$N360),"Done","Pending")</f>
        <v>Done</v>
      </c>
      <c r="V360" s="5">
        <f>IFERROR('Post Data'!$N360-'Post Data'!$M360,5000)</f>
        <v>0.0006944444467</v>
      </c>
      <c r="W360" s="1" t="str">
        <f t="array" ref="W360">IFS('Post Data'!$V360&lt;=5,"00-05 Days",
AND('Post Data'!$V360&gt;5,'Post Data'!$V360&lt;=10),"06-10 Days",
AND('Post Data'!$V360&gt;10,'Post Data'!$V360&lt;=15),"11-15 Days",
AND('Post Data'!$V360&gt;15,'Post Data'!$V360&lt;=20),"16-20 Days",
'Post Data'!$V360&gt;20,"20+ Days")</f>
        <v>00-05 Days</v>
      </c>
      <c r="X360" s="1" t="str">
        <f>IF(AND('Post Data'!$N360&lt;='Post Data'!$L360,'Post Data'!$N360&lt;&gt;0),"Within SLA",IF(AND(TODAY()&lt;='Post Data'!$L360,'Post Data'!$N360=0),"Within SLA","SLA Violated"))</f>
        <v>Within SLA</v>
      </c>
      <c r="Y360" s="1" t="str">
        <f t="array" ref="Y360">IFERROR(INDEX('Pending @'!$B$2:$B$19,MATCH('Post Data'!$H360,'Pending @'!$A$2:$A$19,0)),
IF(AND('Post Data'!$D360="Region Update",'Post Data'!$AA360="Central"),"DNS-Central",
IF(AND('Post Data'!$D360="Region Update",'Post Data'!$AA360="Eastern"),"DNS-Eastern",
IF(AND('Post Data'!$D360="Region Update",'Post Data'!$AA360="Northern"),"DNS-Northern",
IF(AND('Post Data'!$D360="Region Update",'Post Data'!$AA360="Southern"),"DNS-Southern",
IF(AND('Post Data'!$D360="Region Update",'Post Data'!$AA360="Western"),"DNS-Western",
IF(AND('Post Data'!$D360="Region Update",'Post Data'!$AA360="Ops CO"),"DNS-Regional Ops",
IF(AND('Post Data'!$D360="Invoice Validation",'Post Data'!$AA360="Central"),"DNS-Central",
IF(AND('Post Data'!$D360="Invoice Validation",'Post Data'!$AA360="Eastern"),"DNS-Eastern",
IF(AND('Post Data'!$D360="Invoice Validation",'Post Data'!$AA360="Northern"),"DNS-Northern",
IF(AND('Post Data'!$D360="Invoice Validation",'Post Data'!$AA360="Southern"),"DNS-Southern",
IF(AND('Post Data'!$D360="Invoice Validation",'Post Data'!$AA360="Western"),"DNS-Western",
IF(AND('Post Data'!$D360="Invoiced Validation",'Post Data'!$AA360="Ops CO"),"DNS-Regional Ops",
IF(OR('Post Data'!$D360="Create &amp; Upload PO",'Post Data'!$D360="Payment Status Update",'Post Data'!$D360="Create SES and Send to Finance"),"DNS-Finance",
IF('Post Data'!$D360="SCM Invoice Validation","DNS-SCM")))))))))))))))</f>
        <v>DNS-Western</v>
      </c>
      <c r="Z360" s="1" t="str">
        <f>IF(ISNUMBER(SEARCH("DNS",'Post Data'!$Y360)),"DNS","Vendor")</f>
        <v>DNS</v>
      </c>
      <c r="AA360" s="1" t="str">
        <f t="array" ref="AA360">IFS(ISNUMBER(SEARCH("Central Office",'Post Data'!$C360)),"Ops CO",
OR(ISNUMBER(SEARCH("CNR",'Post Data'!$C360)),ISNUMBER(SEARCH("NWR",'Post Data'!$C360))),"Central",
OR(ISNUMBER(SEARCH("ESR",'Post Data'!$C360)),ISNUMBER(SEARCH("UVR",'Post Data'!$C360))),"Eastern",
OR(ISNUMBER(SEARCH("NCR",'Post Data'!$C360)),ISNUMBER(SEARCH("NTR",'Post Data'!$C360))),"Northern",
OR(ISNUMBER(SEARCH("WSR",'Post Data'!$C360)),ISNUMBER(SEARCH("SUR",'Post Data'!$C360))),"Southern",
OR(ISNUMBER(SEARCH("WCR",'Post Data'!$C360)),ISNUMBER(SEARCH("WNR",'Post Data'!$C360))),"Western")</f>
        <v>Western</v>
      </c>
      <c r="AB360" s="1" t="str">
        <f>'Post Data'!$R360</f>
        <v>PG</v>
      </c>
      <c r="AC360" s="4">
        <v>44985.0</v>
      </c>
      <c r="AD360" s="1">
        <f>COUNTIFS('Post Data'!$X$2:$X$465,"Within SLA",'Post Data'!$C$2:$C$465,'Post Data'!$C360,'Post Data'!$D$2:$D$465,'Post Data'!$D360)</f>
        <v>1</v>
      </c>
      <c r="AE360" s="1">
        <f>COUNTIFS('Post Data'!$X$2:$X$465,"SLA Violated",'Post Data'!$C$2:$C$465,'Post Data'!$C360,'Post Data'!$D$2:$D$465,'Post Data'!$D360)</f>
        <v>0</v>
      </c>
      <c r="AF360" s="10">
        <f>'Post Data'!$AD360/('Post Data'!$AD360+'Post Data'!$AE360)</f>
        <v>1</v>
      </c>
    </row>
    <row r="361" ht="15.75" customHeight="1">
      <c r="A361" s="1" t="s">
        <v>775</v>
      </c>
      <c r="B361" s="1" t="s">
        <v>29</v>
      </c>
      <c r="C361" s="1" t="s">
        <v>151</v>
      </c>
      <c r="D361" s="1" t="s">
        <v>108</v>
      </c>
      <c r="E361" s="1" t="s">
        <v>148</v>
      </c>
      <c r="F361" s="1" t="s">
        <v>149</v>
      </c>
      <c r="G361" s="1" t="s">
        <v>183</v>
      </c>
      <c r="H361" s="1" t="s">
        <v>184</v>
      </c>
      <c r="I361" s="1">
        <v>120.0</v>
      </c>
      <c r="J361" s="1" t="s">
        <v>34</v>
      </c>
      <c r="K361" s="1" t="s">
        <v>35</v>
      </c>
      <c r="L361" s="9">
        <v>45129.83125</v>
      </c>
      <c r="M361" s="9">
        <v>45117.83125</v>
      </c>
      <c r="N361" s="9" t="s">
        <v>265</v>
      </c>
      <c r="O361" s="1" t="s">
        <v>266</v>
      </c>
      <c r="P361" s="1" t="b">
        <v>0</v>
      </c>
      <c r="Q361" s="1" t="s">
        <v>108</v>
      </c>
      <c r="R361" s="1" t="s">
        <v>104</v>
      </c>
      <c r="S361" s="1" t="s">
        <v>48</v>
      </c>
      <c r="T361" s="1" t="s">
        <v>105</v>
      </c>
      <c r="U361" s="1" t="str">
        <f>IF(ISNUMBER('Post Data'!$N361),"Done","Pending")</f>
        <v>Pending</v>
      </c>
      <c r="V361" s="5">
        <f>IFERROR('Post Data'!$N361-'Post Data'!$M361,5000)</f>
        <v>5000</v>
      </c>
      <c r="W361" s="1" t="str">
        <f t="array" ref="W361">IFS('Post Data'!$V361&lt;=5,"00-05 Days",
AND('Post Data'!$V361&gt;5,'Post Data'!$V361&lt;=10),"06-10 Days",
AND('Post Data'!$V361&gt;10,'Post Data'!$V361&lt;=15),"11-15 Days",
AND('Post Data'!$V361&gt;15,'Post Data'!$V361&lt;=20),"16-20 Days",
'Post Data'!$V361&gt;20,"20+ Days")</f>
        <v>20+ Days</v>
      </c>
      <c r="X361" s="1" t="str">
        <f>IF(AND('Post Data'!$N361&lt;='Post Data'!$L361,'Post Data'!$N361&lt;&gt;0),"Within SLA",IF(AND(TODAY()&lt;='Post Data'!$L361,'Post Data'!$N361=0),"Within SLA","SLA Violated"))</f>
        <v>SLA Violated</v>
      </c>
      <c r="Y361" s="1" t="str">
        <f t="array" ref="Y361">IFERROR(INDEX('Pending @'!$B$2:$B$19,MATCH('Post Data'!$H361,'Pending @'!$A$2:$A$19,0)),
IF(AND('Post Data'!$D361="Region Update",'Post Data'!$AA361="Central"),"DNS-Central",
IF(AND('Post Data'!$D361="Region Update",'Post Data'!$AA361="Eastern"),"DNS-Eastern",
IF(AND('Post Data'!$D361="Region Update",'Post Data'!$AA361="Northern"),"DNS-Northern",
IF(AND('Post Data'!$D361="Region Update",'Post Data'!$AA361="Southern"),"DNS-Southern",
IF(AND('Post Data'!$D361="Region Update",'Post Data'!$AA361="Western"),"DNS-Western",
IF(AND('Post Data'!$D361="Region Update",'Post Data'!$AA361="Ops CO"),"DNS-Regional Ops",
IF(AND('Post Data'!$D361="Invoice Validation",'Post Data'!$AA361="Central"),"DNS-Central",
IF(AND('Post Data'!$D361="Invoice Validation",'Post Data'!$AA361="Eastern"),"DNS-Eastern",
IF(AND('Post Data'!$D361="Invoice Validation",'Post Data'!$AA361="Northern"),"DNS-Northern",
IF(AND('Post Data'!$D361="Invoice Validation",'Post Data'!$AA361="Southern"),"DNS-Southern",
IF(AND('Post Data'!$D361="Invoice Validation",'Post Data'!$AA361="Western"),"DNS-Western",
IF(AND('Post Data'!$D361="Invoiced Validation",'Post Data'!$AA361="Ops CO"),"DNS-Regional Ops",
IF(OR('Post Data'!$D361="Create &amp; Upload PO",'Post Data'!$D361="Payment Status Update",'Post Data'!$D361="Create SES and Send to Finance"),"DNS-Finance",
IF('Post Data'!$D361="SCM Invoice Validation","DNS-SCM")))))))))))))))</f>
        <v>DNS-Regional Ops</v>
      </c>
      <c r="Z361" s="1" t="str">
        <f>IF(ISNUMBER(SEARCH("DNS",'Post Data'!$Y361)),"DNS","Vendor")</f>
        <v>DNS</v>
      </c>
      <c r="AA361" s="1" t="str">
        <f t="array" ref="AA361">IFS(ISNUMBER(SEARCH("Central Office",'Post Data'!$C361)),"Ops CO",
OR(ISNUMBER(SEARCH("CNR",'Post Data'!$C361)),ISNUMBER(SEARCH("NWR",'Post Data'!$C361))),"Central",
OR(ISNUMBER(SEARCH("ESR",'Post Data'!$C361)),ISNUMBER(SEARCH("UVR",'Post Data'!$C361))),"Eastern",
OR(ISNUMBER(SEARCH("NCR",'Post Data'!$C361)),ISNUMBER(SEARCH("NTR",'Post Data'!$C361))),"Northern",
OR(ISNUMBER(SEARCH("WSR",'Post Data'!$C361)),ISNUMBER(SEARCH("SUR",'Post Data'!$C361))),"Southern",
OR(ISNUMBER(SEARCH("WCR",'Post Data'!$C361)),ISNUMBER(SEARCH("WNR",'Post Data'!$C361))),"Western")</f>
        <v>Ops CO</v>
      </c>
      <c r="AB361" s="1" t="str">
        <f>'Post Data'!$R361</f>
        <v>Security</v>
      </c>
      <c r="AC361" s="4">
        <v>45107.0</v>
      </c>
      <c r="AD361" s="1">
        <f>COUNTIFS('Post Data'!$X$2:$X$465,"Within SLA",'Post Data'!$C$2:$C$465,'Post Data'!$C361,'Post Data'!$D$2:$D$465,'Post Data'!$D361)</f>
        <v>0</v>
      </c>
      <c r="AE361" s="1">
        <f>COUNTIFS('Post Data'!$X$2:$X$465,"SLA Violated",'Post Data'!$C$2:$C$465,'Post Data'!$C361,'Post Data'!$D$2:$D$465,'Post Data'!$D361)</f>
        <v>2</v>
      </c>
      <c r="AF361" s="10">
        <f>'Post Data'!$AD361/('Post Data'!$AD361+'Post Data'!$AE361)</f>
        <v>0</v>
      </c>
    </row>
    <row r="362" ht="15.75" customHeight="1">
      <c r="A362" s="1" t="s">
        <v>776</v>
      </c>
      <c r="B362" s="1" t="s">
        <v>29</v>
      </c>
      <c r="C362" s="1" t="s">
        <v>777</v>
      </c>
      <c r="D362" s="1" t="s">
        <v>108</v>
      </c>
      <c r="E362" s="1" t="s">
        <v>272</v>
      </c>
      <c r="F362" s="1" t="s">
        <v>273</v>
      </c>
      <c r="G362" s="1" t="s">
        <v>274</v>
      </c>
      <c r="H362" s="1" t="s">
        <v>275</v>
      </c>
      <c r="I362" s="1">
        <v>123.0</v>
      </c>
      <c r="J362" s="1" t="s">
        <v>34</v>
      </c>
      <c r="K362" s="1" t="s">
        <v>35</v>
      </c>
      <c r="L362" s="9">
        <v>45129.83125</v>
      </c>
      <c r="M362" s="9">
        <v>45117.83125</v>
      </c>
      <c r="N362" s="9">
        <v>45120.879166666666</v>
      </c>
      <c r="O362" s="1" t="s">
        <v>246</v>
      </c>
      <c r="P362" s="1" t="b">
        <v>0</v>
      </c>
      <c r="Q362" s="1" t="s">
        <v>108</v>
      </c>
      <c r="R362" s="1" t="s">
        <v>42</v>
      </c>
      <c r="S362" s="1" t="s">
        <v>48</v>
      </c>
      <c r="T362" s="1" t="s">
        <v>39</v>
      </c>
      <c r="U362" s="1" t="str">
        <f>IF(ISNUMBER('Post Data'!$N362),"Done","Pending")</f>
        <v>Done</v>
      </c>
      <c r="V362" s="5">
        <f>IFERROR('Post Data'!$N362-'Post Data'!$M362,5000)</f>
        <v>3.047916667</v>
      </c>
      <c r="W362" s="1" t="str">
        <f t="array" ref="W362">IFS('Post Data'!$V362&lt;=5,"00-05 Days",
AND('Post Data'!$V362&gt;5,'Post Data'!$V362&lt;=10),"06-10 Days",
AND('Post Data'!$V362&gt;10,'Post Data'!$V362&lt;=15),"11-15 Days",
AND('Post Data'!$V362&gt;15,'Post Data'!$V362&lt;=20),"16-20 Days",
'Post Data'!$V362&gt;20,"20+ Days")</f>
        <v>00-05 Days</v>
      </c>
      <c r="X362" s="1" t="str">
        <f>IF(AND('Post Data'!$N362&lt;='Post Data'!$L362,'Post Data'!$N362&lt;&gt;0),"Within SLA",IF(AND(TODAY()&lt;='Post Data'!$L362,'Post Data'!$N362=0),"Within SLA","SLA Violated"))</f>
        <v>Within SLA</v>
      </c>
      <c r="Y362" s="1" t="str">
        <f t="array" ref="Y362">IFERROR(INDEX('Pending @'!$B$2:$B$19,MATCH('Post Data'!$H362,'Pending @'!$A$2:$A$19,0)),
IF(AND('Post Data'!$D362="Region Update",'Post Data'!$AA362="Central"),"DNS-Central",
IF(AND('Post Data'!$D362="Region Update",'Post Data'!$AA362="Eastern"),"DNS-Eastern",
IF(AND('Post Data'!$D362="Region Update",'Post Data'!$AA362="Northern"),"DNS-Northern",
IF(AND('Post Data'!$D362="Region Update",'Post Data'!$AA362="Southern"),"DNS-Southern",
IF(AND('Post Data'!$D362="Region Update",'Post Data'!$AA362="Western"),"DNS-Western",
IF(AND('Post Data'!$D362="Region Update",'Post Data'!$AA362="Ops CO"),"DNS-Regional Ops",
IF(AND('Post Data'!$D362="Invoice Validation",'Post Data'!$AA362="Central"),"DNS-Central",
IF(AND('Post Data'!$D362="Invoice Validation",'Post Data'!$AA362="Eastern"),"DNS-Eastern",
IF(AND('Post Data'!$D362="Invoice Validation",'Post Data'!$AA362="Northern"),"DNS-Northern",
IF(AND('Post Data'!$D362="Invoice Validation",'Post Data'!$AA362="Southern"),"DNS-Southern",
IF(AND('Post Data'!$D362="Invoice Validation",'Post Data'!$AA362="Western"),"DNS-Western",
IF(AND('Post Data'!$D362="Invoiced Validation",'Post Data'!$AA362="Ops CO"),"DNS-Regional Ops",
IF(OR('Post Data'!$D362="Create &amp; Upload PO",'Post Data'!$D362="Payment Status Update",'Post Data'!$D362="Create SES and Send to Finance"),"DNS-Finance",
IF('Post Data'!$D362="SCM Invoice Validation","DNS-SCM")))))))))))))))</f>
        <v>DNS-Eastern</v>
      </c>
      <c r="Z362" s="1" t="str">
        <f>IF(ISNUMBER(SEARCH("DNS",'Post Data'!$Y362)),"DNS","Vendor")</f>
        <v>DNS</v>
      </c>
      <c r="AA362" s="1" t="str">
        <f t="array" ref="AA362">IFS(ISNUMBER(SEARCH("Central Office",'Post Data'!$C362)),"Ops CO",
OR(ISNUMBER(SEARCH("CNR",'Post Data'!$C362)),ISNUMBER(SEARCH("NWR",'Post Data'!$C362))),"Central",
OR(ISNUMBER(SEARCH("ESR",'Post Data'!$C362)),ISNUMBER(SEARCH("UVR",'Post Data'!$C362))),"Eastern",
OR(ISNUMBER(SEARCH("NCR",'Post Data'!$C362)),ISNUMBER(SEARCH("NTR",'Post Data'!$C362))),"Northern",
OR(ISNUMBER(SEARCH("WSR",'Post Data'!$C362)),ISNUMBER(SEARCH("SUR",'Post Data'!$C362))),"Southern",
OR(ISNUMBER(SEARCH("WCR",'Post Data'!$C362)),ISNUMBER(SEARCH("WNR",'Post Data'!$C362))),"Western")</f>
        <v>Eastern</v>
      </c>
      <c r="AB362" s="1" t="str">
        <f>'Post Data'!$R362</f>
        <v>PG</v>
      </c>
      <c r="AC362" s="4">
        <v>45107.0</v>
      </c>
      <c r="AD362" s="1">
        <f>COUNTIFS('Post Data'!$X$2:$X$465,"Within SLA",'Post Data'!$C$2:$C$465,'Post Data'!$C362,'Post Data'!$D$2:$D$465,'Post Data'!$D362)</f>
        <v>1</v>
      </c>
      <c r="AE362" s="1">
        <f>COUNTIFS('Post Data'!$X$2:$X$465,"SLA Violated",'Post Data'!$C$2:$C$465,'Post Data'!$C362,'Post Data'!$D$2:$D$465,'Post Data'!$D362)</f>
        <v>0</v>
      </c>
      <c r="AF362" s="10">
        <f>'Post Data'!$AD362/('Post Data'!$AD362+'Post Data'!$AE362)</f>
        <v>1</v>
      </c>
    </row>
    <row r="363" ht="15.75" customHeight="1">
      <c r="A363" s="1" t="s">
        <v>778</v>
      </c>
      <c r="B363" s="1" t="s">
        <v>29</v>
      </c>
      <c r="C363" s="1" t="s">
        <v>779</v>
      </c>
      <c r="D363" s="1" t="s">
        <v>108</v>
      </c>
      <c r="E363" s="1" t="s">
        <v>272</v>
      </c>
      <c r="F363" s="1" t="s">
        <v>273</v>
      </c>
      <c r="G363" s="1" t="s">
        <v>274</v>
      </c>
      <c r="H363" s="1" t="s">
        <v>275</v>
      </c>
      <c r="I363" s="1">
        <v>118.0</v>
      </c>
      <c r="J363" s="1" t="s">
        <v>34</v>
      </c>
      <c r="K363" s="1" t="s">
        <v>35</v>
      </c>
      <c r="L363" s="9">
        <v>45129.83125</v>
      </c>
      <c r="M363" s="9">
        <v>45117.83125</v>
      </c>
      <c r="N363" s="9">
        <v>45120.87986111111</v>
      </c>
      <c r="O363" s="1" t="s">
        <v>246</v>
      </c>
      <c r="P363" s="1" t="b">
        <v>0</v>
      </c>
      <c r="Q363" s="1" t="s">
        <v>108</v>
      </c>
      <c r="R363" s="1" t="s">
        <v>45</v>
      </c>
      <c r="S363" s="1" t="s">
        <v>48</v>
      </c>
      <c r="T363" s="1" t="s">
        <v>39</v>
      </c>
      <c r="U363" s="1" t="str">
        <f>IF(ISNUMBER('Post Data'!$N363),"Done","Pending")</f>
        <v>Done</v>
      </c>
      <c r="V363" s="5">
        <f>IFERROR('Post Data'!$N363-'Post Data'!$M363,5000)</f>
        <v>3.048611111</v>
      </c>
      <c r="W363" s="1" t="str">
        <f t="array" ref="W363">IFS('Post Data'!$V363&lt;=5,"00-05 Days",
AND('Post Data'!$V363&gt;5,'Post Data'!$V363&lt;=10),"06-10 Days",
AND('Post Data'!$V363&gt;10,'Post Data'!$V363&lt;=15),"11-15 Days",
AND('Post Data'!$V363&gt;15,'Post Data'!$V363&lt;=20),"16-20 Days",
'Post Data'!$V363&gt;20,"20+ Days")</f>
        <v>00-05 Days</v>
      </c>
      <c r="X363" s="1" t="str">
        <f>IF(AND('Post Data'!$N363&lt;='Post Data'!$L363,'Post Data'!$N363&lt;&gt;0),"Within SLA",IF(AND(TODAY()&lt;='Post Data'!$L363,'Post Data'!$N363=0),"Within SLA","SLA Violated"))</f>
        <v>Within SLA</v>
      </c>
      <c r="Y363" s="1" t="str">
        <f t="array" ref="Y363">IFERROR(INDEX('Pending @'!$B$2:$B$19,MATCH('Post Data'!$H363,'Pending @'!$A$2:$A$19,0)),
IF(AND('Post Data'!$D363="Region Update",'Post Data'!$AA363="Central"),"DNS-Central",
IF(AND('Post Data'!$D363="Region Update",'Post Data'!$AA363="Eastern"),"DNS-Eastern",
IF(AND('Post Data'!$D363="Region Update",'Post Data'!$AA363="Northern"),"DNS-Northern",
IF(AND('Post Data'!$D363="Region Update",'Post Data'!$AA363="Southern"),"DNS-Southern",
IF(AND('Post Data'!$D363="Region Update",'Post Data'!$AA363="Western"),"DNS-Western",
IF(AND('Post Data'!$D363="Region Update",'Post Data'!$AA363="Ops CO"),"DNS-Regional Ops",
IF(AND('Post Data'!$D363="Invoice Validation",'Post Data'!$AA363="Central"),"DNS-Central",
IF(AND('Post Data'!$D363="Invoice Validation",'Post Data'!$AA363="Eastern"),"DNS-Eastern",
IF(AND('Post Data'!$D363="Invoice Validation",'Post Data'!$AA363="Northern"),"DNS-Northern",
IF(AND('Post Data'!$D363="Invoice Validation",'Post Data'!$AA363="Southern"),"DNS-Southern",
IF(AND('Post Data'!$D363="Invoice Validation",'Post Data'!$AA363="Western"),"DNS-Western",
IF(AND('Post Data'!$D363="Invoiced Validation",'Post Data'!$AA363="Ops CO"),"DNS-Regional Ops",
IF(OR('Post Data'!$D363="Create &amp; Upload PO",'Post Data'!$D363="Payment Status Update",'Post Data'!$D363="Create SES and Send to Finance"),"DNS-Finance",
IF('Post Data'!$D363="SCM Invoice Validation","DNS-SCM")))))))))))))))</f>
        <v>DNS-Eastern</v>
      </c>
      <c r="Z363" s="1" t="str">
        <f>IF(ISNUMBER(SEARCH("DNS",'Post Data'!$Y363)),"DNS","Vendor")</f>
        <v>DNS</v>
      </c>
      <c r="AA363" s="1" t="str">
        <f t="array" ref="AA363">IFS(ISNUMBER(SEARCH("Central Office",'Post Data'!$C363)),"Ops CO",
OR(ISNUMBER(SEARCH("CNR",'Post Data'!$C363)),ISNUMBER(SEARCH("NWR",'Post Data'!$C363))),"Central",
OR(ISNUMBER(SEARCH("ESR",'Post Data'!$C363)),ISNUMBER(SEARCH("UVR",'Post Data'!$C363))),"Eastern",
OR(ISNUMBER(SEARCH("NCR",'Post Data'!$C363)),ISNUMBER(SEARCH("NTR",'Post Data'!$C363))),"Northern",
OR(ISNUMBER(SEARCH("WSR",'Post Data'!$C363)),ISNUMBER(SEARCH("SUR",'Post Data'!$C363))),"Southern",
OR(ISNUMBER(SEARCH("WCR",'Post Data'!$C363)),ISNUMBER(SEARCH("WNR",'Post Data'!$C363))),"Western")</f>
        <v>Eastern</v>
      </c>
      <c r="AB363" s="1" t="str">
        <f>'Post Data'!$R363</f>
        <v>AC</v>
      </c>
      <c r="AC363" s="4">
        <v>45107.0</v>
      </c>
      <c r="AD363" s="1">
        <f>COUNTIFS('Post Data'!$X$2:$X$465,"Within SLA",'Post Data'!$C$2:$C$465,'Post Data'!$C363,'Post Data'!$D$2:$D$465,'Post Data'!$D363)</f>
        <v>1</v>
      </c>
      <c r="AE363" s="1">
        <f>COUNTIFS('Post Data'!$X$2:$X$465,"SLA Violated",'Post Data'!$C$2:$C$465,'Post Data'!$C363,'Post Data'!$D$2:$D$465,'Post Data'!$D363)</f>
        <v>0</v>
      </c>
      <c r="AF363" s="10">
        <f>'Post Data'!$AD363/('Post Data'!$AD363+'Post Data'!$AE363)</f>
        <v>1</v>
      </c>
    </row>
    <row r="364" ht="15.75" customHeight="1">
      <c r="A364" s="1" t="s">
        <v>780</v>
      </c>
      <c r="B364" s="1" t="s">
        <v>29</v>
      </c>
      <c r="C364" s="1" t="s">
        <v>781</v>
      </c>
      <c r="D364" s="1" t="s">
        <v>108</v>
      </c>
      <c r="E364" s="1" t="s">
        <v>118</v>
      </c>
      <c r="F364" s="1" t="s">
        <v>119</v>
      </c>
      <c r="G364" s="1" t="s">
        <v>253</v>
      </c>
      <c r="H364" s="1" t="s">
        <v>254</v>
      </c>
      <c r="I364" s="1">
        <v>131.0</v>
      </c>
      <c r="J364" s="1" t="s">
        <v>34</v>
      </c>
      <c r="K364" s="1" t="s">
        <v>35</v>
      </c>
      <c r="L364" s="9">
        <v>45129.83125</v>
      </c>
      <c r="M364" s="9">
        <v>45117.83125</v>
      </c>
      <c r="N364" s="9">
        <v>45127.63125</v>
      </c>
      <c r="O364" s="1" t="s">
        <v>246</v>
      </c>
      <c r="P364" s="1" t="b">
        <v>0</v>
      </c>
      <c r="Q364" s="1" t="s">
        <v>108</v>
      </c>
      <c r="R364" s="1" t="s">
        <v>51</v>
      </c>
      <c r="S364" s="1" t="s">
        <v>48</v>
      </c>
      <c r="T364" s="1" t="s">
        <v>39</v>
      </c>
      <c r="U364" s="1" t="str">
        <f>IF(ISNUMBER('Post Data'!$N364),"Done","Pending")</f>
        <v>Done</v>
      </c>
      <c r="V364" s="5">
        <f>IFERROR('Post Data'!$N364-'Post Data'!$M364,5000)</f>
        <v>9.8</v>
      </c>
      <c r="W364" s="1" t="str">
        <f t="array" ref="W364">IFS('Post Data'!$V364&lt;=5,"00-05 Days",
AND('Post Data'!$V364&gt;5,'Post Data'!$V364&lt;=10),"06-10 Days",
AND('Post Data'!$V364&gt;10,'Post Data'!$V364&lt;=15),"11-15 Days",
AND('Post Data'!$V364&gt;15,'Post Data'!$V364&lt;=20),"16-20 Days",
'Post Data'!$V364&gt;20,"20+ Days")</f>
        <v>06-10 Days</v>
      </c>
      <c r="X364" s="1" t="str">
        <f>IF(AND('Post Data'!$N364&lt;='Post Data'!$L364,'Post Data'!$N364&lt;&gt;0),"Within SLA",IF(AND(TODAY()&lt;='Post Data'!$L364,'Post Data'!$N364=0),"Within SLA","SLA Violated"))</f>
        <v>Within SLA</v>
      </c>
      <c r="Y364" s="1" t="str">
        <f t="array" ref="Y364">IFERROR(INDEX('Pending @'!$B$2:$B$19,MATCH('Post Data'!$H364,'Pending @'!$A$2:$A$19,0)),
IF(AND('Post Data'!$D364="Region Update",'Post Data'!$AA364="Central"),"DNS-Central",
IF(AND('Post Data'!$D364="Region Update",'Post Data'!$AA364="Eastern"),"DNS-Eastern",
IF(AND('Post Data'!$D364="Region Update",'Post Data'!$AA364="Northern"),"DNS-Northern",
IF(AND('Post Data'!$D364="Region Update",'Post Data'!$AA364="Southern"),"DNS-Southern",
IF(AND('Post Data'!$D364="Region Update",'Post Data'!$AA364="Western"),"DNS-Western",
IF(AND('Post Data'!$D364="Region Update",'Post Data'!$AA364="Ops CO"),"DNS-Regional Ops",
IF(AND('Post Data'!$D364="Invoice Validation",'Post Data'!$AA364="Central"),"DNS-Central",
IF(AND('Post Data'!$D364="Invoice Validation",'Post Data'!$AA364="Eastern"),"DNS-Eastern",
IF(AND('Post Data'!$D364="Invoice Validation",'Post Data'!$AA364="Northern"),"DNS-Northern",
IF(AND('Post Data'!$D364="Invoice Validation",'Post Data'!$AA364="Southern"),"DNS-Southern",
IF(AND('Post Data'!$D364="Invoice Validation",'Post Data'!$AA364="Western"),"DNS-Western",
IF(AND('Post Data'!$D364="Invoiced Validation",'Post Data'!$AA364="Ops CO"),"DNS-Regional Ops",
IF(OR('Post Data'!$D364="Create &amp; Upload PO",'Post Data'!$D364="Payment Status Update",'Post Data'!$D364="Create SES and Send to Finance"),"DNS-Finance",
IF('Post Data'!$D364="SCM Invoice Validation","DNS-SCM")))))))))))))))</f>
        <v>DNS-Southern</v>
      </c>
      <c r="Z364" s="1" t="str">
        <f>IF(ISNUMBER(SEARCH("DNS",'Post Data'!$Y364)),"DNS","Vendor")</f>
        <v>DNS</v>
      </c>
      <c r="AA364" s="1" t="str">
        <f t="array" ref="AA364">IFS(ISNUMBER(SEARCH("Central Office",'Post Data'!$C364)),"Ops CO",
OR(ISNUMBER(SEARCH("CNR",'Post Data'!$C364)),ISNUMBER(SEARCH("NWR",'Post Data'!$C364))),"Central",
OR(ISNUMBER(SEARCH("ESR",'Post Data'!$C364)),ISNUMBER(SEARCH("UVR",'Post Data'!$C364))),"Eastern",
OR(ISNUMBER(SEARCH("NCR",'Post Data'!$C364)),ISNUMBER(SEARCH("NTR",'Post Data'!$C364))),"Northern",
OR(ISNUMBER(SEARCH("WSR",'Post Data'!$C364)),ISNUMBER(SEARCH("SUR",'Post Data'!$C364))),"Southern",
OR(ISNUMBER(SEARCH("WCR",'Post Data'!$C364)),ISNUMBER(SEARCH("WNR",'Post Data'!$C364))),"Western")</f>
        <v>Southern</v>
      </c>
      <c r="AB364" s="1" t="str">
        <f>'Post Data'!$R364</f>
        <v>Refuel</v>
      </c>
      <c r="AC364" s="4">
        <v>45107.0</v>
      </c>
      <c r="AD364" s="1">
        <f>COUNTIFS('Post Data'!$X$2:$X$465,"Within SLA",'Post Data'!$C$2:$C$465,'Post Data'!$C364,'Post Data'!$D$2:$D$465,'Post Data'!$D364)</f>
        <v>1</v>
      </c>
      <c r="AE364" s="1">
        <f>COUNTIFS('Post Data'!$X$2:$X$465,"SLA Violated",'Post Data'!$C$2:$C$465,'Post Data'!$C364,'Post Data'!$D$2:$D$465,'Post Data'!$D364)</f>
        <v>0</v>
      </c>
      <c r="AF364" s="10">
        <f>'Post Data'!$AD364/('Post Data'!$AD364+'Post Data'!$AE364)</f>
        <v>1</v>
      </c>
    </row>
    <row r="365" ht="15.75" customHeight="1">
      <c r="A365" s="1" t="s">
        <v>782</v>
      </c>
      <c r="B365" s="1" t="s">
        <v>29</v>
      </c>
      <c r="C365" s="1" t="s">
        <v>783</v>
      </c>
      <c r="D365" s="1" t="s">
        <v>108</v>
      </c>
      <c r="E365" s="1" t="s">
        <v>575</v>
      </c>
      <c r="F365" s="1" t="s">
        <v>576</v>
      </c>
      <c r="G365" s="1" t="s">
        <v>244</v>
      </c>
      <c r="H365" s="1" t="s">
        <v>245</v>
      </c>
      <c r="I365" s="1">
        <v>105.0</v>
      </c>
      <c r="J365" s="1" t="s">
        <v>34</v>
      </c>
      <c r="K365" s="1" t="s">
        <v>35</v>
      </c>
      <c r="L365" s="9">
        <v>45129.83125</v>
      </c>
      <c r="M365" s="9">
        <v>45117.83125</v>
      </c>
      <c r="N365" s="9">
        <v>45123.92986111111</v>
      </c>
      <c r="O365" s="1" t="s">
        <v>246</v>
      </c>
      <c r="P365" s="1" t="b">
        <v>0</v>
      </c>
      <c r="Q365" s="1" t="s">
        <v>108</v>
      </c>
      <c r="R365" s="1" t="s">
        <v>37</v>
      </c>
      <c r="S365" s="1" t="s">
        <v>48</v>
      </c>
      <c r="T365" s="1" t="s">
        <v>39</v>
      </c>
      <c r="U365" s="1" t="str">
        <f>IF(ISNUMBER('Post Data'!$N365),"Done","Pending")</f>
        <v>Done</v>
      </c>
      <c r="V365" s="5">
        <f>IFERROR('Post Data'!$N365-'Post Data'!$M365,5000)</f>
        <v>6.098611111</v>
      </c>
      <c r="W365" s="1" t="str">
        <f t="array" ref="W365">IFS('Post Data'!$V365&lt;=5,"00-05 Days",
AND('Post Data'!$V365&gt;5,'Post Data'!$V365&lt;=10),"06-10 Days",
AND('Post Data'!$V365&gt;10,'Post Data'!$V365&lt;=15),"11-15 Days",
AND('Post Data'!$V365&gt;15,'Post Data'!$V365&lt;=20),"16-20 Days",
'Post Data'!$V365&gt;20,"20+ Days")</f>
        <v>06-10 Days</v>
      </c>
      <c r="X365" s="1" t="str">
        <f>IF(AND('Post Data'!$N365&lt;='Post Data'!$L365,'Post Data'!$N365&lt;&gt;0),"Within SLA",IF(AND(TODAY()&lt;='Post Data'!$L365,'Post Data'!$N365=0),"Within SLA","SLA Violated"))</f>
        <v>Within SLA</v>
      </c>
      <c r="Y365" s="1" t="str">
        <f t="array" ref="Y365">IFERROR(INDEX('Pending @'!$B$2:$B$19,MATCH('Post Data'!$H365,'Pending @'!$A$2:$A$19,0)),
IF(AND('Post Data'!$D365="Region Update",'Post Data'!$AA365="Central"),"DNS-Central",
IF(AND('Post Data'!$D365="Region Update",'Post Data'!$AA365="Eastern"),"DNS-Eastern",
IF(AND('Post Data'!$D365="Region Update",'Post Data'!$AA365="Northern"),"DNS-Northern",
IF(AND('Post Data'!$D365="Region Update",'Post Data'!$AA365="Southern"),"DNS-Southern",
IF(AND('Post Data'!$D365="Region Update",'Post Data'!$AA365="Western"),"DNS-Western",
IF(AND('Post Data'!$D365="Region Update",'Post Data'!$AA365="Ops CO"),"DNS-Regional Ops",
IF(AND('Post Data'!$D365="Invoice Validation",'Post Data'!$AA365="Central"),"DNS-Central",
IF(AND('Post Data'!$D365="Invoice Validation",'Post Data'!$AA365="Eastern"),"DNS-Eastern",
IF(AND('Post Data'!$D365="Invoice Validation",'Post Data'!$AA365="Northern"),"DNS-Northern",
IF(AND('Post Data'!$D365="Invoice Validation",'Post Data'!$AA365="Southern"),"DNS-Southern",
IF(AND('Post Data'!$D365="Invoice Validation",'Post Data'!$AA365="Western"),"DNS-Western",
IF(AND('Post Data'!$D365="Invoiced Validation",'Post Data'!$AA365="Ops CO"),"DNS-Regional Ops",
IF(OR('Post Data'!$D365="Create &amp; Upload PO",'Post Data'!$D365="Payment Status Update",'Post Data'!$D365="Create SES and Send to Finance"),"DNS-Finance",
IF('Post Data'!$D365="SCM Invoice Validation","DNS-SCM")))))))))))))))</f>
        <v>DNS-Central</v>
      </c>
      <c r="Z365" s="1" t="str">
        <f>IF(ISNUMBER(SEARCH("DNS",'Post Data'!$Y365)),"DNS","Vendor")</f>
        <v>DNS</v>
      </c>
      <c r="AA365" s="1" t="str">
        <f t="array" ref="AA365">IFS(ISNUMBER(SEARCH("Central Office",'Post Data'!$C365)),"Ops CO",
OR(ISNUMBER(SEARCH("CNR",'Post Data'!$C365)),ISNUMBER(SEARCH("NWR",'Post Data'!$C365))),"Central",
OR(ISNUMBER(SEARCH("ESR",'Post Data'!$C365)),ISNUMBER(SEARCH("UVR",'Post Data'!$C365))),"Eastern",
OR(ISNUMBER(SEARCH("NCR",'Post Data'!$C365)),ISNUMBER(SEARCH("NTR",'Post Data'!$C365))),"Northern",
OR(ISNUMBER(SEARCH("WSR",'Post Data'!$C365)),ISNUMBER(SEARCH("SUR",'Post Data'!$C365))),"Southern",
OR(ISNUMBER(SEARCH("WCR",'Post Data'!$C365)),ISNUMBER(SEARCH("WNR",'Post Data'!$C365))),"Western")</f>
        <v>Central</v>
      </c>
      <c r="AB365" s="1" t="str">
        <f>'Post Data'!$R365</f>
        <v>PIS</v>
      </c>
      <c r="AC365" s="4">
        <v>45107.0</v>
      </c>
      <c r="AD365" s="1">
        <f>COUNTIFS('Post Data'!$X$2:$X$465,"Within SLA",'Post Data'!$C$2:$C$465,'Post Data'!$C365,'Post Data'!$D$2:$D$465,'Post Data'!$D365)</f>
        <v>1</v>
      </c>
      <c r="AE365" s="1">
        <f>COUNTIFS('Post Data'!$X$2:$X$465,"SLA Violated",'Post Data'!$C$2:$C$465,'Post Data'!$C365,'Post Data'!$D$2:$D$465,'Post Data'!$D365)</f>
        <v>0</v>
      </c>
      <c r="AF365" s="10">
        <f>'Post Data'!$AD365/('Post Data'!$AD365+'Post Data'!$AE365)</f>
        <v>1</v>
      </c>
    </row>
    <row r="366" ht="15.75" customHeight="1">
      <c r="A366" s="1" t="s">
        <v>784</v>
      </c>
      <c r="B366" s="1" t="s">
        <v>29</v>
      </c>
      <c r="C366" s="1" t="s">
        <v>604</v>
      </c>
      <c r="D366" s="1" t="s">
        <v>108</v>
      </c>
      <c r="E366" s="1" t="s">
        <v>118</v>
      </c>
      <c r="F366" s="1" t="s">
        <v>119</v>
      </c>
      <c r="G366" s="1" t="s">
        <v>253</v>
      </c>
      <c r="H366" s="1" t="s">
        <v>254</v>
      </c>
      <c r="I366" s="1">
        <v>127.0</v>
      </c>
      <c r="J366" s="1" t="s">
        <v>34</v>
      </c>
      <c r="K366" s="1" t="s">
        <v>35</v>
      </c>
      <c r="L366" s="9">
        <v>45129.83125</v>
      </c>
      <c r="M366" s="9">
        <v>45117.83125</v>
      </c>
      <c r="N366" s="9" t="s">
        <v>265</v>
      </c>
      <c r="O366" s="1" t="s">
        <v>266</v>
      </c>
      <c r="P366" s="1" t="b">
        <v>0</v>
      </c>
      <c r="Q366" s="1" t="s">
        <v>108</v>
      </c>
      <c r="R366" s="1" t="s">
        <v>37</v>
      </c>
      <c r="S366" s="1" t="s">
        <v>48</v>
      </c>
      <c r="T366" s="1" t="s">
        <v>39</v>
      </c>
      <c r="U366" s="1" t="str">
        <f>IF(ISNUMBER('Post Data'!$N366),"Done","Pending")</f>
        <v>Pending</v>
      </c>
      <c r="V366" s="5">
        <f>IFERROR('Post Data'!$N366-'Post Data'!$M366,5000)</f>
        <v>5000</v>
      </c>
      <c r="W366" s="1" t="str">
        <f t="array" ref="W366">IFS('Post Data'!$V366&lt;=5,"00-05 Days",
AND('Post Data'!$V366&gt;5,'Post Data'!$V366&lt;=10),"06-10 Days",
AND('Post Data'!$V366&gt;10,'Post Data'!$V366&lt;=15),"11-15 Days",
AND('Post Data'!$V366&gt;15,'Post Data'!$V366&lt;=20),"16-20 Days",
'Post Data'!$V366&gt;20,"20+ Days")</f>
        <v>20+ Days</v>
      </c>
      <c r="X366" s="1" t="str">
        <f>IF(AND('Post Data'!$N366&lt;='Post Data'!$L366,'Post Data'!$N366&lt;&gt;0),"Within SLA",IF(AND(TODAY()&lt;='Post Data'!$L366,'Post Data'!$N366=0),"Within SLA","SLA Violated"))</f>
        <v>SLA Violated</v>
      </c>
      <c r="Y366" s="1" t="str">
        <f t="array" ref="Y366">IFERROR(INDEX('Pending @'!$B$2:$B$19,MATCH('Post Data'!$H366,'Pending @'!$A$2:$A$19,0)),
IF(AND('Post Data'!$D366="Region Update",'Post Data'!$AA366="Central"),"DNS-Central",
IF(AND('Post Data'!$D366="Region Update",'Post Data'!$AA366="Eastern"),"DNS-Eastern",
IF(AND('Post Data'!$D366="Region Update",'Post Data'!$AA366="Northern"),"DNS-Northern",
IF(AND('Post Data'!$D366="Region Update",'Post Data'!$AA366="Southern"),"DNS-Southern",
IF(AND('Post Data'!$D366="Region Update",'Post Data'!$AA366="Western"),"DNS-Western",
IF(AND('Post Data'!$D366="Region Update",'Post Data'!$AA366="Ops CO"),"DNS-Regional Ops",
IF(AND('Post Data'!$D366="Invoice Validation",'Post Data'!$AA366="Central"),"DNS-Central",
IF(AND('Post Data'!$D366="Invoice Validation",'Post Data'!$AA366="Eastern"),"DNS-Eastern",
IF(AND('Post Data'!$D366="Invoice Validation",'Post Data'!$AA366="Northern"),"DNS-Northern",
IF(AND('Post Data'!$D366="Invoice Validation",'Post Data'!$AA366="Southern"),"DNS-Southern",
IF(AND('Post Data'!$D366="Invoice Validation",'Post Data'!$AA366="Western"),"DNS-Western",
IF(AND('Post Data'!$D366="Invoiced Validation",'Post Data'!$AA366="Ops CO"),"DNS-Regional Ops",
IF(OR('Post Data'!$D366="Create &amp; Upload PO",'Post Data'!$D366="Payment Status Update",'Post Data'!$D366="Create SES and Send to Finance"),"DNS-Finance",
IF('Post Data'!$D366="SCM Invoice Validation","DNS-SCM")))))))))))))))</f>
        <v>DNS-Southern</v>
      </c>
      <c r="Z366" s="1" t="str">
        <f>IF(ISNUMBER(SEARCH("DNS",'Post Data'!$Y366)),"DNS","Vendor")</f>
        <v>DNS</v>
      </c>
      <c r="AA366" s="1" t="str">
        <f t="array" ref="AA366">IFS(ISNUMBER(SEARCH("Central Office",'Post Data'!$C366)),"Ops CO",
OR(ISNUMBER(SEARCH("CNR",'Post Data'!$C366)),ISNUMBER(SEARCH("NWR",'Post Data'!$C366))),"Central",
OR(ISNUMBER(SEARCH("ESR",'Post Data'!$C366)),ISNUMBER(SEARCH("UVR",'Post Data'!$C366))),"Eastern",
OR(ISNUMBER(SEARCH("NCR",'Post Data'!$C366)),ISNUMBER(SEARCH("NTR",'Post Data'!$C366))),"Northern",
OR(ISNUMBER(SEARCH("WSR",'Post Data'!$C366)),ISNUMBER(SEARCH("SUR",'Post Data'!$C366))),"Southern",
OR(ISNUMBER(SEARCH("WCR",'Post Data'!$C366)),ISNUMBER(SEARCH("WNR",'Post Data'!$C366))),"Western")</f>
        <v>Southern</v>
      </c>
      <c r="AB366" s="1" t="str">
        <f>'Post Data'!$R366</f>
        <v>PIS</v>
      </c>
      <c r="AC366" s="4">
        <v>45107.0</v>
      </c>
      <c r="AD366" s="1">
        <f>COUNTIFS('Post Data'!$X$2:$X$465,"Within SLA",'Post Data'!$C$2:$C$465,'Post Data'!$C366,'Post Data'!$D$2:$D$465,'Post Data'!$D366)</f>
        <v>0</v>
      </c>
      <c r="AE366" s="1">
        <f>COUNTIFS('Post Data'!$X$2:$X$465,"SLA Violated",'Post Data'!$C$2:$C$465,'Post Data'!$C366,'Post Data'!$D$2:$D$465,'Post Data'!$D366)</f>
        <v>2</v>
      </c>
      <c r="AF366" s="10">
        <f>'Post Data'!$AD366/('Post Data'!$AD366+'Post Data'!$AE366)</f>
        <v>0</v>
      </c>
    </row>
    <row r="367" ht="15.75" customHeight="1">
      <c r="A367" s="1" t="s">
        <v>785</v>
      </c>
      <c r="B367" s="1" t="s">
        <v>29</v>
      </c>
      <c r="C367" s="1" t="s">
        <v>144</v>
      </c>
      <c r="D367" s="1" t="s">
        <v>108</v>
      </c>
      <c r="E367" s="1" t="s">
        <v>395</v>
      </c>
      <c r="F367" s="1" t="s">
        <v>396</v>
      </c>
      <c r="G367" s="1" t="s">
        <v>183</v>
      </c>
      <c r="H367" s="1" t="s">
        <v>184</v>
      </c>
      <c r="I367" s="1">
        <v>125.0</v>
      </c>
      <c r="J367" s="1" t="s">
        <v>34</v>
      </c>
      <c r="K367" s="1" t="s">
        <v>35</v>
      </c>
      <c r="L367" s="9">
        <v>45129.83125</v>
      </c>
      <c r="M367" s="9">
        <v>45117.83125</v>
      </c>
      <c r="N367" s="9" t="s">
        <v>265</v>
      </c>
      <c r="O367" s="1" t="s">
        <v>266</v>
      </c>
      <c r="P367" s="1" t="b">
        <v>0</v>
      </c>
      <c r="Q367" s="1" t="s">
        <v>108</v>
      </c>
      <c r="R367" s="1" t="s">
        <v>104</v>
      </c>
      <c r="S367" s="1" t="s">
        <v>48</v>
      </c>
      <c r="T367" s="1" t="s">
        <v>145</v>
      </c>
      <c r="U367" s="1" t="str">
        <f>IF(ISNUMBER('Post Data'!$N367),"Done","Pending")</f>
        <v>Pending</v>
      </c>
      <c r="V367" s="5">
        <f>IFERROR('Post Data'!$N367-'Post Data'!$M367,5000)</f>
        <v>5000</v>
      </c>
      <c r="W367" s="1" t="str">
        <f t="array" ref="W367">IFS('Post Data'!$V367&lt;=5,"00-05 Days",
AND('Post Data'!$V367&gt;5,'Post Data'!$V367&lt;=10),"06-10 Days",
AND('Post Data'!$V367&gt;10,'Post Data'!$V367&lt;=15),"11-15 Days",
AND('Post Data'!$V367&gt;15,'Post Data'!$V367&lt;=20),"16-20 Days",
'Post Data'!$V367&gt;20,"20+ Days")</f>
        <v>20+ Days</v>
      </c>
      <c r="X367" s="1" t="str">
        <f>IF(AND('Post Data'!$N367&lt;='Post Data'!$L367,'Post Data'!$N367&lt;&gt;0),"Within SLA",IF(AND(TODAY()&lt;='Post Data'!$L367,'Post Data'!$N367=0),"Within SLA","SLA Violated"))</f>
        <v>SLA Violated</v>
      </c>
      <c r="Y367" s="1" t="str">
        <f t="array" ref="Y367">IFERROR(INDEX('Pending @'!$B$2:$B$19,MATCH('Post Data'!$H367,'Pending @'!$A$2:$A$19,0)),
IF(AND('Post Data'!$D367="Region Update",'Post Data'!$AA367="Central"),"DNS-Central",
IF(AND('Post Data'!$D367="Region Update",'Post Data'!$AA367="Eastern"),"DNS-Eastern",
IF(AND('Post Data'!$D367="Region Update",'Post Data'!$AA367="Northern"),"DNS-Northern",
IF(AND('Post Data'!$D367="Region Update",'Post Data'!$AA367="Southern"),"DNS-Southern",
IF(AND('Post Data'!$D367="Region Update",'Post Data'!$AA367="Western"),"DNS-Western",
IF(AND('Post Data'!$D367="Region Update",'Post Data'!$AA367="Ops CO"),"DNS-Regional Ops",
IF(AND('Post Data'!$D367="Invoice Validation",'Post Data'!$AA367="Central"),"DNS-Central",
IF(AND('Post Data'!$D367="Invoice Validation",'Post Data'!$AA367="Eastern"),"DNS-Eastern",
IF(AND('Post Data'!$D367="Invoice Validation",'Post Data'!$AA367="Northern"),"DNS-Northern",
IF(AND('Post Data'!$D367="Invoice Validation",'Post Data'!$AA367="Southern"),"DNS-Southern",
IF(AND('Post Data'!$D367="Invoice Validation",'Post Data'!$AA367="Western"),"DNS-Western",
IF(AND('Post Data'!$D367="Invoiced Validation",'Post Data'!$AA367="Ops CO"),"DNS-Regional Ops",
IF(OR('Post Data'!$D367="Create &amp; Upload PO",'Post Data'!$D367="Payment Status Update",'Post Data'!$D367="Create SES and Send to Finance"),"DNS-Finance",
IF('Post Data'!$D367="SCM Invoice Validation","DNS-SCM")))))))))))))))</f>
        <v>DNS-Regional Ops</v>
      </c>
      <c r="Z367" s="1" t="str">
        <f>IF(ISNUMBER(SEARCH("DNS",'Post Data'!$Y367)),"DNS","Vendor")</f>
        <v>DNS</v>
      </c>
      <c r="AA367" s="1" t="str">
        <f t="array" ref="AA367">IFS(ISNUMBER(SEARCH("Central Office",'Post Data'!$C367)),"Ops CO",
OR(ISNUMBER(SEARCH("CNR",'Post Data'!$C367)),ISNUMBER(SEARCH("NWR",'Post Data'!$C367))),"Central",
OR(ISNUMBER(SEARCH("ESR",'Post Data'!$C367)),ISNUMBER(SEARCH("UVR",'Post Data'!$C367))),"Eastern",
OR(ISNUMBER(SEARCH("NCR",'Post Data'!$C367)),ISNUMBER(SEARCH("NTR",'Post Data'!$C367))),"Northern",
OR(ISNUMBER(SEARCH("WSR",'Post Data'!$C367)),ISNUMBER(SEARCH("SUR",'Post Data'!$C367))),"Southern",
OR(ISNUMBER(SEARCH("WCR",'Post Data'!$C367)),ISNUMBER(SEARCH("WNR",'Post Data'!$C367))),"Western")</f>
        <v>Ops CO</v>
      </c>
      <c r="AB367" s="1" t="str">
        <f>'Post Data'!$R367</f>
        <v>Security</v>
      </c>
      <c r="AC367" s="4">
        <v>45107.0</v>
      </c>
      <c r="AD367" s="1">
        <f>COUNTIFS('Post Data'!$X$2:$X$465,"Within SLA",'Post Data'!$C$2:$C$465,'Post Data'!$C367,'Post Data'!$D$2:$D$465,'Post Data'!$D367)</f>
        <v>0</v>
      </c>
      <c r="AE367" s="1">
        <f>COUNTIFS('Post Data'!$X$2:$X$465,"SLA Violated",'Post Data'!$C$2:$C$465,'Post Data'!$C367,'Post Data'!$D$2:$D$465,'Post Data'!$D367)</f>
        <v>2</v>
      </c>
      <c r="AF367" s="10">
        <f>'Post Data'!$AD367/('Post Data'!$AD367+'Post Data'!$AE367)</f>
        <v>0</v>
      </c>
    </row>
    <row r="368" ht="15.75" customHeight="1">
      <c r="A368" s="1" t="s">
        <v>786</v>
      </c>
      <c r="B368" s="1" t="s">
        <v>29</v>
      </c>
      <c r="C368" s="1" t="s">
        <v>787</v>
      </c>
      <c r="D368" s="1" t="s">
        <v>108</v>
      </c>
      <c r="E368" s="1" t="s">
        <v>325</v>
      </c>
      <c r="F368" s="1" t="s">
        <v>326</v>
      </c>
      <c r="G368" s="1" t="s">
        <v>302</v>
      </c>
      <c r="H368" s="1" t="s">
        <v>303</v>
      </c>
      <c r="I368" s="1">
        <v>132.0</v>
      </c>
      <c r="J368" s="1" t="s">
        <v>34</v>
      </c>
      <c r="K368" s="1" t="s">
        <v>35</v>
      </c>
      <c r="L368" s="9">
        <v>45129.83125</v>
      </c>
      <c r="M368" s="9">
        <v>45117.83125</v>
      </c>
      <c r="N368" s="9">
        <v>45120.540972222225</v>
      </c>
      <c r="O368" s="1" t="s">
        <v>246</v>
      </c>
      <c r="P368" s="1" t="b">
        <v>0</v>
      </c>
      <c r="Q368" s="1" t="s">
        <v>108</v>
      </c>
      <c r="R368" s="1" t="s">
        <v>45</v>
      </c>
      <c r="S368" s="1" t="s">
        <v>48</v>
      </c>
      <c r="T368" s="1" t="s">
        <v>39</v>
      </c>
      <c r="U368" s="1" t="str">
        <f>IF(ISNUMBER('Post Data'!$N368),"Done","Pending")</f>
        <v>Done</v>
      </c>
      <c r="V368" s="5">
        <f>IFERROR('Post Data'!$N368-'Post Data'!$M368,5000)</f>
        <v>2.709722222</v>
      </c>
      <c r="W368" s="1" t="str">
        <f t="array" ref="W368">IFS('Post Data'!$V368&lt;=5,"00-05 Days",
AND('Post Data'!$V368&gt;5,'Post Data'!$V368&lt;=10),"06-10 Days",
AND('Post Data'!$V368&gt;10,'Post Data'!$V368&lt;=15),"11-15 Days",
AND('Post Data'!$V368&gt;15,'Post Data'!$V368&lt;=20),"16-20 Days",
'Post Data'!$V368&gt;20,"20+ Days")</f>
        <v>00-05 Days</v>
      </c>
      <c r="X368" s="1" t="str">
        <f>IF(AND('Post Data'!$N368&lt;='Post Data'!$L368,'Post Data'!$N368&lt;&gt;0),"Within SLA",IF(AND(TODAY()&lt;='Post Data'!$L368,'Post Data'!$N368=0),"Within SLA","SLA Violated"))</f>
        <v>Within SLA</v>
      </c>
      <c r="Y368" s="1" t="str">
        <f t="array" ref="Y368">IFERROR(INDEX('Pending @'!$B$2:$B$19,MATCH('Post Data'!$H368,'Pending @'!$A$2:$A$19,0)),
IF(AND('Post Data'!$D368="Region Update",'Post Data'!$AA368="Central"),"DNS-Central",
IF(AND('Post Data'!$D368="Region Update",'Post Data'!$AA368="Eastern"),"DNS-Eastern",
IF(AND('Post Data'!$D368="Region Update",'Post Data'!$AA368="Northern"),"DNS-Northern",
IF(AND('Post Data'!$D368="Region Update",'Post Data'!$AA368="Southern"),"DNS-Southern",
IF(AND('Post Data'!$D368="Region Update",'Post Data'!$AA368="Western"),"DNS-Western",
IF(AND('Post Data'!$D368="Region Update",'Post Data'!$AA368="Ops CO"),"DNS-Regional Ops",
IF(AND('Post Data'!$D368="Invoice Validation",'Post Data'!$AA368="Central"),"DNS-Central",
IF(AND('Post Data'!$D368="Invoice Validation",'Post Data'!$AA368="Eastern"),"DNS-Eastern",
IF(AND('Post Data'!$D368="Invoice Validation",'Post Data'!$AA368="Northern"),"DNS-Northern",
IF(AND('Post Data'!$D368="Invoice Validation",'Post Data'!$AA368="Southern"),"DNS-Southern",
IF(AND('Post Data'!$D368="Invoice Validation",'Post Data'!$AA368="Western"),"DNS-Western",
IF(AND('Post Data'!$D368="Invoiced Validation",'Post Data'!$AA368="Ops CO"),"DNS-Regional Ops",
IF(OR('Post Data'!$D368="Create &amp; Upload PO",'Post Data'!$D368="Payment Status Update",'Post Data'!$D368="Create SES and Send to Finance"),"DNS-Finance",
IF('Post Data'!$D368="SCM Invoice Validation","DNS-SCM")))))))))))))))</f>
        <v>DNS-Northern</v>
      </c>
      <c r="Z368" s="1" t="str">
        <f>IF(ISNUMBER(SEARCH("DNS",'Post Data'!$Y368)),"DNS","Vendor")</f>
        <v>DNS</v>
      </c>
      <c r="AA368" s="1" t="str">
        <f t="array" ref="AA368">IFS(ISNUMBER(SEARCH("Central Office",'Post Data'!$C368)),"Ops CO",
OR(ISNUMBER(SEARCH("CNR",'Post Data'!$C368)),ISNUMBER(SEARCH("NWR",'Post Data'!$C368))),"Central",
OR(ISNUMBER(SEARCH("ESR",'Post Data'!$C368)),ISNUMBER(SEARCH("UVR",'Post Data'!$C368))),"Eastern",
OR(ISNUMBER(SEARCH("NCR",'Post Data'!$C368)),ISNUMBER(SEARCH("NTR",'Post Data'!$C368))),"Northern",
OR(ISNUMBER(SEARCH("WSR",'Post Data'!$C368)),ISNUMBER(SEARCH("SUR",'Post Data'!$C368))),"Southern",
OR(ISNUMBER(SEARCH("WCR",'Post Data'!$C368)),ISNUMBER(SEARCH("WNR",'Post Data'!$C368))),"Western")</f>
        <v>Northern</v>
      </c>
      <c r="AB368" s="1" t="str">
        <f>'Post Data'!$R368</f>
        <v>AC</v>
      </c>
      <c r="AC368" s="4">
        <v>45107.0</v>
      </c>
      <c r="AD368" s="1">
        <f>COUNTIFS('Post Data'!$X$2:$X$465,"Within SLA",'Post Data'!$C$2:$C$465,'Post Data'!$C368,'Post Data'!$D$2:$D$465,'Post Data'!$D368)</f>
        <v>1</v>
      </c>
      <c r="AE368" s="1">
        <f>COUNTIFS('Post Data'!$X$2:$X$465,"SLA Violated",'Post Data'!$C$2:$C$465,'Post Data'!$C368,'Post Data'!$D$2:$D$465,'Post Data'!$D368)</f>
        <v>0</v>
      </c>
      <c r="AF368" s="10">
        <f>'Post Data'!$AD368/('Post Data'!$AD368+'Post Data'!$AE368)</f>
        <v>1</v>
      </c>
    </row>
    <row r="369" ht="15.75" customHeight="1">
      <c r="A369" s="1" t="s">
        <v>788</v>
      </c>
      <c r="B369" s="1" t="s">
        <v>29</v>
      </c>
      <c r="C369" s="1" t="s">
        <v>789</v>
      </c>
      <c r="D369" s="1" t="s">
        <v>108</v>
      </c>
      <c r="E369" s="1" t="s">
        <v>551</v>
      </c>
      <c r="F369" s="1" t="s">
        <v>552</v>
      </c>
      <c r="G369" s="1" t="s">
        <v>183</v>
      </c>
      <c r="H369" s="1" t="s">
        <v>184</v>
      </c>
      <c r="I369" s="1">
        <v>133.0</v>
      </c>
      <c r="J369" s="1" t="s">
        <v>34</v>
      </c>
      <c r="K369" s="1" t="s">
        <v>35</v>
      </c>
      <c r="L369" s="9">
        <v>45129.83125</v>
      </c>
      <c r="M369" s="9">
        <v>45117.83125</v>
      </c>
      <c r="N369" s="9">
        <v>45121.68819444445</v>
      </c>
      <c r="O369" s="1" t="s">
        <v>246</v>
      </c>
      <c r="P369" s="1" t="b">
        <v>0</v>
      </c>
      <c r="Q369" s="1" t="s">
        <v>108</v>
      </c>
      <c r="R369" s="1" t="s">
        <v>158</v>
      </c>
      <c r="S369" s="1" t="s">
        <v>48</v>
      </c>
      <c r="T369" s="1" t="s">
        <v>198</v>
      </c>
      <c r="U369" s="1" t="str">
        <f>IF(ISNUMBER('Post Data'!$N369),"Done","Pending")</f>
        <v>Done</v>
      </c>
      <c r="V369" s="5">
        <f>IFERROR('Post Data'!$N369-'Post Data'!$M369,5000)</f>
        <v>3.856944444</v>
      </c>
      <c r="W369" s="1" t="str">
        <f t="array" ref="W369">IFS('Post Data'!$V369&lt;=5,"00-05 Days",
AND('Post Data'!$V369&gt;5,'Post Data'!$V369&lt;=10),"06-10 Days",
AND('Post Data'!$V369&gt;10,'Post Data'!$V369&lt;=15),"11-15 Days",
AND('Post Data'!$V369&gt;15,'Post Data'!$V369&lt;=20),"16-20 Days",
'Post Data'!$V369&gt;20,"20+ Days")</f>
        <v>00-05 Days</v>
      </c>
      <c r="X369" s="1" t="str">
        <f>IF(AND('Post Data'!$N369&lt;='Post Data'!$L369,'Post Data'!$N369&lt;&gt;0),"Within SLA",IF(AND(TODAY()&lt;='Post Data'!$L369,'Post Data'!$N369=0),"Within SLA","SLA Violated"))</f>
        <v>Within SLA</v>
      </c>
      <c r="Y369" s="1" t="str">
        <f t="array" ref="Y369">IFERROR(INDEX('Pending @'!$B$2:$B$19,MATCH('Post Data'!$H369,'Pending @'!$A$2:$A$19,0)),
IF(AND('Post Data'!$D369="Region Update",'Post Data'!$AA369="Central"),"DNS-Central",
IF(AND('Post Data'!$D369="Region Update",'Post Data'!$AA369="Eastern"),"DNS-Eastern",
IF(AND('Post Data'!$D369="Region Update",'Post Data'!$AA369="Northern"),"DNS-Northern",
IF(AND('Post Data'!$D369="Region Update",'Post Data'!$AA369="Southern"),"DNS-Southern",
IF(AND('Post Data'!$D369="Region Update",'Post Data'!$AA369="Western"),"DNS-Western",
IF(AND('Post Data'!$D369="Region Update",'Post Data'!$AA369="Ops CO"),"DNS-Regional Ops",
IF(AND('Post Data'!$D369="Invoice Validation",'Post Data'!$AA369="Central"),"DNS-Central",
IF(AND('Post Data'!$D369="Invoice Validation",'Post Data'!$AA369="Eastern"),"DNS-Eastern",
IF(AND('Post Data'!$D369="Invoice Validation",'Post Data'!$AA369="Northern"),"DNS-Northern",
IF(AND('Post Data'!$D369="Invoice Validation",'Post Data'!$AA369="Southern"),"DNS-Southern",
IF(AND('Post Data'!$D369="Invoice Validation",'Post Data'!$AA369="Western"),"DNS-Western",
IF(AND('Post Data'!$D369="Invoiced Validation",'Post Data'!$AA369="Ops CO"),"DNS-Regional Ops",
IF(OR('Post Data'!$D369="Create &amp; Upload PO",'Post Data'!$D369="Payment Status Update",'Post Data'!$D369="Create SES and Send to Finance"),"DNS-Finance",
IF('Post Data'!$D369="SCM Invoice Validation","DNS-SCM")))))))))))))))</f>
        <v>DNS-Regional Ops</v>
      </c>
      <c r="Z369" s="1" t="str">
        <f>IF(ISNUMBER(SEARCH("DNS",'Post Data'!$Y369)),"DNS","Vendor")</f>
        <v>DNS</v>
      </c>
      <c r="AA369" s="1" t="str">
        <f t="array" ref="AA369">IFS(ISNUMBER(SEARCH("Central Office",'Post Data'!$C369)),"Ops CO",
OR(ISNUMBER(SEARCH("CNR",'Post Data'!$C369)),ISNUMBER(SEARCH("NWR",'Post Data'!$C369))),"Central",
OR(ISNUMBER(SEARCH("ESR",'Post Data'!$C369)),ISNUMBER(SEARCH("UVR",'Post Data'!$C369))),"Eastern",
OR(ISNUMBER(SEARCH("NCR",'Post Data'!$C369)),ISNUMBER(SEARCH("NTR",'Post Data'!$C369))),"Northern",
OR(ISNUMBER(SEARCH("WSR",'Post Data'!$C369)),ISNUMBER(SEARCH("SUR",'Post Data'!$C369))),"Southern",
OR(ISNUMBER(SEARCH("WCR",'Post Data'!$C369)),ISNUMBER(SEARCH("WNR",'Post Data'!$C369))),"Western")</f>
        <v>Ops CO</v>
      </c>
      <c r="AB369" s="1" t="str">
        <f>'Post Data'!$R369</f>
        <v>Vehicle - Additional</v>
      </c>
      <c r="AC369" s="4">
        <v>45107.0</v>
      </c>
      <c r="AD369" s="1">
        <f>COUNTIFS('Post Data'!$X$2:$X$465,"Within SLA",'Post Data'!$C$2:$C$465,'Post Data'!$C369,'Post Data'!$D$2:$D$465,'Post Data'!$D369)</f>
        <v>1</v>
      </c>
      <c r="AE369" s="1">
        <f>COUNTIFS('Post Data'!$X$2:$X$465,"SLA Violated",'Post Data'!$C$2:$C$465,'Post Data'!$C369,'Post Data'!$D$2:$D$465,'Post Data'!$D369)</f>
        <v>0</v>
      </c>
      <c r="AF369" s="10">
        <f>'Post Data'!$AD369/('Post Data'!$AD369+'Post Data'!$AE369)</f>
        <v>1</v>
      </c>
    </row>
    <row r="370" ht="15.75" customHeight="1">
      <c r="A370" s="1" t="s">
        <v>790</v>
      </c>
      <c r="B370" s="1" t="s">
        <v>29</v>
      </c>
      <c r="C370" s="1" t="s">
        <v>791</v>
      </c>
      <c r="D370" s="1" t="s">
        <v>108</v>
      </c>
      <c r="E370" s="1" t="s">
        <v>272</v>
      </c>
      <c r="F370" s="1" t="s">
        <v>273</v>
      </c>
      <c r="G370" s="1" t="s">
        <v>274</v>
      </c>
      <c r="H370" s="1" t="s">
        <v>275</v>
      </c>
      <c r="I370" s="1">
        <v>112.0</v>
      </c>
      <c r="J370" s="1" t="s">
        <v>34</v>
      </c>
      <c r="K370" s="1" t="s">
        <v>35</v>
      </c>
      <c r="L370" s="9">
        <v>45129.83125</v>
      </c>
      <c r="M370" s="9">
        <v>45117.83125</v>
      </c>
      <c r="N370" s="9">
        <v>45120.88055555556</v>
      </c>
      <c r="O370" s="1" t="s">
        <v>246</v>
      </c>
      <c r="P370" s="1" t="b">
        <v>0</v>
      </c>
      <c r="Q370" s="1" t="s">
        <v>108</v>
      </c>
      <c r="R370" s="1" t="s">
        <v>37</v>
      </c>
      <c r="S370" s="1" t="s">
        <v>48</v>
      </c>
      <c r="T370" s="1" t="s">
        <v>39</v>
      </c>
      <c r="U370" s="1" t="str">
        <f>IF(ISNUMBER('Post Data'!$N370),"Done","Pending")</f>
        <v>Done</v>
      </c>
      <c r="V370" s="5">
        <f>IFERROR('Post Data'!$N370-'Post Data'!$M370,5000)</f>
        <v>3.049305556</v>
      </c>
      <c r="W370" s="1" t="str">
        <f t="array" ref="W370">IFS('Post Data'!$V370&lt;=5,"00-05 Days",
AND('Post Data'!$V370&gt;5,'Post Data'!$V370&lt;=10),"06-10 Days",
AND('Post Data'!$V370&gt;10,'Post Data'!$V370&lt;=15),"11-15 Days",
AND('Post Data'!$V370&gt;15,'Post Data'!$V370&lt;=20),"16-20 Days",
'Post Data'!$V370&gt;20,"20+ Days")</f>
        <v>00-05 Days</v>
      </c>
      <c r="X370" s="1" t="str">
        <f>IF(AND('Post Data'!$N370&lt;='Post Data'!$L370,'Post Data'!$N370&lt;&gt;0),"Within SLA",IF(AND(TODAY()&lt;='Post Data'!$L370,'Post Data'!$N370=0),"Within SLA","SLA Violated"))</f>
        <v>Within SLA</v>
      </c>
      <c r="Y370" s="1" t="str">
        <f t="array" ref="Y370">IFERROR(INDEX('Pending @'!$B$2:$B$19,MATCH('Post Data'!$H370,'Pending @'!$A$2:$A$19,0)),
IF(AND('Post Data'!$D370="Region Update",'Post Data'!$AA370="Central"),"DNS-Central",
IF(AND('Post Data'!$D370="Region Update",'Post Data'!$AA370="Eastern"),"DNS-Eastern",
IF(AND('Post Data'!$D370="Region Update",'Post Data'!$AA370="Northern"),"DNS-Northern",
IF(AND('Post Data'!$D370="Region Update",'Post Data'!$AA370="Southern"),"DNS-Southern",
IF(AND('Post Data'!$D370="Region Update",'Post Data'!$AA370="Western"),"DNS-Western",
IF(AND('Post Data'!$D370="Region Update",'Post Data'!$AA370="Ops CO"),"DNS-Regional Ops",
IF(AND('Post Data'!$D370="Invoice Validation",'Post Data'!$AA370="Central"),"DNS-Central",
IF(AND('Post Data'!$D370="Invoice Validation",'Post Data'!$AA370="Eastern"),"DNS-Eastern",
IF(AND('Post Data'!$D370="Invoice Validation",'Post Data'!$AA370="Northern"),"DNS-Northern",
IF(AND('Post Data'!$D370="Invoice Validation",'Post Data'!$AA370="Southern"),"DNS-Southern",
IF(AND('Post Data'!$D370="Invoice Validation",'Post Data'!$AA370="Western"),"DNS-Western",
IF(AND('Post Data'!$D370="Invoiced Validation",'Post Data'!$AA370="Ops CO"),"DNS-Regional Ops",
IF(OR('Post Data'!$D370="Create &amp; Upload PO",'Post Data'!$D370="Payment Status Update",'Post Data'!$D370="Create SES and Send to Finance"),"DNS-Finance",
IF('Post Data'!$D370="SCM Invoice Validation","DNS-SCM")))))))))))))))</f>
        <v>DNS-Eastern</v>
      </c>
      <c r="Z370" s="1" t="str">
        <f>IF(ISNUMBER(SEARCH("DNS",'Post Data'!$Y370)),"DNS","Vendor")</f>
        <v>DNS</v>
      </c>
      <c r="AA370" s="1" t="str">
        <f t="array" ref="AA370">IFS(ISNUMBER(SEARCH("Central Office",'Post Data'!$C370)),"Ops CO",
OR(ISNUMBER(SEARCH("CNR",'Post Data'!$C370)),ISNUMBER(SEARCH("NWR",'Post Data'!$C370))),"Central",
OR(ISNUMBER(SEARCH("ESR",'Post Data'!$C370)),ISNUMBER(SEARCH("UVR",'Post Data'!$C370))),"Eastern",
OR(ISNUMBER(SEARCH("NCR",'Post Data'!$C370)),ISNUMBER(SEARCH("NTR",'Post Data'!$C370))),"Northern",
OR(ISNUMBER(SEARCH("WSR",'Post Data'!$C370)),ISNUMBER(SEARCH("SUR",'Post Data'!$C370))),"Southern",
OR(ISNUMBER(SEARCH("WCR",'Post Data'!$C370)),ISNUMBER(SEARCH("WNR",'Post Data'!$C370))),"Western")</f>
        <v>Eastern</v>
      </c>
      <c r="AB370" s="1" t="str">
        <f>'Post Data'!$R370</f>
        <v>PIS</v>
      </c>
      <c r="AC370" s="4">
        <v>45107.0</v>
      </c>
      <c r="AD370" s="1">
        <f>COUNTIFS('Post Data'!$X$2:$X$465,"Within SLA",'Post Data'!$C$2:$C$465,'Post Data'!$C370,'Post Data'!$D$2:$D$465,'Post Data'!$D370)</f>
        <v>1</v>
      </c>
      <c r="AE370" s="1">
        <f>COUNTIFS('Post Data'!$X$2:$X$465,"SLA Violated",'Post Data'!$C$2:$C$465,'Post Data'!$C370,'Post Data'!$D$2:$D$465,'Post Data'!$D370)</f>
        <v>0</v>
      </c>
      <c r="AF370" s="10">
        <f>'Post Data'!$AD370/('Post Data'!$AD370+'Post Data'!$AE370)</f>
        <v>1</v>
      </c>
    </row>
    <row r="371" ht="15.75" customHeight="1">
      <c r="A371" s="1" t="s">
        <v>792</v>
      </c>
      <c r="B371" s="1" t="s">
        <v>29</v>
      </c>
      <c r="C371" s="1" t="s">
        <v>793</v>
      </c>
      <c r="D371" s="1" t="s">
        <v>108</v>
      </c>
      <c r="E371" s="1" t="s">
        <v>325</v>
      </c>
      <c r="F371" s="1" t="s">
        <v>326</v>
      </c>
      <c r="G371" s="1" t="s">
        <v>302</v>
      </c>
      <c r="H371" s="1" t="s">
        <v>303</v>
      </c>
      <c r="I371" s="1">
        <v>115.0</v>
      </c>
      <c r="J371" s="1" t="s">
        <v>34</v>
      </c>
      <c r="K371" s="1" t="s">
        <v>35</v>
      </c>
      <c r="L371" s="9">
        <v>45129.83125</v>
      </c>
      <c r="M371" s="9">
        <v>45117.83125</v>
      </c>
      <c r="N371" s="9">
        <v>45124.42291666667</v>
      </c>
      <c r="O371" s="1" t="s">
        <v>246</v>
      </c>
      <c r="P371" s="1" t="b">
        <v>0</v>
      </c>
      <c r="Q371" s="1" t="s">
        <v>108</v>
      </c>
      <c r="R371" s="1" t="s">
        <v>42</v>
      </c>
      <c r="S371" s="1" t="s">
        <v>48</v>
      </c>
      <c r="T371" s="1" t="s">
        <v>39</v>
      </c>
      <c r="U371" s="1" t="str">
        <f>IF(ISNUMBER('Post Data'!$N371),"Done","Pending")</f>
        <v>Done</v>
      </c>
      <c r="V371" s="5">
        <f>IFERROR('Post Data'!$N371-'Post Data'!$M371,5000)</f>
        <v>6.591666667</v>
      </c>
      <c r="W371" s="1" t="str">
        <f t="array" ref="W371">IFS('Post Data'!$V371&lt;=5,"00-05 Days",
AND('Post Data'!$V371&gt;5,'Post Data'!$V371&lt;=10),"06-10 Days",
AND('Post Data'!$V371&gt;10,'Post Data'!$V371&lt;=15),"11-15 Days",
AND('Post Data'!$V371&gt;15,'Post Data'!$V371&lt;=20),"16-20 Days",
'Post Data'!$V371&gt;20,"20+ Days")</f>
        <v>06-10 Days</v>
      </c>
      <c r="X371" s="1" t="str">
        <f>IF(AND('Post Data'!$N371&lt;='Post Data'!$L371,'Post Data'!$N371&lt;&gt;0),"Within SLA",IF(AND(TODAY()&lt;='Post Data'!$L371,'Post Data'!$N371=0),"Within SLA","SLA Violated"))</f>
        <v>Within SLA</v>
      </c>
      <c r="Y371" s="1" t="str">
        <f t="array" ref="Y371">IFERROR(INDEX('Pending @'!$B$2:$B$19,MATCH('Post Data'!$H371,'Pending @'!$A$2:$A$19,0)),
IF(AND('Post Data'!$D371="Region Update",'Post Data'!$AA371="Central"),"DNS-Central",
IF(AND('Post Data'!$D371="Region Update",'Post Data'!$AA371="Eastern"),"DNS-Eastern",
IF(AND('Post Data'!$D371="Region Update",'Post Data'!$AA371="Northern"),"DNS-Northern",
IF(AND('Post Data'!$D371="Region Update",'Post Data'!$AA371="Southern"),"DNS-Southern",
IF(AND('Post Data'!$D371="Region Update",'Post Data'!$AA371="Western"),"DNS-Western",
IF(AND('Post Data'!$D371="Region Update",'Post Data'!$AA371="Ops CO"),"DNS-Regional Ops",
IF(AND('Post Data'!$D371="Invoice Validation",'Post Data'!$AA371="Central"),"DNS-Central",
IF(AND('Post Data'!$D371="Invoice Validation",'Post Data'!$AA371="Eastern"),"DNS-Eastern",
IF(AND('Post Data'!$D371="Invoice Validation",'Post Data'!$AA371="Northern"),"DNS-Northern",
IF(AND('Post Data'!$D371="Invoice Validation",'Post Data'!$AA371="Southern"),"DNS-Southern",
IF(AND('Post Data'!$D371="Invoice Validation",'Post Data'!$AA371="Western"),"DNS-Western",
IF(AND('Post Data'!$D371="Invoiced Validation",'Post Data'!$AA371="Ops CO"),"DNS-Regional Ops",
IF(OR('Post Data'!$D371="Create &amp; Upload PO",'Post Data'!$D371="Payment Status Update",'Post Data'!$D371="Create SES and Send to Finance"),"DNS-Finance",
IF('Post Data'!$D371="SCM Invoice Validation","DNS-SCM")))))))))))))))</f>
        <v>DNS-Northern</v>
      </c>
      <c r="Z371" s="1" t="str">
        <f>IF(ISNUMBER(SEARCH("DNS",'Post Data'!$Y371)),"DNS","Vendor")</f>
        <v>DNS</v>
      </c>
      <c r="AA371" s="1" t="str">
        <f t="array" ref="AA371">IFS(ISNUMBER(SEARCH("Central Office",'Post Data'!$C371)),"Ops CO",
OR(ISNUMBER(SEARCH("CNR",'Post Data'!$C371)),ISNUMBER(SEARCH("NWR",'Post Data'!$C371))),"Central",
OR(ISNUMBER(SEARCH("ESR",'Post Data'!$C371)),ISNUMBER(SEARCH("UVR",'Post Data'!$C371))),"Eastern",
OR(ISNUMBER(SEARCH("NCR",'Post Data'!$C371)),ISNUMBER(SEARCH("NTR",'Post Data'!$C371))),"Northern",
OR(ISNUMBER(SEARCH("WSR",'Post Data'!$C371)),ISNUMBER(SEARCH("SUR",'Post Data'!$C371))),"Southern",
OR(ISNUMBER(SEARCH("WCR",'Post Data'!$C371)),ISNUMBER(SEARCH("WNR",'Post Data'!$C371))),"Western")</f>
        <v>Northern</v>
      </c>
      <c r="AB371" s="1" t="str">
        <f>'Post Data'!$R371</f>
        <v>PG</v>
      </c>
      <c r="AC371" s="4">
        <v>45107.0</v>
      </c>
      <c r="AD371" s="1">
        <f>COUNTIFS('Post Data'!$X$2:$X$465,"Within SLA",'Post Data'!$C$2:$C$465,'Post Data'!$C371,'Post Data'!$D$2:$D$465,'Post Data'!$D371)</f>
        <v>1</v>
      </c>
      <c r="AE371" s="1">
        <f>COUNTIFS('Post Data'!$X$2:$X$465,"SLA Violated",'Post Data'!$C$2:$C$465,'Post Data'!$C371,'Post Data'!$D$2:$D$465,'Post Data'!$D371)</f>
        <v>0</v>
      </c>
      <c r="AF371" s="10">
        <f>'Post Data'!$AD371/('Post Data'!$AD371+'Post Data'!$AE371)</f>
        <v>1</v>
      </c>
    </row>
    <row r="372" ht="15.75" customHeight="1">
      <c r="A372" s="1" t="s">
        <v>794</v>
      </c>
      <c r="B372" s="1" t="s">
        <v>29</v>
      </c>
      <c r="C372" s="1" t="s">
        <v>795</v>
      </c>
      <c r="D372" s="1" t="s">
        <v>108</v>
      </c>
      <c r="E372" s="1" t="s">
        <v>652</v>
      </c>
      <c r="F372" s="1" t="s">
        <v>653</v>
      </c>
      <c r="G372" s="1" t="s">
        <v>244</v>
      </c>
      <c r="H372" s="1" t="s">
        <v>245</v>
      </c>
      <c r="I372" s="1">
        <v>111.0</v>
      </c>
      <c r="J372" s="1" t="s">
        <v>34</v>
      </c>
      <c r="K372" s="1" t="s">
        <v>35</v>
      </c>
      <c r="L372" s="9">
        <v>45129.83125</v>
      </c>
      <c r="M372" s="9">
        <v>45117.83125</v>
      </c>
      <c r="N372" s="9">
        <v>45120.552083333336</v>
      </c>
      <c r="O372" s="1" t="s">
        <v>246</v>
      </c>
      <c r="P372" s="1" t="b">
        <v>0</v>
      </c>
      <c r="Q372" s="1" t="s">
        <v>108</v>
      </c>
      <c r="R372" s="1" t="s">
        <v>42</v>
      </c>
      <c r="S372" s="1" t="s">
        <v>48</v>
      </c>
      <c r="T372" s="1" t="s">
        <v>39</v>
      </c>
      <c r="U372" s="1" t="str">
        <f>IF(ISNUMBER('Post Data'!$N372),"Done","Pending")</f>
        <v>Done</v>
      </c>
      <c r="V372" s="5">
        <f>IFERROR('Post Data'!$N372-'Post Data'!$M372,5000)</f>
        <v>2.720833333</v>
      </c>
      <c r="W372" s="1" t="str">
        <f t="array" ref="W372">IFS('Post Data'!$V372&lt;=5,"00-05 Days",
AND('Post Data'!$V372&gt;5,'Post Data'!$V372&lt;=10),"06-10 Days",
AND('Post Data'!$V372&gt;10,'Post Data'!$V372&lt;=15),"11-15 Days",
AND('Post Data'!$V372&gt;15,'Post Data'!$V372&lt;=20),"16-20 Days",
'Post Data'!$V372&gt;20,"20+ Days")</f>
        <v>00-05 Days</v>
      </c>
      <c r="X372" s="1" t="str">
        <f>IF(AND('Post Data'!$N372&lt;='Post Data'!$L372,'Post Data'!$N372&lt;&gt;0),"Within SLA",IF(AND(TODAY()&lt;='Post Data'!$L372,'Post Data'!$N372=0),"Within SLA","SLA Violated"))</f>
        <v>Within SLA</v>
      </c>
      <c r="Y372" s="1" t="str">
        <f t="array" ref="Y372">IFERROR(INDEX('Pending @'!$B$2:$B$19,MATCH('Post Data'!$H372,'Pending @'!$A$2:$A$19,0)),
IF(AND('Post Data'!$D372="Region Update",'Post Data'!$AA372="Central"),"DNS-Central",
IF(AND('Post Data'!$D372="Region Update",'Post Data'!$AA372="Eastern"),"DNS-Eastern",
IF(AND('Post Data'!$D372="Region Update",'Post Data'!$AA372="Northern"),"DNS-Northern",
IF(AND('Post Data'!$D372="Region Update",'Post Data'!$AA372="Southern"),"DNS-Southern",
IF(AND('Post Data'!$D372="Region Update",'Post Data'!$AA372="Western"),"DNS-Western",
IF(AND('Post Data'!$D372="Region Update",'Post Data'!$AA372="Ops CO"),"DNS-Regional Ops",
IF(AND('Post Data'!$D372="Invoice Validation",'Post Data'!$AA372="Central"),"DNS-Central",
IF(AND('Post Data'!$D372="Invoice Validation",'Post Data'!$AA372="Eastern"),"DNS-Eastern",
IF(AND('Post Data'!$D372="Invoice Validation",'Post Data'!$AA372="Northern"),"DNS-Northern",
IF(AND('Post Data'!$D372="Invoice Validation",'Post Data'!$AA372="Southern"),"DNS-Southern",
IF(AND('Post Data'!$D372="Invoice Validation",'Post Data'!$AA372="Western"),"DNS-Western",
IF(AND('Post Data'!$D372="Invoiced Validation",'Post Data'!$AA372="Ops CO"),"DNS-Regional Ops",
IF(OR('Post Data'!$D372="Create &amp; Upload PO",'Post Data'!$D372="Payment Status Update",'Post Data'!$D372="Create SES and Send to Finance"),"DNS-Finance",
IF('Post Data'!$D372="SCM Invoice Validation","DNS-SCM")))))))))))))))</f>
        <v>DNS-Central</v>
      </c>
      <c r="Z372" s="1" t="str">
        <f>IF(ISNUMBER(SEARCH("DNS",'Post Data'!$Y372)),"DNS","Vendor")</f>
        <v>DNS</v>
      </c>
      <c r="AA372" s="1" t="str">
        <f t="array" ref="AA372">IFS(ISNUMBER(SEARCH("Central Office",'Post Data'!$C372)),"Ops CO",
OR(ISNUMBER(SEARCH("CNR",'Post Data'!$C372)),ISNUMBER(SEARCH("NWR",'Post Data'!$C372))),"Central",
OR(ISNUMBER(SEARCH("ESR",'Post Data'!$C372)),ISNUMBER(SEARCH("UVR",'Post Data'!$C372))),"Eastern",
OR(ISNUMBER(SEARCH("NCR",'Post Data'!$C372)),ISNUMBER(SEARCH("NTR",'Post Data'!$C372))),"Northern",
OR(ISNUMBER(SEARCH("WSR",'Post Data'!$C372)),ISNUMBER(SEARCH("SUR",'Post Data'!$C372))),"Southern",
OR(ISNUMBER(SEARCH("WCR",'Post Data'!$C372)),ISNUMBER(SEARCH("WNR",'Post Data'!$C372))),"Western")</f>
        <v>Central</v>
      </c>
      <c r="AB372" s="1" t="str">
        <f>'Post Data'!$R372</f>
        <v>PG</v>
      </c>
      <c r="AC372" s="4">
        <v>45107.0</v>
      </c>
      <c r="AD372" s="1">
        <f>COUNTIFS('Post Data'!$X$2:$X$465,"Within SLA",'Post Data'!$C$2:$C$465,'Post Data'!$C372,'Post Data'!$D$2:$D$465,'Post Data'!$D372)</f>
        <v>1</v>
      </c>
      <c r="AE372" s="1">
        <f>COUNTIFS('Post Data'!$X$2:$X$465,"SLA Violated",'Post Data'!$C$2:$C$465,'Post Data'!$C372,'Post Data'!$D$2:$D$465,'Post Data'!$D372)</f>
        <v>0</v>
      </c>
      <c r="AF372" s="10">
        <f>'Post Data'!$AD372/('Post Data'!$AD372+'Post Data'!$AE372)</f>
        <v>1</v>
      </c>
    </row>
    <row r="373" ht="15.75" customHeight="1">
      <c r="A373" s="1" t="s">
        <v>796</v>
      </c>
      <c r="B373" s="1" t="s">
        <v>29</v>
      </c>
      <c r="C373" s="1" t="s">
        <v>797</v>
      </c>
      <c r="D373" s="1" t="s">
        <v>108</v>
      </c>
      <c r="E373" s="1" t="s">
        <v>325</v>
      </c>
      <c r="F373" s="1" t="s">
        <v>326</v>
      </c>
      <c r="G373" s="1" t="s">
        <v>302</v>
      </c>
      <c r="H373" s="1" t="s">
        <v>303</v>
      </c>
      <c r="I373" s="1">
        <v>128.0</v>
      </c>
      <c r="J373" s="1" t="s">
        <v>34</v>
      </c>
      <c r="K373" s="1" t="s">
        <v>35</v>
      </c>
      <c r="L373" s="9">
        <v>45129.83125</v>
      </c>
      <c r="M373" s="9">
        <v>45117.83125</v>
      </c>
      <c r="N373" s="9">
        <v>45120.49513888889</v>
      </c>
      <c r="O373" s="1" t="s">
        <v>246</v>
      </c>
      <c r="P373" s="1" t="b">
        <v>0</v>
      </c>
      <c r="Q373" s="1" t="s">
        <v>108</v>
      </c>
      <c r="R373" s="1" t="s">
        <v>51</v>
      </c>
      <c r="S373" s="1" t="s">
        <v>48</v>
      </c>
      <c r="T373" s="1" t="s">
        <v>39</v>
      </c>
      <c r="U373" s="1" t="str">
        <f>IF(ISNUMBER('Post Data'!$N373),"Done","Pending")</f>
        <v>Done</v>
      </c>
      <c r="V373" s="5">
        <f>IFERROR('Post Data'!$N373-'Post Data'!$M373,5000)</f>
        <v>2.663888889</v>
      </c>
      <c r="W373" s="1" t="str">
        <f t="array" ref="W373">IFS('Post Data'!$V373&lt;=5,"00-05 Days",
AND('Post Data'!$V373&gt;5,'Post Data'!$V373&lt;=10),"06-10 Days",
AND('Post Data'!$V373&gt;10,'Post Data'!$V373&lt;=15),"11-15 Days",
AND('Post Data'!$V373&gt;15,'Post Data'!$V373&lt;=20),"16-20 Days",
'Post Data'!$V373&gt;20,"20+ Days")</f>
        <v>00-05 Days</v>
      </c>
      <c r="X373" s="1" t="str">
        <f>IF(AND('Post Data'!$N373&lt;='Post Data'!$L373,'Post Data'!$N373&lt;&gt;0),"Within SLA",IF(AND(TODAY()&lt;='Post Data'!$L373,'Post Data'!$N373=0),"Within SLA","SLA Violated"))</f>
        <v>Within SLA</v>
      </c>
      <c r="Y373" s="1" t="str">
        <f t="array" ref="Y373">IFERROR(INDEX('Pending @'!$B$2:$B$19,MATCH('Post Data'!$H373,'Pending @'!$A$2:$A$19,0)),
IF(AND('Post Data'!$D373="Region Update",'Post Data'!$AA373="Central"),"DNS-Central",
IF(AND('Post Data'!$D373="Region Update",'Post Data'!$AA373="Eastern"),"DNS-Eastern",
IF(AND('Post Data'!$D373="Region Update",'Post Data'!$AA373="Northern"),"DNS-Northern",
IF(AND('Post Data'!$D373="Region Update",'Post Data'!$AA373="Southern"),"DNS-Southern",
IF(AND('Post Data'!$D373="Region Update",'Post Data'!$AA373="Western"),"DNS-Western",
IF(AND('Post Data'!$D373="Region Update",'Post Data'!$AA373="Ops CO"),"DNS-Regional Ops",
IF(AND('Post Data'!$D373="Invoice Validation",'Post Data'!$AA373="Central"),"DNS-Central",
IF(AND('Post Data'!$D373="Invoice Validation",'Post Data'!$AA373="Eastern"),"DNS-Eastern",
IF(AND('Post Data'!$D373="Invoice Validation",'Post Data'!$AA373="Northern"),"DNS-Northern",
IF(AND('Post Data'!$D373="Invoice Validation",'Post Data'!$AA373="Southern"),"DNS-Southern",
IF(AND('Post Data'!$D373="Invoice Validation",'Post Data'!$AA373="Western"),"DNS-Western",
IF(AND('Post Data'!$D373="Invoiced Validation",'Post Data'!$AA373="Ops CO"),"DNS-Regional Ops",
IF(OR('Post Data'!$D373="Create &amp; Upload PO",'Post Data'!$D373="Payment Status Update",'Post Data'!$D373="Create SES and Send to Finance"),"DNS-Finance",
IF('Post Data'!$D373="SCM Invoice Validation","DNS-SCM")))))))))))))))</f>
        <v>DNS-Northern</v>
      </c>
      <c r="Z373" s="1" t="str">
        <f>IF(ISNUMBER(SEARCH("DNS",'Post Data'!$Y373)),"DNS","Vendor")</f>
        <v>DNS</v>
      </c>
      <c r="AA373" s="1" t="str">
        <f t="array" ref="AA373">IFS(ISNUMBER(SEARCH("Central Office",'Post Data'!$C373)),"Ops CO",
OR(ISNUMBER(SEARCH("CNR",'Post Data'!$C373)),ISNUMBER(SEARCH("NWR",'Post Data'!$C373))),"Central",
OR(ISNUMBER(SEARCH("ESR",'Post Data'!$C373)),ISNUMBER(SEARCH("UVR",'Post Data'!$C373))),"Eastern",
OR(ISNUMBER(SEARCH("NCR",'Post Data'!$C373)),ISNUMBER(SEARCH("NTR",'Post Data'!$C373))),"Northern",
OR(ISNUMBER(SEARCH("WSR",'Post Data'!$C373)),ISNUMBER(SEARCH("SUR",'Post Data'!$C373))),"Southern",
OR(ISNUMBER(SEARCH("WCR",'Post Data'!$C373)),ISNUMBER(SEARCH("WNR",'Post Data'!$C373))),"Western")</f>
        <v>Northern</v>
      </c>
      <c r="AB373" s="1" t="str">
        <f>'Post Data'!$R373</f>
        <v>Refuel</v>
      </c>
      <c r="AC373" s="4">
        <v>45107.0</v>
      </c>
      <c r="AD373" s="1">
        <f>COUNTIFS('Post Data'!$X$2:$X$465,"Within SLA",'Post Data'!$C$2:$C$465,'Post Data'!$C373,'Post Data'!$D$2:$D$465,'Post Data'!$D373)</f>
        <v>1</v>
      </c>
      <c r="AE373" s="1">
        <f>COUNTIFS('Post Data'!$X$2:$X$465,"SLA Violated",'Post Data'!$C$2:$C$465,'Post Data'!$C373,'Post Data'!$D$2:$D$465,'Post Data'!$D373)</f>
        <v>0</v>
      </c>
      <c r="AF373" s="10">
        <f>'Post Data'!$AD373/('Post Data'!$AD373+'Post Data'!$AE373)</f>
        <v>1</v>
      </c>
    </row>
    <row r="374" ht="15.75" customHeight="1">
      <c r="A374" s="1" t="s">
        <v>798</v>
      </c>
      <c r="B374" s="1" t="s">
        <v>29</v>
      </c>
      <c r="C374" s="1" t="s">
        <v>799</v>
      </c>
      <c r="D374" s="1" t="s">
        <v>108</v>
      </c>
      <c r="E374" s="1" t="s">
        <v>118</v>
      </c>
      <c r="F374" s="1" t="s">
        <v>119</v>
      </c>
      <c r="G374" s="1" t="s">
        <v>253</v>
      </c>
      <c r="H374" s="1" t="s">
        <v>254</v>
      </c>
      <c r="I374" s="1">
        <v>114.0</v>
      </c>
      <c r="J374" s="1" t="s">
        <v>34</v>
      </c>
      <c r="K374" s="1" t="s">
        <v>35</v>
      </c>
      <c r="L374" s="9">
        <v>45129.83125</v>
      </c>
      <c r="M374" s="9">
        <v>45117.83125</v>
      </c>
      <c r="N374" s="9">
        <v>45127.631944444445</v>
      </c>
      <c r="O374" s="1" t="s">
        <v>246</v>
      </c>
      <c r="P374" s="1" t="b">
        <v>0</v>
      </c>
      <c r="Q374" s="1" t="s">
        <v>108</v>
      </c>
      <c r="R374" s="1" t="s">
        <v>45</v>
      </c>
      <c r="S374" s="1" t="s">
        <v>48</v>
      </c>
      <c r="T374" s="1" t="s">
        <v>39</v>
      </c>
      <c r="U374" s="1" t="str">
        <f>IF(ISNUMBER('Post Data'!$N374),"Done","Pending")</f>
        <v>Done</v>
      </c>
      <c r="V374" s="5">
        <f>IFERROR('Post Data'!$N374-'Post Data'!$M374,5000)</f>
        <v>9.800694444</v>
      </c>
      <c r="W374" s="1" t="str">
        <f t="array" ref="W374">IFS('Post Data'!$V374&lt;=5,"00-05 Days",
AND('Post Data'!$V374&gt;5,'Post Data'!$V374&lt;=10),"06-10 Days",
AND('Post Data'!$V374&gt;10,'Post Data'!$V374&lt;=15),"11-15 Days",
AND('Post Data'!$V374&gt;15,'Post Data'!$V374&lt;=20),"16-20 Days",
'Post Data'!$V374&gt;20,"20+ Days")</f>
        <v>06-10 Days</v>
      </c>
      <c r="X374" s="1" t="str">
        <f>IF(AND('Post Data'!$N374&lt;='Post Data'!$L374,'Post Data'!$N374&lt;&gt;0),"Within SLA",IF(AND(TODAY()&lt;='Post Data'!$L374,'Post Data'!$N374=0),"Within SLA","SLA Violated"))</f>
        <v>Within SLA</v>
      </c>
      <c r="Y374" s="1" t="str">
        <f t="array" ref="Y374">IFERROR(INDEX('Pending @'!$B$2:$B$19,MATCH('Post Data'!$H374,'Pending @'!$A$2:$A$19,0)),
IF(AND('Post Data'!$D374="Region Update",'Post Data'!$AA374="Central"),"DNS-Central",
IF(AND('Post Data'!$D374="Region Update",'Post Data'!$AA374="Eastern"),"DNS-Eastern",
IF(AND('Post Data'!$D374="Region Update",'Post Data'!$AA374="Northern"),"DNS-Northern",
IF(AND('Post Data'!$D374="Region Update",'Post Data'!$AA374="Southern"),"DNS-Southern",
IF(AND('Post Data'!$D374="Region Update",'Post Data'!$AA374="Western"),"DNS-Western",
IF(AND('Post Data'!$D374="Region Update",'Post Data'!$AA374="Ops CO"),"DNS-Regional Ops",
IF(AND('Post Data'!$D374="Invoice Validation",'Post Data'!$AA374="Central"),"DNS-Central",
IF(AND('Post Data'!$D374="Invoice Validation",'Post Data'!$AA374="Eastern"),"DNS-Eastern",
IF(AND('Post Data'!$D374="Invoice Validation",'Post Data'!$AA374="Northern"),"DNS-Northern",
IF(AND('Post Data'!$D374="Invoice Validation",'Post Data'!$AA374="Southern"),"DNS-Southern",
IF(AND('Post Data'!$D374="Invoice Validation",'Post Data'!$AA374="Western"),"DNS-Western",
IF(AND('Post Data'!$D374="Invoiced Validation",'Post Data'!$AA374="Ops CO"),"DNS-Regional Ops",
IF(OR('Post Data'!$D374="Create &amp; Upload PO",'Post Data'!$D374="Payment Status Update",'Post Data'!$D374="Create SES and Send to Finance"),"DNS-Finance",
IF('Post Data'!$D374="SCM Invoice Validation","DNS-SCM")))))))))))))))</f>
        <v>DNS-Southern</v>
      </c>
      <c r="Z374" s="1" t="str">
        <f>IF(ISNUMBER(SEARCH("DNS",'Post Data'!$Y374)),"DNS","Vendor")</f>
        <v>DNS</v>
      </c>
      <c r="AA374" s="1" t="str">
        <f t="array" ref="AA374">IFS(ISNUMBER(SEARCH("Central Office",'Post Data'!$C374)),"Ops CO",
OR(ISNUMBER(SEARCH("CNR",'Post Data'!$C374)),ISNUMBER(SEARCH("NWR",'Post Data'!$C374))),"Central",
OR(ISNUMBER(SEARCH("ESR",'Post Data'!$C374)),ISNUMBER(SEARCH("UVR",'Post Data'!$C374))),"Eastern",
OR(ISNUMBER(SEARCH("NCR",'Post Data'!$C374)),ISNUMBER(SEARCH("NTR",'Post Data'!$C374))),"Northern",
OR(ISNUMBER(SEARCH("WSR",'Post Data'!$C374)),ISNUMBER(SEARCH("SUR",'Post Data'!$C374))),"Southern",
OR(ISNUMBER(SEARCH("WCR",'Post Data'!$C374)),ISNUMBER(SEARCH("WNR",'Post Data'!$C374))),"Western")</f>
        <v>Southern</v>
      </c>
      <c r="AB374" s="1" t="str">
        <f>'Post Data'!$R374</f>
        <v>AC</v>
      </c>
      <c r="AC374" s="4">
        <v>45107.0</v>
      </c>
      <c r="AD374" s="1">
        <f>COUNTIFS('Post Data'!$X$2:$X$465,"Within SLA",'Post Data'!$C$2:$C$465,'Post Data'!$C374,'Post Data'!$D$2:$D$465,'Post Data'!$D374)</f>
        <v>1</v>
      </c>
      <c r="AE374" s="1">
        <f>COUNTIFS('Post Data'!$X$2:$X$465,"SLA Violated",'Post Data'!$C$2:$C$465,'Post Data'!$C374,'Post Data'!$D$2:$D$465,'Post Data'!$D374)</f>
        <v>0</v>
      </c>
      <c r="AF374" s="10">
        <f>'Post Data'!$AD374/('Post Data'!$AD374+'Post Data'!$AE374)</f>
        <v>1</v>
      </c>
    </row>
    <row r="375" ht="15.75" customHeight="1">
      <c r="A375" s="1" t="s">
        <v>800</v>
      </c>
      <c r="B375" s="1" t="s">
        <v>29</v>
      </c>
      <c r="C375" s="1" t="s">
        <v>801</v>
      </c>
      <c r="D375" s="1" t="s">
        <v>108</v>
      </c>
      <c r="E375" s="1" t="s">
        <v>325</v>
      </c>
      <c r="F375" s="1" t="s">
        <v>326</v>
      </c>
      <c r="G375" s="1" t="s">
        <v>302</v>
      </c>
      <c r="H375" s="1" t="s">
        <v>303</v>
      </c>
      <c r="I375" s="1">
        <v>124.0</v>
      </c>
      <c r="J375" s="1" t="s">
        <v>34</v>
      </c>
      <c r="K375" s="1" t="s">
        <v>35</v>
      </c>
      <c r="L375" s="9">
        <v>45129.83125</v>
      </c>
      <c r="M375" s="9">
        <v>45117.83125</v>
      </c>
      <c r="N375" s="9">
        <v>45126.51944444444</v>
      </c>
      <c r="O375" s="1" t="s">
        <v>246</v>
      </c>
      <c r="P375" s="1" t="b">
        <v>0</v>
      </c>
      <c r="Q375" s="1" t="s">
        <v>108</v>
      </c>
      <c r="R375" s="1" t="s">
        <v>37</v>
      </c>
      <c r="S375" s="1" t="s">
        <v>48</v>
      </c>
      <c r="T375" s="1" t="s">
        <v>39</v>
      </c>
      <c r="U375" s="1" t="str">
        <f>IF(ISNUMBER('Post Data'!$N375),"Done","Pending")</f>
        <v>Done</v>
      </c>
      <c r="V375" s="5">
        <f>IFERROR('Post Data'!$N375-'Post Data'!$M375,5000)</f>
        <v>8.688194444</v>
      </c>
      <c r="W375" s="1" t="str">
        <f t="array" ref="W375">IFS('Post Data'!$V375&lt;=5,"00-05 Days",
AND('Post Data'!$V375&gt;5,'Post Data'!$V375&lt;=10),"06-10 Days",
AND('Post Data'!$V375&gt;10,'Post Data'!$V375&lt;=15),"11-15 Days",
AND('Post Data'!$V375&gt;15,'Post Data'!$V375&lt;=20),"16-20 Days",
'Post Data'!$V375&gt;20,"20+ Days")</f>
        <v>06-10 Days</v>
      </c>
      <c r="X375" s="1" t="str">
        <f>IF(AND('Post Data'!$N375&lt;='Post Data'!$L375,'Post Data'!$N375&lt;&gt;0),"Within SLA",IF(AND(TODAY()&lt;='Post Data'!$L375,'Post Data'!$N375=0),"Within SLA","SLA Violated"))</f>
        <v>Within SLA</v>
      </c>
      <c r="Y375" s="1" t="str">
        <f t="array" ref="Y375">IFERROR(INDEX('Pending @'!$B$2:$B$19,MATCH('Post Data'!$H375,'Pending @'!$A$2:$A$19,0)),
IF(AND('Post Data'!$D375="Region Update",'Post Data'!$AA375="Central"),"DNS-Central",
IF(AND('Post Data'!$D375="Region Update",'Post Data'!$AA375="Eastern"),"DNS-Eastern",
IF(AND('Post Data'!$D375="Region Update",'Post Data'!$AA375="Northern"),"DNS-Northern",
IF(AND('Post Data'!$D375="Region Update",'Post Data'!$AA375="Southern"),"DNS-Southern",
IF(AND('Post Data'!$D375="Region Update",'Post Data'!$AA375="Western"),"DNS-Western",
IF(AND('Post Data'!$D375="Region Update",'Post Data'!$AA375="Ops CO"),"DNS-Regional Ops",
IF(AND('Post Data'!$D375="Invoice Validation",'Post Data'!$AA375="Central"),"DNS-Central",
IF(AND('Post Data'!$D375="Invoice Validation",'Post Data'!$AA375="Eastern"),"DNS-Eastern",
IF(AND('Post Data'!$D375="Invoice Validation",'Post Data'!$AA375="Northern"),"DNS-Northern",
IF(AND('Post Data'!$D375="Invoice Validation",'Post Data'!$AA375="Southern"),"DNS-Southern",
IF(AND('Post Data'!$D375="Invoice Validation",'Post Data'!$AA375="Western"),"DNS-Western",
IF(AND('Post Data'!$D375="Invoiced Validation",'Post Data'!$AA375="Ops CO"),"DNS-Regional Ops",
IF(OR('Post Data'!$D375="Create &amp; Upload PO",'Post Data'!$D375="Payment Status Update",'Post Data'!$D375="Create SES and Send to Finance"),"DNS-Finance",
IF('Post Data'!$D375="SCM Invoice Validation","DNS-SCM")))))))))))))))</f>
        <v>DNS-Northern</v>
      </c>
      <c r="Z375" s="1" t="str">
        <f>IF(ISNUMBER(SEARCH("DNS",'Post Data'!$Y375)),"DNS","Vendor")</f>
        <v>DNS</v>
      </c>
      <c r="AA375" s="1" t="str">
        <f t="array" ref="AA375">IFS(ISNUMBER(SEARCH("Central Office",'Post Data'!$C375)),"Ops CO",
OR(ISNUMBER(SEARCH("CNR",'Post Data'!$C375)),ISNUMBER(SEARCH("NWR",'Post Data'!$C375))),"Central",
OR(ISNUMBER(SEARCH("ESR",'Post Data'!$C375)),ISNUMBER(SEARCH("UVR",'Post Data'!$C375))),"Eastern",
OR(ISNUMBER(SEARCH("NCR",'Post Data'!$C375)),ISNUMBER(SEARCH("NTR",'Post Data'!$C375))),"Northern",
OR(ISNUMBER(SEARCH("WSR",'Post Data'!$C375)),ISNUMBER(SEARCH("SUR",'Post Data'!$C375))),"Southern",
OR(ISNUMBER(SEARCH("WCR",'Post Data'!$C375)),ISNUMBER(SEARCH("WNR",'Post Data'!$C375))),"Western")</f>
        <v>Northern</v>
      </c>
      <c r="AB375" s="1" t="str">
        <f>'Post Data'!$R375</f>
        <v>PIS</v>
      </c>
      <c r="AC375" s="4">
        <v>45107.0</v>
      </c>
      <c r="AD375" s="1">
        <f>COUNTIFS('Post Data'!$X$2:$X$465,"Within SLA",'Post Data'!$C$2:$C$465,'Post Data'!$C375,'Post Data'!$D$2:$D$465,'Post Data'!$D375)</f>
        <v>1</v>
      </c>
      <c r="AE375" s="1">
        <f>COUNTIFS('Post Data'!$X$2:$X$465,"SLA Violated",'Post Data'!$C$2:$C$465,'Post Data'!$C375,'Post Data'!$D$2:$D$465,'Post Data'!$D375)</f>
        <v>0</v>
      </c>
      <c r="AF375" s="10">
        <f>'Post Data'!$AD375/('Post Data'!$AD375+'Post Data'!$AE375)</f>
        <v>1</v>
      </c>
    </row>
    <row r="376" ht="15.75" customHeight="1">
      <c r="A376" s="1" t="s">
        <v>802</v>
      </c>
      <c r="B376" s="1" t="s">
        <v>29</v>
      </c>
      <c r="C376" s="1" t="s">
        <v>803</v>
      </c>
      <c r="D376" s="1" t="s">
        <v>108</v>
      </c>
      <c r="E376" s="1" t="s">
        <v>575</v>
      </c>
      <c r="F376" s="1" t="s">
        <v>576</v>
      </c>
      <c r="G376" s="1" t="s">
        <v>244</v>
      </c>
      <c r="H376" s="1" t="s">
        <v>245</v>
      </c>
      <c r="I376" s="1">
        <v>107.0</v>
      </c>
      <c r="J376" s="1" t="s">
        <v>34</v>
      </c>
      <c r="K376" s="1" t="s">
        <v>35</v>
      </c>
      <c r="L376" s="9">
        <v>45129.83125</v>
      </c>
      <c r="M376" s="9">
        <v>45117.83125</v>
      </c>
      <c r="N376" s="9">
        <v>45123.930555555555</v>
      </c>
      <c r="O376" s="1" t="s">
        <v>246</v>
      </c>
      <c r="P376" s="1" t="b">
        <v>0</v>
      </c>
      <c r="Q376" s="1" t="s">
        <v>108</v>
      </c>
      <c r="R376" s="1" t="s">
        <v>51</v>
      </c>
      <c r="S376" s="1" t="s">
        <v>48</v>
      </c>
      <c r="T376" s="1" t="s">
        <v>39</v>
      </c>
      <c r="U376" s="1" t="str">
        <f>IF(ISNUMBER('Post Data'!$N376),"Done","Pending")</f>
        <v>Done</v>
      </c>
      <c r="V376" s="5">
        <f>IFERROR('Post Data'!$N376-'Post Data'!$M376,5000)</f>
        <v>6.099305556</v>
      </c>
      <c r="W376" s="1" t="str">
        <f t="array" ref="W376">IFS('Post Data'!$V376&lt;=5,"00-05 Days",
AND('Post Data'!$V376&gt;5,'Post Data'!$V376&lt;=10),"06-10 Days",
AND('Post Data'!$V376&gt;10,'Post Data'!$V376&lt;=15),"11-15 Days",
AND('Post Data'!$V376&gt;15,'Post Data'!$V376&lt;=20),"16-20 Days",
'Post Data'!$V376&gt;20,"20+ Days")</f>
        <v>06-10 Days</v>
      </c>
      <c r="X376" s="1" t="str">
        <f>IF(AND('Post Data'!$N376&lt;='Post Data'!$L376,'Post Data'!$N376&lt;&gt;0),"Within SLA",IF(AND(TODAY()&lt;='Post Data'!$L376,'Post Data'!$N376=0),"Within SLA","SLA Violated"))</f>
        <v>Within SLA</v>
      </c>
      <c r="Y376" s="1" t="str">
        <f t="array" ref="Y376">IFERROR(INDEX('Pending @'!$B$2:$B$19,MATCH('Post Data'!$H376,'Pending @'!$A$2:$A$19,0)),
IF(AND('Post Data'!$D376="Region Update",'Post Data'!$AA376="Central"),"DNS-Central",
IF(AND('Post Data'!$D376="Region Update",'Post Data'!$AA376="Eastern"),"DNS-Eastern",
IF(AND('Post Data'!$D376="Region Update",'Post Data'!$AA376="Northern"),"DNS-Northern",
IF(AND('Post Data'!$D376="Region Update",'Post Data'!$AA376="Southern"),"DNS-Southern",
IF(AND('Post Data'!$D376="Region Update",'Post Data'!$AA376="Western"),"DNS-Western",
IF(AND('Post Data'!$D376="Region Update",'Post Data'!$AA376="Ops CO"),"DNS-Regional Ops",
IF(AND('Post Data'!$D376="Invoice Validation",'Post Data'!$AA376="Central"),"DNS-Central",
IF(AND('Post Data'!$D376="Invoice Validation",'Post Data'!$AA376="Eastern"),"DNS-Eastern",
IF(AND('Post Data'!$D376="Invoice Validation",'Post Data'!$AA376="Northern"),"DNS-Northern",
IF(AND('Post Data'!$D376="Invoice Validation",'Post Data'!$AA376="Southern"),"DNS-Southern",
IF(AND('Post Data'!$D376="Invoice Validation",'Post Data'!$AA376="Western"),"DNS-Western",
IF(AND('Post Data'!$D376="Invoiced Validation",'Post Data'!$AA376="Ops CO"),"DNS-Regional Ops",
IF(OR('Post Data'!$D376="Create &amp; Upload PO",'Post Data'!$D376="Payment Status Update",'Post Data'!$D376="Create SES and Send to Finance"),"DNS-Finance",
IF('Post Data'!$D376="SCM Invoice Validation","DNS-SCM")))))))))))))))</f>
        <v>DNS-Central</v>
      </c>
      <c r="Z376" s="1" t="str">
        <f>IF(ISNUMBER(SEARCH("DNS",'Post Data'!$Y376)),"DNS","Vendor")</f>
        <v>DNS</v>
      </c>
      <c r="AA376" s="1" t="str">
        <f t="array" ref="AA376">IFS(ISNUMBER(SEARCH("Central Office",'Post Data'!$C376)),"Ops CO",
OR(ISNUMBER(SEARCH("CNR",'Post Data'!$C376)),ISNUMBER(SEARCH("NWR",'Post Data'!$C376))),"Central",
OR(ISNUMBER(SEARCH("ESR",'Post Data'!$C376)),ISNUMBER(SEARCH("UVR",'Post Data'!$C376))),"Eastern",
OR(ISNUMBER(SEARCH("NCR",'Post Data'!$C376)),ISNUMBER(SEARCH("NTR",'Post Data'!$C376))),"Northern",
OR(ISNUMBER(SEARCH("WSR",'Post Data'!$C376)),ISNUMBER(SEARCH("SUR",'Post Data'!$C376))),"Southern",
OR(ISNUMBER(SEARCH("WCR",'Post Data'!$C376)),ISNUMBER(SEARCH("WNR",'Post Data'!$C376))),"Western")</f>
        <v>Central</v>
      </c>
      <c r="AB376" s="1" t="str">
        <f>'Post Data'!$R376</f>
        <v>Refuel</v>
      </c>
      <c r="AC376" s="4">
        <v>45107.0</v>
      </c>
      <c r="AD376" s="1">
        <f>COUNTIFS('Post Data'!$X$2:$X$465,"Within SLA",'Post Data'!$C$2:$C$465,'Post Data'!$C376,'Post Data'!$D$2:$D$465,'Post Data'!$D376)</f>
        <v>1</v>
      </c>
      <c r="AE376" s="1">
        <f>COUNTIFS('Post Data'!$X$2:$X$465,"SLA Violated",'Post Data'!$C$2:$C$465,'Post Data'!$C376,'Post Data'!$D$2:$D$465,'Post Data'!$D376)</f>
        <v>0</v>
      </c>
      <c r="AF376" s="10">
        <f>'Post Data'!$AD376/('Post Data'!$AD376+'Post Data'!$AE376)</f>
        <v>1</v>
      </c>
    </row>
    <row r="377" ht="15.75" customHeight="1">
      <c r="A377" s="1" t="s">
        <v>804</v>
      </c>
      <c r="B377" s="1" t="s">
        <v>29</v>
      </c>
      <c r="C377" s="1" t="s">
        <v>600</v>
      </c>
      <c r="D377" s="1" t="s">
        <v>108</v>
      </c>
      <c r="E377" s="1" t="s">
        <v>118</v>
      </c>
      <c r="F377" s="1" t="s">
        <v>119</v>
      </c>
      <c r="G377" s="1" t="s">
        <v>253</v>
      </c>
      <c r="H377" s="1" t="s">
        <v>254</v>
      </c>
      <c r="I377" s="1">
        <v>119.0</v>
      </c>
      <c r="J377" s="1" t="s">
        <v>34</v>
      </c>
      <c r="K377" s="1" t="s">
        <v>35</v>
      </c>
      <c r="L377" s="9">
        <v>45129.83125</v>
      </c>
      <c r="M377" s="9">
        <v>45117.83125</v>
      </c>
      <c r="N377" s="9" t="s">
        <v>265</v>
      </c>
      <c r="O377" s="1" t="s">
        <v>266</v>
      </c>
      <c r="P377" s="1" t="b">
        <v>0</v>
      </c>
      <c r="Q377" s="1" t="s">
        <v>108</v>
      </c>
      <c r="R377" s="1" t="s">
        <v>42</v>
      </c>
      <c r="S377" s="1" t="s">
        <v>48</v>
      </c>
      <c r="T377" s="1" t="s">
        <v>39</v>
      </c>
      <c r="U377" s="1" t="str">
        <f>IF(ISNUMBER('Post Data'!$N377),"Done","Pending")</f>
        <v>Pending</v>
      </c>
      <c r="V377" s="5">
        <f>IFERROR('Post Data'!$N377-'Post Data'!$M377,5000)</f>
        <v>5000</v>
      </c>
      <c r="W377" s="1" t="str">
        <f t="array" ref="W377">IFS('Post Data'!$V377&lt;=5,"00-05 Days",
AND('Post Data'!$V377&gt;5,'Post Data'!$V377&lt;=10),"06-10 Days",
AND('Post Data'!$V377&gt;10,'Post Data'!$V377&lt;=15),"11-15 Days",
AND('Post Data'!$V377&gt;15,'Post Data'!$V377&lt;=20),"16-20 Days",
'Post Data'!$V377&gt;20,"20+ Days")</f>
        <v>20+ Days</v>
      </c>
      <c r="X377" s="1" t="str">
        <f>IF(AND('Post Data'!$N377&lt;='Post Data'!$L377,'Post Data'!$N377&lt;&gt;0),"Within SLA",IF(AND(TODAY()&lt;='Post Data'!$L377,'Post Data'!$N377=0),"Within SLA","SLA Violated"))</f>
        <v>SLA Violated</v>
      </c>
      <c r="Y377" s="1" t="str">
        <f t="array" ref="Y377">IFERROR(INDEX('Pending @'!$B$2:$B$19,MATCH('Post Data'!$H377,'Pending @'!$A$2:$A$19,0)),
IF(AND('Post Data'!$D377="Region Update",'Post Data'!$AA377="Central"),"DNS-Central",
IF(AND('Post Data'!$D377="Region Update",'Post Data'!$AA377="Eastern"),"DNS-Eastern",
IF(AND('Post Data'!$D377="Region Update",'Post Data'!$AA377="Northern"),"DNS-Northern",
IF(AND('Post Data'!$D377="Region Update",'Post Data'!$AA377="Southern"),"DNS-Southern",
IF(AND('Post Data'!$D377="Region Update",'Post Data'!$AA377="Western"),"DNS-Western",
IF(AND('Post Data'!$D377="Region Update",'Post Data'!$AA377="Ops CO"),"DNS-Regional Ops",
IF(AND('Post Data'!$D377="Invoice Validation",'Post Data'!$AA377="Central"),"DNS-Central",
IF(AND('Post Data'!$D377="Invoice Validation",'Post Data'!$AA377="Eastern"),"DNS-Eastern",
IF(AND('Post Data'!$D377="Invoice Validation",'Post Data'!$AA377="Northern"),"DNS-Northern",
IF(AND('Post Data'!$D377="Invoice Validation",'Post Data'!$AA377="Southern"),"DNS-Southern",
IF(AND('Post Data'!$D377="Invoice Validation",'Post Data'!$AA377="Western"),"DNS-Western",
IF(AND('Post Data'!$D377="Invoiced Validation",'Post Data'!$AA377="Ops CO"),"DNS-Regional Ops",
IF(OR('Post Data'!$D377="Create &amp; Upload PO",'Post Data'!$D377="Payment Status Update",'Post Data'!$D377="Create SES and Send to Finance"),"DNS-Finance",
IF('Post Data'!$D377="SCM Invoice Validation","DNS-SCM")))))))))))))))</f>
        <v>DNS-Southern</v>
      </c>
      <c r="Z377" s="1" t="str">
        <f>IF(ISNUMBER(SEARCH("DNS",'Post Data'!$Y377)),"DNS","Vendor")</f>
        <v>DNS</v>
      </c>
      <c r="AA377" s="1" t="str">
        <f t="array" ref="AA377">IFS(ISNUMBER(SEARCH("Central Office",'Post Data'!$C377)),"Ops CO",
OR(ISNUMBER(SEARCH("CNR",'Post Data'!$C377)),ISNUMBER(SEARCH("NWR",'Post Data'!$C377))),"Central",
OR(ISNUMBER(SEARCH("ESR",'Post Data'!$C377)),ISNUMBER(SEARCH("UVR",'Post Data'!$C377))),"Eastern",
OR(ISNUMBER(SEARCH("NCR",'Post Data'!$C377)),ISNUMBER(SEARCH("NTR",'Post Data'!$C377))),"Northern",
OR(ISNUMBER(SEARCH("WSR",'Post Data'!$C377)),ISNUMBER(SEARCH("SUR",'Post Data'!$C377))),"Southern",
OR(ISNUMBER(SEARCH("WCR",'Post Data'!$C377)),ISNUMBER(SEARCH("WNR",'Post Data'!$C377))),"Western")</f>
        <v>Southern</v>
      </c>
      <c r="AB377" s="1" t="str">
        <f>'Post Data'!$R377</f>
        <v>PG</v>
      </c>
      <c r="AC377" s="4">
        <v>45107.0</v>
      </c>
      <c r="AD377" s="1">
        <f>COUNTIFS('Post Data'!$X$2:$X$465,"Within SLA",'Post Data'!$C$2:$C$465,'Post Data'!$C377,'Post Data'!$D$2:$D$465,'Post Data'!$D377)</f>
        <v>0</v>
      </c>
      <c r="AE377" s="1">
        <f>COUNTIFS('Post Data'!$X$2:$X$465,"SLA Violated",'Post Data'!$C$2:$C$465,'Post Data'!$C377,'Post Data'!$D$2:$D$465,'Post Data'!$D377)</f>
        <v>2</v>
      </c>
      <c r="AF377" s="10">
        <f>'Post Data'!$AD377/('Post Data'!$AD377+'Post Data'!$AE377)</f>
        <v>0</v>
      </c>
    </row>
    <row r="378" ht="15.75" customHeight="1">
      <c r="A378" s="1" t="s">
        <v>805</v>
      </c>
      <c r="B378" s="1" t="s">
        <v>29</v>
      </c>
      <c r="C378" s="1" t="s">
        <v>806</v>
      </c>
      <c r="D378" s="1" t="s">
        <v>108</v>
      </c>
      <c r="E378" s="1" t="s">
        <v>551</v>
      </c>
      <c r="F378" s="1" t="s">
        <v>552</v>
      </c>
      <c r="G378" s="1" t="s">
        <v>183</v>
      </c>
      <c r="H378" s="1" t="s">
        <v>184</v>
      </c>
      <c r="I378" s="1">
        <v>122.0</v>
      </c>
      <c r="J378" s="1" t="s">
        <v>34</v>
      </c>
      <c r="K378" s="1" t="s">
        <v>35</v>
      </c>
      <c r="L378" s="9">
        <v>45129.83125</v>
      </c>
      <c r="M378" s="9">
        <v>45117.83125</v>
      </c>
      <c r="N378" s="9">
        <v>45121.69027777778</v>
      </c>
      <c r="O378" s="1" t="s">
        <v>246</v>
      </c>
      <c r="P378" s="1" t="b">
        <v>0</v>
      </c>
      <c r="Q378" s="1" t="s">
        <v>108</v>
      </c>
      <c r="R378" s="1" t="s">
        <v>158</v>
      </c>
      <c r="S378" s="1" t="s">
        <v>48</v>
      </c>
      <c r="T378" s="1" t="s">
        <v>159</v>
      </c>
      <c r="U378" s="1" t="str">
        <f>IF(ISNUMBER('Post Data'!$N378),"Done","Pending")</f>
        <v>Done</v>
      </c>
      <c r="V378" s="5">
        <f>IFERROR('Post Data'!$N378-'Post Data'!$M378,5000)</f>
        <v>3.859027778</v>
      </c>
      <c r="W378" s="1" t="str">
        <f t="array" ref="W378">IFS('Post Data'!$V378&lt;=5,"00-05 Days",
AND('Post Data'!$V378&gt;5,'Post Data'!$V378&lt;=10),"06-10 Days",
AND('Post Data'!$V378&gt;10,'Post Data'!$V378&lt;=15),"11-15 Days",
AND('Post Data'!$V378&gt;15,'Post Data'!$V378&lt;=20),"16-20 Days",
'Post Data'!$V378&gt;20,"20+ Days")</f>
        <v>00-05 Days</v>
      </c>
      <c r="X378" s="1" t="str">
        <f>IF(AND('Post Data'!$N378&lt;='Post Data'!$L378,'Post Data'!$N378&lt;&gt;0),"Within SLA",IF(AND(TODAY()&lt;='Post Data'!$L378,'Post Data'!$N378=0),"Within SLA","SLA Violated"))</f>
        <v>Within SLA</v>
      </c>
      <c r="Y378" s="1" t="str">
        <f t="array" ref="Y378">IFERROR(INDEX('Pending @'!$B$2:$B$19,MATCH('Post Data'!$H378,'Pending @'!$A$2:$A$19,0)),
IF(AND('Post Data'!$D378="Region Update",'Post Data'!$AA378="Central"),"DNS-Central",
IF(AND('Post Data'!$D378="Region Update",'Post Data'!$AA378="Eastern"),"DNS-Eastern",
IF(AND('Post Data'!$D378="Region Update",'Post Data'!$AA378="Northern"),"DNS-Northern",
IF(AND('Post Data'!$D378="Region Update",'Post Data'!$AA378="Southern"),"DNS-Southern",
IF(AND('Post Data'!$D378="Region Update",'Post Data'!$AA378="Western"),"DNS-Western",
IF(AND('Post Data'!$D378="Region Update",'Post Data'!$AA378="Ops CO"),"DNS-Regional Ops",
IF(AND('Post Data'!$D378="Invoice Validation",'Post Data'!$AA378="Central"),"DNS-Central",
IF(AND('Post Data'!$D378="Invoice Validation",'Post Data'!$AA378="Eastern"),"DNS-Eastern",
IF(AND('Post Data'!$D378="Invoice Validation",'Post Data'!$AA378="Northern"),"DNS-Northern",
IF(AND('Post Data'!$D378="Invoice Validation",'Post Data'!$AA378="Southern"),"DNS-Southern",
IF(AND('Post Data'!$D378="Invoice Validation",'Post Data'!$AA378="Western"),"DNS-Western",
IF(AND('Post Data'!$D378="Invoiced Validation",'Post Data'!$AA378="Ops CO"),"DNS-Regional Ops",
IF(OR('Post Data'!$D378="Create &amp; Upload PO",'Post Data'!$D378="Payment Status Update",'Post Data'!$D378="Create SES and Send to Finance"),"DNS-Finance",
IF('Post Data'!$D378="SCM Invoice Validation","DNS-SCM")))))))))))))))</f>
        <v>DNS-Regional Ops</v>
      </c>
      <c r="Z378" s="1" t="str">
        <f>IF(ISNUMBER(SEARCH("DNS",'Post Data'!$Y378)),"DNS","Vendor")</f>
        <v>DNS</v>
      </c>
      <c r="AA378" s="1" t="str">
        <f t="array" ref="AA378">IFS(ISNUMBER(SEARCH("Central Office",'Post Data'!$C378)),"Ops CO",
OR(ISNUMBER(SEARCH("CNR",'Post Data'!$C378)),ISNUMBER(SEARCH("NWR",'Post Data'!$C378))),"Central",
OR(ISNUMBER(SEARCH("ESR",'Post Data'!$C378)),ISNUMBER(SEARCH("UVR",'Post Data'!$C378))),"Eastern",
OR(ISNUMBER(SEARCH("NCR",'Post Data'!$C378)),ISNUMBER(SEARCH("NTR",'Post Data'!$C378))),"Northern",
OR(ISNUMBER(SEARCH("WSR",'Post Data'!$C378)),ISNUMBER(SEARCH("SUR",'Post Data'!$C378))),"Southern",
OR(ISNUMBER(SEARCH("WCR",'Post Data'!$C378)),ISNUMBER(SEARCH("WNR",'Post Data'!$C378))),"Western")</f>
        <v>Ops CO</v>
      </c>
      <c r="AB378" s="1" t="str">
        <f>'Post Data'!$R378</f>
        <v>Vehicle - Additional</v>
      </c>
      <c r="AC378" s="4">
        <v>45107.0</v>
      </c>
      <c r="AD378" s="1">
        <f>COUNTIFS('Post Data'!$X$2:$X$465,"Within SLA",'Post Data'!$C$2:$C$465,'Post Data'!$C378,'Post Data'!$D$2:$D$465,'Post Data'!$D378)</f>
        <v>1</v>
      </c>
      <c r="AE378" s="1">
        <f>COUNTIFS('Post Data'!$X$2:$X$465,"SLA Violated",'Post Data'!$C$2:$C$465,'Post Data'!$C378,'Post Data'!$D$2:$D$465,'Post Data'!$D378)</f>
        <v>0</v>
      </c>
      <c r="AF378" s="10">
        <f>'Post Data'!$AD378/('Post Data'!$AD378+'Post Data'!$AE378)</f>
        <v>1</v>
      </c>
    </row>
    <row r="379" ht="15.75" customHeight="1">
      <c r="A379" s="1" t="s">
        <v>807</v>
      </c>
      <c r="B379" s="1" t="s">
        <v>29</v>
      </c>
      <c r="C379" s="1" t="s">
        <v>147</v>
      </c>
      <c r="D379" s="1" t="s">
        <v>108</v>
      </c>
      <c r="E379" s="1" t="s">
        <v>148</v>
      </c>
      <c r="F379" s="1" t="s">
        <v>149</v>
      </c>
      <c r="G379" s="1" t="s">
        <v>183</v>
      </c>
      <c r="H379" s="1" t="s">
        <v>184</v>
      </c>
      <c r="I379" s="1">
        <v>129.0</v>
      </c>
      <c r="J379" s="1" t="s">
        <v>34</v>
      </c>
      <c r="K379" s="1" t="s">
        <v>35</v>
      </c>
      <c r="L379" s="9">
        <v>45129.83125</v>
      </c>
      <c r="M379" s="9">
        <v>45117.83125</v>
      </c>
      <c r="N379" s="9" t="s">
        <v>265</v>
      </c>
      <c r="O379" s="1" t="s">
        <v>266</v>
      </c>
      <c r="P379" s="1" t="b">
        <v>0</v>
      </c>
      <c r="Q379" s="1" t="s">
        <v>108</v>
      </c>
      <c r="R379" s="1" t="s">
        <v>104</v>
      </c>
      <c r="S379" s="1" t="s">
        <v>48</v>
      </c>
      <c r="T379" s="1" t="s">
        <v>125</v>
      </c>
      <c r="U379" s="1" t="str">
        <f>IF(ISNUMBER('Post Data'!$N379),"Done","Pending")</f>
        <v>Pending</v>
      </c>
      <c r="V379" s="5">
        <f>IFERROR('Post Data'!$N379-'Post Data'!$M379,5000)</f>
        <v>5000</v>
      </c>
      <c r="W379" s="1" t="str">
        <f t="array" ref="W379">IFS('Post Data'!$V379&lt;=5,"00-05 Days",
AND('Post Data'!$V379&gt;5,'Post Data'!$V379&lt;=10),"06-10 Days",
AND('Post Data'!$V379&gt;10,'Post Data'!$V379&lt;=15),"11-15 Days",
AND('Post Data'!$V379&gt;15,'Post Data'!$V379&lt;=20),"16-20 Days",
'Post Data'!$V379&gt;20,"20+ Days")</f>
        <v>20+ Days</v>
      </c>
      <c r="X379" s="1" t="str">
        <f>IF(AND('Post Data'!$N379&lt;='Post Data'!$L379,'Post Data'!$N379&lt;&gt;0),"Within SLA",IF(AND(TODAY()&lt;='Post Data'!$L379,'Post Data'!$N379=0),"Within SLA","SLA Violated"))</f>
        <v>SLA Violated</v>
      </c>
      <c r="Y379" s="1" t="str">
        <f t="array" ref="Y379">IFERROR(INDEX('Pending @'!$B$2:$B$19,MATCH('Post Data'!$H379,'Pending @'!$A$2:$A$19,0)),
IF(AND('Post Data'!$D379="Region Update",'Post Data'!$AA379="Central"),"DNS-Central",
IF(AND('Post Data'!$D379="Region Update",'Post Data'!$AA379="Eastern"),"DNS-Eastern",
IF(AND('Post Data'!$D379="Region Update",'Post Data'!$AA379="Northern"),"DNS-Northern",
IF(AND('Post Data'!$D379="Region Update",'Post Data'!$AA379="Southern"),"DNS-Southern",
IF(AND('Post Data'!$D379="Region Update",'Post Data'!$AA379="Western"),"DNS-Western",
IF(AND('Post Data'!$D379="Region Update",'Post Data'!$AA379="Ops CO"),"DNS-Regional Ops",
IF(AND('Post Data'!$D379="Invoice Validation",'Post Data'!$AA379="Central"),"DNS-Central",
IF(AND('Post Data'!$D379="Invoice Validation",'Post Data'!$AA379="Eastern"),"DNS-Eastern",
IF(AND('Post Data'!$D379="Invoice Validation",'Post Data'!$AA379="Northern"),"DNS-Northern",
IF(AND('Post Data'!$D379="Invoice Validation",'Post Data'!$AA379="Southern"),"DNS-Southern",
IF(AND('Post Data'!$D379="Invoice Validation",'Post Data'!$AA379="Western"),"DNS-Western",
IF(AND('Post Data'!$D379="Invoiced Validation",'Post Data'!$AA379="Ops CO"),"DNS-Regional Ops",
IF(OR('Post Data'!$D379="Create &amp; Upload PO",'Post Data'!$D379="Payment Status Update",'Post Data'!$D379="Create SES and Send to Finance"),"DNS-Finance",
IF('Post Data'!$D379="SCM Invoice Validation","DNS-SCM")))))))))))))))</f>
        <v>DNS-Regional Ops</v>
      </c>
      <c r="Z379" s="1" t="str">
        <f>IF(ISNUMBER(SEARCH("DNS",'Post Data'!$Y379)),"DNS","Vendor")</f>
        <v>DNS</v>
      </c>
      <c r="AA379" s="1" t="str">
        <f t="array" ref="AA379">IFS(ISNUMBER(SEARCH("Central Office",'Post Data'!$C379)),"Ops CO",
OR(ISNUMBER(SEARCH("CNR",'Post Data'!$C379)),ISNUMBER(SEARCH("NWR",'Post Data'!$C379))),"Central",
OR(ISNUMBER(SEARCH("ESR",'Post Data'!$C379)),ISNUMBER(SEARCH("UVR",'Post Data'!$C379))),"Eastern",
OR(ISNUMBER(SEARCH("NCR",'Post Data'!$C379)),ISNUMBER(SEARCH("NTR",'Post Data'!$C379))),"Northern",
OR(ISNUMBER(SEARCH("WSR",'Post Data'!$C379)),ISNUMBER(SEARCH("SUR",'Post Data'!$C379))),"Southern",
OR(ISNUMBER(SEARCH("WCR",'Post Data'!$C379)),ISNUMBER(SEARCH("WNR",'Post Data'!$C379))),"Western")</f>
        <v>Ops CO</v>
      </c>
      <c r="AB379" s="1" t="str">
        <f>'Post Data'!$R379</f>
        <v>Security</v>
      </c>
      <c r="AC379" s="4">
        <v>45107.0</v>
      </c>
      <c r="AD379" s="1">
        <f>COUNTIFS('Post Data'!$X$2:$X$465,"Within SLA",'Post Data'!$C$2:$C$465,'Post Data'!$C379,'Post Data'!$D$2:$D$465,'Post Data'!$D379)</f>
        <v>0</v>
      </c>
      <c r="AE379" s="1">
        <f>COUNTIFS('Post Data'!$X$2:$X$465,"SLA Violated",'Post Data'!$C$2:$C$465,'Post Data'!$C379,'Post Data'!$D$2:$D$465,'Post Data'!$D379)</f>
        <v>2</v>
      </c>
      <c r="AF379" s="10">
        <f>'Post Data'!$AD379/('Post Data'!$AD379+'Post Data'!$AE379)</f>
        <v>0</v>
      </c>
    </row>
    <row r="380" ht="15.75" customHeight="1">
      <c r="A380" s="1" t="s">
        <v>808</v>
      </c>
      <c r="B380" s="1" t="s">
        <v>29</v>
      </c>
      <c r="C380" s="1" t="s">
        <v>809</v>
      </c>
      <c r="D380" s="1" t="s">
        <v>108</v>
      </c>
      <c r="E380" s="1" t="s">
        <v>648</v>
      </c>
      <c r="F380" s="1" t="s">
        <v>649</v>
      </c>
      <c r="G380" s="1" t="s">
        <v>244</v>
      </c>
      <c r="H380" s="1" t="s">
        <v>245</v>
      </c>
      <c r="I380" s="1">
        <v>110.0</v>
      </c>
      <c r="J380" s="1" t="s">
        <v>34</v>
      </c>
      <c r="K380" s="1" t="s">
        <v>35</v>
      </c>
      <c r="L380" s="9">
        <v>45129.83125</v>
      </c>
      <c r="M380" s="9">
        <v>45117.83125</v>
      </c>
      <c r="N380" s="9">
        <v>45119.03958333333</v>
      </c>
      <c r="O380" s="1" t="s">
        <v>246</v>
      </c>
      <c r="P380" s="1" t="b">
        <v>0</v>
      </c>
      <c r="Q380" s="1" t="s">
        <v>108</v>
      </c>
      <c r="R380" s="1" t="s">
        <v>42</v>
      </c>
      <c r="S380" s="1" t="s">
        <v>48</v>
      </c>
      <c r="T380" s="1" t="s">
        <v>39</v>
      </c>
      <c r="U380" s="1" t="str">
        <f>IF(ISNUMBER('Post Data'!$N380),"Done","Pending")</f>
        <v>Done</v>
      </c>
      <c r="V380" s="5">
        <f>IFERROR('Post Data'!$N380-'Post Data'!$M380,5000)</f>
        <v>1.208333333</v>
      </c>
      <c r="W380" s="1" t="str">
        <f t="array" ref="W380">IFS('Post Data'!$V380&lt;=5,"00-05 Days",
AND('Post Data'!$V380&gt;5,'Post Data'!$V380&lt;=10),"06-10 Days",
AND('Post Data'!$V380&gt;10,'Post Data'!$V380&lt;=15),"11-15 Days",
AND('Post Data'!$V380&gt;15,'Post Data'!$V380&lt;=20),"16-20 Days",
'Post Data'!$V380&gt;20,"20+ Days")</f>
        <v>00-05 Days</v>
      </c>
      <c r="X380" s="1" t="str">
        <f>IF(AND('Post Data'!$N380&lt;='Post Data'!$L380,'Post Data'!$N380&lt;&gt;0),"Within SLA",IF(AND(TODAY()&lt;='Post Data'!$L380,'Post Data'!$N380=0),"Within SLA","SLA Violated"))</f>
        <v>Within SLA</v>
      </c>
      <c r="Y380" s="1" t="str">
        <f t="array" ref="Y380">IFERROR(INDEX('Pending @'!$B$2:$B$19,MATCH('Post Data'!$H380,'Pending @'!$A$2:$A$19,0)),
IF(AND('Post Data'!$D380="Region Update",'Post Data'!$AA380="Central"),"DNS-Central",
IF(AND('Post Data'!$D380="Region Update",'Post Data'!$AA380="Eastern"),"DNS-Eastern",
IF(AND('Post Data'!$D380="Region Update",'Post Data'!$AA380="Northern"),"DNS-Northern",
IF(AND('Post Data'!$D380="Region Update",'Post Data'!$AA380="Southern"),"DNS-Southern",
IF(AND('Post Data'!$D380="Region Update",'Post Data'!$AA380="Western"),"DNS-Western",
IF(AND('Post Data'!$D380="Region Update",'Post Data'!$AA380="Ops CO"),"DNS-Regional Ops",
IF(AND('Post Data'!$D380="Invoice Validation",'Post Data'!$AA380="Central"),"DNS-Central",
IF(AND('Post Data'!$D380="Invoice Validation",'Post Data'!$AA380="Eastern"),"DNS-Eastern",
IF(AND('Post Data'!$D380="Invoice Validation",'Post Data'!$AA380="Northern"),"DNS-Northern",
IF(AND('Post Data'!$D380="Invoice Validation",'Post Data'!$AA380="Southern"),"DNS-Southern",
IF(AND('Post Data'!$D380="Invoice Validation",'Post Data'!$AA380="Western"),"DNS-Western",
IF(AND('Post Data'!$D380="Invoiced Validation",'Post Data'!$AA380="Ops CO"),"DNS-Regional Ops",
IF(OR('Post Data'!$D380="Create &amp; Upload PO",'Post Data'!$D380="Payment Status Update",'Post Data'!$D380="Create SES and Send to Finance"),"DNS-Finance",
IF('Post Data'!$D380="SCM Invoice Validation","DNS-SCM")))))))))))))))</f>
        <v>DNS-Central</v>
      </c>
      <c r="Z380" s="1" t="str">
        <f>IF(ISNUMBER(SEARCH("DNS",'Post Data'!$Y380)),"DNS","Vendor")</f>
        <v>DNS</v>
      </c>
      <c r="AA380" s="1" t="str">
        <f t="array" ref="AA380">IFS(ISNUMBER(SEARCH("Central Office",'Post Data'!$C380)),"Ops CO",
OR(ISNUMBER(SEARCH("CNR",'Post Data'!$C380)),ISNUMBER(SEARCH("NWR",'Post Data'!$C380))),"Central",
OR(ISNUMBER(SEARCH("ESR",'Post Data'!$C380)),ISNUMBER(SEARCH("UVR",'Post Data'!$C380))),"Eastern",
OR(ISNUMBER(SEARCH("NCR",'Post Data'!$C380)),ISNUMBER(SEARCH("NTR",'Post Data'!$C380))),"Northern",
OR(ISNUMBER(SEARCH("WSR",'Post Data'!$C380)),ISNUMBER(SEARCH("SUR",'Post Data'!$C380))),"Southern",
OR(ISNUMBER(SEARCH("WCR",'Post Data'!$C380)),ISNUMBER(SEARCH("WNR",'Post Data'!$C380))),"Western")</f>
        <v>Central</v>
      </c>
      <c r="AB380" s="1" t="str">
        <f>'Post Data'!$R380</f>
        <v>PG</v>
      </c>
      <c r="AC380" s="4">
        <v>45107.0</v>
      </c>
      <c r="AD380" s="1">
        <f>COUNTIFS('Post Data'!$X$2:$X$465,"Within SLA",'Post Data'!$C$2:$C$465,'Post Data'!$C380,'Post Data'!$D$2:$D$465,'Post Data'!$D380)</f>
        <v>1</v>
      </c>
      <c r="AE380" s="1">
        <f>COUNTIFS('Post Data'!$X$2:$X$465,"SLA Violated",'Post Data'!$C$2:$C$465,'Post Data'!$C380,'Post Data'!$D$2:$D$465,'Post Data'!$D380)</f>
        <v>0</v>
      </c>
      <c r="AF380" s="10">
        <f>'Post Data'!$AD380/('Post Data'!$AD380+'Post Data'!$AE380)</f>
        <v>1</v>
      </c>
    </row>
    <row r="381" ht="15.75" customHeight="1">
      <c r="A381" s="1" t="s">
        <v>810</v>
      </c>
      <c r="B381" s="1" t="s">
        <v>29</v>
      </c>
      <c r="C381" s="1" t="s">
        <v>602</v>
      </c>
      <c r="D381" s="1" t="s">
        <v>108</v>
      </c>
      <c r="E381" s="1" t="s">
        <v>332</v>
      </c>
      <c r="F381" s="1" t="s">
        <v>333</v>
      </c>
      <c r="G381" s="1" t="s">
        <v>188</v>
      </c>
      <c r="H381" s="1" t="s">
        <v>189</v>
      </c>
      <c r="I381" s="1">
        <v>100.0</v>
      </c>
      <c r="J381" s="1" t="s">
        <v>34</v>
      </c>
      <c r="K381" s="1" t="s">
        <v>35</v>
      </c>
      <c r="L381" s="9">
        <v>45129.83125</v>
      </c>
      <c r="M381" s="9">
        <v>45117.83125</v>
      </c>
      <c r="N381" s="9" t="s">
        <v>265</v>
      </c>
      <c r="O381" s="1" t="s">
        <v>266</v>
      </c>
      <c r="P381" s="1" t="b">
        <v>0</v>
      </c>
      <c r="Q381" s="1" t="s">
        <v>108</v>
      </c>
      <c r="R381" s="1" t="s">
        <v>45</v>
      </c>
      <c r="S381" s="1" t="s">
        <v>48</v>
      </c>
      <c r="T381" s="1" t="s">
        <v>39</v>
      </c>
      <c r="U381" s="1" t="str">
        <f>IF(ISNUMBER('Post Data'!$N381),"Done","Pending")</f>
        <v>Pending</v>
      </c>
      <c r="V381" s="5">
        <f>IFERROR('Post Data'!$N381-'Post Data'!$M381,5000)</f>
        <v>5000</v>
      </c>
      <c r="W381" s="1" t="str">
        <f t="array" ref="W381">IFS('Post Data'!$V381&lt;=5,"00-05 Days",
AND('Post Data'!$V381&gt;5,'Post Data'!$V381&lt;=10),"06-10 Days",
AND('Post Data'!$V381&gt;10,'Post Data'!$V381&lt;=15),"11-15 Days",
AND('Post Data'!$V381&gt;15,'Post Data'!$V381&lt;=20),"16-20 Days",
'Post Data'!$V381&gt;20,"20+ Days")</f>
        <v>20+ Days</v>
      </c>
      <c r="X381" s="1" t="str">
        <f>IF(AND('Post Data'!$N381&lt;='Post Data'!$L381,'Post Data'!$N381&lt;&gt;0),"Within SLA",IF(AND(TODAY()&lt;='Post Data'!$L381,'Post Data'!$N381=0),"Within SLA","SLA Violated"))</f>
        <v>SLA Violated</v>
      </c>
      <c r="Y381" s="1" t="str">
        <f t="array" ref="Y381">IFERROR(INDEX('Pending @'!$B$2:$B$19,MATCH('Post Data'!$H381,'Pending @'!$A$2:$A$19,0)),
IF(AND('Post Data'!$D381="Region Update",'Post Data'!$AA381="Central"),"DNS-Central",
IF(AND('Post Data'!$D381="Region Update",'Post Data'!$AA381="Eastern"),"DNS-Eastern",
IF(AND('Post Data'!$D381="Region Update",'Post Data'!$AA381="Northern"),"DNS-Northern",
IF(AND('Post Data'!$D381="Region Update",'Post Data'!$AA381="Southern"),"DNS-Southern",
IF(AND('Post Data'!$D381="Region Update",'Post Data'!$AA381="Western"),"DNS-Western",
IF(AND('Post Data'!$D381="Region Update",'Post Data'!$AA381="Ops CO"),"DNS-Regional Ops",
IF(AND('Post Data'!$D381="Invoice Validation",'Post Data'!$AA381="Central"),"DNS-Central",
IF(AND('Post Data'!$D381="Invoice Validation",'Post Data'!$AA381="Eastern"),"DNS-Eastern",
IF(AND('Post Data'!$D381="Invoice Validation",'Post Data'!$AA381="Northern"),"DNS-Northern",
IF(AND('Post Data'!$D381="Invoice Validation",'Post Data'!$AA381="Southern"),"DNS-Southern",
IF(AND('Post Data'!$D381="Invoice Validation",'Post Data'!$AA381="Western"),"DNS-Western",
IF(AND('Post Data'!$D381="Invoiced Validation",'Post Data'!$AA381="Ops CO"),"DNS-Regional Ops",
IF(OR('Post Data'!$D381="Create &amp; Upload PO",'Post Data'!$D381="Payment Status Update",'Post Data'!$D381="Create SES and Send to Finance"),"DNS-Finance",
IF('Post Data'!$D381="SCM Invoice Validation","DNS-SCM")))))))))))))))</f>
        <v>DNS-Western</v>
      </c>
      <c r="Z381" s="1" t="str">
        <f>IF(ISNUMBER(SEARCH("DNS",'Post Data'!$Y381)),"DNS","Vendor")</f>
        <v>DNS</v>
      </c>
      <c r="AA381" s="1" t="str">
        <f t="array" ref="AA381">IFS(ISNUMBER(SEARCH("Central Office",'Post Data'!$C381)),"Ops CO",
OR(ISNUMBER(SEARCH("CNR",'Post Data'!$C381)),ISNUMBER(SEARCH("NWR",'Post Data'!$C381))),"Central",
OR(ISNUMBER(SEARCH("ESR",'Post Data'!$C381)),ISNUMBER(SEARCH("UVR",'Post Data'!$C381))),"Eastern",
OR(ISNUMBER(SEARCH("NCR",'Post Data'!$C381)),ISNUMBER(SEARCH("NTR",'Post Data'!$C381))),"Northern",
OR(ISNUMBER(SEARCH("WSR",'Post Data'!$C381)),ISNUMBER(SEARCH("SUR",'Post Data'!$C381))),"Southern",
OR(ISNUMBER(SEARCH("WCR",'Post Data'!$C381)),ISNUMBER(SEARCH("WNR",'Post Data'!$C381))),"Western")</f>
        <v>Western</v>
      </c>
      <c r="AB381" s="1" t="str">
        <f>'Post Data'!$R381</f>
        <v>AC</v>
      </c>
      <c r="AC381" s="4">
        <v>45107.0</v>
      </c>
      <c r="AD381" s="1">
        <f>COUNTIFS('Post Data'!$X$2:$X$465,"Within SLA",'Post Data'!$C$2:$C$465,'Post Data'!$C381,'Post Data'!$D$2:$D$465,'Post Data'!$D381)</f>
        <v>0</v>
      </c>
      <c r="AE381" s="1">
        <f>COUNTIFS('Post Data'!$X$2:$X$465,"SLA Violated",'Post Data'!$C$2:$C$465,'Post Data'!$C381,'Post Data'!$D$2:$D$465,'Post Data'!$D381)</f>
        <v>2</v>
      </c>
      <c r="AF381" s="10">
        <f>'Post Data'!$AD381/('Post Data'!$AD381+'Post Data'!$AE381)</f>
        <v>0</v>
      </c>
    </row>
    <row r="382" ht="15.75" customHeight="1">
      <c r="A382" s="1" t="s">
        <v>811</v>
      </c>
      <c r="B382" s="1" t="s">
        <v>29</v>
      </c>
      <c r="C382" s="1" t="s">
        <v>812</v>
      </c>
      <c r="D382" s="1" t="s">
        <v>108</v>
      </c>
      <c r="E382" s="1" t="s">
        <v>575</v>
      </c>
      <c r="F382" s="1" t="s">
        <v>576</v>
      </c>
      <c r="G382" s="1" t="s">
        <v>244</v>
      </c>
      <c r="H382" s="1" t="s">
        <v>245</v>
      </c>
      <c r="I382" s="1">
        <v>109.0</v>
      </c>
      <c r="J382" s="1" t="s">
        <v>34</v>
      </c>
      <c r="K382" s="1" t="s">
        <v>35</v>
      </c>
      <c r="L382" s="9">
        <v>45129.83125</v>
      </c>
      <c r="M382" s="9">
        <v>45117.83125</v>
      </c>
      <c r="N382" s="9">
        <v>45123.93125</v>
      </c>
      <c r="O382" s="1" t="s">
        <v>246</v>
      </c>
      <c r="P382" s="1" t="b">
        <v>0</v>
      </c>
      <c r="Q382" s="1" t="s">
        <v>108</v>
      </c>
      <c r="R382" s="1" t="s">
        <v>45</v>
      </c>
      <c r="S382" s="1" t="s">
        <v>48</v>
      </c>
      <c r="T382" s="1" t="s">
        <v>39</v>
      </c>
      <c r="U382" s="1" t="str">
        <f>IF(ISNUMBER('Post Data'!$N382),"Done","Pending")</f>
        <v>Done</v>
      </c>
      <c r="V382" s="5">
        <f>IFERROR('Post Data'!$N382-'Post Data'!$M382,5000)</f>
        <v>6.1</v>
      </c>
      <c r="W382" s="1" t="str">
        <f t="array" ref="W382">IFS('Post Data'!$V382&lt;=5,"00-05 Days",
AND('Post Data'!$V382&gt;5,'Post Data'!$V382&lt;=10),"06-10 Days",
AND('Post Data'!$V382&gt;10,'Post Data'!$V382&lt;=15),"11-15 Days",
AND('Post Data'!$V382&gt;15,'Post Data'!$V382&lt;=20),"16-20 Days",
'Post Data'!$V382&gt;20,"20+ Days")</f>
        <v>06-10 Days</v>
      </c>
      <c r="X382" s="1" t="str">
        <f>IF(AND('Post Data'!$N382&lt;='Post Data'!$L382,'Post Data'!$N382&lt;&gt;0),"Within SLA",IF(AND(TODAY()&lt;='Post Data'!$L382,'Post Data'!$N382=0),"Within SLA","SLA Violated"))</f>
        <v>Within SLA</v>
      </c>
      <c r="Y382" s="1" t="str">
        <f t="array" ref="Y382">IFERROR(INDEX('Pending @'!$B$2:$B$19,MATCH('Post Data'!$H382,'Pending @'!$A$2:$A$19,0)),
IF(AND('Post Data'!$D382="Region Update",'Post Data'!$AA382="Central"),"DNS-Central",
IF(AND('Post Data'!$D382="Region Update",'Post Data'!$AA382="Eastern"),"DNS-Eastern",
IF(AND('Post Data'!$D382="Region Update",'Post Data'!$AA382="Northern"),"DNS-Northern",
IF(AND('Post Data'!$D382="Region Update",'Post Data'!$AA382="Southern"),"DNS-Southern",
IF(AND('Post Data'!$D382="Region Update",'Post Data'!$AA382="Western"),"DNS-Western",
IF(AND('Post Data'!$D382="Region Update",'Post Data'!$AA382="Ops CO"),"DNS-Regional Ops",
IF(AND('Post Data'!$D382="Invoice Validation",'Post Data'!$AA382="Central"),"DNS-Central",
IF(AND('Post Data'!$D382="Invoice Validation",'Post Data'!$AA382="Eastern"),"DNS-Eastern",
IF(AND('Post Data'!$D382="Invoice Validation",'Post Data'!$AA382="Northern"),"DNS-Northern",
IF(AND('Post Data'!$D382="Invoice Validation",'Post Data'!$AA382="Southern"),"DNS-Southern",
IF(AND('Post Data'!$D382="Invoice Validation",'Post Data'!$AA382="Western"),"DNS-Western",
IF(AND('Post Data'!$D382="Invoiced Validation",'Post Data'!$AA382="Ops CO"),"DNS-Regional Ops",
IF(OR('Post Data'!$D382="Create &amp; Upload PO",'Post Data'!$D382="Payment Status Update",'Post Data'!$D382="Create SES and Send to Finance"),"DNS-Finance",
IF('Post Data'!$D382="SCM Invoice Validation","DNS-SCM")))))))))))))))</f>
        <v>DNS-Central</v>
      </c>
      <c r="Z382" s="1" t="str">
        <f>IF(ISNUMBER(SEARCH("DNS",'Post Data'!$Y382)),"DNS","Vendor")</f>
        <v>DNS</v>
      </c>
      <c r="AA382" s="1" t="str">
        <f t="array" ref="AA382">IFS(ISNUMBER(SEARCH("Central Office",'Post Data'!$C382)),"Ops CO",
OR(ISNUMBER(SEARCH("CNR",'Post Data'!$C382)),ISNUMBER(SEARCH("NWR",'Post Data'!$C382))),"Central",
OR(ISNUMBER(SEARCH("ESR",'Post Data'!$C382)),ISNUMBER(SEARCH("UVR",'Post Data'!$C382))),"Eastern",
OR(ISNUMBER(SEARCH("NCR",'Post Data'!$C382)),ISNUMBER(SEARCH("NTR",'Post Data'!$C382))),"Northern",
OR(ISNUMBER(SEARCH("WSR",'Post Data'!$C382)),ISNUMBER(SEARCH("SUR",'Post Data'!$C382))),"Southern",
OR(ISNUMBER(SEARCH("WCR",'Post Data'!$C382)),ISNUMBER(SEARCH("WNR",'Post Data'!$C382))),"Western")</f>
        <v>Central</v>
      </c>
      <c r="AB382" s="1" t="str">
        <f>'Post Data'!$R382</f>
        <v>AC</v>
      </c>
      <c r="AC382" s="4">
        <v>45107.0</v>
      </c>
      <c r="AD382" s="1">
        <f>COUNTIFS('Post Data'!$X$2:$X$465,"Within SLA",'Post Data'!$C$2:$C$465,'Post Data'!$C382,'Post Data'!$D$2:$D$465,'Post Data'!$D382)</f>
        <v>1</v>
      </c>
      <c r="AE382" s="1">
        <f>COUNTIFS('Post Data'!$X$2:$X$465,"SLA Violated",'Post Data'!$C$2:$C$465,'Post Data'!$C382,'Post Data'!$D$2:$D$465,'Post Data'!$D382)</f>
        <v>0</v>
      </c>
      <c r="AF382" s="10">
        <f>'Post Data'!$AD382/('Post Data'!$AD382+'Post Data'!$AE382)</f>
        <v>1</v>
      </c>
    </row>
    <row r="383" ht="15.75" customHeight="1">
      <c r="A383" s="1" t="s">
        <v>813</v>
      </c>
      <c r="B383" s="1" t="s">
        <v>29</v>
      </c>
      <c r="C383" s="1" t="s">
        <v>814</v>
      </c>
      <c r="D383" s="1" t="s">
        <v>108</v>
      </c>
      <c r="E383" s="1" t="s">
        <v>272</v>
      </c>
      <c r="F383" s="1" t="s">
        <v>273</v>
      </c>
      <c r="G383" s="1" t="s">
        <v>274</v>
      </c>
      <c r="H383" s="1" t="s">
        <v>275</v>
      </c>
      <c r="I383" s="1">
        <v>113.0</v>
      </c>
      <c r="J383" s="1" t="s">
        <v>34</v>
      </c>
      <c r="K383" s="1" t="s">
        <v>35</v>
      </c>
      <c r="L383" s="9">
        <v>45129.83125</v>
      </c>
      <c r="M383" s="9">
        <v>45117.83125</v>
      </c>
      <c r="N383" s="9">
        <v>45120.881944444445</v>
      </c>
      <c r="O383" s="1" t="s">
        <v>246</v>
      </c>
      <c r="P383" s="1" t="b">
        <v>0</v>
      </c>
      <c r="Q383" s="1" t="s">
        <v>108</v>
      </c>
      <c r="R383" s="1" t="s">
        <v>51</v>
      </c>
      <c r="S383" s="1" t="s">
        <v>48</v>
      </c>
      <c r="T383" s="1" t="s">
        <v>39</v>
      </c>
      <c r="U383" s="1" t="str">
        <f>IF(ISNUMBER('Post Data'!$N383),"Done","Pending")</f>
        <v>Done</v>
      </c>
      <c r="V383" s="5">
        <f>IFERROR('Post Data'!$N383-'Post Data'!$M383,5000)</f>
        <v>3.050694444</v>
      </c>
      <c r="W383" s="1" t="str">
        <f t="array" ref="W383">IFS('Post Data'!$V383&lt;=5,"00-05 Days",
AND('Post Data'!$V383&gt;5,'Post Data'!$V383&lt;=10),"06-10 Days",
AND('Post Data'!$V383&gt;10,'Post Data'!$V383&lt;=15),"11-15 Days",
AND('Post Data'!$V383&gt;15,'Post Data'!$V383&lt;=20),"16-20 Days",
'Post Data'!$V383&gt;20,"20+ Days")</f>
        <v>00-05 Days</v>
      </c>
      <c r="X383" s="1" t="str">
        <f>IF(AND('Post Data'!$N383&lt;='Post Data'!$L383,'Post Data'!$N383&lt;&gt;0),"Within SLA",IF(AND(TODAY()&lt;='Post Data'!$L383,'Post Data'!$N383=0),"Within SLA","SLA Violated"))</f>
        <v>Within SLA</v>
      </c>
      <c r="Y383" s="1" t="str">
        <f t="array" ref="Y383">IFERROR(INDEX('Pending @'!$B$2:$B$19,MATCH('Post Data'!$H383,'Pending @'!$A$2:$A$19,0)),
IF(AND('Post Data'!$D383="Region Update",'Post Data'!$AA383="Central"),"DNS-Central",
IF(AND('Post Data'!$D383="Region Update",'Post Data'!$AA383="Eastern"),"DNS-Eastern",
IF(AND('Post Data'!$D383="Region Update",'Post Data'!$AA383="Northern"),"DNS-Northern",
IF(AND('Post Data'!$D383="Region Update",'Post Data'!$AA383="Southern"),"DNS-Southern",
IF(AND('Post Data'!$D383="Region Update",'Post Data'!$AA383="Western"),"DNS-Western",
IF(AND('Post Data'!$D383="Region Update",'Post Data'!$AA383="Ops CO"),"DNS-Regional Ops",
IF(AND('Post Data'!$D383="Invoice Validation",'Post Data'!$AA383="Central"),"DNS-Central",
IF(AND('Post Data'!$D383="Invoice Validation",'Post Data'!$AA383="Eastern"),"DNS-Eastern",
IF(AND('Post Data'!$D383="Invoice Validation",'Post Data'!$AA383="Northern"),"DNS-Northern",
IF(AND('Post Data'!$D383="Invoice Validation",'Post Data'!$AA383="Southern"),"DNS-Southern",
IF(AND('Post Data'!$D383="Invoice Validation",'Post Data'!$AA383="Western"),"DNS-Western",
IF(AND('Post Data'!$D383="Invoiced Validation",'Post Data'!$AA383="Ops CO"),"DNS-Regional Ops",
IF(OR('Post Data'!$D383="Create &amp; Upload PO",'Post Data'!$D383="Payment Status Update",'Post Data'!$D383="Create SES and Send to Finance"),"DNS-Finance",
IF('Post Data'!$D383="SCM Invoice Validation","DNS-SCM")))))))))))))))</f>
        <v>DNS-Eastern</v>
      </c>
      <c r="Z383" s="1" t="str">
        <f>IF(ISNUMBER(SEARCH("DNS",'Post Data'!$Y383)),"DNS","Vendor")</f>
        <v>DNS</v>
      </c>
      <c r="AA383" s="1" t="str">
        <f t="array" ref="AA383">IFS(ISNUMBER(SEARCH("Central Office",'Post Data'!$C383)),"Ops CO",
OR(ISNUMBER(SEARCH("CNR",'Post Data'!$C383)),ISNUMBER(SEARCH("NWR",'Post Data'!$C383))),"Central",
OR(ISNUMBER(SEARCH("ESR",'Post Data'!$C383)),ISNUMBER(SEARCH("UVR",'Post Data'!$C383))),"Eastern",
OR(ISNUMBER(SEARCH("NCR",'Post Data'!$C383)),ISNUMBER(SEARCH("NTR",'Post Data'!$C383))),"Northern",
OR(ISNUMBER(SEARCH("WSR",'Post Data'!$C383)),ISNUMBER(SEARCH("SUR",'Post Data'!$C383))),"Southern",
OR(ISNUMBER(SEARCH("WCR",'Post Data'!$C383)),ISNUMBER(SEARCH("WNR",'Post Data'!$C383))),"Western")</f>
        <v>Eastern</v>
      </c>
      <c r="AB383" s="1" t="str">
        <f>'Post Data'!$R383</f>
        <v>Refuel</v>
      </c>
      <c r="AC383" s="4">
        <v>45107.0</v>
      </c>
      <c r="AD383" s="1">
        <f>COUNTIFS('Post Data'!$X$2:$X$465,"Within SLA",'Post Data'!$C$2:$C$465,'Post Data'!$C383,'Post Data'!$D$2:$D$465,'Post Data'!$D383)</f>
        <v>1</v>
      </c>
      <c r="AE383" s="1">
        <f>COUNTIFS('Post Data'!$X$2:$X$465,"SLA Violated",'Post Data'!$C$2:$C$465,'Post Data'!$C383,'Post Data'!$D$2:$D$465,'Post Data'!$D383)</f>
        <v>0</v>
      </c>
      <c r="AF383" s="10">
        <f>'Post Data'!$AD383/('Post Data'!$AD383+'Post Data'!$AE383)</f>
        <v>1</v>
      </c>
    </row>
    <row r="384" ht="15.75" customHeight="1">
      <c r="A384" s="1" t="s">
        <v>815</v>
      </c>
      <c r="B384" s="1" t="s">
        <v>29</v>
      </c>
      <c r="C384" s="1" t="s">
        <v>816</v>
      </c>
      <c r="D384" s="1" t="s">
        <v>108</v>
      </c>
      <c r="E384" s="1" t="s">
        <v>114</v>
      </c>
      <c r="F384" s="1" t="s">
        <v>115</v>
      </c>
      <c r="G384" s="1" t="s">
        <v>188</v>
      </c>
      <c r="H384" s="1" t="s">
        <v>189</v>
      </c>
      <c r="I384" s="1">
        <v>93.0</v>
      </c>
      <c r="J384" s="1" t="s">
        <v>34</v>
      </c>
      <c r="K384" s="1" t="s">
        <v>35</v>
      </c>
      <c r="L384" s="9">
        <v>45129.83125</v>
      </c>
      <c r="M384" s="9">
        <v>45117.83125</v>
      </c>
      <c r="N384" s="9">
        <v>45127.59305555555</v>
      </c>
      <c r="O384" s="1" t="s">
        <v>246</v>
      </c>
      <c r="P384" s="1" t="b">
        <v>0</v>
      </c>
      <c r="Q384" s="1" t="s">
        <v>108</v>
      </c>
      <c r="R384" s="1" t="s">
        <v>37</v>
      </c>
      <c r="S384" s="1" t="s">
        <v>48</v>
      </c>
      <c r="T384" s="1" t="s">
        <v>39</v>
      </c>
      <c r="U384" s="1" t="str">
        <f>IF(ISNUMBER('Post Data'!$N384),"Done","Pending")</f>
        <v>Done</v>
      </c>
      <c r="V384" s="5">
        <f>IFERROR('Post Data'!$N384-'Post Data'!$M384,5000)</f>
        <v>9.761805556</v>
      </c>
      <c r="W384" s="1" t="str">
        <f t="array" ref="W384">IFS('Post Data'!$V384&lt;=5,"00-05 Days",
AND('Post Data'!$V384&gt;5,'Post Data'!$V384&lt;=10),"06-10 Days",
AND('Post Data'!$V384&gt;10,'Post Data'!$V384&lt;=15),"11-15 Days",
AND('Post Data'!$V384&gt;15,'Post Data'!$V384&lt;=20),"16-20 Days",
'Post Data'!$V384&gt;20,"20+ Days")</f>
        <v>06-10 Days</v>
      </c>
      <c r="X384" s="1" t="str">
        <f>IF(AND('Post Data'!$N384&lt;='Post Data'!$L384,'Post Data'!$N384&lt;&gt;0),"Within SLA",IF(AND(TODAY()&lt;='Post Data'!$L384,'Post Data'!$N384=0),"Within SLA","SLA Violated"))</f>
        <v>Within SLA</v>
      </c>
      <c r="Y384" s="1" t="str">
        <f t="array" ref="Y384">IFERROR(INDEX('Pending @'!$B$2:$B$19,MATCH('Post Data'!$H384,'Pending @'!$A$2:$A$19,0)),
IF(AND('Post Data'!$D384="Region Update",'Post Data'!$AA384="Central"),"DNS-Central",
IF(AND('Post Data'!$D384="Region Update",'Post Data'!$AA384="Eastern"),"DNS-Eastern",
IF(AND('Post Data'!$D384="Region Update",'Post Data'!$AA384="Northern"),"DNS-Northern",
IF(AND('Post Data'!$D384="Region Update",'Post Data'!$AA384="Southern"),"DNS-Southern",
IF(AND('Post Data'!$D384="Region Update",'Post Data'!$AA384="Western"),"DNS-Western",
IF(AND('Post Data'!$D384="Region Update",'Post Data'!$AA384="Ops CO"),"DNS-Regional Ops",
IF(AND('Post Data'!$D384="Invoice Validation",'Post Data'!$AA384="Central"),"DNS-Central",
IF(AND('Post Data'!$D384="Invoice Validation",'Post Data'!$AA384="Eastern"),"DNS-Eastern",
IF(AND('Post Data'!$D384="Invoice Validation",'Post Data'!$AA384="Northern"),"DNS-Northern",
IF(AND('Post Data'!$D384="Invoice Validation",'Post Data'!$AA384="Southern"),"DNS-Southern",
IF(AND('Post Data'!$D384="Invoice Validation",'Post Data'!$AA384="Western"),"DNS-Western",
IF(AND('Post Data'!$D384="Invoiced Validation",'Post Data'!$AA384="Ops CO"),"DNS-Regional Ops",
IF(OR('Post Data'!$D384="Create &amp; Upload PO",'Post Data'!$D384="Payment Status Update",'Post Data'!$D384="Create SES and Send to Finance"),"DNS-Finance",
IF('Post Data'!$D384="SCM Invoice Validation","DNS-SCM")))))))))))))))</f>
        <v>DNS-Western</v>
      </c>
      <c r="Z384" s="1" t="str">
        <f>IF(ISNUMBER(SEARCH("DNS",'Post Data'!$Y384)),"DNS","Vendor")</f>
        <v>DNS</v>
      </c>
      <c r="AA384" s="1" t="str">
        <f t="array" ref="AA384">IFS(ISNUMBER(SEARCH("Central Office",'Post Data'!$C384)),"Ops CO",
OR(ISNUMBER(SEARCH("CNR",'Post Data'!$C384)),ISNUMBER(SEARCH("NWR",'Post Data'!$C384))),"Central",
OR(ISNUMBER(SEARCH("ESR",'Post Data'!$C384)),ISNUMBER(SEARCH("UVR",'Post Data'!$C384))),"Eastern",
OR(ISNUMBER(SEARCH("NCR",'Post Data'!$C384)),ISNUMBER(SEARCH("NTR",'Post Data'!$C384))),"Northern",
OR(ISNUMBER(SEARCH("WSR",'Post Data'!$C384)),ISNUMBER(SEARCH("SUR",'Post Data'!$C384))),"Southern",
OR(ISNUMBER(SEARCH("WCR",'Post Data'!$C384)),ISNUMBER(SEARCH("WNR",'Post Data'!$C384))),"Western")</f>
        <v>Western</v>
      </c>
      <c r="AB384" s="1" t="str">
        <f>'Post Data'!$R384</f>
        <v>PIS</v>
      </c>
      <c r="AC384" s="4">
        <v>45107.0</v>
      </c>
      <c r="AD384" s="1">
        <f>COUNTIFS('Post Data'!$X$2:$X$465,"Within SLA",'Post Data'!$C$2:$C$465,'Post Data'!$C384,'Post Data'!$D$2:$D$465,'Post Data'!$D384)</f>
        <v>1</v>
      </c>
      <c r="AE384" s="1">
        <f>COUNTIFS('Post Data'!$X$2:$X$465,"SLA Violated",'Post Data'!$C$2:$C$465,'Post Data'!$C384,'Post Data'!$D$2:$D$465,'Post Data'!$D384)</f>
        <v>0</v>
      </c>
      <c r="AF384" s="10">
        <f>'Post Data'!$AD384/('Post Data'!$AD384+'Post Data'!$AE384)</f>
        <v>1</v>
      </c>
    </row>
    <row r="385" ht="15.75" customHeight="1">
      <c r="A385" s="1" t="s">
        <v>817</v>
      </c>
      <c r="B385" s="1" t="s">
        <v>29</v>
      </c>
      <c r="C385" s="1" t="s">
        <v>606</v>
      </c>
      <c r="D385" s="1" t="s">
        <v>108</v>
      </c>
      <c r="E385" s="1" t="s">
        <v>332</v>
      </c>
      <c r="F385" s="1" t="s">
        <v>333</v>
      </c>
      <c r="G385" s="1" t="s">
        <v>188</v>
      </c>
      <c r="H385" s="1" t="s">
        <v>189</v>
      </c>
      <c r="I385" s="1">
        <v>102.0</v>
      </c>
      <c r="J385" s="1" t="s">
        <v>34</v>
      </c>
      <c r="K385" s="1" t="s">
        <v>35</v>
      </c>
      <c r="L385" s="9">
        <v>45129.83125</v>
      </c>
      <c r="M385" s="9">
        <v>45117.83125</v>
      </c>
      <c r="N385" s="9" t="s">
        <v>265</v>
      </c>
      <c r="O385" s="1" t="s">
        <v>266</v>
      </c>
      <c r="P385" s="1" t="b">
        <v>0</v>
      </c>
      <c r="Q385" s="1" t="s">
        <v>108</v>
      </c>
      <c r="R385" s="1" t="s">
        <v>42</v>
      </c>
      <c r="S385" s="1" t="s">
        <v>48</v>
      </c>
      <c r="T385" s="1" t="s">
        <v>39</v>
      </c>
      <c r="U385" s="1" t="str">
        <f>IF(ISNUMBER('Post Data'!$N385),"Done","Pending")</f>
        <v>Pending</v>
      </c>
      <c r="V385" s="5">
        <f>IFERROR('Post Data'!$N385-'Post Data'!$M385,5000)</f>
        <v>5000</v>
      </c>
      <c r="W385" s="1" t="str">
        <f t="array" ref="W385">IFS('Post Data'!$V385&lt;=5,"00-05 Days",
AND('Post Data'!$V385&gt;5,'Post Data'!$V385&lt;=10),"06-10 Days",
AND('Post Data'!$V385&gt;10,'Post Data'!$V385&lt;=15),"11-15 Days",
AND('Post Data'!$V385&gt;15,'Post Data'!$V385&lt;=20),"16-20 Days",
'Post Data'!$V385&gt;20,"20+ Days")</f>
        <v>20+ Days</v>
      </c>
      <c r="X385" s="1" t="str">
        <f>IF(AND('Post Data'!$N385&lt;='Post Data'!$L385,'Post Data'!$N385&lt;&gt;0),"Within SLA",IF(AND(TODAY()&lt;='Post Data'!$L385,'Post Data'!$N385=0),"Within SLA","SLA Violated"))</f>
        <v>SLA Violated</v>
      </c>
      <c r="Y385" s="1" t="str">
        <f t="array" ref="Y385">IFERROR(INDEX('Pending @'!$B$2:$B$19,MATCH('Post Data'!$H385,'Pending @'!$A$2:$A$19,0)),
IF(AND('Post Data'!$D385="Region Update",'Post Data'!$AA385="Central"),"DNS-Central",
IF(AND('Post Data'!$D385="Region Update",'Post Data'!$AA385="Eastern"),"DNS-Eastern",
IF(AND('Post Data'!$D385="Region Update",'Post Data'!$AA385="Northern"),"DNS-Northern",
IF(AND('Post Data'!$D385="Region Update",'Post Data'!$AA385="Southern"),"DNS-Southern",
IF(AND('Post Data'!$D385="Region Update",'Post Data'!$AA385="Western"),"DNS-Western",
IF(AND('Post Data'!$D385="Region Update",'Post Data'!$AA385="Ops CO"),"DNS-Regional Ops",
IF(AND('Post Data'!$D385="Invoice Validation",'Post Data'!$AA385="Central"),"DNS-Central",
IF(AND('Post Data'!$D385="Invoice Validation",'Post Data'!$AA385="Eastern"),"DNS-Eastern",
IF(AND('Post Data'!$D385="Invoice Validation",'Post Data'!$AA385="Northern"),"DNS-Northern",
IF(AND('Post Data'!$D385="Invoice Validation",'Post Data'!$AA385="Southern"),"DNS-Southern",
IF(AND('Post Data'!$D385="Invoice Validation",'Post Data'!$AA385="Western"),"DNS-Western",
IF(AND('Post Data'!$D385="Invoiced Validation",'Post Data'!$AA385="Ops CO"),"DNS-Regional Ops",
IF(OR('Post Data'!$D385="Create &amp; Upload PO",'Post Data'!$D385="Payment Status Update",'Post Data'!$D385="Create SES and Send to Finance"),"DNS-Finance",
IF('Post Data'!$D385="SCM Invoice Validation","DNS-SCM")))))))))))))))</f>
        <v>DNS-Western</v>
      </c>
      <c r="Z385" s="1" t="str">
        <f>IF(ISNUMBER(SEARCH("DNS",'Post Data'!$Y385)),"DNS","Vendor")</f>
        <v>DNS</v>
      </c>
      <c r="AA385" s="1" t="str">
        <f t="array" ref="AA385">IFS(ISNUMBER(SEARCH("Central Office",'Post Data'!$C385)),"Ops CO",
OR(ISNUMBER(SEARCH("CNR",'Post Data'!$C385)),ISNUMBER(SEARCH("NWR",'Post Data'!$C385))),"Central",
OR(ISNUMBER(SEARCH("ESR",'Post Data'!$C385)),ISNUMBER(SEARCH("UVR",'Post Data'!$C385))),"Eastern",
OR(ISNUMBER(SEARCH("NCR",'Post Data'!$C385)),ISNUMBER(SEARCH("NTR",'Post Data'!$C385))),"Northern",
OR(ISNUMBER(SEARCH("WSR",'Post Data'!$C385)),ISNUMBER(SEARCH("SUR",'Post Data'!$C385))),"Southern",
OR(ISNUMBER(SEARCH("WCR",'Post Data'!$C385)),ISNUMBER(SEARCH("WNR",'Post Data'!$C385))),"Western")</f>
        <v>Western</v>
      </c>
      <c r="AB385" s="1" t="str">
        <f>'Post Data'!$R385</f>
        <v>PG</v>
      </c>
      <c r="AC385" s="4">
        <v>45107.0</v>
      </c>
      <c r="AD385" s="1">
        <f>COUNTIFS('Post Data'!$X$2:$X$465,"Within SLA",'Post Data'!$C$2:$C$465,'Post Data'!$C385,'Post Data'!$D$2:$D$465,'Post Data'!$D385)</f>
        <v>1</v>
      </c>
      <c r="AE385" s="1">
        <f>COUNTIFS('Post Data'!$X$2:$X$465,"SLA Violated",'Post Data'!$C$2:$C$465,'Post Data'!$C385,'Post Data'!$D$2:$D$465,'Post Data'!$D385)</f>
        <v>2</v>
      </c>
      <c r="AF385" s="10">
        <f>'Post Data'!$AD385/('Post Data'!$AD385+'Post Data'!$AE385)</f>
        <v>0.3333333333</v>
      </c>
    </row>
    <row r="386" ht="15.75" customHeight="1">
      <c r="A386" s="1" t="s">
        <v>818</v>
      </c>
      <c r="B386" s="1" t="s">
        <v>29</v>
      </c>
      <c r="C386" s="1" t="s">
        <v>819</v>
      </c>
      <c r="D386" s="1" t="s">
        <v>108</v>
      </c>
      <c r="E386" s="1" t="s">
        <v>689</v>
      </c>
      <c r="F386" s="1" t="s">
        <v>690</v>
      </c>
      <c r="G386" s="1" t="s">
        <v>188</v>
      </c>
      <c r="H386" s="1" t="s">
        <v>189</v>
      </c>
      <c r="I386" s="1">
        <v>92.0</v>
      </c>
      <c r="J386" s="1" t="s">
        <v>34</v>
      </c>
      <c r="K386" s="1" t="s">
        <v>35</v>
      </c>
      <c r="L386" s="9">
        <v>45129.83125</v>
      </c>
      <c r="M386" s="9">
        <v>45117.83125</v>
      </c>
      <c r="N386" s="9">
        <v>45118.63888888889</v>
      </c>
      <c r="O386" s="1" t="s">
        <v>246</v>
      </c>
      <c r="P386" s="1" t="b">
        <v>0</v>
      </c>
      <c r="Q386" s="1" t="s">
        <v>108</v>
      </c>
      <c r="R386" s="1" t="s">
        <v>51</v>
      </c>
      <c r="S386" s="1" t="s">
        <v>48</v>
      </c>
      <c r="T386" s="1" t="s">
        <v>39</v>
      </c>
      <c r="U386" s="1" t="str">
        <f>IF(ISNUMBER('Post Data'!$N386),"Done","Pending")</f>
        <v>Done</v>
      </c>
      <c r="V386" s="5">
        <f>IFERROR('Post Data'!$N386-'Post Data'!$M386,5000)</f>
        <v>0.8076388889</v>
      </c>
      <c r="W386" s="1" t="str">
        <f t="array" ref="W386">IFS('Post Data'!$V386&lt;=5,"00-05 Days",
AND('Post Data'!$V386&gt;5,'Post Data'!$V386&lt;=10),"06-10 Days",
AND('Post Data'!$V386&gt;10,'Post Data'!$V386&lt;=15),"11-15 Days",
AND('Post Data'!$V386&gt;15,'Post Data'!$V386&lt;=20),"16-20 Days",
'Post Data'!$V386&gt;20,"20+ Days")</f>
        <v>00-05 Days</v>
      </c>
      <c r="X386" s="1" t="str">
        <f>IF(AND('Post Data'!$N386&lt;='Post Data'!$L386,'Post Data'!$N386&lt;&gt;0),"Within SLA",IF(AND(TODAY()&lt;='Post Data'!$L386,'Post Data'!$N386=0),"Within SLA","SLA Violated"))</f>
        <v>Within SLA</v>
      </c>
      <c r="Y386" s="1" t="str">
        <f t="array" ref="Y386">IFERROR(INDEX('Pending @'!$B$2:$B$19,MATCH('Post Data'!$H386,'Pending @'!$A$2:$A$19,0)),
IF(AND('Post Data'!$D386="Region Update",'Post Data'!$AA386="Central"),"DNS-Central",
IF(AND('Post Data'!$D386="Region Update",'Post Data'!$AA386="Eastern"),"DNS-Eastern",
IF(AND('Post Data'!$D386="Region Update",'Post Data'!$AA386="Northern"),"DNS-Northern",
IF(AND('Post Data'!$D386="Region Update",'Post Data'!$AA386="Southern"),"DNS-Southern",
IF(AND('Post Data'!$D386="Region Update",'Post Data'!$AA386="Western"),"DNS-Western",
IF(AND('Post Data'!$D386="Region Update",'Post Data'!$AA386="Ops CO"),"DNS-Regional Ops",
IF(AND('Post Data'!$D386="Invoice Validation",'Post Data'!$AA386="Central"),"DNS-Central",
IF(AND('Post Data'!$D386="Invoice Validation",'Post Data'!$AA386="Eastern"),"DNS-Eastern",
IF(AND('Post Data'!$D386="Invoice Validation",'Post Data'!$AA386="Northern"),"DNS-Northern",
IF(AND('Post Data'!$D386="Invoice Validation",'Post Data'!$AA386="Southern"),"DNS-Southern",
IF(AND('Post Data'!$D386="Invoice Validation",'Post Data'!$AA386="Western"),"DNS-Western",
IF(AND('Post Data'!$D386="Invoiced Validation",'Post Data'!$AA386="Ops CO"),"DNS-Regional Ops",
IF(OR('Post Data'!$D386="Create &amp; Upload PO",'Post Data'!$D386="Payment Status Update",'Post Data'!$D386="Create SES and Send to Finance"),"DNS-Finance",
IF('Post Data'!$D386="SCM Invoice Validation","DNS-SCM")))))))))))))))</f>
        <v>DNS-Western</v>
      </c>
      <c r="Z386" s="1" t="str">
        <f>IF(ISNUMBER(SEARCH("DNS",'Post Data'!$Y386)),"DNS","Vendor")</f>
        <v>DNS</v>
      </c>
      <c r="AA386" s="1" t="str">
        <f t="array" ref="AA386">IFS(ISNUMBER(SEARCH("Central Office",'Post Data'!$C386)),"Ops CO",
OR(ISNUMBER(SEARCH("CNR",'Post Data'!$C386)),ISNUMBER(SEARCH("NWR",'Post Data'!$C386))),"Central",
OR(ISNUMBER(SEARCH("ESR",'Post Data'!$C386)),ISNUMBER(SEARCH("UVR",'Post Data'!$C386))),"Eastern",
OR(ISNUMBER(SEARCH("NCR",'Post Data'!$C386)),ISNUMBER(SEARCH("NTR",'Post Data'!$C386))),"Northern",
OR(ISNUMBER(SEARCH("WSR",'Post Data'!$C386)),ISNUMBER(SEARCH("SUR",'Post Data'!$C386))),"Southern",
OR(ISNUMBER(SEARCH("WCR",'Post Data'!$C386)),ISNUMBER(SEARCH("WNR",'Post Data'!$C386))),"Western")</f>
        <v>Western</v>
      </c>
      <c r="AB386" s="1" t="str">
        <f>'Post Data'!$R386</f>
        <v>Refuel</v>
      </c>
      <c r="AC386" s="4">
        <v>45107.0</v>
      </c>
      <c r="AD386" s="1">
        <f>COUNTIFS('Post Data'!$X$2:$X$465,"Within SLA",'Post Data'!$C$2:$C$465,'Post Data'!$C386,'Post Data'!$D$2:$D$465,'Post Data'!$D386)</f>
        <v>1</v>
      </c>
      <c r="AE386" s="1">
        <f>COUNTIFS('Post Data'!$X$2:$X$465,"SLA Violated",'Post Data'!$C$2:$C$465,'Post Data'!$C386,'Post Data'!$D$2:$D$465,'Post Data'!$D386)</f>
        <v>0</v>
      </c>
      <c r="AF386" s="10">
        <f>'Post Data'!$AD386/('Post Data'!$AD386+'Post Data'!$AE386)</f>
        <v>1</v>
      </c>
    </row>
    <row r="387" ht="15.75" customHeight="1">
      <c r="A387" s="1" t="s">
        <v>820</v>
      </c>
      <c r="B387" s="1" t="s">
        <v>29</v>
      </c>
      <c r="C387" s="1" t="s">
        <v>821</v>
      </c>
      <c r="D387" s="1" t="s">
        <v>108</v>
      </c>
      <c r="E387" s="1" t="s">
        <v>114</v>
      </c>
      <c r="F387" s="1" t="s">
        <v>115</v>
      </c>
      <c r="G387" s="1" t="s">
        <v>188</v>
      </c>
      <c r="H387" s="1" t="s">
        <v>189</v>
      </c>
      <c r="I387" s="1">
        <v>96.0</v>
      </c>
      <c r="J387" s="1" t="s">
        <v>34</v>
      </c>
      <c r="K387" s="1" t="s">
        <v>35</v>
      </c>
      <c r="L387" s="9">
        <v>45129.83125</v>
      </c>
      <c r="M387" s="9">
        <v>45117.83125</v>
      </c>
      <c r="N387" s="9">
        <v>45127.59722222222</v>
      </c>
      <c r="O387" s="1" t="s">
        <v>246</v>
      </c>
      <c r="P387" s="1" t="b">
        <v>0</v>
      </c>
      <c r="Q387" s="1" t="s">
        <v>108</v>
      </c>
      <c r="R387" s="1" t="s">
        <v>37</v>
      </c>
      <c r="S387" s="1" t="s">
        <v>48</v>
      </c>
      <c r="T387" s="1" t="s">
        <v>39</v>
      </c>
      <c r="U387" s="1" t="str">
        <f>IF(ISNUMBER('Post Data'!$N387),"Done","Pending")</f>
        <v>Done</v>
      </c>
      <c r="V387" s="5">
        <f>IFERROR('Post Data'!$N387-'Post Data'!$M387,5000)</f>
        <v>9.765972222</v>
      </c>
      <c r="W387" s="1" t="str">
        <f t="array" ref="W387">IFS('Post Data'!$V387&lt;=5,"00-05 Days",
AND('Post Data'!$V387&gt;5,'Post Data'!$V387&lt;=10),"06-10 Days",
AND('Post Data'!$V387&gt;10,'Post Data'!$V387&lt;=15),"11-15 Days",
AND('Post Data'!$V387&gt;15,'Post Data'!$V387&lt;=20),"16-20 Days",
'Post Data'!$V387&gt;20,"20+ Days")</f>
        <v>06-10 Days</v>
      </c>
      <c r="X387" s="1" t="str">
        <f>IF(AND('Post Data'!$N387&lt;='Post Data'!$L387,'Post Data'!$N387&lt;&gt;0),"Within SLA",IF(AND(TODAY()&lt;='Post Data'!$L387,'Post Data'!$N387=0),"Within SLA","SLA Violated"))</f>
        <v>Within SLA</v>
      </c>
      <c r="Y387" s="1" t="str">
        <f t="array" ref="Y387">IFERROR(INDEX('Pending @'!$B$2:$B$19,MATCH('Post Data'!$H387,'Pending @'!$A$2:$A$19,0)),
IF(AND('Post Data'!$D387="Region Update",'Post Data'!$AA387="Central"),"DNS-Central",
IF(AND('Post Data'!$D387="Region Update",'Post Data'!$AA387="Eastern"),"DNS-Eastern",
IF(AND('Post Data'!$D387="Region Update",'Post Data'!$AA387="Northern"),"DNS-Northern",
IF(AND('Post Data'!$D387="Region Update",'Post Data'!$AA387="Southern"),"DNS-Southern",
IF(AND('Post Data'!$D387="Region Update",'Post Data'!$AA387="Western"),"DNS-Western",
IF(AND('Post Data'!$D387="Region Update",'Post Data'!$AA387="Ops CO"),"DNS-Regional Ops",
IF(AND('Post Data'!$D387="Invoice Validation",'Post Data'!$AA387="Central"),"DNS-Central",
IF(AND('Post Data'!$D387="Invoice Validation",'Post Data'!$AA387="Eastern"),"DNS-Eastern",
IF(AND('Post Data'!$D387="Invoice Validation",'Post Data'!$AA387="Northern"),"DNS-Northern",
IF(AND('Post Data'!$D387="Invoice Validation",'Post Data'!$AA387="Southern"),"DNS-Southern",
IF(AND('Post Data'!$D387="Invoice Validation",'Post Data'!$AA387="Western"),"DNS-Western",
IF(AND('Post Data'!$D387="Invoiced Validation",'Post Data'!$AA387="Ops CO"),"DNS-Regional Ops",
IF(OR('Post Data'!$D387="Create &amp; Upload PO",'Post Data'!$D387="Payment Status Update",'Post Data'!$D387="Create SES and Send to Finance"),"DNS-Finance",
IF('Post Data'!$D387="SCM Invoice Validation","DNS-SCM")))))))))))))))</f>
        <v>DNS-Western</v>
      </c>
      <c r="Z387" s="1" t="str">
        <f>IF(ISNUMBER(SEARCH("DNS",'Post Data'!$Y387)),"DNS","Vendor")</f>
        <v>DNS</v>
      </c>
      <c r="AA387" s="1" t="str">
        <f t="array" ref="AA387">IFS(ISNUMBER(SEARCH("Central Office",'Post Data'!$C387)),"Ops CO",
OR(ISNUMBER(SEARCH("CNR",'Post Data'!$C387)),ISNUMBER(SEARCH("NWR",'Post Data'!$C387))),"Central",
OR(ISNUMBER(SEARCH("ESR",'Post Data'!$C387)),ISNUMBER(SEARCH("UVR",'Post Data'!$C387))),"Eastern",
OR(ISNUMBER(SEARCH("NCR",'Post Data'!$C387)),ISNUMBER(SEARCH("NTR",'Post Data'!$C387))),"Northern",
OR(ISNUMBER(SEARCH("WSR",'Post Data'!$C387)),ISNUMBER(SEARCH("SUR",'Post Data'!$C387))),"Southern",
OR(ISNUMBER(SEARCH("WCR",'Post Data'!$C387)),ISNUMBER(SEARCH("WNR",'Post Data'!$C387))),"Western")</f>
        <v>Western</v>
      </c>
      <c r="AB387" s="1" t="str">
        <f>'Post Data'!$R387</f>
        <v>PIS</v>
      </c>
      <c r="AC387" s="4">
        <v>45107.0</v>
      </c>
      <c r="AD387" s="1">
        <f>COUNTIFS('Post Data'!$X$2:$X$465,"Within SLA",'Post Data'!$C$2:$C$465,'Post Data'!$C387,'Post Data'!$D$2:$D$465,'Post Data'!$D387)</f>
        <v>1</v>
      </c>
      <c r="AE387" s="1">
        <f>COUNTIFS('Post Data'!$X$2:$X$465,"SLA Violated",'Post Data'!$C$2:$C$465,'Post Data'!$C387,'Post Data'!$D$2:$D$465,'Post Data'!$D387)</f>
        <v>0</v>
      </c>
      <c r="AF387" s="10">
        <f>'Post Data'!$AD387/('Post Data'!$AD387+'Post Data'!$AE387)</f>
        <v>1</v>
      </c>
    </row>
    <row r="388" ht="15.75" customHeight="1">
      <c r="A388" s="1" t="s">
        <v>822</v>
      </c>
      <c r="B388" s="1" t="s">
        <v>29</v>
      </c>
      <c r="C388" s="1" t="s">
        <v>606</v>
      </c>
      <c r="D388" s="1" t="s">
        <v>108</v>
      </c>
      <c r="E388" s="1" t="s">
        <v>332</v>
      </c>
      <c r="F388" s="1" t="s">
        <v>333</v>
      </c>
      <c r="G388" s="1" t="s">
        <v>188</v>
      </c>
      <c r="H388" s="1" t="s">
        <v>189</v>
      </c>
      <c r="I388" s="1">
        <v>103.0</v>
      </c>
      <c r="J388" s="1" t="s">
        <v>34</v>
      </c>
      <c r="K388" s="1" t="s">
        <v>35</v>
      </c>
      <c r="L388" s="9">
        <v>45129.83125</v>
      </c>
      <c r="M388" s="9">
        <v>45117.83125</v>
      </c>
      <c r="N388" s="9">
        <v>45127.76597222222</v>
      </c>
      <c r="O388" s="1" t="s">
        <v>246</v>
      </c>
      <c r="P388" s="1" t="b">
        <v>0</v>
      </c>
      <c r="Q388" s="1" t="s">
        <v>108</v>
      </c>
      <c r="R388" s="1" t="s">
        <v>42</v>
      </c>
      <c r="S388" s="1" t="s">
        <v>48</v>
      </c>
      <c r="T388" s="1" t="s">
        <v>39</v>
      </c>
      <c r="U388" s="1" t="str">
        <f>IF(ISNUMBER('Post Data'!$N388),"Done","Pending")</f>
        <v>Done</v>
      </c>
      <c r="V388" s="5">
        <f>IFERROR('Post Data'!$N388-'Post Data'!$M388,5000)</f>
        <v>9.934722222</v>
      </c>
      <c r="W388" s="1" t="str">
        <f t="array" ref="W388">IFS('Post Data'!$V388&lt;=5,"00-05 Days",
AND('Post Data'!$V388&gt;5,'Post Data'!$V388&lt;=10),"06-10 Days",
AND('Post Data'!$V388&gt;10,'Post Data'!$V388&lt;=15),"11-15 Days",
AND('Post Data'!$V388&gt;15,'Post Data'!$V388&lt;=20),"16-20 Days",
'Post Data'!$V388&gt;20,"20+ Days")</f>
        <v>06-10 Days</v>
      </c>
      <c r="X388" s="1" t="str">
        <f>IF(AND('Post Data'!$N388&lt;='Post Data'!$L388,'Post Data'!$N388&lt;&gt;0),"Within SLA",IF(AND(TODAY()&lt;='Post Data'!$L388,'Post Data'!$N388=0),"Within SLA","SLA Violated"))</f>
        <v>Within SLA</v>
      </c>
      <c r="Y388" s="1" t="str">
        <f t="array" ref="Y388">IFERROR(INDEX('Pending @'!$B$2:$B$19,MATCH('Post Data'!$H388,'Pending @'!$A$2:$A$19,0)),
IF(AND('Post Data'!$D388="Region Update",'Post Data'!$AA388="Central"),"DNS-Central",
IF(AND('Post Data'!$D388="Region Update",'Post Data'!$AA388="Eastern"),"DNS-Eastern",
IF(AND('Post Data'!$D388="Region Update",'Post Data'!$AA388="Northern"),"DNS-Northern",
IF(AND('Post Data'!$D388="Region Update",'Post Data'!$AA388="Southern"),"DNS-Southern",
IF(AND('Post Data'!$D388="Region Update",'Post Data'!$AA388="Western"),"DNS-Western",
IF(AND('Post Data'!$D388="Region Update",'Post Data'!$AA388="Ops CO"),"DNS-Regional Ops",
IF(AND('Post Data'!$D388="Invoice Validation",'Post Data'!$AA388="Central"),"DNS-Central",
IF(AND('Post Data'!$D388="Invoice Validation",'Post Data'!$AA388="Eastern"),"DNS-Eastern",
IF(AND('Post Data'!$D388="Invoice Validation",'Post Data'!$AA388="Northern"),"DNS-Northern",
IF(AND('Post Data'!$D388="Invoice Validation",'Post Data'!$AA388="Southern"),"DNS-Southern",
IF(AND('Post Data'!$D388="Invoice Validation",'Post Data'!$AA388="Western"),"DNS-Western",
IF(AND('Post Data'!$D388="Invoiced Validation",'Post Data'!$AA388="Ops CO"),"DNS-Regional Ops",
IF(OR('Post Data'!$D388="Create &amp; Upload PO",'Post Data'!$D388="Payment Status Update",'Post Data'!$D388="Create SES and Send to Finance"),"DNS-Finance",
IF('Post Data'!$D388="SCM Invoice Validation","DNS-SCM")))))))))))))))</f>
        <v>DNS-Western</v>
      </c>
      <c r="Z388" s="1" t="str">
        <f>IF(ISNUMBER(SEARCH("DNS",'Post Data'!$Y388)),"DNS","Vendor")</f>
        <v>DNS</v>
      </c>
      <c r="AA388" s="1" t="str">
        <f t="array" ref="AA388">IFS(ISNUMBER(SEARCH("Central Office",'Post Data'!$C388)),"Ops CO",
OR(ISNUMBER(SEARCH("CNR",'Post Data'!$C388)),ISNUMBER(SEARCH("NWR",'Post Data'!$C388))),"Central",
OR(ISNUMBER(SEARCH("ESR",'Post Data'!$C388)),ISNUMBER(SEARCH("UVR",'Post Data'!$C388))),"Eastern",
OR(ISNUMBER(SEARCH("NCR",'Post Data'!$C388)),ISNUMBER(SEARCH("NTR",'Post Data'!$C388))),"Northern",
OR(ISNUMBER(SEARCH("WSR",'Post Data'!$C388)),ISNUMBER(SEARCH("SUR",'Post Data'!$C388))),"Southern",
OR(ISNUMBER(SEARCH("WCR",'Post Data'!$C388)),ISNUMBER(SEARCH("WNR",'Post Data'!$C388))),"Western")</f>
        <v>Western</v>
      </c>
      <c r="AB388" s="1" t="str">
        <f>'Post Data'!$R388</f>
        <v>PG</v>
      </c>
      <c r="AC388" s="4">
        <v>45107.0</v>
      </c>
      <c r="AD388" s="1">
        <f>COUNTIFS('Post Data'!$X$2:$X$465,"Within SLA",'Post Data'!$C$2:$C$465,'Post Data'!$C388,'Post Data'!$D$2:$D$465,'Post Data'!$D388)</f>
        <v>1</v>
      </c>
      <c r="AE388" s="1">
        <f>COUNTIFS('Post Data'!$X$2:$X$465,"SLA Violated",'Post Data'!$C$2:$C$465,'Post Data'!$C388,'Post Data'!$D$2:$D$465,'Post Data'!$D388)</f>
        <v>2</v>
      </c>
      <c r="AF388" s="10">
        <f>'Post Data'!$AD388/('Post Data'!$AD388+'Post Data'!$AE388)</f>
        <v>0.3333333333</v>
      </c>
    </row>
    <row r="389" ht="15.75" customHeight="1">
      <c r="A389" s="1" t="s">
        <v>823</v>
      </c>
      <c r="B389" s="1" t="s">
        <v>29</v>
      </c>
      <c r="C389" s="1" t="s">
        <v>824</v>
      </c>
      <c r="D389" s="1" t="s">
        <v>108</v>
      </c>
      <c r="E389" s="1" t="s">
        <v>689</v>
      </c>
      <c r="F389" s="1" t="s">
        <v>690</v>
      </c>
      <c r="G389" s="1" t="s">
        <v>188</v>
      </c>
      <c r="H389" s="1" t="s">
        <v>189</v>
      </c>
      <c r="I389" s="1">
        <v>99.0</v>
      </c>
      <c r="J389" s="1" t="s">
        <v>34</v>
      </c>
      <c r="K389" s="1" t="s">
        <v>35</v>
      </c>
      <c r="L389" s="9">
        <v>45129.83125</v>
      </c>
      <c r="M389" s="9">
        <v>45117.83125</v>
      </c>
      <c r="N389" s="9">
        <v>45118.677777777775</v>
      </c>
      <c r="O389" s="1" t="s">
        <v>246</v>
      </c>
      <c r="P389" s="1" t="b">
        <v>0</v>
      </c>
      <c r="Q389" s="1" t="s">
        <v>108</v>
      </c>
      <c r="R389" s="1" t="s">
        <v>51</v>
      </c>
      <c r="S389" s="1" t="s">
        <v>48</v>
      </c>
      <c r="T389" s="1" t="s">
        <v>111</v>
      </c>
      <c r="U389" s="1" t="str">
        <f>IF(ISNUMBER('Post Data'!$N389),"Done","Pending")</f>
        <v>Done</v>
      </c>
      <c r="V389" s="5">
        <f>IFERROR('Post Data'!$N389-'Post Data'!$M389,5000)</f>
        <v>0.8465277778</v>
      </c>
      <c r="W389" s="1" t="str">
        <f t="array" ref="W389">IFS('Post Data'!$V389&lt;=5,"00-05 Days",
AND('Post Data'!$V389&gt;5,'Post Data'!$V389&lt;=10),"06-10 Days",
AND('Post Data'!$V389&gt;10,'Post Data'!$V389&lt;=15),"11-15 Days",
AND('Post Data'!$V389&gt;15,'Post Data'!$V389&lt;=20),"16-20 Days",
'Post Data'!$V389&gt;20,"20+ Days")</f>
        <v>00-05 Days</v>
      </c>
      <c r="X389" s="1" t="str">
        <f>IF(AND('Post Data'!$N389&lt;='Post Data'!$L389,'Post Data'!$N389&lt;&gt;0),"Within SLA",IF(AND(TODAY()&lt;='Post Data'!$L389,'Post Data'!$N389=0),"Within SLA","SLA Violated"))</f>
        <v>Within SLA</v>
      </c>
      <c r="Y389" s="1" t="str">
        <f t="array" ref="Y389">IFERROR(INDEX('Pending @'!$B$2:$B$19,MATCH('Post Data'!$H389,'Pending @'!$A$2:$A$19,0)),
IF(AND('Post Data'!$D389="Region Update",'Post Data'!$AA389="Central"),"DNS-Central",
IF(AND('Post Data'!$D389="Region Update",'Post Data'!$AA389="Eastern"),"DNS-Eastern",
IF(AND('Post Data'!$D389="Region Update",'Post Data'!$AA389="Northern"),"DNS-Northern",
IF(AND('Post Data'!$D389="Region Update",'Post Data'!$AA389="Southern"),"DNS-Southern",
IF(AND('Post Data'!$D389="Region Update",'Post Data'!$AA389="Western"),"DNS-Western",
IF(AND('Post Data'!$D389="Region Update",'Post Data'!$AA389="Ops CO"),"DNS-Regional Ops",
IF(AND('Post Data'!$D389="Invoice Validation",'Post Data'!$AA389="Central"),"DNS-Central",
IF(AND('Post Data'!$D389="Invoice Validation",'Post Data'!$AA389="Eastern"),"DNS-Eastern",
IF(AND('Post Data'!$D389="Invoice Validation",'Post Data'!$AA389="Northern"),"DNS-Northern",
IF(AND('Post Data'!$D389="Invoice Validation",'Post Data'!$AA389="Southern"),"DNS-Southern",
IF(AND('Post Data'!$D389="Invoice Validation",'Post Data'!$AA389="Western"),"DNS-Western",
IF(AND('Post Data'!$D389="Invoiced Validation",'Post Data'!$AA389="Ops CO"),"DNS-Regional Ops",
IF(OR('Post Data'!$D389="Create &amp; Upload PO",'Post Data'!$D389="Payment Status Update",'Post Data'!$D389="Create SES and Send to Finance"),"DNS-Finance",
IF('Post Data'!$D389="SCM Invoice Validation","DNS-SCM")))))))))))))))</f>
        <v>DNS-Western</v>
      </c>
      <c r="Z389" s="1" t="str">
        <f>IF(ISNUMBER(SEARCH("DNS",'Post Data'!$Y389)),"DNS","Vendor")</f>
        <v>DNS</v>
      </c>
      <c r="AA389" s="1" t="str">
        <f t="array" ref="AA389">IFS(ISNUMBER(SEARCH("Central Office",'Post Data'!$C389)),"Ops CO",
OR(ISNUMBER(SEARCH("CNR",'Post Data'!$C389)),ISNUMBER(SEARCH("NWR",'Post Data'!$C389))),"Central",
OR(ISNUMBER(SEARCH("ESR",'Post Data'!$C389)),ISNUMBER(SEARCH("UVR",'Post Data'!$C389))),"Eastern",
OR(ISNUMBER(SEARCH("NCR",'Post Data'!$C389)),ISNUMBER(SEARCH("NTR",'Post Data'!$C389))),"Northern",
OR(ISNUMBER(SEARCH("WSR",'Post Data'!$C389)),ISNUMBER(SEARCH("SUR",'Post Data'!$C389))),"Southern",
OR(ISNUMBER(SEARCH("WCR",'Post Data'!$C389)),ISNUMBER(SEARCH("WNR",'Post Data'!$C389))),"Western")</f>
        <v>Western</v>
      </c>
      <c r="AB389" s="1" t="str">
        <f>'Post Data'!$R389</f>
        <v>Refuel</v>
      </c>
      <c r="AC389" s="4">
        <v>45107.0</v>
      </c>
      <c r="AD389" s="1">
        <f>COUNTIFS('Post Data'!$X$2:$X$465,"Within SLA",'Post Data'!$C$2:$C$465,'Post Data'!$C389,'Post Data'!$D$2:$D$465,'Post Data'!$D389)</f>
        <v>1</v>
      </c>
      <c r="AE389" s="1">
        <f>COUNTIFS('Post Data'!$X$2:$X$465,"SLA Violated",'Post Data'!$C$2:$C$465,'Post Data'!$C389,'Post Data'!$D$2:$D$465,'Post Data'!$D389)</f>
        <v>0</v>
      </c>
      <c r="AF389" s="10">
        <f>'Post Data'!$AD389/('Post Data'!$AD389+'Post Data'!$AE389)</f>
        <v>1</v>
      </c>
    </row>
    <row r="390" ht="15.75" customHeight="1">
      <c r="A390" s="1" t="s">
        <v>825</v>
      </c>
      <c r="B390" s="1" t="s">
        <v>29</v>
      </c>
      <c r="C390" s="1" t="s">
        <v>826</v>
      </c>
      <c r="D390" s="1" t="s">
        <v>108</v>
      </c>
      <c r="E390" s="1" t="s">
        <v>689</v>
      </c>
      <c r="F390" s="1" t="s">
        <v>690</v>
      </c>
      <c r="G390" s="1" t="s">
        <v>188</v>
      </c>
      <c r="H390" s="1" t="s">
        <v>189</v>
      </c>
      <c r="I390" s="1">
        <v>91.0</v>
      </c>
      <c r="J390" s="1" t="s">
        <v>34</v>
      </c>
      <c r="K390" s="1" t="s">
        <v>35</v>
      </c>
      <c r="L390" s="9">
        <v>45129.49097222222</v>
      </c>
      <c r="M390" s="9">
        <v>45117.49097222222</v>
      </c>
      <c r="N390" s="9">
        <v>45118.64097222222</v>
      </c>
      <c r="O390" s="1" t="s">
        <v>246</v>
      </c>
      <c r="P390" s="1" t="b">
        <v>0</v>
      </c>
      <c r="Q390" s="1" t="s">
        <v>108</v>
      </c>
      <c r="R390" s="1" t="s">
        <v>42</v>
      </c>
      <c r="S390" s="1" t="s">
        <v>725</v>
      </c>
      <c r="T390" s="1" t="s">
        <v>39</v>
      </c>
      <c r="U390" s="1" t="str">
        <f>IF(ISNUMBER('Post Data'!$N390),"Done","Pending")</f>
        <v>Done</v>
      </c>
      <c r="V390" s="5">
        <f>IFERROR('Post Data'!$N390-'Post Data'!$M390,5000)</f>
        <v>1.15</v>
      </c>
      <c r="W390" s="1" t="str">
        <f t="array" ref="W390">IFS('Post Data'!$V390&lt;=5,"00-05 Days",
AND('Post Data'!$V390&gt;5,'Post Data'!$V390&lt;=10),"06-10 Days",
AND('Post Data'!$V390&gt;10,'Post Data'!$V390&lt;=15),"11-15 Days",
AND('Post Data'!$V390&gt;15,'Post Data'!$V390&lt;=20),"16-20 Days",
'Post Data'!$V390&gt;20,"20+ Days")</f>
        <v>00-05 Days</v>
      </c>
      <c r="X390" s="1" t="str">
        <f>IF(AND('Post Data'!$N390&lt;='Post Data'!$L390,'Post Data'!$N390&lt;&gt;0),"Within SLA",IF(AND(TODAY()&lt;='Post Data'!$L390,'Post Data'!$N390=0),"Within SLA","SLA Violated"))</f>
        <v>Within SLA</v>
      </c>
      <c r="Y390" s="1" t="str">
        <f t="array" ref="Y390">IFERROR(INDEX('Pending @'!$B$2:$B$19,MATCH('Post Data'!$H390,'Pending @'!$A$2:$A$19,0)),
IF(AND('Post Data'!$D390="Region Update",'Post Data'!$AA390="Central"),"DNS-Central",
IF(AND('Post Data'!$D390="Region Update",'Post Data'!$AA390="Eastern"),"DNS-Eastern",
IF(AND('Post Data'!$D390="Region Update",'Post Data'!$AA390="Northern"),"DNS-Northern",
IF(AND('Post Data'!$D390="Region Update",'Post Data'!$AA390="Southern"),"DNS-Southern",
IF(AND('Post Data'!$D390="Region Update",'Post Data'!$AA390="Western"),"DNS-Western",
IF(AND('Post Data'!$D390="Region Update",'Post Data'!$AA390="Ops CO"),"DNS-Regional Ops",
IF(AND('Post Data'!$D390="Invoice Validation",'Post Data'!$AA390="Central"),"DNS-Central",
IF(AND('Post Data'!$D390="Invoice Validation",'Post Data'!$AA390="Eastern"),"DNS-Eastern",
IF(AND('Post Data'!$D390="Invoice Validation",'Post Data'!$AA390="Northern"),"DNS-Northern",
IF(AND('Post Data'!$D390="Invoice Validation",'Post Data'!$AA390="Southern"),"DNS-Southern",
IF(AND('Post Data'!$D390="Invoice Validation",'Post Data'!$AA390="Western"),"DNS-Western",
IF(AND('Post Data'!$D390="Invoiced Validation",'Post Data'!$AA390="Ops CO"),"DNS-Regional Ops",
IF(OR('Post Data'!$D390="Create &amp; Upload PO",'Post Data'!$D390="Payment Status Update",'Post Data'!$D390="Create SES and Send to Finance"),"DNS-Finance",
IF('Post Data'!$D390="SCM Invoice Validation","DNS-SCM")))))))))))))))</f>
        <v>DNS-Western</v>
      </c>
      <c r="Z390" s="1" t="str">
        <f>IF(ISNUMBER(SEARCH("DNS",'Post Data'!$Y390)),"DNS","Vendor")</f>
        <v>DNS</v>
      </c>
      <c r="AA390" s="1" t="str">
        <f t="array" ref="AA390">IFS(ISNUMBER(SEARCH("Central Office",'Post Data'!$C390)),"Ops CO",
OR(ISNUMBER(SEARCH("CNR",'Post Data'!$C390)),ISNUMBER(SEARCH("NWR",'Post Data'!$C390))),"Central",
OR(ISNUMBER(SEARCH("ESR",'Post Data'!$C390)),ISNUMBER(SEARCH("UVR",'Post Data'!$C390))),"Eastern",
OR(ISNUMBER(SEARCH("NCR",'Post Data'!$C390)),ISNUMBER(SEARCH("NTR",'Post Data'!$C390))),"Northern",
OR(ISNUMBER(SEARCH("WSR",'Post Data'!$C390)),ISNUMBER(SEARCH("SUR",'Post Data'!$C390))),"Southern",
OR(ISNUMBER(SEARCH("WCR",'Post Data'!$C390)),ISNUMBER(SEARCH("WNR",'Post Data'!$C390))),"Western")</f>
        <v>Western</v>
      </c>
      <c r="AB390" s="1" t="str">
        <f>'Post Data'!$R390</f>
        <v>PG</v>
      </c>
      <c r="AC390" s="4">
        <v>44985.0</v>
      </c>
      <c r="AD390" s="1">
        <f>COUNTIFS('Post Data'!$X$2:$X$465,"Within SLA",'Post Data'!$C$2:$C$465,'Post Data'!$C390,'Post Data'!$D$2:$D$465,'Post Data'!$D390)</f>
        <v>1</v>
      </c>
      <c r="AE390" s="1">
        <f>COUNTIFS('Post Data'!$X$2:$X$465,"SLA Violated",'Post Data'!$C$2:$C$465,'Post Data'!$C390,'Post Data'!$D$2:$D$465,'Post Data'!$D390)</f>
        <v>0</v>
      </c>
      <c r="AF390" s="10">
        <f>'Post Data'!$AD390/('Post Data'!$AD390+'Post Data'!$AE390)</f>
        <v>1</v>
      </c>
    </row>
    <row r="391" ht="15.75" customHeight="1">
      <c r="A391" s="1" t="s">
        <v>827</v>
      </c>
      <c r="B391" s="1" t="s">
        <v>29</v>
      </c>
      <c r="C391" s="1" t="s">
        <v>828</v>
      </c>
      <c r="D391" s="1" t="s">
        <v>108</v>
      </c>
      <c r="E391" s="1" t="s">
        <v>689</v>
      </c>
      <c r="F391" s="1" t="s">
        <v>690</v>
      </c>
      <c r="G391" s="1" t="s">
        <v>188</v>
      </c>
      <c r="H391" s="1" t="s">
        <v>189</v>
      </c>
      <c r="I391" s="1">
        <v>90.0</v>
      </c>
      <c r="J391" s="1" t="s">
        <v>34</v>
      </c>
      <c r="K391" s="1" t="s">
        <v>35</v>
      </c>
      <c r="L391" s="9">
        <v>45129.490277777775</v>
      </c>
      <c r="M391" s="9">
        <v>45117.490277777775</v>
      </c>
      <c r="N391" s="9">
        <v>45118.64236111111</v>
      </c>
      <c r="O391" s="1" t="s">
        <v>246</v>
      </c>
      <c r="P391" s="1" t="b">
        <v>0</v>
      </c>
      <c r="Q391" s="1" t="s">
        <v>108</v>
      </c>
      <c r="R391" s="1" t="s">
        <v>185</v>
      </c>
      <c r="S391" s="1" t="s">
        <v>691</v>
      </c>
      <c r="T391" s="1" t="s">
        <v>39</v>
      </c>
      <c r="U391" s="1" t="str">
        <f>IF(ISNUMBER('Post Data'!$N391),"Done","Pending")</f>
        <v>Done</v>
      </c>
      <c r="V391" s="5">
        <f>IFERROR('Post Data'!$N391-'Post Data'!$M391,5000)</f>
        <v>1.152083333</v>
      </c>
      <c r="W391" s="1" t="str">
        <f t="array" ref="W391">IFS('Post Data'!$V391&lt;=5,"00-05 Days",
AND('Post Data'!$V391&gt;5,'Post Data'!$V391&lt;=10),"06-10 Days",
AND('Post Data'!$V391&gt;10,'Post Data'!$V391&lt;=15),"11-15 Days",
AND('Post Data'!$V391&gt;15,'Post Data'!$V391&lt;=20),"16-20 Days",
'Post Data'!$V391&gt;20,"20+ Days")</f>
        <v>00-05 Days</v>
      </c>
      <c r="X391" s="1" t="str">
        <f>IF(AND('Post Data'!$N391&lt;='Post Data'!$L391,'Post Data'!$N391&lt;&gt;0),"Within SLA",IF(AND(TODAY()&lt;='Post Data'!$L391,'Post Data'!$N391=0),"Within SLA","SLA Violated"))</f>
        <v>Within SLA</v>
      </c>
      <c r="Y391" s="1" t="str">
        <f t="array" ref="Y391">IFERROR(INDEX('Pending @'!$B$2:$B$19,MATCH('Post Data'!$H391,'Pending @'!$A$2:$A$19,0)),
IF(AND('Post Data'!$D391="Region Update",'Post Data'!$AA391="Central"),"DNS-Central",
IF(AND('Post Data'!$D391="Region Update",'Post Data'!$AA391="Eastern"),"DNS-Eastern",
IF(AND('Post Data'!$D391="Region Update",'Post Data'!$AA391="Northern"),"DNS-Northern",
IF(AND('Post Data'!$D391="Region Update",'Post Data'!$AA391="Southern"),"DNS-Southern",
IF(AND('Post Data'!$D391="Region Update",'Post Data'!$AA391="Western"),"DNS-Western",
IF(AND('Post Data'!$D391="Region Update",'Post Data'!$AA391="Ops CO"),"DNS-Regional Ops",
IF(AND('Post Data'!$D391="Invoice Validation",'Post Data'!$AA391="Central"),"DNS-Central",
IF(AND('Post Data'!$D391="Invoice Validation",'Post Data'!$AA391="Eastern"),"DNS-Eastern",
IF(AND('Post Data'!$D391="Invoice Validation",'Post Data'!$AA391="Northern"),"DNS-Northern",
IF(AND('Post Data'!$D391="Invoice Validation",'Post Data'!$AA391="Southern"),"DNS-Southern",
IF(AND('Post Data'!$D391="Invoice Validation",'Post Data'!$AA391="Western"),"DNS-Western",
IF(AND('Post Data'!$D391="Invoiced Validation",'Post Data'!$AA391="Ops CO"),"DNS-Regional Ops",
IF(OR('Post Data'!$D391="Create &amp; Upload PO",'Post Data'!$D391="Payment Status Update",'Post Data'!$D391="Create SES and Send to Finance"),"DNS-Finance",
IF('Post Data'!$D391="SCM Invoice Validation","DNS-SCM")))))))))))))))</f>
        <v>DNS-Western</v>
      </c>
      <c r="Z391" s="1" t="str">
        <f>IF(ISNUMBER(SEARCH("DNS",'Post Data'!$Y391)),"DNS","Vendor")</f>
        <v>DNS</v>
      </c>
      <c r="AA391" s="1" t="str">
        <f t="array" ref="AA391">IFS(ISNUMBER(SEARCH("Central Office",'Post Data'!$C391)),"Ops CO",
OR(ISNUMBER(SEARCH("CNR",'Post Data'!$C391)),ISNUMBER(SEARCH("NWR",'Post Data'!$C391))),"Central",
OR(ISNUMBER(SEARCH("ESR",'Post Data'!$C391)),ISNUMBER(SEARCH("UVR",'Post Data'!$C391))),"Eastern",
OR(ISNUMBER(SEARCH("NCR",'Post Data'!$C391)),ISNUMBER(SEARCH("NTR",'Post Data'!$C391))),"Northern",
OR(ISNUMBER(SEARCH("WSR",'Post Data'!$C391)),ISNUMBER(SEARCH("SUR",'Post Data'!$C391))),"Southern",
OR(ISNUMBER(SEARCH("WCR",'Post Data'!$C391)),ISNUMBER(SEARCH("WNR",'Post Data'!$C391))),"Western")</f>
        <v>Ops CO</v>
      </c>
      <c r="AB391" s="1" t="str">
        <f>'Post Data'!$R391</f>
        <v>Caretaker</v>
      </c>
      <c r="AC391" s="4">
        <v>45016.0</v>
      </c>
      <c r="AD391" s="1">
        <f>COUNTIFS('Post Data'!$X$2:$X$465,"Within SLA",'Post Data'!$C$2:$C$465,'Post Data'!$C391,'Post Data'!$D$2:$D$465,'Post Data'!$D391)</f>
        <v>1</v>
      </c>
      <c r="AE391" s="1">
        <f>COUNTIFS('Post Data'!$X$2:$X$465,"SLA Violated",'Post Data'!$C$2:$C$465,'Post Data'!$C391,'Post Data'!$D$2:$D$465,'Post Data'!$D391)</f>
        <v>0</v>
      </c>
      <c r="AF391" s="10">
        <f>'Post Data'!$AD391/('Post Data'!$AD391+'Post Data'!$AE391)</f>
        <v>1</v>
      </c>
    </row>
    <row r="392" ht="15.75" customHeight="1">
      <c r="A392" s="1" t="s">
        <v>28</v>
      </c>
      <c r="B392" s="1" t="s">
        <v>29</v>
      </c>
      <c r="C392" s="1" t="s">
        <v>30</v>
      </c>
      <c r="D392" s="1" t="s">
        <v>31</v>
      </c>
      <c r="E392" s="1" t="s">
        <v>32</v>
      </c>
      <c r="F392" s="1" t="s">
        <v>33</v>
      </c>
      <c r="G392" s="1"/>
      <c r="H392" s="1"/>
      <c r="I392" s="1">
        <v>245.0</v>
      </c>
      <c r="J392" s="1" t="s">
        <v>34</v>
      </c>
      <c r="K392" s="1" t="s">
        <v>35</v>
      </c>
      <c r="L392" s="9">
        <v>45160.70277777778</v>
      </c>
      <c r="M392" s="9">
        <v>45160.70347222222</v>
      </c>
      <c r="N392" s="9"/>
      <c r="O392" s="1" t="s">
        <v>36</v>
      </c>
      <c r="P392" s="1" t="b">
        <v>1</v>
      </c>
      <c r="Q392" s="1" t="s">
        <v>31</v>
      </c>
      <c r="R392" s="1" t="s">
        <v>37</v>
      </c>
      <c r="S392" s="1" t="s">
        <v>38</v>
      </c>
      <c r="T392" s="1" t="s">
        <v>39</v>
      </c>
      <c r="U392" s="1" t="str">
        <f>IF(ISNUMBER('Post Data'!$N392),"Done","Pending")</f>
        <v>Pending</v>
      </c>
      <c r="V392" s="5">
        <f>IFERROR('Post Data'!$N392-'Post Data'!$M392,5000)</f>
        <v>-45160.70347</v>
      </c>
      <c r="W392" s="1" t="str">
        <f t="array" ref="W392">IFS('Post Data'!$V392&lt;=5,"00-05 Days",
AND('Post Data'!$V392&gt;5,'Post Data'!$V392&lt;=10),"06-10 Days",
AND('Post Data'!$V392&gt;10,'Post Data'!$V392&lt;=15),"11-15 Days",
AND('Post Data'!$V392&gt;15,'Post Data'!$V392&lt;=20),"16-20 Days",
'Post Data'!$V392&gt;20,"20+ Days")</f>
        <v>00-05 Days</v>
      </c>
      <c r="X392" s="1" t="str">
        <f>IF(AND('Post Data'!$N392&lt;='Post Data'!$L392,'Post Data'!$N392&lt;&gt;0),"Within SLA",IF(AND(TODAY()&lt;='Post Data'!$L392,'Post Data'!$N392=0),"Within SLA","SLA Violated"))</f>
        <v>SLA Violated</v>
      </c>
      <c r="Y392" s="1" t="str">
        <f t="array" ref="Y392">IFERROR(INDEX('Pending @'!$B$2:$B$19,MATCH('Post Data'!$H392,'Pending @'!$A$2:$A$19,0)),
IF(AND('Post Data'!$D392="Region Update",'Post Data'!$AA392="Central"),"DNS-Central",
IF(AND('Post Data'!$D392="Region Update",'Post Data'!$AA392="Eastern"),"DNS-Eastern",
IF(AND('Post Data'!$D392="Region Update",'Post Data'!$AA392="Northern"),"DNS-Northern",
IF(AND('Post Data'!$D392="Region Update",'Post Data'!$AA392="Southern"),"DNS-Southern",
IF(AND('Post Data'!$D392="Region Update",'Post Data'!$AA392="Western"),"DNS-Western",
IF(AND('Post Data'!$D392="Region Update",'Post Data'!$AA392="Ops CO"),"DNS-Regional Ops",
IF(AND('Post Data'!$D392="Invoice Validation",'Post Data'!$AA392="Central"),"DNS-Central",
IF(AND('Post Data'!$D392="Invoice Validation",'Post Data'!$AA392="Eastern"),"DNS-Eastern",
IF(AND('Post Data'!$D392="Invoice Validation",'Post Data'!$AA392="Northern"),"DNS-Northern",
IF(AND('Post Data'!$D392="Invoice Validation",'Post Data'!$AA392="Southern"),"DNS-Southern",
IF(AND('Post Data'!$D392="Invoice Validation",'Post Data'!$AA392="Western"),"DNS-Western",
IF(AND('Post Data'!$D392="Invoiced Validation",'Post Data'!$AA392="Ops CO"),"DNS-Regional Ops",
IF(OR('Post Data'!$D392="Create &amp; Upload PO",'Post Data'!$D392="Payment Status Update",'Post Data'!$D392="Create SES and Send to Finance"),"DNS-Finance",
IF('Post Data'!$D392="SCM Invoice Validation","DNS-SCM")))))))))))))))</f>
        <v>DNS-Finance</v>
      </c>
      <c r="Z392" s="1" t="str">
        <f>IF(ISNUMBER(SEARCH("DNS",'Post Data'!$Y392)),"DNS","Vendor")</f>
        <v>DNS</v>
      </c>
      <c r="AA392" s="1" t="str">
        <f t="array" ref="AA392">IFS(ISNUMBER(SEARCH("Central Office",'Post Data'!$C392)),"Ops CO",
OR(ISNUMBER(SEARCH("CNR",'Post Data'!$C392)),ISNUMBER(SEARCH("NWR",'Post Data'!$C392))),"Central",
OR(ISNUMBER(SEARCH("ESR",'Post Data'!$C392)),ISNUMBER(SEARCH("UVR",'Post Data'!$C392))),"Eastern",
OR(ISNUMBER(SEARCH("NCR",'Post Data'!$C392)),ISNUMBER(SEARCH("NTR",'Post Data'!$C392))),"Northern",
OR(ISNUMBER(SEARCH("WSR",'Post Data'!$C392)),ISNUMBER(SEARCH("SUR",'Post Data'!$C392))),"Southern",
OR(ISNUMBER(SEARCH("WCR",'Post Data'!$C392)),ISNUMBER(SEARCH("WNR",'Post Data'!$C392))),"Western")</f>
        <v>Northern</v>
      </c>
      <c r="AB392" s="1" t="str">
        <f>'Post Data'!$R392</f>
        <v>PIS</v>
      </c>
      <c r="AC392" s="4">
        <v>45138.0</v>
      </c>
      <c r="AD392" s="1">
        <f>COUNTIFS('Post Data'!$X$2:$X$465,"Within SLA",'Post Data'!$C$2:$C$465,'Post Data'!$C392,'Post Data'!$D$2:$D$465,'Post Data'!$D392)</f>
        <v>0</v>
      </c>
      <c r="AE392" s="1">
        <f>COUNTIFS('Post Data'!$X$2:$X$465,"SLA Violated",'Post Data'!$C$2:$C$465,'Post Data'!$C392,'Post Data'!$D$2:$D$465,'Post Data'!$D392)</f>
        <v>2</v>
      </c>
      <c r="AF392" s="10">
        <f>'Post Data'!$AD392/('Post Data'!$AD392+'Post Data'!$AE392)</f>
        <v>0</v>
      </c>
    </row>
    <row r="393" ht="15.75" customHeight="1">
      <c r="A393" s="1" t="s">
        <v>40</v>
      </c>
      <c r="B393" s="1" t="s">
        <v>29</v>
      </c>
      <c r="C393" s="1" t="s">
        <v>41</v>
      </c>
      <c r="D393" s="1" t="s">
        <v>31</v>
      </c>
      <c r="E393" s="1" t="s">
        <v>32</v>
      </c>
      <c r="F393" s="1" t="s">
        <v>33</v>
      </c>
      <c r="G393" s="1"/>
      <c r="H393" s="1"/>
      <c r="I393" s="1">
        <v>272.0</v>
      </c>
      <c r="J393" s="1" t="s">
        <v>34</v>
      </c>
      <c r="K393" s="1" t="s">
        <v>35</v>
      </c>
      <c r="L393" s="9">
        <v>45160.70277777778</v>
      </c>
      <c r="M393" s="9">
        <v>45160.70347222222</v>
      </c>
      <c r="N393" s="9"/>
      <c r="O393" s="1" t="s">
        <v>36</v>
      </c>
      <c r="P393" s="1" t="b">
        <v>1</v>
      </c>
      <c r="Q393" s="1" t="s">
        <v>31</v>
      </c>
      <c r="R393" s="1" t="s">
        <v>42</v>
      </c>
      <c r="S393" s="1" t="s">
        <v>38</v>
      </c>
      <c r="T393" s="1" t="s">
        <v>39</v>
      </c>
      <c r="U393" s="1" t="str">
        <f>IF(ISNUMBER('Post Data'!$N393),"Done","Pending")</f>
        <v>Pending</v>
      </c>
      <c r="V393" s="5">
        <f>IFERROR('Post Data'!$N393-'Post Data'!$M393,5000)</f>
        <v>-45160.70347</v>
      </c>
      <c r="W393" s="1" t="str">
        <f t="array" ref="W393">IFS('Post Data'!$V393&lt;=5,"00-05 Days",
AND('Post Data'!$V393&gt;5,'Post Data'!$V393&lt;=10),"06-10 Days",
AND('Post Data'!$V393&gt;10,'Post Data'!$V393&lt;=15),"11-15 Days",
AND('Post Data'!$V393&gt;15,'Post Data'!$V393&lt;=20),"16-20 Days",
'Post Data'!$V393&gt;20,"20+ Days")</f>
        <v>00-05 Days</v>
      </c>
      <c r="X393" s="1" t="str">
        <f>IF(AND('Post Data'!$N393&lt;='Post Data'!$L393,'Post Data'!$N393&lt;&gt;0),"Within SLA",IF(AND(TODAY()&lt;='Post Data'!$L393,'Post Data'!$N393=0),"Within SLA","SLA Violated"))</f>
        <v>SLA Violated</v>
      </c>
      <c r="Y393" s="1" t="str">
        <f t="array" ref="Y393">IFERROR(INDEX('Pending @'!$B$2:$B$19,MATCH('Post Data'!$H393,'Pending @'!$A$2:$A$19,0)),
IF(AND('Post Data'!$D393="Region Update",'Post Data'!$AA393="Central"),"DNS-Central",
IF(AND('Post Data'!$D393="Region Update",'Post Data'!$AA393="Eastern"),"DNS-Eastern",
IF(AND('Post Data'!$D393="Region Update",'Post Data'!$AA393="Northern"),"DNS-Northern",
IF(AND('Post Data'!$D393="Region Update",'Post Data'!$AA393="Southern"),"DNS-Southern",
IF(AND('Post Data'!$D393="Region Update",'Post Data'!$AA393="Western"),"DNS-Western",
IF(AND('Post Data'!$D393="Region Update",'Post Data'!$AA393="Ops CO"),"DNS-Regional Ops",
IF(AND('Post Data'!$D393="Invoice Validation",'Post Data'!$AA393="Central"),"DNS-Central",
IF(AND('Post Data'!$D393="Invoice Validation",'Post Data'!$AA393="Eastern"),"DNS-Eastern",
IF(AND('Post Data'!$D393="Invoice Validation",'Post Data'!$AA393="Northern"),"DNS-Northern",
IF(AND('Post Data'!$D393="Invoice Validation",'Post Data'!$AA393="Southern"),"DNS-Southern",
IF(AND('Post Data'!$D393="Invoice Validation",'Post Data'!$AA393="Western"),"DNS-Western",
IF(AND('Post Data'!$D393="Invoiced Validation",'Post Data'!$AA393="Ops CO"),"DNS-Regional Ops",
IF(OR('Post Data'!$D393="Create &amp; Upload PO",'Post Data'!$D393="Payment Status Update",'Post Data'!$D393="Create SES and Send to Finance"),"DNS-Finance",
IF('Post Data'!$D393="SCM Invoice Validation","DNS-SCM")))))))))))))))</f>
        <v>DNS-Finance</v>
      </c>
      <c r="Z393" s="1" t="str">
        <f>IF(ISNUMBER(SEARCH("DNS",'Post Data'!$Y393)),"DNS","Vendor")</f>
        <v>DNS</v>
      </c>
      <c r="AA393" s="1" t="str">
        <f t="array" ref="AA393">IFS(ISNUMBER(SEARCH("Central Office",'Post Data'!$C393)),"Ops CO",
OR(ISNUMBER(SEARCH("CNR",'Post Data'!$C393)),ISNUMBER(SEARCH("NWR",'Post Data'!$C393))),"Central",
OR(ISNUMBER(SEARCH("ESR",'Post Data'!$C393)),ISNUMBER(SEARCH("UVR",'Post Data'!$C393))),"Eastern",
OR(ISNUMBER(SEARCH("NCR",'Post Data'!$C393)),ISNUMBER(SEARCH("NTR",'Post Data'!$C393))),"Northern",
OR(ISNUMBER(SEARCH("WSR",'Post Data'!$C393)),ISNUMBER(SEARCH("SUR",'Post Data'!$C393))),"Southern",
OR(ISNUMBER(SEARCH("WCR",'Post Data'!$C393)),ISNUMBER(SEARCH("WNR",'Post Data'!$C393))),"Western")</f>
        <v>Northern</v>
      </c>
      <c r="AB393" s="1" t="str">
        <f>'Post Data'!$R393</f>
        <v>PG</v>
      </c>
      <c r="AC393" s="4">
        <v>45138.0</v>
      </c>
      <c r="AD393" s="1">
        <f>COUNTIFS('Post Data'!$X$2:$X$465,"Within SLA",'Post Data'!$C$2:$C$465,'Post Data'!$C393,'Post Data'!$D$2:$D$465,'Post Data'!$D393)</f>
        <v>0</v>
      </c>
      <c r="AE393" s="1">
        <f>COUNTIFS('Post Data'!$X$2:$X$465,"SLA Violated",'Post Data'!$C$2:$C$465,'Post Data'!$C393,'Post Data'!$D$2:$D$465,'Post Data'!$D393)</f>
        <v>2</v>
      </c>
      <c r="AF393" s="10">
        <f>'Post Data'!$AD393/('Post Data'!$AD393+'Post Data'!$AE393)</f>
        <v>0</v>
      </c>
    </row>
    <row r="394" ht="15.75" customHeight="1">
      <c r="A394" s="1" t="s">
        <v>43</v>
      </c>
      <c r="B394" s="1" t="s">
        <v>29</v>
      </c>
      <c r="C394" s="1" t="s">
        <v>44</v>
      </c>
      <c r="D394" s="1" t="s">
        <v>31</v>
      </c>
      <c r="E394" s="1" t="s">
        <v>32</v>
      </c>
      <c r="F394" s="1" t="s">
        <v>33</v>
      </c>
      <c r="G394" s="1"/>
      <c r="H394" s="1"/>
      <c r="I394" s="1">
        <v>271.0</v>
      </c>
      <c r="J394" s="1" t="s">
        <v>34</v>
      </c>
      <c r="K394" s="1" t="s">
        <v>35</v>
      </c>
      <c r="L394" s="9">
        <v>45160.70208333333</v>
      </c>
      <c r="M394" s="9">
        <v>45160.70277777778</v>
      </c>
      <c r="N394" s="9"/>
      <c r="O394" s="1" t="s">
        <v>36</v>
      </c>
      <c r="P394" s="1" t="b">
        <v>1</v>
      </c>
      <c r="Q394" s="1" t="s">
        <v>31</v>
      </c>
      <c r="R394" s="1" t="s">
        <v>45</v>
      </c>
      <c r="S394" s="1" t="s">
        <v>38</v>
      </c>
      <c r="T394" s="1" t="s">
        <v>39</v>
      </c>
      <c r="U394" s="1" t="str">
        <f>IF(ISNUMBER('Post Data'!$N394),"Done","Pending")</f>
        <v>Pending</v>
      </c>
      <c r="V394" s="5">
        <f>IFERROR('Post Data'!$N394-'Post Data'!$M394,5000)</f>
        <v>-45160.70278</v>
      </c>
      <c r="W394" s="1" t="str">
        <f t="array" ref="W394">IFS('Post Data'!$V394&lt;=5,"00-05 Days",
AND('Post Data'!$V394&gt;5,'Post Data'!$V394&lt;=10),"06-10 Days",
AND('Post Data'!$V394&gt;10,'Post Data'!$V394&lt;=15),"11-15 Days",
AND('Post Data'!$V394&gt;15,'Post Data'!$V394&lt;=20),"16-20 Days",
'Post Data'!$V394&gt;20,"20+ Days")</f>
        <v>00-05 Days</v>
      </c>
      <c r="X394" s="1" t="str">
        <f>IF(AND('Post Data'!$N394&lt;='Post Data'!$L394,'Post Data'!$N394&lt;&gt;0),"Within SLA",IF(AND(TODAY()&lt;='Post Data'!$L394,'Post Data'!$N394=0),"Within SLA","SLA Violated"))</f>
        <v>SLA Violated</v>
      </c>
      <c r="Y394" s="1" t="str">
        <f t="array" ref="Y394">IFERROR(INDEX('Pending @'!$B$2:$B$19,MATCH('Post Data'!$H394,'Pending @'!$A$2:$A$19,0)),
IF(AND('Post Data'!$D394="Region Update",'Post Data'!$AA394="Central"),"DNS-Central",
IF(AND('Post Data'!$D394="Region Update",'Post Data'!$AA394="Eastern"),"DNS-Eastern",
IF(AND('Post Data'!$D394="Region Update",'Post Data'!$AA394="Northern"),"DNS-Northern",
IF(AND('Post Data'!$D394="Region Update",'Post Data'!$AA394="Southern"),"DNS-Southern",
IF(AND('Post Data'!$D394="Region Update",'Post Data'!$AA394="Western"),"DNS-Western",
IF(AND('Post Data'!$D394="Region Update",'Post Data'!$AA394="Ops CO"),"DNS-Regional Ops",
IF(AND('Post Data'!$D394="Invoice Validation",'Post Data'!$AA394="Central"),"DNS-Central",
IF(AND('Post Data'!$D394="Invoice Validation",'Post Data'!$AA394="Eastern"),"DNS-Eastern",
IF(AND('Post Data'!$D394="Invoice Validation",'Post Data'!$AA394="Northern"),"DNS-Northern",
IF(AND('Post Data'!$D394="Invoice Validation",'Post Data'!$AA394="Southern"),"DNS-Southern",
IF(AND('Post Data'!$D394="Invoice Validation",'Post Data'!$AA394="Western"),"DNS-Western",
IF(AND('Post Data'!$D394="Invoiced Validation",'Post Data'!$AA394="Ops CO"),"DNS-Regional Ops",
IF(OR('Post Data'!$D394="Create &amp; Upload PO",'Post Data'!$D394="Payment Status Update",'Post Data'!$D394="Create SES and Send to Finance"),"DNS-Finance",
IF('Post Data'!$D394="SCM Invoice Validation","DNS-SCM")))))))))))))))</f>
        <v>DNS-Finance</v>
      </c>
      <c r="Z394" s="1" t="str">
        <f>IF(ISNUMBER(SEARCH("DNS",'Post Data'!$Y394)),"DNS","Vendor")</f>
        <v>DNS</v>
      </c>
      <c r="AA394" s="1" t="str">
        <f t="array" ref="AA394">IFS(ISNUMBER(SEARCH("Central Office",'Post Data'!$C394)),"Ops CO",
OR(ISNUMBER(SEARCH("CNR",'Post Data'!$C394)),ISNUMBER(SEARCH("NWR",'Post Data'!$C394))),"Central",
OR(ISNUMBER(SEARCH("ESR",'Post Data'!$C394)),ISNUMBER(SEARCH("UVR",'Post Data'!$C394))),"Eastern",
OR(ISNUMBER(SEARCH("NCR",'Post Data'!$C394)),ISNUMBER(SEARCH("NTR",'Post Data'!$C394))),"Northern",
OR(ISNUMBER(SEARCH("WSR",'Post Data'!$C394)),ISNUMBER(SEARCH("SUR",'Post Data'!$C394))),"Southern",
OR(ISNUMBER(SEARCH("WCR",'Post Data'!$C394)),ISNUMBER(SEARCH("WNR",'Post Data'!$C394))),"Western")</f>
        <v>Southern</v>
      </c>
      <c r="AB394" s="1" t="str">
        <f>'Post Data'!$R394</f>
        <v>AC</v>
      </c>
      <c r="AC394" s="4">
        <v>45138.0</v>
      </c>
      <c r="AD394" s="1">
        <f>COUNTIFS('Post Data'!$X$2:$X$465,"Within SLA",'Post Data'!$C$2:$C$465,'Post Data'!$C394,'Post Data'!$D$2:$D$465,'Post Data'!$D394)</f>
        <v>0</v>
      </c>
      <c r="AE394" s="1">
        <f>COUNTIFS('Post Data'!$X$2:$X$465,"SLA Violated",'Post Data'!$C$2:$C$465,'Post Data'!$C394,'Post Data'!$D$2:$D$465,'Post Data'!$D394)</f>
        <v>2</v>
      </c>
      <c r="AF394" s="10">
        <f>'Post Data'!$AD394/('Post Data'!$AD394+'Post Data'!$AE394)</f>
        <v>0</v>
      </c>
    </row>
    <row r="395" ht="15.75" customHeight="1">
      <c r="A395" s="1" t="s">
        <v>46</v>
      </c>
      <c r="B395" s="1" t="s">
        <v>29</v>
      </c>
      <c r="C395" s="1" t="s">
        <v>47</v>
      </c>
      <c r="D395" s="1" t="s">
        <v>31</v>
      </c>
      <c r="E395" s="1" t="s">
        <v>32</v>
      </c>
      <c r="F395" s="1" t="s">
        <v>33</v>
      </c>
      <c r="G395" s="1"/>
      <c r="H395" s="1"/>
      <c r="I395" s="1">
        <v>127.0</v>
      </c>
      <c r="J395" s="1" t="s">
        <v>34</v>
      </c>
      <c r="K395" s="1" t="s">
        <v>35</v>
      </c>
      <c r="L395" s="9">
        <v>45160.70208333333</v>
      </c>
      <c r="M395" s="9">
        <v>45160.70277777778</v>
      </c>
      <c r="N395" s="9"/>
      <c r="O395" s="1" t="s">
        <v>36</v>
      </c>
      <c r="P395" s="1" t="b">
        <v>1</v>
      </c>
      <c r="Q395" s="1" t="s">
        <v>31</v>
      </c>
      <c r="R395" s="1" t="s">
        <v>37</v>
      </c>
      <c r="S395" s="1" t="s">
        <v>48</v>
      </c>
      <c r="T395" s="1" t="s">
        <v>39</v>
      </c>
      <c r="U395" s="1" t="str">
        <f>IF(ISNUMBER('Post Data'!$N395),"Done","Pending")</f>
        <v>Pending</v>
      </c>
      <c r="V395" s="5">
        <f>IFERROR('Post Data'!$N395-'Post Data'!$M395,5000)</f>
        <v>-45160.70278</v>
      </c>
      <c r="W395" s="1" t="str">
        <f t="array" ref="W395">IFS('Post Data'!$V395&lt;=5,"00-05 Days",
AND('Post Data'!$V395&gt;5,'Post Data'!$V395&lt;=10),"06-10 Days",
AND('Post Data'!$V395&gt;10,'Post Data'!$V395&lt;=15),"11-15 Days",
AND('Post Data'!$V395&gt;15,'Post Data'!$V395&lt;=20),"16-20 Days",
'Post Data'!$V395&gt;20,"20+ Days")</f>
        <v>00-05 Days</v>
      </c>
      <c r="X395" s="1" t="str">
        <f>IF(AND('Post Data'!$N395&lt;='Post Data'!$L395,'Post Data'!$N395&lt;&gt;0),"Within SLA",IF(AND(TODAY()&lt;='Post Data'!$L395,'Post Data'!$N395=0),"Within SLA","SLA Violated"))</f>
        <v>SLA Violated</v>
      </c>
      <c r="Y395" s="1" t="str">
        <f t="array" ref="Y395">IFERROR(INDEX('Pending @'!$B$2:$B$19,MATCH('Post Data'!$H395,'Pending @'!$A$2:$A$19,0)),
IF(AND('Post Data'!$D395="Region Update",'Post Data'!$AA395="Central"),"DNS-Central",
IF(AND('Post Data'!$D395="Region Update",'Post Data'!$AA395="Eastern"),"DNS-Eastern",
IF(AND('Post Data'!$D395="Region Update",'Post Data'!$AA395="Northern"),"DNS-Northern",
IF(AND('Post Data'!$D395="Region Update",'Post Data'!$AA395="Southern"),"DNS-Southern",
IF(AND('Post Data'!$D395="Region Update",'Post Data'!$AA395="Western"),"DNS-Western",
IF(AND('Post Data'!$D395="Region Update",'Post Data'!$AA395="Ops CO"),"DNS-Regional Ops",
IF(AND('Post Data'!$D395="Invoice Validation",'Post Data'!$AA395="Central"),"DNS-Central",
IF(AND('Post Data'!$D395="Invoice Validation",'Post Data'!$AA395="Eastern"),"DNS-Eastern",
IF(AND('Post Data'!$D395="Invoice Validation",'Post Data'!$AA395="Northern"),"DNS-Northern",
IF(AND('Post Data'!$D395="Invoice Validation",'Post Data'!$AA395="Southern"),"DNS-Southern",
IF(AND('Post Data'!$D395="Invoice Validation",'Post Data'!$AA395="Western"),"DNS-Western",
IF(AND('Post Data'!$D395="Invoiced Validation",'Post Data'!$AA395="Ops CO"),"DNS-Regional Ops",
IF(OR('Post Data'!$D395="Create &amp; Upload PO",'Post Data'!$D395="Payment Status Update",'Post Data'!$D395="Create SES and Send to Finance"),"DNS-Finance",
IF('Post Data'!$D395="SCM Invoice Validation","DNS-SCM")))))))))))))))</f>
        <v>DNS-Finance</v>
      </c>
      <c r="Z395" s="1" t="str">
        <f>IF(ISNUMBER(SEARCH("DNS",'Post Data'!$Y395)),"DNS","Vendor")</f>
        <v>DNS</v>
      </c>
      <c r="AA395" s="1" t="str">
        <f t="array" ref="AA395">IFS(ISNUMBER(SEARCH("Central Office",'Post Data'!$C395)),"Ops CO",
OR(ISNUMBER(SEARCH("CNR",'Post Data'!$C395)),ISNUMBER(SEARCH("NWR",'Post Data'!$C395))),"Central",
OR(ISNUMBER(SEARCH("ESR",'Post Data'!$C395)),ISNUMBER(SEARCH("UVR",'Post Data'!$C395))),"Eastern",
OR(ISNUMBER(SEARCH("NCR",'Post Data'!$C395)),ISNUMBER(SEARCH("NTR",'Post Data'!$C395))),"Northern",
OR(ISNUMBER(SEARCH("WSR",'Post Data'!$C395)),ISNUMBER(SEARCH("SUR",'Post Data'!$C395))),"Southern",
OR(ISNUMBER(SEARCH("WCR",'Post Data'!$C395)),ISNUMBER(SEARCH("WNR",'Post Data'!$C395))),"Western")</f>
        <v>Southern</v>
      </c>
      <c r="AB395" s="1" t="str">
        <f>'Post Data'!$R395</f>
        <v>PIS</v>
      </c>
      <c r="AC395" s="4">
        <v>45107.0</v>
      </c>
      <c r="AD395" s="1">
        <f>COUNTIFS('Post Data'!$X$2:$X$465,"Within SLA",'Post Data'!$C$2:$C$465,'Post Data'!$C395,'Post Data'!$D$2:$D$465,'Post Data'!$D395)</f>
        <v>0</v>
      </c>
      <c r="AE395" s="1">
        <f>COUNTIFS('Post Data'!$X$2:$X$465,"SLA Violated",'Post Data'!$C$2:$C$465,'Post Data'!$C395,'Post Data'!$D$2:$D$465,'Post Data'!$D395)</f>
        <v>2</v>
      </c>
      <c r="AF395" s="10">
        <f>'Post Data'!$AD395/('Post Data'!$AD395+'Post Data'!$AE395)</f>
        <v>0</v>
      </c>
    </row>
    <row r="396" ht="15.75" customHeight="1">
      <c r="A396" s="1" t="s">
        <v>49</v>
      </c>
      <c r="B396" s="1" t="s">
        <v>29</v>
      </c>
      <c r="C396" s="1" t="s">
        <v>50</v>
      </c>
      <c r="D396" s="1" t="s">
        <v>31</v>
      </c>
      <c r="E396" s="1" t="s">
        <v>32</v>
      </c>
      <c r="F396" s="1" t="s">
        <v>33</v>
      </c>
      <c r="G396" s="1"/>
      <c r="H396" s="1"/>
      <c r="I396" s="1">
        <v>254.0</v>
      </c>
      <c r="J396" s="1" t="s">
        <v>34</v>
      </c>
      <c r="K396" s="1" t="s">
        <v>35</v>
      </c>
      <c r="L396" s="9">
        <v>45160.70208333333</v>
      </c>
      <c r="M396" s="9">
        <v>45160.70277777778</v>
      </c>
      <c r="N396" s="9"/>
      <c r="O396" s="1" t="s">
        <v>36</v>
      </c>
      <c r="P396" s="1" t="b">
        <v>1</v>
      </c>
      <c r="Q396" s="1" t="s">
        <v>31</v>
      </c>
      <c r="R396" s="1" t="s">
        <v>51</v>
      </c>
      <c r="S396" s="1" t="s">
        <v>38</v>
      </c>
      <c r="T396" s="1" t="s">
        <v>39</v>
      </c>
      <c r="U396" s="1" t="str">
        <f>IF(ISNUMBER('Post Data'!$N396),"Done","Pending")</f>
        <v>Pending</v>
      </c>
      <c r="V396" s="5">
        <f>IFERROR('Post Data'!$N396-'Post Data'!$M396,5000)</f>
        <v>-45160.70278</v>
      </c>
      <c r="W396" s="1" t="str">
        <f t="array" ref="W396">IFS('Post Data'!$V396&lt;=5,"00-05 Days",
AND('Post Data'!$V396&gt;5,'Post Data'!$V396&lt;=10),"06-10 Days",
AND('Post Data'!$V396&gt;10,'Post Data'!$V396&lt;=15),"11-15 Days",
AND('Post Data'!$V396&gt;15,'Post Data'!$V396&lt;=20),"16-20 Days",
'Post Data'!$V396&gt;20,"20+ Days")</f>
        <v>00-05 Days</v>
      </c>
      <c r="X396" s="1" t="str">
        <f>IF(AND('Post Data'!$N396&lt;='Post Data'!$L396,'Post Data'!$N396&lt;&gt;0),"Within SLA",IF(AND(TODAY()&lt;='Post Data'!$L396,'Post Data'!$N396=0),"Within SLA","SLA Violated"))</f>
        <v>SLA Violated</v>
      </c>
      <c r="Y396" s="1" t="str">
        <f t="array" ref="Y396">IFERROR(INDEX('Pending @'!$B$2:$B$19,MATCH('Post Data'!$H396,'Pending @'!$A$2:$A$19,0)),
IF(AND('Post Data'!$D396="Region Update",'Post Data'!$AA396="Central"),"DNS-Central",
IF(AND('Post Data'!$D396="Region Update",'Post Data'!$AA396="Eastern"),"DNS-Eastern",
IF(AND('Post Data'!$D396="Region Update",'Post Data'!$AA396="Northern"),"DNS-Northern",
IF(AND('Post Data'!$D396="Region Update",'Post Data'!$AA396="Southern"),"DNS-Southern",
IF(AND('Post Data'!$D396="Region Update",'Post Data'!$AA396="Western"),"DNS-Western",
IF(AND('Post Data'!$D396="Region Update",'Post Data'!$AA396="Ops CO"),"DNS-Regional Ops",
IF(AND('Post Data'!$D396="Invoice Validation",'Post Data'!$AA396="Central"),"DNS-Central",
IF(AND('Post Data'!$D396="Invoice Validation",'Post Data'!$AA396="Eastern"),"DNS-Eastern",
IF(AND('Post Data'!$D396="Invoice Validation",'Post Data'!$AA396="Northern"),"DNS-Northern",
IF(AND('Post Data'!$D396="Invoice Validation",'Post Data'!$AA396="Southern"),"DNS-Southern",
IF(AND('Post Data'!$D396="Invoice Validation",'Post Data'!$AA396="Western"),"DNS-Western",
IF(AND('Post Data'!$D396="Invoiced Validation",'Post Data'!$AA396="Ops CO"),"DNS-Regional Ops",
IF(OR('Post Data'!$D396="Create &amp; Upload PO",'Post Data'!$D396="Payment Status Update",'Post Data'!$D396="Create SES and Send to Finance"),"DNS-Finance",
IF('Post Data'!$D396="SCM Invoice Validation","DNS-SCM")))))))))))))))</f>
        <v>DNS-Finance</v>
      </c>
      <c r="Z396" s="1" t="str">
        <f>IF(ISNUMBER(SEARCH("DNS",'Post Data'!$Y396)),"DNS","Vendor")</f>
        <v>DNS</v>
      </c>
      <c r="AA396" s="1" t="str">
        <f t="array" ref="AA396">IFS(ISNUMBER(SEARCH("Central Office",'Post Data'!$C396)),"Ops CO",
OR(ISNUMBER(SEARCH("CNR",'Post Data'!$C396)),ISNUMBER(SEARCH("NWR",'Post Data'!$C396))),"Central",
OR(ISNUMBER(SEARCH("ESR",'Post Data'!$C396)),ISNUMBER(SEARCH("UVR",'Post Data'!$C396))),"Eastern",
OR(ISNUMBER(SEARCH("NCR",'Post Data'!$C396)),ISNUMBER(SEARCH("NTR",'Post Data'!$C396))),"Northern",
OR(ISNUMBER(SEARCH("WSR",'Post Data'!$C396)),ISNUMBER(SEARCH("SUR",'Post Data'!$C396))),"Southern",
OR(ISNUMBER(SEARCH("WCR",'Post Data'!$C396)),ISNUMBER(SEARCH("WNR",'Post Data'!$C396))),"Western")</f>
        <v>Northern</v>
      </c>
      <c r="AB396" s="1" t="str">
        <f>'Post Data'!$R396</f>
        <v>Refuel</v>
      </c>
      <c r="AC396" s="4">
        <v>45138.0</v>
      </c>
      <c r="AD396" s="1">
        <f>COUNTIFS('Post Data'!$X$2:$X$465,"Within SLA",'Post Data'!$C$2:$C$465,'Post Data'!$C396,'Post Data'!$D$2:$D$465,'Post Data'!$D396)</f>
        <v>0</v>
      </c>
      <c r="AE396" s="1">
        <f>COUNTIFS('Post Data'!$X$2:$X$465,"SLA Violated",'Post Data'!$C$2:$C$465,'Post Data'!$C396,'Post Data'!$D$2:$D$465,'Post Data'!$D396)</f>
        <v>2</v>
      </c>
      <c r="AF396" s="10">
        <f>'Post Data'!$AD396/('Post Data'!$AD396+'Post Data'!$AE396)</f>
        <v>0</v>
      </c>
    </row>
    <row r="397" ht="15.75" customHeight="1">
      <c r="A397" s="1" t="s">
        <v>52</v>
      </c>
      <c r="B397" s="1" t="s">
        <v>29</v>
      </c>
      <c r="C397" s="1" t="s">
        <v>53</v>
      </c>
      <c r="D397" s="1" t="s">
        <v>54</v>
      </c>
      <c r="E397" s="1" t="s">
        <v>32</v>
      </c>
      <c r="F397" s="1" t="s">
        <v>33</v>
      </c>
      <c r="G397" s="1"/>
      <c r="H397" s="1"/>
      <c r="I397" s="1">
        <v>110.0</v>
      </c>
      <c r="J397" s="1" t="s">
        <v>34</v>
      </c>
      <c r="K397" s="1" t="s">
        <v>35</v>
      </c>
      <c r="L397" s="9">
        <v>45160.63125</v>
      </c>
      <c r="M397" s="9">
        <v>45160.631944444445</v>
      </c>
      <c r="N397" s="9"/>
      <c r="O397" s="1" t="s">
        <v>36</v>
      </c>
      <c r="P397" s="1" t="b">
        <v>1</v>
      </c>
      <c r="Q397" s="1" t="s">
        <v>54</v>
      </c>
      <c r="R397" s="1" t="s">
        <v>42</v>
      </c>
      <c r="S397" s="1" t="s">
        <v>48</v>
      </c>
      <c r="T397" s="1" t="s">
        <v>39</v>
      </c>
      <c r="U397" s="1" t="str">
        <f>IF(ISNUMBER('Post Data'!$N397),"Done","Pending")</f>
        <v>Pending</v>
      </c>
      <c r="V397" s="5">
        <f>IFERROR('Post Data'!$N397-'Post Data'!$M397,5000)</f>
        <v>-45160.63194</v>
      </c>
      <c r="W397" s="1" t="str">
        <f t="array" ref="W397">IFS('Post Data'!$V397&lt;=5,"00-05 Days",
AND('Post Data'!$V397&gt;5,'Post Data'!$V397&lt;=10),"06-10 Days",
AND('Post Data'!$V397&gt;10,'Post Data'!$V397&lt;=15),"11-15 Days",
AND('Post Data'!$V397&gt;15,'Post Data'!$V397&lt;=20),"16-20 Days",
'Post Data'!$V397&gt;20,"20+ Days")</f>
        <v>00-05 Days</v>
      </c>
      <c r="X397" s="1" t="str">
        <f>IF(AND('Post Data'!$N397&lt;='Post Data'!$L397,'Post Data'!$N397&lt;&gt;0),"Within SLA",IF(AND(TODAY()&lt;='Post Data'!$L397,'Post Data'!$N397=0),"Within SLA","SLA Violated"))</f>
        <v>SLA Violated</v>
      </c>
      <c r="Y397" s="1" t="str">
        <f t="array" ref="Y397">IFERROR(INDEX('Pending @'!$B$2:$B$19,MATCH('Post Data'!$H397,'Pending @'!$A$2:$A$19,0)),
IF(AND('Post Data'!$D397="Region Update",'Post Data'!$AA397="Central"),"DNS-Central",
IF(AND('Post Data'!$D397="Region Update",'Post Data'!$AA397="Eastern"),"DNS-Eastern",
IF(AND('Post Data'!$D397="Region Update",'Post Data'!$AA397="Northern"),"DNS-Northern",
IF(AND('Post Data'!$D397="Region Update",'Post Data'!$AA397="Southern"),"DNS-Southern",
IF(AND('Post Data'!$D397="Region Update",'Post Data'!$AA397="Western"),"DNS-Western",
IF(AND('Post Data'!$D397="Region Update",'Post Data'!$AA397="Ops CO"),"DNS-Regional Ops",
IF(AND('Post Data'!$D397="Invoice Validation",'Post Data'!$AA397="Central"),"DNS-Central",
IF(AND('Post Data'!$D397="Invoice Validation",'Post Data'!$AA397="Eastern"),"DNS-Eastern",
IF(AND('Post Data'!$D397="Invoice Validation",'Post Data'!$AA397="Northern"),"DNS-Northern",
IF(AND('Post Data'!$D397="Invoice Validation",'Post Data'!$AA397="Southern"),"DNS-Southern",
IF(AND('Post Data'!$D397="Invoice Validation",'Post Data'!$AA397="Western"),"DNS-Western",
IF(AND('Post Data'!$D397="Invoiced Validation",'Post Data'!$AA397="Ops CO"),"DNS-Regional Ops",
IF(OR('Post Data'!$D397="Create &amp; Upload PO",'Post Data'!$D397="Payment Status Update",'Post Data'!$D397="Create SES and Send to Finance"),"DNS-Finance",
IF('Post Data'!$D397="SCM Invoice Validation","DNS-SCM")))))))))))))))</f>
        <v>DNS-Finance</v>
      </c>
      <c r="Z397" s="1" t="str">
        <f>IF(ISNUMBER(SEARCH("DNS",'Post Data'!$Y397)),"DNS","Vendor")</f>
        <v>DNS</v>
      </c>
      <c r="AA397" s="1" t="str">
        <f t="array" ref="AA397">IFS(ISNUMBER(SEARCH("Central Office",'Post Data'!$C397)),"Ops CO",
OR(ISNUMBER(SEARCH("CNR",'Post Data'!$C397)),ISNUMBER(SEARCH("NWR",'Post Data'!$C397))),"Central",
OR(ISNUMBER(SEARCH("ESR",'Post Data'!$C397)),ISNUMBER(SEARCH("UVR",'Post Data'!$C397))),"Eastern",
OR(ISNUMBER(SEARCH("NCR",'Post Data'!$C397)),ISNUMBER(SEARCH("NTR",'Post Data'!$C397))),"Northern",
OR(ISNUMBER(SEARCH("WSR",'Post Data'!$C397)),ISNUMBER(SEARCH("SUR",'Post Data'!$C397))),"Southern",
OR(ISNUMBER(SEARCH("WCR",'Post Data'!$C397)),ISNUMBER(SEARCH("WNR",'Post Data'!$C397))),"Western")</f>
        <v>Central</v>
      </c>
      <c r="AB397" s="1" t="str">
        <f>'Post Data'!$R397</f>
        <v>PG</v>
      </c>
      <c r="AC397" s="4">
        <v>45107.0</v>
      </c>
      <c r="AD397" s="1">
        <f>COUNTIFS('Post Data'!$X$2:$X$465,"Within SLA",'Post Data'!$C$2:$C$465,'Post Data'!$C397,'Post Data'!$D$2:$D$465,'Post Data'!$D397)</f>
        <v>0</v>
      </c>
      <c r="AE397" s="1">
        <f>COUNTIFS('Post Data'!$X$2:$X$465,"SLA Violated",'Post Data'!$C$2:$C$465,'Post Data'!$C397,'Post Data'!$D$2:$D$465,'Post Data'!$D397)</f>
        <v>2</v>
      </c>
      <c r="AF397" s="10">
        <f>'Post Data'!$AD397/('Post Data'!$AD397+'Post Data'!$AE397)</f>
        <v>0</v>
      </c>
    </row>
    <row r="398" ht="15.75" customHeight="1">
      <c r="A398" s="1" t="s">
        <v>55</v>
      </c>
      <c r="B398" s="1" t="s">
        <v>29</v>
      </c>
      <c r="C398" s="1" t="s">
        <v>56</v>
      </c>
      <c r="D398" s="1" t="s">
        <v>54</v>
      </c>
      <c r="E398" s="1" t="s">
        <v>32</v>
      </c>
      <c r="F398" s="1" t="s">
        <v>33</v>
      </c>
      <c r="G398" s="1"/>
      <c r="H398" s="1"/>
      <c r="I398" s="1">
        <v>128.0</v>
      </c>
      <c r="J398" s="1" t="s">
        <v>34</v>
      </c>
      <c r="K398" s="1" t="s">
        <v>35</v>
      </c>
      <c r="L398" s="9">
        <v>45160.623611111114</v>
      </c>
      <c r="M398" s="9">
        <v>45160.62430555555</v>
      </c>
      <c r="N398" s="9"/>
      <c r="O398" s="1" t="s">
        <v>36</v>
      </c>
      <c r="P398" s="1" t="b">
        <v>1</v>
      </c>
      <c r="Q398" s="1" t="s">
        <v>54</v>
      </c>
      <c r="R398" s="1" t="s">
        <v>51</v>
      </c>
      <c r="S398" s="1" t="s">
        <v>48</v>
      </c>
      <c r="T398" s="1" t="s">
        <v>39</v>
      </c>
      <c r="U398" s="1" t="str">
        <f>IF(ISNUMBER('Post Data'!$N398),"Done","Pending")</f>
        <v>Pending</v>
      </c>
      <c r="V398" s="5">
        <f>IFERROR('Post Data'!$N398-'Post Data'!$M398,5000)</f>
        <v>-45160.62431</v>
      </c>
      <c r="W398" s="1" t="str">
        <f t="array" ref="W398">IFS('Post Data'!$V398&lt;=5,"00-05 Days",
AND('Post Data'!$V398&gt;5,'Post Data'!$V398&lt;=10),"06-10 Days",
AND('Post Data'!$V398&gt;10,'Post Data'!$V398&lt;=15),"11-15 Days",
AND('Post Data'!$V398&gt;15,'Post Data'!$V398&lt;=20),"16-20 Days",
'Post Data'!$V398&gt;20,"20+ Days")</f>
        <v>00-05 Days</v>
      </c>
      <c r="X398" s="1" t="str">
        <f>IF(AND('Post Data'!$N398&lt;='Post Data'!$L398,'Post Data'!$N398&lt;&gt;0),"Within SLA",IF(AND(TODAY()&lt;='Post Data'!$L398,'Post Data'!$N398=0),"Within SLA","SLA Violated"))</f>
        <v>SLA Violated</v>
      </c>
      <c r="Y398" s="1" t="str">
        <f t="array" ref="Y398">IFERROR(INDEX('Pending @'!$B$2:$B$19,MATCH('Post Data'!$H398,'Pending @'!$A$2:$A$19,0)),
IF(AND('Post Data'!$D398="Region Update",'Post Data'!$AA398="Central"),"DNS-Central",
IF(AND('Post Data'!$D398="Region Update",'Post Data'!$AA398="Eastern"),"DNS-Eastern",
IF(AND('Post Data'!$D398="Region Update",'Post Data'!$AA398="Northern"),"DNS-Northern",
IF(AND('Post Data'!$D398="Region Update",'Post Data'!$AA398="Southern"),"DNS-Southern",
IF(AND('Post Data'!$D398="Region Update",'Post Data'!$AA398="Western"),"DNS-Western",
IF(AND('Post Data'!$D398="Region Update",'Post Data'!$AA398="Ops CO"),"DNS-Regional Ops",
IF(AND('Post Data'!$D398="Invoice Validation",'Post Data'!$AA398="Central"),"DNS-Central",
IF(AND('Post Data'!$D398="Invoice Validation",'Post Data'!$AA398="Eastern"),"DNS-Eastern",
IF(AND('Post Data'!$D398="Invoice Validation",'Post Data'!$AA398="Northern"),"DNS-Northern",
IF(AND('Post Data'!$D398="Invoice Validation",'Post Data'!$AA398="Southern"),"DNS-Southern",
IF(AND('Post Data'!$D398="Invoice Validation",'Post Data'!$AA398="Western"),"DNS-Western",
IF(AND('Post Data'!$D398="Invoiced Validation",'Post Data'!$AA398="Ops CO"),"DNS-Regional Ops",
IF(OR('Post Data'!$D398="Create &amp; Upload PO",'Post Data'!$D398="Payment Status Update",'Post Data'!$D398="Create SES and Send to Finance"),"DNS-Finance",
IF('Post Data'!$D398="SCM Invoice Validation","DNS-SCM")))))))))))))))</f>
        <v>DNS-Finance</v>
      </c>
      <c r="Z398" s="1" t="str">
        <f>IF(ISNUMBER(SEARCH("DNS",'Post Data'!$Y398)),"DNS","Vendor")</f>
        <v>DNS</v>
      </c>
      <c r="AA398" s="1" t="str">
        <f t="array" ref="AA398">IFS(ISNUMBER(SEARCH("Central Office",'Post Data'!$C398)),"Ops CO",
OR(ISNUMBER(SEARCH("CNR",'Post Data'!$C398)),ISNUMBER(SEARCH("NWR",'Post Data'!$C398))),"Central",
OR(ISNUMBER(SEARCH("ESR",'Post Data'!$C398)),ISNUMBER(SEARCH("UVR",'Post Data'!$C398))),"Eastern",
OR(ISNUMBER(SEARCH("NCR",'Post Data'!$C398)),ISNUMBER(SEARCH("NTR",'Post Data'!$C398))),"Northern",
OR(ISNUMBER(SEARCH("WSR",'Post Data'!$C398)),ISNUMBER(SEARCH("SUR",'Post Data'!$C398))),"Southern",
OR(ISNUMBER(SEARCH("WCR",'Post Data'!$C398)),ISNUMBER(SEARCH("WNR",'Post Data'!$C398))),"Western")</f>
        <v>Northern</v>
      </c>
      <c r="AB398" s="1" t="str">
        <f>'Post Data'!$R398</f>
        <v>Refuel</v>
      </c>
      <c r="AC398" s="4">
        <v>45107.0</v>
      </c>
      <c r="AD398" s="1">
        <f>COUNTIFS('Post Data'!$X$2:$X$465,"Within SLA",'Post Data'!$C$2:$C$465,'Post Data'!$C398,'Post Data'!$D$2:$D$465,'Post Data'!$D398)</f>
        <v>0</v>
      </c>
      <c r="AE398" s="1">
        <f>COUNTIFS('Post Data'!$X$2:$X$465,"SLA Violated",'Post Data'!$C$2:$C$465,'Post Data'!$C398,'Post Data'!$D$2:$D$465,'Post Data'!$D398)</f>
        <v>2</v>
      </c>
      <c r="AF398" s="10">
        <f>'Post Data'!$AD398/('Post Data'!$AD398+'Post Data'!$AE398)</f>
        <v>0</v>
      </c>
    </row>
    <row r="399" ht="15.75" customHeight="1">
      <c r="A399" s="1" t="s">
        <v>57</v>
      </c>
      <c r="B399" s="1" t="s">
        <v>29</v>
      </c>
      <c r="C399" s="1" t="s">
        <v>58</v>
      </c>
      <c r="D399" s="1" t="s">
        <v>54</v>
      </c>
      <c r="E399" s="1" t="s">
        <v>32</v>
      </c>
      <c r="F399" s="1" t="s">
        <v>33</v>
      </c>
      <c r="G399" s="1"/>
      <c r="H399" s="1"/>
      <c r="I399" s="1">
        <v>131.0</v>
      </c>
      <c r="J399" s="1" t="s">
        <v>34</v>
      </c>
      <c r="K399" s="1" t="s">
        <v>35</v>
      </c>
      <c r="L399" s="9">
        <v>45160.614583333336</v>
      </c>
      <c r="M399" s="9">
        <v>45160.615277777775</v>
      </c>
      <c r="N399" s="9"/>
      <c r="O399" s="1" t="s">
        <v>36</v>
      </c>
      <c r="P399" s="1" t="b">
        <v>1</v>
      </c>
      <c r="Q399" s="1" t="s">
        <v>54</v>
      </c>
      <c r="R399" s="1" t="s">
        <v>51</v>
      </c>
      <c r="S399" s="1" t="s">
        <v>48</v>
      </c>
      <c r="T399" s="1" t="s">
        <v>39</v>
      </c>
      <c r="U399" s="1" t="str">
        <f>IF(ISNUMBER('Post Data'!$N399),"Done","Pending")</f>
        <v>Pending</v>
      </c>
      <c r="V399" s="5">
        <f>IFERROR('Post Data'!$N399-'Post Data'!$M399,5000)</f>
        <v>-45160.61528</v>
      </c>
      <c r="W399" s="1" t="str">
        <f t="array" ref="W399">IFS('Post Data'!$V399&lt;=5,"00-05 Days",
AND('Post Data'!$V399&gt;5,'Post Data'!$V399&lt;=10),"06-10 Days",
AND('Post Data'!$V399&gt;10,'Post Data'!$V399&lt;=15),"11-15 Days",
AND('Post Data'!$V399&gt;15,'Post Data'!$V399&lt;=20),"16-20 Days",
'Post Data'!$V399&gt;20,"20+ Days")</f>
        <v>00-05 Days</v>
      </c>
      <c r="X399" s="1" t="str">
        <f>IF(AND('Post Data'!$N399&lt;='Post Data'!$L399,'Post Data'!$N399&lt;&gt;0),"Within SLA",IF(AND(TODAY()&lt;='Post Data'!$L399,'Post Data'!$N399=0),"Within SLA","SLA Violated"))</f>
        <v>SLA Violated</v>
      </c>
      <c r="Y399" s="1" t="str">
        <f t="array" ref="Y399">IFERROR(INDEX('Pending @'!$B$2:$B$19,MATCH('Post Data'!$H399,'Pending @'!$A$2:$A$19,0)),
IF(AND('Post Data'!$D399="Region Update",'Post Data'!$AA399="Central"),"DNS-Central",
IF(AND('Post Data'!$D399="Region Update",'Post Data'!$AA399="Eastern"),"DNS-Eastern",
IF(AND('Post Data'!$D399="Region Update",'Post Data'!$AA399="Northern"),"DNS-Northern",
IF(AND('Post Data'!$D399="Region Update",'Post Data'!$AA399="Southern"),"DNS-Southern",
IF(AND('Post Data'!$D399="Region Update",'Post Data'!$AA399="Western"),"DNS-Western",
IF(AND('Post Data'!$D399="Region Update",'Post Data'!$AA399="Ops CO"),"DNS-Regional Ops",
IF(AND('Post Data'!$D399="Invoice Validation",'Post Data'!$AA399="Central"),"DNS-Central",
IF(AND('Post Data'!$D399="Invoice Validation",'Post Data'!$AA399="Eastern"),"DNS-Eastern",
IF(AND('Post Data'!$D399="Invoice Validation",'Post Data'!$AA399="Northern"),"DNS-Northern",
IF(AND('Post Data'!$D399="Invoice Validation",'Post Data'!$AA399="Southern"),"DNS-Southern",
IF(AND('Post Data'!$D399="Invoice Validation",'Post Data'!$AA399="Western"),"DNS-Western",
IF(AND('Post Data'!$D399="Invoiced Validation",'Post Data'!$AA399="Ops CO"),"DNS-Regional Ops",
IF(OR('Post Data'!$D399="Create &amp; Upload PO",'Post Data'!$D399="Payment Status Update",'Post Data'!$D399="Create SES and Send to Finance"),"DNS-Finance",
IF('Post Data'!$D399="SCM Invoice Validation","DNS-SCM")))))))))))))))</f>
        <v>DNS-Finance</v>
      </c>
      <c r="Z399" s="1" t="str">
        <f>IF(ISNUMBER(SEARCH("DNS",'Post Data'!$Y399)),"DNS","Vendor")</f>
        <v>DNS</v>
      </c>
      <c r="AA399" s="1" t="str">
        <f t="array" ref="AA399">IFS(ISNUMBER(SEARCH("Central Office",'Post Data'!$C399)),"Ops CO",
OR(ISNUMBER(SEARCH("CNR",'Post Data'!$C399)),ISNUMBER(SEARCH("NWR",'Post Data'!$C399))),"Central",
OR(ISNUMBER(SEARCH("ESR",'Post Data'!$C399)),ISNUMBER(SEARCH("UVR",'Post Data'!$C399))),"Eastern",
OR(ISNUMBER(SEARCH("NCR",'Post Data'!$C399)),ISNUMBER(SEARCH("NTR",'Post Data'!$C399))),"Northern",
OR(ISNUMBER(SEARCH("WSR",'Post Data'!$C399)),ISNUMBER(SEARCH("SUR",'Post Data'!$C399))),"Southern",
OR(ISNUMBER(SEARCH("WCR",'Post Data'!$C399)),ISNUMBER(SEARCH("WNR",'Post Data'!$C399))),"Western")</f>
        <v>Southern</v>
      </c>
      <c r="AB399" s="1" t="str">
        <f>'Post Data'!$R399</f>
        <v>Refuel</v>
      </c>
      <c r="AC399" s="4">
        <v>45107.0</v>
      </c>
      <c r="AD399" s="1">
        <f>COUNTIFS('Post Data'!$X$2:$X$465,"Within SLA",'Post Data'!$C$2:$C$465,'Post Data'!$C399,'Post Data'!$D$2:$D$465,'Post Data'!$D399)</f>
        <v>0</v>
      </c>
      <c r="AE399" s="1">
        <f>COUNTIFS('Post Data'!$X$2:$X$465,"SLA Violated",'Post Data'!$C$2:$C$465,'Post Data'!$C399,'Post Data'!$D$2:$D$465,'Post Data'!$D399)</f>
        <v>2</v>
      </c>
      <c r="AF399" s="10">
        <f>'Post Data'!$AD399/('Post Data'!$AD399+'Post Data'!$AE399)</f>
        <v>0</v>
      </c>
    </row>
    <row r="400" ht="15.75" customHeight="1">
      <c r="A400" s="1" t="s">
        <v>59</v>
      </c>
      <c r="B400" s="1" t="s">
        <v>29</v>
      </c>
      <c r="C400" s="1" t="s">
        <v>60</v>
      </c>
      <c r="D400" s="1" t="s">
        <v>54</v>
      </c>
      <c r="E400" s="1" t="s">
        <v>32</v>
      </c>
      <c r="F400" s="1" t="s">
        <v>33</v>
      </c>
      <c r="G400" s="1"/>
      <c r="H400" s="1"/>
      <c r="I400" s="1">
        <v>115.0</v>
      </c>
      <c r="J400" s="1" t="s">
        <v>34</v>
      </c>
      <c r="K400" s="1" t="s">
        <v>35</v>
      </c>
      <c r="L400" s="9">
        <v>45160.60972222222</v>
      </c>
      <c r="M400" s="9">
        <v>45160.61041666667</v>
      </c>
      <c r="N400" s="9"/>
      <c r="O400" s="1" t="s">
        <v>36</v>
      </c>
      <c r="P400" s="1" t="b">
        <v>1</v>
      </c>
      <c r="Q400" s="1" t="s">
        <v>54</v>
      </c>
      <c r="R400" s="1" t="s">
        <v>42</v>
      </c>
      <c r="S400" s="1" t="s">
        <v>48</v>
      </c>
      <c r="T400" s="1" t="s">
        <v>39</v>
      </c>
      <c r="U400" s="1" t="str">
        <f>IF(ISNUMBER('Post Data'!$N400),"Done","Pending")</f>
        <v>Pending</v>
      </c>
      <c r="V400" s="5">
        <f>IFERROR('Post Data'!$N400-'Post Data'!$M400,5000)</f>
        <v>-45160.61042</v>
      </c>
      <c r="W400" s="1" t="str">
        <f t="array" ref="W400">IFS('Post Data'!$V400&lt;=5,"00-05 Days",
AND('Post Data'!$V400&gt;5,'Post Data'!$V400&lt;=10),"06-10 Days",
AND('Post Data'!$V400&gt;10,'Post Data'!$V400&lt;=15),"11-15 Days",
AND('Post Data'!$V400&gt;15,'Post Data'!$V400&lt;=20),"16-20 Days",
'Post Data'!$V400&gt;20,"20+ Days")</f>
        <v>00-05 Days</v>
      </c>
      <c r="X400" s="1" t="str">
        <f>IF(AND('Post Data'!$N400&lt;='Post Data'!$L400,'Post Data'!$N400&lt;&gt;0),"Within SLA",IF(AND(TODAY()&lt;='Post Data'!$L400,'Post Data'!$N400=0),"Within SLA","SLA Violated"))</f>
        <v>SLA Violated</v>
      </c>
      <c r="Y400" s="1" t="str">
        <f t="array" ref="Y400">IFERROR(INDEX('Pending @'!$B$2:$B$19,MATCH('Post Data'!$H400,'Pending @'!$A$2:$A$19,0)),
IF(AND('Post Data'!$D400="Region Update",'Post Data'!$AA400="Central"),"DNS-Central",
IF(AND('Post Data'!$D400="Region Update",'Post Data'!$AA400="Eastern"),"DNS-Eastern",
IF(AND('Post Data'!$D400="Region Update",'Post Data'!$AA400="Northern"),"DNS-Northern",
IF(AND('Post Data'!$D400="Region Update",'Post Data'!$AA400="Southern"),"DNS-Southern",
IF(AND('Post Data'!$D400="Region Update",'Post Data'!$AA400="Western"),"DNS-Western",
IF(AND('Post Data'!$D400="Region Update",'Post Data'!$AA400="Ops CO"),"DNS-Regional Ops",
IF(AND('Post Data'!$D400="Invoice Validation",'Post Data'!$AA400="Central"),"DNS-Central",
IF(AND('Post Data'!$D400="Invoice Validation",'Post Data'!$AA400="Eastern"),"DNS-Eastern",
IF(AND('Post Data'!$D400="Invoice Validation",'Post Data'!$AA400="Northern"),"DNS-Northern",
IF(AND('Post Data'!$D400="Invoice Validation",'Post Data'!$AA400="Southern"),"DNS-Southern",
IF(AND('Post Data'!$D400="Invoice Validation",'Post Data'!$AA400="Western"),"DNS-Western",
IF(AND('Post Data'!$D400="Invoiced Validation",'Post Data'!$AA400="Ops CO"),"DNS-Regional Ops",
IF(OR('Post Data'!$D400="Create &amp; Upload PO",'Post Data'!$D400="Payment Status Update",'Post Data'!$D400="Create SES and Send to Finance"),"DNS-Finance",
IF('Post Data'!$D400="SCM Invoice Validation","DNS-SCM")))))))))))))))</f>
        <v>DNS-Finance</v>
      </c>
      <c r="Z400" s="1" t="str">
        <f>IF(ISNUMBER(SEARCH("DNS",'Post Data'!$Y400)),"DNS","Vendor")</f>
        <v>DNS</v>
      </c>
      <c r="AA400" s="1" t="str">
        <f t="array" ref="AA400">IFS(ISNUMBER(SEARCH("Central Office",'Post Data'!$C400)),"Ops CO",
OR(ISNUMBER(SEARCH("CNR",'Post Data'!$C400)),ISNUMBER(SEARCH("NWR",'Post Data'!$C400))),"Central",
OR(ISNUMBER(SEARCH("ESR",'Post Data'!$C400)),ISNUMBER(SEARCH("UVR",'Post Data'!$C400))),"Eastern",
OR(ISNUMBER(SEARCH("NCR",'Post Data'!$C400)),ISNUMBER(SEARCH("NTR",'Post Data'!$C400))),"Northern",
OR(ISNUMBER(SEARCH("WSR",'Post Data'!$C400)),ISNUMBER(SEARCH("SUR",'Post Data'!$C400))),"Southern",
OR(ISNUMBER(SEARCH("WCR",'Post Data'!$C400)),ISNUMBER(SEARCH("WNR",'Post Data'!$C400))),"Western")</f>
        <v>Northern</v>
      </c>
      <c r="AB400" s="1" t="str">
        <f>'Post Data'!$R400</f>
        <v>PG</v>
      </c>
      <c r="AC400" s="4">
        <v>45107.0</v>
      </c>
      <c r="AD400" s="1">
        <f>COUNTIFS('Post Data'!$X$2:$X$465,"Within SLA",'Post Data'!$C$2:$C$465,'Post Data'!$C400,'Post Data'!$D$2:$D$465,'Post Data'!$D400)</f>
        <v>0</v>
      </c>
      <c r="AE400" s="1">
        <f>COUNTIFS('Post Data'!$X$2:$X$465,"SLA Violated",'Post Data'!$C$2:$C$465,'Post Data'!$C400,'Post Data'!$D$2:$D$465,'Post Data'!$D400)</f>
        <v>2</v>
      </c>
      <c r="AF400" s="10">
        <f>'Post Data'!$AD400/('Post Data'!$AD400+'Post Data'!$AE400)</f>
        <v>0</v>
      </c>
    </row>
    <row r="401" ht="15.75" customHeight="1">
      <c r="A401" s="1" t="s">
        <v>61</v>
      </c>
      <c r="B401" s="1" t="s">
        <v>29</v>
      </c>
      <c r="C401" s="1" t="s">
        <v>62</v>
      </c>
      <c r="D401" s="1" t="s">
        <v>54</v>
      </c>
      <c r="E401" s="1" t="s">
        <v>32</v>
      </c>
      <c r="F401" s="1" t="s">
        <v>33</v>
      </c>
      <c r="G401" s="1"/>
      <c r="H401" s="1"/>
      <c r="I401" s="1">
        <v>124.0</v>
      </c>
      <c r="J401" s="1" t="s">
        <v>34</v>
      </c>
      <c r="K401" s="1" t="s">
        <v>35</v>
      </c>
      <c r="L401" s="9">
        <v>45160.60555555556</v>
      </c>
      <c r="M401" s="9">
        <v>45160.60555555556</v>
      </c>
      <c r="N401" s="9"/>
      <c r="O401" s="1" t="s">
        <v>36</v>
      </c>
      <c r="P401" s="1" t="b">
        <v>1</v>
      </c>
      <c r="Q401" s="1" t="s">
        <v>54</v>
      </c>
      <c r="R401" s="1" t="s">
        <v>37</v>
      </c>
      <c r="S401" s="1" t="s">
        <v>48</v>
      </c>
      <c r="T401" s="1" t="s">
        <v>39</v>
      </c>
      <c r="U401" s="1" t="str">
        <f>IF(ISNUMBER('Post Data'!$N401),"Done","Pending")</f>
        <v>Pending</v>
      </c>
      <c r="V401" s="5">
        <f>IFERROR('Post Data'!$N401-'Post Data'!$M401,5000)</f>
        <v>-45160.60556</v>
      </c>
      <c r="W401" s="1" t="str">
        <f t="array" ref="W401">IFS('Post Data'!$V401&lt;=5,"00-05 Days",
AND('Post Data'!$V401&gt;5,'Post Data'!$V401&lt;=10),"06-10 Days",
AND('Post Data'!$V401&gt;10,'Post Data'!$V401&lt;=15),"11-15 Days",
AND('Post Data'!$V401&gt;15,'Post Data'!$V401&lt;=20),"16-20 Days",
'Post Data'!$V401&gt;20,"20+ Days")</f>
        <v>00-05 Days</v>
      </c>
      <c r="X401" s="1" t="str">
        <f>IF(AND('Post Data'!$N401&lt;='Post Data'!$L401,'Post Data'!$N401&lt;&gt;0),"Within SLA",IF(AND(TODAY()&lt;='Post Data'!$L401,'Post Data'!$N401=0),"Within SLA","SLA Violated"))</f>
        <v>SLA Violated</v>
      </c>
      <c r="Y401" s="1" t="str">
        <f t="array" ref="Y401">IFERROR(INDEX('Pending @'!$B$2:$B$19,MATCH('Post Data'!$H401,'Pending @'!$A$2:$A$19,0)),
IF(AND('Post Data'!$D401="Region Update",'Post Data'!$AA401="Central"),"DNS-Central",
IF(AND('Post Data'!$D401="Region Update",'Post Data'!$AA401="Eastern"),"DNS-Eastern",
IF(AND('Post Data'!$D401="Region Update",'Post Data'!$AA401="Northern"),"DNS-Northern",
IF(AND('Post Data'!$D401="Region Update",'Post Data'!$AA401="Southern"),"DNS-Southern",
IF(AND('Post Data'!$D401="Region Update",'Post Data'!$AA401="Western"),"DNS-Western",
IF(AND('Post Data'!$D401="Region Update",'Post Data'!$AA401="Ops CO"),"DNS-Regional Ops",
IF(AND('Post Data'!$D401="Invoice Validation",'Post Data'!$AA401="Central"),"DNS-Central",
IF(AND('Post Data'!$D401="Invoice Validation",'Post Data'!$AA401="Eastern"),"DNS-Eastern",
IF(AND('Post Data'!$D401="Invoice Validation",'Post Data'!$AA401="Northern"),"DNS-Northern",
IF(AND('Post Data'!$D401="Invoice Validation",'Post Data'!$AA401="Southern"),"DNS-Southern",
IF(AND('Post Data'!$D401="Invoice Validation",'Post Data'!$AA401="Western"),"DNS-Western",
IF(AND('Post Data'!$D401="Invoiced Validation",'Post Data'!$AA401="Ops CO"),"DNS-Regional Ops",
IF(OR('Post Data'!$D401="Create &amp; Upload PO",'Post Data'!$D401="Payment Status Update",'Post Data'!$D401="Create SES and Send to Finance"),"DNS-Finance",
IF('Post Data'!$D401="SCM Invoice Validation","DNS-SCM")))))))))))))))</f>
        <v>DNS-Finance</v>
      </c>
      <c r="Z401" s="1" t="str">
        <f>IF(ISNUMBER(SEARCH("DNS",'Post Data'!$Y401)),"DNS","Vendor")</f>
        <v>DNS</v>
      </c>
      <c r="AA401" s="1" t="str">
        <f t="array" ref="AA401">IFS(ISNUMBER(SEARCH("Central Office",'Post Data'!$C401)),"Ops CO",
OR(ISNUMBER(SEARCH("CNR",'Post Data'!$C401)),ISNUMBER(SEARCH("NWR",'Post Data'!$C401))),"Central",
OR(ISNUMBER(SEARCH("ESR",'Post Data'!$C401)),ISNUMBER(SEARCH("UVR",'Post Data'!$C401))),"Eastern",
OR(ISNUMBER(SEARCH("NCR",'Post Data'!$C401)),ISNUMBER(SEARCH("NTR",'Post Data'!$C401))),"Northern",
OR(ISNUMBER(SEARCH("WSR",'Post Data'!$C401)),ISNUMBER(SEARCH("SUR",'Post Data'!$C401))),"Southern",
OR(ISNUMBER(SEARCH("WCR",'Post Data'!$C401)),ISNUMBER(SEARCH("WNR",'Post Data'!$C401))),"Western")</f>
        <v>Northern</v>
      </c>
      <c r="AB401" s="1" t="str">
        <f>'Post Data'!$R401</f>
        <v>PIS</v>
      </c>
      <c r="AC401" s="4">
        <v>45107.0</v>
      </c>
      <c r="AD401" s="1">
        <f>COUNTIFS('Post Data'!$X$2:$X$465,"Within SLA",'Post Data'!$C$2:$C$465,'Post Data'!$C401,'Post Data'!$D$2:$D$465,'Post Data'!$D401)</f>
        <v>0</v>
      </c>
      <c r="AE401" s="1">
        <f>COUNTIFS('Post Data'!$X$2:$X$465,"SLA Violated",'Post Data'!$C$2:$C$465,'Post Data'!$C401,'Post Data'!$D$2:$D$465,'Post Data'!$D401)</f>
        <v>2</v>
      </c>
      <c r="AF401" s="10">
        <f>'Post Data'!$AD401/('Post Data'!$AD401+'Post Data'!$AE401)</f>
        <v>0</v>
      </c>
    </row>
    <row r="402" ht="15.75" customHeight="1">
      <c r="A402" s="1" t="s">
        <v>63</v>
      </c>
      <c r="B402" s="1" t="s">
        <v>29</v>
      </c>
      <c r="C402" s="1" t="s">
        <v>64</v>
      </c>
      <c r="D402" s="1" t="s">
        <v>54</v>
      </c>
      <c r="E402" s="1" t="s">
        <v>32</v>
      </c>
      <c r="F402" s="1" t="s">
        <v>33</v>
      </c>
      <c r="G402" s="1"/>
      <c r="H402" s="1"/>
      <c r="I402" s="1">
        <v>139.0</v>
      </c>
      <c r="J402" s="1" t="s">
        <v>34</v>
      </c>
      <c r="K402" s="1" t="s">
        <v>35</v>
      </c>
      <c r="L402" s="9">
        <v>45160.584027777775</v>
      </c>
      <c r="M402" s="9">
        <v>45160.58472222222</v>
      </c>
      <c r="N402" s="9"/>
      <c r="O402" s="1" t="s">
        <v>36</v>
      </c>
      <c r="P402" s="1" t="b">
        <v>1</v>
      </c>
      <c r="Q402" s="1" t="s">
        <v>54</v>
      </c>
      <c r="R402" s="1" t="s">
        <v>65</v>
      </c>
      <c r="S402" s="1" t="s">
        <v>48</v>
      </c>
      <c r="T402" s="1" t="s">
        <v>39</v>
      </c>
      <c r="U402" s="1" t="str">
        <f>IF(ISNUMBER('Post Data'!$N402),"Done","Pending")</f>
        <v>Pending</v>
      </c>
      <c r="V402" s="5">
        <f>IFERROR('Post Data'!$N402-'Post Data'!$M402,5000)</f>
        <v>-45160.58472</v>
      </c>
      <c r="W402" s="1" t="str">
        <f t="array" ref="W402">IFS('Post Data'!$V402&lt;=5,"00-05 Days",
AND('Post Data'!$V402&gt;5,'Post Data'!$V402&lt;=10),"06-10 Days",
AND('Post Data'!$V402&gt;10,'Post Data'!$V402&lt;=15),"11-15 Days",
AND('Post Data'!$V402&gt;15,'Post Data'!$V402&lt;=20),"16-20 Days",
'Post Data'!$V402&gt;20,"20+ Days")</f>
        <v>00-05 Days</v>
      </c>
      <c r="X402" s="1" t="str">
        <f>IF(AND('Post Data'!$N402&lt;='Post Data'!$L402,'Post Data'!$N402&lt;&gt;0),"Within SLA",IF(AND(TODAY()&lt;='Post Data'!$L402,'Post Data'!$N402=0),"Within SLA","SLA Violated"))</f>
        <v>SLA Violated</v>
      </c>
      <c r="Y402" s="1" t="str">
        <f t="array" ref="Y402">IFERROR(INDEX('Pending @'!$B$2:$B$19,MATCH('Post Data'!$H402,'Pending @'!$A$2:$A$19,0)),
IF(AND('Post Data'!$D402="Region Update",'Post Data'!$AA402="Central"),"DNS-Central",
IF(AND('Post Data'!$D402="Region Update",'Post Data'!$AA402="Eastern"),"DNS-Eastern",
IF(AND('Post Data'!$D402="Region Update",'Post Data'!$AA402="Northern"),"DNS-Northern",
IF(AND('Post Data'!$D402="Region Update",'Post Data'!$AA402="Southern"),"DNS-Southern",
IF(AND('Post Data'!$D402="Region Update",'Post Data'!$AA402="Western"),"DNS-Western",
IF(AND('Post Data'!$D402="Region Update",'Post Data'!$AA402="Ops CO"),"DNS-Regional Ops",
IF(AND('Post Data'!$D402="Invoice Validation",'Post Data'!$AA402="Central"),"DNS-Central",
IF(AND('Post Data'!$D402="Invoice Validation",'Post Data'!$AA402="Eastern"),"DNS-Eastern",
IF(AND('Post Data'!$D402="Invoice Validation",'Post Data'!$AA402="Northern"),"DNS-Northern",
IF(AND('Post Data'!$D402="Invoice Validation",'Post Data'!$AA402="Southern"),"DNS-Southern",
IF(AND('Post Data'!$D402="Invoice Validation",'Post Data'!$AA402="Western"),"DNS-Western",
IF(AND('Post Data'!$D402="Invoiced Validation",'Post Data'!$AA402="Ops CO"),"DNS-Regional Ops",
IF(OR('Post Data'!$D402="Create &amp; Upload PO",'Post Data'!$D402="Payment Status Update",'Post Data'!$D402="Create SES and Send to Finance"),"DNS-Finance",
IF('Post Data'!$D402="SCM Invoice Validation","DNS-SCM")))))))))))))))</f>
        <v>DNS-Finance</v>
      </c>
      <c r="Z402" s="1" t="str">
        <f>IF(ISNUMBER(SEARCH("DNS",'Post Data'!$Y402)),"DNS","Vendor")</f>
        <v>DNS</v>
      </c>
      <c r="AA402" s="1" t="str">
        <f t="array" ref="AA402">IFS(ISNUMBER(SEARCH("Central Office",'Post Data'!$C402)),"Ops CO",
OR(ISNUMBER(SEARCH("CNR",'Post Data'!$C402)),ISNUMBER(SEARCH("NWR",'Post Data'!$C402))),"Central",
OR(ISNUMBER(SEARCH("ESR",'Post Data'!$C402)),ISNUMBER(SEARCH("UVR",'Post Data'!$C402))),"Eastern",
OR(ISNUMBER(SEARCH("NCR",'Post Data'!$C402)),ISNUMBER(SEARCH("NTR",'Post Data'!$C402))),"Northern",
OR(ISNUMBER(SEARCH("WSR",'Post Data'!$C402)),ISNUMBER(SEARCH("SUR",'Post Data'!$C402))),"Southern",
OR(ISNUMBER(SEARCH("WCR",'Post Data'!$C402)),ISNUMBER(SEARCH("WNR",'Post Data'!$C402))),"Western")</f>
        <v>Southern</v>
      </c>
      <c r="AB402" s="1" t="str">
        <f>'Post Data'!$R402</f>
        <v>FTG</v>
      </c>
      <c r="AC402" s="4">
        <v>45107.0</v>
      </c>
      <c r="AD402" s="1">
        <f>COUNTIFS('Post Data'!$X$2:$X$465,"Within SLA",'Post Data'!$C$2:$C$465,'Post Data'!$C402,'Post Data'!$D$2:$D$465,'Post Data'!$D402)</f>
        <v>0</v>
      </c>
      <c r="AE402" s="1">
        <f>COUNTIFS('Post Data'!$X$2:$X$465,"SLA Violated",'Post Data'!$C$2:$C$465,'Post Data'!$C402,'Post Data'!$D$2:$D$465,'Post Data'!$D402)</f>
        <v>2</v>
      </c>
      <c r="AF402" s="10">
        <f>'Post Data'!$AD402/('Post Data'!$AD402+'Post Data'!$AE402)</f>
        <v>0</v>
      </c>
    </row>
    <row r="403" ht="15.75" customHeight="1">
      <c r="A403" s="1" t="s">
        <v>66</v>
      </c>
      <c r="B403" s="1" t="s">
        <v>29</v>
      </c>
      <c r="C403" s="1" t="s">
        <v>67</v>
      </c>
      <c r="D403" s="1" t="s">
        <v>54</v>
      </c>
      <c r="E403" s="1" t="s">
        <v>32</v>
      </c>
      <c r="F403" s="1" t="s">
        <v>33</v>
      </c>
      <c r="G403" s="1"/>
      <c r="H403" s="1"/>
      <c r="I403" s="1">
        <v>142.0</v>
      </c>
      <c r="J403" s="1" t="s">
        <v>34</v>
      </c>
      <c r="K403" s="1" t="s">
        <v>35</v>
      </c>
      <c r="L403" s="9">
        <v>45160.580555555556</v>
      </c>
      <c r="M403" s="9">
        <v>45160.58125</v>
      </c>
      <c r="N403" s="9"/>
      <c r="O403" s="1" t="s">
        <v>36</v>
      </c>
      <c r="P403" s="1" t="b">
        <v>1</v>
      </c>
      <c r="Q403" s="1" t="s">
        <v>54</v>
      </c>
      <c r="R403" s="1" t="s">
        <v>65</v>
      </c>
      <c r="S403" s="1" t="s">
        <v>48</v>
      </c>
      <c r="T403" s="1" t="s">
        <v>39</v>
      </c>
      <c r="U403" s="1" t="str">
        <f>IF(ISNUMBER('Post Data'!$N403),"Done","Pending")</f>
        <v>Pending</v>
      </c>
      <c r="V403" s="5">
        <f>IFERROR('Post Data'!$N403-'Post Data'!$M403,5000)</f>
        <v>-45160.58125</v>
      </c>
      <c r="W403" s="1" t="str">
        <f t="array" ref="W403">IFS('Post Data'!$V403&lt;=5,"00-05 Days",
AND('Post Data'!$V403&gt;5,'Post Data'!$V403&lt;=10),"06-10 Days",
AND('Post Data'!$V403&gt;10,'Post Data'!$V403&lt;=15),"11-15 Days",
AND('Post Data'!$V403&gt;15,'Post Data'!$V403&lt;=20),"16-20 Days",
'Post Data'!$V403&gt;20,"20+ Days")</f>
        <v>00-05 Days</v>
      </c>
      <c r="X403" s="1" t="str">
        <f>IF(AND('Post Data'!$N403&lt;='Post Data'!$L403,'Post Data'!$N403&lt;&gt;0),"Within SLA",IF(AND(TODAY()&lt;='Post Data'!$L403,'Post Data'!$N403=0),"Within SLA","SLA Violated"))</f>
        <v>SLA Violated</v>
      </c>
      <c r="Y403" s="1" t="str">
        <f t="array" ref="Y403">IFERROR(INDEX('Pending @'!$B$2:$B$19,MATCH('Post Data'!$H403,'Pending @'!$A$2:$A$19,0)),
IF(AND('Post Data'!$D403="Region Update",'Post Data'!$AA403="Central"),"DNS-Central",
IF(AND('Post Data'!$D403="Region Update",'Post Data'!$AA403="Eastern"),"DNS-Eastern",
IF(AND('Post Data'!$D403="Region Update",'Post Data'!$AA403="Northern"),"DNS-Northern",
IF(AND('Post Data'!$D403="Region Update",'Post Data'!$AA403="Southern"),"DNS-Southern",
IF(AND('Post Data'!$D403="Region Update",'Post Data'!$AA403="Western"),"DNS-Western",
IF(AND('Post Data'!$D403="Region Update",'Post Data'!$AA403="Ops CO"),"DNS-Regional Ops",
IF(AND('Post Data'!$D403="Invoice Validation",'Post Data'!$AA403="Central"),"DNS-Central",
IF(AND('Post Data'!$D403="Invoice Validation",'Post Data'!$AA403="Eastern"),"DNS-Eastern",
IF(AND('Post Data'!$D403="Invoice Validation",'Post Data'!$AA403="Northern"),"DNS-Northern",
IF(AND('Post Data'!$D403="Invoice Validation",'Post Data'!$AA403="Southern"),"DNS-Southern",
IF(AND('Post Data'!$D403="Invoice Validation",'Post Data'!$AA403="Western"),"DNS-Western",
IF(AND('Post Data'!$D403="Invoiced Validation",'Post Data'!$AA403="Ops CO"),"DNS-Regional Ops",
IF(OR('Post Data'!$D403="Create &amp; Upload PO",'Post Data'!$D403="Payment Status Update",'Post Data'!$D403="Create SES and Send to Finance"),"DNS-Finance",
IF('Post Data'!$D403="SCM Invoice Validation","DNS-SCM")))))))))))))))</f>
        <v>DNS-Finance</v>
      </c>
      <c r="Z403" s="1" t="str">
        <f>IF(ISNUMBER(SEARCH("DNS",'Post Data'!$Y403)),"DNS","Vendor")</f>
        <v>DNS</v>
      </c>
      <c r="AA403" s="1" t="str">
        <f t="array" ref="AA403">IFS(ISNUMBER(SEARCH("Central Office",'Post Data'!$C403)),"Ops CO",
OR(ISNUMBER(SEARCH("CNR",'Post Data'!$C403)),ISNUMBER(SEARCH("NWR",'Post Data'!$C403))),"Central",
OR(ISNUMBER(SEARCH("ESR",'Post Data'!$C403)),ISNUMBER(SEARCH("UVR",'Post Data'!$C403))),"Eastern",
OR(ISNUMBER(SEARCH("NCR",'Post Data'!$C403)),ISNUMBER(SEARCH("NTR",'Post Data'!$C403))),"Northern",
OR(ISNUMBER(SEARCH("WSR",'Post Data'!$C403)),ISNUMBER(SEARCH("SUR",'Post Data'!$C403))),"Southern",
OR(ISNUMBER(SEARCH("WCR",'Post Data'!$C403)),ISNUMBER(SEARCH("WNR",'Post Data'!$C403))),"Western")</f>
        <v>Northern</v>
      </c>
      <c r="AB403" s="1" t="str">
        <f>'Post Data'!$R403</f>
        <v>FTG</v>
      </c>
      <c r="AC403" s="4">
        <v>45107.0</v>
      </c>
      <c r="AD403" s="1">
        <f>COUNTIFS('Post Data'!$X$2:$X$465,"Within SLA",'Post Data'!$C$2:$C$465,'Post Data'!$C403,'Post Data'!$D$2:$D$465,'Post Data'!$D403)</f>
        <v>0</v>
      </c>
      <c r="AE403" s="1">
        <f>COUNTIFS('Post Data'!$X$2:$X$465,"SLA Violated",'Post Data'!$C$2:$C$465,'Post Data'!$C403,'Post Data'!$D$2:$D$465,'Post Data'!$D403)</f>
        <v>2</v>
      </c>
      <c r="AF403" s="10">
        <f>'Post Data'!$AD403/('Post Data'!$AD403+'Post Data'!$AE403)</f>
        <v>0</v>
      </c>
    </row>
    <row r="404" ht="15.75" customHeight="1">
      <c r="A404" s="1" t="s">
        <v>68</v>
      </c>
      <c r="B404" s="1" t="s">
        <v>29</v>
      </c>
      <c r="C404" s="1" t="s">
        <v>69</v>
      </c>
      <c r="D404" s="1" t="s">
        <v>54</v>
      </c>
      <c r="E404" s="1" t="s">
        <v>32</v>
      </c>
      <c r="F404" s="1" t="s">
        <v>33</v>
      </c>
      <c r="G404" s="1"/>
      <c r="H404" s="1"/>
      <c r="I404" s="1">
        <v>114.0</v>
      </c>
      <c r="J404" s="1" t="s">
        <v>34</v>
      </c>
      <c r="K404" s="1" t="s">
        <v>35</v>
      </c>
      <c r="L404" s="9">
        <v>45160.57777777778</v>
      </c>
      <c r="M404" s="9">
        <v>45160.57847222222</v>
      </c>
      <c r="N404" s="9"/>
      <c r="O404" s="1" t="s">
        <v>36</v>
      </c>
      <c r="P404" s="1" t="b">
        <v>1</v>
      </c>
      <c r="Q404" s="1" t="s">
        <v>54</v>
      </c>
      <c r="R404" s="1" t="s">
        <v>45</v>
      </c>
      <c r="S404" s="1" t="s">
        <v>48</v>
      </c>
      <c r="T404" s="1" t="s">
        <v>39</v>
      </c>
      <c r="U404" s="1" t="str">
        <f>IF(ISNUMBER('Post Data'!$N404),"Done","Pending")</f>
        <v>Pending</v>
      </c>
      <c r="V404" s="5">
        <f>IFERROR('Post Data'!$N404-'Post Data'!$M404,5000)</f>
        <v>-45160.57847</v>
      </c>
      <c r="W404" s="1" t="str">
        <f t="array" ref="W404">IFS('Post Data'!$V404&lt;=5,"00-05 Days",
AND('Post Data'!$V404&gt;5,'Post Data'!$V404&lt;=10),"06-10 Days",
AND('Post Data'!$V404&gt;10,'Post Data'!$V404&lt;=15),"11-15 Days",
AND('Post Data'!$V404&gt;15,'Post Data'!$V404&lt;=20),"16-20 Days",
'Post Data'!$V404&gt;20,"20+ Days")</f>
        <v>00-05 Days</v>
      </c>
      <c r="X404" s="1" t="str">
        <f>IF(AND('Post Data'!$N404&lt;='Post Data'!$L404,'Post Data'!$N404&lt;&gt;0),"Within SLA",IF(AND(TODAY()&lt;='Post Data'!$L404,'Post Data'!$N404=0),"Within SLA","SLA Violated"))</f>
        <v>SLA Violated</v>
      </c>
      <c r="Y404" s="1" t="str">
        <f t="array" ref="Y404">IFERROR(INDEX('Pending @'!$B$2:$B$19,MATCH('Post Data'!$H404,'Pending @'!$A$2:$A$19,0)),
IF(AND('Post Data'!$D404="Region Update",'Post Data'!$AA404="Central"),"DNS-Central",
IF(AND('Post Data'!$D404="Region Update",'Post Data'!$AA404="Eastern"),"DNS-Eastern",
IF(AND('Post Data'!$D404="Region Update",'Post Data'!$AA404="Northern"),"DNS-Northern",
IF(AND('Post Data'!$D404="Region Update",'Post Data'!$AA404="Southern"),"DNS-Southern",
IF(AND('Post Data'!$D404="Region Update",'Post Data'!$AA404="Western"),"DNS-Western",
IF(AND('Post Data'!$D404="Region Update",'Post Data'!$AA404="Ops CO"),"DNS-Regional Ops",
IF(AND('Post Data'!$D404="Invoice Validation",'Post Data'!$AA404="Central"),"DNS-Central",
IF(AND('Post Data'!$D404="Invoice Validation",'Post Data'!$AA404="Eastern"),"DNS-Eastern",
IF(AND('Post Data'!$D404="Invoice Validation",'Post Data'!$AA404="Northern"),"DNS-Northern",
IF(AND('Post Data'!$D404="Invoice Validation",'Post Data'!$AA404="Southern"),"DNS-Southern",
IF(AND('Post Data'!$D404="Invoice Validation",'Post Data'!$AA404="Western"),"DNS-Western",
IF(AND('Post Data'!$D404="Invoiced Validation",'Post Data'!$AA404="Ops CO"),"DNS-Regional Ops",
IF(OR('Post Data'!$D404="Create &amp; Upload PO",'Post Data'!$D404="Payment Status Update",'Post Data'!$D404="Create SES and Send to Finance"),"DNS-Finance",
IF('Post Data'!$D404="SCM Invoice Validation","DNS-SCM")))))))))))))))</f>
        <v>DNS-Finance</v>
      </c>
      <c r="Z404" s="1" t="str">
        <f>IF(ISNUMBER(SEARCH("DNS",'Post Data'!$Y404)),"DNS","Vendor")</f>
        <v>DNS</v>
      </c>
      <c r="AA404" s="1" t="str">
        <f t="array" ref="AA404">IFS(ISNUMBER(SEARCH("Central Office",'Post Data'!$C404)),"Ops CO",
OR(ISNUMBER(SEARCH("CNR",'Post Data'!$C404)),ISNUMBER(SEARCH("NWR",'Post Data'!$C404))),"Central",
OR(ISNUMBER(SEARCH("ESR",'Post Data'!$C404)),ISNUMBER(SEARCH("UVR",'Post Data'!$C404))),"Eastern",
OR(ISNUMBER(SEARCH("NCR",'Post Data'!$C404)),ISNUMBER(SEARCH("NTR",'Post Data'!$C404))),"Northern",
OR(ISNUMBER(SEARCH("WSR",'Post Data'!$C404)),ISNUMBER(SEARCH("SUR",'Post Data'!$C404))),"Southern",
OR(ISNUMBER(SEARCH("WCR",'Post Data'!$C404)),ISNUMBER(SEARCH("WNR",'Post Data'!$C404))),"Western")</f>
        <v>Southern</v>
      </c>
      <c r="AB404" s="1" t="str">
        <f>'Post Data'!$R404</f>
        <v>AC</v>
      </c>
      <c r="AC404" s="4">
        <v>45107.0</v>
      </c>
      <c r="AD404" s="1">
        <f>COUNTIFS('Post Data'!$X$2:$X$465,"Within SLA",'Post Data'!$C$2:$C$465,'Post Data'!$C404,'Post Data'!$D$2:$D$465,'Post Data'!$D404)</f>
        <v>0</v>
      </c>
      <c r="AE404" s="1">
        <f>COUNTIFS('Post Data'!$X$2:$X$465,"SLA Violated",'Post Data'!$C$2:$C$465,'Post Data'!$C404,'Post Data'!$D$2:$D$465,'Post Data'!$D404)</f>
        <v>2</v>
      </c>
      <c r="AF404" s="10">
        <f>'Post Data'!$AD404/('Post Data'!$AD404+'Post Data'!$AE404)</f>
        <v>0</v>
      </c>
    </row>
    <row r="405" ht="15.75" customHeight="1">
      <c r="A405" s="1" t="s">
        <v>70</v>
      </c>
      <c r="B405" s="1" t="s">
        <v>29</v>
      </c>
      <c r="C405" s="1" t="s">
        <v>71</v>
      </c>
      <c r="D405" s="1" t="s">
        <v>54</v>
      </c>
      <c r="E405" s="1" t="s">
        <v>32</v>
      </c>
      <c r="F405" s="1" t="s">
        <v>33</v>
      </c>
      <c r="G405" s="1"/>
      <c r="H405" s="1"/>
      <c r="I405" s="1">
        <v>93.0</v>
      </c>
      <c r="J405" s="1" t="s">
        <v>34</v>
      </c>
      <c r="K405" s="1" t="s">
        <v>35</v>
      </c>
      <c r="L405" s="9">
        <v>45160.555555555555</v>
      </c>
      <c r="M405" s="9">
        <v>45160.55625</v>
      </c>
      <c r="N405" s="9"/>
      <c r="O405" s="1" t="s">
        <v>36</v>
      </c>
      <c r="P405" s="1" t="b">
        <v>1</v>
      </c>
      <c r="Q405" s="1" t="s">
        <v>54</v>
      </c>
      <c r="R405" s="1" t="s">
        <v>37</v>
      </c>
      <c r="S405" s="1" t="s">
        <v>48</v>
      </c>
      <c r="T405" s="1" t="s">
        <v>39</v>
      </c>
      <c r="U405" s="1" t="str">
        <f>IF(ISNUMBER('Post Data'!$N405),"Done","Pending")</f>
        <v>Pending</v>
      </c>
      <c r="V405" s="5">
        <f>IFERROR('Post Data'!$N405-'Post Data'!$M405,5000)</f>
        <v>-45160.55625</v>
      </c>
      <c r="W405" s="1" t="str">
        <f t="array" ref="W405">IFS('Post Data'!$V405&lt;=5,"00-05 Days",
AND('Post Data'!$V405&gt;5,'Post Data'!$V405&lt;=10),"06-10 Days",
AND('Post Data'!$V405&gt;10,'Post Data'!$V405&lt;=15),"11-15 Days",
AND('Post Data'!$V405&gt;15,'Post Data'!$V405&lt;=20),"16-20 Days",
'Post Data'!$V405&gt;20,"20+ Days")</f>
        <v>00-05 Days</v>
      </c>
      <c r="X405" s="1" t="str">
        <f>IF(AND('Post Data'!$N405&lt;='Post Data'!$L405,'Post Data'!$N405&lt;&gt;0),"Within SLA",IF(AND(TODAY()&lt;='Post Data'!$L405,'Post Data'!$N405=0),"Within SLA","SLA Violated"))</f>
        <v>SLA Violated</v>
      </c>
      <c r="Y405" s="1" t="str">
        <f t="array" ref="Y405">IFERROR(INDEX('Pending @'!$B$2:$B$19,MATCH('Post Data'!$H405,'Pending @'!$A$2:$A$19,0)),
IF(AND('Post Data'!$D405="Region Update",'Post Data'!$AA405="Central"),"DNS-Central",
IF(AND('Post Data'!$D405="Region Update",'Post Data'!$AA405="Eastern"),"DNS-Eastern",
IF(AND('Post Data'!$D405="Region Update",'Post Data'!$AA405="Northern"),"DNS-Northern",
IF(AND('Post Data'!$D405="Region Update",'Post Data'!$AA405="Southern"),"DNS-Southern",
IF(AND('Post Data'!$D405="Region Update",'Post Data'!$AA405="Western"),"DNS-Western",
IF(AND('Post Data'!$D405="Region Update",'Post Data'!$AA405="Ops CO"),"DNS-Regional Ops",
IF(AND('Post Data'!$D405="Invoice Validation",'Post Data'!$AA405="Central"),"DNS-Central",
IF(AND('Post Data'!$D405="Invoice Validation",'Post Data'!$AA405="Eastern"),"DNS-Eastern",
IF(AND('Post Data'!$D405="Invoice Validation",'Post Data'!$AA405="Northern"),"DNS-Northern",
IF(AND('Post Data'!$D405="Invoice Validation",'Post Data'!$AA405="Southern"),"DNS-Southern",
IF(AND('Post Data'!$D405="Invoice Validation",'Post Data'!$AA405="Western"),"DNS-Western",
IF(AND('Post Data'!$D405="Invoiced Validation",'Post Data'!$AA405="Ops CO"),"DNS-Regional Ops",
IF(OR('Post Data'!$D405="Create &amp; Upload PO",'Post Data'!$D405="Payment Status Update",'Post Data'!$D405="Create SES and Send to Finance"),"DNS-Finance",
IF('Post Data'!$D405="SCM Invoice Validation","DNS-SCM")))))))))))))))</f>
        <v>DNS-Finance</v>
      </c>
      <c r="Z405" s="1" t="str">
        <f>IF(ISNUMBER(SEARCH("DNS",'Post Data'!$Y405)),"DNS","Vendor")</f>
        <v>DNS</v>
      </c>
      <c r="AA405" s="1" t="str">
        <f t="array" ref="AA405">IFS(ISNUMBER(SEARCH("Central Office",'Post Data'!$C405)),"Ops CO",
OR(ISNUMBER(SEARCH("CNR",'Post Data'!$C405)),ISNUMBER(SEARCH("NWR",'Post Data'!$C405))),"Central",
OR(ISNUMBER(SEARCH("ESR",'Post Data'!$C405)),ISNUMBER(SEARCH("UVR",'Post Data'!$C405))),"Eastern",
OR(ISNUMBER(SEARCH("NCR",'Post Data'!$C405)),ISNUMBER(SEARCH("NTR",'Post Data'!$C405))),"Northern",
OR(ISNUMBER(SEARCH("WSR",'Post Data'!$C405)),ISNUMBER(SEARCH("SUR",'Post Data'!$C405))),"Southern",
OR(ISNUMBER(SEARCH("WCR",'Post Data'!$C405)),ISNUMBER(SEARCH("WNR",'Post Data'!$C405))),"Western")</f>
        <v>Western</v>
      </c>
      <c r="AB405" s="1" t="str">
        <f>'Post Data'!$R405</f>
        <v>PIS</v>
      </c>
      <c r="AC405" s="4">
        <v>45107.0</v>
      </c>
      <c r="AD405" s="1">
        <f>COUNTIFS('Post Data'!$X$2:$X$465,"Within SLA",'Post Data'!$C$2:$C$465,'Post Data'!$C405,'Post Data'!$D$2:$D$465,'Post Data'!$D405)</f>
        <v>0</v>
      </c>
      <c r="AE405" s="1">
        <f>COUNTIFS('Post Data'!$X$2:$X$465,"SLA Violated",'Post Data'!$C$2:$C$465,'Post Data'!$C405,'Post Data'!$D$2:$D$465,'Post Data'!$D405)</f>
        <v>2</v>
      </c>
      <c r="AF405" s="10">
        <f>'Post Data'!$AD405/('Post Data'!$AD405+'Post Data'!$AE405)</f>
        <v>0</v>
      </c>
    </row>
    <row r="406" ht="15.75" customHeight="1">
      <c r="A406" s="1" t="s">
        <v>72</v>
      </c>
      <c r="B406" s="1" t="s">
        <v>29</v>
      </c>
      <c r="C406" s="1" t="s">
        <v>73</v>
      </c>
      <c r="D406" s="1" t="s">
        <v>54</v>
      </c>
      <c r="E406" s="1" t="s">
        <v>32</v>
      </c>
      <c r="F406" s="1" t="s">
        <v>33</v>
      </c>
      <c r="G406" s="1"/>
      <c r="H406" s="1"/>
      <c r="I406" s="1">
        <v>103.0</v>
      </c>
      <c r="J406" s="1" t="s">
        <v>34</v>
      </c>
      <c r="K406" s="1" t="s">
        <v>35</v>
      </c>
      <c r="L406" s="9">
        <v>45160.552083333336</v>
      </c>
      <c r="M406" s="9">
        <v>45160.552777777775</v>
      </c>
      <c r="N406" s="9"/>
      <c r="O406" s="1" t="s">
        <v>36</v>
      </c>
      <c r="P406" s="1" t="b">
        <v>1</v>
      </c>
      <c r="Q406" s="1" t="s">
        <v>54</v>
      </c>
      <c r="R406" s="1" t="s">
        <v>42</v>
      </c>
      <c r="S406" s="1" t="s">
        <v>48</v>
      </c>
      <c r="T406" s="1" t="s">
        <v>39</v>
      </c>
      <c r="U406" s="1" t="str">
        <f>IF(ISNUMBER('Post Data'!$N406),"Done","Pending")</f>
        <v>Pending</v>
      </c>
      <c r="V406" s="5">
        <f>IFERROR('Post Data'!$N406-'Post Data'!$M406,5000)</f>
        <v>-45160.55278</v>
      </c>
      <c r="W406" s="1" t="str">
        <f t="array" ref="W406">IFS('Post Data'!$V406&lt;=5,"00-05 Days",
AND('Post Data'!$V406&gt;5,'Post Data'!$V406&lt;=10),"06-10 Days",
AND('Post Data'!$V406&gt;10,'Post Data'!$V406&lt;=15),"11-15 Days",
AND('Post Data'!$V406&gt;15,'Post Data'!$V406&lt;=20),"16-20 Days",
'Post Data'!$V406&gt;20,"20+ Days")</f>
        <v>00-05 Days</v>
      </c>
      <c r="X406" s="1" t="str">
        <f>IF(AND('Post Data'!$N406&lt;='Post Data'!$L406,'Post Data'!$N406&lt;&gt;0),"Within SLA",IF(AND(TODAY()&lt;='Post Data'!$L406,'Post Data'!$N406=0),"Within SLA","SLA Violated"))</f>
        <v>SLA Violated</v>
      </c>
      <c r="Y406" s="1" t="str">
        <f t="array" ref="Y406">IFERROR(INDEX('Pending @'!$B$2:$B$19,MATCH('Post Data'!$H406,'Pending @'!$A$2:$A$19,0)),
IF(AND('Post Data'!$D406="Region Update",'Post Data'!$AA406="Central"),"DNS-Central",
IF(AND('Post Data'!$D406="Region Update",'Post Data'!$AA406="Eastern"),"DNS-Eastern",
IF(AND('Post Data'!$D406="Region Update",'Post Data'!$AA406="Northern"),"DNS-Northern",
IF(AND('Post Data'!$D406="Region Update",'Post Data'!$AA406="Southern"),"DNS-Southern",
IF(AND('Post Data'!$D406="Region Update",'Post Data'!$AA406="Western"),"DNS-Western",
IF(AND('Post Data'!$D406="Region Update",'Post Data'!$AA406="Ops CO"),"DNS-Regional Ops",
IF(AND('Post Data'!$D406="Invoice Validation",'Post Data'!$AA406="Central"),"DNS-Central",
IF(AND('Post Data'!$D406="Invoice Validation",'Post Data'!$AA406="Eastern"),"DNS-Eastern",
IF(AND('Post Data'!$D406="Invoice Validation",'Post Data'!$AA406="Northern"),"DNS-Northern",
IF(AND('Post Data'!$D406="Invoice Validation",'Post Data'!$AA406="Southern"),"DNS-Southern",
IF(AND('Post Data'!$D406="Invoice Validation",'Post Data'!$AA406="Western"),"DNS-Western",
IF(AND('Post Data'!$D406="Invoiced Validation",'Post Data'!$AA406="Ops CO"),"DNS-Regional Ops",
IF(OR('Post Data'!$D406="Create &amp; Upload PO",'Post Data'!$D406="Payment Status Update",'Post Data'!$D406="Create SES and Send to Finance"),"DNS-Finance",
IF('Post Data'!$D406="SCM Invoice Validation","DNS-SCM")))))))))))))))</f>
        <v>DNS-Finance</v>
      </c>
      <c r="Z406" s="1" t="str">
        <f>IF(ISNUMBER(SEARCH("DNS",'Post Data'!$Y406)),"DNS","Vendor")</f>
        <v>DNS</v>
      </c>
      <c r="AA406" s="1" t="str">
        <f t="array" ref="AA406">IFS(ISNUMBER(SEARCH("Central Office",'Post Data'!$C406)),"Ops CO",
OR(ISNUMBER(SEARCH("CNR",'Post Data'!$C406)),ISNUMBER(SEARCH("NWR",'Post Data'!$C406))),"Central",
OR(ISNUMBER(SEARCH("ESR",'Post Data'!$C406)),ISNUMBER(SEARCH("UVR",'Post Data'!$C406))),"Eastern",
OR(ISNUMBER(SEARCH("NCR",'Post Data'!$C406)),ISNUMBER(SEARCH("NTR",'Post Data'!$C406))),"Northern",
OR(ISNUMBER(SEARCH("WSR",'Post Data'!$C406)),ISNUMBER(SEARCH("SUR",'Post Data'!$C406))),"Southern",
OR(ISNUMBER(SEARCH("WCR",'Post Data'!$C406)),ISNUMBER(SEARCH("WNR",'Post Data'!$C406))),"Western")</f>
        <v>Western</v>
      </c>
      <c r="AB406" s="1" t="str">
        <f>'Post Data'!$R406</f>
        <v>PG</v>
      </c>
      <c r="AC406" s="4">
        <v>45107.0</v>
      </c>
      <c r="AD406" s="1">
        <f>COUNTIFS('Post Data'!$X$2:$X$465,"Within SLA",'Post Data'!$C$2:$C$465,'Post Data'!$C406,'Post Data'!$D$2:$D$465,'Post Data'!$D406)</f>
        <v>0</v>
      </c>
      <c r="AE406" s="1">
        <f>COUNTIFS('Post Data'!$X$2:$X$465,"SLA Violated",'Post Data'!$C$2:$C$465,'Post Data'!$C406,'Post Data'!$D$2:$D$465,'Post Data'!$D406)</f>
        <v>2</v>
      </c>
      <c r="AF406" s="10">
        <f>'Post Data'!$AD406/('Post Data'!$AD406+'Post Data'!$AE406)</f>
        <v>0</v>
      </c>
    </row>
    <row r="407" ht="15.75" customHeight="1">
      <c r="A407" s="1" t="s">
        <v>74</v>
      </c>
      <c r="B407" s="1" t="s">
        <v>29</v>
      </c>
      <c r="C407" s="1" t="s">
        <v>75</v>
      </c>
      <c r="D407" s="1" t="s">
        <v>54</v>
      </c>
      <c r="E407" s="1" t="s">
        <v>32</v>
      </c>
      <c r="F407" s="1" t="s">
        <v>33</v>
      </c>
      <c r="G407" s="1"/>
      <c r="H407" s="1"/>
      <c r="I407" s="1">
        <v>96.0</v>
      </c>
      <c r="J407" s="1" t="s">
        <v>34</v>
      </c>
      <c r="K407" s="1" t="s">
        <v>35</v>
      </c>
      <c r="L407" s="9">
        <v>45160.54513888889</v>
      </c>
      <c r="M407" s="9">
        <v>45160.54583333333</v>
      </c>
      <c r="N407" s="9"/>
      <c r="O407" s="1" t="s">
        <v>36</v>
      </c>
      <c r="P407" s="1" t="b">
        <v>1</v>
      </c>
      <c r="Q407" s="1" t="s">
        <v>54</v>
      </c>
      <c r="R407" s="1" t="s">
        <v>37</v>
      </c>
      <c r="S407" s="1" t="s">
        <v>48</v>
      </c>
      <c r="T407" s="1" t="s">
        <v>39</v>
      </c>
      <c r="U407" s="1" t="str">
        <f>IF(ISNUMBER('Post Data'!$N407),"Done","Pending")</f>
        <v>Pending</v>
      </c>
      <c r="V407" s="5">
        <f>IFERROR('Post Data'!$N407-'Post Data'!$M407,5000)</f>
        <v>-45160.54583</v>
      </c>
      <c r="W407" s="1" t="str">
        <f t="array" ref="W407">IFS('Post Data'!$V407&lt;=5,"00-05 Days",
AND('Post Data'!$V407&gt;5,'Post Data'!$V407&lt;=10),"06-10 Days",
AND('Post Data'!$V407&gt;10,'Post Data'!$V407&lt;=15),"11-15 Days",
AND('Post Data'!$V407&gt;15,'Post Data'!$V407&lt;=20),"16-20 Days",
'Post Data'!$V407&gt;20,"20+ Days")</f>
        <v>00-05 Days</v>
      </c>
      <c r="X407" s="1" t="str">
        <f>IF(AND('Post Data'!$N407&lt;='Post Data'!$L407,'Post Data'!$N407&lt;&gt;0),"Within SLA",IF(AND(TODAY()&lt;='Post Data'!$L407,'Post Data'!$N407=0),"Within SLA","SLA Violated"))</f>
        <v>SLA Violated</v>
      </c>
      <c r="Y407" s="1" t="str">
        <f t="array" ref="Y407">IFERROR(INDEX('Pending @'!$B$2:$B$19,MATCH('Post Data'!$H407,'Pending @'!$A$2:$A$19,0)),
IF(AND('Post Data'!$D407="Region Update",'Post Data'!$AA407="Central"),"DNS-Central",
IF(AND('Post Data'!$D407="Region Update",'Post Data'!$AA407="Eastern"),"DNS-Eastern",
IF(AND('Post Data'!$D407="Region Update",'Post Data'!$AA407="Northern"),"DNS-Northern",
IF(AND('Post Data'!$D407="Region Update",'Post Data'!$AA407="Southern"),"DNS-Southern",
IF(AND('Post Data'!$D407="Region Update",'Post Data'!$AA407="Western"),"DNS-Western",
IF(AND('Post Data'!$D407="Region Update",'Post Data'!$AA407="Ops CO"),"DNS-Regional Ops",
IF(AND('Post Data'!$D407="Invoice Validation",'Post Data'!$AA407="Central"),"DNS-Central",
IF(AND('Post Data'!$D407="Invoice Validation",'Post Data'!$AA407="Eastern"),"DNS-Eastern",
IF(AND('Post Data'!$D407="Invoice Validation",'Post Data'!$AA407="Northern"),"DNS-Northern",
IF(AND('Post Data'!$D407="Invoice Validation",'Post Data'!$AA407="Southern"),"DNS-Southern",
IF(AND('Post Data'!$D407="Invoice Validation",'Post Data'!$AA407="Western"),"DNS-Western",
IF(AND('Post Data'!$D407="Invoiced Validation",'Post Data'!$AA407="Ops CO"),"DNS-Regional Ops",
IF(OR('Post Data'!$D407="Create &amp; Upload PO",'Post Data'!$D407="Payment Status Update",'Post Data'!$D407="Create SES and Send to Finance"),"DNS-Finance",
IF('Post Data'!$D407="SCM Invoice Validation","DNS-SCM")))))))))))))))</f>
        <v>DNS-Finance</v>
      </c>
      <c r="Z407" s="1" t="str">
        <f>IF(ISNUMBER(SEARCH("DNS",'Post Data'!$Y407)),"DNS","Vendor")</f>
        <v>DNS</v>
      </c>
      <c r="AA407" s="1" t="str">
        <f t="array" ref="AA407">IFS(ISNUMBER(SEARCH("Central Office",'Post Data'!$C407)),"Ops CO",
OR(ISNUMBER(SEARCH("CNR",'Post Data'!$C407)),ISNUMBER(SEARCH("NWR",'Post Data'!$C407))),"Central",
OR(ISNUMBER(SEARCH("ESR",'Post Data'!$C407)),ISNUMBER(SEARCH("UVR",'Post Data'!$C407))),"Eastern",
OR(ISNUMBER(SEARCH("NCR",'Post Data'!$C407)),ISNUMBER(SEARCH("NTR",'Post Data'!$C407))),"Northern",
OR(ISNUMBER(SEARCH("WSR",'Post Data'!$C407)),ISNUMBER(SEARCH("SUR",'Post Data'!$C407))),"Southern",
OR(ISNUMBER(SEARCH("WCR",'Post Data'!$C407)),ISNUMBER(SEARCH("WNR",'Post Data'!$C407))),"Western")</f>
        <v>Western</v>
      </c>
      <c r="AB407" s="1" t="str">
        <f>'Post Data'!$R407</f>
        <v>PIS</v>
      </c>
      <c r="AC407" s="4">
        <v>45107.0</v>
      </c>
      <c r="AD407" s="1">
        <f>COUNTIFS('Post Data'!$X$2:$X$465,"Within SLA",'Post Data'!$C$2:$C$465,'Post Data'!$C407,'Post Data'!$D$2:$D$465,'Post Data'!$D407)</f>
        <v>0</v>
      </c>
      <c r="AE407" s="1">
        <f>COUNTIFS('Post Data'!$X$2:$X$465,"SLA Violated",'Post Data'!$C$2:$C$465,'Post Data'!$C407,'Post Data'!$D$2:$D$465,'Post Data'!$D407)</f>
        <v>2</v>
      </c>
      <c r="AF407" s="10">
        <f>'Post Data'!$AD407/('Post Data'!$AD407+'Post Data'!$AE407)</f>
        <v>0</v>
      </c>
    </row>
    <row r="408" ht="15.75" customHeight="1">
      <c r="A408" s="1" t="s">
        <v>76</v>
      </c>
      <c r="B408" s="1" t="s">
        <v>29</v>
      </c>
      <c r="C408" s="1" t="s">
        <v>77</v>
      </c>
      <c r="D408" s="1" t="s">
        <v>31</v>
      </c>
      <c r="E408" s="1" t="s">
        <v>32</v>
      </c>
      <c r="F408" s="1" t="s">
        <v>33</v>
      </c>
      <c r="G408" s="1"/>
      <c r="H408" s="1"/>
      <c r="I408" s="1">
        <v>252.0</v>
      </c>
      <c r="J408" s="1" t="s">
        <v>34</v>
      </c>
      <c r="K408" s="1" t="s">
        <v>35</v>
      </c>
      <c r="L408" s="9">
        <v>45159.28611111111</v>
      </c>
      <c r="M408" s="9">
        <v>45159.28680555556</v>
      </c>
      <c r="N408" s="9"/>
      <c r="O408" s="1" t="s">
        <v>36</v>
      </c>
      <c r="P408" s="1" t="b">
        <v>1</v>
      </c>
      <c r="Q408" s="1" t="s">
        <v>31</v>
      </c>
      <c r="R408" s="1" t="s">
        <v>42</v>
      </c>
      <c r="S408" s="1" t="s">
        <v>38</v>
      </c>
      <c r="T408" s="1" t="s">
        <v>39</v>
      </c>
      <c r="U408" s="1" t="str">
        <f>IF(ISNUMBER('Post Data'!$N408),"Done","Pending")</f>
        <v>Pending</v>
      </c>
      <c r="V408" s="5">
        <f>IFERROR('Post Data'!$N408-'Post Data'!$M408,5000)</f>
        <v>-45159.28681</v>
      </c>
      <c r="W408" s="1" t="str">
        <f t="array" ref="W408">IFS('Post Data'!$V408&lt;=5,"00-05 Days",
AND('Post Data'!$V408&gt;5,'Post Data'!$V408&lt;=10),"06-10 Days",
AND('Post Data'!$V408&gt;10,'Post Data'!$V408&lt;=15),"11-15 Days",
AND('Post Data'!$V408&gt;15,'Post Data'!$V408&lt;=20),"16-20 Days",
'Post Data'!$V408&gt;20,"20+ Days")</f>
        <v>00-05 Days</v>
      </c>
      <c r="X408" s="1" t="str">
        <f>IF(AND('Post Data'!$N408&lt;='Post Data'!$L408,'Post Data'!$N408&lt;&gt;0),"Within SLA",IF(AND(TODAY()&lt;='Post Data'!$L408,'Post Data'!$N408=0),"Within SLA","SLA Violated"))</f>
        <v>SLA Violated</v>
      </c>
      <c r="Y408" s="1" t="str">
        <f t="array" ref="Y408">IFERROR(INDEX('Pending @'!$B$2:$B$19,MATCH('Post Data'!$H408,'Pending @'!$A$2:$A$19,0)),
IF(AND('Post Data'!$D408="Region Update",'Post Data'!$AA408="Central"),"DNS-Central",
IF(AND('Post Data'!$D408="Region Update",'Post Data'!$AA408="Eastern"),"DNS-Eastern",
IF(AND('Post Data'!$D408="Region Update",'Post Data'!$AA408="Northern"),"DNS-Northern",
IF(AND('Post Data'!$D408="Region Update",'Post Data'!$AA408="Southern"),"DNS-Southern",
IF(AND('Post Data'!$D408="Region Update",'Post Data'!$AA408="Western"),"DNS-Western",
IF(AND('Post Data'!$D408="Region Update",'Post Data'!$AA408="Ops CO"),"DNS-Regional Ops",
IF(AND('Post Data'!$D408="Invoice Validation",'Post Data'!$AA408="Central"),"DNS-Central",
IF(AND('Post Data'!$D408="Invoice Validation",'Post Data'!$AA408="Eastern"),"DNS-Eastern",
IF(AND('Post Data'!$D408="Invoice Validation",'Post Data'!$AA408="Northern"),"DNS-Northern",
IF(AND('Post Data'!$D408="Invoice Validation",'Post Data'!$AA408="Southern"),"DNS-Southern",
IF(AND('Post Data'!$D408="Invoice Validation",'Post Data'!$AA408="Western"),"DNS-Western",
IF(AND('Post Data'!$D408="Invoiced Validation",'Post Data'!$AA408="Ops CO"),"DNS-Regional Ops",
IF(OR('Post Data'!$D408="Create &amp; Upload PO",'Post Data'!$D408="Payment Status Update",'Post Data'!$D408="Create SES and Send to Finance"),"DNS-Finance",
IF('Post Data'!$D408="SCM Invoice Validation","DNS-SCM")))))))))))))))</f>
        <v>DNS-Finance</v>
      </c>
      <c r="Z408" s="1" t="str">
        <f>IF(ISNUMBER(SEARCH("DNS",'Post Data'!$Y408)),"DNS","Vendor")</f>
        <v>DNS</v>
      </c>
      <c r="AA408" s="1" t="str">
        <f t="array" ref="AA408">IFS(ISNUMBER(SEARCH("Central Office",'Post Data'!$C408)),"Ops CO",
OR(ISNUMBER(SEARCH("CNR",'Post Data'!$C408)),ISNUMBER(SEARCH("NWR",'Post Data'!$C408))),"Central",
OR(ISNUMBER(SEARCH("ESR",'Post Data'!$C408)),ISNUMBER(SEARCH("UVR",'Post Data'!$C408))),"Eastern",
OR(ISNUMBER(SEARCH("NCR",'Post Data'!$C408)),ISNUMBER(SEARCH("NTR",'Post Data'!$C408))),"Northern",
OR(ISNUMBER(SEARCH("WSR",'Post Data'!$C408)),ISNUMBER(SEARCH("SUR",'Post Data'!$C408))),"Southern",
OR(ISNUMBER(SEARCH("WCR",'Post Data'!$C408)),ISNUMBER(SEARCH("WNR",'Post Data'!$C408))),"Western")</f>
        <v>Central</v>
      </c>
      <c r="AB408" s="1" t="str">
        <f>'Post Data'!$R408</f>
        <v>PG</v>
      </c>
      <c r="AC408" s="4">
        <v>45138.0</v>
      </c>
      <c r="AD408" s="1">
        <f>COUNTIFS('Post Data'!$X$2:$X$465,"Within SLA",'Post Data'!$C$2:$C$465,'Post Data'!$C408,'Post Data'!$D$2:$D$465,'Post Data'!$D408)</f>
        <v>0</v>
      </c>
      <c r="AE408" s="1">
        <f>COUNTIFS('Post Data'!$X$2:$X$465,"SLA Violated",'Post Data'!$C$2:$C$465,'Post Data'!$C408,'Post Data'!$D$2:$D$465,'Post Data'!$D408)</f>
        <v>2</v>
      </c>
      <c r="AF408" s="10">
        <f>'Post Data'!$AD408/('Post Data'!$AD408+'Post Data'!$AE408)</f>
        <v>0</v>
      </c>
    </row>
    <row r="409" ht="15.75" customHeight="1">
      <c r="A409" s="1" t="s">
        <v>78</v>
      </c>
      <c r="B409" s="1" t="s">
        <v>29</v>
      </c>
      <c r="C409" s="1" t="s">
        <v>79</v>
      </c>
      <c r="D409" s="1" t="s">
        <v>31</v>
      </c>
      <c r="E409" s="1" t="s">
        <v>32</v>
      </c>
      <c r="F409" s="1" t="s">
        <v>33</v>
      </c>
      <c r="G409" s="1"/>
      <c r="H409" s="1"/>
      <c r="I409" s="1">
        <v>266.0</v>
      </c>
      <c r="J409" s="1" t="s">
        <v>34</v>
      </c>
      <c r="K409" s="1" t="s">
        <v>35</v>
      </c>
      <c r="L409" s="9">
        <v>45159.28611111111</v>
      </c>
      <c r="M409" s="9">
        <v>45159.28680555556</v>
      </c>
      <c r="N409" s="9"/>
      <c r="O409" s="1" t="s">
        <v>36</v>
      </c>
      <c r="P409" s="1" t="b">
        <v>1</v>
      </c>
      <c r="Q409" s="1" t="s">
        <v>31</v>
      </c>
      <c r="R409" s="1" t="s">
        <v>65</v>
      </c>
      <c r="S409" s="1" t="s">
        <v>38</v>
      </c>
      <c r="T409" s="1" t="s">
        <v>39</v>
      </c>
      <c r="U409" s="1" t="str">
        <f>IF(ISNUMBER('Post Data'!$N409),"Done","Pending")</f>
        <v>Pending</v>
      </c>
      <c r="V409" s="5">
        <f>IFERROR('Post Data'!$N409-'Post Data'!$M409,5000)</f>
        <v>-45159.28681</v>
      </c>
      <c r="W409" s="1" t="str">
        <f t="array" ref="W409">IFS('Post Data'!$V409&lt;=5,"00-05 Days",
AND('Post Data'!$V409&gt;5,'Post Data'!$V409&lt;=10),"06-10 Days",
AND('Post Data'!$V409&gt;10,'Post Data'!$V409&lt;=15),"11-15 Days",
AND('Post Data'!$V409&gt;15,'Post Data'!$V409&lt;=20),"16-20 Days",
'Post Data'!$V409&gt;20,"20+ Days")</f>
        <v>00-05 Days</v>
      </c>
      <c r="X409" s="1" t="str">
        <f>IF(AND('Post Data'!$N409&lt;='Post Data'!$L409,'Post Data'!$N409&lt;&gt;0),"Within SLA",IF(AND(TODAY()&lt;='Post Data'!$L409,'Post Data'!$N409=0),"Within SLA","SLA Violated"))</f>
        <v>SLA Violated</v>
      </c>
      <c r="Y409" s="1" t="str">
        <f t="array" ref="Y409">IFERROR(INDEX('Pending @'!$B$2:$B$19,MATCH('Post Data'!$H409,'Pending @'!$A$2:$A$19,0)),
IF(AND('Post Data'!$D409="Region Update",'Post Data'!$AA409="Central"),"DNS-Central",
IF(AND('Post Data'!$D409="Region Update",'Post Data'!$AA409="Eastern"),"DNS-Eastern",
IF(AND('Post Data'!$D409="Region Update",'Post Data'!$AA409="Northern"),"DNS-Northern",
IF(AND('Post Data'!$D409="Region Update",'Post Data'!$AA409="Southern"),"DNS-Southern",
IF(AND('Post Data'!$D409="Region Update",'Post Data'!$AA409="Western"),"DNS-Western",
IF(AND('Post Data'!$D409="Region Update",'Post Data'!$AA409="Ops CO"),"DNS-Regional Ops",
IF(AND('Post Data'!$D409="Invoice Validation",'Post Data'!$AA409="Central"),"DNS-Central",
IF(AND('Post Data'!$D409="Invoice Validation",'Post Data'!$AA409="Eastern"),"DNS-Eastern",
IF(AND('Post Data'!$D409="Invoice Validation",'Post Data'!$AA409="Northern"),"DNS-Northern",
IF(AND('Post Data'!$D409="Invoice Validation",'Post Data'!$AA409="Southern"),"DNS-Southern",
IF(AND('Post Data'!$D409="Invoice Validation",'Post Data'!$AA409="Western"),"DNS-Western",
IF(AND('Post Data'!$D409="Invoiced Validation",'Post Data'!$AA409="Ops CO"),"DNS-Regional Ops",
IF(OR('Post Data'!$D409="Create &amp; Upload PO",'Post Data'!$D409="Payment Status Update",'Post Data'!$D409="Create SES and Send to Finance"),"DNS-Finance",
IF('Post Data'!$D409="SCM Invoice Validation","DNS-SCM")))))))))))))))</f>
        <v>DNS-Finance</v>
      </c>
      <c r="Z409" s="1" t="str">
        <f>IF(ISNUMBER(SEARCH("DNS",'Post Data'!$Y409)),"DNS","Vendor")</f>
        <v>DNS</v>
      </c>
      <c r="AA409" s="1" t="str">
        <f t="array" ref="AA409">IFS(ISNUMBER(SEARCH("Central Office",'Post Data'!$C409)),"Ops CO",
OR(ISNUMBER(SEARCH("CNR",'Post Data'!$C409)),ISNUMBER(SEARCH("NWR",'Post Data'!$C409))),"Central",
OR(ISNUMBER(SEARCH("ESR",'Post Data'!$C409)),ISNUMBER(SEARCH("UVR",'Post Data'!$C409))),"Eastern",
OR(ISNUMBER(SEARCH("NCR",'Post Data'!$C409)),ISNUMBER(SEARCH("NTR",'Post Data'!$C409))),"Northern",
OR(ISNUMBER(SEARCH("WSR",'Post Data'!$C409)),ISNUMBER(SEARCH("SUR",'Post Data'!$C409))),"Southern",
OR(ISNUMBER(SEARCH("WCR",'Post Data'!$C409)),ISNUMBER(SEARCH("WNR",'Post Data'!$C409))),"Western")</f>
        <v>Central</v>
      </c>
      <c r="AB409" s="1" t="str">
        <f>'Post Data'!$R409</f>
        <v>FTG</v>
      </c>
      <c r="AC409" s="4">
        <v>45138.0</v>
      </c>
      <c r="AD409" s="1">
        <f>COUNTIFS('Post Data'!$X$2:$X$465,"Within SLA",'Post Data'!$C$2:$C$465,'Post Data'!$C409,'Post Data'!$D$2:$D$465,'Post Data'!$D409)</f>
        <v>0</v>
      </c>
      <c r="AE409" s="1">
        <f>COUNTIFS('Post Data'!$X$2:$X$465,"SLA Violated",'Post Data'!$C$2:$C$465,'Post Data'!$C409,'Post Data'!$D$2:$D$465,'Post Data'!$D409)</f>
        <v>2</v>
      </c>
      <c r="AF409" s="10">
        <f>'Post Data'!$AD409/('Post Data'!$AD409+'Post Data'!$AE409)</f>
        <v>0</v>
      </c>
    </row>
    <row r="410" ht="15.75" customHeight="1">
      <c r="A410" s="1" t="s">
        <v>80</v>
      </c>
      <c r="B410" s="1" t="s">
        <v>29</v>
      </c>
      <c r="C410" s="1" t="s">
        <v>81</v>
      </c>
      <c r="D410" s="1" t="s">
        <v>31</v>
      </c>
      <c r="E410" s="1" t="s">
        <v>32</v>
      </c>
      <c r="F410" s="1" t="s">
        <v>33</v>
      </c>
      <c r="G410" s="1"/>
      <c r="H410" s="1"/>
      <c r="I410" s="1">
        <v>234.0</v>
      </c>
      <c r="J410" s="1" t="s">
        <v>34</v>
      </c>
      <c r="K410" s="1" t="s">
        <v>35</v>
      </c>
      <c r="L410" s="9">
        <v>45158.95208333333</v>
      </c>
      <c r="M410" s="9">
        <v>45158.95277777778</v>
      </c>
      <c r="N410" s="9"/>
      <c r="O410" s="1" t="s">
        <v>36</v>
      </c>
      <c r="P410" s="1" t="b">
        <v>1</v>
      </c>
      <c r="Q410" s="1" t="s">
        <v>31</v>
      </c>
      <c r="R410" s="1" t="s">
        <v>51</v>
      </c>
      <c r="S410" s="1" t="s">
        <v>38</v>
      </c>
      <c r="T410" s="1" t="s">
        <v>39</v>
      </c>
      <c r="U410" s="1" t="str">
        <f>IF(ISNUMBER('Post Data'!$N410),"Done","Pending")</f>
        <v>Pending</v>
      </c>
      <c r="V410" s="5">
        <f>IFERROR('Post Data'!$N410-'Post Data'!$M410,5000)</f>
        <v>-45158.95278</v>
      </c>
      <c r="W410" s="1" t="str">
        <f t="array" ref="W410">IFS('Post Data'!$V410&lt;=5,"00-05 Days",
AND('Post Data'!$V410&gt;5,'Post Data'!$V410&lt;=10),"06-10 Days",
AND('Post Data'!$V410&gt;10,'Post Data'!$V410&lt;=15),"11-15 Days",
AND('Post Data'!$V410&gt;15,'Post Data'!$V410&lt;=20),"16-20 Days",
'Post Data'!$V410&gt;20,"20+ Days")</f>
        <v>00-05 Days</v>
      </c>
      <c r="X410" s="1" t="str">
        <f>IF(AND('Post Data'!$N410&lt;='Post Data'!$L410,'Post Data'!$N410&lt;&gt;0),"Within SLA",IF(AND(TODAY()&lt;='Post Data'!$L410,'Post Data'!$N410=0),"Within SLA","SLA Violated"))</f>
        <v>SLA Violated</v>
      </c>
      <c r="Y410" s="1" t="str">
        <f t="array" ref="Y410">IFERROR(INDEX('Pending @'!$B$2:$B$19,MATCH('Post Data'!$H410,'Pending @'!$A$2:$A$19,0)),
IF(AND('Post Data'!$D410="Region Update",'Post Data'!$AA410="Central"),"DNS-Central",
IF(AND('Post Data'!$D410="Region Update",'Post Data'!$AA410="Eastern"),"DNS-Eastern",
IF(AND('Post Data'!$D410="Region Update",'Post Data'!$AA410="Northern"),"DNS-Northern",
IF(AND('Post Data'!$D410="Region Update",'Post Data'!$AA410="Southern"),"DNS-Southern",
IF(AND('Post Data'!$D410="Region Update",'Post Data'!$AA410="Western"),"DNS-Western",
IF(AND('Post Data'!$D410="Region Update",'Post Data'!$AA410="Ops CO"),"DNS-Regional Ops",
IF(AND('Post Data'!$D410="Invoice Validation",'Post Data'!$AA410="Central"),"DNS-Central",
IF(AND('Post Data'!$D410="Invoice Validation",'Post Data'!$AA410="Eastern"),"DNS-Eastern",
IF(AND('Post Data'!$D410="Invoice Validation",'Post Data'!$AA410="Northern"),"DNS-Northern",
IF(AND('Post Data'!$D410="Invoice Validation",'Post Data'!$AA410="Southern"),"DNS-Southern",
IF(AND('Post Data'!$D410="Invoice Validation",'Post Data'!$AA410="Western"),"DNS-Western",
IF(AND('Post Data'!$D410="Invoiced Validation",'Post Data'!$AA410="Ops CO"),"DNS-Regional Ops",
IF(OR('Post Data'!$D410="Create &amp; Upload PO",'Post Data'!$D410="Payment Status Update",'Post Data'!$D410="Create SES and Send to Finance"),"DNS-Finance",
IF('Post Data'!$D410="SCM Invoice Validation","DNS-SCM")))))))))))))))</f>
        <v>DNS-Finance</v>
      </c>
      <c r="Z410" s="1" t="str">
        <f>IF(ISNUMBER(SEARCH("DNS",'Post Data'!$Y410)),"DNS","Vendor")</f>
        <v>DNS</v>
      </c>
      <c r="AA410" s="1" t="str">
        <f t="array" ref="AA410">IFS(ISNUMBER(SEARCH("Central Office",'Post Data'!$C410)),"Ops CO",
OR(ISNUMBER(SEARCH("CNR",'Post Data'!$C410)),ISNUMBER(SEARCH("NWR",'Post Data'!$C410))),"Central",
OR(ISNUMBER(SEARCH("ESR",'Post Data'!$C410)),ISNUMBER(SEARCH("UVR",'Post Data'!$C410))),"Eastern",
OR(ISNUMBER(SEARCH("NCR",'Post Data'!$C410)),ISNUMBER(SEARCH("NTR",'Post Data'!$C410))),"Northern",
OR(ISNUMBER(SEARCH("WSR",'Post Data'!$C410)),ISNUMBER(SEARCH("SUR",'Post Data'!$C410))),"Southern",
OR(ISNUMBER(SEARCH("WCR",'Post Data'!$C410)),ISNUMBER(SEARCH("WNR",'Post Data'!$C410))),"Western")</f>
        <v>Central</v>
      </c>
      <c r="AB410" s="1" t="str">
        <f>'Post Data'!$R410</f>
        <v>Refuel</v>
      </c>
      <c r="AC410" s="4">
        <v>45138.0</v>
      </c>
      <c r="AD410" s="1">
        <f>COUNTIFS('Post Data'!$X$2:$X$465,"Within SLA",'Post Data'!$C$2:$C$465,'Post Data'!$C410,'Post Data'!$D$2:$D$465,'Post Data'!$D410)</f>
        <v>0</v>
      </c>
      <c r="AE410" s="1">
        <f>COUNTIFS('Post Data'!$X$2:$X$465,"SLA Violated",'Post Data'!$C$2:$C$465,'Post Data'!$C410,'Post Data'!$D$2:$D$465,'Post Data'!$D410)</f>
        <v>2</v>
      </c>
      <c r="AF410" s="10">
        <f>'Post Data'!$AD410/('Post Data'!$AD410+'Post Data'!$AE410)</f>
        <v>0</v>
      </c>
    </row>
    <row r="411" ht="15.75" customHeight="1">
      <c r="A411" s="1" t="s">
        <v>82</v>
      </c>
      <c r="B411" s="1" t="s">
        <v>29</v>
      </c>
      <c r="C411" s="1" t="s">
        <v>83</v>
      </c>
      <c r="D411" s="1" t="s">
        <v>31</v>
      </c>
      <c r="E411" s="1" t="s">
        <v>32</v>
      </c>
      <c r="F411" s="1" t="s">
        <v>33</v>
      </c>
      <c r="G411" s="1"/>
      <c r="H411" s="1"/>
      <c r="I411" s="1">
        <v>100.0</v>
      </c>
      <c r="J411" s="1" t="s">
        <v>34</v>
      </c>
      <c r="K411" s="1" t="s">
        <v>35</v>
      </c>
      <c r="L411" s="9">
        <v>45158.95208333333</v>
      </c>
      <c r="M411" s="9">
        <v>45158.95277777778</v>
      </c>
      <c r="N411" s="9"/>
      <c r="O411" s="1" t="s">
        <v>36</v>
      </c>
      <c r="P411" s="1" t="b">
        <v>1</v>
      </c>
      <c r="Q411" s="1" t="s">
        <v>31</v>
      </c>
      <c r="R411" s="1" t="s">
        <v>45</v>
      </c>
      <c r="S411" s="1" t="s">
        <v>48</v>
      </c>
      <c r="T411" s="1" t="s">
        <v>39</v>
      </c>
      <c r="U411" s="1" t="str">
        <f>IF(ISNUMBER('Post Data'!$N411),"Done","Pending")</f>
        <v>Pending</v>
      </c>
      <c r="V411" s="5">
        <f>IFERROR('Post Data'!$N411-'Post Data'!$M411,5000)</f>
        <v>-45158.95278</v>
      </c>
      <c r="W411" s="1" t="str">
        <f t="array" ref="W411">IFS('Post Data'!$V411&lt;=5,"00-05 Days",
AND('Post Data'!$V411&gt;5,'Post Data'!$V411&lt;=10),"06-10 Days",
AND('Post Data'!$V411&gt;10,'Post Data'!$V411&lt;=15),"11-15 Days",
AND('Post Data'!$V411&gt;15,'Post Data'!$V411&lt;=20),"16-20 Days",
'Post Data'!$V411&gt;20,"20+ Days")</f>
        <v>00-05 Days</v>
      </c>
      <c r="X411" s="1" t="str">
        <f>IF(AND('Post Data'!$N411&lt;='Post Data'!$L411,'Post Data'!$N411&lt;&gt;0),"Within SLA",IF(AND(TODAY()&lt;='Post Data'!$L411,'Post Data'!$N411=0),"Within SLA","SLA Violated"))</f>
        <v>SLA Violated</v>
      </c>
      <c r="Y411" s="1" t="str">
        <f t="array" ref="Y411">IFERROR(INDEX('Pending @'!$B$2:$B$19,MATCH('Post Data'!$H411,'Pending @'!$A$2:$A$19,0)),
IF(AND('Post Data'!$D411="Region Update",'Post Data'!$AA411="Central"),"DNS-Central",
IF(AND('Post Data'!$D411="Region Update",'Post Data'!$AA411="Eastern"),"DNS-Eastern",
IF(AND('Post Data'!$D411="Region Update",'Post Data'!$AA411="Northern"),"DNS-Northern",
IF(AND('Post Data'!$D411="Region Update",'Post Data'!$AA411="Southern"),"DNS-Southern",
IF(AND('Post Data'!$D411="Region Update",'Post Data'!$AA411="Western"),"DNS-Western",
IF(AND('Post Data'!$D411="Region Update",'Post Data'!$AA411="Ops CO"),"DNS-Regional Ops",
IF(AND('Post Data'!$D411="Invoice Validation",'Post Data'!$AA411="Central"),"DNS-Central",
IF(AND('Post Data'!$D411="Invoice Validation",'Post Data'!$AA411="Eastern"),"DNS-Eastern",
IF(AND('Post Data'!$D411="Invoice Validation",'Post Data'!$AA411="Northern"),"DNS-Northern",
IF(AND('Post Data'!$D411="Invoice Validation",'Post Data'!$AA411="Southern"),"DNS-Southern",
IF(AND('Post Data'!$D411="Invoice Validation",'Post Data'!$AA411="Western"),"DNS-Western",
IF(AND('Post Data'!$D411="Invoiced Validation",'Post Data'!$AA411="Ops CO"),"DNS-Regional Ops",
IF(OR('Post Data'!$D411="Create &amp; Upload PO",'Post Data'!$D411="Payment Status Update",'Post Data'!$D411="Create SES and Send to Finance"),"DNS-Finance",
IF('Post Data'!$D411="SCM Invoice Validation","DNS-SCM")))))))))))))))</f>
        <v>DNS-Finance</v>
      </c>
      <c r="Z411" s="1" t="str">
        <f>IF(ISNUMBER(SEARCH("DNS",'Post Data'!$Y411)),"DNS","Vendor")</f>
        <v>DNS</v>
      </c>
      <c r="AA411" s="1" t="str">
        <f t="array" ref="AA411">IFS(ISNUMBER(SEARCH("Central Office",'Post Data'!$C411)),"Ops CO",
OR(ISNUMBER(SEARCH("CNR",'Post Data'!$C411)),ISNUMBER(SEARCH("NWR",'Post Data'!$C411))),"Central",
OR(ISNUMBER(SEARCH("ESR",'Post Data'!$C411)),ISNUMBER(SEARCH("UVR",'Post Data'!$C411))),"Eastern",
OR(ISNUMBER(SEARCH("NCR",'Post Data'!$C411)),ISNUMBER(SEARCH("NTR",'Post Data'!$C411))),"Northern",
OR(ISNUMBER(SEARCH("WSR",'Post Data'!$C411)),ISNUMBER(SEARCH("SUR",'Post Data'!$C411))),"Southern",
OR(ISNUMBER(SEARCH("WCR",'Post Data'!$C411)),ISNUMBER(SEARCH("WNR",'Post Data'!$C411))),"Western")</f>
        <v>Western</v>
      </c>
      <c r="AB411" s="1" t="str">
        <f>'Post Data'!$R411</f>
        <v>AC</v>
      </c>
      <c r="AC411" s="4">
        <v>45107.0</v>
      </c>
      <c r="AD411" s="1">
        <f>COUNTIFS('Post Data'!$X$2:$X$465,"Within SLA",'Post Data'!$C$2:$C$465,'Post Data'!$C411,'Post Data'!$D$2:$D$465,'Post Data'!$D411)</f>
        <v>0</v>
      </c>
      <c r="AE411" s="1">
        <f>COUNTIFS('Post Data'!$X$2:$X$465,"SLA Violated",'Post Data'!$C$2:$C$465,'Post Data'!$C411,'Post Data'!$D$2:$D$465,'Post Data'!$D411)</f>
        <v>2</v>
      </c>
      <c r="AF411" s="10">
        <f>'Post Data'!$AD411/('Post Data'!$AD411+'Post Data'!$AE411)</f>
        <v>0</v>
      </c>
    </row>
    <row r="412" ht="15.75" customHeight="1">
      <c r="A412" s="1" t="s">
        <v>84</v>
      </c>
      <c r="B412" s="1" t="s">
        <v>29</v>
      </c>
      <c r="C412" s="1" t="s">
        <v>85</v>
      </c>
      <c r="D412" s="1" t="s">
        <v>31</v>
      </c>
      <c r="E412" s="1" t="s">
        <v>32</v>
      </c>
      <c r="F412" s="1" t="s">
        <v>33</v>
      </c>
      <c r="G412" s="1"/>
      <c r="H412" s="1"/>
      <c r="I412" s="1">
        <v>241.0</v>
      </c>
      <c r="J412" s="1" t="s">
        <v>34</v>
      </c>
      <c r="K412" s="1" t="s">
        <v>35</v>
      </c>
      <c r="L412" s="9">
        <v>45158.95208333333</v>
      </c>
      <c r="M412" s="9">
        <v>45158.95277777778</v>
      </c>
      <c r="N412" s="9"/>
      <c r="O412" s="1" t="s">
        <v>36</v>
      </c>
      <c r="P412" s="1" t="b">
        <v>1</v>
      </c>
      <c r="Q412" s="1" t="s">
        <v>31</v>
      </c>
      <c r="R412" s="1" t="s">
        <v>37</v>
      </c>
      <c r="S412" s="1" t="s">
        <v>38</v>
      </c>
      <c r="T412" s="1" t="s">
        <v>39</v>
      </c>
      <c r="U412" s="1" t="str">
        <f>IF(ISNUMBER('Post Data'!$N412),"Done","Pending")</f>
        <v>Pending</v>
      </c>
      <c r="V412" s="5">
        <f>IFERROR('Post Data'!$N412-'Post Data'!$M412,5000)</f>
        <v>-45158.95278</v>
      </c>
      <c r="W412" s="1" t="str">
        <f t="array" ref="W412">IFS('Post Data'!$V412&lt;=5,"00-05 Days",
AND('Post Data'!$V412&gt;5,'Post Data'!$V412&lt;=10),"06-10 Days",
AND('Post Data'!$V412&gt;10,'Post Data'!$V412&lt;=15),"11-15 Days",
AND('Post Data'!$V412&gt;15,'Post Data'!$V412&lt;=20),"16-20 Days",
'Post Data'!$V412&gt;20,"20+ Days")</f>
        <v>00-05 Days</v>
      </c>
      <c r="X412" s="1" t="str">
        <f>IF(AND('Post Data'!$N412&lt;='Post Data'!$L412,'Post Data'!$N412&lt;&gt;0),"Within SLA",IF(AND(TODAY()&lt;='Post Data'!$L412,'Post Data'!$N412=0),"Within SLA","SLA Violated"))</f>
        <v>SLA Violated</v>
      </c>
      <c r="Y412" s="1" t="str">
        <f t="array" ref="Y412">IFERROR(INDEX('Pending @'!$B$2:$B$19,MATCH('Post Data'!$H412,'Pending @'!$A$2:$A$19,0)),
IF(AND('Post Data'!$D412="Region Update",'Post Data'!$AA412="Central"),"DNS-Central",
IF(AND('Post Data'!$D412="Region Update",'Post Data'!$AA412="Eastern"),"DNS-Eastern",
IF(AND('Post Data'!$D412="Region Update",'Post Data'!$AA412="Northern"),"DNS-Northern",
IF(AND('Post Data'!$D412="Region Update",'Post Data'!$AA412="Southern"),"DNS-Southern",
IF(AND('Post Data'!$D412="Region Update",'Post Data'!$AA412="Western"),"DNS-Western",
IF(AND('Post Data'!$D412="Region Update",'Post Data'!$AA412="Ops CO"),"DNS-Regional Ops",
IF(AND('Post Data'!$D412="Invoice Validation",'Post Data'!$AA412="Central"),"DNS-Central",
IF(AND('Post Data'!$D412="Invoice Validation",'Post Data'!$AA412="Eastern"),"DNS-Eastern",
IF(AND('Post Data'!$D412="Invoice Validation",'Post Data'!$AA412="Northern"),"DNS-Northern",
IF(AND('Post Data'!$D412="Invoice Validation",'Post Data'!$AA412="Southern"),"DNS-Southern",
IF(AND('Post Data'!$D412="Invoice Validation",'Post Data'!$AA412="Western"),"DNS-Western",
IF(AND('Post Data'!$D412="Invoiced Validation",'Post Data'!$AA412="Ops CO"),"DNS-Regional Ops",
IF(OR('Post Data'!$D412="Create &amp; Upload PO",'Post Data'!$D412="Payment Status Update",'Post Data'!$D412="Create SES and Send to Finance"),"DNS-Finance",
IF('Post Data'!$D412="SCM Invoice Validation","DNS-SCM")))))))))))))))</f>
        <v>DNS-Finance</v>
      </c>
      <c r="Z412" s="1" t="str">
        <f>IF(ISNUMBER(SEARCH("DNS",'Post Data'!$Y412)),"DNS","Vendor")</f>
        <v>DNS</v>
      </c>
      <c r="AA412" s="1" t="str">
        <f t="array" ref="AA412">IFS(ISNUMBER(SEARCH("Central Office",'Post Data'!$C412)),"Ops CO",
OR(ISNUMBER(SEARCH("CNR",'Post Data'!$C412)),ISNUMBER(SEARCH("NWR",'Post Data'!$C412))),"Central",
OR(ISNUMBER(SEARCH("ESR",'Post Data'!$C412)),ISNUMBER(SEARCH("UVR",'Post Data'!$C412))),"Eastern",
OR(ISNUMBER(SEARCH("NCR",'Post Data'!$C412)),ISNUMBER(SEARCH("NTR",'Post Data'!$C412))),"Northern",
OR(ISNUMBER(SEARCH("WSR",'Post Data'!$C412)),ISNUMBER(SEARCH("SUR",'Post Data'!$C412))),"Southern",
OR(ISNUMBER(SEARCH("WCR",'Post Data'!$C412)),ISNUMBER(SEARCH("WNR",'Post Data'!$C412))),"Western")</f>
        <v>Western</v>
      </c>
      <c r="AB412" s="1" t="str">
        <f>'Post Data'!$R412</f>
        <v>PIS</v>
      </c>
      <c r="AC412" s="4">
        <v>45138.0</v>
      </c>
      <c r="AD412" s="1">
        <f>COUNTIFS('Post Data'!$X$2:$X$465,"Within SLA",'Post Data'!$C$2:$C$465,'Post Data'!$C412,'Post Data'!$D$2:$D$465,'Post Data'!$D412)</f>
        <v>0</v>
      </c>
      <c r="AE412" s="1">
        <f>COUNTIFS('Post Data'!$X$2:$X$465,"SLA Violated",'Post Data'!$C$2:$C$465,'Post Data'!$C412,'Post Data'!$D$2:$D$465,'Post Data'!$D412)</f>
        <v>2</v>
      </c>
      <c r="AF412" s="10">
        <f>'Post Data'!$AD412/('Post Data'!$AD412+'Post Data'!$AE412)</f>
        <v>0</v>
      </c>
    </row>
    <row r="413" ht="15.75" customHeight="1">
      <c r="A413" s="1" t="s">
        <v>86</v>
      </c>
      <c r="B413" s="1" t="s">
        <v>29</v>
      </c>
      <c r="C413" s="1" t="s">
        <v>87</v>
      </c>
      <c r="D413" s="1" t="s">
        <v>31</v>
      </c>
      <c r="E413" s="1" t="s">
        <v>32</v>
      </c>
      <c r="F413" s="1" t="s">
        <v>33</v>
      </c>
      <c r="G413" s="1"/>
      <c r="H413" s="1"/>
      <c r="I413" s="1">
        <v>232.0</v>
      </c>
      <c r="J413" s="1" t="s">
        <v>34</v>
      </c>
      <c r="K413" s="1" t="s">
        <v>35</v>
      </c>
      <c r="L413" s="9">
        <v>45158.95138888889</v>
      </c>
      <c r="M413" s="9">
        <v>45158.95208333333</v>
      </c>
      <c r="N413" s="9"/>
      <c r="O413" s="1" t="s">
        <v>36</v>
      </c>
      <c r="P413" s="1" t="b">
        <v>1</v>
      </c>
      <c r="Q413" s="1" t="s">
        <v>31</v>
      </c>
      <c r="R413" s="1" t="s">
        <v>37</v>
      </c>
      <c r="S413" s="1" t="s">
        <v>38</v>
      </c>
      <c r="T413" s="1" t="s">
        <v>39</v>
      </c>
      <c r="U413" s="1" t="str">
        <f>IF(ISNUMBER('Post Data'!$N413),"Done","Pending")</f>
        <v>Pending</v>
      </c>
      <c r="V413" s="5">
        <f>IFERROR('Post Data'!$N413-'Post Data'!$M413,5000)</f>
        <v>-45158.95208</v>
      </c>
      <c r="W413" s="1" t="str">
        <f t="array" ref="W413">IFS('Post Data'!$V413&lt;=5,"00-05 Days",
AND('Post Data'!$V413&gt;5,'Post Data'!$V413&lt;=10),"06-10 Days",
AND('Post Data'!$V413&gt;10,'Post Data'!$V413&lt;=15),"11-15 Days",
AND('Post Data'!$V413&gt;15,'Post Data'!$V413&lt;=20),"16-20 Days",
'Post Data'!$V413&gt;20,"20+ Days")</f>
        <v>00-05 Days</v>
      </c>
      <c r="X413" s="1" t="str">
        <f>IF(AND('Post Data'!$N413&lt;='Post Data'!$L413,'Post Data'!$N413&lt;&gt;0),"Within SLA",IF(AND(TODAY()&lt;='Post Data'!$L413,'Post Data'!$N413=0),"Within SLA","SLA Violated"))</f>
        <v>SLA Violated</v>
      </c>
      <c r="Y413" s="1" t="str">
        <f t="array" ref="Y413">IFERROR(INDEX('Pending @'!$B$2:$B$19,MATCH('Post Data'!$H413,'Pending @'!$A$2:$A$19,0)),
IF(AND('Post Data'!$D413="Region Update",'Post Data'!$AA413="Central"),"DNS-Central",
IF(AND('Post Data'!$D413="Region Update",'Post Data'!$AA413="Eastern"),"DNS-Eastern",
IF(AND('Post Data'!$D413="Region Update",'Post Data'!$AA413="Northern"),"DNS-Northern",
IF(AND('Post Data'!$D413="Region Update",'Post Data'!$AA413="Southern"),"DNS-Southern",
IF(AND('Post Data'!$D413="Region Update",'Post Data'!$AA413="Western"),"DNS-Western",
IF(AND('Post Data'!$D413="Region Update",'Post Data'!$AA413="Ops CO"),"DNS-Regional Ops",
IF(AND('Post Data'!$D413="Invoice Validation",'Post Data'!$AA413="Central"),"DNS-Central",
IF(AND('Post Data'!$D413="Invoice Validation",'Post Data'!$AA413="Eastern"),"DNS-Eastern",
IF(AND('Post Data'!$D413="Invoice Validation",'Post Data'!$AA413="Northern"),"DNS-Northern",
IF(AND('Post Data'!$D413="Invoice Validation",'Post Data'!$AA413="Southern"),"DNS-Southern",
IF(AND('Post Data'!$D413="Invoice Validation",'Post Data'!$AA413="Western"),"DNS-Western",
IF(AND('Post Data'!$D413="Invoiced Validation",'Post Data'!$AA413="Ops CO"),"DNS-Regional Ops",
IF(OR('Post Data'!$D413="Create &amp; Upload PO",'Post Data'!$D413="Payment Status Update",'Post Data'!$D413="Create SES and Send to Finance"),"DNS-Finance",
IF('Post Data'!$D413="SCM Invoice Validation","DNS-SCM")))))))))))))))</f>
        <v>DNS-Finance</v>
      </c>
      <c r="Z413" s="1" t="str">
        <f>IF(ISNUMBER(SEARCH("DNS",'Post Data'!$Y413)),"DNS","Vendor")</f>
        <v>DNS</v>
      </c>
      <c r="AA413" s="1" t="str">
        <f t="array" ref="AA413">IFS(ISNUMBER(SEARCH("Central Office",'Post Data'!$C413)),"Ops CO",
OR(ISNUMBER(SEARCH("CNR",'Post Data'!$C413)),ISNUMBER(SEARCH("NWR",'Post Data'!$C413))),"Central",
OR(ISNUMBER(SEARCH("ESR",'Post Data'!$C413)),ISNUMBER(SEARCH("UVR",'Post Data'!$C413))),"Eastern",
OR(ISNUMBER(SEARCH("NCR",'Post Data'!$C413)),ISNUMBER(SEARCH("NTR",'Post Data'!$C413))),"Northern",
OR(ISNUMBER(SEARCH("WSR",'Post Data'!$C413)),ISNUMBER(SEARCH("SUR",'Post Data'!$C413))),"Southern",
OR(ISNUMBER(SEARCH("WCR",'Post Data'!$C413)),ISNUMBER(SEARCH("WNR",'Post Data'!$C413))),"Western")</f>
        <v>Western</v>
      </c>
      <c r="AB413" s="1" t="str">
        <f>'Post Data'!$R413</f>
        <v>PIS</v>
      </c>
      <c r="AC413" s="4">
        <v>45138.0</v>
      </c>
      <c r="AD413" s="1">
        <f>COUNTIFS('Post Data'!$X$2:$X$465,"Within SLA",'Post Data'!$C$2:$C$465,'Post Data'!$C413,'Post Data'!$D$2:$D$465,'Post Data'!$D413)</f>
        <v>0</v>
      </c>
      <c r="AE413" s="1">
        <f>COUNTIFS('Post Data'!$X$2:$X$465,"SLA Violated",'Post Data'!$C$2:$C$465,'Post Data'!$C413,'Post Data'!$D$2:$D$465,'Post Data'!$D413)</f>
        <v>2</v>
      </c>
      <c r="AF413" s="10">
        <f>'Post Data'!$AD413/('Post Data'!$AD413+'Post Data'!$AE413)</f>
        <v>0</v>
      </c>
    </row>
    <row r="414" ht="15.75" customHeight="1">
      <c r="A414" s="1" t="s">
        <v>88</v>
      </c>
      <c r="B414" s="1" t="s">
        <v>29</v>
      </c>
      <c r="C414" s="1" t="s">
        <v>89</v>
      </c>
      <c r="D414" s="1" t="s">
        <v>31</v>
      </c>
      <c r="E414" s="1" t="s">
        <v>32</v>
      </c>
      <c r="F414" s="1" t="s">
        <v>33</v>
      </c>
      <c r="G414" s="1"/>
      <c r="H414" s="1"/>
      <c r="I414" s="1">
        <v>251.0</v>
      </c>
      <c r="J414" s="1" t="s">
        <v>34</v>
      </c>
      <c r="K414" s="1" t="s">
        <v>35</v>
      </c>
      <c r="L414" s="9">
        <v>45158.95138888889</v>
      </c>
      <c r="M414" s="9">
        <v>45158.95208333333</v>
      </c>
      <c r="N414" s="9"/>
      <c r="O414" s="1" t="s">
        <v>36</v>
      </c>
      <c r="P414" s="1" t="b">
        <v>1</v>
      </c>
      <c r="Q414" s="1" t="s">
        <v>31</v>
      </c>
      <c r="R414" s="1" t="s">
        <v>42</v>
      </c>
      <c r="S414" s="1" t="s">
        <v>38</v>
      </c>
      <c r="T414" s="1" t="s">
        <v>39</v>
      </c>
      <c r="U414" s="1" t="str">
        <f>IF(ISNUMBER('Post Data'!$N414),"Done","Pending")</f>
        <v>Pending</v>
      </c>
      <c r="V414" s="5">
        <f>IFERROR('Post Data'!$N414-'Post Data'!$M414,5000)</f>
        <v>-45158.95208</v>
      </c>
      <c r="W414" s="1" t="str">
        <f t="array" ref="W414">IFS('Post Data'!$V414&lt;=5,"00-05 Days",
AND('Post Data'!$V414&gt;5,'Post Data'!$V414&lt;=10),"06-10 Days",
AND('Post Data'!$V414&gt;10,'Post Data'!$V414&lt;=15),"11-15 Days",
AND('Post Data'!$V414&gt;15,'Post Data'!$V414&lt;=20),"16-20 Days",
'Post Data'!$V414&gt;20,"20+ Days")</f>
        <v>00-05 Days</v>
      </c>
      <c r="X414" s="1" t="str">
        <f>IF(AND('Post Data'!$N414&lt;='Post Data'!$L414,'Post Data'!$N414&lt;&gt;0),"Within SLA",IF(AND(TODAY()&lt;='Post Data'!$L414,'Post Data'!$N414=0),"Within SLA","SLA Violated"))</f>
        <v>SLA Violated</v>
      </c>
      <c r="Y414" s="1" t="str">
        <f t="array" ref="Y414">IFERROR(INDEX('Pending @'!$B$2:$B$19,MATCH('Post Data'!$H414,'Pending @'!$A$2:$A$19,0)),
IF(AND('Post Data'!$D414="Region Update",'Post Data'!$AA414="Central"),"DNS-Central",
IF(AND('Post Data'!$D414="Region Update",'Post Data'!$AA414="Eastern"),"DNS-Eastern",
IF(AND('Post Data'!$D414="Region Update",'Post Data'!$AA414="Northern"),"DNS-Northern",
IF(AND('Post Data'!$D414="Region Update",'Post Data'!$AA414="Southern"),"DNS-Southern",
IF(AND('Post Data'!$D414="Region Update",'Post Data'!$AA414="Western"),"DNS-Western",
IF(AND('Post Data'!$D414="Region Update",'Post Data'!$AA414="Ops CO"),"DNS-Regional Ops",
IF(AND('Post Data'!$D414="Invoice Validation",'Post Data'!$AA414="Central"),"DNS-Central",
IF(AND('Post Data'!$D414="Invoice Validation",'Post Data'!$AA414="Eastern"),"DNS-Eastern",
IF(AND('Post Data'!$D414="Invoice Validation",'Post Data'!$AA414="Northern"),"DNS-Northern",
IF(AND('Post Data'!$D414="Invoice Validation",'Post Data'!$AA414="Southern"),"DNS-Southern",
IF(AND('Post Data'!$D414="Invoice Validation",'Post Data'!$AA414="Western"),"DNS-Western",
IF(AND('Post Data'!$D414="Invoiced Validation",'Post Data'!$AA414="Ops CO"),"DNS-Regional Ops",
IF(OR('Post Data'!$D414="Create &amp; Upload PO",'Post Data'!$D414="Payment Status Update",'Post Data'!$D414="Create SES and Send to Finance"),"DNS-Finance",
IF('Post Data'!$D414="SCM Invoice Validation","DNS-SCM")))))))))))))))</f>
        <v>DNS-Finance</v>
      </c>
      <c r="Z414" s="1" t="str">
        <f>IF(ISNUMBER(SEARCH("DNS",'Post Data'!$Y414)),"DNS","Vendor")</f>
        <v>DNS</v>
      </c>
      <c r="AA414" s="1" t="str">
        <f t="array" ref="AA414">IFS(ISNUMBER(SEARCH("Central Office",'Post Data'!$C414)),"Ops CO",
OR(ISNUMBER(SEARCH("CNR",'Post Data'!$C414)),ISNUMBER(SEARCH("NWR",'Post Data'!$C414))),"Central",
OR(ISNUMBER(SEARCH("ESR",'Post Data'!$C414)),ISNUMBER(SEARCH("UVR",'Post Data'!$C414))),"Eastern",
OR(ISNUMBER(SEARCH("NCR",'Post Data'!$C414)),ISNUMBER(SEARCH("NTR",'Post Data'!$C414))),"Northern",
OR(ISNUMBER(SEARCH("WSR",'Post Data'!$C414)),ISNUMBER(SEARCH("SUR",'Post Data'!$C414))),"Southern",
OR(ISNUMBER(SEARCH("WCR",'Post Data'!$C414)),ISNUMBER(SEARCH("WNR",'Post Data'!$C414))),"Western")</f>
        <v>Western</v>
      </c>
      <c r="AB414" s="1" t="str">
        <f>'Post Data'!$R414</f>
        <v>PG</v>
      </c>
      <c r="AC414" s="4">
        <v>45138.0</v>
      </c>
      <c r="AD414" s="1">
        <f>COUNTIFS('Post Data'!$X$2:$X$465,"Within SLA",'Post Data'!$C$2:$C$465,'Post Data'!$C414,'Post Data'!$D$2:$D$465,'Post Data'!$D414)</f>
        <v>0</v>
      </c>
      <c r="AE414" s="1">
        <f>COUNTIFS('Post Data'!$X$2:$X$465,"SLA Violated",'Post Data'!$C$2:$C$465,'Post Data'!$C414,'Post Data'!$D$2:$D$465,'Post Data'!$D414)</f>
        <v>2</v>
      </c>
      <c r="AF414" s="10">
        <f>'Post Data'!$AD414/('Post Data'!$AD414+'Post Data'!$AE414)</f>
        <v>0</v>
      </c>
    </row>
    <row r="415" ht="15.75" customHeight="1">
      <c r="A415" s="1" t="s">
        <v>90</v>
      </c>
      <c r="B415" s="1" t="s">
        <v>29</v>
      </c>
      <c r="C415" s="1" t="s">
        <v>91</v>
      </c>
      <c r="D415" s="1" t="s">
        <v>31</v>
      </c>
      <c r="E415" s="1" t="s">
        <v>32</v>
      </c>
      <c r="F415" s="1" t="s">
        <v>33</v>
      </c>
      <c r="G415" s="1"/>
      <c r="H415" s="1"/>
      <c r="I415" s="1">
        <v>270.0</v>
      </c>
      <c r="J415" s="1" t="s">
        <v>34</v>
      </c>
      <c r="K415" s="1" t="s">
        <v>35</v>
      </c>
      <c r="L415" s="9">
        <v>45158.95138888889</v>
      </c>
      <c r="M415" s="9">
        <v>45158.95208333333</v>
      </c>
      <c r="N415" s="9"/>
      <c r="O415" s="1" t="s">
        <v>36</v>
      </c>
      <c r="P415" s="1" t="b">
        <v>1</v>
      </c>
      <c r="Q415" s="1" t="s">
        <v>31</v>
      </c>
      <c r="R415" s="1" t="s">
        <v>51</v>
      </c>
      <c r="S415" s="1" t="s">
        <v>38</v>
      </c>
      <c r="T415" s="1" t="s">
        <v>39</v>
      </c>
      <c r="U415" s="1" t="str">
        <f>IF(ISNUMBER('Post Data'!$N415),"Done","Pending")</f>
        <v>Pending</v>
      </c>
      <c r="V415" s="5">
        <f>IFERROR('Post Data'!$N415-'Post Data'!$M415,5000)</f>
        <v>-45158.95208</v>
      </c>
      <c r="W415" s="1" t="str">
        <f t="array" ref="W415">IFS('Post Data'!$V415&lt;=5,"00-05 Days",
AND('Post Data'!$V415&gt;5,'Post Data'!$V415&lt;=10),"06-10 Days",
AND('Post Data'!$V415&gt;10,'Post Data'!$V415&lt;=15),"11-15 Days",
AND('Post Data'!$V415&gt;15,'Post Data'!$V415&lt;=20),"16-20 Days",
'Post Data'!$V415&gt;20,"20+ Days")</f>
        <v>00-05 Days</v>
      </c>
      <c r="X415" s="1" t="str">
        <f>IF(AND('Post Data'!$N415&lt;='Post Data'!$L415,'Post Data'!$N415&lt;&gt;0),"Within SLA",IF(AND(TODAY()&lt;='Post Data'!$L415,'Post Data'!$N415=0),"Within SLA","SLA Violated"))</f>
        <v>SLA Violated</v>
      </c>
      <c r="Y415" s="1" t="str">
        <f t="array" ref="Y415">IFERROR(INDEX('Pending @'!$B$2:$B$19,MATCH('Post Data'!$H415,'Pending @'!$A$2:$A$19,0)),
IF(AND('Post Data'!$D415="Region Update",'Post Data'!$AA415="Central"),"DNS-Central",
IF(AND('Post Data'!$D415="Region Update",'Post Data'!$AA415="Eastern"),"DNS-Eastern",
IF(AND('Post Data'!$D415="Region Update",'Post Data'!$AA415="Northern"),"DNS-Northern",
IF(AND('Post Data'!$D415="Region Update",'Post Data'!$AA415="Southern"),"DNS-Southern",
IF(AND('Post Data'!$D415="Region Update",'Post Data'!$AA415="Western"),"DNS-Western",
IF(AND('Post Data'!$D415="Region Update",'Post Data'!$AA415="Ops CO"),"DNS-Regional Ops",
IF(AND('Post Data'!$D415="Invoice Validation",'Post Data'!$AA415="Central"),"DNS-Central",
IF(AND('Post Data'!$D415="Invoice Validation",'Post Data'!$AA415="Eastern"),"DNS-Eastern",
IF(AND('Post Data'!$D415="Invoice Validation",'Post Data'!$AA415="Northern"),"DNS-Northern",
IF(AND('Post Data'!$D415="Invoice Validation",'Post Data'!$AA415="Southern"),"DNS-Southern",
IF(AND('Post Data'!$D415="Invoice Validation",'Post Data'!$AA415="Western"),"DNS-Western",
IF(AND('Post Data'!$D415="Invoiced Validation",'Post Data'!$AA415="Ops CO"),"DNS-Regional Ops",
IF(OR('Post Data'!$D415="Create &amp; Upload PO",'Post Data'!$D415="Payment Status Update",'Post Data'!$D415="Create SES and Send to Finance"),"DNS-Finance",
IF('Post Data'!$D415="SCM Invoice Validation","DNS-SCM")))))))))))))))</f>
        <v>DNS-Finance</v>
      </c>
      <c r="Z415" s="1" t="str">
        <f>IF(ISNUMBER(SEARCH("DNS",'Post Data'!$Y415)),"DNS","Vendor")</f>
        <v>DNS</v>
      </c>
      <c r="AA415" s="1" t="str">
        <f t="array" ref="AA415">IFS(ISNUMBER(SEARCH("Central Office",'Post Data'!$C415)),"Ops CO",
OR(ISNUMBER(SEARCH("CNR",'Post Data'!$C415)),ISNUMBER(SEARCH("NWR",'Post Data'!$C415))),"Central",
OR(ISNUMBER(SEARCH("ESR",'Post Data'!$C415)),ISNUMBER(SEARCH("UVR",'Post Data'!$C415))),"Eastern",
OR(ISNUMBER(SEARCH("NCR",'Post Data'!$C415)),ISNUMBER(SEARCH("NTR",'Post Data'!$C415))),"Northern",
OR(ISNUMBER(SEARCH("WSR",'Post Data'!$C415)),ISNUMBER(SEARCH("SUR",'Post Data'!$C415))),"Southern",
OR(ISNUMBER(SEARCH("WCR",'Post Data'!$C415)),ISNUMBER(SEARCH("WNR",'Post Data'!$C415))),"Western")</f>
        <v>Eastern</v>
      </c>
      <c r="AB415" s="1" t="str">
        <f>'Post Data'!$R415</f>
        <v>Refuel</v>
      </c>
      <c r="AC415" s="4">
        <v>45138.0</v>
      </c>
      <c r="AD415" s="1">
        <f>COUNTIFS('Post Data'!$X$2:$X$465,"Within SLA",'Post Data'!$C$2:$C$465,'Post Data'!$C415,'Post Data'!$D$2:$D$465,'Post Data'!$D415)</f>
        <v>0</v>
      </c>
      <c r="AE415" s="1">
        <f>COUNTIFS('Post Data'!$X$2:$X$465,"SLA Violated",'Post Data'!$C$2:$C$465,'Post Data'!$C415,'Post Data'!$D$2:$D$465,'Post Data'!$D415)</f>
        <v>2</v>
      </c>
      <c r="AF415" s="10">
        <f>'Post Data'!$AD415/('Post Data'!$AD415+'Post Data'!$AE415)</f>
        <v>0</v>
      </c>
    </row>
    <row r="416" ht="15.75" customHeight="1">
      <c r="A416" s="1" t="s">
        <v>92</v>
      </c>
      <c r="B416" s="1" t="s">
        <v>29</v>
      </c>
      <c r="C416" s="1" t="s">
        <v>93</v>
      </c>
      <c r="D416" s="1" t="s">
        <v>31</v>
      </c>
      <c r="E416" s="1" t="s">
        <v>32</v>
      </c>
      <c r="F416" s="1" t="s">
        <v>33</v>
      </c>
      <c r="G416" s="1"/>
      <c r="H416" s="1"/>
      <c r="I416" s="1">
        <v>102.0</v>
      </c>
      <c r="J416" s="1" t="s">
        <v>34</v>
      </c>
      <c r="K416" s="1" t="s">
        <v>35</v>
      </c>
      <c r="L416" s="9">
        <v>45154.92152777778</v>
      </c>
      <c r="M416" s="9">
        <v>45154.92222222222</v>
      </c>
      <c r="N416" s="9"/>
      <c r="O416" s="1" t="s">
        <v>36</v>
      </c>
      <c r="P416" s="1" t="b">
        <v>1</v>
      </c>
      <c r="Q416" s="1" t="s">
        <v>31</v>
      </c>
      <c r="R416" s="1" t="s">
        <v>42</v>
      </c>
      <c r="S416" s="1" t="s">
        <v>48</v>
      </c>
      <c r="T416" s="1" t="s">
        <v>39</v>
      </c>
      <c r="U416" s="1" t="str">
        <f>IF(ISNUMBER('Post Data'!$N416),"Done","Pending")</f>
        <v>Pending</v>
      </c>
      <c r="V416" s="5">
        <f>IFERROR('Post Data'!$N416-'Post Data'!$M416,5000)</f>
        <v>-45154.92222</v>
      </c>
      <c r="W416" s="1" t="str">
        <f t="array" ref="W416">IFS('Post Data'!$V416&lt;=5,"00-05 Days",
AND('Post Data'!$V416&gt;5,'Post Data'!$V416&lt;=10),"06-10 Days",
AND('Post Data'!$V416&gt;10,'Post Data'!$V416&lt;=15),"11-15 Days",
AND('Post Data'!$V416&gt;15,'Post Data'!$V416&lt;=20),"16-20 Days",
'Post Data'!$V416&gt;20,"20+ Days")</f>
        <v>00-05 Days</v>
      </c>
      <c r="X416" s="1" t="str">
        <f>IF(AND('Post Data'!$N416&lt;='Post Data'!$L416,'Post Data'!$N416&lt;&gt;0),"Within SLA",IF(AND(TODAY()&lt;='Post Data'!$L416,'Post Data'!$N416=0),"Within SLA","SLA Violated"))</f>
        <v>SLA Violated</v>
      </c>
      <c r="Y416" s="1" t="str">
        <f t="array" ref="Y416">IFERROR(INDEX('Pending @'!$B$2:$B$19,MATCH('Post Data'!$H416,'Pending @'!$A$2:$A$19,0)),
IF(AND('Post Data'!$D416="Region Update",'Post Data'!$AA416="Central"),"DNS-Central",
IF(AND('Post Data'!$D416="Region Update",'Post Data'!$AA416="Eastern"),"DNS-Eastern",
IF(AND('Post Data'!$D416="Region Update",'Post Data'!$AA416="Northern"),"DNS-Northern",
IF(AND('Post Data'!$D416="Region Update",'Post Data'!$AA416="Southern"),"DNS-Southern",
IF(AND('Post Data'!$D416="Region Update",'Post Data'!$AA416="Western"),"DNS-Western",
IF(AND('Post Data'!$D416="Region Update",'Post Data'!$AA416="Ops CO"),"DNS-Regional Ops",
IF(AND('Post Data'!$D416="Invoice Validation",'Post Data'!$AA416="Central"),"DNS-Central",
IF(AND('Post Data'!$D416="Invoice Validation",'Post Data'!$AA416="Eastern"),"DNS-Eastern",
IF(AND('Post Data'!$D416="Invoice Validation",'Post Data'!$AA416="Northern"),"DNS-Northern",
IF(AND('Post Data'!$D416="Invoice Validation",'Post Data'!$AA416="Southern"),"DNS-Southern",
IF(AND('Post Data'!$D416="Invoice Validation",'Post Data'!$AA416="Western"),"DNS-Western",
IF(AND('Post Data'!$D416="Invoiced Validation",'Post Data'!$AA416="Ops CO"),"DNS-Regional Ops",
IF(OR('Post Data'!$D416="Create &amp; Upload PO",'Post Data'!$D416="Payment Status Update",'Post Data'!$D416="Create SES and Send to Finance"),"DNS-Finance",
IF('Post Data'!$D416="SCM Invoice Validation","DNS-SCM")))))))))))))))</f>
        <v>DNS-Finance</v>
      </c>
      <c r="Z416" s="1" t="str">
        <f>IF(ISNUMBER(SEARCH("DNS",'Post Data'!$Y416)),"DNS","Vendor")</f>
        <v>DNS</v>
      </c>
      <c r="AA416" s="1" t="str">
        <f t="array" ref="AA416">IFS(ISNUMBER(SEARCH("Central Office",'Post Data'!$C416)),"Ops CO",
OR(ISNUMBER(SEARCH("CNR",'Post Data'!$C416)),ISNUMBER(SEARCH("NWR",'Post Data'!$C416))),"Central",
OR(ISNUMBER(SEARCH("ESR",'Post Data'!$C416)),ISNUMBER(SEARCH("UVR",'Post Data'!$C416))),"Eastern",
OR(ISNUMBER(SEARCH("NCR",'Post Data'!$C416)),ISNUMBER(SEARCH("NTR",'Post Data'!$C416))),"Northern",
OR(ISNUMBER(SEARCH("WSR",'Post Data'!$C416)),ISNUMBER(SEARCH("SUR",'Post Data'!$C416))),"Southern",
OR(ISNUMBER(SEARCH("WCR",'Post Data'!$C416)),ISNUMBER(SEARCH("WNR",'Post Data'!$C416))),"Western")</f>
        <v>Western</v>
      </c>
      <c r="AB416" s="1" t="str">
        <f>'Post Data'!$R416</f>
        <v>PG</v>
      </c>
      <c r="AC416" s="4">
        <v>45107.0</v>
      </c>
      <c r="AD416" s="1">
        <f>COUNTIFS('Post Data'!$X$2:$X$465,"Within SLA",'Post Data'!$C$2:$C$465,'Post Data'!$C416,'Post Data'!$D$2:$D$465,'Post Data'!$D416)</f>
        <v>0</v>
      </c>
      <c r="AE416" s="1">
        <f>COUNTIFS('Post Data'!$X$2:$X$465,"SLA Violated",'Post Data'!$C$2:$C$465,'Post Data'!$C416,'Post Data'!$D$2:$D$465,'Post Data'!$D416)</f>
        <v>2</v>
      </c>
      <c r="AF416" s="10">
        <f>'Post Data'!$AD416/('Post Data'!$AD416+'Post Data'!$AE416)</f>
        <v>0</v>
      </c>
    </row>
    <row r="417" ht="15.75" customHeight="1">
      <c r="A417" s="1" t="s">
        <v>94</v>
      </c>
      <c r="B417" s="1" t="s">
        <v>29</v>
      </c>
      <c r="C417" s="1" t="s">
        <v>95</v>
      </c>
      <c r="D417" s="1" t="s">
        <v>31</v>
      </c>
      <c r="E417" s="1" t="s">
        <v>32</v>
      </c>
      <c r="F417" s="1" t="s">
        <v>33</v>
      </c>
      <c r="G417" s="1"/>
      <c r="H417" s="1"/>
      <c r="I417" s="1">
        <v>101.0</v>
      </c>
      <c r="J417" s="1" t="s">
        <v>34</v>
      </c>
      <c r="K417" s="1" t="s">
        <v>35</v>
      </c>
      <c r="L417" s="9">
        <v>45154.92152777778</v>
      </c>
      <c r="M417" s="9">
        <v>45154.92222222222</v>
      </c>
      <c r="N417" s="9"/>
      <c r="O417" s="1" t="s">
        <v>36</v>
      </c>
      <c r="P417" s="1" t="b">
        <v>1</v>
      </c>
      <c r="Q417" s="1" t="s">
        <v>31</v>
      </c>
      <c r="R417" s="1" t="s">
        <v>45</v>
      </c>
      <c r="S417" s="1" t="s">
        <v>48</v>
      </c>
      <c r="T417" s="1" t="s">
        <v>39</v>
      </c>
      <c r="U417" s="1" t="str">
        <f>IF(ISNUMBER('Post Data'!$N417),"Done","Pending")</f>
        <v>Pending</v>
      </c>
      <c r="V417" s="5">
        <f>IFERROR('Post Data'!$N417-'Post Data'!$M417,5000)</f>
        <v>-45154.92222</v>
      </c>
      <c r="W417" s="1" t="str">
        <f t="array" ref="W417">IFS('Post Data'!$V417&lt;=5,"00-05 Days",
AND('Post Data'!$V417&gt;5,'Post Data'!$V417&lt;=10),"06-10 Days",
AND('Post Data'!$V417&gt;10,'Post Data'!$V417&lt;=15),"11-15 Days",
AND('Post Data'!$V417&gt;15,'Post Data'!$V417&lt;=20),"16-20 Days",
'Post Data'!$V417&gt;20,"20+ Days")</f>
        <v>00-05 Days</v>
      </c>
      <c r="X417" s="1" t="str">
        <f>IF(AND('Post Data'!$N417&lt;='Post Data'!$L417,'Post Data'!$N417&lt;&gt;0),"Within SLA",IF(AND(TODAY()&lt;='Post Data'!$L417,'Post Data'!$N417=0),"Within SLA","SLA Violated"))</f>
        <v>SLA Violated</v>
      </c>
      <c r="Y417" s="1" t="str">
        <f t="array" ref="Y417">IFERROR(INDEX('Pending @'!$B$2:$B$19,MATCH('Post Data'!$H417,'Pending @'!$A$2:$A$19,0)),
IF(AND('Post Data'!$D417="Region Update",'Post Data'!$AA417="Central"),"DNS-Central",
IF(AND('Post Data'!$D417="Region Update",'Post Data'!$AA417="Eastern"),"DNS-Eastern",
IF(AND('Post Data'!$D417="Region Update",'Post Data'!$AA417="Northern"),"DNS-Northern",
IF(AND('Post Data'!$D417="Region Update",'Post Data'!$AA417="Southern"),"DNS-Southern",
IF(AND('Post Data'!$D417="Region Update",'Post Data'!$AA417="Western"),"DNS-Western",
IF(AND('Post Data'!$D417="Region Update",'Post Data'!$AA417="Ops CO"),"DNS-Regional Ops",
IF(AND('Post Data'!$D417="Invoice Validation",'Post Data'!$AA417="Central"),"DNS-Central",
IF(AND('Post Data'!$D417="Invoice Validation",'Post Data'!$AA417="Eastern"),"DNS-Eastern",
IF(AND('Post Data'!$D417="Invoice Validation",'Post Data'!$AA417="Northern"),"DNS-Northern",
IF(AND('Post Data'!$D417="Invoice Validation",'Post Data'!$AA417="Southern"),"DNS-Southern",
IF(AND('Post Data'!$D417="Invoice Validation",'Post Data'!$AA417="Western"),"DNS-Western",
IF(AND('Post Data'!$D417="Invoiced Validation",'Post Data'!$AA417="Ops CO"),"DNS-Regional Ops",
IF(OR('Post Data'!$D417="Create &amp; Upload PO",'Post Data'!$D417="Payment Status Update",'Post Data'!$D417="Create SES and Send to Finance"),"DNS-Finance",
IF('Post Data'!$D417="SCM Invoice Validation","DNS-SCM")))))))))))))))</f>
        <v>DNS-Finance</v>
      </c>
      <c r="Z417" s="1" t="str">
        <f>IF(ISNUMBER(SEARCH("DNS",'Post Data'!$Y417)),"DNS","Vendor")</f>
        <v>DNS</v>
      </c>
      <c r="AA417" s="1" t="str">
        <f t="array" ref="AA417">IFS(ISNUMBER(SEARCH("Central Office",'Post Data'!$C417)),"Ops CO",
OR(ISNUMBER(SEARCH("CNR",'Post Data'!$C417)),ISNUMBER(SEARCH("NWR",'Post Data'!$C417))),"Central",
OR(ISNUMBER(SEARCH("ESR",'Post Data'!$C417)),ISNUMBER(SEARCH("UVR",'Post Data'!$C417))),"Eastern",
OR(ISNUMBER(SEARCH("NCR",'Post Data'!$C417)),ISNUMBER(SEARCH("NTR",'Post Data'!$C417))),"Northern",
OR(ISNUMBER(SEARCH("WSR",'Post Data'!$C417)),ISNUMBER(SEARCH("SUR",'Post Data'!$C417))),"Southern",
OR(ISNUMBER(SEARCH("WCR",'Post Data'!$C417)),ISNUMBER(SEARCH("WNR",'Post Data'!$C417))),"Western")</f>
        <v>Western</v>
      </c>
      <c r="AB417" s="1" t="str">
        <f>'Post Data'!$R417</f>
        <v>AC</v>
      </c>
      <c r="AC417" s="4">
        <v>45107.0</v>
      </c>
      <c r="AD417" s="1">
        <f>COUNTIFS('Post Data'!$X$2:$X$465,"Within SLA",'Post Data'!$C$2:$C$465,'Post Data'!$C417,'Post Data'!$D$2:$D$465,'Post Data'!$D417)</f>
        <v>0</v>
      </c>
      <c r="AE417" s="1">
        <f>COUNTIFS('Post Data'!$X$2:$X$465,"SLA Violated",'Post Data'!$C$2:$C$465,'Post Data'!$C417,'Post Data'!$D$2:$D$465,'Post Data'!$D417)</f>
        <v>2</v>
      </c>
      <c r="AF417" s="10">
        <f>'Post Data'!$AD417/('Post Data'!$AD417+'Post Data'!$AE417)</f>
        <v>0</v>
      </c>
    </row>
    <row r="418" ht="15.75" customHeight="1">
      <c r="A418" s="1" t="s">
        <v>96</v>
      </c>
      <c r="B418" s="1" t="s">
        <v>29</v>
      </c>
      <c r="C418" s="1" t="s">
        <v>97</v>
      </c>
      <c r="D418" s="1" t="s">
        <v>31</v>
      </c>
      <c r="E418" s="1" t="s">
        <v>32</v>
      </c>
      <c r="F418" s="1" t="s">
        <v>33</v>
      </c>
      <c r="G418" s="1"/>
      <c r="H418" s="1"/>
      <c r="I418" s="1">
        <v>138.0</v>
      </c>
      <c r="J418" s="1" t="s">
        <v>34</v>
      </c>
      <c r="K418" s="1" t="s">
        <v>35</v>
      </c>
      <c r="L418" s="9">
        <v>45154.92152777778</v>
      </c>
      <c r="M418" s="9">
        <v>45154.92222222222</v>
      </c>
      <c r="N418" s="9"/>
      <c r="O418" s="1" t="s">
        <v>36</v>
      </c>
      <c r="P418" s="1" t="b">
        <v>1</v>
      </c>
      <c r="Q418" s="1" t="s">
        <v>31</v>
      </c>
      <c r="R418" s="1" t="s">
        <v>65</v>
      </c>
      <c r="S418" s="1" t="s">
        <v>48</v>
      </c>
      <c r="T418" s="1" t="s">
        <v>39</v>
      </c>
      <c r="U418" s="1" t="str">
        <f>IF(ISNUMBER('Post Data'!$N418),"Done","Pending")</f>
        <v>Pending</v>
      </c>
      <c r="V418" s="5">
        <f>IFERROR('Post Data'!$N418-'Post Data'!$M418,5000)</f>
        <v>-45154.92222</v>
      </c>
      <c r="W418" s="1" t="str">
        <f t="array" ref="W418">IFS('Post Data'!$V418&lt;=5,"00-05 Days",
AND('Post Data'!$V418&gt;5,'Post Data'!$V418&lt;=10),"06-10 Days",
AND('Post Data'!$V418&gt;10,'Post Data'!$V418&lt;=15),"11-15 Days",
AND('Post Data'!$V418&gt;15,'Post Data'!$V418&lt;=20),"16-20 Days",
'Post Data'!$V418&gt;20,"20+ Days")</f>
        <v>00-05 Days</v>
      </c>
      <c r="X418" s="1" t="str">
        <f>IF(AND('Post Data'!$N418&lt;='Post Data'!$L418,'Post Data'!$N418&lt;&gt;0),"Within SLA",IF(AND(TODAY()&lt;='Post Data'!$L418,'Post Data'!$N418=0),"Within SLA","SLA Violated"))</f>
        <v>SLA Violated</v>
      </c>
      <c r="Y418" s="1" t="str">
        <f t="array" ref="Y418">IFERROR(INDEX('Pending @'!$B$2:$B$19,MATCH('Post Data'!$H418,'Pending @'!$A$2:$A$19,0)),
IF(AND('Post Data'!$D418="Region Update",'Post Data'!$AA418="Central"),"DNS-Central",
IF(AND('Post Data'!$D418="Region Update",'Post Data'!$AA418="Eastern"),"DNS-Eastern",
IF(AND('Post Data'!$D418="Region Update",'Post Data'!$AA418="Northern"),"DNS-Northern",
IF(AND('Post Data'!$D418="Region Update",'Post Data'!$AA418="Southern"),"DNS-Southern",
IF(AND('Post Data'!$D418="Region Update",'Post Data'!$AA418="Western"),"DNS-Western",
IF(AND('Post Data'!$D418="Region Update",'Post Data'!$AA418="Ops CO"),"DNS-Regional Ops",
IF(AND('Post Data'!$D418="Invoice Validation",'Post Data'!$AA418="Central"),"DNS-Central",
IF(AND('Post Data'!$D418="Invoice Validation",'Post Data'!$AA418="Eastern"),"DNS-Eastern",
IF(AND('Post Data'!$D418="Invoice Validation",'Post Data'!$AA418="Northern"),"DNS-Northern",
IF(AND('Post Data'!$D418="Invoice Validation",'Post Data'!$AA418="Southern"),"DNS-Southern",
IF(AND('Post Data'!$D418="Invoice Validation",'Post Data'!$AA418="Western"),"DNS-Western",
IF(AND('Post Data'!$D418="Invoiced Validation",'Post Data'!$AA418="Ops CO"),"DNS-Regional Ops",
IF(OR('Post Data'!$D418="Create &amp; Upload PO",'Post Data'!$D418="Payment Status Update",'Post Data'!$D418="Create SES and Send to Finance"),"DNS-Finance",
IF('Post Data'!$D418="SCM Invoice Validation","DNS-SCM")))))))))))))))</f>
        <v>DNS-Finance</v>
      </c>
      <c r="Z418" s="1" t="str">
        <f>IF(ISNUMBER(SEARCH("DNS",'Post Data'!$Y418)),"DNS","Vendor")</f>
        <v>DNS</v>
      </c>
      <c r="AA418" s="1" t="str">
        <f t="array" ref="AA418">IFS(ISNUMBER(SEARCH("Central Office",'Post Data'!$C418)),"Ops CO",
OR(ISNUMBER(SEARCH("CNR",'Post Data'!$C418)),ISNUMBER(SEARCH("NWR",'Post Data'!$C418))),"Central",
OR(ISNUMBER(SEARCH("ESR",'Post Data'!$C418)),ISNUMBER(SEARCH("UVR",'Post Data'!$C418))),"Eastern",
OR(ISNUMBER(SEARCH("NCR",'Post Data'!$C418)),ISNUMBER(SEARCH("NTR",'Post Data'!$C418))),"Northern",
OR(ISNUMBER(SEARCH("WSR",'Post Data'!$C418)),ISNUMBER(SEARCH("SUR",'Post Data'!$C418))),"Southern",
OR(ISNUMBER(SEARCH("WCR",'Post Data'!$C418)),ISNUMBER(SEARCH("WNR",'Post Data'!$C418))),"Western")</f>
        <v>Western</v>
      </c>
      <c r="AB418" s="1" t="str">
        <f>'Post Data'!$R418</f>
        <v>FTG</v>
      </c>
      <c r="AC418" s="4">
        <v>45107.0</v>
      </c>
      <c r="AD418" s="1">
        <f>COUNTIFS('Post Data'!$X$2:$X$465,"Within SLA",'Post Data'!$C$2:$C$465,'Post Data'!$C418,'Post Data'!$D$2:$D$465,'Post Data'!$D418)</f>
        <v>0</v>
      </c>
      <c r="AE418" s="1">
        <f>COUNTIFS('Post Data'!$X$2:$X$465,"SLA Violated",'Post Data'!$C$2:$C$465,'Post Data'!$C418,'Post Data'!$D$2:$D$465,'Post Data'!$D418)</f>
        <v>2</v>
      </c>
      <c r="AF418" s="10">
        <f>'Post Data'!$AD418/('Post Data'!$AD418+'Post Data'!$AE418)</f>
        <v>0</v>
      </c>
    </row>
    <row r="419" ht="15.75" customHeight="1">
      <c r="A419" s="1" t="s">
        <v>98</v>
      </c>
      <c r="B419" s="1" t="s">
        <v>29</v>
      </c>
      <c r="C419" s="1" t="s">
        <v>99</v>
      </c>
      <c r="D419" s="1" t="s">
        <v>31</v>
      </c>
      <c r="E419" s="1" t="s">
        <v>32</v>
      </c>
      <c r="F419" s="1" t="s">
        <v>33</v>
      </c>
      <c r="G419" s="1"/>
      <c r="H419" s="1"/>
      <c r="I419" s="1">
        <v>95.0</v>
      </c>
      <c r="J419" s="1" t="s">
        <v>34</v>
      </c>
      <c r="K419" s="1" t="s">
        <v>35</v>
      </c>
      <c r="L419" s="9">
        <v>45154.92152777778</v>
      </c>
      <c r="M419" s="9">
        <v>45154.92222222222</v>
      </c>
      <c r="N419" s="9"/>
      <c r="O419" s="1" t="s">
        <v>36</v>
      </c>
      <c r="P419" s="1" t="b">
        <v>1</v>
      </c>
      <c r="Q419" s="1" t="s">
        <v>31</v>
      </c>
      <c r="R419" s="1" t="s">
        <v>51</v>
      </c>
      <c r="S419" s="1" t="s">
        <v>48</v>
      </c>
      <c r="T419" s="1" t="s">
        <v>39</v>
      </c>
      <c r="U419" s="1" t="str">
        <f>IF(ISNUMBER('Post Data'!$N419),"Done","Pending")</f>
        <v>Pending</v>
      </c>
      <c r="V419" s="5">
        <f>IFERROR('Post Data'!$N419-'Post Data'!$M419,5000)</f>
        <v>-45154.92222</v>
      </c>
      <c r="W419" s="1" t="str">
        <f t="array" ref="W419">IFS('Post Data'!$V419&lt;=5,"00-05 Days",
AND('Post Data'!$V419&gt;5,'Post Data'!$V419&lt;=10),"06-10 Days",
AND('Post Data'!$V419&gt;10,'Post Data'!$V419&lt;=15),"11-15 Days",
AND('Post Data'!$V419&gt;15,'Post Data'!$V419&lt;=20),"16-20 Days",
'Post Data'!$V419&gt;20,"20+ Days")</f>
        <v>00-05 Days</v>
      </c>
      <c r="X419" s="1" t="str">
        <f>IF(AND('Post Data'!$N419&lt;='Post Data'!$L419,'Post Data'!$N419&lt;&gt;0),"Within SLA",IF(AND(TODAY()&lt;='Post Data'!$L419,'Post Data'!$N419=0),"Within SLA","SLA Violated"))</f>
        <v>SLA Violated</v>
      </c>
      <c r="Y419" s="1" t="str">
        <f t="array" ref="Y419">IFERROR(INDEX('Pending @'!$B$2:$B$19,MATCH('Post Data'!$H419,'Pending @'!$A$2:$A$19,0)),
IF(AND('Post Data'!$D419="Region Update",'Post Data'!$AA419="Central"),"DNS-Central",
IF(AND('Post Data'!$D419="Region Update",'Post Data'!$AA419="Eastern"),"DNS-Eastern",
IF(AND('Post Data'!$D419="Region Update",'Post Data'!$AA419="Northern"),"DNS-Northern",
IF(AND('Post Data'!$D419="Region Update",'Post Data'!$AA419="Southern"),"DNS-Southern",
IF(AND('Post Data'!$D419="Region Update",'Post Data'!$AA419="Western"),"DNS-Western",
IF(AND('Post Data'!$D419="Region Update",'Post Data'!$AA419="Ops CO"),"DNS-Regional Ops",
IF(AND('Post Data'!$D419="Invoice Validation",'Post Data'!$AA419="Central"),"DNS-Central",
IF(AND('Post Data'!$D419="Invoice Validation",'Post Data'!$AA419="Eastern"),"DNS-Eastern",
IF(AND('Post Data'!$D419="Invoice Validation",'Post Data'!$AA419="Northern"),"DNS-Northern",
IF(AND('Post Data'!$D419="Invoice Validation",'Post Data'!$AA419="Southern"),"DNS-Southern",
IF(AND('Post Data'!$D419="Invoice Validation",'Post Data'!$AA419="Western"),"DNS-Western",
IF(AND('Post Data'!$D419="Invoiced Validation",'Post Data'!$AA419="Ops CO"),"DNS-Regional Ops",
IF(OR('Post Data'!$D419="Create &amp; Upload PO",'Post Data'!$D419="Payment Status Update",'Post Data'!$D419="Create SES and Send to Finance"),"DNS-Finance",
IF('Post Data'!$D419="SCM Invoice Validation","DNS-SCM")))))))))))))))</f>
        <v>DNS-Finance</v>
      </c>
      <c r="Z419" s="1" t="str">
        <f>IF(ISNUMBER(SEARCH("DNS",'Post Data'!$Y419)),"DNS","Vendor")</f>
        <v>DNS</v>
      </c>
      <c r="AA419" s="1" t="str">
        <f t="array" ref="AA419">IFS(ISNUMBER(SEARCH("Central Office",'Post Data'!$C419)),"Ops CO",
OR(ISNUMBER(SEARCH("CNR",'Post Data'!$C419)),ISNUMBER(SEARCH("NWR",'Post Data'!$C419))),"Central",
OR(ISNUMBER(SEARCH("ESR",'Post Data'!$C419)),ISNUMBER(SEARCH("UVR",'Post Data'!$C419))),"Eastern",
OR(ISNUMBER(SEARCH("NCR",'Post Data'!$C419)),ISNUMBER(SEARCH("NTR",'Post Data'!$C419))),"Northern",
OR(ISNUMBER(SEARCH("WSR",'Post Data'!$C419)),ISNUMBER(SEARCH("SUR",'Post Data'!$C419))),"Southern",
OR(ISNUMBER(SEARCH("WCR",'Post Data'!$C419)),ISNUMBER(SEARCH("WNR",'Post Data'!$C419))),"Western")</f>
        <v>Western</v>
      </c>
      <c r="AB419" s="1" t="str">
        <f>'Post Data'!$R419</f>
        <v>Refuel</v>
      </c>
      <c r="AC419" s="4">
        <v>45107.0</v>
      </c>
      <c r="AD419" s="1">
        <f>COUNTIFS('Post Data'!$X$2:$X$465,"Within SLA",'Post Data'!$C$2:$C$465,'Post Data'!$C419,'Post Data'!$D$2:$D$465,'Post Data'!$D419)</f>
        <v>0</v>
      </c>
      <c r="AE419" s="1">
        <f>COUNTIFS('Post Data'!$X$2:$X$465,"SLA Violated",'Post Data'!$C$2:$C$465,'Post Data'!$C419,'Post Data'!$D$2:$D$465,'Post Data'!$D419)</f>
        <v>2</v>
      </c>
      <c r="AF419" s="10">
        <f>'Post Data'!$AD419/('Post Data'!$AD419+'Post Data'!$AE419)</f>
        <v>0</v>
      </c>
    </row>
    <row r="420" ht="15.75" customHeight="1">
      <c r="A420" s="1" t="s">
        <v>100</v>
      </c>
      <c r="B420" s="1" t="s">
        <v>29</v>
      </c>
      <c r="C420" s="1" t="s">
        <v>101</v>
      </c>
      <c r="D420" s="1" t="s">
        <v>31</v>
      </c>
      <c r="E420" s="1" t="s">
        <v>32</v>
      </c>
      <c r="F420" s="1" t="s">
        <v>33</v>
      </c>
      <c r="G420" s="1"/>
      <c r="H420" s="1"/>
      <c r="I420" s="1">
        <v>239.0</v>
      </c>
      <c r="J420" s="1" t="s">
        <v>34</v>
      </c>
      <c r="K420" s="1" t="s">
        <v>35</v>
      </c>
      <c r="L420" s="9">
        <v>45154.92083333333</v>
      </c>
      <c r="M420" s="9">
        <v>45154.92152777778</v>
      </c>
      <c r="N420" s="9"/>
      <c r="O420" s="1" t="s">
        <v>36</v>
      </c>
      <c r="P420" s="1" t="b">
        <v>1</v>
      </c>
      <c r="Q420" s="1" t="s">
        <v>31</v>
      </c>
      <c r="R420" s="1" t="s">
        <v>65</v>
      </c>
      <c r="S420" s="1" t="s">
        <v>38</v>
      </c>
      <c r="T420" s="1" t="s">
        <v>39</v>
      </c>
      <c r="U420" s="1" t="str">
        <f>IF(ISNUMBER('Post Data'!$N420),"Done","Pending")</f>
        <v>Pending</v>
      </c>
      <c r="V420" s="5">
        <f>IFERROR('Post Data'!$N420-'Post Data'!$M420,5000)</f>
        <v>-45154.92153</v>
      </c>
      <c r="W420" s="1" t="str">
        <f t="array" ref="W420">IFS('Post Data'!$V420&lt;=5,"00-05 Days",
AND('Post Data'!$V420&gt;5,'Post Data'!$V420&lt;=10),"06-10 Days",
AND('Post Data'!$V420&gt;10,'Post Data'!$V420&lt;=15),"11-15 Days",
AND('Post Data'!$V420&gt;15,'Post Data'!$V420&lt;=20),"16-20 Days",
'Post Data'!$V420&gt;20,"20+ Days")</f>
        <v>00-05 Days</v>
      </c>
      <c r="X420" s="1" t="str">
        <f>IF(AND('Post Data'!$N420&lt;='Post Data'!$L420,'Post Data'!$N420&lt;&gt;0),"Within SLA",IF(AND(TODAY()&lt;='Post Data'!$L420,'Post Data'!$N420=0),"Within SLA","SLA Violated"))</f>
        <v>SLA Violated</v>
      </c>
      <c r="Y420" s="1" t="str">
        <f t="array" ref="Y420">IFERROR(INDEX('Pending @'!$B$2:$B$19,MATCH('Post Data'!$H420,'Pending @'!$A$2:$A$19,0)),
IF(AND('Post Data'!$D420="Region Update",'Post Data'!$AA420="Central"),"DNS-Central",
IF(AND('Post Data'!$D420="Region Update",'Post Data'!$AA420="Eastern"),"DNS-Eastern",
IF(AND('Post Data'!$D420="Region Update",'Post Data'!$AA420="Northern"),"DNS-Northern",
IF(AND('Post Data'!$D420="Region Update",'Post Data'!$AA420="Southern"),"DNS-Southern",
IF(AND('Post Data'!$D420="Region Update",'Post Data'!$AA420="Western"),"DNS-Western",
IF(AND('Post Data'!$D420="Region Update",'Post Data'!$AA420="Ops CO"),"DNS-Regional Ops",
IF(AND('Post Data'!$D420="Invoice Validation",'Post Data'!$AA420="Central"),"DNS-Central",
IF(AND('Post Data'!$D420="Invoice Validation",'Post Data'!$AA420="Eastern"),"DNS-Eastern",
IF(AND('Post Data'!$D420="Invoice Validation",'Post Data'!$AA420="Northern"),"DNS-Northern",
IF(AND('Post Data'!$D420="Invoice Validation",'Post Data'!$AA420="Southern"),"DNS-Southern",
IF(AND('Post Data'!$D420="Invoice Validation",'Post Data'!$AA420="Western"),"DNS-Western",
IF(AND('Post Data'!$D420="Invoiced Validation",'Post Data'!$AA420="Ops CO"),"DNS-Regional Ops",
IF(OR('Post Data'!$D420="Create &amp; Upload PO",'Post Data'!$D420="Payment Status Update",'Post Data'!$D420="Create SES and Send to Finance"),"DNS-Finance",
IF('Post Data'!$D420="SCM Invoice Validation","DNS-SCM")))))))))))))))</f>
        <v>DNS-Finance</v>
      </c>
      <c r="Z420" s="1" t="str">
        <f>IF(ISNUMBER(SEARCH("DNS",'Post Data'!$Y420)),"DNS","Vendor")</f>
        <v>DNS</v>
      </c>
      <c r="AA420" s="1" t="str">
        <f t="array" ref="AA420">IFS(ISNUMBER(SEARCH("Central Office",'Post Data'!$C420)),"Ops CO",
OR(ISNUMBER(SEARCH("CNR",'Post Data'!$C420)),ISNUMBER(SEARCH("NWR",'Post Data'!$C420))),"Central",
OR(ISNUMBER(SEARCH("ESR",'Post Data'!$C420)),ISNUMBER(SEARCH("UVR",'Post Data'!$C420))),"Eastern",
OR(ISNUMBER(SEARCH("NCR",'Post Data'!$C420)),ISNUMBER(SEARCH("NTR",'Post Data'!$C420))),"Northern",
OR(ISNUMBER(SEARCH("WSR",'Post Data'!$C420)),ISNUMBER(SEARCH("SUR",'Post Data'!$C420))),"Southern",
OR(ISNUMBER(SEARCH("WCR",'Post Data'!$C420)),ISNUMBER(SEARCH("WNR",'Post Data'!$C420))),"Western")</f>
        <v>Western</v>
      </c>
      <c r="AB420" s="1" t="str">
        <f>'Post Data'!$R420</f>
        <v>FTG</v>
      </c>
      <c r="AC420" s="4">
        <v>45138.0</v>
      </c>
      <c r="AD420" s="1">
        <f>COUNTIFS('Post Data'!$X$2:$X$465,"Within SLA",'Post Data'!$C$2:$C$465,'Post Data'!$C420,'Post Data'!$D$2:$D$465,'Post Data'!$D420)</f>
        <v>0</v>
      </c>
      <c r="AE420" s="1">
        <f>COUNTIFS('Post Data'!$X$2:$X$465,"SLA Violated",'Post Data'!$C$2:$C$465,'Post Data'!$C420,'Post Data'!$D$2:$D$465,'Post Data'!$D420)</f>
        <v>2</v>
      </c>
      <c r="AF420" s="10">
        <f>'Post Data'!$AD420/('Post Data'!$AD420+'Post Data'!$AE420)</f>
        <v>0</v>
      </c>
    </row>
    <row r="421" ht="15.75" customHeight="1">
      <c r="A421" s="1" t="s">
        <v>102</v>
      </c>
      <c r="B421" s="1" t="s">
        <v>29</v>
      </c>
      <c r="C421" s="1" t="s">
        <v>103</v>
      </c>
      <c r="D421" s="1" t="s">
        <v>31</v>
      </c>
      <c r="E421" s="1" t="s">
        <v>32</v>
      </c>
      <c r="F421" s="1" t="s">
        <v>33</v>
      </c>
      <c r="G421" s="1"/>
      <c r="H421" s="1"/>
      <c r="I421" s="1">
        <v>237.0</v>
      </c>
      <c r="J421" s="1" t="s">
        <v>34</v>
      </c>
      <c r="K421" s="1" t="s">
        <v>35</v>
      </c>
      <c r="L421" s="9">
        <v>45154.92083333333</v>
      </c>
      <c r="M421" s="9">
        <v>45154.92152777778</v>
      </c>
      <c r="N421" s="9"/>
      <c r="O421" s="1" t="s">
        <v>36</v>
      </c>
      <c r="P421" s="1" t="b">
        <v>1</v>
      </c>
      <c r="Q421" s="1" t="s">
        <v>31</v>
      </c>
      <c r="R421" s="1" t="s">
        <v>104</v>
      </c>
      <c r="S421" s="1" t="s">
        <v>38</v>
      </c>
      <c r="T421" s="1" t="s">
        <v>105</v>
      </c>
      <c r="U421" s="1" t="str">
        <f>IF(ISNUMBER('Post Data'!$N421),"Done","Pending")</f>
        <v>Pending</v>
      </c>
      <c r="V421" s="5">
        <f>IFERROR('Post Data'!$N421-'Post Data'!$M421,5000)</f>
        <v>-45154.92153</v>
      </c>
      <c r="W421" s="1" t="str">
        <f t="array" ref="W421">IFS('Post Data'!$V421&lt;=5,"00-05 Days",
AND('Post Data'!$V421&gt;5,'Post Data'!$V421&lt;=10),"06-10 Days",
AND('Post Data'!$V421&gt;10,'Post Data'!$V421&lt;=15),"11-15 Days",
AND('Post Data'!$V421&gt;15,'Post Data'!$V421&lt;=20),"16-20 Days",
'Post Data'!$V421&gt;20,"20+ Days")</f>
        <v>00-05 Days</v>
      </c>
      <c r="X421" s="1" t="str">
        <f>IF(AND('Post Data'!$N421&lt;='Post Data'!$L421,'Post Data'!$N421&lt;&gt;0),"Within SLA",IF(AND(TODAY()&lt;='Post Data'!$L421,'Post Data'!$N421=0),"Within SLA","SLA Violated"))</f>
        <v>SLA Violated</v>
      </c>
      <c r="Y421" s="1" t="str">
        <f t="array" ref="Y421">IFERROR(INDEX('Pending @'!$B$2:$B$19,MATCH('Post Data'!$H421,'Pending @'!$A$2:$A$19,0)),
IF(AND('Post Data'!$D421="Region Update",'Post Data'!$AA421="Central"),"DNS-Central",
IF(AND('Post Data'!$D421="Region Update",'Post Data'!$AA421="Eastern"),"DNS-Eastern",
IF(AND('Post Data'!$D421="Region Update",'Post Data'!$AA421="Northern"),"DNS-Northern",
IF(AND('Post Data'!$D421="Region Update",'Post Data'!$AA421="Southern"),"DNS-Southern",
IF(AND('Post Data'!$D421="Region Update",'Post Data'!$AA421="Western"),"DNS-Western",
IF(AND('Post Data'!$D421="Region Update",'Post Data'!$AA421="Ops CO"),"DNS-Regional Ops",
IF(AND('Post Data'!$D421="Invoice Validation",'Post Data'!$AA421="Central"),"DNS-Central",
IF(AND('Post Data'!$D421="Invoice Validation",'Post Data'!$AA421="Eastern"),"DNS-Eastern",
IF(AND('Post Data'!$D421="Invoice Validation",'Post Data'!$AA421="Northern"),"DNS-Northern",
IF(AND('Post Data'!$D421="Invoice Validation",'Post Data'!$AA421="Southern"),"DNS-Southern",
IF(AND('Post Data'!$D421="Invoice Validation",'Post Data'!$AA421="Western"),"DNS-Western",
IF(AND('Post Data'!$D421="Invoiced Validation",'Post Data'!$AA421="Ops CO"),"DNS-Regional Ops",
IF(OR('Post Data'!$D421="Create &amp; Upload PO",'Post Data'!$D421="Payment Status Update",'Post Data'!$D421="Create SES and Send to Finance"),"DNS-Finance",
IF('Post Data'!$D421="SCM Invoice Validation","DNS-SCM")))))))))))))))</f>
        <v>DNS-Finance</v>
      </c>
      <c r="Z421" s="1" t="str">
        <f>IF(ISNUMBER(SEARCH("DNS",'Post Data'!$Y421)),"DNS","Vendor")</f>
        <v>DNS</v>
      </c>
      <c r="AA421" s="1" t="str">
        <f t="array" ref="AA421">IFS(ISNUMBER(SEARCH("Central Office",'Post Data'!$C421)),"Ops CO",
OR(ISNUMBER(SEARCH("CNR",'Post Data'!$C421)),ISNUMBER(SEARCH("NWR",'Post Data'!$C421))),"Central",
OR(ISNUMBER(SEARCH("ESR",'Post Data'!$C421)),ISNUMBER(SEARCH("UVR",'Post Data'!$C421))),"Eastern",
OR(ISNUMBER(SEARCH("NCR",'Post Data'!$C421)),ISNUMBER(SEARCH("NTR",'Post Data'!$C421))),"Northern",
OR(ISNUMBER(SEARCH("WSR",'Post Data'!$C421)),ISNUMBER(SEARCH("SUR",'Post Data'!$C421))),"Southern",
OR(ISNUMBER(SEARCH("WCR",'Post Data'!$C421)),ISNUMBER(SEARCH("WNR",'Post Data'!$C421))),"Western")</f>
        <v>Ops CO</v>
      </c>
      <c r="AB421" s="1" t="str">
        <f>'Post Data'!$R421</f>
        <v>Security</v>
      </c>
      <c r="AC421" s="4">
        <v>45138.0</v>
      </c>
      <c r="AD421" s="1">
        <f>COUNTIFS('Post Data'!$X$2:$X$465,"Within SLA",'Post Data'!$C$2:$C$465,'Post Data'!$C421,'Post Data'!$D$2:$D$465,'Post Data'!$D421)</f>
        <v>0</v>
      </c>
      <c r="AE421" s="1">
        <f>COUNTIFS('Post Data'!$X$2:$X$465,"SLA Violated",'Post Data'!$C$2:$C$465,'Post Data'!$C421,'Post Data'!$D$2:$D$465,'Post Data'!$D421)</f>
        <v>2</v>
      </c>
      <c r="AF421" s="10">
        <f>'Post Data'!$AD421/('Post Data'!$AD421+'Post Data'!$AE421)</f>
        <v>0</v>
      </c>
    </row>
    <row r="422" ht="15.75" customHeight="1">
      <c r="A422" s="1" t="s">
        <v>106</v>
      </c>
      <c r="B422" s="1" t="s">
        <v>29</v>
      </c>
      <c r="C422" s="1" t="s">
        <v>107</v>
      </c>
      <c r="D422" s="1" t="s">
        <v>108</v>
      </c>
      <c r="E422" s="1" t="s">
        <v>109</v>
      </c>
      <c r="F422" s="1" t="s">
        <v>110</v>
      </c>
      <c r="G422" s="1"/>
      <c r="H422" s="1"/>
      <c r="I422" s="1">
        <v>259.0</v>
      </c>
      <c r="J422" s="1" t="s">
        <v>34</v>
      </c>
      <c r="K422" s="1" t="s">
        <v>35</v>
      </c>
      <c r="L422" s="9">
        <v>45152.50208333333</v>
      </c>
      <c r="M422" s="9">
        <v>45152.50277777778</v>
      </c>
      <c r="N422" s="9"/>
      <c r="O422" s="1" t="s">
        <v>36</v>
      </c>
      <c r="P422" s="1" t="b">
        <v>1</v>
      </c>
      <c r="Q422" s="1" t="s">
        <v>108</v>
      </c>
      <c r="R422" s="1" t="s">
        <v>51</v>
      </c>
      <c r="S422" s="1" t="s">
        <v>38</v>
      </c>
      <c r="T422" s="1" t="s">
        <v>111</v>
      </c>
      <c r="U422" s="1" t="str">
        <f>IF(ISNUMBER('Post Data'!$N422),"Done","Pending")</f>
        <v>Pending</v>
      </c>
      <c r="V422" s="5">
        <f>IFERROR('Post Data'!$N422-'Post Data'!$M422,5000)</f>
        <v>-45152.50278</v>
      </c>
      <c r="W422" s="1" t="str">
        <f t="array" ref="W422">IFS('Post Data'!$V422&lt;=5,"00-05 Days",
AND('Post Data'!$V422&gt;5,'Post Data'!$V422&lt;=10),"06-10 Days",
AND('Post Data'!$V422&gt;10,'Post Data'!$V422&lt;=15),"11-15 Days",
AND('Post Data'!$V422&gt;15,'Post Data'!$V422&lt;=20),"16-20 Days",
'Post Data'!$V422&gt;20,"20+ Days")</f>
        <v>00-05 Days</v>
      </c>
      <c r="X422" s="1" t="str">
        <f>IF(AND('Post Data'!$N422&lt;='Post Data'!$L422,'Post Data'!$N422&lt;&gt;0),"Within SLA",IF(AND(TODAY()&lt;='Post Data'!$L422,'Post Data'!$N422=0),"Within SLA","SLA Violated"))</f>
        <v>SLA Violated</v>
      </c>
      <c r="Y422" s="1" t="str">
        <f t="array" ref="Y422">IFERROR(INDEX('Pending @'!$B$2:$B$19,MATCH('Post Data'!$H422,'Pending @'!$A$2:$A$19,0)),
IF(AND('Post Data'!$D422="Region Update",'Post Data'!$AA422="Central"),"DNS-Central",
IF(AND('Post Data'!$D422="Region Update",'Post Data'!$AA422="Eastern"),"DNS-Eastern",
IF(AND('Post Data'!$D422="Region Update",'Post Data'!$AA422="Northern"),"DNS-Northern",
IF(AND('Post Data'!$D422="Region Update",'Post Data'!$AA422="Southern"),"DNS-Southern",
IF(AND('Post Data'!$D422="Region Update",'Post Data'!$AA422="Western"),"DNS-Western",
IF(AND('Post Data'!$D422="Region Update",'Post Data'!$AA422="Ops CO"),"DNS-Regional Ops",
IF(AND('Post Data'!$D422="Invoice Validation",'Post Data'!$AA422="Central"),"DNS-Central",
IF(AND('Post Data'!$D422="Invoice Validation",'Post Data'!$AA422="Eastern"),"DNS-Eastern",
IF(AND('Post Data'!$D422="Invoice Validation",'Post Data'!$AA422="Northern"),"DNS-Northern",
IF(AND('Post Data'!$D422="Invoice Validation",'Post Data'!$AA422="Southern"),"DNS-Southern",
IF(AND('Post Data'!$D422="Invoice Validation",'Post Data'!$AA422="Western"),"DNS-Western",
IF(AND('Post Data'!$D422="Invoiced Validation",'Post Data'!$AA422="Ops CO"),"DNS-Regional Ops",
IF(OR('Post Data'!$D422="Create &amp; Upload PO",'Post Data'!$D422="Payment Status Update",'Post Data'!$D422="Create SES and Send to Finance"),"DNS-Finance",
IF('Post Data'!$D422="SCM Invoice Validation","DNS-SCM")))))))))))))))</f>
        <v>DNS-Western</v>
      </c>
      <c r="Z422" s="1" t="str">
        <f>IF(ISNUMBER(SEARCH("DNS",'Post Data'!$Y422)),"DNS","Vendor")</f>
        <v>DNS</v>
      </c>
      <c r="AA422" s="1" t="str">
        <f t="array" ref="AA422">IFS(ISNUMBER(SEARCH("Central Office",'Post Data'!$C422)),"Ops CO",
OR(ISNUMBER(SEARCH("CNR",'Post Data'!$C422)),ISNUMBER(SEARCH("NWR",'Post Data'!$C422))),"Central",
OR(ISNUMBER(SEARCH("ESR",'Post Data'!$C422)),ISNUMBER(SEARCH("UVR",'Post Data'!$C422))),"Eastern",
OR(ISNUMBER(SEARCH("NCR",'Post Data'!$C422)),ISNUMBER(SEARCH("NTR",'Post Data'!$C422))),"Northern",
OR(ISNUMBER(SEARCH("WSR",'Post Data'!$C422)),ISNUMBER(SEARCH("SUR",'Post Data'!$C422))),"Southern",
OR(ISNUMBER(SEARCH("WCR",'Post Data'!$C422)),ISNUMBER(SEARCH("WNR",'Post Data'!$C422))),"Western")</f>
        <v>Western</v>
      </c>
      <c r="AB422" s="1" t="str">
        <f>'Post Data'!$R422</f>
        <v>Refuel</v>
      </c>
      <c r="AC422" s="4">
        <v>45138.0</v>
      </c>
      <c r="AD422" s="1">
        <f>COUNTIFS('Post Data'!$X$2:$X$465,"Within SLA",'Post Data'!$C$2:$C$465,'Post Data'!$C422,'Post Data'!$D$2:$D$465,'Post Data'!$D422)</f>
        <v>0</v>
      </c>
      <c r="AE422" s="1">
        <f>COUNTIFS('Post Data'!$X$2:$X$465,"SLA Violated",'Post Data'!$C$2:$C$465,'Post Data'!$C422,'Post Data'!$D$2:$D$465,'Post Data'!$D422)</f>
        <v>2</v>
      </c>
      <c r="AF422" s="10">
        <f>'Post Data'!$AD422/('Post Data'!$AD422+'Post Data'!$AE422)</f>
        <v>0</v>
      </c>
    </row>
    <row r="423" ht="15.75" customHeight="1">
      <c r="A423" s="1" t="s">
        <v>112</v>
      </c>
      <c r="B423" s="1" t="s">
        <v>29</v>
      </c>
      <c r="C423" s="1" t="s">
        <v>113</v>
      </c>
      <c r="D423" s="1" t="s">
        <v>108</v>
      </c>
      <c r="E423" s="1" t="s">
        <v>114</v>
      </c>
      <c r="F423" s="1" t="s">
        <v>115</v>
      </c>
      <c r="G423" s="1"/>
      <c r="H423" s="1"/>
      <c r="I423" s="1">
        <v>242.0</v>
      </c>
      <c r="J423" s="1" t="s">
        <v>34</v>
      </c>
      <c r="K423" s="1" t="s">
        <v>35</v>
      </c>
      <c r="L423" s="9">
        <v>45152.50208333333</v>
      </c>
      <c r="M423" s="9">
        <v>45152.50277777778</v>
      </c>
      <c r="N423" s="9"/>
      <c r="O423" s="1" t="s">
        <v>36</v>
      </c>
      <c r="P423" s="1" t="b">
        <v>1</v>
      </c>
      <c r="Q423" s="1" t="s">
        <v>108</v>
      </c>
      <c r="R423" s="1" t="s">
        <v>45</v>
      </c>
      <c r="S423" s="1" t="s">
        <v>38</v>
      </c>
      <c r="T423" s="1" t="s">
        <v>39</v>
      </c>
      <c r="U423" s="1" t="str">
        <f>IF(ISNUMBER('Post Data'!$N423),"Done","Pending")</f>
        <v>Pending</v>
      </c>
      <c r="V423" s="5">
        <f>IFERROR('Post Data'!$N423-'Post Data'!$M423,5000)</f>
        <v>-45152.50278</v>
      </c>
      <c r="W423" s="1" t="str">
        <f t="array" ref="W423">IFS('Post Data'!$V423&lt;=5,"00-05 Days",
AND('Post Data'!$V423&gt;5,'Post Data'!$V423&lt;=10),"06-10 Days",
AND('Post Data'!$V423&gt;10,'Post Data'!$V423&lt;=15),"11-15 Days",
AND('Post Data'!$V423&gt;15,'Post Data'!$V423&lt;=20),"16-20 Days",
'Post Data'!$V423&gt;20,"20+ Days")</f>
        <v>00-05 Days</v>
      </c>
      <c r="X423" s="1" t="str">
        <f>IF(AND('Post Data'!$N423&lt;='Post Data'!$L423,'Post Data'!$N423&lt;&gt;0),"Within SLA",IF(AND(TODAY()&lt;='Post Data'!$L423,'Post Data'!$N423=0),"Within SLA","SLA Violated"))</f>
        <v>SLA Violated</v>
      </c>
      <c r="Y423" s="1" t="str">
        <f t="array" ref="Y423">IFERROR(INDEX('Pending @'!$B$2:$B$19,MATCH('Post Data'!$H423,'Pending @'!$A$2:$A$19,0)),
IF(AND('Post Data'!$D423="Region Update",'Post Data'!$AA423="Central"),"DNS-Central",
IF(AND('Post Data'!$D423="Region Update",'Post Data'!$AA423="Eastern"),"DNS-Eastern",
IF(AND('Post Data'!$D423="Region Update",'Post Data'!$AA423="Northern"),"DNS-Northern",
IF(AND('Post Data'!$D423="Region Update",'Post Data'!$AA423="Southern"),"DNS-Southern",
IF(AND('Post Data'!$D423="Region Update",'Post Data'!$AA423="Western"),"DNS-Western",
IF(AND('Post Data'!$D423="Region Update",'Post Data'!$AA423="Ops CO"),"DNS-Regional Ops",
IF(AND('Post Data'!$D423="Invoice Validation",'Post Data'!$AA423="Central"),"DNS-Central",
IF(AND('Post Data'!$D423="Invoice Validation",'Post Data'!$AA423="Eastern"),"DNS-Eastern",
IF(AND('Post Data'!$D423="Invoice Validation",'Post Data'!$AA423="Northern"),"DNS-Northern",
IF(AND('Post Data'!$D423="Invoice Validation",'Post Data'!$AA423="Southern"),"DNS-Southern",
IF(AND('Post Data'!$D423="Invoice Validation",'Post Data'!$AA423="Western"),"DNS-Western",
IF(AND('Post Data'!$D423="Invoiced Validation",'Post Data'!$AA423="Ops CO"),"DNS-Regional Ops",
IF(OR('Post Data'!$D423="Create &amp; Upload PO",'Post Data'!$D423="Payment Status Update",'Post Data'!$D423="Create SES and Send to Finance"),"DNS-Finance",
IF('Post Data'!$D423="SCM Invoice Validation","DNS-SCM")))))))))))))))</f>
        <v>DNS-Western</v>
      </c>
      <c r="Z423" s="1" t="str">
        <f>IF(ISNUMBER(SEARCH("DNS",'Post Data'!$Y423)),"DNS","Vendor")</f>
        <v>DNS</v>
      </c>
      <c r="AA423" s="1" t="str">
        <f t="array" ref="AA423">IFS(ISNUMBER(SEARCH("Central Office",'Post Data'!$C423)),"Ops CO",
OR(ISNUMBER(SEARCH("CNR",'Post Data'!$C423)),ISNUMBER(SEARCH("NWR",'Post Data'!$C423))),"Central",
OR(ISNUMBER(SEARCH("ESR",'Post Data'!$C423)),ISNUMBER(SEARCH("UVR",'Post Data'!$C423))),"Eastern",
OR(ISNUMBER(SEARCH("NCR",'Post Data'!$C423)),ISNUMBER(SEARCH("NTR",'Post Data'!$C423))),"Northern",
OR(ISNUMBER(SEARCH("WSR",'Post Data'!$C423)),ISNUMBER(SEARCH("SUR",'Post Data'!$C423))),"Southern",
OR(ISNUMBER(SEARCH("WCR",'Post Data'!$C423)),ISNUMBER(SEARCH("WNR",'Post Data'!$C423))),"Western")</f>
        <v>Western</v>
      </c>
      <c r="AB423" s="1" t="str">
        <f>'Post Data'!$R423</f>
        <v>AC</v>
      </c>
      <c r="AC423" s="4">
        <v>45138.0</v>
      </c>
      <c r="AD423" s="1">
        <f>COUNTIFS('Post Data'!$X$2:$X$465,"Within SLA",'Post Data'!$C$2:$C$465,'Post Data'!$C423,'Post Data'!$D$2:$D$465,'Post Data'!$D423)</f>
        <v>0</v>
      </c>
      <c r="AE423" s="1">
        <f>COUNTIFS('Post Data'!$X$2:$X$465,"SLA Violated",'Post Data'!$C$2:$C$465,'Post Data'!$C423,'Post Data'!$D$2:$D$465,'Post Data'!$D423)</f>
        <v>2</v>
      </c>
      <c r="AF423" s="10">
        <f>'Post Data'!$AD423/('Post Data'!$AD423+'Post Data'!$AE423)</f>
        <v>0</v>
      </c>
    </row>
    <row r="424" ht="15.75" customHeight="1">
      <c r="A424" s="1" t="s">
        <v>116</v>
      </c>
      <c r="B424" s="1" t="s">
        <v>29</v>
      </c>
      <c r="C424" s="1" t="s">
        <v>117</v>
      </c>
      <c r="D424" s="1" t="s">
        <v>108</v>
      </c>
      <c r="E424" s="1" t="s">
        <v>118</v>
      </c>
      <c r="F424" s="1" t="s">
        <v>119</v>
      </c>
      <c r="G424" s="1"/>
      <c r="H424" s="1"/>
      <c r="I424" s="1">
        <v>236.0</v>
      </c>
      <c r="J424" s="1" t="s">
        <v>34</v>
      </c>
      <c r="K424" s="1" t="s">
        <v>35</v>
      </c>
      <c r="L424" s="9">
        <v>45152.50208333333</v>
      </c>
      <c r="M424" s="9">
        <v>45152.50277777778</v>
      </c>
      <c r="N424" s="9"/>
      <c r="O424" s="1" t="s">
        <v>36</v>
      </c>
      <c r="P424" s="1" t="b">
        <v>1</v>
      </c>
      <c r="Q424" s="1" t="s">
        <v>108</v>
      </c>
      <c r="R424" s="1" t="s">
        <v>42</v>
      </c>
      <c r="S424" s="1" t="s">
        <v>38</v>
      </c>
      <c r="T424" s="1" t="s">
        <v>39</v>
      </c>
      <c r="U424" s="1" t="str">
        <f>IF(ISNUMBER('Post Data'!$N424),"Done","Pending")</f>
        <v>Pending</v>
      </c>
      <c r="V424" s="5">
        <f>IFERROR('Post Data'!$N424-'Post Data'!$M424,5000)</f>
        <v>-45152.50278</v>
      </c>
      <c r="W424" s="1" t="str">
        <f t="array" ref="W424">IFS('Post Data'!$V424&lt;=5,"00-05 Days",
AND('Post Data'!$V424&gt;5,'Post Data'!$V424&lt;=10),"06-10 Days",
AND('Post Data'!$V424&gt;10,'Post Data'!$V424&lt;=15),"11-15 Days",
AND('Post Data'!$V424&gt;15,'Post Data'!$V424&lt;=20),"16-20 Days",
'Post Data'!$V424&gt;20,"20+ Days")</f>
        <v>00-05 Days</v>
      </c>
      <c r="X424" s="1" t="str">
        <f>IF(AND('Post Data'!$N424&lt;='Post Data'!$L424,'Post Data'!$N424&lt;&gt;0),"Within SLA",IF(AND(TODAY()&lt;='Post Data'!$L424,'Post Data'!$N424=0),"Within SLA","SLA Violated"))</f>
        <v>SLA Violated</v>
      </c>
      <c r="Y424" s="1" t="str">
        <f t="array" ref="Y424">IFERROR(INDEX('Pending @'!$B$2:$B$19,MATCH('Post Data'!$H424,'Pending @'!$A$2:$A$19,0)),
IF(AND('Post Data'!$D424="Region Update",'Post Data'!$AA424="Central"),"DNS-Central",
IF(AND('Post Data'!$D424="Region Update",'Post Data'!$AA424="Eastern"),"DNS-Eastern",
IF(AND('Post Data'!$D424="Region Update",'Post Data'!$AA424="Northern"),"DNS-Northern",
IF(AND('Post Data'!$D424="Region Update",'Post Data'!$AA424="Southern"),"DNS-Southern",
IF(AND('Post Data'!$D424="Region Update",'Post Data'!$AA424="Western"),"DNS-Western",
IF(AND('Post Data'!$D424="Region Update",'Post Data'!$AA424="Ops CO"),"DNS-Regional Ops",
IF(AND('Post Data'!$D424="Invoice Validation",'Post Data'!$AA424="Central"),"DNS-Central",
IF(AND('Post Data'!$D424="Invoice Validation",'Post Data'!$AA424="Eastern"),"DNS-Eastern",
IF(AND('Post Data'!$D424="Invoice Validation",'Post Data'!$AA424="Northern"),"DNS-Northern",
IF(AND('Post Data'!$D424="Invoice Validation",'Post Data'!$AA424="Southern"),"DNS-Southern",
IF(AND('Post Data'!$D424="Invoice Validation",'Post Data'!$AA424="Western"),"DNS-Western",
IF(AND('Post Data'!$D424="Invoiced Validation",'Post Data'!$AA424="Ops CO"),"DNS-Regional Ops",
IF(OR('Post Data'!$D424="Create &amp; Upload PO",'Post Data'!$D424="Payment Status Update",'Post Data'!$D424="Create SES and Send to Finance"),"DNS-Finance",
IF('Post Data'!$D424="SCM Invoice Validation","DNS-SCM")))))))))))))))</f>
        <v>DNS-Southern</v>
      </c>
      <c r="Z424" s="1" t="str">
        <f>IF(ISNUMBER(SEARCH("DNS",'Post Data'!$Y424)),"DNS","Vendor")</f>
        <v>DNS</v>
      </c>
      <c r="AA424" s="1" t="str">
        <f t="array" ref="AA424">IFS(ISNUMBER(SEARCH("Central Office",'Post Data'!$C424)),"Ops CO",
OR(ISNUMBER(SEARCH("CNR",'Post Data'!$C424)),ISNUMBER(SEARCH("NWR",'Post Data'!$C424))),"Central",
OR(ISNUMBER(SEARCH("ESR",'Post Data'!$C424)),ISNUMBER(SEARCH("UVR",'Post Data'!$C424))),"Eastern",
OR(ISNUMBER(SEARCH("NCR",'Post Data'!$C424)),ISNUMBER(SEARCH("NTR",'Post Data'!$C424))),"Northern",
OR(ISNUMBER(SEARCH("WSR",'Post Data'!$C424)),ISNUMBER(SEARCH("SUR",'Post Data'!$C424))),"Southern",
OR(ISNUMBER(SEARCH("WCR",'Post Data'!$C424)),ISNUMBER(SEARCH("WNR",'Post Data'!$C424))),"Western")</f>
        <v>Southern</v>
      </c>
      <c r="AB424" s="1" t="str">
        <f>'Post Data'!$R424</f>
        <v>PG</v>
      </c>
      <c r="AC424" s="4">
        <v>45138.0</v>
      </c>
      <c r="AD424" s="1">
        <f>COUNTIFS('Post Data'!$X$2:$X$465,"Within SLA",'Post Data'!$C$2:$C$465,'Post Data'!$C424,'Post Data'!$D$2:$D$465,'Post Data'!$D424)</f>
        <v>0</v>
      </c>
      <c r="AE424" s="1">
        <f>COUNTIFS('Post Data'!$X$2:$X$465,"SLA Violated",'Post Data'!$C$2:$C$465,'Post Data'!$C424,'Post Data'!$D$2:$D$465,'Post Data'!$D424)</f>
        <v>2</v>
      </c>
      <c r="AF424" s="10">
        <f>'Post Data'!$AD424/('Post Data'!$AD424+'Post Data'!$AE424)</f>
        <v>0</v>
      </c>
    </row>
    <row r="425" ht="15.75" customHeight="1">
      <c r="A425" s="1" t="s">
        <v>120</v>
      </c>
      <c r="B425" s="1" t="s">
        <v>29</v>
      </c>
      <c r="C425" s="1" t="s">
        <v>121</v>
      </c>
      <c r="D425" s="1" t="s">
        <v>108</v>
      </c>
      <c r="E425" s="1" t="s">
        <v>114</v>
      </c>
      <c r="F425" s="1" t="s">
        <v>115</v>
      </c>
      <c r="G425" s="1"/>
      <c r="H425" s="1"/>
      <c r="I425" s="1">
        <v>233.0</v>
      </c>
      <c r="J425" s="1" t="s">
        <v>34</v>
      </c>
      <c r="K425" s="1" t="s">
        <v>35</v>
      </c>
      <c r="L425" s="9">
        <v>45152.501388888886</v>
      </c>
      <c r="M425" s="9">
        <v>45152.50208333333</v>
      </c>
      <c r="N425" s="9"/>
      <c r="O425" s="1" t="s">
        <v>36</v>
      </c>
      <c r="P425" s="1" t="b">
        <v>1</v>
      </c>
      <c r="Q425" s="1" t="s">
        <v>108</v>
      </c>
      <c r="R425" s="1" t="s">
        <v>45</v>
      </c>
      <c r="S425" s="1" t="s">
        <v>38</v>
      </c>
      <c r="T425" s="1" t="s">
        <v>39</v>
      </c>
      <c r="U425" s="1" t="str">
        <f>IF(ISNUMBER('Post Data'!$N425),"Done","Pending")</f>
        <v>Pending</v>
      </c>
      <c r="V425" s="5">
        <f>IFERROR('Post Data'!$N425-'Post Data'!$M425,5000)</f>
        <v>-45152.50208</v>
      </c>
      <c r="W425" s="1" t="str">
        <f t="array" ref="W425">IFS('Post Data'!$V425&lt;=5,"00-05 Days",
AND('Post Data'!$V425&gt;5,'Post Data'!$V425&lt;=10),"06-10 Days",
AND('Post Data'!$V425&gt;10,'Post Data'!$V425&lt;=15),"11-15 Days",
AND('Post Data'!$V425&gt;15,'Post Data'!$V425&lt;=20),"16-20 Days",
'Post Data'!$V425&gt;20,"20+ Days")</f>
        <v>00-05 Days</v>
      </c>
      <c r="X425" s="1" t="str">
        <f>IF(AND('Post Data'!$N425&lt;='Post Data'!$L425,'Post Data'!$N425&lt;&gt;0),"Within SLA",IF(AND(TODAY()&lt;='Post Data'!$L425,'Post Data'!$N425=0),"Within SLA","SLA Violated"))</f>
        <v>SLA Violated</v>
      </c>
      <c r="Y425" s="1" t="str">
        <f t="array" ref="Y425">IFERROR(INDEX('Pending @'!$B$2:$B$19,MATCH('Post Data'!$H425,'Pending @'!$A$2:$A$19,0)),
IF(AND('Post Data'!$D425="Region Update",'Post Data'!$AA425="Central"),"DNS-Central",
IF(AND('Post Data'!$D425="Region Update",'Post Data'!$AA425="Eastern"),"DNS-Eastern",
IF(AND('Post Data'!$D425="Region Update",'Post Data'!$AA425="Northern"),"DNS-Northern",
IF(AND('Post Data'!$D425="Region Update",'Post Data'!$AA425="Southern"),"DNS-Southern",
IF(AND('Post Data'!$D425="Region Update",'Post Data'!$AA425="Western"),"DNS-Western",
IF(AND('Post Data'!$D425="Region Update",'Post Data'!$AA425="Ops CO"),"DNS-Regional Ops",
IF(AND('Post Data'!$D425="Invoice Validation",'Post Data'!$AA425="Central"),"DNS-Central",
IF(AND('Post Data'!$D425="Invoice Validation",'Post Data'!$AA425="Eastern"),"DNS-Eastern",
IF(AND('Post Data'!$D425="Invoice Validation",'Post Data'!$AA425="Northern"),"DNS-Northern",
IF(AND('Post Data'!$D425="Invoice Validation",'Post Data'!$AA425="Southern"),"DNS-Southern",
IF(AND('Post Data'!$D425="Invoice Validation",'Post Data'!$AA425="Western"),"DNS-Western",
IF(AND('Post Data'!$D425="Invoiced Validation",'Post Data'!$AA425="Ops CO"),"DNS-Regional Ops",
IF(OR('Post Data'!$D425="Create &amp; Upload PO",'Post Data'!$D425="Payment Status Update",'Post Data'!$D425="Create SES and Send to Finance"),"DNS-Finance",
IF('Post Data'!$D425="SCM Invoice Validation","DNS-SCM")))))))))))))))</f>
        <v>DNS-Western</v>
      </c>
      <c r="Z425" s="1" t="str">
        <f>IF(ISNUMBER(SEARCH("DNS",'Post Data'!$Y425)),"DNS","Vendor")</f>
        <v>DNS</v>
      </c>
      <c r="AA425" s="1" t="str">
        <f t="array" ref="AA425">IFS(ISNUMBER(SEARCH("Central Office",'Post Data'!$C425)),"Ops CO",
OR(ISNUMBER(SEARCH("CNR",'Post Data'!$C425)),ISNUMBER(SEARCH("NWR",'Post Data'!$C425))),"Central",
OR(ISNUMBER(SEARCH("ESR",'Post Data'!$C425)),ISNUMBER(SEARCH("UVR",'Post Data'!$C425))),"Eastern",
OR(ISNUMBER(SEARCH("NCR",'Post Data'!$C425)),ISNUMBER(SEARCH("NTR",'Post Data'!$C425))),"Northern",
OR(ISNUMBER(SEARCH("WSR",'Post Data'!$C425)),ISNUMBER(SEARCH("SUR",'Post Data'!$C425))),"Southern",
OR(ISNUMBER(SEARCH("WCR",'Post Data'!$C425)),ISNUMBER(SEARCH("WNR",'Post Data'!$C425))),"Western")</f>
        <v>Western</v>
      </c>
      <c r="AB425" s="1" t="str">
        <f>'Post Data'!$R425</f>
        <v>AC</v>
      </c>
      <c r="AC425" s="4">
        <v>45138.0</v>
      </c>
      <c r="AD425" s="1">
        <f>COUNTIFS('Post Data'!$X$2:$X$465,"Within SLA",'Post Data'!$C$2:$C$465,'Post Data'!$C425,'Post Data'!$D$2:$D$465,'Post Data'!$D425)</f>
        <v>0</v>
      </c>
      <c r="AE425" s="1">
        <f>COUNTIFS('Post Data'!$X$2:$X$465,"SLA Violated",'Post Data'!$C$2:$C$465,'Post Data'!$C425,'Post Data'!$D$2:$D$465,'Post Data'!$D425)</f>
        <v>2</v>
      </c>
      <c r="AF425" s="10">
        <f>'Post Data'!$AD425/('Post Data'!$AD425+'Post Data'!$AE425)</f>
        <v>0</v>
      </c>
    </row>
    <row r="426" ht="15.75" customHeight="1">
      <c r="A426" s="1" t="s">
        <v>122</v>
      </c>
      <c r="B426" s="1" t="s">
        <v>29</v>
      </c>
      <c r="C426" s="1" t="s">
        <v>123</v>
      </c>
      <c r="D426" s="1" t="s">
        <v>31</v>
      </c>
      <c r="E426" s="1" t="s">
        <v>32</v>
      </c>
      <c r="F426" s="1" t="s">
        <v>33</v>
      </c>
      <c r="G426" s="1"/>
      <c r="H426" s="1"/>
      <c r="I426" s="1">
        <v>275.0</v>
      </c>
      <c r="J426" s="1" t="s">
        <v>34</v>
      </c>
      <c r="K426" s="1" t="s">
        <v>35</v>
      </c>
      <c r="L426" s="9">
        <v>45150.399305555555</v>
      </c>
      <c r="M426" s="9">
        <v>45150.4</v>
      </c>
      <c r="N426" s="9"/>
      <c r="O426" s="1" t="s">
        <v>36</v>
      </c>
      <c r="P426" s="1" t="b">
        <v>1</v>
      </c>
      <c r="Q426" s="1" t="s">
        <v>31</v>
      </c>
      <c r="R426" s="1" t="s">
        <v>124</v>
      </c>
      <c r="S426" s="1" t="s">
        <v>38</v>
      </c>
      <c r="T426" s="1" t="s">
        <v>125</v>
      </c>
      <c r="U426" s="1" t="str">
        <f>IF(ISNUMBER('Post Data'!$N426),"Done","Pending")</f>
        <v>Pending</v>
      </c>
      <c r="V426" s="5">
        <f>IFERROR('Post Data'!$N426-'Post Data'!$M426,5000)</f>
        <v>-45150.4</v>
      </c>
      <c r="W426" s="1" t="str">
        <f t="array" ref="W426">IFS('Post Data'!$V426&lt;=5,"00-05 Days",
AND('Post Data'!$V426&gt;5,'Post Data'!$V426&lt;=10),"06-10 Days",
AND('Post Data'!$V426&gt;10,'Post Data'!$V426&lt;=15),"11-15 Days",
AND('Post Data'!$V426&gt;15,'Post Data'!$V426&lt;=20),"16-20 Days",
'Post Data'!$V426&gt;20,"20+ Days")</f>
        <v>00-05 Days</v>
      </c>
      <c r="X426" s="1" t="str">
        <f>IF(AND('Post Data'!$N426&lt;='Post Data'!$L426,'Post Data'!$N426&lt;&gt;0),"Within SLA",IF(AND(TODAY()&lt;='Post Data'!$L426,'Post Data'!$N426=0),"Within SLA","SLA Violated"))</f>
        <v>SLA Violated</v>
      </c>
      <c r="Y426" s="1" t="str">
        <f t="array" ref="Y426">IFERROR(INDEX('Pending @'!$B$2:$B$19,MATCH('Post Data'!$H426,'Pending @'!$A$2:$A$19,0)),
IF(AND('Post Data'!$D426="Region Update",'Post Data'!$AA426="Central"),"DNS-Central",
IF(AND('Post Data'!$D426="Region Update",'Post Data'!$AA426="Eastern"),"DNS-Eastern",
IF(AND('Post Data'!$D426="Region Update",'Post Data'!$AA426="Northern"),"DNS-Northern",
IF(AND('Post Data'!$D426="Region Update",'Post Data'!$AA426="Southern"),"DNS-Southern",
IF(AND('Post Data'!$D426="Region Update",'Post Data'!$AA426="Western"),"DNS-Western",
IF(AND('Post Data'!$D426="Region Update",'Post Data'!$AA426="Ops CO"),"DNS-Regional Ops",
IF(AND('Post Data'!$D426="Invoice Validation",'Post Data'!$AA426="Central"),"DNS-Central",
IF(AND('Post Data'!$D426="Invoice Validation",'Post Data'!$AA426="Eastern"),"DNS-Eastern",
IF(AND('Post Data'!$D426="Invoice Validation",'Post Data'!$AA426="Northern"),"DNS-Northern",
IF(AND('Post Data'!$D426="Invoice Validation",'Post Data'!$AA426="Southern"),"DNS-Southern",
IF(AND('Post Data'!$D426="Invoice Validation",'Post Data'!$AA426="Western"),"DNS-Western",
IF(AND('Post Data'!$D426="Invoiced Validation",'Post Data'!$AA426="Ops CO"),"DNS-Regional Ops",
IF(OR('Post Data'!$D426="Create &amp; Upload PO",'Post Data'!$D426="Payment Status Update",'Post Data'!$D426="Create SES and Send to Finance"),"DNS-Finance",
IF('Post Data'!$D426="SCM Invoice Validation","DNS-SCM")))))))))))))))</f>
        <v>DNS-Finance</v>
      </c>
      <c r="Z426" s="1" t="str">
        <f>IF(ISNUMBER(SEARCH("DNS",'Post Data'!$Y426)),"DNS","Vendor")</f>
        <v>DNS</v>
      </c>
      <c r="AA426" s="1" t="str">
        <f t="array" ref="AA426">IFS(ISNUMBER(SEARCH("Central Office",'Post Data'!$C426)),"Ops CO",
OR(ISNUMBER(SEARCH("CNR",'Post Data'!$C426)),ISNUMBER(SEARCH("NWR",'Post Data'!$C426))),"Central",
OR(ISNUMBER(SEARCH("ESR",'Post Data'!$C426)),ISNUMBER(SEARCH("UVR",'Post Data'!$C426))),"Eastern",
OR(ISNUMBER(SEARCH("NCR",'Post Data'!$C426)),ISNUMBER(SEARCH("NTR",'Post Data'!$C426))),"Northern",
OR(ISNUMBER(SEARCH("WSR",'Post Data'!$C426)),ISNUMBER(SEARCH("SUR",'Post Data'!$C426))),"Southern",
OR(ISNUMBER(SEARCH("WCR",'Post Data'!$C426)),ISNUMBER(SEARCH("WNR",'Post Data'!$C426))),"Western")</f>
        <v>Ops CO</v>
      </c>
      <c r="AB426" s="1" t="str">
        <f>'Post Data'!$R426</f>
        <v>CCTV</v>
      </c>
      <c r="AC426" s="4">
        <v>45138.0</v>
      </c>
      <c r="AD426" s="1">
        <f>COUNTIFS('Post Data'!$X$2:$X$465,"Within SLA",'Post Data'!$C$2:$C$465,'Post Data'!$C426,'Post Data'!$D$2:$D$465,'Post Data'!$D426)</f>
        <v>0</v>
      </c>
      <c r="AE426" s="1">
        <f>COUNTIFS('Post Data'!$X$2:$X$465,"SLA Violated",'Post Data'!$C$2:$C$465,'Post Data'!$C426,'Post Data'!$D$2:$D$465,'Post Data'!$D426)</f>
        <v>2</v>
      </c>
      <c r="AF426" s="10">
        <f>'Post Data'!$AD426/('Post Data'!$AD426+'Post Data'!$AE426)</f>
        <v>0</v>
      </c>
    </row>
    <row r="427" ht="15.75" customHeight="1">
      <c r="A427" s="1" t="s">
        <v>126</v>
      </c>
      <c r="B427" s="1" t="s">
        <v>29</v>
      </c>
      <c r="C427" s="1" t="s">
        <v>127</v>
      </c>
      <c r="D427" s="1" t="s">
        <v>31</v>
      </c>
      <c r="E427" s="1" t="s">
        <v>32</v>
      </c>
      <c r="F427" s="1" t="s">
        <v>33</v>
      </c>
      <c r="G427" s="1"/>
      <c r="H427" s="1"/>
      <c r="I427" s="1">
        <v>240.0</v>
      </c>
      <c r="J427" s="1" t="s">
        <v>34</v>
      </c>
      <c r="K427" s="1" t="s">
        <v>35</v>
      </c>
      <c r="L427" s="9">
        <v>45150.39861111111</v>
      </c>
      <c r="M427" s="9">
        <v>45150.399305555555</v>
      </c>
      <c r="N427" s="9"/>
      <c r="O427" s="1" t="s">
        <v>36</v>
      </c>
      <c r="P427" s="1" t="b">
        <v>1</v>
      </c>
      <c r="Q427" s="1" t="s">
        <v>31</v>
      </c>
      <c r="R427" s="1" t="s">
        <v>128</v>
      </c>
      <c r="S427" s="1" t="s">
        <v>38</v>
      </c>
      <c r="T427" s="1" t="s">
        <v>125</v>
      </c>
      <c r="U427" s="1" t="str">
        <f>IF(ISNUMBER('Post Data'!$N427),"Done","Pending")</f>
        <v>Pending</v>
      </c>
      <c r="V427" s="5">
        <f>IFERROR('Post Data'!$N427-'Post Data'!$M427,5000)</f>
        <v>-45150.39931</v>
      </c>
      <c r="W427" s="1" t="str">
        <f t="array" ref="W427">IFS('Post Data'!$V427&lt;=5,"00-05 Days",
AND('Post Data'!$V427&gt;5,'Post Data'!$V427&lt;=10),"06-10 Days",
AND('Post Data'!$V427&gt;10,'Post Data'!$V427&lt;=15),"11-15 Days",
AND('Post Data'!$V427&gt;15,'Post Data'!$V427&lt;=20),"16-20 Days",
'Post Data'!$V427&gt;20,"20+ Days")</f>
        <v>00-05 Days</v>
      </c>
      <c r="X427" s="1" t="str">
        <f>IF(AND('Post Data'!$N427&lt;='Post Data'!$L427,'Post Data'!$N427&lt;&gt;0),"Within SLA",IF(AND(TODAY()&lt;='Post Data'!$L427,'Post Data'!$N427=0),"Within SLA","SLA Violated"))</f>
        <v>SLA Violated</v>
      </c>
      <c r="Y427" s="1" t="str">
        <f t="array" ref="Y427">IFERROR(INDEX('Pending @'!$B$2:$B$19,MATCH('Post Data'!$H427,'Pending @'!$A$2:$A$19,0)),
IF(AND('Post Data'!$D427="Region Update",'Post Data'!$AA427="Central"),"DNS-Central",
IF(AND('Post Data'!$D427="Region Update",'Post Data'!$AA427="Eastern"),"DNS-Eastern",
IF(AND('Post Data'!$D427="Region Update",'Post Data'!$AA427="Northern"),"DNS-Northern",
IF(AND('Post Data'!$D427="Region Update",'Post Data'!$AA427="Southern"),"DNS-Southern",
IF(AND('Post Data'!$D427="Region Update",'Post Data'!$AA427="Western"),"DNS-Western",
IF(AND('Post Data'!$D427="Region Update",'Post Data'!$AA427="Ops CO"),"DNS-Regional Ops",
IF(AND('Post Data'!$D427="Invoice Validation",'Post Data'!$AA427="Central"),"DNS-Central",
IF(AND('Post Data'!$D427="Invoice Validation",'Post Data'!$AA427="Eastern"),"DNS-Eastern",
IF(AND('Post Data'!$D427="Invoice Validation",'Post Data'!$AA427="Northern"),"DNS-Northern",
IF(AND('Post Data'!$D427="Invoice Validation",'Post Data'!$AA427="Southern"),"DNS-Southern",
IF(AND('Post Data'!$D427="Invoice Validation",'Post Data'!$AA427="Western"),"DNS-Western",
IF(AND('Post Data'!$D427="Invoiced Validation",'Post Data'!$AA427="Ops CO"),"DNS-Regional Ops",
IF(OR('Post Data'!$D427="Create &amp; Upload PO",'Post Data'!$D427="Payment Status Update",'Post Data'!$D427="Create SES and Send to Finance"),"DNS-Finance",
IF('Post Data'!$D427="SCM Invoice Validation","DNS-SCM")))))))))))))))</f>
        <v>DNS-Finance</v>
      </c>
      <c r="Z427" s="1" t="str">
        <f>IF(ISNUMBER(SEARCH("DNS",'Post Data'!$Y427)),"DNS","Vendor")</f>
        <v>DNS</v>
      </c>
      <c r="AA427" s="1" t="str">
        <f t="array" ref="AA427">IFS(ISNUMBER(SEARCH("Central Office",'Post Data'!$C427)),"Ops CO",
OR(ISNUMBER(SEARCH("CNR",'Post Data'!$C427)),ISNUMBER(SEARCH("NWR",'Post Data'!$C427))),"Central",
OR(ISNUMBER(SEARCH("ESR",'Post Data'!$C427)),ISNUMBER(SEARCH("UVR",'Post Data'!$C427))),"Eastern",
OR(ISNUMBER(SEARCH("NCR",'Post Data'!$C427)),ISNUMBER(SEARCH("NTR",'Post Data'!$C427))),"Northern",
OR(ISNUMBER(SEARCH("WSR",'Post Data'!$C427)),ISNUMBER(SEARCH("SUR",'Post Data'!$C427))),"Southern",
OR(ISNUMBER(SEARCH("WCR",'Post Data'!$C427)),ISNUMBER(SEARCH("WNR",'Post Data'!$C427))),"Western")</f>
        <v>Ops CO</v>
      </c>
      <c r="AB427" s="1" t="str">
        <f>'Post Data'!$R427</f>
        <v>Investigation</v>
      </c>
      <c r="AC427" s="4">
        <v>45138.0</v>
      </c>
      <c r="AD427" s="1">
        <f>COUNTIFS('Post Data'!$X$2:$X$465,"Within SLA",'Post Data'!$C$2:$C$465,'Post Data'!$C427,'Post Data'!$D$2:$D$465,'Post Data'!$D427)</f>
        <v>0</v>
      </c>
      <c r="AE427" s="1">
        <f>COUNTIFS('Post Data'!$X$2:$X$465,"SLA Violated",'Post Data'!$C$2:$C$465,'Post Data'!$C427,'Post Data'!$D$2:$D$465,'Post Data'!$D427)</f>
        <v>2</v>
      </c>
      <c r="AF427" s="10">
        <f>'Post Data'!$AD427/('Post Data'!$AD427+'Post Data'!$AE427)</f>
        <v>0</v>
      </c>
    </row>
    <row r="428" ht="15.75" customHeight="1">
      <c r="A428" s="1" t="s">
        <v>129</v>
      </c>
      <c r="B428" s="1" t="s">
        <v>29</v>
      </c>
      <c r="C428" s="1" t="s">
        <v>130</v>
      </c>
      <c r="D428" s="1" t="s">
        <v>31</v>
      </c>
      <c r="E428" s="1" t="s">
        <v>32</v>
      </c>
      <c r="F428" s="1" t="s">
        <v>33</v>
      </c>
      <c r="G428" s="1"/>
      <c r="H428" s="1"/>
      <c r="I428" s="1">
        <v>255.0</v>
      </c>
      <c r="J428" s="1" t="s">
        <v>34</v>
      </c>
      <c r="K428" s="1" t="s">
        <v>35</v>
      </c>
      <c r="L428" s="9">
        <v>45150.39861111111</v>
      </c>
      <c r="M428" s="9">
        <v>45150.399305555555</v>
      </c>
      <c r="N428" s="9"/>
      <c r="O428" s="1" t="s">
        <v>36</v>
      </c>
      <c r="P428" s="1" t="b">
        <v>1</v>
      </c>
      <c r="Q428" s="1" t="s">
        <v>31</v>
      </c>
      <c r="R428" s="1" t="s">
        <v>104</v>
      </c>
      <c r="S428" s="1" t="s">
        <v>38</v>
      </c>
      <c r="T428" s="1" t="s">
        <v>125</v>
      </c>
      <c r="U428" s="1" t="str">
        <f>IF(ISNUMBER('Post Data'!$N428),"Done","Pending")</f>
        <v>Pending</v>
      </c>
      <c r="V428" s="5">
        <f>IFERROR('Post Data'!$N428-'Post Data'!$M428,5000)</f>
        <v>-45150.39931</v>
      </c>
      <c r="W428" s="1" t="str">
        <f t="array" ref="W428">IFS('Post Data'!$V428&lt;=5,"00-05 Days",
AND('Post Data'!$V428&gt;5,'Post Data'!$V428&lt;=10),"06-10 Days",
AND('Post Data'!$V428&gt;10,'Post Data'!$V428&lt;=15),"11-15 Days",
AND('Post Data'!$V428&gt;15,'Post Data'!$V428&lt;=20),"16-20 Days",
'Post Data'!$V428&gt;20,"20+ Days")</f>
        <v>00-05 Days</v>
      </c>
      <c r="X428" s="1" t="str">
        <f>IF(AND('Post Data'!$N428&lt;='Post Data'!$L428,'Post Data'!$N428&lt;&gt;0),"Within SLA",IF(AND(TODAY()&lt;='Post Data'!$L428,'Post Data'!$N428=0),"Within SLA","SLA Violated"))</f>
        <v>SLA Violated</v>
      </c>
      <c r="Y428" s="1" t="str">
        <f t="array" ref="Y428">IFERROR(INDEX('Pending @'!$B$2:$B$19,MATCH('Post Data'!$H428,'Pending @'!$A$2:$A$19,0)),
IF(AND('Post Data'!$D428="Region Update",'Post Data'!$AA428="Central"),"DNS-Central",
IF(AND('Post Data'!$D428="Region Update",'Post Data'!$AA428="Eastern"),"DNS-Eastern",
IF(AND('Post Data'!$D428="Region Update",'Post Data'!$AA428="Northern"),"DNS-Northern",
IF(AND('Post Data'!$D428="Region Update",'Post Data'!$AA428="Southern"),"DNS-Southern",
IF(AND('Post Data'!$D428="Region Update",'Post Data'!$AA428="Western"),"DNS-Western",
IF(AND('Post Data'!$D428="Region Update",'Post Data'!$AA428="Ops CO"),"DNS-Regional Ops",
IF(AND('Post Data'!$D428="Invoice Validation",'Post Data'!$AA428="Central"),"DNS-Central",
IF(AND('Post Data'!$D428="Invoice Validation",'Post Data'!$AA428="Eastern"),"DNS-Eastern",
IF(AND('Post Data'!$D428="Invoice Validation",'Post Data'!$AA428="Northern"),"DNS-Northern",
IF(AND('Post Data'!$D428="Invoice Validation",'Post Data'!$AA428="Southern"),"DNS-Southern",
IF(AND('Post Data'!$D428="Invoice Validation",'Post Data'!$AA428="Western"),"DNS-Western",
IF(AND('Post Data'!$D428="Invoiced Validation",'Post Data'!$AA428="Ops CO"),"DNS-Regional Ops",
IF(OR('Post Data'!$D428="Create &amp; Upload PO",'Post Data'!$D428="Payment Status Update",'Post Data'!$D428="Create SES and Send to Finance"),"DNS-Finance",
IF('Post Data'!$D428="SCM Invoice Validation","DNS-SCM")))))))))))))))</f>
        <v>DNS-Finance</v>
      </c>
      <c r="Z428" s="1" t="str">
        <f>IF(ISNUMBER(SEARCH("DNS",'Post Data'!$Y428)),"DNS","Vendor")</f>
        <v>DNS</v>
      </c>
      <c r="AA428" s="1" t="str">
        <f t="array" ref="AA428">IFS(ISNUMBER(SEARCH("Central Office",'Post Data'!$C428)),"Ops CO",
OR(ISNUMBER(SEARCH("CNR",'Post Data'!$C428)),ISNUMBER(SEARCH("NWR",'Post Data'!$C428))),"Central",
OR(ISNUMBER(SEARCH("ESR",'Post Data'!$C428)),ISNUMBER(SEARCH("UVR",'Post Data'!$C428))),"Eastern",
OR(ISNUMBER(SEARCH("NCR",'Post Data'!$C428)),ISNUMBER(SEARCH("NTR",'Post Data'!$C428))),"Northern",
OR(ISNUMBER(SEARCH("WSR",'Post Data'!$C428)),ISNUMBER(SEARCH("SUR",'Post Data'!$C428))),"Southern",
OR(ISNUMBER(SEARCH("WCR",'Post Data'!$C428)),ISNUMBER(SEARCH("WNR",'Post Data'!$C428))),"Western")</f>
        <v>Ops CO</v>
      </c>
      <c r="AB428" s="1" t="str">
        <f>'Post Data'!$R428</f>
        <v>Security</v>
      </c>
      <c r="AC428" s="4">
        <v>45138.0</v>
      </c>
      <c r="AD428" s="1">
        <f>COUNTIFS('Post Data'!$X$2:$X$465,"Within SLA",'Post Data'!$C$2:$C$465,'Post Data'!$C428,'Post Data'!$D$2:$D$465,'Post Data'!$D428)</f>
        <v>0</v>
      </c>
      <c r="AE428" s="1">
        <f>COUNTIFS('Post Data'!$X$2:$X$465,"SLA Violated",'Post Data'!$C$2:$C$465,'Post Data'!$C428,'Post Data'!$D$2:$D$465,'Post Data'!$D428)</f>
        <v>2</v>
      </c>
      <c r="AF428" s="10">
        <f>'Post Data'!$AD428/('Post Data'!$AD428+'Post Data'!$AE428)</f>
        <v>0</v>
      </c>
    </row>
    <row r="429" ht="15.75" customHeight="1">
      <c r="A429" s="1" t="s">
        <v>131</v>
      </c>
      <c r="B429" s="1" t="s">
        <v>29</v>
      </c>
      <c r="C429" s="1" t="s">
        <v>132</v>
      </c>
      <c r="D429" s="1" t="s">
        <v>31</v>
      </c>
      <c r="E429" s="1" t="s">
        <v>32</v>
      </c>
      <c r="F429" s="1" t="s">
        <v>33</v>
      </c>
      <c r="G429" s="1"/>
      <c r="H429" s="1"/>
      <c r="I429" s="1">
        <v>140.0</v>
      </c>
      <c r="J429" s="1" t="s">
        <v>34</v>
      </c>
      <c r="K429" s="1" t="s">
        <v>35</v>
      </c>
      <c r="L429" s="9">
        <v>45150.39861111111</v>
      </c>
      <c r="M429" s="9">
        <v>45150.399305555555</v>
      </c>
      <c r="N429" s="9"/>
      <c r="O429" s="1" t="s">
        <v>36</v>
      </c>
      <c r="P429" s="1" t="b">
        <v>1</v>
      </c>
      <c r="Q429" s="1" t="s">
        <v>31</v>
      </c>
      <c r="R429" s="1" t="s">
        <v>65</v>
      </c>
      <c r="S429" s="1" t="s">
        <v>48</v>
      </c>
      <c r="T429" s="1" t="s">
        <v>39</v>
      </c>
      <c r="U429" s="1" t="str">
        <f>IF(ISNUMBER('Post Data'!$N429),"Done","Pending")</f>
        <v>Pending</v>
      </c>
      <c r="V429" s="5">
        <f>IFERROR('Post Data'!$N429-'Post Data'!$M429,5000)</f>
        <v>-45150.39931</v>
      </c>
      <c r="W429" s="1" t="str">
        <f t="array" ref="W429">IFS('Post Data'!$V429&lt;=5,"00-05 Days",
AND('Post Data'!$V429&gt;5,'Post Data'!$V429&lt;=10),"06-10 Days",
AND('Post Data'!$V429&gt;10,'Post Data'!$V429&lt;=15),"11-15 Days",
AND('Post Data'!$V429&gt;15,'Post Data'!$V429&lt;=20),"16-20 Days",
'Post Data'!$V429&gt;20,"20+ Days")</f>
        <v>00-05 Days</v>
      </c>
      <c r="X429" s="1" t="str">
        <f>IF(AND('Post Data'!$N429&lt;='Post Data'!$L429,'Post Data'!$N429&lt;&gt;0),"Within SLA",IF(AND(TODAY()&lt;='Post Data'!$L429,'Post Data'!$N429=0),"Within SLA","SLA Violated"))</f>
        <v>SLA Violated</v>
      </c>
      <c r="Y429" s="1" t="str">
        <f t="array" ref="Y429">IFERROR(INDEX('Pending @'!$B$2:$B$19,MATCH('Post Data'!$H429,'Pending @'!$A$2:$A$19,0)),
IF(AND('Post Data'!$D429="Region Update",'Post Data'!$AA429="Central"),"DNS-Central",
IF(AND('Post Data'!$D429="Region Update",'Post Data'!$AA429="Eastern"),"DNS-Eastern",
IF(AND('Post Data'!$D429="Region Update",'Post Data'!$AA429="Northern"),"DNS-Northern",
IF(AND('Post Data'!$D429="Region Update",'Post Data'!$AA429="Southern"),"DNS-Southern",
IF(AND('Post Data'!$D429="Region Update",'Post Data'!$AA429="Western"),"DNS-Western",
IF(AND('Post Data'!$D429="Region Update",'Post Data'!$AA429="Ops CO"),"DNS-Regional Ops",
IF(AND('Post Data'!$D429="Invoice Validation",'Post Data'!$AA429="Central"),"DNS-Central",
IF(AND('Post Data'!$D429="Invoice Validation",'Post Data'!$AA429="Eastern"),"DNS-Eastern",
IF(AND('Post Data'!$D429="Invoice Validation",'Post Data'!$AA429="Northern"),"DNS-Northern",
IF(AND('Post Data'!$D429="Invoice Validation",'Post Data'!$AA429="Southern"),"DNS-Southern",
IF(AND('Post Data'!$D429="Invoice Validation",'Post Data'!$AA429="Western"),"DNS-Western",
IF(AND('Post Data'!$D429="Invoiced Validation",'Post Data'!$AA429="Ops CO"),"DNS-Regional Ops",
IF(OR('Post Data'!$D429="Create &amp; Upload PO",'Post Data'!$D429="Payment Status Update",'Post Data'!$D429="Create SES and Send to Finance"),"DNS-Finance",
IF('Post Data'!$D429="SCM Invoice Validation","DNS-SCM")))))))))))))))</f>
        <v>DNS-Finance</v>
      </c>
      <c r="Z429" s="1" t="str">
        <f>IF(ISNUMBER(SEARCH("DNS",'Post Data'!$Y429)),"DNS","Vendor")</f>
        <v>DNS</v>
      </c>
      <c r="AA429" s="1" t="str">
        <f t="array" ref="AA429">IFS(ISNUMBER(SEARCH("Central Office",'Post Data'!$C429)),"Ops CO",
OR(ISNUMBER(SEARCH("CNR",'Post Data'!$C429)),ISNUMBER(SEARCH("NWR",'Post Data'!$C429))),"Central",
OR(ISNUMBER(SEARCH("ESR",'Post Data'!$C429)),ISNUMBER(SEARCH("UVR",'Post Data'!$C429))),"Eastern",
OR(ISNUMBER(SEARCH("NCR",'Post Data'!$C429)),ISNUMBER(SEARCH("NTR",'Post Data'!$C429))),"Northern",
OR(ISNUMBER(SEARCH("WSR",'Post Data'!$C429)),ISNUMBER(SEARCH("SUR",'Post Data'!$C429))),"Southern",
OR(ISNUMBER(SEARCH("WCR",'Post Data'!$C429)),ISNUMBER(SEARCH("WNR",'Post Data'!$C429))),"Western")</f>
        <v>Central</v>
      </c>
      <c r="AB429" s="1" t="str">
        <f>'Post Data'!$R429</f>
        <v>FTG</v>
      </c>
      <c r="AC429" s="4">
        <v>45107.0</v>
      </c>
      <c r="AD429" s="1">
        <f>COUNTIFS('Post Data'!$X$2:$X$465,"Within SLA",'Post Data'!$C$2:$C$465,'Post Data'!$C429,'Post Data'!$D$2:$D$465,'Post Data'!$D429)</f>
        <v>0</v>
      </c>
      <c r="AE429" s="1">
        <f>COUNTIFS('Post Data'!$X$2:$X$465,"SLA Violated",'Post Data'!$C$2:$C$465,'Post Data'!$C429,'Post Data'!$D$2:$D$465,'Post Data'!$D429)</f>
        <v>2</v>
      </c>
      <c r="AF429" s="10">
        <f>'Post Data'!$AD429/('Post Data'!$AD429+'Post Data'!$AE429)</f>
        <v>0</v>
      </c>
    </row>
    <row r="430" ht="15.75" customHeight="1">
      <c r="A430" s="1" t="s">
        <v>133</v>
      </c>
      <c r="B430" s="1" t="s">
        <v>29</v>
      </c>
      <c r="C430" s="1" t="s">
        <v>134</v>
      </c>
      <c r="D430" s="1" t="s">
        <v>135</v>
      </c>
      <c r="E430" s="1" t="s">
        <v>32</v>
      </c>
      <c r="F430" s="1" t="s">
        <v>33</v>
      </c>
      <c r="G430" s="1"/>
      <c r="H430" s="1"/>
      <c r="I430" s="1">
        <v>119.0</v>
      </c>
      <c r="J430" s="1" t="s">
        <v>34</v>
      </c>
      <c r="K430" s="1" t="s">
        <v>35</v>
      </c>
      <c r="L430" s="9">
        <v>45139.92152777778</v>
      </c>
      <c r="M430" s="9">
        <v>45139.92152777778</v>
      </c>
      <c r="N430" s="9"/>
      <c r="O430" s="1" t="s">
        <v>36</v>
      </c>
      <c r="P430" s="1" t="b">
        <v>1</v>
      </c>
      <c r="Q430" s="1" t="s">
        <v>135</v>
      </c>
      <c r="R430" s="1" t="s">
        <v>42</v>
      </c>
      <c r="S430" s="1" t="s">
        <v>48</v>
      </c>
      <c r="T430" s="1" t="s">
        <v>39</v>
      </c>
      <c r="U430" s="1" t="str">
        <f>IF(ISNUMBER('Post Data'!$N430),"Done","Pending")</f>
        <v>Pending</v>
      </c>
      <c r="V430" s="5">
        <f>IFERROR('Post Data'!$N430-'Post Data'!$M430,5000)</f>
        <v>-45139.92153</v>
      </c>
      <c r="W430" s="1" t="str">
        <f t="array" ref="W430">IFS('Post Data'!$V430&lt;=5,"00-05 Days",
AND('Post Data'!$V430&gt;5,'Post Data'!$V430&lt;=10),"06-10 Days",
AND('Post Data'!$V430&gt;10,'Post Data'!$V430&lt;=15),"11-15 Days",
AND('Post Data'!$V430&gt;15,'Post Data'!$V430&lt;=20),"16-20 Days",
'Post Data'!$V430&gt;20,"20+ Days")</f>
        <v>00-05 Days</v>
      </c>
      <c r="X430" s="1" t="str">
        <f>IF(AND('Post Data'!$N430&lt;='Post Data'!$L430,'Post Data'!$N430&lt;&gt;0),"Within SLA",IF(AND(TODAY()&lt;='Post Data'!$L430,'Post Data'!$N430=0),"Within SLA","SLA Violated"))</f>
        <v>SLA Violated</v>
      </c>
      <c r="Y430" s="1" t="str">
        <f t="array" ref="Y430">IFERROR(INDEX('Pending @'!$B$2:$B$19,MATCH('Post Data'!$H430,'Pending @'!$A$2:$A$19,0)),
IF(AND('Post Data'!$D430="Region Update",'Post Data'!$AA430="Central"),"DNS-Central",
IF(AND('Post Data'!$D430="Region Update",'Post Data'!$AA430="Eastern"),"DNS-Eastern",
IF(AND('Post Data'!$D430="Region Update",'Post Data'!$AA430="Northern"),"DNS-Northern",
IF(AND('Post Data'!$D430="Region Update",'Post Data'!$AA430="Southern"),"DNS-Southern",
IF(AND('Post Data'!$D430="Region Update",'Post Data'!$AA430="Western"),"DNS-Western",
IF(AND('Post Data'!$D430="Region Update",'Post Data'!$AA430="Ops CO"),"DNS-Regional Ops",
IF(AND('Post Data'!$D430="Invoice Validation",'Post Data'!$AA430="Central"),"DNS-Central",
IF(AND('Post Data'!$D430="Invoice Validation",'Post Data'!$AA430="Eastern"),"DNS-Eastern",
IF(AND('Post Data'!$D430="Invoice Validation",'Post Data'!$AA430="Northern"),"DNS-Northern",
IF(AND('Post Data'!$D430="Invoice Validation",'Post Data'!$AA430="Southern"),"DNS-Southern",
IF(AND('Post Data'!$D430="Invoice Validation",'Post Data'!$AA430="Western"),"DNS-Western",
IF(AND('Post Data'!$D430="Invoiced Validation",'Post Data'!$AA430="Ops CO"),"DNS-Regional Ops",
IF(OR('Post Data'!$D430="Create &amp; Upload PO",'Post Data'!$D430="Payment Status Update",'Post Data'!$D430="Create SES and Send to Finance"),"DNS-Finance",
IF('Post Data'!$D430="SCM Invoice Validation","DNS-SCM")))))))))))))))</f>
        <v>DNS-Finance</v>
      </c>
      <c r="Z430" s="1" t="str">
        <f>IF(ISNUMBER(SEARCH("DNS",'Post Data'!$Y430)),"DNS","Vendor")</f>
        <v>DNS</v>
      </c>
      <c r="AA430" s="1" t="str">
        <f t="array" ref="AA430">IFS(ISNUMBER(SEARCH("Central Office",'Post Data'!$C430)),"Ops CO",
OR(ISNUMBER(SEARCH("CNR",'Post Data'!$C430)),ISNUMBER(SEARCH("NWR",'Post Data'!$C430))),"Central",
OR(ISNUMBER(SEARCH("ESR",'Post Data'!$C430)),ISNUMBER(SEARCH("UVR",'Post Data'!$C430))),"Eastern",
OR(ISNUMBER(SEARCH("NCR",'Post Data'!$C430)),ISNUMBER(SEARCH("NTR",'Post Data'!$C430))),"Northern",
OR(ISNUMBER(SEARCH("WSR",'Post Data'!$C430)),ISNUMBER(SEARCH("SUR",'Post Data'!$C430))),"Southern",
OR(ISNUMBER(SEARCH("WCR",'Post Data'!$C430)),ISNUMBER(SEARCH("WNR",'Post Data'!$C430))),"Western")</f>
        <v>Southern</v>
      </c>
      <c r="AB430" s="1" t="str">
        <f>'Post Data'!$R430</f>
        <v>PG</v>
      </c>
      <c r="AC430" s="4">
        <v>45107.0</v>
      </c>
      <c r="AD430" s="1">
        <f>COUNTIFS('Post Data'!$X$2:$X$465,"Within SLA",'Post Data'!$C$2:$C$465,'Post Data'!$C430,'Post Data'!$D$2:$D$465,'Post Data'!$D430)</f>
        <v>0</v>
      </c>
      <c r="AE430" s="1">
        <f>COUNTIFS('Post Data'!$X$2:$X$465,"SLA Violated",'Post Data'!$C$2:$C$465,'Post Data'!$C430,'Post Data'!$D$2:$D$465,'Post Data'!$D430)</f>
        <v>2</v>
      </c>
      <c r="AF430" s="10">
        <f>'Post Data'!$AD430/('Post Data'!$AD430+'Post Data'!$AE430)</f>
        <v>0</v>
      </c>
    </row>
    <row r="431" ht="15.75" customHeight="1">
      <c r="A431" s="1" t="s">
        <v>136</v>
      </c>
      <c r="B431" s="1" t="s">
        <v>29</v>
      </c>
      <c r="C431" s="1" t="s">
        <v>137</v>
      </c>
      <c r="D431" s="1" t="s">
        <v>138</v>
      </c>
      <c r="E431" s="1" t="s">
        <v>32</v>
      </c>
      <c r="F431" s="1" t="s">
        <v>33</v>
      </c>
      <c r="G431" s="1"/>
      <c r="H431" s="1"/>
      <c r="I431" s="1">
        <v>94.0</v>
      </c>
      <c r="J431" s="1" t="s">
        <v>34</v>
      </c>
      <c r="K431" s="1" t="s">
        <v>35</v>
      </c>
      <c r="L431" s="9">
        <v>45138.48402777778</v>
      </c>
      <c r="M431" s="9">
        <v>45138.48472222222</v>
      </c>
      <c r="N431" s="9"/>
      <c r="O431" s="1" t="s">
        <v>36</v>
      </c>
      <c r="P431" s="1" t="b">
        <v>1</v>
      </c>
      <c r="Q431" s="1" t="s">
        <v>138</v>
      </c>
      <c r="R431" s="1" t="s">
        <v>51</v>
      </c>
      <c r="S431" s="1" t="s">
        <v>48</v>
      </c>
      <c r="T431" s="1" t="s">
        <v>39</v>
      </c>
      <c r="U431" s="1" t="str">
        <f>IF(ISNUMBER('Post Data'!$N431),"Done","Pending")</f>
        <v>Pending</v>
      </c>
      <c r="V431" s="5">
        <f>IFERROR('Post Data'!$N431-'Post Data'!$M431,5000)</f>
        <v>-45138.48472</v>
      </c>
      <c r="W431" s="1" t="str">
        <f t="array" ref="W431">IFS('Post Data'!$V431&lt;=5,"00-05 Days",
AND('Post Data'!$V431&gt;5,'Post Data'!$V431&lt;=10),"06-10 Days",
AND('Post Data'!$V431&gt;10,'Post Data'!$V431&lt;=15),"11-15 Days",
AND('Post Data'!$V431&gt;15,'Post Data'!$V431&lt;=20),"16-20 Days",
'Post Data'!$V431&gt;20,"20+ Days")</f>
        <v>00-05 Days</v>
      </c>
      <c r="X431" s="1" t="str">
        <f>IF(AND('Post Data'!$N431&lt;='Post Data'!$L431,'Post Data'!$N431&lt;&gt;0),"Within SLA",IF(AND(TODAY()&lt;='Post Data'!$L431,'Post Data'!$N431=0),"Within SLA","SLA Violated"))</f>
        <v>SLA Violated</v>
      </c>
      <c r="Y431" s="1" t="str">
        <f t="array" ref="Y431">IFERROR(INDEX('Pending @'!$B$2:$B$19,MATCH('Post Data'!$H431,'Pending @'!$A$2:$A$19,0)),
IF(AND('Post Data'!$D431="Region Update",'Post Data'!$AA431="Central"),"DNS-Central",
IF(AND('Post Data'!$D431="Region Update",'Post Data'!$AA431="Eastern"),"DNS-Eastern",
IF(AND('Post Data'!$D431="Region Update",'Post Data'!$AA431="Northern"),"DNS-Northern",
IF(AND('Post Data'!$D431="Region Update",'Post Data'!$AA431="Southern"),"DNS-Southern",
IF(AND('Post Data'!$D431="Region Update",'Post Data'!$AA431="Western"),"DNS-Western",
IF(AND('Post Data'!$D431="Region Update",'Post Data'!$AA431="Ops CO"),"DNS-Regional Ops",
IF(AND('Post Data'!$D431="Invoice Validation",'Post Data'!$AA431="Central"),"DNS-Central",
IF(AND('Post Data'!$D431="Invoice Validation",'Post Data'!$AA431="Eastern"),"DNS-Eastern",
IF(AND('Post Data'!$D431="Invoice Validation",'Post Data'!$AA431="Northern"),"DNS-Northern",
IF(AND('Post Data'!$D431="Invoice Validation",'Post Data'!$AA431="Southern"),"DNS-Southern",
IF(AND('Post Data'!$D431="Invoice Validation",'Post Data'!$AA431="Western"),"DNS-Western",
IF(AND('Post Data'!$D431="Invoiced Validation",'Post Data'!$AA431="Ops CO"),"DNS-Regional Ops",
IF(OR('Post Data'!$D431="Create &amp; Upload PO",'Post Data'!$D431="Payment Status Update",'Post Data'!$D431="Create SES and Send to Finance"),"DNS-Finance",
IF('Post Data'!$D431="SCM Invoice Validation","DNS-SCM")))))))))))))))</f>
        <v>DNS-SCM</v>
      </c>
      <c r="Z431" s="1" t="str">
        <f>IF(ISNUMBER(SEARCH("DNS",'Post Data'!$Y431)),"DNS","Vendor")</f>
        <v>DNS</v>
      </c>
      <c r="AA431" s="1" t="str">
        <f t="array" ref="AA431">IFS(ISNUMBER(SEARCH("Central Office",'Post Data'!$C431)),"Ops CO",
OR(ISNUMBER(SEARCH("CNR",'Post Data'!$C431)),ISNUMBER(SEARCH("NWR",'Post Data'!$C431))),"Central",
OR(ISNUMBER(SEARCH("ESR",'Post Data'!$C431)),ISNUMBER(SEARCH("UVR",'Post Data'!$C431))),"Eastern",
OR(ISNUMBER(SEARCH("NCR",'Post Data'!$C431)),ISNUMBER(SEARCH("NTR",'Post Data'!$C431))),"Northern",
OR(ISNUMBER(SEARCH("WSR",'Post Data'!$C431)),ISNUMBER(SEARCH("SUR",'Post Data'!$C431))),"Southern",
OR(ISNUMBER(SEARCH("WCR",'Post Data'!$C431)),ISNUMBER(SEARCH("WNR",'Post Data'!$C431))),"Western")</f>
        <v>Western</v>
      </c>
      <c r="AB431" s="1" t="str">
        <f>'Post Data'!$R431</f>
        <v>Refuel</v>
      </c>
      <c r="AC431" s="4">
        <v>45107.0</v>
      </c>
      <c r="AD431" s="1">
        <f>COUNTIFS('Post Data'!$X$2:$X$465,"Within SLA",'Post Data'!$C$2:$C$465,'Post Data'!$C431,'Post Data'!$D$2:$D$465,'Post Data'!$D431)</f>
        <v>0</v>
      </c>
      <c r="AE431" s="1">
        <f>COUNTIFS('Post Data'!$X$2:$X$465,"SLA Violated",'Post Data'!$C$2:$C$465,'Post Data'!$C431,'Post Data'!$D$2:$D$465,'Post Data'!$D431)</f>
        <v>2</v>
      </c>
      <c r="AF431" s="10">
        <f>'Post Data'!$AD431/('Post Data'!$AD431+'Post Data'!$AE431)</f>
        <v>0</v>
      </c>
    </row>
    <row r="432" ht="15.75" customHeight="1">
      <c r="A432" s="1" t="s">
        <v>139</v>
      </c>
      <c r="B432" s="1" t="s">
        <v>29</v>
      </c>
      <c r="C432" s="1" t="s">
        <v>140</v>
      </c>
      <c r="D432" s="1" t="s">
        <v>138</v>
      </c>
      <c r="E432" s="1" t="s">
        <v>141</v>
      </c>
      <c r="F432" s="1" t="s">
        <v>142</v>
      </c>
      <c r="G432" s="1"/>
      <c r="H432" s="1"/>
      <c r="I432" s="1">
        <v>132.0</v>
      </c>
      <c r="J432" s="1" t="s">
        <v>34</v>
      </c>
      <c r="K432" s="1" t="s">
        <v>35</v>
      </c>
      <c r="L432" s="9">
        <v>45130.51666666667</v>
      </c>
      <c r="M432" s="9">
        <v>45130.51736111111</v>
      </c>
      <c r="N432" s="9"/>
      <c r="O432" s="1" t="s">
        <v>36</v>
      </c>
      <c r="P432" s="1" t="b">
        <v>1</v>
      </c>
      <c r="Q432" s="1" t="s">
        <v>138</v>
      </c>
      <c r="R432" s="1" t="s">
        <v>45</v>
      </c>
      <c r="S432" s="1" t="s">
        <v>48</v>
      </c>
      <c r="T432" s="1" t="s">
        <v>39</v>
      </c>
      <c r="U432" s="1" t="str">
        <f>IF(ISNUMBER('Post Data'!$N432),"Done","Pending")</f>
        <v>Pending</v>
      </c>
      <c r="V432" s="5">
        <f>IFERROR('Post Data'!$N432-'Post Data'!$M432,5000)</f>
        <v>-45130.51736</v>
      </c>
      <c r="W432" s="1" t="str">
        <f t="array" ref="W432">IFS('Post Data'!$V432&lt;=5,"00-05 Days",
AND('Post Data'!$V432&gt;5,'Post Data'!$V432&lt;=10),"06-10 Days",
AND('Post Data'!$V432&gt;10,'Post Data'!$V432&lt;=15),"11-15 Days",
AND('Post Data'!$V432&gt;15,'Post Data'!$V432&lt;=20),"16-20 Days",
'Post Data'!$V432&gt;20,"20+ Days")</f>
        <v>00-05 Days</v>
      </c>
      <c r="X432" s="1" t="str">
        <f>IF(AND('Post Data'!$N432&lt;='Post Data'!$L432,'Post Data'!$N432&lt;&gt;0),"Within SLA",IF(AND(TODAY()&lt;='Post Data'!$L432,'Post Data'!$N432=0),"Within SLA","SLA Violated"))</f>
        <v>SLA Violated</v>
      </c>
      <c r="Y432" s="1" t="str">
        <f t="array" ref="Y432">IFERROR(INDEX('Pending @'!$B$2:$B$19,MATCH('Post Data'!$H432,'Pending @'!$A$2:$A$19,0)),
IF(AND('Post Data'!$D432="Region Update",'Post Data'!$AA432="Central"),"DNS-Central",
IF(AND('Post Data'!$D432="Region Update",'Post Data'!$AA432="Eastern"),"DNS-Eastern",
IF(AND('Post Data'!$D432="Region Update",'Post Data'!$AA432="Northern"),"DNS-Northern",
IF(AND('Post Data'!$D432="Region Update",'Post Data'!$AA432="Southern"),"DNS-Southern",
IF(AND('Post Data'!$D432="Region Update",'Post Data'!$AA432="Western"),"DNS-Western",
IF(AND('Post Data'!$D432="Region Update",'Post Data'!$AA432="Ops CO"),"DNS-Regional Ops",
IF(AND('Post Data'!$D432="Invoice Validation",'Post Data'!$AA432="Central"),"DNS-Central",
IF(AND('Post Data'!$D432="Invoice Validation",'Post Data'!$AA432="Eastern"),"DNS-Eastern",
IF(AND('Post Data'!$D432="Invoice Validation",'Post Data'!$AA432="Northern"),"DNS-Northern",
IF(AND('Post Data'!$D432="Invoice Validation",'Post Data'!$AA432="Southern"),"DNS-Southern",
IF(AND('Post Data'!$D432="Invoice Validation",'Post Data'!$AA432="Western"),"DNS-Western",
IF(AND('Post Data'!$D432="Invoiced Validation",'Post Data'!$AA432="Ops CO"),"DNS-Regional Ops",
IF(OR('Post Data'!$D432="Create &amp; Upload PO",'Post Data'!$D432="Payment Status Update",'Post Data'!$D432="Create SES and Send to Finance"),"DNS-Finance",
IF('Post Data'!$D432="SCM Invoice Validation","DNS-SCM")))))))))))))))</f>
        <v>DNS-SCM</v>
      </c>
      <c r="Z432" s="1" t="str">
        <f>IF(ISNUMBER(SEARCH("DNS",'Post Data'!$Y432)),"DNS","Vendor")</f>
        <v>DNS</v>
      </c>
      <c r="AA432" s="1" t="str">
        <f t="array" ref="AA432">IFS(ISNUMBER(SEARCH("Central Office",'Post Data'!$C432)),"Ops CO",
OR(ISNUMBER(SEARCH("CNR",'Post Data'!$C432)),ISNUMBER(SEARCH("NWR",'Post Data'!$C432))),"Central",
OR(ISNUMBER(SEARCH("ESR",'Post Data'!$C432)),ISNUMBER(SEARCH("UVR",'Post Data'!$C432))),"Eastern",
OR(ISNUMBER(SEARCH("NCR",'Post Data'!$C432)),ISNUMBER(SEARCH("NTR",'Post Data'!$C432))),"Northern",
OR(ISNUMBER(SEARCH("WSR",'Post Data'!$C432)),ISNUMBER(SEARCH("SUR",'Post Data'!$C432))),"Southern",
OR(ISNUMBER(SEARCH("WCR",'Post Data'!$C432)),ISNUMBER(SEARCH("WNR",'Post Data'!$C432))),"Western")</f>
        <v>Northern</v>
      </c>
      <c r="AB432" s="1" t="str">
        <f>'Post Data'!$R432</f>
        <v>AC</v>
      </c>
      <c r="AC432" s="4">
        <v>45107.0</v>
      </c>
      <c r="AD432" s="1">
        <f>COUNTIFS('Post Data'!$X$2:$X$465,"Within SLA",'Post Data'!$C$2:$C$465,'Post Data'!$C432,'Post Data'!$D$2:$D$465,'Post Data'!$D432)</f>
        <v>0</v>
      </c>
      <c r="AE432" s="1">
        <f>COUNTIFS('Post Data'!$X$2:$X$465,"SLA Violated",'Post Data'!$C$2:$C$465,'Post Data'!$C432,'Post Data'!$D$2:$D$465,'Post Data'!$D432)</f>
        <v>2</v>
      </c>
      <c r="AF432" s="10">
        <f>'Post Data'!$AD432/('Post Data'!$AD432+'Post Data'!$AE432)</f>
        <v>0</v>
      </c>
    </row>
    <row r="433" ht="15.75" customHeight="1">
      <c r="A433" s="1" t="s">
        <v>143</v>
      </c>
      <c r="B433" s="1" t="s">
        <v>29</v>
      </c>
      <c r="C433" s="1" t="s">
        <v>144</v>
      </c>
      <c r="D433" s="1" t="s">
        <v>108</v>
      </c>
      <c r="E433" s="1" t="s">
        <v>32</v>
      </c>
      <c r="F433" s="1" t="s">
        <v>33</v>
      </c>
      <c r="G433" s="1"/>
      <c r="H433" s="1"/>
      <c r="I433" s="1">
        <v>125.0</v>
      </c>
      <c r="J433" s="1" t="s">
        <v>34</v>
      </c>
      <c r="K433" s="1" t="s">
        <v>35</v>
      </c>
      <c r="L433" s="9">
        <v>45129.83125</v>
      </c>
      <c r="M433" s="9">
        <v>45129.83194444444</v>
      </c>
      <c r="N433" s="9"/>
      <c r="O433" s="1" t="s">
        <v>36</v>
      </c>
      <c r="P433" s="1" t="b">
        <v>1</v>
      </c>
      <c r="Q433" s="1" t="s">
        <v>108</v>
      </c>
      <c r="R433" s="1" t="s">
        <v>104</v>
      </c>
      <c r="S433" s="1" t="s">
        <v>48</v>
      </c>
      <c r="T433" s="1" t="s">
        <v>145</v>
      </c>
      <c r="U433" s="1" t="str">
        <f>IF(ISNUMBER('Post Data'!$N433),"Done","Pending")</f>
        <v>Pending</v>
      </c>
      <c r="V433" s="5">
        <f>IFERROR('Post Data'!$N433-'Post Data'!$M433,5000)</f>
        <v>-45129.83194</v>
      </c>
      <c r="W433" s="1" t="str">
        <f t="array" ref="W433">IFS('Post Data'!$V433&lt;=5,"00-05 Days",
AND('Post Data'!$V433&gt;5,'Post Data'!$V433&lt;=10),"06-10 Days",
AND('Post Data'!$V433&gt;10,'Post Data'!$V433&lt;=15),"11-15 Days",
AND('Post Data'!$V433&gt;15,'Post Data'!$V433&lt;=20),"16-20 Days",
'Post Data'!$V433&gt;20,"20+ Days")</f>
        <v>00-05 Days</v>
      </c>
      <c r="X433" s="1" t="str">
        <f>IF(AND('Post Data'!$N433&lt;='Post Data'!$L433,'Post Data'!$N433&lt;&gt;0),"Within SLA",IF(AND(TODAY()&lt;='Post Data'!$L433,'Post Data'!$N433=0),"Within SLA","SLA Violated"))</f>
        <v>SLA Violated</v>
      </c>
      <c r="Y433" s="1" t="str">
        <f t="array" ref="Y433">IFERROR(INDEX('Pending @'!$B$2:$B$19,MATCH('Post Data'!$H433,'Pending @'!$A$2:$A$19,0)),
IF(AND('Post Data'!$D433="Region Update",'Post Data'!$AA433="Central"),"DNS-Central",
IF(AND('Post Data'!$D433="Region Update",'Post Data'!$AA433="Eastern"),"DNS-Eastern",
IF(AND('Post Data'!$D433="Region Update",'Post Data'!$AA433="Northern"),"DNS-Northern",
IF(AND('Post Data'!$D433="Region Update",'Post Data'!$AA433="Southern"),"DNS-Southern",
IF(AND('Post Data'!$D433="Region Update",'Post Data'!$AA433="Western"),"DNS-Western",
IF(AND('Post Data'!$D433="Region Update",'Post Data'!$AA433="Ops CO"),"DNS-Regional Ops",
IF(AND('Post Data'!$D433="Invoice Validation",'Post Data'!$AA433="Central"),"DNS-Central",
IF(AND('Post Data'!$D433="Invoice Validation",'Post Data'!$AA433="Eastern"),"DNS-Eastern",
IF(AND('Post Data'!$D433="Invoice Validation",'Post Data'!$AA433="Northern"),"DNS-Northern",
IF(AND('Post Data'!$D433="Invoice Validation",'Post Data'!$AA433="Southern"),"DNS-Southern",
IF(AND('Post Data'!$D433="Invoice Validation",'Post Data'!$AA433="Western"),"DNS-Western",
IF(AND('Post Data'!$D433="Invoiced Validation",'Post Data'!$AA433="Ops CO"),"DNS-Regional Ops",
IF(OR('Post Data'!$D433="Create &amp; Upload PO",'Post Data'!$D433="Payment Status Update",'Post Data'!$D433="Create SES and Send to Finance"),"DNS-Finance",
IF('Post Data'!$D433="SCM Invoice Validation","DNS-SCM")))))))))))))))</f>
        <v>DNS-Regional Ops</v>
      </c>
      <c r="Z433" s="1" t="str">
        <f>IF(ISNUMBER(SEARCH("DNS",'Post Data'!$Y433)),"DNS","Vendor")</f>
        <v>DNS</v>
      </c>
      <c r="AA433" s="1" t="str">
        <f t="array" ref="AA433">IFS(ISNUMBER(SEARCH("Central Office",'Post Data'!$C433)),"Ops CO",
OR(ISNUMBER(SEARCH("CNR",'Post Data'!$C433)),ISNUMBER(SEARCH("NWR",'Post Data'!$C433))),"Central",
OR(ISNUMBER(SEARCH("ESR",'Post Data'!$C433)),ISNUMBER(SEARCH("UVR",'Post Data'!$C433))),"Eastern",
OR(ISNUMBER(SEARCH("NCR",'Post Data'!$C433)),ISNUMBER(SEARCH("NTR",'Post Data'!$C433))),"Northern",
OR(ISNUMBER(SEARCH("WSR",'Post Data'!$C433)),ISNUMBER(SEARCH("SUR",'Post Data'!$C433))),"Southern",
OR(ISNUMBER(SEARCH("WCR",'Post Data'!$C433)),ISNUMBER(SEARCH("WNR",'Post Data'!$C433))),"Western")</f>
        <v>Ops CO</v>
      </c>
      <c r="AB433" s="1" t="str">
        <f>'Post Data'!$R433</f>
        <v>Security</v>
      </c>
      <c r="AC433" s="4">
        <v>45107.0</v>
      </c>
      <c r="AD433" s="1">
        <f>COUNTIFS('Post Data'!$X$2:$X$465,"Within SLA",'Post Data'!$C$2:$C$465,'Post Data'!$C433,'Post Data'!$D$2:$D$465,'Post Data'!$D433)</f>
        <v>0</v>
      </c>
      <c r="AE433" s="1">
        <f>COUNTIFS('Post Data'!$X$2:$X$465,"SLA Violated",'Post Data'!$C$2:$C$465,'Post Data'!$C433,'Post Data'!$D$2:$D$465,'Post Data'!$D433)</f>
        <v>2</v>
      </c>
      <c r="AF433" s="10">
        <f>'Post Data'!$AD433/('Post Data'!$AD433+'Post Data'!$AE433)</f>
        <v>0</v>
      </c>
    </row>
    <row r="434" ht="15.75" customHeight="1">
      <c r="A434" s="1" t="s">
        <v>146</v>
      </c>
      <c r="B434" s="1" t="s">
        <v>29</v>
      </c>
      <c r="C434" s="1" t="s">
        <v>147</v>
      </c>
      <c r="D434" s="1" t="s">
        <v>108</v>
      </c>
      <c r="E434" s="1" t="s">
        <v>148</v>
      </c>
      <c r="F434" s="1" t="s">
        <v>149</v>
      </c>
      <c r="G434" s="1"/>
      <c r="H434" s="1"/>
      <c r="I434" s="1">
        <v>129.0</v>
      </c>
      <c r="J434" s="1" t="s">
        <v>34</v>
      </c>
      <c r="K434" s="1" t="s">
        <v>35</v>
      </c>
      <c r="L434" s="9">
        <v>45129.83125</v>
      </c>
      <c r="M434" s="9">
        <v>45129.83194444444</v>
      </c>
      <c r="N434" s="9"/>
      <c r="O434" s="1" t="s">
        <v>36</v>
      </c>
      <c r="P434" s="1" t="b">
        <v>1</v>
      </c>
      <c r="Q434" s="1" t="s">
        <v>108</v>
      </c>
      <c r="R434" s="1" t="s">
        <v>104</v>
      </c>
      <c r="S434" s="1" t="s">
        <v>48</v>
      </c>
      <c r="T434" s="1" t="s">
        <v>125</v>
      </c>
      <c r="U434" s="1" t="str">
        <f>IF(ISNUMBER('Post Data'!$N434),"Done","Pending")</f>
        <v>Pending</v>
      </c>
      <c r="V434" s="5">
        <f>IFERROR('Post Data'!$N434-'Post Data'!$M434,5000)</f>
        <v>-45129.83194</v>
      </c>
      <c r="W434" s="1" t="str">
        <f t="array" ref="W434">IFS('Post Data'!$V434&lt;=5,"00-05 Days",
AND('Post Data'!$V434&gt;5,'Post Data'!$V434&lt;=10),"06-10 Days",
AND('Post Data'!$V434&gt;10,'Post Data'!$V434&lt;=15),"11-15 Days",
AND('Post Data'!$V434&gt;15,'Post Data'!$V434&lt;=20),"16-20 Days",
'Post Data'!$V434&gt;20,"20+ Days")</f>
        <v>00-05 Days</v>
      </c>
      <c r="X434" s="1" t="str">
        <f>IF(AND('Post Data'!$N434&lt;='Post Data'!$L434,'Post Data'!$N434&lt;&gt;0),"Within SLA",IF(AND(TODAY()&lt;='Post Data'!$L434,'Post Data'!$N434=0),"Within SLA","SLA Violated"))</f>
        <v>SLA Violated</v>
      </c>
      <c r="Y434" s="1" t="str">
        <f t="array" ref="Y434">IFERROR(INDEX('Pending @'!$B$2:$B$19,MATCH('Post Data'!$H434,'Pending @'!$A$2:$A$19,0)),
IF(AND('Post Data'!$D434="Region Update",'Post Data'!$AA434="Central"),"DNS-Central",
IF(AND('Post Data'!$D434="Region Update",'Post Data'!$AA434="Eastern"),"DNS-Eastern",
IF(AND('Post Data'!$D434="Region Update",'Post Data'!$AA434="Northern"),"DNS-Northern",
IF(AND('Post Data'!$D434="Region Update",'Post Data'!$AA434="Southern"),"DNS-Southern",
IF(AND('Post Data'!$D434="Region Update",'Post Data'!$AA434="Western"),"DNS-Western",
IF(AND('Post Data'!$D434="Region Update",'Post Data'!$AA434="Ops CO"),"DNS-Regional Ops",
IF(AND('Post Data'!$D434="Invoice Validation",'Post Data'!$AA434="Central"),"DNS-Central",
IF(AND('Post Data'!$D434="Invoice Validation",'Post Data'!$AA434="Eastern"),"DNS-Eastern",
IF(AND('Post Data'!$D434="Invoice Validation",'Post Data'!$AA434="Northern"),"DNS-Northern",
IF(AND('Post Data'!$D434="Invoice Validation",'Post Data'!$AA434="Southern"),"DNS-Southern",
IF(AND('Post Data'!$D434="Invoice Validation",'Post Data'!$AA434="Western"),"DNS-Western",
IF(AND('Post Data'!$D434="Invoiced Validation",'Post Data'!$AA434="Ops CO"),"DNS-Regional Ops",
IF(OR('Post Data'!$D434="Create &amp; Upload PO",'Post Data'!$D434="Payment Status Update",'Post Data'!$D434="Create SES and Send to Finance"),"DNS-Finance",
IF('Post Data'!$D434="SCM Invoice Validation","DNS-SCM")))))))))))))))</f>
        <v>DNS-Regional Ops</v>
      </c>
      <c r="Z434" s="1" t="str">
        <f>IF(ISNUMBER(SEARCH("DNS",'Post Data'!$Y434)),"DNS","Vendor")</f>
        <v>DNS</v>
      </c>
      <c r="AA434" s="1" t="str">
        <f t="array" ref="AA434">IFS(ISNUMBER(SEARCH("Central Office",'Post Data'!$C434)),"Ops CO",
OR(ISNUMBER(SEARCH("CNR",'Post Data'!$C434)),ISNUMBER(SEARCH("NWR",'Post Data'!$C434))),"Central",
OR(ISNUMBER(SEARCH("ESR",'Post Data'!$C434)),ISNUMBER(SEARCH("UVR",'Post Data'!$C434))),"Eastern",
OR(ISNUMBER(SEARCH("NCR",'Post Data'!$C434)),ISNUMBER(SEARCH("NTR",'Post Data'!$C434))),"Northern",
OR(ISNUMBER(SEARCH("WSR",'Post Data'!$C434)),ISNUMBER(SEARCH("SUR",'Post Data'!$C434))),"Southern",
OR(ISNUMBER(SEARCH("WCR",'Post Data'!$C434)),ISNUMBER(SEARCH("WNR",'Post Data'!$C434))),"Western")</f>
        <v>Ops CO</v>
      </c>
      <c r="AB434" s="1" t="str">
        <f>'Post Data'!$R434</f>
        <v>Security</v>
      </c>
      <c r="AC434" s="4">
        <v>45107.0</v>
      </c>
      <c r="AD434" s="1">
        <f>COUNTIFS('Post Data'!$X$2:$X$465,"Within SLA",'Post Data'!$C$2:$C$465,'Post Data'!$C434,'Post Data'!$D$2:$D$465,'Post Data'!$D434)</f>
        <v>0</v>
      </c>
      <c r="AE434" s="1">
        <f>COUNTIFS('Post Data'!$X$2:$X$465,"SLA Violated",'Post Data'!$C$2:$C$465,'Post Data'!$C434,'Post Data'!$D$2:$D$465,'Post Data'!$D434)</f>
        <v>2</v>
      </c>
      <c r="AF434" s="10">
        <f>'Post Data'!$AD434/('Post Data'!$AD434+'Post Data'!$AE434)</f>
        <v>0</v>
      </c>
    </row>
    <row r="435" ht="15.75" customHeight="1">
      <c r="A435" s="1" t="s">
        <v>150</v>
      </c>
      <c r="B435" s="1" t="s">
        <v>29</v>
      </c>
      <c r="C435" s="1" t="s">
        <v>151</v>
      </c>
      <c r="D435" s="1" t="s">
        <v>108</v>
      </c>
      <c r="E435" s="1" t="s">
        <v>148</v>
      </c>
      <c r="F435" s="1" t="s">
        <v>149</v>
      </c>
      <c r="G435" s="1"/>
      <c r="H435" s="1"/>
      <c r="I435" s="1">
        <v>120.0</v>
      </c>
      <c r="J435" s="1" t="s">
        <v>34</v>
      </c>
      <c r="K435" s="1" t="s">
        <v>35</v>
      </c>
      <c r="L435" s="9">
        <v>45129.83125</v>
      </c>
      <c r="M435" s="9">
        <v>45129.83194444444</v>
      </c>
      <c r="N435" s="9"/>
      <c r="O435" s="1" t="s">
        <v>36</v>
      </c>
      <c r="P435" s="1" t="b">
        <v>1</v>
      </c>
      <c r="Q435" s="1" t="s">
        <v>108</v>
      </c>
      <c r="R435" s="1" t="s">
        <v>104</v>
      </c>
      <c r="S435" s="1" t="s">
        <v>48</v>
      </c>
      <c r="T435" s="1" t="s">
        <v>105</v>
      </c>
      <c r="U435" s="1" t="str">
        <f>IF(ISNUMBER('Post Data'!$N435),"Done","Pending")</f>
        <v>Pending</v>
      </c>
      <c r="V435" s="5">
        <f>IFERROR('Post Data'!$N435-'Post Data'!$M435,5000)</f>
        <v>-45129.83194</v>
      </c>
      <c r="W435" s="1" t="str">
        <f t="array" ref="W435">IFS('Post Data'!$V435&lt;=5,"00-05 Days",
AND('Post Data'!$V435&gt;5,'Post Data'!$V435&lt;=10),"06-10 Days",
AND('Post Data'!$V435&gt;10,'Post Data'!$V435&lt;=15),"11-15 Days",
AND('Post Data'!$V435&gt;15,'Post Data'!$V435&lt;=20),"16-20 Days",
'Post Data'!$V435&gt;20,"20+ Days")</f>
        <v>00-05 Days</v>
      </c>
      <c r="X435" s="1" t="str">
        <f>IF(AND('Post Data'!$N435&lt;='Post Data'!$L435,'Post Data'!$N435&lt;&gt;0),"Within SLA",IF(AND(TODAY()&lt;='Post Data'!$L435,'Post Data'!$N435=0),"Within SLA","SLA Violated"))</f>
        <v>SLA Violated</v>
      </c>
      <c r="Y435" s="1" t="str">
        <f t="array" ref="Y435">IFERROR(INDEX('Pending @'!$B$2:$B$19,MATCH('Post Data'!$H435,'Pending @'!$A$2:$A$19,0)),
IF(AND('Post Data'!$D435="Region Update",'Post Data'!$AA435="Central"),"DNS-Central",
IF(AND('Post Data'!$D435="Region Update",'Post Data'!$AA435="Eastern"),"DNS-Eastern",
IF(AND('Post Data'!$D435="Region Update",'Post Data'!$AA435="Northern"),"DNS-Northern",
IF(AND('Post Data'!$D435="Region Update",'Post Data'!$AA435="Southern"),"DNS-Southern",
IF(AND('Post Data'!$D435="Region Update",'Post Data'!$AA435="Western"),"DNS-Western",
IF(AND('Post Data'!$D435="Region Update",'Post Data'!$AA435="Ops CO"),"DNS-Regional Ops",
IF(AND('Post Data'!$D435="Invoice Validation",'Post Data'!$AA435="Central"),"DNS-Central",
IF(AND('Post Data'!$D435="Invoice Validation",'Post Data'!$AA435="Eastern"),"DNS-Eastern",
IF(AND('Post Data'!$D435="Invoice Validation",'Post Data'!$AA435="Northern"),"DNS-Northern",
IF(AND('Post Data'!$D435="Invoice Validation",'Post Data'!$AA435="Southern"),"DNS-Southern",
IF(AND('Post Data'!$D435="Invoice Validation",'Post Data'!$AA435="Western"),"DNS-Western",
IF(AND('Post Data'!$D435="Invoiced Validation",'Post Data'!$AA435="Ops CO"),"DNS-Regional Ops",
IF(OR('Post Data'!$D435="Create &amp; Upload PO",'Post Data'!$D435="Payment Status Update",'Post Data'!$D435="Create SES and Send to Finance"),"DNS-Finance",
IF('Post Data'!$D435="SCM Invoice Validation","DNS-SCM")))))))))))))))</f>
        <v>DNS-Regional Ops</v>
      </c>
      <c r="Z435" s="1" t="str">
        <f>IF(ISNUMBER(SEARCH("DNS",'Post Data'!$Y435)),"DNS","Vendor")</f>
        <v>DNS</v>
      </c>
      <c r="AA435" s="1" t="str">
        <f t="array" ref="AA435">IFS(ISNUMBER(SEARCH("Central Office",'Post Data'!$C435)),"Ops CO",
OR(ISNUMBER(SEARCH("CNR",'Post Data'!$C435)),ISNUMBER(SEARCH("NWR",'Post Data'!$C435))),"Central",
OR(ISNUMBER(SEARCH("ESR",'Post Data'!$C435)),ISNUMBER(SEARCH("UVR",'Post Data'!$C435))),"Eastern",
OR(ISNUMBER(SEARCH("NCR",'Post Data'!$C435)),ISNUMBER(SEARCH("NTR",'Post Data'!$C435))),"Northern",
OR(ISNUMBER(SEARCH("WSR",'Post Data'!$C435)),ISNUMBER(SEARCH("SUR",'Post Data'!$C435))),"Southern",
OR(ISNUMBER(SEARCH("WCR",'Post Data'!$C435)),ISNUMBER(SEARCH("WNR",'Post Data'!$C435))),"Western")</f>
        <v>Ops CO</v>
      </c>
      <c r="AB435" s="1" t="str">
        <f>'Post Data'!$R435</f>
        <v>Security</v>
      </c>
      <c r="AC435" s="4">
        <v>45107.0</v>
      </c>
      <c r="AD435" s="1">
        <f>COUNTIFS('Post Data'!$X$2:$X$465,"Within SLA",'Post Data'!$C$2:$C$465,'Post Data'!$C435,'Post Data'!$D$2:$D$465,'Post Data'!$D435)</f>
        <v>0</v>
      </c>
      <c r="AE435" s="1">
        <f>COUNTIFS('Post Data'!$X$2:$X$465,"SLA Violated",'Post Data'!$C$2:$C$465,'Post Data'!$C435,'Post Data'!$D$2:$D$465,'Post Data'!$D435)</f>
        <v>2</v>
      </c>
      <c r="AF435" s="10">
        <f>'Post Data'!$AD435/('Post Data'!$AD435+'Post Data'!$AE435)</f>
        <v>0</v>
      </c>
    </row>
    <row r="436" ht="15.75" customHeight="1">
      <c r="A436" s="1" t="s">
        <v>152</v>
      </c>
      <c r="B436" s="1" t="s">
        <v>29</v>
      </c>
      <c r="C436" s="1" t="s">
        <v>153</v>
      </c>
      <c r="D436" s="1" t="s">
        <v>154</v>
      </c>
      <c r="E436" s="1" t="s">
        <v>155</v>
      </c>
      <c r="F436" s="1" t="s">
        <v>156</v>
      </c>
      <c r="G436" s="1"/>
      <c r="H436" s="7" t="s">
        <v>157</v>
      </c>
      <c r="I436" s="1">
        <v>122.0</v>
      </c>
      <c r="J436" s="1" t="s">
        <v>34</v>
      </c>
      <c r="K436" s="1" t="s">
        <v>35</v>
      </c>
      <c r="L436" s="9">
        <v>45125.69027777778</v>
      </c>
      <c r="M436" s="9">
        <v>45125.69097222222</v>
      </c>
      <c r="N436" s="9"/>
      <c r="O436" s="1" t="s">
        <v>36</v>
      </c>
      <c r="P436" s="1" t="b">
        <v>1</v>
      </c>
      <c r="Q436" s="1" t="s">
        <v>154</v>
      </c>
      <c r="R436" s="1" t="s">
        <v>158</v>
      </c>
      <c r="S436" s="1" t="s">
        <v>48</v>
      </c>
      <c r="T436" s="1" t="s">
        <v>159</v>
      </c>
      <c r="U436" s="1" t="str">
        <f>IF(ISNUMBER('Post Data'!$N436),"Done","Pending")</f>
        <v>Pending</v>
      </c>
      <c r="V436" s="5">
        <f>IFERROR('Post Data'!$N436-'Post Data'!$M436,5000)</f>
        <v>-45125.69097</v>
      </c>
      <c r="W436" s="1" t="str">
        <f t="array" ref="W436">IFS('Post Data'!$V436&lt;=5,"00-05 Days",
AND('Post Data'!$V436&gt;5,'Post Data'!$V436&lt;=10),"06-10 Days",
AND('Post Data'!$V436&gt;10,'Post Data'!$V436&lt;=15),"11-15 Days",
AND('Post Data'!$V436&gt;15,'Post Data'!$V436&lt;=20),"16-20 Days",
'Post Data'!$V436&gt;20,"20+ Days")</f>
        <v>00-05 Days</v>
      </c>
      <c r="X436" s="1" t="str">
        <f>IF(AND('Post Data'!$N436&lt;='Post Data'!$L436,'Post Data'!$N436&lt;&gt;0),"Within SLA",IF(AND(TODAY()&lt;='Post Data'!$L436,'Post Data'!$N436=0),"Within SLA","SLA Violated"))</f>
        <v>SLA Violated</v>
      </c>
      <c r="Y436" s="1" t="str">
        <f t="array" ref="Y436">IFERROR(INDEX('Pending @'!$B$2:$B$19,MATCH('Post Data'!$H436,'Pending @'!$A$2:$A$19,0)),
IF(AND('Post Data'!$D436="Region Update",'Post Data'!$AA436="Central"),"DNS-Central",
IF(AND('Post Data'!$D436="Region Update",'Post Data'!$AA436="Eastern"),"DNS-Eastern",
IF(AND('Post Data'!$D436="Region Update",'Post Data'!$AA436="Northern"),"DNS-Northern",
IF(AND('Post Data'!$D436="Region Update",'Post Data'!$AA436="Southern"),"DNS-Southern",
IF(AND('Post Data'!$D436="Region Update",'Post Data'!$AA436="Western"),"DNS-Western",
IF(AND('Post Data'!$D436="Region Update",'Post Data'!$AA436="Ops CO"),"DNS-Regional Ops",
IF(AND('Post Data'!$D436="Invoice Validation",'Post Data'!$AA436="Central"),"DNS-Central",
IF(AND('Post Data'!$D436="Invoice Validation",'Post Data'!$AA436="Eastern"),"DNS-Eastern",
IF(AND('Post Data'!$D436="Invoice Validation",'Post Data'!$AA436="Northern"),"DNS-Northern",
IF(AND('Post Data'!$D436="Invoice Validation",'Post Data'!$AA436="Southern"),"DNS-Southern",
IF(AND('Post Data'!$D436="Invoice Validation",'Post Data'!$AA436="Western"),"DNS-Western",
IF(AND('Post Data'!$D436="Invoiced Validation",'Post Data'!$AA436="Ops CO"),"DNS-Regional Ops",
IF(OR('Post Data'!$D436="Create &amp; Upload PO",'Post Data'!$D436="Payment Status Update",'Post Data'!$D436="Create SES and Send to Finance"),"DNS-Finance",
IF('Post Data'!$D436="SCM Invoice Validation","DNS-SCM")))))))))))))))</f>
        <v>Prime Tours</v>
      </c>
      <c r="Z436" s="1" t="str">
        <f>IF(ISNUMBER(SEARCH("DNS",'Post Data'!$Y436)),"DNS","Vendor")</f>
        <v>Vendor</v>
      </c>
      <c r="AA436" s="1" t="str">
        <f t="array" ref="AA436">IFS(ISNUMBER(SEARCH("Central Office",'Post Data'!$C436)),"Ops CO",
OR(ISNUMBER(SEARCH("CNR",'Post Data'!$C436)),ISNUMBER(SEARCH("NWR",'Post Data'!$C436))),"Central",
OR(ISNUMBER(SEARCH("ESR",'Post Data'!$C436)),ISNUMBER(SEARCH("UVR",'Post Data'!$C436))),"Eastern",
OR(ISNUMBER(SEARCH("NCR",'Post Data'!$C436)),ISNUMBER(SEARCH("NTR",'Post Data'!$C436))),"Northern",
OR(ISNUMBER(SEARCH("WSR",'Post Data'!$C436)),ISNUMBER(SEARCH("SUR",'Post Data'!$C436))),"Southern",
OR(ISNUMBER(SEARCH("WCR",'Post Data'!$C436)),ISNUMBER(SEARCH("WNR",'Post Data'!$C436))),"Western")</f>
        <v>Ops CO</v>
      </c>
      <c r="AB436" s="1" t="str">
        <f>'Post Data'!$R436</f>
        <v>Vehicle - Additional</v>
      </c>
      <c r="AC436" s="4">
        <v>45107.0</v>
      </c>
      <c r="AD436" s="1">
        <f>COUNTIFS('Post Data'!$X$2:$X$465,"Within SLA",'Post Data'!$C$2:$C$465,'Post Data'!$C436,'Post Data'!$D$2:$D$465,'Post Data'!$D436)</f>
        <v>0</v>
      </c>
      <c r="AE436" s="1">
        <f>COUNTIFS('Post Data'!$X$2:$X$465,"SLA Violated",'Post Data'!$C$2:$C$465,'Post Data'!$C436,'Post Data'!$D$2:$D$465,'Post Data'!$D436)</f>
        <v>2</v>
      </c>
      <c r="AF436" s="10">
        <f>'Post Data'!$AD436/('Post Data'!$AD436+'Post Data'!$AE436)</f>
        <v>0</v>
      </c>
    </row>
    <row r="437" ht="15.75" customHeight="1">
      <c r="A437" s="1" t="s">
        <v>160</v>
      </c>
      <c r="B437" s="1" t="s">
        <v>29</v>
      </c>
      <c r="C437" s="1" t="s">
        <v>161</v>
      </c>
      <c r="D437" s="1" t="s">
        <v>54</v>
      </c>
      <c r="E437" s="1"/>
      <c r="F437" s="1"/>
      <c r="G437" s="1" t="s">
        <v>162</v>
      </c>
      <c r="H437" s="1" t="s">
        <v>163</v>
      </c>
      <c r="I437" s="1">
        <v>111.0</v>
      </c>
      <c r="J437" s="1" t="s">
        <v>34</v>
      </c>
      <c r="K437" s="1" t="s">
        <v>35</v>
      </c>
      <c r="L437" s="9">
        <v>45161.45138888889</v>
      </c>
      <c r="M437" s="9">
        <v>45161.45208333333</v>
      </c>
      <c r="N437" s="9"/>
      <c r="O437" s="1" t="s">
        <v>36</v>
      </c>
      <c r="P437" s="1" t="b">
        <v>1</v>
      </c>
      <c r="Q437" s="1" t="s">
        <v>54</v>
      </c>
      <c r="R437" s="1" t="s">
        <v>42</v>
      </c>
      <c r="S437" s="1" t="s">
        <v>48</v>
      </c>
      <c r="T437" s="1" t="s">
        <v>39</v>
      </c>
      <c r="U437" s="1" t="str">
        <f>IF(ISNUMBER('Post Data'!$N437),"Done","Pending")</f>
        <v>Pending</v>
      </c>
      <c r="V437" s="5">
        <f>IFERROR('Post Data'!$N437-'Post Data'!$M437,5000)</f>
        <v>-45161.45208</v>
      </c>
      <c r="W437" s="1" t="str">
        <f t="array" ref="W437">IFS('Post Data'!$V437&lt;=5,"00-05 Days",
AND('Post Data'!$V437&gt;5,'Post Data'!$V437&lt;=10),"06-10 Days",
AND('Post Data'!$V437&gt;10,'Post Data'!$V437&lt;=15),"11-15 Days",
AND('Post Data'!$V437&gt;15,'Post Data'!$V437&lt;=20),"16-20 Days",
'Post Data'!$V437&gt;20,"20+ Days")</f>
        <v>00-05 Days</v>
      </c>
      <c r="X437" s="1" t="str">
        <f>IF(AND('Post Data'!$N437&lt;='Post Data'!$L437,'Post Data'!$N437&lt;&gt;0),"Within SLA",IF(AND(TODAY()&lt;='Post Data'!$L437,'Post Data'!$N437=0),"Within SLA","SLA Violated"))</f>
        <v>SLA Violated</v>
      </c>
      <c r="Y437" s="1" t="str">
        <f t="array" ref="Y437">IFERROR(INDEX('Pending @'!$B$2:$B$19,MATCH('Post Data'!$H437,'Pending @'!$A$2:$A$19,0)),
IF(AND('Post Data'!$D437="Region Update",'Post Data'!$AA437="Central"),"DNS-Central",
IF(AND('Post Data'!$D437="Region Update",'Post Data'!$AA437="Eastern"),"DNS-Eastern",
IF(AND('Post Data'!$D437="Region Update",'Post Data'!$AA437="Northern"),"DNS-Northern",
IF(AND('Post Data'!$D437="Region Update",'Post Data'!$AA437="Southern"),"DNS-Southern",
IF(AND('Post Data'!$D437="Region Update",'Post Data'!$AA437="Western"),"DNS-Western",
IF(AND('Post Data'!$D437="Region Update",'Post Data'!$AA437="Ops CO"),"DNS-Regional Ops",
IF(AND('Post Data'!$D437="Invoice Validation",'Post Data'!$AA437="Central"),"DNS-Central",
IF(AND('Post Data'!$D437="Invoice Validation",'Post Data'!$AA437="Eastern"),"DNS-Eastern",
IF(AND('Post Data'!$D437="Invoice Validation",'Post Data'!$AA437="Northern"),"DNS-Northern",
IF(AND('Post Data'!$D437="Invoice Validation",'Post Data'!$AA437="Southern"),"DNS-Southern",
IF(AND('Post Data'!$D437="Invoice Validation",'Post Data'!$AA437="Western"),"DNS-Western",
IF(AND('Post Data'!$D437="Invoiced Validation",'Post Data'!$AA437="Ops CO"),"DNS-Regional Ops",
IF(OR('Post Data'!$D437="Create &amp; Upload PO",'Post Data'!$D437="Payment Status Update",'Post Data'!$D437="Create SES and Send to Finance"),"DNS-Finance",
IF('Post Data'!$D437="SCM Invoice Validation","DNS-SCM")))))))))))))))</f>
        <v>DNS-Finance</v>
      </c>
      <c r="Z437" s="1" t="str">
        <f>IF(ISNUMBER(SEARCH("DNS",'Post Data'!$Y437)),"DNS","Vendor")</f>
        <v>DNS</v>
      </c>
      <c r="AA437" s="1" t="str">
        <f t="array" ref="AA437">IFS(ISNUMBER(SEARCH("Central Office",'Post Data'!$C437)),"Ops CO",
OR(ISNUMBER(SEARCH("CNR",'Post Data'!$C437)),ISNUMBER(SEARCH("NWR",'Post Data'!$C437))),"Central",
OR(ISNUMBER(SEARCH("ESR",'Post Data'!$C437)),ISNUMBER(SEARCH("UVR",'Post Data'!$C437))),"Eastern",
OR(ISNUMBER(SEARCH("NCR",'Post Data'!$C437)),ISNUMBER(SEARCH("NTR",'Post Data'!$C437))),"Northern",
OR(ISNUMBER(SEARCH("WSR",'Post Data'!$C437)),ISNUMBER(SEARCH("SUR",'Post Data'!$C437))),"Southern",
OR(ISNUMBER(SEARCH("WCR",'Post Data'!$C437)),ISNUMBER(SEARCH("WNR",'Post Data'!$C437))),"Western")</f>
        <v>Central</v>
      </c>
      <c r="AB437" s="1" t="str">
        <f>'Post Data'!$R437</f>
        <v>PG</v>
      </c>
      <c r="AC437" s="4">
        <v>45107.0</v>
      </c>
      <c r="AD437" s="1">
        <f>COUNTIFS('Post Data'!$X$2:$X$465,"Within SLA",'Post Data'!$C$2:$C$465,'Post Data'!$C437,'Post Data'!$D$2:$D$465,'Post Data'!$D437)</f>
        <v>0</v>
      </c>
      <c r="AE437" s="1">
        <f>COUNTIFS('Post Data'!$X$2:$X$465,"SLA Violated",'Post Data'!$C$2:$C$465,'Post Data'!$C437,'Post Data'!$D$2:$D$465,'Post Data'!$D437)</f>
        <v>1</v>
      </c>
      <c r="AF437" s="10">
        <f>'Post Data'!$AD437/('Post Data'!$AD437+'Post Data'!$AE437)</f>
        <v>0</v>
      </c>
    </row>
    <row r="438" ht="15.75" customHeight="1">
      <c r="A438" s="1" t="s">
        <v>164</v>
      </c>
      <c r="B438" s="1" t="s">
        <v>29</v>
      </c>
      <c r="C438" s="1" t="s">
        <v>165</v>
      </c>
      <c r="D438" s="1" t="s">
        <v>138</v>
      </c>
      <c r="E438" s="1"/>
      <c r="F438" s="1"/>
      <c r="G438" s="1" t="s">
        <v>166</v>
      </c>
      <c r="H438" s="1" t="s">
        <v>167</v>
      </c>
      <c r="I438" s="1">
        <v>269.0</v>
      </c>
      <c r="J438" s="1" t="s">
        <v>34</v>
      </c>
      <c r="K438" s="1" t="s">
        <v>35</v>
      </c>
      <c r="L438" s="9">
        <v>45161.31736111111</v>
      </c>
      <c r="M438" s="9">
        <v>45161.31805555556</v>
      </c>
      <c r="N438" s="9"/>
      <c r="O438" s="1" t="s">
        <v>36</v>
      </c>
      <c r="P438" s="1" t="b">
        <v>1</v>
      </c>
      <c r="Q438" s="1" t="s">
        <v>138</v>
      </c>
      <c r="R438" s="1" t="s">
        <v>37</v>
      </c>
      <c r="S438" s="1" t="s">
        <v>38</v>
      </c>
      <c r="T438" s="1" t="s">
        <v>39</v>
      </c>
      <c r="U438" s="1" t="str">
        <f>IF(ISNUMBER('Post Data'!$N438),"Done","Pending")</f>
        <v>Pending</v>
      </c>
      <c r="V438" s="5">
        <f>IFERROR('Post Data'!$N438-'Post Data'!$M438,5000)</f>
        <v>-45161.31806</v>
      </c>
      <c r="W438" s="1" t="str">
        <f t="array" ref="W438">IFS('Post Data'!$V438&lt;=5,"00-05 Days",
AND('Post Data'!$V438&gt;5,'Post Data'!$V438&lt;=10),"06-10 Days",
AND('Post Data'!$V438&gt;10,'Post Data'!$V438&lt;=15),"11-15 Days",
AND('Post Data'!$V438&gt;15,'Post Data'!$V438&lt;=20),"16-20 Days",
'Post Data'!$V438&gt;20,"20+ Days")</f>
        <v>00-05 Days</v>
      </c>
      <c r="X438" s="1" t="str">
        <f>IF(AND('Post Data'!$N438&lt;='Post Data'!$L438,'Post Data'!$N438&lt;&gt;0),"Within SLA",IF(AND(TODAY()&lt;='Post Data'!$L438,'Post Data'!$N438=0),"Within SLA","SLA Violated"))</f>
        <v>SLA Violated</v>
      </c>
      <c r="Y438" s="1" t="str">
        <f t="array" ref="Y438">IFERROR(INDEX('Pending @'!$B$2:$B$19,MATCH('Post Data'!$H438,'Pending @'!$A$2:$A$19,0)),
IF(AND('Post Data'!$D438="Region Update",'Post Data'!$AA438="Central"),"DNS-Central",
IF(AND('Post Data'!$D438="Region Update",'Post Data'!$AA438="Eastern"),"DNS-Eastern",
IF(AND('Post Data'!$D438="Region Update",'Post Data'!$AA438="Northern"),"DNS-Northern",
IF(AND('Post Data'!$D438="Region Update",'Post Data'!$AA438="Southern"),"DNS-Southern",
IF(AND('Post Data'!$D438="Region Update",'Post Data'!$AA438="Western"),"DNS-Western",
IF(AND('Post Data'!$D438="Region Update",'Post Data'!$AA438="Ops CO"),"DNS-Regional Ops",
IF(AND('Post Data'!$D438="Invoice Validation",'Post Data'!$AA438="Central"),"DNS-Central",
IF(AND('Post Data'!$D438="Invoice Validation",'Post Data'!$AA438="Eastern"),"DNS-Eastern",
IF(AND('Post Data'!$D438="Invoice Validation",'Post Data'!$AA438="Northern"),"DNS-Northern",
IF(AND('Post Data'!$D438="Invoice Validation",'Post Data'!$AA438="Southern"),"DNS-Southern",
IF(AND('Post Data'!$D438="Invoice Validation",'Post Data'!$AA438="Western"),"DNS-Western",
IF(AND('Post Data'!$D438="Invoiced Validation",'Post Data'!$AA438="Ops CO"),"DNS-Regional Ops",
IF(OR('Post Data'!$D438="Create &amp; Upload PO",'Post Data'!$D438="Payment Status Update",'Post Data'!$D438="Create SES and Send to Finance"),"DNS-Finance",
IF('Post Data'!$D438="SCM Invoice Validation","DNS-SCM")))))))))))))))</f>
        <v>DNS-SCM</v>
      </c>
      <c r="Z438" s="1" t="str">
        <f>IF(ISNUMBER(SEARCH("DNS",'Post Data'!$Y438)),"DNS","Vendor")</f>
        <v>DNS</v>
      </c>
      <c r="AA438" s="1" t="str">
        <f t="array" ref="AA438">IFS(ISNUMBER(SEARCH("Central Office",'Post Data'!$C438)),"Ops CO",
OR(ISNUMBER(SEARCH("CNR",'Post Data'!$C438)),ISNUMBER(SEARCH("NWR",'Post Data'!$C438))),"Central",
OR(ISNUMBER(SEARCH("ESR",'Post Data'!$C438)),ISNUMBER(SEARCH("UVR",'Post Data'!$C438))),"Eastern",
OR(ISNUMBER(SEARCH("NCR",'Post Data'!$C438)),ISNUMBER(SEARCH("NTR",'Post Data'!$C438))),"Northern",
OR(ISNUMBER(SEARCH("WSR",'Post Data'!$C438)),ISNUMBER(SEARCH("SUR",'Post Data'!$C438))),"Southern",
OR(ISNUMBER(SEARCH("WCR",'Post Data'!$C438)),ISNUMBER(SEARCH("WNR",'Post Data'!$C438))),"Western")</f>
        <v>Central</v>
      </c>
      <c r="AB438" s="1" t="str">
        <f>'Post Data'!$R438</f>
        <v>PIS</v>
      </c>
      <c r="AC438" s="4">
        <v>45138.0</v>
      </c>
      <c r="AD438" s="1">
        <f>COUNTIFS('Post Data'!$X$2:$X$465,"Within SLA",'Post Data'!$C$2:$C$465,'Post Data'!$C438,'Post Data'!$D$2:$D$465,'Post Data'!$D438)</f>
        <v>0</v>
      </c>
      <c r="AE438" s="1">
        <f>COUNTIFS('Post Data'!$X$2:$X$465,"SLA Violated",'Post Data'!$C$2:$C$465,'Post Data'!$C438,'Post Data'!$D$2:$D$465,'Post Data'!$D438)</f>
        <v>1</v>
      </c>
      <c r="AF438" s="10">
        <f>'Post Data'!$AD438/('Post Data'!$AD438+'Post Data'!$AE438)</f>
        <v>0</v>
      </c>
    </row>
    <row r="439" ht="15.75" customHeight="1">
      <c r="A439" s="1" t="s">
        <v>168</v>
      </c>
      <c r="B439" s="1" t="s">
        <v>29</v>
      </c>
      <c r="C439" s="1" t="s">
        <v>169</v>
      </c>
      <c r="D439" s="1" t="s">
        <v>138</v>
      </c>
      <c r="E439" s="1"/>
      <c r="F439" s="1"/>
      <c r="G439" s="1" t="s">
        <v>166</v>
      </c>
      <c r="H439" s="1" t="s">
        <v>167</v>
      </c>
      <c r="I439" s="1">
        <v>257.0</v>
      </c>
      <c r="J439" s="1" t="s">
        <v>34</v>
      </c>
      <c r="K439" s="1" t="s">
        <v>35</v>
      </c>
      <c r="L439" s="9">
        <v>45160.98541666667</v>
      </c>
      <c r="M439" s="9">
        <v>45160.98611111111</v>
      </c>
      <c r="N439" s="9"/>
      <c r="O439" s="1" t="s">
        <v>36</v>
      </c>
      <c r="P439" s="1" t="b">
        <v>1</v>
      </c>
      <c r="Q439" s="1" t="s">
        <v>138</v>
      </c>
      <c r="R439" s="1" t="s">
        <v>65</v>
      </c>
      <c r="S439" s="1" t="s">
        <v>38</v>
      </c>
      <c r="T439" s="1" t="s">
        <v>39</v>
      </c>
      <c r="U439" s="1" t="str">
        <f>IF(ISNUMBER('Post Data'!$N439),"Done","Pending")</f>
        <v>Pending</v>
      </c>
      <c r="V439" s="5">
        <f>IFERROR('Post Data'!$N439-'Post Data'!$M439,5000)</f>
        <v>-45160.98611</v>
      </c>
      <c r="W439" s="1" t="str">
        <f t="array" ref="W439">IFS('Post Data'!$V439&lt;=5,"00-05 Days",
AND('Post Data'!$V439&gt;5,'Post Data'!$V439&lt;=10),"06-10 Days",
AND('Post Data'!$V439&gt;10,'Post Data'!$V439&lt;=15),"11-15 Days",
AND('Post Data'!$V439&gt;15,'Post Data'!$V439&lt;=20),"16-20 Days",
'Post Data'!$V439&gt;20,"20+ Days")</f>
        <v>00-05 Days</v>
      </c>
      <c r="X439" s="1" t="str">
        <f>IF(AND('Post Data'!$N439&lt;='Post Data'!$L439,'Post Data'!$N439&lt;&gt;0),"Within SLA",IF(AND(TODAY()&lt;='Post Data'!$L439,'Post Data'!$N439=0),"Within SLA","SLA Violated"))</f>
        <v>SLA Violated</v>
      </c>
      <c r="Y439" s="1" t="str">
        <f t="array" ref="Y439">IFERROR(INDEX('Pending @'!$B$2:$B$19,MATCH('Post Data'!$H439,'Pending @'!$A$2:$A$19,0)),
IF(AND('Post Data'!$D439="Region Update",'Post Data'!$AA439="Central"),"DNS-Central",
IF(AND('Post Data'!$D439="Region Update",'Post Data'!$AA439="Eastern"),"DNS-Eastern",
IF(AND('Post Data'!$D439="Region Update",'Post Data'!$AA439="Northern"),"DNS-Northern",
IF(AND('Post Data'!$D439="Region Update",'Post Data'!$AA439="Southern"),"DNS-Southern",
IF(AND('Post Data'!$D439="Region Update",'Post Data'!$AA439="Western"),"DNS-Western",
IF(AND('Post Data'!$D439="Region Update",'Post Data'!$AA439="Ops CO"),"DNS-Regional Ops",
IF(AND('Post Data'!$D439="Invoice Validation",'Post Data'!$AA439="Central"),"DNS-Central",
IF(AND('Post Data'!$D439="Invoice Validation",'Post Data'!$AA439="Eastern"),"DNS-Eastern",
IF(AND('Post Data'!$D439="Invoice Validation",'Post Data'!$AA439="Northern"),"DNS-Northern",
IF(AND('Post Data'!$D439="Invoice Validation",'Post Data'!$AA439="Southern"),"DNS-Southern",
IF(AND('Post Data'!$D439="Invoice Validation",'Post Data'!$AA439="Western"),"DNS-Western",
IF(AND('Post Data'!$D439="Invoiced Validation",'Post Data'!$AA439="Ops CO"),"DNS-Regional Ops",
IF(OR('Post Data'!$D439="Create &amp; Upload PO",'Post Data'!$D439="Payment Status Update",'Post Data'!$D439="Create SES and Send to Finance"),"DNS-Finance",
IF('Post Data'!$D439="SCM Invoice Validation","DNS-SCM")))))))))))))))</f>
        <v>DNS-SCM</v>
      </c>
      <c r="Z439" s="1" t="str">
        <f>IF(ISNUMBER(SEARCH("DNS",'Post Data'!$Y439)),"DNS","Vendor")</f>
        <v>DNS</v>
      </c>
      <c r="AA439" s="1" t="str">
        <f t="array" ref="AA439">IFS(ISNUMBER(SEARCH("Central Office",'Post Data'!$C439)),"Ops CO",
OR(ISNUMBER(SEARCH("CNR",'Post Data'!$C439)),ISNUMBER(SEARCH("NWR",'Post Data'!$C439))),"Central",
OR(ISNUMBER(SEARCH("ESR",'Post Data'!$C439)),ISNUMBER(SEARCH("UVR",'Post Data'!$C439))),"Eastern",
OR(ISNUMBER(SEARCH("NCR",'Post Data'!$C439)),ISNUMBER(SEARCH("NTR",'Post Data'!$C439))),"Northern",
OR(ISNUMBER(SEARCH("WSR",'Post Data'!$C439)),ISNUMBER(SEARCH("SUR",'Post Data'!$C439))),"Southern",
OR(ISNUMBER(SEARCH("WCR",'Post Data'!$C439)),ISNUMBER(SEARCH("WNR",'Post Data'!$C439))),"Western")</f>
        <v>Eastern</v>
      </c>
      <c r="AB439" s="1" t="str">
        <f>'Post Data'!$R439</f>
        <v>FTG</v>
      </c>
      <c r="AC439" s="4">
        <v>45138.0</v>
      </c>
      <c r="AD439" s="1">
        <f>COUNTIFS('Post Data'!$X$2:$X$465,"Within SLA",'Post Data'!$C$2:$C$465,'Post Data'!$C439,'Post Data'!$D$2:$D$465,'Post Data'!$D439)</f>
        <v>0</v>
      </c>
      <c r="AE439" s="1">
        <f>COUNTIFS('Post Data'!$X$2:$X$465,"SLA Violated",'Post Data'!$C$2:$C$465,'Post Data'!$C439,'Post Data'!$D$2:$D$465,'Post Data'!$D439)</f>
        <v>1</v>
      </c>
      <c r="AF439" s="10">
        <f>'Post Data'!$AD439/('Post Data'!$AD439+'Post Data'!$AE439)</f>
        <v>0</v>
      </c>
    </row>
    <row r="440" ht="15.75" customHeight="1">
      <c r="A440" s="1" t="s">
        <v>170</v>
      </c>
      <c r="B440" s="1" t="s">
        <v>29</v>
      </c>
      <c r="C440" s="1" t="s">
        <v>171</v>
      </c>
      <c r="D440" s="1" t="s">
        <v>138</v>
      </c>
      <c r="E440" s="1"/>
      <c r="F440" s="1"/>
      <c r="G440" s="1" t="s">
        <v>166</v>
      </c>
      <c r="H440" s="1" t="s">
        <v>167</v>
      </c>
      <c r="I440" s="1">
        <v>243.0</v>
      </c>
      <c r="J440" s="1" t="s">
        <v>34</v>
      </c>
      <c r="K440" s="1" t="s">
        <v>35</v>
      </c>
      <c r="L440" s="9">
        <v>45164.63611111111</v>
      </c>
      <c r="M440" s="9">
        <v>45160.63611111111</v>
      </c>
      <c r="N440" s="9"/>
      <c r="O440" s="1" t="s">
        <v>36</v>
      </c>
      <c r="P440" s="1" t="b">
        <v>0</v>
      </c>
      <c r="Q440" s="1" t="s">
        <v>138</v>
      </c>
      <c r="R440" s="1" t="s">
        <v>45</v>
      </c>
      <c r="S440" s="1" t="s">
        <v>38</v>
      </c>
      <c r="T440" s="1" t="s">
        <v>39</v>
      </c>
      <c r="U440" s="1" t="str">
        <f>IF(ISNUMBER('Post Data'!$N440),"Done","Pending")</f>
        <v>Pending</v>
      </c>
      <c r="V440" s="5">
        <f>IFERROR('Post Data'!$N440-'Post Data'!$M440,5000)</f>
        <v>-45160.63611</v>
      </c>
      <c r="W440" s="1" t="str">
        <f t="array" ref="W440">IFS('Post Data'!$V440&lt;=5,"00-05 Days",
AND('Post Data'!$V440&gt;5,'Post Data'!$V440&lt;=10),"06-10 Days",
AND('Post Data'!$V440&gt;10,'Post Data'!$V440&lt;=15),"11-15 Days",
AND('Post Data'!$V440&gt;15,'Post Data'!$V440&lt;=20),"16-20 Days",
'Post Data'!$V440&gt;20,"20+ Days")</f>
        <v>00-05 Days</v>
      </c>
      <c r="X440" s="1" t="str">
        <f>IF(AND('Post Data'!$N440&lt;='Post Data'!$L440,'Post Data'!$N440&lt;&gt;0),"Within SLA",IF(AND(TODAY()&lt;='Post Data'!$L440,'Post Data'!$N440=0),"Within SLA","SLA Violated"))</f>
        <v>SLA Violated</v>
      </c>
      <c r="Y440" s="1" t="str">
        <f t="array" ref="Y440">IFERROR(INDEX('Pending @'!$B$2:$B$19,MATCH('Post Data'!$H440,'Pending @'!$A$2:$A$19,0)),
IF(AND('Post Data'!$D440="Region Update",'Post Data'!$AA440="Central"),"DNS-Central",
IF(AND('Post Data'!$D440="Region Update",'Post Data'!$AA440="Eastern"),"DNS-Eastern",
IF(AND('Post Data'!$D440="Region Update",'Post Data'!$AA440="Northern"),"DNS-Northern",
IF(AND('Post Data'!$D440="Region Update",'Post Data'!$AA440="Southern"),"DNS-Southern",
IF(AND('Post Data'!$D440="Region Update",'Post Data'!$AA440="Western"),"DNS-Western",
IF(AND('Post Data'!$D440="Region Update",'Post Data'!$AA440="Ops CO"),"DNS-Regional Ops",
IF(AND('Post Data'!$D440="Invoice Validation",'Post Data'!$AA440="Central"),"DNS-Central",
IF(AND('Post Data'!$D440="Invoice Validation",'Post Data'!$AA440="Eastern"),"DNS-Eastern",
IF(AND('Post Data'!$D440="Invoice Validation",'Post Data'!$AA440="Northern"),"DNS-Northern",
IF(AND('Post Data'!$D440="Invoice Validation",'Post Data'!$AA440="Southern"),"DNS-Southern",
IF(AND('Post Data'!$D440="Invoice Validation",'Post Data'!$AA440="Western"),"DNS-Western",
IF(AND('Post Data'!$D440="Invoiced Validation",'Post Data'!$AA440="Ops CO"),"DNS-Regional Ops",
IF(OR('Post Data'!$D440="Create &amp; Upload PO",'Post Data'!$D440="Payment Status Update",'Post Data'!$D440="Create SES and Send to Finance"),"DNS-Finance",
IF('Post Data'!$D440="SCM Invoice Validation","DNS-SCM")))))))))))))))</f>
        <v>DNS-SCM</v>
      </c>
      <c r="Z440" s="1" t="str">
        <f>IF(ISNUMBER(SEARCH("DNS",'Post Data'!$Y440)),"DNS","Vendor")</f>
        <v>DNS</v>
      </c>
      <c r="AA440" s="1" t="str">
        <f t="array" ref="AA440">IFS(ISNUMBER(SEARCH("Central Office",'Post Data'!$C440)),"Ops CO",
OR(ISNUMBER(SEARCH("CNR",'Post Data'!$C440)),ISNUMBER(SEARCH("NWR",'Post Data'!$C440))),"Central",
OR(ISNUMBER(SEARCH("ESR",'Post Data'!$C440)),ISNUMBER(SEARCH("UVR",'Post Data'!$C440))),"Eastern",
OR(ISNUMBER(SEARCH("NCR",'Post Data'!$C440)),ISNUMBER(SEARCH("NTR",'Post Data'!$C440))),"Northern",
OR(ISNUMBER(SEARCH("WSR",'Post Data'!$C440)),ISNUMBER(SEARCH("SUR",'Post Data'!$C440))),"Southern",
OR(ISNUMBER(SEARCH("WCR",'Post Data'!$C440)),ISNUMBER(SEARCH("WNR",'Post Data'!$C440))),"Western")</f>
        <v>Central</v>
      </c>
      <c r="AB440" s="1" t="str">
        <f>'Post Data'!$R440</f>
        <v>AC</v>
      </c>
      <c r="AC440" s="4">
        <v>45138.0</v>
      </c>
      <c r="AD440" s="1">
        <f>COUNTIFS('Post Data'!$X$2:$X$465,"Within SLA",'Post Data'!$C$2:$C$465,'Post Data'!$C440,'Post Data'!$D$2:$D$465,'Post Data'!$D440)</f>
        <v>0</v>
      </c>
      <c r="AE440" s="1">
        <f>COUNTIFS('Post Data'!$X$2:$X$465,"SLA Violated",'Post Data'!$C$2:$C$465,'Post Data'!$C440,'Post Data'!$D$2:$D$465,'Post Data'!$D440)</f>
        <v>1</v>
      </c>
      <c r="AF440" s="10">
        <f>'Post Data'!$AD440/('Post Data'!$AD440+'Post Data'!$AE440)</f>
        <v>0</v>
      </c>
    </row>
    <row r="441" ht="15.75" customHeight="1">
      <c r="A441" s="1" t="s">
        <v>172</v>
      </c>
      <c r="B441" s="1" t="s">
        <v>29</v>
      </c>
      <c r="C441" s="1" t="s">
        <v>173</v>
      </c>
      <c r="D441" s="1" t="s">
        <v>138</v>
      </c>
      <c r="E441" s="1"/>
      <c r="F441" s="1"/>
      <c r="G441" s="1" t="s">
        <v>166</v>
      </c>
      <c r="H441" s="1" t="s">
        <v>167</v>
      </c>
      <c r="I441" s="1">
        <v>268.0</v>
      </c>
      <c r="J441" s="1" t="s">
        <v>34</v>
      </c>
      <c r="K441" s="1" t="s">
        <v>35</v>
      </c>
      <c r="L441" s="9">
        <v>45163.38402777778</v>
      </c>
      <c r="M441" s="9">
        <v>45159.38402777778</v>
      </c>
      <c r="N441" s="9"/>
      <c r="O441" s="1" t="s">
        <v>36</v>
      </c>
      <c r="P441" s="1" t="b">
        <v>0</v>
      </c>
      <c r="Q441" s="1" t="s">
        <v>138</v>
      </c>
      <c r="R441" s="1" t="s">
        <v>51</v>
      </c>
      <c r="S441" s="1" t="s">
        <v>38</v>
      </c>
      <c r="T441" s="1" t="s">
        <v>39</v>
      </c>
      <c r="U441" s="1" t="str">
        <f>IF(ISNUMBER('Post Data'!$N441),"Done","Pending")</f>
        <v>Pending</v>
      </c>
      <c r="V441" s="5">
        <f>IFERROR('Post Data'!$N441-'Post Data'!$M441,5000)</f>
        <v>-45159.38403</v>
      </c>
      <c r="W441" s="1" t="str">
        <f t="array" ref="W441">IFS('Post Data'!$V441&lt;=5,"00-05 Days",
AND('Post Data'!$V441&gt;5,'Post Data'!$V441&lt;=10),"06-10 Days",
AND('Post Data'!$V441&gt;10,'Post Data'!$V441&lt;=15),"11-15 Days",
AND('Post Data'!$V441&gt;15,'Post Data'!$V441&lt;=20),"16-20 Days",
'Post Data'!$V441&gt;20,"20+ Days")</f>
        <v>00-05 Days</v>
      </c>
      <c r="X441" s="1" t="str">
        <f>IF(AND('Post Data'!$N441&lt;='Post Data'!$L441,'Post Data'!$N441&lt;&gt;0),"Within SLA",IF(AND(TODAY()&lt;='Post Data'!$L441,'Post Data'!$N441=0),"Within SLA","SLA Violated"))</f>
        <v>SLA Violated</v>
      </c>
      <c r="Y441" s="1" t="str">
        <f t="array" ref="Y441">IFERROR(INDEX('Pending @'!$B$2:$B$19,MATCH('Post Data'!$H441,'Pending @'!$A$2:$A$19,0)),
IF(AND('Post Data'!$D441="Region Update",'Post Data'!$AA441="Central"),"DNS-Central",
IF(AND('Post Data'!$D441="Region Update",'Post Data'!$AA441="Eastern"),"DNS-Eastern",
IF(AND('Post Data'!$D441="Region Update",'Post Data'!$AA441="Northern"),"DNS-Northern",
IF(AND('Post Data'!$D441="Region Update",'Post Data'!$AA441="Southern"),"DNS-Southern",
IF(AND('Post Data'!$D441="Region Update",'Post Data'!$AA441="Western"),"DNS-Western",
IF(AND('Post Data'!$D441="Region Update",'Post Data'!$AA441="Ops CO"),"DNS-Regional Ops",
IF(AND('Post Data'!$D441="Invoice Validation",'Post Data'!$AA441="Central"),"DNS-Central",
IF(AND('Post Data'!$D441="Invoice Validation",'Post Data'!$AA441="Eastern"),"DNS-Eastern",
IF(AND('Post Data'!$D441="Invoice Validation",'Post Data'!$AA441="Northern"),"DNS-Northern",
IF(AND('Post Data'!$D441="Invoice Validation",'Post Data'!$AA441="Southern"),"DNS-Southern",
IF(AND('Post Data'!$D441="Invoice Validation",'Post Data'!$AA441="Western"),"DNS-Western",
IF(AND('Post Data'!$D441="Invoiced Validation",'Post Data'!$AA441="Ops CO"),"DNS-Regional Ops",
IF(OR('Post Data'!$D441="Create &amp; Upload PO",'Post Data'!$D441="Payment Status Update",'Post Data'!$D441="Create SES and Send to Finance"),"DNS-Finance",
IF('Post Data'!$D441="SCM Invoice Validation","DNS-SCM")))))))))))))))</f>
        <v>DNS-SCM</v>
      </c>
      <c r="Z441" s="1" t="str">
        <f>IF(ISNUMBER(SEARCH("DNS",'Post Data'!$Y441)),"DNS","Vendor")</f>
        <v>DNS</v>
      </c>
      <c r="AA441" s="1" t="str">
        <f t="array" ref="AA441">IFS(ISNUMBER(SEARCH("Central Office",'Post Data'!$C441)),"Ops CO",
OR(ISNUMBER(SEARCH("CNR",'Post Data'!$C441)),ISNUMBER(SEARCH("NWR",'Post Data'!$C441))),"Central",
OR(ISNUMBER(SEARCH("ESR",'Post Data'!$C441)),ISNUMBER(SEARCH("UVR",'Post Data'!$C441))),"Eastern",
OR(ISNUMBER(SEARCH("NCR",'Post Data'!$C441)),ISNUMBER(SEARCH("NTR",'Post Data'!$C441))),"Northern",
OR(ISNUMBER(SEARCH("WSR",'Post Data'!$C441)),ISNUMBER(SEARCH("SUR",'Post Data'!$C441))),"Southern",
OR(ISNUMBER(SEARCH("WCR",'Post Data'!$C441)),ISNUMBER(SEARCH("WNR",'Post Data'!$C441))),"Western")</f>
        <v>Western</v>
      </c>
      <c r="AB441" s="1" t="str">
        <f>'Post Data'!$R441</f>
        <v>Refuel</v>
      </c>
      <c r="AC441" s="4">
        <v>45138.0</v>
      </c>
      <c r="AD441" s="1">
        <f>COUNTIFS('Post Data'!$X$2:$X$465,"Within SLA",'Post Data'!$C$2:$C$465,'Post Data'!$C441,'Post Data'!$D$2:$D$465,'Post Data'!$D441)</f>
        <v>0</v>
      </c>
      <c r="AE441" s="1">
        <f>COUNTIFS('Post Data'!$X$2:$X$465,"SLA Violated",'Post Data'!$C$2:$C$465,'Post Data'!$C441,'Post Data'!$D$2:$D$465,'Post Data'!$D441)</f>
        <v>1</v>
      </c>
      <c r="AF441" s="10">
        <f>'Post Data'!$AD441/('Post Data'!$AD441+'Post Data'!$AE441)</f>
        <v>0</v>
      </c>
    </row>
    <row r="442" ht="15.75" customHeight="1">
      <c r="A442" s="1" t="s">
        <v>174</v>
      </c>
      <c r="B442" s="1" t="s">
        <v>29</v>
      </c>
      <c r="C442" s="1" t="s">
        <v>175</v>
      </c>
      <c r="D442" s="1" t="s">
        <v>138</v>
      </c>
      <c r="E442" s="1"/>
      <c r="F442" s="1"/>
      <c r="G442" s="1" t="s">
        <v>166</v>
      </c>
      <c r="H442" s="1" t="s">
        <v>167</v>
      </c>
      <c r="I442" s="1">
        <v>248.0</v>
      </c>
      <c r="J442" s="1" t="s">
        <v>34</v>
      </c>
      <c r="K442" s="1" t="s">
        <v>35</v>
      </c>
      <c r="L442" s="9">
        <v>45162.649305555555</v>
      </c>
      <c r="M442" s="9">
        <v>45158.649305555555</v>
      </c>
      <c r="N442" s="9"/>
      <c r="O442" s="1" t="s">
        <v>36</v>
      </c>
      <c r="P442" s="1" t="b">
        <v>0</v>
      </c>
      <c r="Q442" s="1" t="s">
        <v>138</v>
      </c>
      <c r="R442" s="1" t="s">
        <v>65</v>
      </c>
      <c r="S442" s="1" t="s">
        <v>38</v>
      </c>
      <c r="T442" s="1" t="s">
        <v>39</v>
      </c>
      <c r="U442" s="1" t="str">
        <f>IF(ISNUMBER('Post Data'!$N442),"Done","Pending")</f>
        <v>Pending</v>
      </c>
      <c r="V442" s="5">
        <f>IFERROR('Post Data'!$N442-'Post Data'!$M442,5000)</f>
        <v>-45158.64931</v>
      </c>
      <c r="W442" s="1" t="str">
        <f t="array" ref="W442">IFS('Post Data'!$V442&lt;=5,"00-05 Days",
AND('Post Data'!$V442&gt;5,'Post Data'!$V442&lt;=10),"06-10 Days",
AND('Post Data'!$V442&gt;10,'Post Data'!$V442&lt;=15),"11-15 Days",
AND('Post Data'!$V442&gt;15,'Post Data'!$V442&lt;=20),"16-20 Days",
'Post Data'!$V442&gt;20,"20+ Days")</f>
        <v>00-05 Days</v>
      </c>
      <c r="X442" s="1" t="str">
        <f>IF(AND('Post Data'!$N442&lt;='Post Data'!$L442,'Post Data'!$N442&lt;&gt;0),"Within SLA",IF(AND(TODAY()&lt;='Post Data'!$L442,'Post Data'!$N442=0),"Within SLA","SLA Violated"))</f>
        <v>SLA Violated</v>
      </c>
      <c r="Y442" s="1" t="str">
        <f t="array" ref="Y442">IFERROR(INDEX('Pending @'!$B$2:$B$19,MATCH('Post Data'!$H442,'Pending @'!$A$2:$A$19,0)),
IF(AND('Post Data'!$D442="Region Update",'Post Data'!$AA442="Central"),"DNS-Central",
IF(AND('Post Data'!$D442="Region Update",'Post Data'!$AA442="Eastern"),"DNS-Eastern",
IF(AND('Post Data'!$D442="Region Update",'Post Data'!$AA442="Northern"),"DNS-Northern",
IF(AND('Post Data'!$D442="Region Update",'Post Data'!$AA442="Southern"),"DNS-Southern",
IF(AND('Post Data'!$D442="Region Update",'Post Data'!$AA442="Western"),"DNS-Western",
IF(AND('Post Data'!$D442="Region Update",'Post Data'!$AA442="Ops CO"),"DNS-Regional Ops",
IF(AND('Post Data'!$D442="Invoice Validation",'Post Data'!$AA442="Central"),"DNS-Central",
IF(AND('Post Data'!$D442="Invoice Validation",'Post Data'!$AA442="Eastern"),"DNS-Eastern",
IF(AND('Post Data'!$D442="Invoice Validation",'Post Data'!$AA442="Northern"),"DNS-Northern",
IF(AND('Post Data'!$D442="Invoice Validation",'Post Data'!$AA442="Southern"),"DNS-Southern",
IF(AND('Post Data'!$D442="Invoice Validation",'Post Data'!$AA442="Western"),"DNS-Western",
IF(AND('Post Data'!$D442="Invoiced Validation",'Post Data'!$AA442="Ops CO"),"DNS-Regional Ops",
IF(OR('Post Data'!$D442="Create &amp; Upload PO",'Post Data'!$D442="Payment Status Update",'Post Data'!$D442="Create SES and Send to Finance"),"DNS-Finance",
IF('Post Data'!$D442="SCM Invoice Validation","DNS-SCM")))))))))))))))</f>
        <v>DNS-SCM</v>
      </c>
      <c r="Z442" s="1" t="str">
        <f>IF(ISNUMBER(SEARCH("DNS",'Post Data'!$Y442)),"DNS","Vendor")</f>
        <v>DNS</v>
      </c>
      <c r="AA442" s="1" t="str">
        <f t="array" ref="AA442">IFS(ISNUMBER(SEARCH("Central Office",'Post Data'!$C442)),"Ops CO",
OR(ISNUMBER(SEARCH("CNR",'Post Data'!$C442)),ISNUMBER(SEARCH("NWR",'Post Data'!$C442))),"Central",
OR(ISNUMBER(SEARCH("ESR",'Post Data'!$C442)),ISNUMBER(SEARCH("UVR",'Post Data'!$C442))),"Eastern",
OR(ISNUMBER(SEARCH("NCR",'Post Data'!$C442)),ISNUMBER(SEARCH("NTR",'Post Data'!$C442))),"Northern",
OR(ISNUMBER(SEARCH("WSR",'Post Data'!$C442)),ISNUMBER(SEARCH("SUR",'Post Data'!$C442))),"Southern",
OR(ISNUMBER(SEARCH("WCR",'Post Data'!$C442)),ISNUMBER(SEARCH("WNR",'Post Data'!$C442))),"Western")</f>
        <v>Southern</v>
      </c>
      <c r="AB442" s="1" t="str">
        <f>'Post Data'!$R442</f>
        <v>FTG</v>
      </c>
      <c r="AC442" s="4">
        <v>45138.0</v>
      </c>
      <c r="AD442" s="1">
        <f>COUNTIFS('Post Data'!$X$2:$X$465,"Within SLA",'Post Data'!$C$2:$C$465,'Post Data'!$C442,'Post Data'!$D$2:$D$465,'Post Data'!$D442)</f>
        <v>0</v>
      </c>
      <c r="AE442" s="1">
        <f>COUNTIFS('Post Data'!$X$2:$X$465,"SLA Violated",'Post Data'!$C$2:$C$465,'Post Data'!$C442,'Post Data'!$D$2:$D$465,'Post Data'!$D442)</f>
        <v>1</v>
      </c>
      <c r="AF442" s="10">
        <f>'Post Data'!$AD442/('Post Data'!$AD442+'Post Data'!$AE442)</f>
        <v>0</v>
      </c>
    </row>
    <row r="443" ht="15.75" customHeight="1">
      <c r="A443" s="1" t="s">
        <v>176</v>
      </c>
      <c r="B443" s="1" t="s">
        <v>29</v>
      </c>
      <c r="C443" s="1" t="s">
        <v>177</v>
      </c>
      <c r="D443" s="1" t="s">
        <v>138</v>
      </c>
      <c r="E443" s="1"/>
      <c r="F443" s="1"/>
      <c r="G443" s="1" t="s">
        <v>166</v>
      </c>
      <c r="H443" s="1" t="s">
        <v>167</v>
      </c>
      <c r="I443" s="1">
        <v>262.0</v>
      </c>
      <c r="J443" s="1" t="s">
        <v>34</v>
      </c>
      <c r="K443" s="1" t="s">
        <v>35</v>
      </c>
      <c r="L443" s="9">
        <v>45162.64861111111</v>
      </c>
      <c r="M443" s="9">
        <v>45158.64861111111</v>
      </c>
      <c r="N443" s="9"/>
      <c r="O443" s="1" t="s">
        <v>36</v>
      </c>
      <c r="P443" s="1" t="b">
        <v>0</v>
      </c>
      <c r="Q443" s="1" t="s">
        <v>138</v>
      </c>
      <c r="R443" s="1" t="s">
        <v>51</v>
      </c>
      <c r="S443" s="1" t="s">
        <v>38</v>
      </c>
      <c r="T443" s="1" t="s">
        <v>39</v>
      </c>
      <c r="U443" s="1" t="str">
        <f>IF(ISNUMBER('Post Data'!$N443),"Done","Pending")</f>
        <v>Pending</v>
      </c>
      <c r="V443" s="5">
        <f>IFERROR('Post Data'!$N443-'Post Data'!$M443,5000)</f>
        <v>-45158.64861</v>
      </c>
      <c r="W443" s="1" t="str">
        <f t="array" ref="W443">IFS('Post Data'!$V443&lt;=5,"00-05 Days",
AND('Post Data'!$V443&gt;5,'Post Data'!$V443&lt;=10),"06-10 Days",
AND('Post Data'!$V443&gt;10,'Post Data'!$V443&lt;=15),"11-15 Days",
AND('Post Data'!$V443&gt;15,'Post Data'!$V443&lt;=20),"16-20 Days",
'Post Data'!$V443&gt;20,"20+ Days")</f>
        <v>00-05 Days</v>
      </c>
      <c r="X443" s="1" t="str">
        <f>IF(AND('Post Data'!$N443&lt;='Post Data'!$L443,'Post Data'!$N443&lt;&gt;0),"Within SLA",IF(AND(TODAY()&lt;='Post Data'!$L443,'Post Data'!$N443=0),"Within SLA","SLA Violated"))</f>
        <v>SLA Violated</v>
      </c>
      <c r="Y443" s="1" t="str">
        <f t="array" ref="Y443">IFERROR(INDEX('Pending @'!$B$2:$B$19,MATCH('Post Data'!$H443,'Pending @'!$A$2:$A$19,0)),
IF(AND('Post Data'!$D443="Region Update",'Post Data'!$AA443="Central"),"DNS-Central",
IF(AND('Post Data'!$D443="Region Update",'Post Data'!$AA443="Eastern"),"DNS-Eastern",
IF(AND('Post Data'!$D443="Region Update",'Post Data'!$AA443="Northern"),"DNS-Northern",
IF(AND('Post Data'!$D443="Region Update",'Post Data'!$AA443="Southern"),"DNS-Southern",
IF(AND('Post Data'!$D443="Region Update",'Post Data'!$AA443="Western"),"DNS-Western",
IF(AND('Post Data'!$D443="Region Update",'Post Data'!$AA443="Ops CO"),"DNS-Regional Ops",
IF(AND('Post Data'!$D443="Invoice Validation",'Post Data'!$AA443="Central"),"DNS-Central",
IF(AND('Post Data'!$D443="Invoice Validation",'Post Data'!$AA443="Eastern"),"DNS-Eastern",
IF(AND('Post Data'!$D443="Invoice Validation",'Post Data'!$AA443="Northern"),"DNS-Northern",
IF(AND('Post Data'!$D443="Invoice Validation",'Post Data'!$AA443="Southern"),"DNS-Southern",
IF(AND('Post Data'!$D443="Invoice Validation",'Post Data'!$AA443="Western"),"DNS-Western",
IF(AND('Post Data'!$D443="Invoiced Validation",'Post Data'!$AA443="Ops CO"),"DNS-Regional Ops",
IF(OR('Post Data'!$D443="Create &amp; Upload PO",'Post Data'!$D443="Payment Status Update",'Post Data'!$D443="Create SES and Send to Finance"),"DNS-Finance",
IF('Post Data'!$D443="SCM Invoice Validation","DNS-SCM")))))))))))))))</f>
        <v>DNS-SCM</v>
      </c>
      <c r="Z443" s="1" t="str">
        <f>IF(ISNUMBER(SEARCH("DNS",'Post Data'!$Y443)),"DNS","Vendor")</f>
        <v>DNS</v>
      </c>
      <c r="AA443" s="1" t="str">
        <f t="array" ref="AA443">IFS(ISNUMBER(SEARCH("Central Office",'Post Data'!$C443)),"Ops CO",
OR(ISNUMBER(SEARCH("CNR",'Post Data'!$C443)),ISNUMBER(SEARCH("NWR",'Post Data'!$C443))),"Central",
OR(ISNUMBER(SEARCH("ESR",'Post Data'!$C443)),ISNUMBER(SEARCH("UVR",'Post Data'!$C443))),"Eastern",
OR(ISNUMBER(SEARCH("NCR",'Post Data'!$C443)),ISNUMBER(SEARCH("NTR",'Post Data'!$C443))),"Northern",
OR(ISNUMBER(SEARCH("WSR",'Post Data'!$C443)),ISNUMBER(SEARCH("SUR",'Post Data'!$C443))),"Southern",
OR(ISNUMBER(SEARCH("WCR",'Post Data'!$C443)),ISNUMBER(SEARCH("WNR",'Post Data'!$C443))),"Western")</f>
        <v>Southern</v>
      </c>
      <c r="AB443" s="1" t="str">
        <f>'Post Data'!$R443</f>
        <v>Refuel</v>
      </c>
      <c r="AC443" s="4">
        <v>45138.0</v>
      </c>
      <c r="AD443" s="1">
        <f>COUNTIFS('Post Data'!$X$2:$X$465,"Within SLA",'Post Data'!$C$2:$C$465,'Post Data'!$C443,'Post Data'!$D$2:$D$465,'Post Data'!$D443)</f>
        <v>0</v>
      </c>
      <c r="AE443" s="1">
        <f>COUNTIFS('Post Data'!$X$2:$X$465,"SLA Violated",'Post Data'!$C$2:$C$465,'Post Data'!$C443,'Post Data'!$D$2:$D$465,'Post Data'!$D443)</f>
        <v>1</v>
      </c>
      <c r="AF443" s="10">
        <f>'Post Data'!$AD443/('Post Data'!$AD443+'Post Data'!$AE443)</f>
        <v>0</v>
      </c>
    </row>
    <row r="444" ht="15.75" customHeight="1">
      <c r="A444" s="1" t="s">
        <v>178</v>
      </c>
      <c r="B444" s="1" t="s">
        <v>29</v>
      </c>
      <c r="C444" s="1" t="s">
        <v>179</v>
      </c>
      <c r="D444" s="1" t="s">
        <v>138</v>
      </c>
      <c r="E444" s="1"/>
      <c r="F444" s="1"/>
      <c r="G444" s="1" t="s">
        <v>166</v>
      </c>
      <c r="H444" s="1" t="s">
        <v>167</v>
      </c>
      <c r="I444" s="1">
        <v>253.0</v>
      </c>
      <c r="J444" s="1" t="s">
        <v>34</v>
      </c>
      <c r="K444" s="1" t="s">
        <v>35</v>
      </c>
      <c r="L444" s="9">
        <v>45162.64861111111</v>
      </c>
      <c r="M444" s="9">
        <v>45158.64861111111</v>
      </c>
      <c r="N444" s="9"/>
      <c r="O444" s="1" t="s">
        <v>36</v>
      </c>
      <c r="P444" s="1" t="b">
        <v>0</v>
      </c>
      <c r="Q444" s="1" t="s">
        <v>138</v>
      </c>
      <c r="R444" s="1" t="s">
        <v>37</v>
      </c>
      <c r="S444" s="1" t="s">
        <v>38</v>
      </c>
      <c r="T444" s="1" t="s">
        <v>39</v>
      </c>
      <c r="U444" s="1" t="str">
        <f>IF(ISNUMBER('Post Data'!$N444),"Done","Pending")</f>
        <v>Pending</v>
      </c>
      <c r="V444" s="5">
        <f>IFERROR('Post Data'!$N444-'Post Data'!$M444,5000)</f>
        <v>-45158.64861</v>
      </c>
      <c r="W444" s="1" t="str">
        <f t="array" ref="W444">IFS('Post Data'!$V444&lt;=5,"00-05 Days",
AND('Post Data'!$V444&gt;5,'Post Data'!$V444&lt;=10),"06-10 Days",
AND('Post Data'!$V444&gt;10,'Post Data'!$V444&lt;=15),"11-15 Days",
AND('Post Data'!$V444&gt;15,'Post Data'!$V444&lt;=20),"16-20 Days",
'Post Data'!$V444&gt;20,"20+ Days")</f>
        <v>00-05 Days</v>
      </c>
      <c r="X444" s="1" t="str">
        <f>IF(AND('Post Data'!$N444&lt;='Post Data'!$L444,'Post Data'!$N444&lt;&gt;0),"Within SLA",IF(AND(TODAY()&lt;='Post Data'!$L444,'Post Data'!$N444=0),"Within SLA","SLA Violated"))</f>
        <v>SLA Violated</v>
      </c>
      <c r="Y444" s="1" t="str">
        <f t="array" ref="Y444">IFERROR(INDEX('Pending @'!$B$2:$B$19,MATCH('Post Data'!$H444,'Pending @'!$A$2:$A$19,0)),
IF(AND('Post Data'!$D444="Region Update",'Post Data'!$AA444="Central"),"DNS-Central",
IF(AND('Post Data'!$D444="Region Update",'Post Data'!$AA444="Eastern"),"DNS-Eastern",
IF(AND('Post Data'!$D444="Region Update",'Post Data'!$AA444="Northern"),"DNS-Northern",
IF(AND('Post Data'!$D444="Region Update",'Post Data'!$AA444="Southern"),"DNS-Southern",
IF(AND('Post Data'!$D444="Region Update",'Post Data'!$AA444="Western"),"DNS-Western",
IF(AND('Post Data'!$D444="Region Update",'Post Data'!$AA444="Ops CO"),"DNS-Regional Ops",
IF(AND('Post Data'!$D444="Invoice Validation",'Post Data'!$AA444="Central"),"DNS-Central",
IF(AND('Post Data'!$D444="Invoice Validation",'Post Data'!$AA444="Eastern"),"DNS-Eastern",
IF(AND('Post Data'!$D444="Invoice Validation",'Post Data'!$AA444="Northern"),"DNS-Northern",
IF(AND('Post Data'!$D444="Invoice Validation",'Post Data'!$AA444="Southern"),"DNS-Southern",
IF(AND('Post Data'!$D444="Invoice Validation",'Post Data'!$AA444="Western"),"DNS-Western",
IF(AND('Post Data'!$D444="Invoiced Validation",'Post Data'!$AA444="Ops CO"),"DNS-Regional Ops",
IF(OR('Post Data'!$D444="Create &amp; Upload PO",'Post Data'!$D444="Payment Status Update",'Post Data'!$D444="Create SES and Send to Finance"),"DNS-Finance",
IF('Post Data'!$D444="SCM Invoice Validation","DNS-SCM")))))))))))))))</f>
        <v>DNS-SCM</v>
      </c>
      <c r="Z444" s="1" t="str">
        <f>IF(ISNUMBER(SEARCH("DNS",'Post Data'!$Y444)),"DNS","Vendor")</f>
        <v>DNS</v>
      </c>
      <c r="AA444" s="1" t="str">
        <f t="array" ref="AA444">IFS(ISNUMBER(SEARCH("Central Office",'Post Data'!$C444)),"Ops CO",
OR(ISNUMBER(SEARCH("CNR",'Post Data'!$C444)),ISNUMBER(SEARCH("NWR",'Post Data'!$C444))),"Central",
OR(ISNUMBER(SEARCH("ESR",'Post Data'!$C444)),ISNUMBER(SEARCH("UVR",'Post Data'!$C444))),"Eastern",
OR(ISNUMBER(SEARCH("NCR",'Post Data'!$C444)),ISNUMBER(SEARCH("NTR",'Post Data'!$C444))),"Northern",
OR(ISNUMBER(SEARCH("WSR",'Post Data'!$C444)),ISNUMBER(SEARCH("SUR",'Post Data'!$C444))),"Southern",
OR(ISNUMBER(SEARCH("WCR",'Post Data'!$C444)),ISNUMBER(SEARCH("WNR",'Post Data'!$C444))),"Western")</f>
        <v>Southern</v>
      </c>
      <c r="AB444" s="1" t="str">
        <f>'Post Data'!$R444</f>
        <v>PIS</v>
      </c>
      <c r="AC444" s="4">
        <v>45138.0</v>
      </c>
      <c r="AD444" s="1">
        <f>COUNTIFS('Post Data'!$X$2:$X$465,"Within SLA",'Post Data'!$C$2:$C$465,'Post Data'!$C444,'Post Data'!$D$2:$D$465,'Post Data'!$D444)</f>
        <v>0</v>
      </c>
      <c r="AE444" s="1">
        <f>COUNTIFS('Post Data'!$X$2:$X$465,"SLA Violated",'Post Data'!$C$2:$C$465,'Post Data'!$C444,'Post Data'!$D$2:$D$465,'Post Data'!$D444)</f>
        <v>1</v>
      </c>
      <c r="AF444" s="10">
        <f>'Post Data'!$AD444/('Post Data'!$AD444+'Post Data'!$AE444)</f>
        <v>0</v>
      </c>
    </row>
    <row r="445" ht="15.75" customHeight="1">
      <c r="A445" s="1" t="s">
        <v>180</v>
      </c>
      <c r="B445" s="1" t="s">
        <v>29</v>
      </c>
      <c r="C445" s="1" t="s">
        <v>181</v>
      </c>
      <c r="D445" s="1" t="s">
        <v>182</v>
      </c>
      <c r="E445" s="1"/>
      <c r="F445" s="1"/>
      <c r="G445" s="1" t="s">
        <v>183</v>
      </c>
      <c r="H445" s="1" t="s">
        <v>184</v>
      </c>
      <c r="I445" s="1">
        <v>143.0</v>
      </c>
      <c r="J445" s="1" t="s">
        <v>34</v>
      </c>
      <c r="K445" s="1" t="s">
        <v>35</v>
      </c>
      <c r="L445" s="9">
        <v>45156.634722222225</v>
      </c>
      <c r="M445" s="9">
        <v>45156.635416666664</v>
      </c>
      <c r="N445" s="9"/>
      <c r="O445" s="1" t="s">
        <v>36</v>
      </c>
      <c r="P445" s="1" t="b">
        <v>1</v>
      </c>
      <c r="Q445" s="1" t="s">
        <v>182</v>
      </c>
      <c r="R445" s="1" t="s">
        <v>185</v>
      </c>
      <c r="S445" s="1" t="s">
        <v>48</v>
      </c>
      <c r="T445" s="1" t="s">
        <v>39</v>
      </c>
      <c r="U445" s="1" t="str">
        <f>IF(ISNUMBER('Post Data'!$N445),"Done","Pending")</f>
        <v>Pending</v>
      </c>
      <c r="V445" s="5">
        <f>IFERROR('Post Data'!$N445-'Post Data'!$M445,5000)</f>
        <v>-45156.63542</v>
      </c>
      <c r="W445" s="1" t="str">
        <f t="array" ref="W445">IFS('Post Data'!$V445&lt;=5,"00-05 Days",
AND('Post Data'!$V445&gt;5,'Post Data'!$V445&lt;=10),"06-10 Days",
AND('Post Data'!$V445&gt;10,'Post Data'!$V445&lt;=15),"11-15 Days",
AND('Post Data'!$V445&gt;15,'Post Data'!$V445&lt;=20),"16-20 Days",
'Post Data'!$V445&gt;20,"20+ Days")</f>
        <v>00-05 Days</v>
      </c>
      <c r="X445" s="1" t="str">
        <f>IF(AND('Post Data'!$N445&lt;='Post Data'!$L445,'Post Data'!$N445&lt;&gt;0),"Within SLA",IF(AND(TODAY()&lt;='Post Data'!$L445,'Post Data'!$N445=0),"Within SLA","SLA Violated"))</f>
        <v>SLA Violated</v>
      </c>
      <c r="Y445" s="1" t="str">
        <f t="array" ref="Y445">IFERROR(INDEX('Pending @'!$B$2:$B$19,MATCH('Post Data'!$H445,'Pending @'!$A$2:$A$19,0)),
IF(AND('Post Data'!$D445="Region Update",'Post Data'!$AA445="Central"),"DNS-Central",
IF(AND('Post Data'!$D445="Region Update",'Post Data'!$AA445="Eastern"),"DNS-Eastern",
IF(AND('Post Data'!$D445="Region Update",'Post Data'!$AA445="Northern"),"DNS-Northern",
IF(AND('Post Data'!$D445="Region Update",'Post Data'!$AA445="Southern"),"DNS-Southern",
IF(AND('Post Data'!$D445="Region Update",'Post Data'!$AA445="Western"),"DNS-Western",
IF(AND('Post Data'!$D445="Region Update",'Post Data'!$AA445="Ops CO"),"DNS-Regional Ops",
IF(AND('Post Data'!$D445="Invoice Validation",'Post Data'!$AA445="Central"),"DNS-Central",
IF(AND('Post Data'!$D445="Invoice Validation",'Post Data'!$AA445="Eastern"),"DNS-Eastern",
IF(AND('Post Data'!$D445="Invoice Validation",'Post Data'!$AA445="Northern"),"DNS-Northern",
IF(AND('Post Data'!$D445="Invoice Validation",'Post Data'!$AA445="Southern"),"DNS-Southern",
IF(AND('Post Data'!$D445="Invoice Validation",'Post Data'!$AA445="Western"),"DNS-Western",
IF(AND('Post Data'!$D445="Invoiced Validation",'Post Data'!$AA445="Ops CO"),"DNS-Regional Ops",
IF(OR('Post Data'!$D445="Create &amp; Upload PO",'Post Data'!$D445="Payment Status Update",'Post Data'!$D445="Create SES and Send to Finance"),"DNS-Finance",
IF('Post Data'!$D445="SCM Invoice Validation","DNS-SCM")))))))))))))))</f>
        <v>DNS-Regional Ops</v>
      </c>
      <c r="Z445" s="1" t="str">
        <f>IF(ISNUMBER(SEARCH("DNS",'Post Data'!$Y445)),"DNS","Vendor")</f>
        <v>DNS</v>
      </c>
      <c r="AA445" s="1" t="str">
        <f t="array" ref="AA445">IFS(ISNUMBER(SEARCH("Central Office",'Post Data'!$C445)),"Ops CO",
OR(ISNUMBER(SEARCH("CNR",'Post Data'!$C445)),ISNUMBER(SEARCH("NWR",'Post Data'!$C445))),"Central",
OR(ISNUMBER(SEARCH("ESR",'Post Data'!$C445)),ISNUMBER(SEARCH("UVR",'Post Data'!$C445))),"Eastern",
OR(ISNUMBER(SEARCH("NCR",'Post Data'!$C445)),ISNUMBER(SEARCH("NTR",'Post Data'!$C445))),"Northern",
OR(ISNUMBER(SEARCH("WSR",'Post Data'!$C445)),ISNUMBER(SEARCH("SUR",'Post Data'!$C445))),"Southern",
OR(ISNUMBER(SEARCH("WCR",'Post Data'!$C445)),ISNUMBER(SEARCH("WNR",'Post Data'!$C445))),"Western")</f>
        <v>Ops CO</v>
      </c>
      <c r="AB445" s="1" t="str">
        <f>'Post Data'!$R445</f>
        <v>Caretaker</v>
      </c>
      <c r="AC445" s="4">
        <v>45107.0</v>
      </c>
      <c r="AD445" s="1">
        <f>COUNTIFS('Post Data'!$X$2:$X$465,"Within SLA",'Post Data'!$C$2:$C$465,'Post Data'!$C445,'Post Data'!$D$2:$D$465,'Post Data'!$D445)</f>
        <v>0</v>
      </c>
      <c r="AE445" s="1">
        <f>COUNTIFS('Post Data'!$X$2:$X$465,"SLA Violated",'Post Data'!$C$2:$C$465,'Post Data'!$C445,'Post Data'!$D$2:$D$465,'Post Data'!$D445)</f>
        <v>1</v>
      </c>
      <c r="AF445" s="10">
        <f>'Post Data'!$AD445/('Post Data'!$AD445+'Post Data'!$AE445)</f>
        <v>0</v>
      </c>
    </row>
    <row r="446" ht="15.75" customHeight="1">
      <c r="A446" s="1" t="s">
        <v>186</v>
      </c>
      <c r="B446" s="1" t="s">
        <v>29</v>
      </c>
      <c r="C446" s="1" t="s">
        <v>187</v>
      </c>
      <c r="D446" s="1" t="s">
        <v>182</v>
      </c>
      <c r="E446" s="1"/>
      <c r="F446" s="1"/>
      <c r="G446" s="1" t="s">
        <v>188</v>
      </c>
      <c r="H446" s="1" t="s">
        <v>189</v>
      </c>
      <c r="I446" s="1">
        <v>260.0</v>
      </c>
      <c r="J446" s="1" t="s">
        <v>34</v>
      </c>
      <c r="K446" s="1" t="s">
        <v>35</v>
      </c>
      <c r="L446" s="9">
        <v>45156.461805555555</v>
      </c>
      <c r="M446" s="9">
        <v>45156.4625</v>
      </c>
      <c r="N446" s="9"/>
      <c r="O446" s="1" t="s">
        <v>36</v>
      </c>
      <c r="P446" s="1" t="b">
        <v>1</v>
      </c>
      <c r="Q446" s="1" t="s">
        <v>182</v>
      </c>
      <c r="R446" s="1" t="s">
        <v>42</v>
      </c>
      <c r="S446" s="1" t="s">
        <v>38</v>
      </c>
      <c r="T446" s="1" t="s">
        <v>39</v>
      </c>
      <c r="U446" s="1" t="str">
        <f>IF(ISNUMBER('Post Data'!$N446),"Done","Pending")</f>
        <v>Pending</v>
      </c>
      <c r="V446" s="5">
        <f>IFERROR('Post Data'!$N446-'Post Data'!$M446,5000)</f>
        <v>-45156.4625</v>
      </c>
      <c r="W446" s="1" t="str">
        <f t="array" ref="W446">IFS('Post Data'!$V446&lt;=5,"00-05 Days",
AND('Post Data'!$V446&gt;5,'Post Data'!$V446&lt;=10),"06-10 Days",
AND('Post Data'!$V446&gt;10,'Post Data'!$V446&lt;=15),"11-15 Days",
AND('Post Data'!$V446&gt;15,'Post Data'!$V446&lt;=20),"16-20 Days",
'Post Data'!$V446&gt;20,"20+ Days")</f>
        <v>00-05 Days</v>
      </c>
      <c r="X446" s="1" t="str">
        <f>IF(AND('Post Data'!$N446&lt;='Post Data'!$L446,'Post Data'!$N446&lt;&gt;0),"Within SLA",IF(AND(TODAY()&lt;='Post Data'!$L446,'Post Data'!$N446=0),"Within SLA","SLA Violated"))</f>
        <v>SLA Violated</v>
      </c>
      <c r="Y446" s="1" t="str">
        <f t="array" ref="Y446">IFERROR(INDEX('Pending @'!$B$2:$B$19,MATCH('Post Data'!$H446,'Pending @'!$A$2:$A$19,0)),
IF(AND('Post Data'!$D446="Region Update",'Post Data'!$AA446="Central"),"DNS-Central",
IF(AND('Post Data'!$D446="Region Update",'Post Data'!$AA446="Eastern"),"DNS-Eastern",
IF(AND('Post Data'!$D446="Region Update",'Post Data'!$AA446="Northern"),"DNS-Northern",
IF(AND('Post Data'!$D446="Region Update",'Post Data'!$AA446="Southern"),"DNS-Southern",
IF(AND('Post Data'!$D446="Region Update",'Post Data'!$AA446="Western"),"DNS-Western",
IF(AND('Post Data'!$D446="Region Update",'Post Data'!$AA446="Ops CO"),"DNS-Regional Ops",
IF(AND('Post Data'!$D446="Invoice Validation",'Post Data'!$AA446="Central"),"DNS-Central",
IF(AND('Post Data'!$D446="Invoice Validation",'Post Data'!$AA446="Eastern"),"DNS-Eastern",
IF(AND('Post Data'!$D446="Invoice Validation",'Post Data'!$AA446="Northern"),"DNS-Northern",
IF(AND('Post Data'!$D446="Invoice Validation",'Post Data'!$AA446="Southern"),"DNS-Southern",
IF(AND('Post Data'!$D446="Invoice Validation",'Post Data'!$AA446="Western"),"DNS-Western",
IF(AND('Post Data'!$D446="Invoiced Validation",'Post Data'!$AA446="Ops CO"),"DNS-Regional Ops",
IF(OR('Post Data'!$D446="Create &amp; Upload PO",'Post Data'!$D446="Payment Status Update",'Post Data'!$D446="Create SES and Send to Finance"),"DNS-Finance",
IF('Post Data'!$D446="SCM Invoice Validation","DNS-SCM")))))))))))))))</f>
        <v>DNS-Western</v>
      </c>
      <c r="Z446" s="1" t="str">
        <f>IF(ISNUMBER(SEARCH("DNS",'Post Data'!$Y446)),"DNS","Vendor")</f>
        <v>DNS</v>
      </c>
      <c r="AA446" s="1" t="str">
        <f t="array" ref="AA446">IFS(ISNUMBER(SEARCH("Central Office",'Post Data'!$C446)),"Ops CO",
OR(ISNUMBER(SEARCH("CNR",'Post Data'!$C446)),ISNUMBER(SEARCH("NWR",'Post Data'!$C446))),"Central",
OR(ISNUMBER(SEARCH("ESR",'Post Data'!$C446)),ISNUMBER(SEARCH("UVR",'Post Data'!$C446))),"Eastern",
OR(ISNUMBER(SEARCH("NCR",'Post Data'!$C446)),ISNUMBER(SEARCH("NTR",'Post Data'!$C446))),"Northern",
OR(ISNUMBER(SEARCH("WSR",'Post Data'!$C446)),ISNUMBER(SEARCH("SUR",'Post Data'!$C446))),"Southern",
OR(ISNUMBER(SEARCH("WCR",'Post Data'!$C446)),ISNUMBER(SEARCH("WNR",'Post Data'!$C446))),"Western")</f>
        <v>Western</v>
      </c>
      <c r="AB446" s="1" t="str">
        <f>'Post Data'!$R446</f>
        <v>PG</v>
      </c>
      <c r="AC446" s="4">
        <v>45138.0</v>
      </c>
      <c r="AD446" s="1">
        <f>COUNTIFS('Post Data'!$X$2:$X$465,"Within SLA",'Post Data'!$C$2:$C$465,'Post Data'!$C446,'Post Data'!$D$2:$D$465,'Post Data'!$D446)</f>
        <v>0</v>
      </c>
      <c r="AE446" s="1">
        <f>COUNTIFS('Post Data'!$X$2:$X$465,"SLA Violated",'Post Data'!$C$2:$C$465,'Post Data'!$C446,'Post Data'!$D$2:$D$465,'Post Data'!$D446)</f>
        <v>1</v>
      </c>
      <c r="AF446" s="10">
        <f>'Post Data'!$AD446/('Post Data'!$AD446+'Post Data'!$AE446)</f>
        <v>0</v>
      </c>
    </row>
    <row r="447" ht="15.75" customHeight="1">
      <c r="A447" s="1" t="s">
        <v>190</v>
      </c>
      <c r="B447" s="1" t="s">
        <v>29</v>
      </c>
      <c r="C447" s="1" t="s">
        <v>191</v>
      </c>
      <c r="D447" s="1" t="s">
        <v>182</v>
      </c>
      <c r="E447" s="1"/>
      <c r="F447" s="1"/>
      <c r="G447" s="1" t="s">
        <v>188</v>
      </c>
      <c r="H447" s="1" t="s">
        <v>189</v>
      </c>
      <c r="I447" s="1">
        <v>250.0</v>
      </c>
      <c r="J447" s="1" t="s">
        <v>34</v>
      </c>
      <c r="K447" s="1" t="s">
        <v>35</v>
      </c>
      <c r="L447" s="9">
        <v>45156.44583333333</v>
      </c>
      <c r="M447" s="9">
        <v>45156.44652777778</v>
      </c>
      <c r="N447" s="9"/>
      <c r="O447" s="1" t="s">
        <v>36</v>
      </c>
      <c r="P447" s="1" t="b">
        <v>1</v>
      </c>
      <c r="Q447" s="1" t="s">
        <v>182</v>
      </c>
      <c r="R447" s="1" t="s">
        <v>51</v>
      </c>
      <c r="S447" s="1" t="s">
        <v>38</v>
      </c>
      <c r="T447" s="1" t="s">
        <v>39</v>
      </c>
      <c r="U447" s="1" t="str">
        <f>IF(ISNUMBER('Post Data'!$N447),"Done","Pending")</f>
        <v>Pending</v>
      </c>
      <c r="V447" s="5">
        <f>IFERROR('Post Data'!$N447-'Post Data'!$M447,5000)</f>
        <v>-45156.44653</v>
      </c>
      <c r="W447" s="1" t="str">
        <f t="array" ref="W447">IFS('Post Data'!$V447&lt;=5,"00-05 Days",
AND('Post Data'!$V447&gt;5,'Post Data'!$V447&lt;=10),"06-10 Days",
AND('Post Data'!$V447&gt;10,'Post Data'!$V447&lt;=15),"11-15 Days",
AND('Post Data'!$V447&gt;15,'Post Data'!$V447&lt;=20),"16-20 Days",
'Post Data'!$V447&gt;20,"20+ Days")</f>
        <v>00-05 Days</v>
      </c>
      <c r="X447" s="1" t="str">
        <f>IF(AND('Post Data'!$N447&lt;='Post Data'!$L447,'Post Data'!$N447&lt;&gt;0),"Within SLA",IF(AND(TODAY()&lt;='Post Data'!$L447,'Post Data'!$N447=0),"Within SLA","SLA Violated"))</f>
        <v>SLA Violated</v>
      </c>
      <c r="Y447" s="1" t="str">
        <f t="array" ref="Y447">IFERROR(INDEX('Pending @'!$B$2:$B$19,MATCH('Post Data'!$H447,'Pending @'!$A$2:$A$19,0)),
IF(AND('Post Data'!$D447="Region Update",'Post Data'!$AA447="Central"),"DNS-Central",
IF(AND('Post Data'!$D447="Region Update",'Post Data'!$AA447="Eastern"),"DNS-Eastern",
IF(AND('Post Data'!$D447="Region Update",'Post Data'!$AA447="Northern"),"DNS-Northern",
IF(AND('Post Data'!$D447="Region Update",'Post Data'!$AA447="Southern"),"DNS-Southern",
IF(AND('Post Data'!$D447="Region Update",'Post Data'!$AA447="Western"),"DNS-Western",
IF(AND('Post Data'!$D447="Region Update",'Post Data'!$AA447="Ops CO"),"DNS-Regional Ops",
IF(AND('Post Data'!$D447="Invoice Validation",'Post Data'!$AA447="Central"),"DNS-Central",
IF(AND('Post Data'!$D447="Invoice Validation",'Post Data'!$AA447="Eastern"),"DNS-Eastern",
IF(AND('Post Data'!$D447="Invoice Validation",'Post Data'!$AA447="Northern"),"DNS-Northern",
IF(AND('Post Data'!$D447="Invoice Validation",'Post Data'!$AA447="Southern"),"DNS-Southern",
IF(AND('Post Data'!$D447="Invoice Validation",'Post Data'!$AA447="Western"),"DNS-Western",
IF(AND('Post Data'!$D447="Invoiced Validation",'Post Data'!$AA447="Ops CO"),"DNS-Regional Ops",
IF(OR('Post Data'!$D447="Create &amp; Upload PO",'Post Data'!$D447="Payment Status Update",'Post Data'!$D447="Create SES and Send to Finance"),"DNS-Finance",
IF('Post Data'!$D447="SCM Invoice Validation","DNS-SCM")))))))))))))))</f>
        <v>DNS-Western</v>
      </c>
      <c r="Z447" s="1" t="str">
        <f>IF(ISNUMBER(SEARCH("DNS",'Post Data'!$Y447)),"DNS","Vendor")</f>
        <v>DNS</v>
      </c>
      <c r="AA447" s="1" t="str">
        <f t="array" ref="AA447">IFS(ISNUMBER(SEARCH("Central Office",'Post Data'!$C447)),"Ops CO",
OR(ISNUMBER(SEARCH("CNR",'Post Data'!$C447)),ISNUMBER(SEARCH("NWR",'Post Data'!$C447))),"Central",
OR(ISNUMBER(SEARCH("ESR",'Post Data'!$C447)),ISNUMBER(SEARCH("UVR",'Post Data'!$C447))),"Eastern",
OR(ISNUMBER(SEARCH("NCR",'Post Data'!$C447)),ISNUMBER(SEARCH("NTR",'Post Data'!$C447))),"Northern",
OR(ISNUMBER(SEARCH("WSR",'Post Data'!$C447)),ISNUMBER(SEARCH("SUR",'Post Data'!$C447))),"Southern",
OR(ISNUMBER(SEARCH("WCR",'Post Data'!$C447)),ISNUMBER(SEARCH("WNR",'Post Data'!$C447))),"Western")</f>
        <v>Western</v>
      </c>
      <c r="AB447" s="1" t="str">
        <f>'Post Data'!$R447</f>
        <v>Refuel</v>
      </c>
      <c r="AC447" s="4">
        <v>45138.0</v>
      </c>
      <c r="AD447" s="1">
        <f>COUNTIFS('Post Data'!$X$2:$X$465,"Within SLA",'Post Data'!$C$2:$C$465,'Post Data'!$C447,'Post Data'!$D$2:$D$465,'Post Data'!$D447)</f>
        <v>0</v>
      </c>
      <c r="AE447" s="1">
        <f>COUNTIFS('Post Data'!$X$2:$X$465,"SLA Violated",'Post Data'!$C$2:$C$465,'Post Data'!$C447,'Post Data'!$D$2:$D$465,'Post Data'!$D447)</f>
        <v>1</v>
      </c>
      <c r="AF447" s="10">
        <f>'Post Data'!$AD447/('Post Data'!$AD447+'Post Data'!$AE447)</f>
        <v>0</v>
      </c>
    </row>
    <row r="448" ht="15.75" customHeight="1">
      <c r="A448" s="1" t="s">
        <v>192</v>
      </c>
      <c r="B448" s="1" t="s">
        <v>29</v>
      </c>
      <c r="C448" s="1" t="s">
        <v>193</v>
      </c>
      <c r="D448" s="1" t="s">
        <v>108</v>
      </c>
      <c r="E448" s="1"/>
      <c r="F448" s="1"/>
      <c r="G448" s="1" t="s">
        <v>183</v>
      </c>
      <c r="H448" s="1" t="s">
        <v>184</v>
      </c>
      <c r="I448" s="1">
        <v>246.0</v>
      </c>
      <c r="J448" s="1" t="s">
        <v>34</v>
      </c>
      <c r="K448" s="1" t="s">
        <v>35</v>
      </c>
      <c r="L448" s="9">
        <v>45152.50208333333</v>
      </c>
      <c r="M448" s="9">
        <v>45152.50277777778</v>
      </c>
      <c r="N448" s="9"/>
      <c r="O448" s="1" t="s">
        <v>36</v>
      </c>
      <c r="P448" s="1" t="b">
        <v>1</v>
      </c>
      <c r="Q448" s="1" t="s">
        <v>108</v>
      </c>
      <c r="R448" s="1" t="s">
        <v>194</v>
      </c>
      <c r="S448" s="1" t="s">
        <v>38</v>
      </c>
      <c r="T448" s="1" t="s">
        <v>145</v>
      </c>
      <c r="U448" s="1" t="str">
        <f>IF(ISNUMBER('Post Data'!$N448),"Done","Pending")</f>
        <v>Pending</v>
      </c>
      <c r="V448" s="5">
        <f>IFERROR('Post Data'!$N448-'Post Data'!$M448,5000)</f>
        <v>-45152.50278</v>
      </c>
      <c r="W448" s="1" t="str">
        <f t="array" ref="W448">IFS('Post Data'!$V448&lt;=5,"00-05 Days",
AND('Post Data'!$V448&gt;5,'Post Data'!$V448&lt;=10),"06-10 Days",
AND('Post Data'!$V448&gt;10,'Post Data'!$V448&lt;=15),"11-15 Days",
AND('Post Data'!$V448&gt;15,'Post Data'!$V448&lt;=20),"16-20 Days",
'Post Data'!$V448&gt;20,"20+ Days")</f>
        <v>00-05 Days</v>
      </c>
      <c r="X448" s="1" t="str">
        <f>IF(AND('Post Data'!$N448&lt;='Post Data'!$L448,'Post Data'!$N448&lt;&gt;0),"Within SLA",IF(AND(TODAY()&lt;='Post Data'!$L448,'Post Data'!$N448=0),"Within SLA","SLA Violated"))</f>
        <v>SLA Violated</v>
      </c>
      <c r="Y448" s="1" t="str">
        <f t="array" ref="Y448">IFERROR(INDEX('Pending @'!$B$2:$B$19,MATCH('Post Data'!$H448,'Pending @'!$A$2:$A$19,0)),
IF(AND('Post Data'!$D448="Region Update",'Post Data'!$AA448="Central"),"DNS-Central",
IF(AND('Post Data'!$D448="Region Update",'Post Data'!$AA448="Eastern"),"DNS-Eastern",
IF(AND('Post Data'!$D448="Region Update",'Post Data'!$AA448="Northern"),"DNS-Northern",
IF(AND('Post Data'!$D448="Region Update",'Post Data'!$AA448="Southern"),"DNS-Southern",
IF(AND('Post Data'!$D448="Region Update",'Post Data'!$AA448="Western"),"DNS-Western",
IF(AND('Post Data'!$D448="Region Update",'Post Data'!$AA448="Ops CO"),"DNS-Regional Ops",
IF(AND('Post Data'!$D448="Invoice Validation",'Post Data'!$AA448="Central"),"DNS-Central",
IF(AND('Post Data'!$D448="Invoice Validation",'Post Data'!$AA448="Eastern"),"DNS-Eastern",
IF(AND('Post Data'!$D448="Invoice Validation",'Post Data'!$AA448="Northern"),"DNS-Northern",
IF(AND('Post Data'!$D448="Invoice Validation",'Post Data'!$AA448="Southern"),"DNS-Southern",
IF(AND('Post Data'!$D448="Invoice Validation",'Post Data'!$AA448="Western"),"DNS-Western",
IF(AND('Post Data'!$D448="Invoiced Validation",'Post Data'!$AA448="Ops CO"),"DNS-Regional Ops",
IF(OR('Post Data'!$D448="Create &amp; Upload PO",'Post Data'!$D448="Payment Status Update",'Post Data'!$D448="Create SES and Send to Finance"),"DNS-Finance",
IF('Post Data'!$D448="SCM Invoice Validation","DNS-SCM")))))))))))))))</f>
        <v>DNS-Regional Ops</v>
      </c>
      <c r="Z448" s="1" t="str">
        <f>IF(ISNUMBER(SEARCH("DNS",'Post Data'!$Y448)),"DNS","Vendor")</f>
        <v>DNS</v>
      </c>
      <c r="AA448" s="1" t="str">
        <f t="array" ref="AA448">IFS(ISNUMBER(SEARCH("Central Office",'Post Data'!$C448)),"Ops CO",
OR(ISNUMBER(SEARCH("CNR",'Post Data'!$C448)),ISNUMBER(SEARCH("NWR",'Post Data'!$C448))),"Central",
OR(ISNUMBER(SEARCH("ESR",'Post Data'!$C448)),ISNUMBER(SEARCH("UVR",'Post Data'!$C448))),"Eastern",
OR(ISNUMBER(SEARCH("NCR",'Post Data'!$C448)),ISNUMBER(SEARCH("NTR",'Post Data'!$C448))),"Northern",
OR(ISNUMBER(SEARCH("WSR",'Post Data'!$C448)),ISNUMBER(SEARCH("SUR",'Post Data'!$C448))),"Southern",
OR(ISNUMBER(SEARCH("WCR",'Post Data'!$C448)),ISNUMBER(SEARCH("WNR",'Post Data'!$C448))),"Western")</f>
        <v>Ops CO</v>
      </c>
      <c r="AB448" s="1" t="str">
        <f>'Post Data'!$R448</f>
        <v>Depot-office-Security</v>
      </c>
      <c r="AC448" s="4">
        <v>45138.0</v>
      </c>
      <c r="AD448" s="1">
        <f>COUNTIFS('Post Data'!$X$2:$X$465,"Within SLA",'Post Data'!$C$2:$C$465,'Post Data'!$C448,'Post Data'!$D$2:$D$465,'Post Data'!$D448)</f>
        <v>0</v>
      </c>
      <c r="AE448" s="1">
        <f>COUNTIFS('Post Data'!$X$2:$X$465,"SLA Violated",'Post Data'!$C$2:$C$465,'Post Data'!$C448,'Post Data'!$D$2:$D$465,'Post Data'!$D448)</f>
        <v>1</v>
      </c>
      <c r="AF448" s="10">
        <f>'Post Data'!$AD448/('Post Data'!$AD448+'Post Data'!$AE448)</f>
        <v>0</v>
      </c>
    </row>
    <row r="449" ht="15.75" customHeight="1">
      <c r="A449" s="1" t="s">
        <v>195</v>
      </c>
      <c r="B449" s="1" t="s">
        <v>29</v>
      </c>
      <c r="C449" s="1" t="s">
        <v>196</v>
      </c>
      <c r="D449" s="1" t="s">
        <v>108</v>
      </c>
      <c r="E449" s="1"/>
      <c r="F449" s="1"/>
      <c r="G449" s="1" t="s">
        <v>183</v>
      </c>
      <c r="H449" s="1" t="s">
        <v>184</v>
      </c>
      <c r="I449" s="1">
        <v>264.0</v>
      </c>
      <c r="J449" s="1" t="s">
        <v>34</v>
      </c>
      <c r="K449" s="1" t="s">
        <v>35</v>
      </c>
      <c r="L449" s="9">
        <v>45152.50208333333</v>
      </c>
      <c r="M449" s="9">
        <v>45152.50277777778</v>
      </c>
      <c r="N449" s="9"/>
      <c r="O449" s="1" t="s">
        <v>36</v>
      </c>
      <c r="P449" s="1" t="b">
        <v>1</v>
      </c>
      <c r="Q449" s="1" t="s">
        <v>108</v>
      </c>
      <c r="R449" s="1" t="s">
        <v>197</v>
      </c>
      <c r="S449" s="1" t="s">
        <v>38</v>
      </c>
      <c r="T449" s="1" t="s">
        <v>198</v>
      </c>
      <c r="U449" s="1" t="str">
        <f>IF(ISNUMBER('Post Data'!$N449),"Done","Pending")</f>
        <v>Pending</v>
      </c>
      <c r="V449" s="5">
        <f>IFERROR('Post Data'!$N449-'Post Data'!$M449,5000)</f>
        <v>-45152.50278</v>
      </c>
      <c r="W449" s="1" t="str">
        <f t="array" ref="W449">IFS('Post Data'!$V449&lt;=5,"00-05 Days",
AND('Post Data'!$V449&gt;5,'Post Data'!$V449&lt;=10),"06-10 Days",
AND('Post Data'!$V449&gt;10,'Post Data'!$V449&lt;=15),"11-15 Days",
AND('Post Data'!$V449&gt;15,'Post Data'!$V449&lt;=20),"16-20 Days",
'Post Data'!$V449&gt;20,"20+ Days")</f>
        <v>00-05 Days</v>
      </c>
      <c r="X449" s="1" t="str">
        <f>IF(AND('Post Data'!$N449&lt;='Post Data'!$L449,'Post Data'!$N449&lt;&gt;0),"Within SLA",IF(AND(TODAY()&lt;='Post Data'!$L449,'Post Data'!$N449=0),"Within SLA","SLA Violated"))</f>
        <v>SLA Violated</v>
      </c>
      <c r="Y449" s="1" t="str">
        <f t="array" ref="Y449">IFERROR(INDEX('Pending @'!$B$2:$B$19,MATCH('Post Data'!$H449,'Pending @'!$A$2:$A$19,0)),
IF(AND('Post Data'!$D449="Region Update",'Post Data'!$AA449="Central"),"DNS-Central",
IF(AND('Post Data'!$D449="Region Update",'Post Data'!$AA449="Eastern"),"DNS-Eastern",
IF(AND('Post Data'!$D449="Region Update",'Post Data'!$AA449="Northern"),"DNS-Northern",
IF(AND('Post Data'!$D449="Region Update",'Post Data'!$AA449="Southern"),"DNS-Southern",
IF(AND('Post Data'!$D449="Region Update",'Post Data'!$AA449="Western"),"DNS-Western",
IF(AND('Post Data'!$D449="Region Update",'Post Data'!$AA449="Ops CO"),"DNS-Regional Ops",
IF(AND('Post Data'!$D449="Invoice Validation",'Post Data'!$AA449="Central"),"DNS-Central",
IF(AND('Post Data'!$D449="Invoice Validation",'Post Data'!$AA449="Eastern"),"DNS-Eastern",
IF(AND('Post Data'!$D449="Invoice Validation",'Post Data'!$AA449="Northern"),"DNS-Northern",
IF(AND('Post Data'!$D449="Invoice Validation",'Post Data'!$AA449="Southern"),"DNS-Southern",
IF(AND('Post Data'!$D449="Invoice Validation",'Post Data'!$AA449="Western"),"DNS-Western",
IF(AND('Post Data'!$D449="Invoiced Validation",'Post Data'!$AA449="Ops CO"),"DNS-Regional Ops",
IF(OR('Post Data'!$D449="Create &amp; Upload PO",'Post Data'!$D449="Payment Status Update",'Post Data'!$D449="Create SES and Send to Finance"),"DNS-Finance",
IF('Post Data'!$D449="SCM Invoice Validation","DNS-SCM")))))))))))))))</f>
        <v>DNS-Regional Ops</v>
      </c>
      <c r="Z449" s="1" t="str">
        <f>IF(ISNUMBER(SEARCH("DNS",'Post Data'!$Y449)),"DNS","Vendor")</f>
        <v>DNS</v>
      </c>
      <c r="AA449" s="1" t="str">
        <f t="array" ref="AA449">IFS(ISNUMBER(SEARCH("Central Office",'Post Data'!$C449)),"Ops CO",
OR(ISNUMBER(SEARCH("CNR",'Post Data'!$C449)),ISNUMBER(SEARCH("NWR",'Post Data'!$C449))),"Central",
OR(ISNUMBER(SEARCH("ESR",'Post Data'!$C449)),ISNUMBER(SEARCH("UVR",'Post Data'!$C449))),"Eastern",
OR(ISNUMBER(SEARCH("NCR",'Post Data'!$C449)),ISNUMBER(SEARCH("NTR",'Post Data'!$C449))),"Northern",
OR(ISNUMBER(SEARCH("WSR",'Post Data'!$C449)),ISNUMBER(SEARCH("SUR",'Post Data'!$C449))),"Southern",
OR(ISNUMBER(SEARCH("WCR",'Post Data'!$C449)),ISNUMBER(SEARCH("WNR",'Post Data'!$C449))),"Western")</f>
        <v>Ops CO</v>
      </c>
      <c r="AB449" s="1" t="str">
        <f>'Post Data'!$R449</f>
        <v>Vehicle - Base Rental</v>
      </c>
      <c r="AC449" s="4">
        <v>45138.0</v>
      </c>
      <c r="AD449" s="1">
        <f>COUNTIFS('Post Data'!$X$2:$X$465,"Within SLA",'Post Data'!$C$2:$C$465,'Post Data'!$C449,'Post Data'!$D$2:$D$465,'Post Data'!$D449)</f>
        <v>0</v>
      </c>
      <c r="AE449" s="1">
        <f>COUNTIFS('Post Data'!$X$2:$X$465,"SLA Violated",'Post Data'!$C$2:$C$465,'Post Data'!$C449,'Post Data'!$D$2:$D$465,'Post Data'!$D449)</f>
        <v>1</v>
      </c>
      <c r="AF449" s="10">
        <f>'Post Data'!$AD449/('Post Data'!$AD449+'Post Data'!$AE449)</f>
        <v>0</v>
      </c>
    </row>
    <row r="450" ht="15.75" customHeight="1">
      <c r="A450" s="1" t="s">
        <v>199</v>
      </c>
      <c r="B450" s="1" t="s">
        <v>29</v>
      </c>
      <c r="C450" s="1" t="s">
        <v>200</v>
      </c>
      <c r="D450" s="1" t="s">
        <v>108</v>
      </c>
      <c r="E450" s="1"/>
      <c r="F450" s="1"/>
      <c r="G450" s="1" t="s">
        <v>183</v>
      </c>
      <c r="H450" s="1" t="s">
        <v>184</v>
      </c>
      <c r="I450" s="1">
        <v>238.0</v>
      </c>
      <c r="J450" s="1" t="s">
        <v>34</v>
      </c>
      <c r="K450" s="1" t="s">
        <v>35</v>
      </c>
      <c r="L450" s="9">
        <v>45152.50208333333</v>
      </c>
      <c r="M450" s="9">
        <v>45152.50277777778</v>
      </c>
      <c r="N450" s="9"/>
      <c r="O450" s="1" t="s">
        <v>36</v>
      </c>
      <c r="P450" s="1" t="b">
        <v>1</v>
      </c>
      <c r="Q450" s="1" t="s">
        <v>108</v>
      </c>
      <c r="R450" s="1" t="s">
        <v>197</v>
      </c>
      <c r="S450" s="1" t="s">
        <v>38</v>
      </c>
      <c r="T450" s="1" t="s">
        <v>159</v>
      </c>
      <c r="U450" s="1" t="str">
        <f>IF(ISNUMBER('Post Data'!$N450),"Done","Pending")</f>
        <v>Pending</v>
      </c>
      <c r="V450" s="5">
        <f>IFERROR('Post Data'!$N450-'Post Data'!$M450,5000)</f>
        <v>-45152.50278</v>
      </c>
      <c r="W450" s="1" t="str">
        <f t="array" ref="W450">IFS('Post Data'!$V450&lt;=5,"00-05 Days",
AND('Post Data'!$V450&gt;5,'Post Data'!$V450&lt;=10),"06-10 Days",
AND('Post Data'!$V450&gt;10,'Post Data'!$V450&lt;=15),"11-15 Days",
AND('Post Data'!$V450&gt;15,'Post Data'!$V450&lt;=20),"16-20 Days",
'Post Data'!$V450&gt;20,"20+ Days")</f>
        <v>00-05 Days</v>
      </c>
      <c r="X450" s="1" t="str">
        <f>IF(AND('Post Data'!$N450&lt;='Post Data'!$L450,'Post Data'!$N450&lt;&gt;0),"Within SLA",IF(AND(TODAY()&lt;='Post Data'!$L450,'Post Data'!$N450=0),"Within SLA","SLA Violated"))</f>
        <v>SLA Violated</v>
      </c>
      <c r="Y450" s="1" t="str">
        <f t="array" ref="Y450">IFERROR(INDEX('Pending @'!$B$2:$B$19,MATCH('Post Data'!$H450,'Pending @'!$A$2:$A$19,0)),
IF(AND('Post Data'!$D450="Region Update",'Post Data'!$AA450="Central"),"DNS-Central",
IF(AND('Post Data'!$D450="Region Update",'Post Data'!$AA450="Eastern"),"DNS-Eastern",
IF(AND('Post Data'!$D450="Region Update",'Post Data'!$AA450="Northern"),"DNS-Northern",
IF(AND('Post Data'!$D450="Region Update",'Post Data'!$AA450="Southern"),"DNS-Southern",
IF(AND('Post Data'!$D450="Region Update",'Post Data'!$AA450="Western"),"DNS-Western",
IF(AND('Post Data'!$D450="Region Update",'Post Data'!$AA450="Ops CO"),"DNS-Regional Ops",
IF(AND('Post Data'!$D450="Invoice Validation",'Post Data'!$AA450="Central"),"DNS-Central",
IF(AND('Post Data'!$D450="Invoice Validation",'Post Data'!$AA450="Eastern"),"DNS-Eastern",
IF(AND('Post Data'!$D450="Invoice Validation",'Post Data'!$AA450="Northern"),"DNS-Northern",
IF(AND('Post Data'!$D450="Invoice Validation",'Post Data'!$AA450="Southern"),"DNS-Southern",
IF(AND('Post Data'!$D450="Invoice Validation",'Post Data'!$AA450="Western"),"DNS-Western",
IF(AND('Post Data'!$D450="Invoiced Validation",'Post Data'!$AA450="Ops CO"),"DNS-Regional Ops",
IF(OR('Post Data'!$D450="Create &amp; Upload PO",'Post Data'!$D450="Payment Status Update",'Post Data'!$D450="Create SES and Send to Finance"),"DNS-Finance",
IF('Post Data'!$D450="SCM Invoice Validation","DNS-SCM")))))))))))))))</f>
        <v>DNS-Regional Ops</v>
      </c>
      <c r="Z450" s="1" t="str">
        <f>IF(ISNUMBER(SEARCH("DNS",'Post Data'!$Y450)),"DNS","Vendor")</f>
        <v>DNS</v>
      </c>
      <c r="AA450" s="1" t="str">
        <f t="array" ref="AA450">IFS(ISNUMBER(SEARCH("Central Office",'Post Data'!$C450)),"Ops CO",
OR(ISNUMBER(SEARCH("CNR",'Post Data'!$C450)),ISNUMBER(SEARCH("NWR",'Post Data'!$C450))),"Central",
OR(ISNUMBER(SEARCH("ESR",'Post Data'!$C450)),ISNUMBER(SEARCH("UVR",'Post Data'!$C450))),"Eastern",
OR(ISNUMBER(SEARCH("NCR",'Post Data'!$C450)),ISNUMBER(SEARCH("NTR",'Post Data'!$C450))),"Northern",
OR(ISNUMBER(SEARCH("WSR",'Post Data'!$C450)),ISNUMBER(SEARCH("SUR",'Post Data'!$C450))),"Southern",
OR(ISNUMBER(SEARCH("WCR",'Post Data'!$C450)),ISNUMBER(SEARCH("WNR",'Post Data'!$C450))),"Western")</f>
        <v>Ops CO</v>
      </c>
      <c r="AB450" s="1" t="str">
        <f>'Post Data'!$R450</f>
        <v>Vehicle - Base Rental</v>
      </c>
      <c r="AC450" s="4">
        <v>45138.0</v>
      </c>
      <c r="AD450" s="1">
        <f>COUNTIFS('Post Data'!$X$2:$X$465,"Within SLA",'Post Data'!$C$2:$C$465,'Post Data'!$C450,'Post Data'!$D$2:$D$465,'Post Data'!$D450)</f>
        <v>0</v>
      </c>
      <c r="AE450" s="1">
        <f>COUNTIFS('Post Data'!$X$2:$X$465,"SLA Violated",'Post Data'!$C$2:$C$465,'Post Data'!$C450,'Post Data'!$D$2:$D$465,'Post Data'!$D450)</f>
        <v>1</v>
      </c>
      <c r="AF450" s="10">
        <f>'Post Data'!$AD450/('Post Data'!$AD450+'Post Data'!$AE450)</f>
        <v>0</v>
      </c>
    </row>
    <row r="451" ht="15.75" customHeight="1">
      <c r="A451" s="1" t="s">
        <v>201</v>
      </c>
      <c r="B451" s="1" t="s">
        <v>29</v>
      </c>
      <c r="C451" s="1" t="s">
        <v>202</v>
      </c>
      <c r="D451" s="1" t="s">
        <v>108</v>
      </c>
      <c r="E451" s="1"/>
      <c r="F451" s="1"/>
      <c r="G451" s="1" t="s">
        <v>183</v>
      </c>
      <c r="H451" s="1" t="s">
        <v>184</v>
      </c>
      <c r="I451" s="1">
        <v>249.0</v>
      </c>
      <c r="J451" s="1" t="s">
        <v>34</v>
      </c>
      <c r="K451" s="1" t="s">
        <v>35</v>
      </c>
      <c r="L451" s="9">
        <v>45152.50208333333</v>
      </c>
      <c r="M451" s="9">
        <v>45152.50277777778</v>
      </c>
      <c r="N451" s="9"/>
      <c r="O451" s="1" t="s">
        <v>36</v>
      </c>
      <c r="P451" s="1" t="b">
        <v>1</v>
      </c>
      <c r="Q451" s="1" t="s">
        <v>108</v>
      </c>
      <c r="R451" s="1" t="s">
        <v>158</v>
      </c>
      <c r="S451" s="1" t="s">
        <v>38</v>
      </c>
      <c r="T451" s="1" t="s">
        <v>203</v>
      </c>
      <c r="U451" s="1" t="str">
        <f>IF(ISNUMBER('Post Data'!$N451),"Done","Pending")</f>
        <v>Pending</v>
      </c>
      <c r="V451" s="5">
        <f>IFERROR('Post Data'!$N451-'Post Data'!$M451,5000)</f>
        <v>-45152.50278</v>
      </c>
      <c r="W451" s="1" t="str">
        <f t="array" ref="W451">IFS('Post Data'!$V451&lt;=5,"00-05 Days",
AND('Post Data'!$V451&gt;5,'Post Data'!$V451&lt;=10),"06-10 Days",
AND('Post Data'!$V451&gt;10,'Post Data'!$V451&lt;=15),"11-15 Days",
AND('Post Data'!$V451&gt;15,'Post Data'!$V451&lt;=20),"16-20 Days",
'Post Data'!$V451&gt;20,"20+ Days")</f>
        <v>00-05 Days</v>
      </c>
      <c r="X451" s="1" t="str">
        <f>IF(AND('Post Data'!$N451&lt;='Post Data'!$L451,'Post Data'!$N451&lt;&gt;0),"Within SLA",IF(AND(TODAY()&lt;='Post Data'!$L451,'Post Data'!$N451=0),"Within SLA","SLA Violated"))</f>
        <v>SLA Violated</v>
      </c>
      <c r="Y451" s="1" t="str">
        <f t="array" ref="Y451">IFERROR(INDEX('Pending @'!$B$2:$B$19,MATCH('Post Data'!$H451,'Pending @'!$A$2:$A$19,0)),
IF(AND('Post Data'!$D451="Region Update",'Post Data'!$AA451="Central"),"DNS-Central",
IF(AND('Post Data'!$D451="Region Update",'Post Data'!$AA451="Eastern"),"DNS-Eastern",
IF(AND('Post Data'!$D451="Region Update",'Post Data'!$AA451="Northern"),"DNS-Northern",
IF(AND('Post Data'!$D451="Region Update",'Post Data'!$AA451="Southern"),"DNS-Southern",
IF(AND('Post Data'!$D451="Region Update",'Post Data'!$AA451="Western"),"DNS-Western",
IF(AND('Post Data'!$D451="Region Update",'Post Data'!$AA451="Ops CO"),"DNS-Regional Ops",
IF(AND('Post Data'!$D451="Invoice Validation",'Post Data'!$AA451="Central"),"DNS-Central",
IF(AND('Post Data'!$D451="Invoice Validation",'Post Data'!$AA451="Eastern"),"DNS-Eastern",
IF(AND('Post Data'!$D451="Invoice Validation",'Post Data'!$AA451="Northern"),"DNS-Northern",
IF(AND('Post Data'!$D451="Invoice Validation",'Post Data'!$AA451="Southern"),"DNS-Southern",
IF(AND('Post Data'!$D451="Invoice Validation",'Post Data'!$AA451="Western"),"DNS-Western",
IF(AND('Post Data'!$D451="Invoiced Validation",'Post Data'!$AA451="Ops CO"),"DNS-Regional Ops",
IF(OR('Post Data'!$D451="Create &amp; Upload PO",'Post Data'!$D451="Payment Status Update",'Post Data'!$D451="Create SES and Send to Finance"),"DNS-Finance",
IF('Post Data'!$D451="SCM Invoice Validation","DNS-SCM")))))))))))))))</f>
        <v>DNS-Regional Ops</v>
      </c>
      <c r="Z451" s="1" t="str">
        <f>IF(ISNUMBER(SEARCH("DNS",'Post Data'!$Y451)),"DNS","Vendor")</f>
        <v>DNS</v>
      </c>
      <c r="AA451" s="1" t="str">
        <f t="array" ref="AA451">IFS(ISNUMBER(SEARCH("Central Office",'Post Data'!$C451)),"Ops CO",
OR(ISNUMBER(SEARCH("CNR",'Post Data'!$C451)),ISNUMBER(SEARCH("NWR",'Post Data'!$C451))),"Central",
OR(ISNUMBER(SEARCH("ESR",'Post Data'!$C451)),ISNUMBER(SEARCH("UVR",'Post Data'!$C451))),"Eastern",
OR(ISNUMBER(SEARCH("NCR",'Post Data'!$C451)),ISNUMBER(SEARCH("NTR",'Post Data'!$C451))),"Northern",
OR(ISNUMBER(SEARCH("WSR",'Post Data'!$C451)),ISNUMBER(SEARCH("SUR",'Post Data'!$C451))),"Southern",
OR(ISNUMBER(SEARCH("WCR",'Post Data'!$C451)),ISNUMBER(SEARCH("WNR",'Post Data'!$C451))),"Western")</f>
        <v>Ops CO</v>
      </c>
      <c r="AB451" s="1" t="str">
        <f>'Post Data'!$R451</f>
        <v>Vehicle - Additional</v>
      </c>
      <c r="AC451" s="4">
        <v>45138.0</v>
      </c>
      <c r="AD451" s="1">
        <f>COUNTIFS('Post Data'!$X$2:$X$465,"Within SLA",'Post Data'!$C$2:$C$465,'Post Data'!$C451,'Post Data'!$D$2:$D$465,'Post Data'!$D451)</f>
        <v>0</v>
      </c>
      <c r="AE451" s="1">
        <f>COUNTIFS('Post Data'!$X$2:$X$465,"SLA Violated",'Post Data'!$C$2:$C$465,'Post Data'!$C451,'Post Data'!$D$2:$D$465,'Post Data'!$D451)</f>
        <v>1</v>
      </c>
      <c r="AF451" s="10">
        <f>'Post Data'!$AD451/('Post Data'!$AD451+'Post Data'!$AE451)</f>
        <v>0</v>
      </c>
    </row>
    <row r="452" ht="15.75" customHeight="1">
      <c r="A452" s="1" t="s">
        <v>204</v>
      </c>
      <c r="B452" s="1" t="s">
        <v>29</v>
      </c>
      <c r="C452" s="1" t="s">
        <v>205</v>
      </c>
      <c r="D452" s="1" t="s">
        <v>108</v>
      </c>
      <c r="E452" s="1"/>
      <c r="F452" s="1"/>
      <c r="G452" s="1" t="s">
        <v>183</v>
      </c>
      <c r="H452" s="1" t="s">
        <v>184</v>
      </c>
      <c r="I452" s="1">
        <v>273.0</v>
      </c>
      <c r="J452" s="1" t="s">
        <v>34</v>
      </c>
      <c r="K452" s="1" t="s">
        <v>35</v>
      </c>
      <c r="L452" s="9">
        <v>45152.50208333333</v>
      </c>
      <c r="M452" s="9">
        <v>45152.50277777778</v>
      </c>
      <c r="N452" s="9"/>
      <c r="O452" s="1" t="s">
        <v>36</v>
      </c>
      <c r="P452" s="1" t="b">
        <v>1</v>
      </c>
      <c r="Q452" s="1" t="s">
        <v>108</v>
      </c>
      <c r="R452" s="1" t="s">
        <v>197</v>
      </c>
      <c r="S452" s="1" t="s">
        <v>38</v>
      </c>
      <c r="T452" s="1" t="s">
        <v>206</v>
      </c>
      <c r="U452" s="1" t="str">
        <f>IF(ISNUMBER('Post Data'!$N452),"Done","Pending")</f>
        <v>Pending</v>
      </c>
      <c r="V452" s="5">
        <f>IFERROR('Post Data'!$N452-'Post Data'!$M452,5000)</f>
        <v>-45152.50278</v>
      </c>
      <c r="W452" s="1" t="str">
        <f t="array" ref="W452">IFS('Post Data'!$V452&lt;=5,"00-05 Days",
AND('Post Data'!$V452&gt;5,'Post Data'!$V452&lt;=10),"06-10 Days",
AND('Post Data'!$V452&gt;10,'Post Data'!$V452&lt;=15),"11-15 Days",
AND('Post Data'!$V452&gt;15,'Post Data'!$V452&lt;=20),"16-20 Days",
'Post Data'!$V452&gt;20,"20+ Days")</f>
        <v>00-05 Days</v>
      </c>
      <c r="X452" s="1" t="str">
        <f>IF(AND('Post Data'!$N452&lt;='Post Data'!$L452,'Post Data'!$N452&lt;&gt;0),"Within SLA",IF(AND(TODAY()&lt;='Post Data'!$L452,'Post Data'!$N452=0),"Within SLA","SLA Violated"))</f>
        <v>SLA Violated</v>
      </c>
      <c r="Y452" s="1" t="str">
        <f t="array" ref="Y452">IFERROR(INDEX('Pending @'!$B$2:$B$19,MATCH('Post Data'!$H452,'Pending @'!$A$2:$A$19,0)),
IF(AND('Post Data'!$D452="Region Update",'Post Data'!$AA452="Central"),"DNS-Central",
IF(AND('Post Data'!$D452="Region Update",'Post Data'!$AA452="Eastern"),"DNS-Eastern",
IF(AND('Post Data'!$D452="Region Update",'Post Data'!$AA452="Northern"),"DNS-Northern",
IF(AND('Post Data'!$D452="Region Update",'Post Data'!$AA452="Southern"),"DNS-Southern",
IF(AND('Post Data'!$D452="Region Update",'Post Data'!$AA452="Western"),"DNS-Western",
IF(AND('Post Data'!$D452="Region Update",'Post Data'!$AA452="Ops CO"),"DNS-Regional Ops",
IF(AND('Post Data'!$D452="Invoice Validation",'Post Data'!$AA452="Central"),"DNS-Central",
IF(AND('Post Data'!$D452="Invoice Validation",'Post Data'!$AA452="Eastern"),"DNS-Eastern",
IF(AND('Post Data'!$D452="Invoice Validation",'Post Data'!$AA452="Northern"),"DNS-Northern",
IF(AND('Post Data'!$D452="Invoice Validation",'Post Data'!$AA452="Southern"),"DNS-Southern",
IF(AND('Post Data'!$D452="Invoice Validation",'Post Data'!$AA452="Western"),"DNS-Western",
IF(AND('Post Data'!$D452="Invoiced Validation",'Post Data'!$AA452="Ops CO"),"DNS-Regional Ops",
IF(OR('Post Data'!$D452="Create &amp; Upload PO",'Post Data'!$D452="Payment Status Update",'Post Data'!$D452="Create SES and Send to Finance"),"DNS-Finance",
IF('Post Data'!$D452="SCM Invoice Validation","DNS-SCM")))))))))))))))</f>
        <v>DNS-Regional Ops</v>
      </c>
      <c r="Z452" s="1" t="str">
        <f>IF(ISNUMBER(SEARCH("DNS",'Post Data'!$Y452)),"DNS","Vendor")</f>
        <v>DNS</v>
      </c>
      <c r="AA452" s="1" t="str">
        <f t="array" ref="AA452">IFS(ISNUMBER(SEARCH("Central Office",'Post Data'!$C452)),"Ops CO",
OR(ISNUMBER(SEARCH("CNR",'Post Data'!$C452)),ISNUMBER(SEARCH("NWR",'Post Data'!$C452))),"Central",
OR(ISNUMBER(SEARCH("ESR",'Post Data'!$C452)),ISNUMBER(SEARCH("UVR",'Post Data'!$C452))),"Eastern",
OR(ISNUMBER(SEARCH("NCR",'Post Data'!$C452)),ISNUMBER(SEARCH("NTR",'Post Data'!$C452))),"Northern",
OR(ISNUMBER(SEARCH("WSR",'Post Data'!$C452)),ISNUMBER(SEARCH("SUR",'Post Data'!$C452))),"Southern",
OR(ISNUMBER(SEARCH("WCR",'Post Data'!$C452)),ISNUMBER(SEARCH("WNR",'Post Data'!$C452))),"Western")</f>
        <v>Ops CO</v>
      </c>
      <c r="AB452" s="1" t="str">
        <f>'Post Data'!$R452</f>
        <v>Vehicle - Base Rental</v>
      </c>
      <c r="AC452" s="4">
        <v>45138.0</v>
      </c>
      <c r="AD452" s="1">
        <f>COUNTIFS('Post Data'!$X$2:$X$465,"Within SLA",'Post Data'!$C$2:$C$465,'Post Data'!$C452,'Post Data'!$D$2:$D$465,'Post Data'!$D452)</f>
        <v>0</v>
      </c>
      <c r="AE452" s="1">
        <f>COUNTIFS('Post Data'!$X$2:$X$465,"SLA Violated",'Post Data'!$C$2:$C$465,'Post Data'!$C452,'Post Data'!$D$2:$D$465,'Post Data'!$D452)</f>
        <v>1</v>
      </c>
      <c r="AF452" s="10">
        <f>'Post Data'!$AD452/('Post Data'!$AD452+'Post Data'!$AE452)</f>
        <v>0</v>
      </c>
    </row>
    <row r="453" ht="15.75" customHeight="1">
      <c r="A453" s="1" t="s">
        <v>207</v>
      </c>
      <c r="B453" s="1" t="s">
        <v>29</v>
      </c>
      <c r="C453" s="1" t="s">
        <v>208</v>
      </c>
      <c r="D453" s="1" t="s">
        <v>108</v>
      </c>
      <c r="E453" s="1"/>
      <c r="F453" s="1"/>
      <c r="G453" s="1" t="s">
        <v>183</v>
      </c>
      <c r="H453" s="1" t="s">
        <v>184</v>
      </c>
      <c r="I453" s="1">
        <v>274.0</v>
      </c>
      <c r="J453" s="1" t="s">
        <v>34</v>
      </c>
      <c r="K453" s="1" t="s">
        <v>35</v>
      </c>
      <c r="L453" s="9">
        <v>45152.50208333333</v>
      </c>
      <c r="M453" s="9">
        <v>45152.50277777778</v>
      </c>
      <c r="N453" s="9"/>
      <c r="O453" s="1" t="s">
        <v>36</v>
      </c>
      <c r="P453" s="1" t="b">
        <v>1</v>
      </c>
      <c r="Q453" s="1" t="s">
        <v>108</v>
      </c>
      <c r="R453" s="1" t="s">
        <v>158</v>
      </c>
      <c r="S453" s="1" t="s">
        <v>38</v>
      </c>
      <c r="T453" s="1" t="s">
        <v>159</v>
      </c>
      <c r="U453" s="1" t="str">
        <f>IF(ISNUMBER('Post Data'!$N453),"Done","Pending")</f>
        <v>Pending</v>
      </c>
      <c r="V453" s="5">
        <f>IFERROR('Post Data'!$N453-'Post Data'!$M453,5000)</f>
        <v>-45152.50278</v>
      </c>
      <c r="W453" s="1" t="str">
        <f t="array" ref="W453">IFS('Post Data'!$V453&lt;=5,"00-05 Days",
AND('Post Data'!$V453&gt;5,'Post Data'!$V453&lt;=10),"06-10 Days",
AND('Post Data'!$V453&gt;10,'Post Data'!$V453&lt;=15),"11-15 Days",
AND('Post Data'!$V453&gt;15,'Post Data'!$V453&lt;=20),"16-20 Days",
'Post Data'!$V453&gt;20,"20+ Days")</f>
        <v>00-05 Days</v>
      </c>
      <c r="X453" s="1" t="str">
        <f>IF(AND('Post Data'!$N453&lt;='Post Data'!$L453,'Post Data'!$N453&lt;&gt;0),"Within SLA",IF(AND(TODAY()&lt;='Post Data'!$L453,'Post Data'!$N453=0),"Within SLA","SLA Violated"))</f>
        <v>SLA Violated</v>
      </c>
      <c r="Y453" s="1" t="str">
        <f t="array" ref="Y453">IFERROR(INDEX('Pending @'!$B$2:$B$19,MATCH('Post Data'!$H453,'Pending @'!$A$2:$A$19,0)),
IF(AND('Post Data'!$D453="Region Update",'Post Data'!$AA453="Central"),"DNS-Central",
IF(AND('Post Data'!$D453="Region Update",'Post Data'!$AA453="Eastern"),"DNS-Eastern",
IF(AND('Post Data'!$D453="Region Update",'Post Data'!$AA453="Northern"),"DNS-Northern",
IF(AND('Post Data'!$D453="Region Update",'Post Data'!$AA453="Southern"),"DNS-Southern",
IF(AND('Post Data'!$D453="Region Update",'Post Data'!$AA453="Western"),"DNS-Western",
IF(AND('Post Data'!$D453="Region Update",'Post Data'!$AA453="Ops CO"),"DNS-Regional Ops",
IF(AND('Post Data'!$D453="Invoice Validation",'Post Data'!$AA453="Central"),"DNS-Central",
IF(AND('Post Data'!$D453="Invoice Validation",'Post Data'!$AA453="Eastern"),"DNS-Eastern",
IF(AND('Post Data'!$D453="Invoice Validation",'Post Data'!$AA453="Northern"),"DNS-Northern",
IF(AND('Post Data'!$D453="Invoice Validation",'Post Data'!$AA453="Southern"),"DNS-Southern",
IF(AND('Post Data'!$D453="Invoice Validation",'Post Data'!$AA453="Western"),"DNS-Western",
IF(AND('Post Data'!$D453="Invoiced Validation",'Post Data'!$AA453="Ops CO"),"DNS-Regional Ops",
IF(OR('Post Data'!$D453="Create &amp; Upload PO",'Post Data'!$D453="Payment Status Update",'Post Data'!$D453="Create SES and Send to Finance"),"DNS-Finance",
IF('Post Data'!$D453="SCM Invoice Validation","DNS-SCM")))))))))))))))</f>
        <v>DNS-Regional Ops</v>
      </c>
      <c r="Z453" s="1" t="str">
        <f>IF(ISNUMBER(SEARCH("DNS",'Post Data'!$Y453)),"DNS","Vendor")</f>
        <v>DNS</v>
      </c>
      <c r="AA453" s="1" t="str">
        <f t="array" ref="AA453">IFS(ISNUMBER(SEARCH("Central Office",'Post Data'!$C453)),"Ops CO",
OR(ISNUMBER(SEARCH("CNR",'Post Data'!$C453)),ISNUMBER(SEARCH("NWR",'Post Data'!$C453))),"Central",
OR(ISNUMBER(SEARCH("ESR",'Post Data'!$C453)),ISNUMBER(SEARCH("UVR",'Post Data'!$C453))),"Eastern",
OR(ISNUMBER(SEARCH("NCR",'Post Data'!$C453)),ISNUMBER(SEARCH("NTR",'Post Data'!$C453))),"Northern",
OR(ISNUMBER(SEARCH("WSR",'Post Data'!$C453)),ISNUMBER(SEARCH("SUR",'Post Data'!$C453))),"Southern",
OR(ISNUMBER(SEARCH("WCR",'Post Data'!$C453)),ISNUMBER(SEARCH("WNR",'Post Data'!$C453))),"Western")</f>
        <v>Ops CO</v>
      </c>
      <c r="AB453" s="1" t="str">
        <f>'Post Data'!$R453</f>
        <v>Vehicle - Additional</v>
      </c>
      <c r="AC453" s="4">
        <v>45138.0</v>
      </c>
      <c r="AD453" s="1">
        <f>COUNTIFS('Post Data'!$X$2:$X$465,"Within SLA",'Post Data'!$C$2:$C$465,'Post Data'!$C453,'Post Data'!$D$2:$D$465,'Post Data'!$D453)</f>
        <v>0</v>
      </c>
      <c r="AE453" s="1">
        <f>COUNTIFS('Post Data'!$X$2:$X$465,"SLA Violated",'Post Data'!$C$2:$C$465,'Post Data'!$C453,'Post Data'!$D$2:$D$465,'Post Data'!$D453)</f>
        <v>1</v>
      </c>
      <c r="AF453" s="10">
        <f>'Post Data'!$AD453/('Post Data'!$AD453+'Post Data'!$AE453)</f>
        <v>0</v>
      </c>
    </row>
    <row r="454" ht="15.75" customHeight="1">
      <c r="A454" s="1" t="s">
        <v>209</v>
      </c>
      <c r="B454" s="1" t="s">
        <v>29</v>
      </c>
      <c r="C454" s="1" t="s">
        <v>210</v>
      </c>
      <c r="D454" s="1" t="s">
        <v>108</v>
      </c>
      <c r="E454" s="1"/>
      <c r="F454" s="1"/>
      <c r="G454" s="1" t="s">
        <v>183</v>
      </c>
      <c r="H454" s="1" t="s">
        <v>184</v>
      </c>
      <c r="I454" s="1">
        <v>265.0</v>
      </c>
      <c r="J454" s="1" t="s">
        <v>34</v>
      </c>
      <c r="K454" s="1" t="s">
        <v>35</v>
      </c>
      <c r="L454" s="9">
        <v>45152.50208333333</v>
      </c>
      <c r="M454" s="9">
        <v>45152.50277777778</v>
      </c>
      <c r="N454" s="9"/>
      <c r="O454" s="1" t="s">
        <v>36</v>
      </c>
      <c r="P454" s="1" t="b">
        <v>1</v>
      </c>
      <c r="Q454" s="1" t="s">
        <v>108</v>
      </c>
      <c r="R454" s="1" t="s">
        <v>158</v>
      </c>
      <c r="S454" s="1" t="s">
        <v>38</v>
      </c>
      <c r="T454" s="1" t="s">
        <v>206</v>
      </c>
      <c r="U454" s="1" t="str">
        <f>IF(ISNUMBER('Post Data'!$N454),"Done","Pending")</f>
        <v>Pending</v>
      </c>
      <c r="V454" s="5">
        <f>IFERROR('Post Data'!$N454-'Post Data'!$M454,5000)</f>
        <v>-45152.50278</v>
      </c>
      <c r="W454" s="1" t="str">
        <f t="array" ref="W454">IFS('Post Data'!$V454&lt;=5,"00-05 Days",
AND('Post Data'!$V454&gt;5,'Post Data'!$V454&lt;=10),"06-10 Days",
AND('Post Data'!$V454&gt;10,'Post Data'!$V454&lt;=15),"11-15 Days",
AND('Post Data'!$V454&gt;15,'Post Data'!$V454&lt;=20),"16-20 Days",
'Post Data'!$V454&gt;20,"20+ Days")</f>
        <v>00-05 Days</v>
      </c>
      <c r="X454" s="1" t="str">
        <f>IF(AND('Post Data'!$N454&lt;='Post Data'!$L454,'Post Data'!$N454&lt;&gt;0),"Within SLA",IF(AND(TODAY()&lt;='Post Data'!$L454,'Post Data'!$N454=0),"Within SLA","SLA Violated"))</f>
        <v>SLA Violated</v>
      </c>
      <c r="Y454" s="1" t="str">
        <f t="array" ref="Y454">IFERROR(INDEX('Pending @'!$B$2:$B$19,MATCH('Post Data'!$H454,'Pending @'!$A$2:$A$19,0)),
IF(AND('Post Data'!$D454="Region Update",'Post Data'!$AA454="Central"),"DNS-Central",
IF(AND('Post Data'!$D454="Region Update",'Post Data'!$AA454="Eastern"),"DNS-Eastern",
IF(AND('Post Data'!$D454="Region Update",'Post Data'!$AA454="Northern"),"DNS-Northern",
IF(AND('Post Data'!$D454="Region Update",'Post Data'!$AA454="Southern"),"DNS-Southern",
IF(AND('Post Data'!$D454="Region Update",'Post Data'!$AA454="Western"),"DNS-Western",
IF(AND('Post Data'!$D454="Region Update",'Post Data'!$AA454="Ops CO"),"DNS-Regional Ops",
IF(AND('Post Data'!$D454="Invoice Validation",'Post Data'!$AA454="Central"),"DNS-Central",
IF(AND('Post Data'!$D454="Invoice Validation",'Post Data'!$AA454="Eastern"),"DNS-Eastern",
IF(AND('Post Data'!$D454="Invoice Validation",'Post Data'!$AA454="Northern"),"DNS-Northern",
IF(AND('Post Data'!$D454="Invoice Validation",'Post Data'!$AA454="Southern"),"DNS-Southern",
IF(AND('Post Data'!$D454="Invoice Validation",'Post Data'!$AA454="Western"),"DNS-Western",
IF(AND('Post Data'!$D454="Invoiced Validation",'Post Data'!$AA454="Ops CO"),"DNS-Regional Ops",
IF(OR('Post Data'!$D454="Create &amp; Upload PO",'Post Data'!$D454="Payment Status Update",'Post Data'!$D454="Create SES and Send to Finance"),"DNS-Finance",
IF('Post Data'!$D454="SCM Invoice Validation","DNS-SCM")))))))))))))))</f>
        <v>DNS-Regional Ops</v>
      </c>
      <c r="Z454" s="1" t="str">
        <f>IF(ISNUMBER(SEARCH("DNS",'Post Data'!$Y454)),"DNS","Vendor")</f>
        <v>DNS</v>
      </c>
      <c r="AA454" s="1" t="str">
        <f t="array" ref="AA454">IFS(ISNUMBER(SEARCH("Central Office",'Post Data'!$C454)),"Ops CO",
OR(ISNUMBER(SEARCH("CNR",'Post Data'!$C454)),ISNUMBER(SEARCH("NWR",'Post Data'!$C454))),"Central",
OR(ISNUMBER(SEARCH("ESR",'Post Data'!$C454)),ISNUMBER(SEARCH("UVR",'Post Data'!$C454))),"Eastern",
OR(ISNUMBER(SEARCH("NCR",'Post Data'!$C454)),ISNUMBER(SEARCH("NTR",'Post Data'!$C454))),"Northern",
OR(ISNUMBER(SEARCH("WSR",'Post Data'!$C454)),ISNUMBER(SEARCH("SUR",'Post Data'!$C454))),"Southern",
OR(ISNUMBER(SEARCH("WCR",'Post Data'!$C454)),ISNUMBER(SEARCH("WNR",'Post Data'!$C454))),"Western")</f>
        <v>Ops CO</v>
      </c>
      <c r="AB454" s="1" t="str">
        <f>'Post Data'!$R454</f>
        <v>Vehicle - Additional</v>
      </c>
      <c r="AC454" s="4">
        <v>45138.0</v>
      </c>
      <c r="AD454" s="1">
        <f>COUNTIFS('Post Data'!$X$2:$X$465,"Within SLA",'Post Data'!$C$2:$C$465,'Post Data'!$C454,'Post Data'!$D$2:$D$465,'Post Data'!$D454)</f>
        <v>0</v>
      </c>
      <c r="AE454" s="1">
        <f>COUNTIFS('Post Data'!$X$2:$X$465,"SLA Violated",'Post Data'!$C$2:$C$465,'Post Data'!$C454,'Post Data'!$D$2:$D$465,'Post Data'!$D454)</f>
        <v>1</v>
      </c>
      <c r="AF454" s="10">
        <f>'Post Data'!$AD454/('Post Data'!$AD454+'Post Data'!$AE454)</f>
        <v>0</v>
      </c>
    </row>
    <row r="455" ht="15.75" customHeight="1">
      <c r="A455" s="1" t="s">
        <v>211</v>
      </c>
      <c r="B455" s="1" t="s">
        <v>29</v>
      </c>
      <c r="C455" s="1" t="s">
        <v>212</v>
      </c>
      <c r="D455" s="1" t="s">
        <v>108</v>
      </c>
      <c r="E455" s="1"/>
      <c r="F455" s="1"/>
      <c r="G455" s="1" t="s">
        <v>183</v>
      </c>
      <c r="H455" s="1" t="s">
        <v>184</v>
      </c>
      <c r="I455" s="1">
        <v>256.0</v>
      </c>
      <c r="J455" s="1" t="s">
        <v>34</v>
      </c>
      <c r="K455" s="1" t="s">
        <v>35</v>
      </c>
      <c r="L455" s="9">
        <v>45152.50208333333</v>
      </c>
      <c r="M455" s="9">
        <v>45152.50277777778</v>
      </c>
      <c r="N455" s="9"/>
      <c r="O455" s="1" t="s">
        <v>36</v>
      </c>
      <c r="P455" s="1" t="b">
        <v>1</v>
      </c>
      <c r="Q455" s="1" t="s">
        <v>108</v>
      </c>
      <c r="R455" s="1" t="s">
        <v>158</v>
      </c>
      <c r="S455" s="1" t="s">
        <v>38</v>
      </c>
      <c r="T455" s="1" t="s">
        <v>198</v>
      </c>
      <c r="U455" s="1" t="str">
        <f>IF(ISNUMBER('Post Data'!$N455),"Done","Pending")</f>
        <v>Pending</v>
      </c>
      <c r="V455" s="5">
        <f>IFERROR('Post Data'!$N455-'Post Data'!$M455,5000)</f>
        <v>-45152.50278</v>
      </c>
      <c r="W455" s="1" t="str">
        <f t="array" ref="W455">IFS('Post Data'!$V455&lt;=5,"00-05 Days",
AND('Post Data'!$V455&gt;5,'Post Data'!$V455&lt;=10),"06-10 Days",
AND('Post Data'!$V455&gt;10,'Post Data'!$V455&lt;=15),"11-15 Days",
AND('Post Data'!$V455&gt;15,'Post Data'!$V455&lt;=20),"16-20 Days",
'Post Data'!$V455&gt;20,"20+ Days")</f>
        <v>00-05 Days</v>
      </c>
      <c r="X455" s="1" t="str">
        <f>IF(AND('Post Data'!$N455&lt;='Post Data'!$L455,'Post Data'!$N455&lt;&gt;0),"Within SLA",IF(AND(TODAY()&lt;='Post Data'!$L455,'Post Data'!$N455=0),"Within SLA","SLA Violated"))</f>
        <v>SLA Violated</v>
      </c>
      <c r="Y455" s="1" t="str">
        <f t="array" ref="Y455">IFERROR(INDEX('Pending @'!$B$2:$B$19,MATCH('Post Data'!$H455,'Pending @'!$A$2:$A$19,0)),
IF(AND('Post Data'!$D455="Region Update",'Post Data'!$AA455="Central"),"DNS-Central",
IF(AND('Post Data'!$D455="Region Update",'Post Data'!$AA455="Eastern"),"DNS-Eastern",
IF(AND('Post Data'!$D455="Region Update",'Post Data'!$AA455="Northern"),"DNS-Northern",
IF(AND('Post Data'!$D455="Region Update",'Post Data'!$AA455="Southern"),"DNS-Southern",
IF(AND('Post Data'!$D455="Region Update",'Post Data'!$AA455="Western"),"DNS-Western",
IF(AND('Post Data'!$D455="Region Update",'Post Data'!$AA455="Ops CO"),"DNS-Regional Ops",
IF(AND('Post Data'!$D455="Invoice Validation",'Post Data'!$AA455="Central"),"DNS-Central",
IF(AND('Post Data'!$D455="Invoice Validation",'Post Data'!$AA455="Eastern"),"DNS-Eastern",
IF(AND('Post Data'!$D455="Invoice Validation",'Post Data'!$AA455="Northern"),"DNS-Northern",
IF(AND('Post Data'!$D455="Invoice Validation",'Post Data'!$AA455="Southern"),"DNS-Southern",
IF(AND('Post Data'!$D455="Invoice Validation",'Post Data'!$AA455="Western"),"DNS-Western",
IF(AND('Post Data'!$D455="Invoiced Validation",'Post Data'!$AA455="Ops CO"),"DNS-Regional Ops",
IF(OR('Post Data'!$D455="Create &amp; Upload PO",'Post Data'!$D455="Payment Status Update",'Post Data'!$D455="Create SES and Send to Finance"),"DNS-Finance",
IF('Post Data'!$D455="SCM Invoice Validation","DNS-SCM")))))))))))))))</f>
        <v>DNS-Regional Ops</v>
      </c>
      <c r="Z455" s="1" t="str">
        <f>IF(ISNUMBER(SEARCH("DNS",'Post Data'!$Y455)),"DNS","Vendor")</f>
        <v>DNS</v>
      </c>
      <c r="AA455" s="1" t="str">
        <f t="array" ref="AA455">IFS(ISNUMBER(SEARCH("Central Office",'Post Data'!$C455)),"Ops CO",
OR(ISNUMBER(SEARCH("CNR",'Post Data'!$C455)),ISNUMBER(SEARCH("NWR",'Post Data'!$C455))),"Central",
OR(ISNUMBER(SEARCH("ESR",'Post Data'!$C455)),ISNUMBER(SEARCH("UVR",'Post Data'!$C455))),"Eastern",
OR(ISNUMBER(SEARCH("NCR",'Post Data'!$C455)),ISNUMBER(SEARCH("NTR",'Post Data'!$C455))),"Northern",
OR(ISNUMBER(SEARCH("WSR",'Post Data'!$C455)),ISNUMBER(SEARCH("SUR",'Post Data'!$C455))),"Southern",
OR(ISNUMBER(SEARCH("WCR",'Post Data'!$C455)),ISNUMBER(SEARCH("WNR",'Post Data'!$C455))),"Western")</f>
        <v>Ops CO</v>
      </c>
      <c r="AB455" s="1" t="str">
        <f>'Post Data'!$R455</f>
        <v>Vehicle - Additional</v>
      </c>
      <c r="AC455" s="4">
        <v>45138.0</v>
      </c>
      <c r="AD455" s="1">
        <f>COUNTIFS('Post Data'!$X$2:$X$465,"Within SLA",'Post Data'!$C$2:$C$465,'Post Data'!$C455,'Post Data'!$D$2:$D$465,'Post Data'!$D455)</f>
        <v>0</v>
      </c>
      <c r="AE455" s="1">
        <f>COUNTIFS('Post Data'!$X$2:$X$465,"SLA Violated",'Post Data'!$C$2:$C$465,'Post Data'!$C455,'Post Data'!$D$2:$D$465,'Post Data'!$D455)</f>
        <v>1</v>
      </c>
      <c r="AF455" s="10">
        <f>'Post Data'!$AD455/('Post Data'!$AD455+'Post Data'!$AE455)</f>
        <v>0</v>
      </c>
    </row>
    <row r="456" ht="15.75" customHeight="1">
      <c r="A456" s="1" t="s">
        <v>213</v>
      </c>
      <c r="B456" s="1" t="s">
        <v>29</v>
      </c>
      <c r="C456" s="1" t="s">
        <v>214</v>
      </c>
      <c r="D456" s="1" t="s">
        <v>108</v>
      </c>
      <c r="E456" s="1"/>
      <c r="F456" s="1"/>
      <c r="G456" s="1" t="s">
        <v>183</v>
      </c>
      <c r="H456" s="1" t="s">
        <v>184</v>
      </c>
      <c r="I456" s="1">
        <v>247.0</v>
      </c>
      <c r="J456" s="1" t="s">
        <v>34</v>
      </c>
      <c r="K456" s="1" t="s">
        <v>35</v>
      </c>
      <c r="L456" s="9">
        <v>45152.50208333333</v>
      </c>
      <c r="M456" s="9">
        <v>45152.50277777778</v>
      </c>
      <c r="N456" s="9"/>
      <c r="O456" s="1" t="s">
        <v>36</v>
      </c>
      <c r="P456" s="1" t="b">
        <v>1</v>
      </c>
      <c r="Q456" s="1" t="s">
        <v>108</v>
      </c>
      <c r="R456" s="1" t="s">
        <v>197</v>
      </c>
      <c r="S456" s="1" t="s">
        <v>38</v>
      </c>
      <c r="T456" s="1" t="s">
        <v>203</v>
      </c>
      <c r="U456" s="1" t="str">
        <f>IF(ISNUMBER('Post Data'!$N456),"Done","Pending")</f>
        <v>Pending</v>
      </c>
      <c r="V456" s="5">
        <f>IFERROR('Post Data'!$N456-'Post Data'!$M456,5000)</f>
        <v>-45152.50278</v>
      </c>
      <c r="W456" s="1" t="str">
        <f t="array" ref="W456">IFS('Post Data'!$V456&lt;=5,"00-05 Days",
AND('Post Data'!$V456&gt;5,'Post Data'!$V456&lt;=10),"06-10 Days",
AND('Post Data'!$V456&gt;10,'Post Data'!$V456&lt;=15),"11-15 Days",
AND('Post Data'!$V456&gt;15,'Post Data'!$V456&lt;=20),"16-20 Days",
'Post Data'!$V456&gt;20,"20+ Days")</f>
        <v>00-05 Days</v>
      </c>
      <c r="X456" s="1" t="str">
        <f>IF(AND('Post Data'!$N456&lt;='Post Data'!$L456,'Post Data'!$N456&lt;&gt;0),"Within SLA",IF(AND(TODAY()&lt;='Post Data'!$L456,'Post Data'!$N456=0),"Within SLA","SLA Violated"))</f>
        <v>SLA Violated</v>
      </c>
      <c r="Y456" s="1" t="str">
        <f t="array" ref="Y456">IFERROR(INDEX('Pending @'!$B$2:$B$19,MATCH('Post Data'!$H456,'Pending @'!$A$2:$A$19,0)),
IF(AND('Post Data'!$D456="Region Update",'Post Data'!$AA456="Central"),"DNS-Central",
IF(AND('Post Data'!$D456="Region Update",'Post Data'!$AA456="Eastern"),"DNS-Eastern",
IF(AND('Post Data'!$D456="Region Update",'Post Data'!$AA456="Northern"),"DNS-Northern",
IF(AND('Post Data'!$D456="Region Update",'Post Data'!$AA456="Southern"),"DNS-Southern",
IF(AND('Post Data'!$D456="Region Update",'Post Data'!$AA456="Western"),"DNS-Western",
IF(AND('Post Data'!$D456="Region Update",'Post Data'!$AA456="Ops CO"),"DNS-Regional Ops",
IF(AND('Post Data'!$D456="Invoice Validation",'Post Data'!$AA456="Central"),"DNS-Central",
IF(AND('Post Data'!$D456="Invoice Validation",'Post Data'!$AA456="Eastern"),"DNS-Eastern",
IF(AND('Post Data'!$D456="Invoice Validation",'Post Data'!$AA456="Northern"),"DNS-Northern",
IF(AND('Post Data'!$D456="Invoice Validation",'Post Data'!$AA456="Southern"),"DNS-Southern",
IF(AND('Post Data'!$D456="Invoice Validation",'Post Data'!$AA456="Western"),"DNS-Western",
IF(AND('Post Data'!$D456="Invoiced Validation",'Post Data'!$AA456="Ops CO"),"DNS-Regional Ops",
IF(OR('Post Data'!$D456="Create &amp; Upload PO",'Post Data'!$D456="Payment Status Update",'Post Data'!$D456="Create SES and Send to Finance"),"DNS-Finance",
IF('Post Data'!$D456="SCM Invoice Validation","DNS-SCM")))))))))))))))</f>
        <v>DNS-Regional Ops</v>
      </c>
      <c r="Z456" s="1" t="str">
        <f>IF(ISNUMBER(SEARCH("DNS",'Post Data'!$Y456)),"DNS","Vendor")</f>
        <v>DNS</v>
      </c>
      <c r="AA456" s="1" t="str">
        <f t="array" ref="AA456">IFS(ISNUMBER(SEARCH("Central Office",'Post Data'!$C456)),"Ops CO",
OR(ISNUMBER(SEARCH("CNR",'Post Data'!$C456)),ISNUMBER(SEARCH("NWR",'Post Data'!$C456))),"Central",
OR(ISNUMBER(SEARCH("ESR",'Post Data'!$C456)),ISNUMBER(SEARCH("UVR",'Post Data'!$C456))),"Eastern",
OR(ISNUMBER(SEARCH("NCR",'Post Data'!$C456)),ISNUMBER(SEARCH("NTR",'Post Data'!$C456))),"Northern",
OR(ISNUMBER(SEARCH("WSR",'Post Data'!$C456)),ISNUMBER(SEARCH("SUR",'Post Data'!$C456))),"Southern",
OR(ISNUMBER(SEARCH("WCR",'Post Data'!$C456)),ISNUMBER(SEARCH("WNR",'Post Data'!$C456))),"Western")</f>
        <v>Ops CO</v>
      </c>
      <c r="AB456" s="1" t="str">
        <f>'Post Data'!$R456</f>
        <v>Vehicle - Base Rental</v>
      </c>
      <c r="AC456" s="4">
        <v>45138.0</v>
      </c>
      <c r="AD456" s="1">
        <f>COUNTIFS('Post Data'!$X$2:$X$465,"Within SLA",'Post Data'!$C$2:$C$465,'Post Data'!$C456,'Post Data'!$D$2:$D$465,'Post Data'!$D456)</f>
        <v>0</v>
      </c>
      <c r="AE456" s="1">
        <f>COUNTIFS('Post Data'!$X$2:$X$465,"SLA Violated",'Post Data'!$C$2:$C$465,'Post Data'!$C456,'Post Data'!$D$2:$D$465,'Post Data'!$D456)</f>
        <v>1</v>
      </c>
      <c r="AF456" s="10">
        <f>'Post Data'!$AD456/('Post Data'!$AD456+'Post Data'!$AE456)</f>
        <v>0</v>
      </c>
    </row>
    <row r="457" ht="15.75" customHeight="1">
      <c r="A457" s="1" t="s">
        <v>215</v>
      </c>
      <c r="B457" s="1" t="s">
        <v>29</v>
      </c>
      <c r="C457" s="1" t="s">
        <v>216</v>
      </c>
      <c r="D457" s="1" t="s">
        <v>182</v>
      </c>
      <c r="E457" s="1"/>
      <c r="F457" s="1"/>
      <c r="G457" s="1" t="s">
        <v>183</v>
      </c>
      <c r="H457" s="1" t="s">
        <v>184</v>
      </c>
      <c r="I457" s="1">
        <v>267.0</v>
      </c>
      <c r="J457" s="1" t="s">
        <v>34</v>
      </c>
      <c r="K457" s="1" t="s">
        <v>35</v>
      </c>
      <c r="L457" s="9">
        <v>45152.41111111111</v>
      </c>
      <c r="M457" s="9">
        <v>45152.41180555556</v>
      </c>
      <c r="N457" s="9"/>
      <c r="O457" s="1" t="s">
        <v>36</v>
      </c>
      <c r="P457" s="1" t="b">
        <v>1</v>
      </c>
      <c r="Q457" s="1" t="s">
        <v>182</v>
      </c>
      <c r="R457" s="1" t="s">
        <v>194</v>
      </c>
      <c r="S457" s="1" t="s">
        <v>38</v>
      </c>
      <c r="T457" s="1" t="s">
        <v>125</v>
      </c>
      <c r="U457" s="1" t="str">
        <f>IF(ISNUMBER('Post Data'!$N457),"Done","Pending")</f>
        <v>Pending</v>
      </c>
      <c r="V457" s="5">
        <f>IFERROR('Post Data'!$N457-'Post Data'!$M457,5000)</f>
        <v>-45152.41181</v>
      </c>
      <c r="W457" s="1" t="str">
        <f t="array" ref="W457">IFS('Post Data'!$V457&lt;=5,"00-05 Days",
AND('Post Data'!$V457&gt;5,'Post Data'!$V457&lt;=10),"06-10 Days",
AND('Post Data'!$V457&gt;10,'Post Data'!$V457&lt;=15),"11-15 Days",
AND('Post Data'!$V457&gt;15,'Post Data'!$V457&lt;=20),"16-20 Days",
'Post Data'!$V457&gt;20,"20+ Days")</f>
        <v>00-05 Days</v>
      </c>
      <c r="X457" s="1" t="str">
        <f>IF(AND('Post Data'!$N457&lt;='Post Data'!$L457,'Post Data'!$N457&lt;&gt;0),"Within SLA",IF(AND(TODAY()&lt;='Post Data'!$L457,'Post Data'!$N457=0),"Within SLA","SLA Violated"))</f>
        <v>SLA Violated</v>
      </c>
      <c r="Y457" s="1" t="str">
        <f t="array" ref="Y457">IFERROR(INDEX('Pending @'!$B$2:$B$19,MATCH('Post Data'!$H457,'Pending @'!$A$2:$A$19,0)),
IF(AND('Post Data'!$D457="Region Update",'Post Data'!$AA457="Central"),"DNS-Central",
IF(AND('Post Data'!$D457="Region Update",'Post Data'!$AA457="Eastern"),"DNS-Eastern",
IF(AND('Post Data'!$D457="Region Update",'Post Data'!$AA457="Northern"),"DNS-Northern",
IF(AND('Post Data'!$D457="Region Update",'Post Data'!$AA457="Southern"),"DNS-Southern",
IF(AND('Post Data'!$D457="Region Update",'Post Data'!$AA457="Western"),"DNS-Western",
IF(AND('Post Data'!$D457="Region Update",'Post Data'!$AA457="Ops CO"),"DNS-Regional Ops",
IF(AND('Post Data'!$D457="Invoice Validation",'Post Data'!$AA457="Central"),"DNS-Central",
IF(AND('Post Data'!$D457="Invoice Validation",'Post Data'!$AA457="Eastern"),"DNS-Eastern",
IF(AND('Post Data'!$D457="Invoice Validation",'Post Data'!$AA457="Northern"),"DNS-Northern",
IF(AND('Post Data'!$D457="Invoice Validation",'Post Data'!$AA457="Southern"),"DNS-Southern",
IF(AND('Post Data'!$D457="Invoice Validation",'Post Data'!$AA457="Western"),"DNS-Western",
IF(AND('Post Data'!$D457="Invoiced Validation",'Post Data'!$AA457="Ops CO"),"DNS-Regional Ops",
IF(OR('Post Data'!$D457="Create &amp; Upload PO",'Post Data'!$D457="Payment Status Update",'Post Data'!$D457="Create SES and Send to Finance"),"DNS-Finance",
IF('Post Data'!$D457="SCM Invoice Validation","DNS-SCM")))))))))))))))</f>
        <v>DNS-Regional Ops</v>
      </c>
      <c r="Z457" s="1" t="str">
        <f>IF(ISNUMBER(SEARCH("DNS",'Post Data'!$Y457)),"DNS","Vendor")</f>
        <v>DNS</v>
      </c>
      <c r="AA457" s="1" t="str">
        <f t="array" ref="AA457">IFS(ISNUMBER(SEARCH("Central Office",'Post Data'!$C457)),"Ops CO",
OR(ISNUMBER(SEARCH("CNR",'Post Data'!$C457)),ISNUMBER(SEARCH("NWR",'Post Data'!$C457))),"Central",
OR(ISNUMBER(SEARCH("ESR",'Post Data'!$C457)),ISNUMBER(SEARCH("UVR",'Post Data'!$C457))),"Eastern",
OR(ISNUMBER(SEARCH("NCR",'Post Data'!$C457)),ISNUMBER(SEARCH("NTR",'Post Data'!$C457))),"Northern",
OR(ISNUMBER(SEARCH("WSR",'Post Data'!$C457)),ISNUMBER(SEARCH("SUR",'Post Data'!$C457))),"Southern",
OR(ISNUMBER(SEARCH("WCR",'Post Data'!$C457)),ISNUMBER(SEARCH("WNR",'Post Data'!$C457))),"Western")</f>
        <v>Ops CO</v>
      </c>
      <c r="AB457" s="1" t="str">
        <f>'Post Data'!$R457</f>
        <v>Depot-office-Security</v>
      </c>
      <c r="AC457" s="4">
        <v>45138.0</v>
      </c>
      <c r="AD457" s="1">
        <f>COUNTIFS('Post Data'!$X$2:$X$465,"Within SLA",'Post Data'!$C$2:$C$465,'Post Data'!$C457,'Post Data'!$D$2:$D$465,'Post Data'!$D457)</f>
        <v>0</v>
      </c>
      <c r="AE457" s="1">
        <f>COUNTIFS('Post Data'!$X$2:$X$465,"SLA Violated",'Post Data'!$C$2:$C$465,'Post Data'!$C457,'Post Data'!$D$2:$D$465,'Post Data'!$D457)</f>
        <v>1</v>
      </c>
      <c r="AF457" s="10">
        <f>'Post Data'!$AD457/('Post Data'!$AD457+'Post Data'!$AE457)</f>
        <v>0</v>
      </c>
    </row>
    <row r="458" ht="15.75" customHeight="1">
      <c r="A458" s="1" t="s">
        <v>217</v>
      </c>
      <c r="B458" s="1" t="s">
        <v>29</v>
      </c>
      <c r="C458" s="1" t="s">
        <v>218</v>
      </c>
      <c r="D458" s="1" t="s">
        <v>182</v>
      </c>
      <c r="E458" s="1"/>
      <c r="F458" s="1"/>
      <c r="G458" s="1" t="s">
        <v>183</v>
      </c>
      <c r="H458" s="1" t="s">
        <v>184</v>
      </c>
      <c r="I458" s="1">
        <v>258.0</v>
      </c>
      <c r="J458" s="1" t="s">
        <v>34</v>
      </c>
      <c r="K458" s="1" t="s">
        <v>35</v>
      </c>
      <c r="L458" s="9">
        <v>45151.60486111111</v>
      </c>
      <c r="M458" s="9">
        <v>45151.60555555556</v>
      </c>
      <c r="N458" s="9"/>
      <c r="O458" s="1" t="s">
        <v>36</v>
      </c>
      <c r="P458" s="1" t="b">
        <v>1</v>
      </c>
      <c r="Q458" s="1" t="s">
        <v>182</v>
      </c>
      <c r="R458" s="1" t="s">
        <v>194</v>
      </c>
      <c r="S458" s="1" t="s">
        <v>38</v>
      </c>
      <c r="T458" s="1" t="s">
        <v>105</v>
      </c>
      <c r="U458" s="1" t="str">
        <f>IF(ISNUMBER('Post Data'!$N458),"Done","Pending")</f>
        <v>Pending</v>
      </c>
      <c r="V458" s="5">
        <f>IFERROR('Post Data'!$N458-'Post Data'!$M458,5000)</f>
        <v>-45151.60556</v>
      </c>
      <c r="W458" s="1" t="str">
        <f t="array" ref="W458">IFS('Post Data'!$V458&lt;=5,"00-05 Days",
AND('Post Data'!$V458&gt;5,'Post Data'!$V458&lt;=10),"06-10 Days",
AND('Post Data'!$V458&gt;10,'Post Data'!$V458&lt;=15),"11-15 Days",
AND('Post Data'!$V458&gt;15,'Post Data'!$V458&lt;=20),"16-20 Days",
'Post Data'!$V458&gt;20,"20+ Days")</f>
        <v>00-05 Days</v>
      </c>
      <c r="X458" s="1" t="str">
        <f>IF(AND('Post Data'!$N458&lt;='Post Data'!$L458,'Post Data'!$N458&lt;&gt;0),"Within SLA",IF(AND(TODAY()&lt;='Post Data'!$L458,'Post Data'!$N458=0),"Within SLA","SLA Violated"))</f>
        <v>SLA Violated</v>
      </c>
      <c r="Y458" s="1" t="str">
        <f t="array" ref="Y458">IFERROR(INDEX('Pending @'!$B$2:$B$19,MATCH('Post Data'!$H458,'Pending @'!$A$2:$A$19,0)),
IF(AND('Post Data'!$D458="Region Update",'Post Data'!$AA458="Central"),"DNS-Central",
IF(AND('Post Data'!$D458="Region Update",'Post Data'!$AA458="Eastern"),"DNS-Eastern",
IF(AND('Post Data'!$D458="Region Update",'Post Data'!$AA458="Northern"),"DNS-Northern",
IF(AND('Post Data'!$D458="Region Update",'Post Data'!$AA458="Southern"),"DNS-Southern",
IF(AND('Post Data'!$D458="Region Update",'Post Data'!$AA458="Western"),"DNS-Western",
IF(AND('Post Data'!$D458="Region Update",'Post Data'!$AA458="Ops CO"),"DNS-Regional Ops",
IF(AND('Post Data'!$D458="Invoice Validation",'Post Data'!$AA458="Central"),"DNS-Central",
IF(AND('Post Data'!$D458="Invoice Validation",'Post Data'!$AA458="Eastern"),"DNS-Eastern",
IF(AND('Post Data'!$D458="Invoice Validation",'Post Data'!$AA458="Northern"),"DNS-Northern",
IF(AND('Post Data'!$D458="Invoice Validation",'Post Data'!$AA458="Southern"),"DNS-Southern",
IF(AND('Post Data'!$D458="Invoice Validation",'Post Data'!$AA458="Western"),"DNS-Western",
IF(AND('Post Data'!$D458="Invoiced Validation",'Post Data'!$AA458="Ops CO"),"DNS-Regional Ops",
IF(OR('Post Data'!$D458="Create &amp; Upload PO",'Post Data'!$D458="Payment Status Update",'Post Data'!$D458="Create SES and Send to Finance"),"DNS-Finance",
IF('Post Data'!$D458="SCM Invoice Validation","DNS-SCM")))))))))))))))</f>
        <v>DNS-Regional Ops</v>
      </c>
      <c r="Z458" s="1" t="str">
        <f>IF(ISNUMBER(SEARCH("DNS",'Post Data'!$Y458)),"DNS","Vendor")</f>
        <v>DNS</v>
      </c>
      <c r="AA458" s="1" t="str">
        <f t="array" ref="AA458">IFS(ISNUMBER(SEARCH("Central Office",'Post Data'!$C458)),"Ops CO",
OR(ISNUMBER(SEARCH("CNR",'Post Data'!$C458)),ISNUMBER(SEARCH("NWR",'Post Data'!$C458))),"Central",
OR(ISNUMBER(SEARCH("ESR",'Post Data'!$C458)),ISNUMBER(SEARCH("UVR",'Post Data'!$C458))),"Eastern",
OR(ISNUMBER(SEARCH("NCR",'Post Data'!$C458)),ISNUMBER(SEARCH("NTR",'Post Data'!$C458))),"Northern",
OR(ISNUMBER(SEARCH("WSR",'Post Data'!$C458)),ISNUMBER(SEARCH("SUR",'Post Data'!$C458))),"Southern",
OR(ISNUMBER(SEARCH("WCR",'Post Data'!$C458)),ISNUMBER(SEARCH("WNR",'Post Data'!$C458))),"Western")</f>
        <v>Ops CO</v>
      </c>
      <c r="AB458" s="1" t="str">
        <f>'Post Data'!$R458</f>
        <v>Depot-office-Security</v>
      </c>
      <c r="AC458" s="4">
        <v>45138.0</v>
      </c>
      <c r="AD458" s="1">
        <f>COUNTIFS('Post Data'!$X$2:$X$465,"Within SLA",'Post Data'!$C$2:$C$465,'Post Data'!$C458,'Post Data'!$D$2:$D$465,'Post Data'!$D458)</f>
        <v>0</v>
      </c>
      <c r="AE458" s="1">
        <f>COUNTIFS('Post Data'!$X$2:$X$465,"SLA Violated",'Post Data'!$C$2:$C$465,'Post Data'!$C458,'Post Data'!$D$2:$D$465,'Post Data'!$D458)</f>
        <v>1</v>
      </c>
      <c r="AF458" s="10">
        <f>'Post Data'!$AD458/('Post Data'!$AD458+'Post Data'!$AE458)</f>
        <v>0</v>
      </c>
    </row>
    <row r="459" ht="15.75" customHeight="1">
      <c r="A459" s="1" t="s">
        <v>219</v>
      </c>
      <c r="B459" s="1" t="s">
        <v>29</v>
      </c>
      <c r="C459" s="1" t="s">
        <v>220</v>
      </c>
      <c r="D459" s="1" t="s">
        <v>108</v>
      </c>
      <c r="E459" s="1"/>
      <c r="F459" s="1"/>
      <c r="G459" s="1" t="s">
        <v>183</v>
      </c>
      <c r="H459" s="1" t="s">
        <v>184</v>
      </c>
      <c r="I459" s="1">
        <v>121.0</v>
      </c>
      <c r="J459" s="1" t="s">
        <v>34</v>
      </c>
      <c r="K459" s="1" t="s">
        <v>35</v>
      </c>
      <c r="L459" s="9">
        <v>45129.83125</v>
      </c>
      <c r="M459" s="9">
        <v>45129.83194444444</v>
      </c>
      <c r="N459" s="9"/>
      <c r="O459" s="1" t="s">
        <v>36</v>
      </c>
      <c r="P459" s="1" t="b">
        <v>1</v>
      </c>
      <c r="Q459" s="1" t="s">
        <v>108</v>
      </c>
      <c r="R459" s="1" t="s">
        <v>197</v>
      </c>
      <c r="S459" s="1" t="s">
        <v>48</v>
      </c>
      <c r="T459" s="1" t="s">
        <v>206</v>
      </c>
      <c r="U459" s="1" t="str">
        <f>IF(ISNUMBER('Post Data'!$N459),"Done","Pending")</f>
        <v>Pending</v>
      </c>
      <c r="V459" s="5">
        <f>IFERROR('Post Data'!$N459-'Post Data'!$M459,5000)</f>
        <v>-45129.83194</v>
      </c>
      <c r="W459" s="1" t="str">
        <f t="array" ref="W459">IFS('Post Data'!$V459&lt;=5,"00-05 Days",
AND('Post Data'!$V459&gt;5,'Post Data'!$V459&lt;=10),"06-10 Days",
AND('Post Data'!$V459&gt;10,'Post Data'!$V459&lt;=15),"11-15 Days",
AND('Post Data'!$V459&gt;15,'Post Data'!$V459&lt;=20),"16-20 Days",
'Post Data'!$V459&gt;20,"20+ Days")</f>
        <v>00-05 Days</v>
      </c>
      <c r="X459" s="1" t="str">
        <f>IF(AND('Post Data'!$N459&lt;='Post Data'!$L459,'Post Data'!$N459&lt;&gt;0),"Within SLA",IF(AND(TODAY()&lt;='Post Data'!$L459,'Post Data'!$N459=0),"Within SLA","SLA Violated"))</f>
        <v>SLA Violated</v>
      </c>
      <c r="Y459" s="1" t="str">
        <f t="array" ref="Y459">IFERROR(INDEX('Pending @'!$B$2:$B$19,MATCH('Post Data'!$H459,'Pending @'!$A$2:$A$19,0)),
IF(AND('Post Data'!$D459="Region Update",'Post Data'!$AA459="Central"),"DNS-Central",
IF(AND('Post Data'!$D459="Region Update",'Post Data'!$AA459="Eastern"),"DNS-Eastern",
IF(AND('Post Data'!$D459="Region Update",'Post Data'!$AA459="Northern"),"DNS-Northern",
IF(AND('Post Data'!$D459="Region Update",'Post Data'!$AA459="Southern"),"DNS-Southern",
IF(AND('Post Data'!$D459="Region Update",'Post Data'!$AA459="Western"),"DNS-Western",
IF(AND('Post Data'!$D459="Region Update",'Post Data'!$AA459="Ops CO"),"DNS-Regional Ops",
IF(AND('Post Data'!$D459="Invoice Validation",'Post Data'!$AA459="Central"),"DNS-Central",
IF(AND('Post Data'!$D459="Invoice Validation",'Post Data'!$AA459="Eastern"),"DNS-Eastern",
IF(AND('Post Data'!$D459="Invoice Validation",'Post Data'!$AA459="Northern"),"DNS-Northern",
IF(AND('Post Data'!$D459="Invoice Validation",'Post Data'!$AA459="Southern"),"DNS-Southern",
IF(AND('Post Data'!$D459="Invoice Validation",'Post Data'!$AA459="Western"),"DNS-Western",
IF(AND('Post Data'!$D459="Invoiced Validation",'Post Data'!$AA459="Ops CO"),"DNS-Regional Ops",
IF(OR('Post Data'!$D459="Create &amp; Upload PO",'Post Data'!$D459="Payment Status Update",'Post Data'!$D459="Create SES and Send to Finance"),"DNS-Finance",
IF('Post Data'!$D459="SCM Invoice Validation","DNS-SCM")))))))))))))))</f>
        <v>DNS-Regional Ops</v>
      </c>
      <c r="Z459" s="1" t="str">
        <f>IF(ISNUMBER(SEARCH("DNS",'Post Data'!$Y459)),"DNS","Vendor")</f>
        <v>DNS</v>
      </c>
      <c r="AA459" s="1" t="str">
        <f t="array" ref="AA459">IFS(ISNUMBER(SEARCH("Central Office",'Post Data'!$C459)),"Ops CO",
OR(ISNUMBER(SEARCH("CNR",'Post Data'!$C459)),ISNUMBER(SEARCH("NWR",'Post Data'!$C459))),"Central",
OR(ISNUMBER(SEARCH("ESR",'Post Data'!$C459)),ISNUMBER(SEARCH("UVR",'Post Data'!$C459))),"Eastern",
OR(ISNUMBER(SEARCH("NCR",'Post Data'!$C459)),ISNUMBER(SEARCH("NTR",'Post Data'!$C459))),"Northern",
OR(ISNUMBER(SEARCH("WSR",'Post Data'!$C459)),ISNUMBER(SEARCH("SUR",'Post Data'!$C459))),"Southern",
OR(ISNUMBER(SEARCH("WCR",'Post Data'!$C459)),ISNUMBER(SEARCH("WNR",'Post Data'!$C459))),"Western")</f>
        <v>Ops CO</v>
      </c>
      <c r="AB459" s="1" t="str">
        <f>'Post Data'!$R459</f>
        <v>Vehicle - Base Rental</v>
      </c>
      <c r="AC459" s="4">
        <v>45107.0</v>
      </c>
      <c r="AD459" s="1">
        <f>COUNTIFS('Post Data'!$X$2:$X$465,"Within SLA",'Post Data'!$C$2:$C$465,'Post Data'!$C459,'Post Data'!$D$2:$D$465,'Post Data'!$D459)</f>
        <v>0</v>
      </c>
      <c r="AE459" s="1">
        <f>COUNTIFS('Post Data'!$X$2:$X$465,"SLA Violated",'Post Data'!$C$2:$C$465,'Post Data'!$C459,'Post Data'!$D$2:$D$465,'Post Data'!$D459)</f>
        <v>1</v>
      </c>
      <c r="AF459" s="10">
        <f>'Post Data'!$AD459/('Post Data'!$AD459+'Post Data'!$AE459)</f>
        <v>0</v>
      </c>
    </row>
    <row r="460" ht="15.75" customHeight="1">
      <c r="A460" s="1" t="s">
        <v>221</v>
      </c>
      <c r="B460" s="1" t="s">
        <v>29</v>
      </c>
      <c r="C460" s="1" t="s">
        <v>222</v>
      </c>
      <c r="D460" s="1" t="s">
        <v>108</v>
      </c>
      <c r="E460" s="1"/>
      <c r="F460" s="1"/>
      <c r="G460" s="1" t="s">
        <v>183</v>
      </c>
      <c r="H460" s="1" t="s">
        <v>184</v>
      </c>
      <c r="I460" s="1">
        <v>117.0</v>
      </c>
      <c r="J460" s="1" t="s">
        <v>34</v>
      </c>
      <c r="K460" s="1" t="s">
        <v>35</v>
      </c>
      <c r="L460" s="9">
        <v>45129.83125</v>
      </c>
      <c r="M460" s="9">
        <v>45129.83194444444</v>
      </c>
      <c r="N460" s="9"/>
      <c r="O460" s="1" t="s">
        <v>36</v>
      </c>
      <c r="P460" s="1" t="b">
        <v>1</v>
      </c>
      <c r="Q460" s="1" t="s">
        <v>108</v>
      </c>
      <c r="R460" s="1" t="s">
        <v>158</v>
      </c>
      <c r="S460" s="1" t="s">
        <v>48</v>
      </c>
      <c r="T460" s="1" t="s">
        <v>206</v>
      </c>
      <c r="U460" s="1" t="str">
        <f>IF(ISNUMBER('Post Data'!$N460),"Done","Pending")</f>
        <v>Pending</v>
      </c>
      <c r="V460" s="5">
        <f>IFERROR('Post Data'!$N460-'Post Data'!$M460,5000)</f>
        <v>-45129.83194</v>
      </c>
      <c r="W460" s="1" t="str">
        <f t="array" ref="W460">IFS('Post Data'!$V460&lt;=5,"00-05 Days",
AND('Post Data'!$V460&gt;5,'Post Data'!$V460&lt;=10),"06-10 Days",
AND('Post Data'!$V460&gt;10,'Post Data'!$V460&lt;=15),"11-15 Days",
AND('Post Data'!$V460&gt;15,'Post Data'!$V460&lt;=20),"16-20 Days",
'Post Data'!$V460&gt;20,"20+ Days")</f>
        <v>00-05 Days</v>
      </c>
      <c r="X460" s="1" t="str">
        <f>IF(AND('Post Data'!$N460&lt;='Post Data'!$L460,'Post Data'!$N460&lt;&gt;0),"Within SLA",IF(AND(TODAY()&lt;='Post Data'!$L460,'Post Data'!$N460=0),"Within SLA","SLA Violated"))</f>
        <v>SLA Violated</v>
      </c>
      <c r="Y460" s="1" t="str">
        <f t="array" ref="Y460">IFERROR(INDEX('Pending @'!$B$2:$B$19,MATCH('Post Data'!$H460,'Pending @'!$A$2:$A$19,0)),
IF(AND('Post Data'!$D460="Region Update",'Post Data'!$AA460="Central"),"DNS-Central",
IF(AND('Post Data'!$D460="Region Update",'Post Data'!$AA460="Eastern"),"DNS-Eastern",
IF(AND('Post Data'!$D460="Region Update",'Post Data'!$AA460="Northern"),"DNS-Northern",
IF(AND('Post Data'!$D460="Region Update",'Post Data'!$AA460="Southern"),"DNS-Southern",
IF(AND('Post Data'!$D460="Region Update",'Post Data'!$AA460="Western"),"DNS-Western",
IF(AND('Post Data'!$D460="Region Update",'Post Data'!$AA460="Ops CO"),"DNS-Regional Ops",
IF(AND('Post Data'!$D460="Invoice Validation",'Post Data'!$AA460="Central"),"DNS-Central",
IF(AND('Post Data'!$D460="Invoice Validation",'Post Data'!$AA460="Eastern"),"DNS-Eastern",
IF(AND('Post Data'!$D460="Invoice Validation",'Post Data'!$AA460="Northern"),"DNS-Northern",
IF(AND('Post Data'!$D460="Invoice Validation",'Post Data'!$AA460="Southern"),"DNS-Southern",
IF(AND('Post Data'!$D460="Invoice Validation",'Post Data'!$AA460="Western"),"DNS-Western",
IF(AND('Post Data'!$D460="Invoiced Validation",'Post Data'!$AA460="Ops CO"),"DNS-Regional Ops",
IF(OR('Post Data'!$D460="Create &amp; Upload PO",'Post Data'!$D460="Payment Status Update",'Post Data'!$D460="Create SES and Send to Finance"),"DNS-Finance",
IF('Post Data'!$D460="SCM Invoice Validation","DNS-SCM")))))))))))))))</f>
        <v>DNS-Regional Ops</v>
      </c>
      <c r="Z460" s="1" t="str">
        <f>IF(ISNUMBER(SEARCH("DNS",'Post Data'!$Y460)),"DNS","Vendor")</f>
        <v>DNS</v>
      </c>
      <c r="AA460" s="1" t="str">
        <f t="array" ref="AA460">IFS(ISNUMBER(SEARCH("Central Office",'Post Data'!$C460)),"Ops CO",
OR(ISNUMBER(SEARCH("CNR",'Post Data'!$C460)),ISNUMBER(SEARCH("NWR",'Post Data'!$C460))),"Central",
OR(ISNUMBER(SEARCH("ESR",'Post Data'!$C460)),ISNUMBER(SEARCH("UVR",'Post Data'!$C460))),"Eastern",
OR(ISNUMBER(SEARCH("NCR",'Post Data'!$C460)),ISNUMBER(SEARCH("NTR",'Post Data'!$C460))),"Northern",
OR(ISNUMBER(SEARCH("WSR",'Post Data'!$C460)),ISNUMBER(SEARCH("SUR",'Post Data'!$C460))),"Southern",
OR(ISNUMBER(SEARCH("WCR",'Post Data'!$C460)),ISNUMBER(SEARCH("WNR",'Post Data'!$C460))),"Western")</f>
        <v>Ops CO</v>
      </c>
      <c r="AB460" s="1" t="str">
        <f>'Post Data'!$R460</f>
        <v>Vehicle - Additional</v>
      </c>
      <c r="AC460" s="4">
        <v>45107.0</v>
      </c>
      <c r="AD460" s="1">
        <f>COUNTIFS('Post Data'!$X$2:$X$465,"Within SLA",'Post Data'!$C$2:$C$465,'Post Data'!$C460,'Post Data'!$D$2:$D$465,'Post Data'!$D460)</f>
        <v>0</v>
      </c>
      <c r="AE460" s="1">
        <f>COUNTIFS('Post Data'!$X$2:$X$465,"SLA Violated",'Post Data'!$C$2:$C$465,'Post Data'!$C460,'Post Data'!$D$2:$D$465,'Post Data'!$D460)</f>
        <v>1</v>
      </c>
      <c r="AF460" s="10">
        <f>'Post Data'!$AD460/('Post Data'!$AD460+'Post Data'!$AE460)</f>
        <v>0</v>
      </c>
    </row>
    <row r="461" ht="15.75" customHeight="1">
      <c r="A461" s="1" t="s">
        <v>223</v>
      </c>
      <c r="B461" s="1" t="s">
        <v>29</v>
      </c>
      <c r="C461" s="1" t="s">
        <v>224</v>
      </c>
      <c r="D461" s="1" t="s">
        <v>108</v>
      </c>
      <c r="E461" s="1"/>
      <c r="F461" s="1"/>
      <c r="G461" s="1" t="s">
        <v>188</v>
      </c>
      <c r="H461" s="1" t="s">
        <v>189</v>
      </c>
      <c r="I461" s="1">
        <v>97.0</v>
      </c>
      <c r="J461" s="1" t="s">
        <v>34</v>
      </c>
      <c r="K461" s="1" t="s">
        <v>35</v>
      </c>
      <c r="L461" s="9">
        <v>45129.83125</v>
      </c>
      <c r="M461" s="9">
        <v>45129.83194444444</v>
      </c>
      <c r="N461" s="9"/>
      <c r="O461" s="1" t="s">
        <v>36</v>
      </c>
      <c r="P461" s="1" t="b">
        <v>1</v>
      </c>
      <c r="Q461" s="1" t="s">
        <v>108</v>
      </c>
      <c r="R461" s="1" t="s">
        <v>51</v>
      </c>
      <c r="S461" s="1" t="s">
        <v>48</v>
      </c>
      <c r="T461" s="1" t="s">
        <v>111</v>
      </c>
      <c r="U461" s="1" t="str">
        <f>IF(ISNUMBER('Post Data'!$N461),"Done","Pending")</f>
        <v>Pending</v>
      </c>
      <c r="V461" s="5">
        <f>IFERROR('Post Data'!$N461-'Post Data'!$M461,5000)</f>
        <v>-45129.83194</v>
      </c>
      <c r="W461" s="1" t="str">
        <f t="array" ref="W461">IFS('Post Data'!$V461&lt;=5,"00-05 Days",
AND('Post Data'!$V461&gt;5,'Post Data'!$V461&lt;=10),"06-10 Days",
AND('Post Data'!$V461&gt;10,'Post Data'!$V461&lt;=15),"11-15 Days",
AND('Post Data'!$V461&gt;15,'Post Data'!$V461&lt;=20),"16-20 Days",
'Post Data'!$V461&gt;20,"20+ Days")</f>
        <v>00-05 Days</v>
      </c>
      <c r="X461" s="1" t="str">
        <f>IF(AND('Post Data'!$N461&lt;='Post Data'!$L461,'Post Data'!$N461&lt;&gt;0),"Within SLA",IF(AND(TODAY()&lt;='Post Data'!$L461,'Post Data'!$N461=0),"Within SLA","SLA Violated"))</f>
        <v>SLA Violated</v>
      </c>
      <c r="Y461" s="1" t="str">
        <f t="array" ref="Y461">IFERROR(INDEX('Pending @'!$B$2:$B$19,MATCH('Post Data'!$H461,'Pending @'!$A$2:$A$19,0)),
IF(AND('Post Data'!$D461="Region Update",'Post Data'!$AA461="Central"),"DNS-Central",
IF(AND('Post Data'!$D461="Region Update",'Post Data'!$AA461="Eastern"),"DNS-Eastern",
IF(AND('Post Data'!$D461="Region Update",'Post Data'!$AA461="Northern"),"DNS-Northern",
IF(AND('Post Data'!$D461="Region Update",'Post Data'!$AA461="Southern"),"DNS-Southern",
IF(AND('Post Data'!$D461="Region Update",'Post Data'!$AA461="Western"),"DNS-Western",
IF(AND('Post Data'!$D461="Region Update",'Post Data'!$AA461="Ops CO"),"DNS-Regional Ops",
IF(AND('Post Data'!$D461="Invoice Validation",'Post Data'!$AA461="Central"),"DNS-Central",
IF(AND('Post Data'!$D461="Invoice Validation",'Post Data'!$AA461="Eastern"),"DNS-Eastern",
IF(AND('Post Data'!$D461="Invoice Validation",'Post Data'!$AA461="Northern"),"DNS-Northern",
IF(AND('Post Data'!$D461="Invoice Validation",'Post Data'!$AA461="Southern"),"DNS-Southern",
IF(AND('Post Data'!$D461="Invoice Validation",'Post Data'!$AA461="Western"),"DNS-Western",
IF(AND('Post Data'!$D461="Invoiced Validation",'Post Data'!$AA461="Ops CO"),"DNS-Regional Ops",
IF(OR('Post Data'!$D461="Create &amp; Upload PO",'Post Data'!$D461="Payment Status Update",'Post Data'!$D461="Create SES and Send to Finance"),"DNS-Finance",
IF('Post Data'!$D461="SCM Invoice Validation","DNS-SCM")))))))))))))))</f>
        <v>DNS-Western</v>
      </c>
      <c r="Z461" s="1" t="str">
        <f>IF(ISNUMBER(SEARCH("DNS",'Post Data'!$Y461)),"DNS","Vendor")</f>
        <v>DNS</v>
      </c>
      <c r="AA461" s="1" t="str">
        <f t="array" ref="AA461">IFS(ISNUMBER(SEARCH("Central Office",'Post Data'!$C461)),"Ops CO",
OR(ISNUMBER(SEARCH("CNR",'Post Data'!$C461)),ISNUMBER(SEARCH("NWR",'Post Data'!$C461))),"Central",
OR(ISNUMBER(SEARCH("ESR",'Post Data'!$C461)),ISNUMBER(SEARCH("UVR",'Post Data'!$C461))),"Eastern",
OR(ISNUMBER(SEARCH("NCR",'Post Data'!$C461)),ISNUMBER(SEARCH("NTR",'Post Data'!$C461))),"Northern",
OR(ISNUMBER(SEARCH("WSR",'Post Data'!$C461)),ISNUMBER(SEARCH("SUR",'Post Data'!$C461))),"Southern",
OR(ISNUMBER(SEARCH("WCR",'Post Data'!$C461)),ISNUMBER(SEARCH("WNR",'Post Data'!$C461))),"Western")</f>
        <v>Western</v>
      </c>
      <c r="AB461" s="1" t="str">
        <f>'Post Data'!$R461</f>
        <v>Refuel</v>
      </c>
      <c r="AC461" s="4">
        <v>45107.0</v>
      </c>
      <c r="AD461" s="1">
        <f>COUNTIFS('Post Data'!$X$2:$X$465,"Within SLA",'Post Data'!$C$2:$C$465,'Post Data'!$C461,'Post Data'!$D$2:$D$465,'Post Data'!$D461)</f>
        <v>0</v>
      </c>
      <c r="AE461" s="1">
        <f>COUNTIFS('Post Data'!$X$2:$X$465,"SLA Violated",'Post Data'!$C$2:$C$465,'Post Data'!$C461,'Post Data'!$D$2:$D$465,'Post Data'!$D461)</f>
        <v>1</v>
      </c>
      <c r="AF461" s="10">
        <f>'Post Data'!$AD461/('Post Data'!$AD461+'Post Data'!$AE461)</f>
        <v>0</v>
      </c>
    </row>
    <row r="462" ht="15.75" customHeight="1">
      <c r="A462" s="1" t="s">
        <v>225</v>
      </c>
      <c r="B462" s="1" t="s">
        <v>29</v>
      </c>
      <c r="C462" s="1" t="s">
        <v>226</v>
      </c>
      <c r="D462" s="1" t="s">
        <v>108</v>
      </c>
      <c r="E462" s="1"/>
      <c r="F462" s="1"/>
      <c r="G462" s="1" t="s">
        <v>183</v>
      </c>
      <c r="H462" s="1" t="s">
        <v>184</v>
      </c>
      <c r="I462" s="1">
        <v>126.0</v>
      </c>
      <c r="J462" s="1" t="s">
        <v>34</v>
      </c>
      <c r="K462" s="1" t="s">
        <v>35</v>
      </c>
      <c r="L462" s="9">
        <v>45129.83125</v>
      </c>
      <c r="M462" s="9">
        <v>45129.83194444444</v>
      </c>
      <c r="N462" s="9"/>
      <c r="O462" s="1" t="s">
        <v>36</v>
      </c>
      <c r="P462" s="1" t="b">
        <v>1</v>
      </c>
      <c r="Q462" s="1" t="s">
        <v>108</v>
      </c>
      <c r="R462" s="1" t="s">
        <v>197</v>
      </c>
      <c r="S462" s="1" t="s">
        <v>48</v>
      </c>
      <c r="T462" s="1" t="s">
        <v>159</v>
      </c>
      <c r="U462" s="1" t="str">
        <f>IF(ISNUMBER('Post Data'!$N462),"Done","Pending")</f>
        <v>Pending</v>
      </c>
      <c r="V462" s="5">
        <f>IFERROR('Post Data'!$N462-'Post Data'!$M462,5000)</f>
        <v>-45129.83194</v>
      </c>
      <c r="W462" s="1" t="str">
        <f t="array" ref="W462">IFS('Post Data'!$V462&lt;=5,"00-05 Days",
AND('Post Data'!$V462&gt;5,'Post Data'!$V462&lt;=10),"06-10 Days",
AND('Post Data'!$V462&gt;10,'Post Data'!$V462&lt;=15),"11-15 Days",
AND('Post Data'!$V462&gt;15,'Post Data'!$V462&lt;=20),"16-20 Days",
'Post Data'!$V462&gt;20,"20+ Days")</f>
        <v>00-05 Days</v>
      </c>
      <c r="X462" s="1" t="str">
        <f>IF(AND('Post Data'!$N462&lt;='Post Data'!$L462,'Post Data'!$N462&lt;&gt;0),"Within SLA",IF(AND(TODAY()&lt;='Post Data'!$L462,'Post Data'!$N462=0),"Within SLA","SLA Violated"))</f>
        <v>SLA Violated</v>
      </c>
      <c r="Y462" s="1" t="str">
        <f t="array" ref="Y462">IFERROR(INDEX('Pending @'!$B$2:$B$19,MATCH('Post Data'!$H462,'Pending @'!$A$2:$A$19,0)),
IF(AND('Post Data'!$D462="Region Update",'Post Data'!$AA462="Central"),"DNS-Central",
IF(AND('Post Data'!$D462="Region Update",'Post Data'!$AA462="Eastern"),"DNS-Eastern",
IF(AND('Post Data'!$D462="Region Update",'Post Data'!$AA462="Northern"),"DNS-Northern",
IF(AND('Post Data'!$D462="Region Update",'Post Data'!$AA462="Southern"),"DNS-Southern",
IF(AND('Post Data'!$D462="Region Update",'Post Data'!$AA462="Western"),"DNS-Western",
IF(AND('Post Data'!$D462="Region Update",'Post Data'!$AA462="Ops CO"),"DNS-Regional Ops",
IF(AND('Post Data'!$D462="Invoice Validation",'Post Data'!$AA462="Central"),"DNS-Central",
IF(AND('Post Data'!$D462="Invoice Validation",'Post Data'!$AA462="Eastern"),"DNS-Eastern",
IF(AND('Post Data'!$D462="Invoice Validation",'Post Data'!$AA462="Northern"),"DNS-Northern",
IF(AND('Post Data'!$D462="Invoice Validation",'Post Data'!$AA462="Southern"),"DNS-Southern",
IF(AND('Post Data'!$D462="Invoice Validation",'Post Data'!$AA462="Western"),"DNS-Western",
IF(AND('Post Data'!$D462="Invoiced Validation",'Post Data'!$AA462="Ops CO"),"DNS-Regional Ops",
IF(OR('Post Data'!$D462="Create &amp; Upload PO",'Post Data'!$D462="Payment Status Update",'Post Data'!$D462="Create SES and Send to Finance"),"DNS-Finance",
IF('Post Data'!$D462="SCM Invoice Validation","DNS-SCM")))))))))))))))</f>
        <v>DNS-Regional Ops</v>
      </c>
      <c r="Z462" s="1" t="str">
        <f>IF(ISNUMBER(SEARCH("DNS",'Post Data'!$Y462)),"DNS","Vendor")</f>
        <v>DNS</v>
      </c>
      <c r="AA462" s="1" t="str">
        <f t="array" ref="AA462">IFS(ISNUMBER(SEARCH("Central Office",'Post Data'!$C462)),"Ops CO",
OR(ISNUMBER(SEARCH("CNR",'Post Data'!$C462)),ISNUMBER(SEARCH("NWR",'Post Data'!$C462))),"Central",
OR(ISNUMBER(SEARCH("ESR",'Post Data'!$C462)),ISNUMBER(SEARCH("UVR",'Post Data'!$C462))),"Eastern",
OR(ISNUMBER(SEARCH("NCR",'Post Data'!$C462)),ISNUMBER(SEARCH("NTR",'Post Data'!$C462))),"Northern",
OR(ISNUMBER(SEARCH("WSR",'Post Data'!$C462)),ISNUMBER(SEARCH("SUR",'Post Data'!$C462))),"Southern",
OR(ISNUMBER(SEARCH("WCR",'Post Data'!$C462)),ISNUMBER(SEARCH("WNR",'Post Data'!$C462))),"Western")</f>
        <v>Ops CO</v>
      </c>
      <c r="AB462" s="1" t="str">
        <f>'Post Data'!$R462</f>
        <v>Vehicle - Base Rental</v>
      </c>
      <c r="AC462" s="4">
        <v>45107.0</v>
      </c>
      <c r="AD462" s="1">
        <f>COUNTIFS('Post Data'!$X$2:$X$465,"Within SLA",'Post Data'!$C$2:$C$465,'Post Data'!$C462,'Post Data'!$D$2:$D$465,'Post Data'!$D462)</f>
        <v>0</v>
      </c>
      <c r="AE462" s="1">
        <f>COUNTIFS('Post Data'!$X$2:$X$465,"SLA Violated",'Post Data'!$C$2:$C$465,'Post Data'!$C462,'Post Data'!$D$2:$D$465,'Post Data'!$D462)</f>
        <v>1</v>
      </c>
      <c r="AF462" s="10">
        <f>'Post Data'!$AD462/('Post Data'!$AD462+'Post Data'!$AE462)</f>
        <v>0</v>
      </c>
    </row>
    <row r="463" ht="15.75" customHeight="1">
      <c r="A463" s="1" t="s">
        <v>227</v>
      </c>
      <c r="B463" s="1" t="s">
        <v>29</v>
      </c>
      <c r="C463" s="1" t="s">
        <v>228</v>
      </c>
      <c r="D463" s="1" t="s">
        <v>108</v>
      </c>
      <c r="E463" s="1"/>
      <c r="F463" s="1"/>
      <c r="G463" s="1" t="s">
        <v>183</v>
      </c>
      <c r="H463" s="1" t="s">
        <v>184</v>
      </c>
      <c r="I463" s="1">
        <v>116.0</v>
      </c>
      <c r="J463" s="1" t="s">
        <v>34</v>
      </c>
      <c r="K463" s="1" t="s">
        <v>35</v>
      </c>
      <c r="L463" s="9">
        <v>45129.83125</v>
      </c>
      <c r="M463" s="9">
        <v>45129.83194444444</v>
      </c>
      <c r="N463" s="9"/>
      <c r="O463" s="1" t="s">
        <v>36</v>
      </c>
      <c r="P463" s="1" t="b">
        <v>1</v>
      </c>
      <c r="Q463" s="1" t="s">
        <v>108</v>
      </c>
      <c r="R463" s="1" t="s">
        <v>197</v>
      </c>
      <c r="S463" s="1" t="s">
        <v>48</v>
      </c>
      <c r="T463" s="1" t="s">
        <v>198</v>
      </c>
      <c r="U463" s="1" t="str">
        <f>IF(ISNUMBER('Post Data'!$N463),"Done","Pending")</f>
        <v>Pending</v>
      </c>
      <c r="V463" s="5">
        <f>IFERROR('Post Data'!$N463-'Post Data'!$M463,5000)</f>
        <v>-45129.83194</v>
      </c>
      <c r="W463" s="1" t="str">
        <f t="array" ref="W463">IFS('Post Data'!$V463&lt;=5,"00-05 Days",
AND('Post Data'!$V463&gt;5,'Post Data'!$V463&lt;=10),"06-10 Days",
AND('Post Data'!$V463&gt;10,'Post Data'!$V463&lt;=15),"11-15 Days",
AND('Post Data'!$V463&gt;15,'Post Data'!$V463&lt;=20),"16-20 Days",
'Post Data'!$V463&gt;20,"20+ Days")</f>
        <v>00-05 Days</v>
      </c>
      <c r="X463" s="1" t="str">
        <f>IF(AND('Post Data'!$N463&lt;='Post Data'!$L463,'Post Data'!$N463&lt;&gt;0),"Within SLA",IF(AND(TODAY()&lt;='Post Data'!$L463,'Post Data'!$N463=0),"Within SLA","SLA Violated"))</f>
        <v>SLA Violated</v>
      </c>
      <c r="Y463" s="1" t="str">
        <f t="array" ref="Y463">IFERROR(INDEX('Pending @'!$B$2:$B$19,MATCH('Post Data'!$H463,'Pending @'!$A$2:$A$19,0)),
IF(AND('Post Data'!$D463="Region Update",'Post Data'!$AA463="Central"),"DNS-Central",
IF(AND('Post Data'!$D463="Region Update",'Post Data'!$AA463="Eastern"),"DNS-Eastern",
IF(AND('Post Data'!$D463="Region Update",'Post Data'!$AA463="Northern"),"DNS-Northern",
IF(AND('Post Data'!$D463="Region Update",'Post Data'!$AA463="Southern"),"DNS-Southern",
IF(AND('Post Data'!$D463="Region Update",'Post Data'!$AA463="Western"),"DNS-Western",
IF(AND('Post Data'!$D463="Region Update",'Post Data'!$AA463="Ops CO"),"DNS-Regional Ops",
IF(AND('Post Data'!$D463="Invoice Validation",'Post Data'!$AA463="Central"),"DNS-Central",
IF(AND('Post Data'!$D463="Invoice Validation",'Post Data'!$AA463="Eastern"),"DNS-Eastern",
IF(AND('Post Data'!$D463="Invoice Validation",'Post Data'!$AA463="Northern"),"DNS-Northern",
IF(AND('Post Data'!$D463="Invoice Validation",'Post Data'!$AA463="Southern"),"DNS-Southern",
IF(AND('Post Data'!$D463="Invoice Validation",'Post Data'!$AA463="Western"),"DNS-Western",
IF(AND('Post Data'!$D463="Invoiced Validation",'Post Data'!$AA463="Ops CO"),"DNS-Regional Ops",
IF(OR('Post Data'!$D463="Create &amp; Upload PO",'Post Data'!$D463="Payment Status Update",'Post Data'!$D463="Create SES and Send to Finance"),"DNS-Finance",
IF('Post Data'!$D463="SCM Invoice Validation","DNS-SCM")))))))))))))))</f>
        <v>DNS-Regional Ops</v>
      </c>
      <c r="Z463" s="1" t="str">
        <f>IF(ISNUMBER(SEARCH("DNS",'Post Data'!$Y463)),"DNS","Vendor")</f>
        <v>DNS</v>
      </c>
      <c r="AA463" s="1" t="str">
        <f t="array" ref="AA463">IFS(ISNUMBER(SEARCH("Central Office",'Post Data'!$C463)),"Ops CO",
OR(ISNUMBER(SEARCH("CNR",'Post Data'!$C463)),ISNUMBER(SEARCH("NWR",'Post Data'!$C463))),"Central",
OR(ISNUMBER(SEARCH("ESR",'Post Data'!$C463)),ISNUMBER(SEARCH("UVR",'Post Data'!$C463))),"Eastern",
OR(ISNUMBER(SEARCH("NCR",'Post Data'!$C463)),ISNUMBER(SEARCH("NTR",'Post Data'!$C463))),"Northern",
OR(ISNUMBER(SEARCH("WSR",'Post Data'!$C463)),ISNUMBER(SEARCH("SUR",'Post Data'!$C463))),"Southern",
OR(ISNUMBER(SEARCH("WCR",'Post Data'!$C463)),ISNUMBER(SEARCH("WNR",'Post Data'!$C463))),"Western")</f>
        <v>Ops CO</v>
      </c>
      <c r="AB463" s="1" t="str">
        <f>'Post Data'!$R463</f>
        <v>Vehicle - Base Rental</v>
      </c>
      <c r="AC463" s="4">
        <v>45107.0</v>
      </c>
      <c r="AD463" s="1">
        <f>COUNTIFS('Post Data'!$X$2:$X$465,"Within SLA",'Post Data'!$C$2:$C$465,'Post Data'!$C463,'Post Data'!$D$2:$D$465,'Post Data'!$D463)</f>
        <v>0</v>
      </c>
      <c r="AE463" s="1">
        <f>COUNTIFS('Post Data'!$X$2:$X$465,"SLA Violated",'Post Data'!$C$2:$C$465,'Post Data'!$C463,'Post Data'!$D$2:$D$465,'Post Data'!$D463)</f>
        <v>1</v>
      </c>
      <c r="AF463" s="10">
        <f>'Post Data'!$AD463/('Post Data'!$AD463+'Post Data'!$AE463)</f>
        <v>0</v>
      </c>
    </row>
    <row r="464" ht="15.75" customHeight="1">
      <c r="A464" s="1" t="s">
        <v>229</v>
      </c>
      <c r="B464" s="1" t="s">
        <v>29</v>
      </c>
      <c r="C464" s="1" t="s">
        <v>230</v>
      </c>
      <c r="D464" s="1" t="s">
        <v>108</v>
      </c>
      <c r="E464" s="1"/>
      <c r="F464" s="1"/>
      <c r="G464" s="1" t="s">
        <v>183</v>
      </c>
      <c r="H464" s="1" t="s">
        <v>184</v>
      </c>
      <c r="I464" s="1">
        <v>130.0</v>
      </c>
      <c r="J464" s="1" t="s">
        <v>34</v>
      </c>
      <c r="K464" s="1" t="s">
        <v>35</v>
      </c>
      <c r="L464" s="9">
        <v>45129.83125</v>
      </c>
      <c r="M464" s="9">
        <v>45129.83194444444</v>
      </c>
      <c r="N464" s="9"/>
      <c r="O464" s="1" t="s">
        <v>36</v>
      </c>
      <c r="P464" s="1" t="b">
        <v>1</v>
      </c>
      <c r="Q464" s="1" t="s">
        <v>108</v>
      </c>
      <c r="R464" s="1" t="s">
        <v>197</v>
      </c>
      <c r="S464" s="1" t="s">
        <v>48</v>
      </c>
      <c r="T464" s="1" t="s">
        <v>203</v>
      </c>
      <c r="U464" s="1" t="str">
        <f>IF(ISNUMBER('Post Data'!$N464),"Done","Pending")</f>
        <v>Pending</v>
      </c>
      <c r="V464" s="5">
        <f>IFERROR('Post Data'!$N464-'Post Data'!$M464,5000)</f>
        <v>-45129.83194</v>
      </c>
      <c r="W464" s="1" t="str">
        <f t="array" ref="W464">IFS('Post Data'!$V464&lt;=5,"00-05 Days",
AND('Post Data'!$V464&gt;5,'Post Data'!$V464&lt;=10),"06-10 Days",
AND('Post Data'!$V464&gt;10,'Post Data'!$V464&lt;=15),"11-15 Days",
AND('Post Data'!$V464&gt;15,'Post Data'!$V464&lt;=20),"16-20 Days",
'Post Data'!$V464&gt;20,"20+ Days")</f>
        <v>00-05 Days</v>
      </c>
      <c r="X464" s="1" t="str">
        <f>IF(AND('Post Data'!$N464&lt;='Post Data'!$L464,'Post Data'!$N464&lt;&gt;0),"Within SLA",IF(AND(TODAY()&lt;='Post Data'!$L464,'Post Data'!$N464=0),"Within SLA","SLA Violated"))</f>
        <v>SLA Violated</v>
      </c>
      <c r="Y464" s="1" t="str">
        <f t="array" ref="Y464">IFERROR(INDEX('Pending @'!$B$2:$B$19,MATCH('Post Data'!$H464,'Pending @'!$A$2:$A$19,0)),
IF(AND('Post Data'!$D464="Region Update",'Post Data'!$AA464="Central"),"DNS-Central",
IF(AND('Post Data'!$D464="Region Update",'Post Data'!$AA464="Eastern"),"DNS-Eastern",
IF(AND('Post Data'!$D464="Region Update",'Post Data'!$AA464="Northern"),"DNS-Northern",
IF(AND('Post Data'!$D464="Region Update",'Post Data'!$AA464="Southern"),"DNS-Southern",
IF(AND('Post Data'!$D464="Region Update",'Post Data'!$AA464="Western"),"DNS-Western",
IF(AND('Post Data'!$D464="Region Update",'Post Data'!$AA464="Ops CO"),"DNS-Regional Ops",
IF(AND('Post Data'!$D464="Invoice Validation",'Post Data'!$AA464="Central"),"DNS-Central",
IF(AND('Post Data'!$D464="Invoice Validation",'Post Data'!$AA464="Eastern"),"DNS-Eastern",
IF(AND('Post Data'!$D464="Invoice Validation",'Post Data'!$AA464="Northern"),"DNS-Northern",
IF(AND('Post Data'!$D464="Invoice Validation",'Post Data'!$AA464="Southern"),"DNS-Southern",
IF(AND('Post Data'!$D464="Invoice Validation",'Post Data'!$AA464="Western"),"DNS-Western",
IF(AND('Post Data'!$D464="Invoiced Validation",'Post Data'!$AA464="Ops CO"),"DNS-Regional Ops",
IF(OR('Post Data'!$D464="Create &amp; Upload PO",'Post Data'!$D464="Payment Status Update",'Post Data'!$D464="Create SES and Send to Finance"),"DNS-Finance",
IF('Post Data'!$D464="SCM Invoice Validation","DNS-SCM")))))))))))))))</f>
        <v>DNS-Regional Ops</v>
      </c>
      <c r="Z464" s="1" t="str">
        <f>IF(ISNUMBER(SEARCH("DNS",'Post Data'!$Y464)),"DNS","Vendor")</f>
        <v>DNS</v>
      </c>
      <c r="AA464" s="1" t="str">
        <f t="array" ref="AA464">IFS(ISNUMBER(SEARCH("Central Office",'Post Data'!$C464)),"Ops CO",
OR(ISNUMBER(SEARCH("CNR",'Post Data'!$C464)),ISNUMBER(SEARCH("NWR",'Post Data'!$C464))),"Central",
OR(ISNUMBER(SEARCH("ESR",'Post Data'!$C464)),ISNUMBER(SEARCH("UVR",'Post Data'!$C464))),"Eastern",
OR(ISNUMBER(SEARCH("NCR",'Post Data'!$C464)),ISNUMBER(SEARCH("NTR",'Post Data'!$C464))),"Northern",
OR(ISNUMBER(SEARCH("WSR",'Post Data'!$C464)),ISNUMBER(SEARCH("SUR",'Post Data'!$C464))),"Southern",
OR(ISNUMBER(SEARCH("WCR",'Post Data'!$C464)),ISNUMBER(SEARCH("WNR",'Post Data'!$C464))),"Western")</f>
        <v>Ops CO</v>
      </c>
      <c r="AB464" s="1" t="str">
        <f>'Post Data'!$R464</f>
        <v>Vehicle - Base Rental</v>
      </c>
      <c r="AC464" s="4">
        <v>45107.0</v>
      </c>
      <c r="AD464" s="1">
        <f>COUNTIFS('Post Data'!$X$2:$X$465,"Within SLA",'Post Data'!$C$2:$C$465,'Post Data'!$C464,'Post Data'!$D$2:$D$465,'Post Data'!$D464)</f>
        <v>0</v>
      </c>
      <c r="AE464" s="1">
        <f>COUNTIFS('Post Data'!$X$2:$X$465,"SLA Violated",'Post Data'!$C$2:$C$465,'Post Data'!$C464,'Post Data'!$D$2:$D$465,'Post Data'!$D464)</f>
        <v>1</v>
      </c>
      <c r="AF464" s="10">
        <f>'Post Data'!$AD464/('Post Data'!$AD464+'Post Data'!$AE464)</f>
        <v>0</v>
      </c>
    </row>
    <row r="465" ht="15.75" customHeight="1">
      <c r="A465" s="1" t="s">
        <v>231</v>
      </c>
      <c r="B465" s="1" t="s">
        <v>29</v>
      </c>
      <c r="C465" s="1" t="s">
        <v>232</v>
      </c>
      <c r="D465" s="1" t="s">
        <v>154</v>
      </c>
      <c r="E465" s="1"/>
      <c r="F465" s="1"/>
      <c r="G465" s="1" t="s">
        <v>233</v>
      </c>
      <c r="H465" s="1" t="s">
        <v>234</v>
      </c>
      <c r="I465" s="1">
        <v>133.0</v>
      </c>
      <c r="J465" s="1" t="s">
        <v>34</v>
      </c>
      <c r="K465" s="1" t="s">
        <v>35</v>
      </c>
      <c r="L465" s="9">
        <v>45125.68819444445</v>
      </c>
      <c r="M465" s="9">
        <v>45125.688888888886</v>
      </c>
      <c r="N465" s="9"/>
      <c r="O465" s="1" t="s">
        <v>36</v>
      </c>
      <c r="P465" s="1" t="b">
        <v>1</v>
      </c>
      <c r="Q465" s="1" t="s">
        <v>154</v>
      </c>
      <c r="R465" s="1" t="s">
        <v>158</v>
      </c>
      <c r="S465" s="1" t="s">
        <v>48</v>
      </c>
      <c r="T465" s="1" t="s">
        <v>198</v>
      </c>
      <c r="U465" s="1" t="str">
        <f>IF(ISNUMBER('Post Data'!$N465),"Done","Pending")</f>
        <v>Pending</v>
      </c>
      <c r="V465" s="5">
        <f>IFERROR('Post Data'!$N465-'Post Data'!$M465,5000)</f>
        <v>-45125.68889</v>
      </c>
      <c r="W465" s="1" t="str">
        <f t="array" ref="W465">IFS('Post Data'!$V465&lt;=5,"00-05 Days",
AND('Post Data'!$V465&gt;5,'Post Data'!$V465&lt;=10),"06-10 Days",
AND('Post Data'!$V465&gt;10,'Post Data'!$V465&lt;=15),"11-15 Days",
AND('Post Data'!$V465&gt;15,'Post Data'!$V465&lt;=20),"16-20 Days",
'Post Data'!$V465&gt;20,"20+ Days")</f>
        <v>00-05 Days</v>
      </c>
      <c r="X465" s="1" t="str">
        <f>IF(AND('Post Data'!$N465&lt;='Post Data'!$L465,'Post Data'!$N465&lt;&gt;0),"Within SLA",IF(AND(TODAY()&lt;='Post Data'!$L465,'Post Data'!$N465=0),"Within SLA","SLA Violated"))</f>
        <v>SLA Violated</v>
      </c>
      <c r="Y465" s="1" t="str">
        <f t="array" ref="Y465">IFERROR(INDEX('Pending @'!$B$2:$B$19,MATCH('Post Data'!$H465,'Pending @'!$A$2:$A$19,0)),
IF(AND('Post Data'!$D465="Region Update",'Post Data'!$AA465="Central"),"DNS-Central",
IF(AND('Post Data'!$D465="Region Update",'Post Data'!$AA465="Eastern"),"DNS-Eastern",
IF(AND('Post Data'!$D465="Region Update",'Post Data'!$AA465="Northern"),"DNS-Northern",
IF(AND('Post Data'!$D465="Region Update",'Post Data'!$AA465="Southern"),"DNS-Southern",
IF(AND('Post Data'!$D465="Region Update",'Post Data'!$AA465="Western"),"DNS-Western",
IF(AND('Post Data'!$D465="Region Update",'Post Data'!$AA465="Ops CO"),"DNS-Regional Ops",
IF(AND('Post Data'!$D465="Invoice Validation",'Post Data'!$AA465="Central"),"DNS-Central",
IF(AND('Post Data'!$D465="Invoice Validation",'Post Data'!$AA465="Eastern"),"DNS-Eastern",
IF(AND('Post Data'!$D465="Invoice Validation",'Post Data'!$AA465="Northern"),"DNS-Northern",
IF(AND('Post Data'!$D465="Invoice Validation",'Post Data'!$AA465="Southern"),"DNS-Southern",
IF(AND('Post Data'!$D465="Invoice Validation",'Post Data'!$AA465="Western"),"DNS-Western",
IF(AND('Post Data'!$D465="Invoiced Validation",'Post Data'!$AA465="Ops CO"),"DNS-Regional Ops",
IF(OR('Post Data'!$D465="Create &amp; Upload PO",'Post Data'!$D465="Payment Status Update",'Post Data'!$D465="Create SES and Send to Finance"),"DNS-Finance",
IF('Post Data'!$D465="SCM Invoice Validation","DNS-SCM")))))))))))))))</f>
        <v>CS Tours</v>
      </c>
      <c r="Z465" s="1" t="str">
        <f>IF(ISNUMBER(SEARCH("DNS",'Post Data'!$Y465)),"DNS","Vendor")</f>
        <v>Vendor</v>
      </c>
      <c r="AA465" s="1" t="str">
        <f t="array" ref="AA465">IFS(ISNUMBER(SEARCH("Central Office",'Post Data'!$C465)),"Ops CO",
OR(ISNUMBER(SEARCH("CNR",'Post Data'!$C465)),ISNUMBER(SEARCH("NWR",'Post Data'!$C465))),"Central",
OR(ISNUMBER(SEARCH("ESR",'Post Data'!$C465)),ISNUMBER(SEARCH("UVR",'Post Data'!$C465))),"Eastern",
OR(ISNUMBER(SEARCH("NCR",'Post Data'!$C465)),ISNUMBER(SEARCH("NTR",'Post Data'!$C465))),"Northern",
OR(ISNUMBER(SEARCH("WSR",'Post Data'!$C465)),ISNUMBER(SEARCH("SUR",'Post Data'!$C465))),"Southern",
OR(ISNUMBER(SEARCH("WCR",'Post Data'!$C465)),ISNUMBER(SEARCH("WNR",'Post Data'!$C465))),"Western")</f>
        <v>Ops CO</v>
      </c>
      <c r="AB465" s="1" t="str">
        <f>'Post Data'!$R465</f>
        <v>Vehicle - Additional</v>
      </c>
      <c r="AC465" s="4">
        <v>45107.0</v>
      </c>
      <c r="AD465" s="1">
        <f>COUNTIFS('Post Data'!$X$2:$X$465,"Within SLA",'Post Data'!$C$2:$C$465,'Post Data'!$C465,'Post Data'!$D$2:$D$465,'Post Data'!$D465)</f>
        <v>0</v>
      </c>
      <c r="AE465" s="1">
        <f>COUNTIFS('Post Data'!$X$2:$X$465,"SLA Violated",'Post Data'!$C$2:$C$465,'Post Data'!$C465,'Post Data'!$D$2:$D$465,'Post Data'!$D465)</f>
        <v>1</v>
      </c>
      <c r="AF465" s="10">
        <f>'Post Data'!$AD465/('Post Data'!$AD465+'Post Data'!$AE465)</f>
        <v>0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57"/>
    <col customWidth="1" min="3" max="3" width="19.29"/>
    <col customWidth="1" min="4" max="4" width="15.29"/>
    <col customWidth="1" min="5" max="5" width="9.29"/>
    <col customWidth="1" min="6" max="6" width="13.29"/>
    <col customWidth="1" min="7" max="7" width="43.57"/>
    <col customWidth="1" min="8" max="8" width="15.29"/>
    <col customWidth="1" min="9" max="9" width="20.57"/>
    <col customWidth="1" min="10" max="10" width="17.71"/>
    <col customWidth="1" min="11" max="11" width="19.71"/>
    <col customWidth="1" min="12" max="12" width="26.57"/>
    <col customWidth="1" min="13" max="13" width="21.57"/>
    <col customWidth="1" min="14" max="14" width="25.14"/>
    <col customWidth="1" min="15" max="15" width="14.86"/>
    <col customWidth="1" min="16" max="16" width="21.71"/>
    <col customWidth="1" min="17" max="17" width="22.14"/>
    <col customWidth="1" min="18" max="18" width="21.29"/>
    <col customWidth="1" min="19" max="19" width="22.86"/>
    <col customWidth="1" min="20" max="20" width="19.0"/>
    <col customWidth="1" min="21" max="21" width="12.0"/>
    <col customWidth="1" min="22" max="22" width="11.0"/>
    <col customWidth="1" min="23" max="23" width="17.43"/>
    <col customWidth="1" min="24" max="24" width="13.0"/>
    <col customWidth="1" min="25" max="25" width="12.0"/>
    <col customWidth="1" min="26" max="26" width="18.43"/>
    <col customWidth="1" min="27" max="27" width="27.14"/>
    <col customWidth="1" min="28" max="28" width="20.43"/>
    <col customWidth="1" min="29" max="29" width="24.29"/>
    <col customWidth="1" min="30" max="30" width="19.71"/>
    <col customWidth="1" min="31" max="31" width="25.71"/>
    <col customWidth="1" min="32" max="32" width="22.0"/>
    <col customWidth="1" min="33" max="33" width="24.57"/>
    <col customWidth="1" min="34" max="34" width="18.71"/>
    <col customWidth="1" min="35" max="35" width="23.0"/>
    <col customWidth="1" min="36" max="36" width="16.71"/>
    <col customWidth="1" min="37" max="37" width="21.57"/>
    <col customWidth="1" min="38" max="38" width="16.86"/>
    <col customWidth="1" min="39" max="39" width="23.43"/>
    <col customWidth="1" min="40" max="40" width="28.71"/>
    <col customWidth="1" min="41" max="41" width="36.71"/>
  </cols>
  <sheetData>
    <row r="1">
      <c r="A1" s="1" t="s">
        <v>0</v>
      </c>
      <c r="B1" s="1" t="s">
        <v>829</v>
      </c>
      <c r="C1" s="1" t="s">
        <v>830</v>
      </c>
      <c r="D1" s="1" t="s">
        <v>831</v>
      </c>
      <c r="E1" s="1" t="s">
        <v>25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3" t="s">
        <v>867</v>
      </c>
    </row>
    <row r="2">
      <c r="A2" s="1">
        <v>133.0</v>
      </c>
      <c r="B2" s="1" t="s">
        <v>868</v>
      </c>
      <c r="C2" s="1" t="s">
        <v>37</v>
      </c>
      <c r="D2" s="1"/>
      <c r="E2" s="1" t="s">
        <v>869</v>
      </c>
      <c r="F2" s="1" t="s">
        <v>870</v>
      </c>
      <c r="G2" s="1" t="s">
        <v>39</v>
      </c>
      <c r="H2" s="1">
        <v>100.0</v>
      </c>
      <c r="I2" s="1">
        <v>0.0</v>
      </c>
      <c r="J2" s="1">
        <v>2023.0</v>
      </c>
      <c r="K2" s="1" t="s">
        <v>871</v>
      </c>
      <c r="L2" s="1" t="s">
        <v>690</v>
      </c>
      <c r="M2" s="13">
        <v>45112.72771990741</v>
      </c>
      <c r="N2" s="1" t="s">
        <v>108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0.0</v>
      </c>
      <c r="AJ2" s="1"/>
      <c r="AK2" s="1"/>
      <c r="AL2" s="1"/>
      <c r="AM2" s="1"/>
      <c r="AN2" s="1"/>
      <c r="AO2" s="5" t="str">
        <f>'Data Log'!$B2&amp;"_"&amp;'Data Log'!$N2</f>
        <v>PO_CNR_PIS_230705 17250084_Region Update</v>
      </c>
    </row>
    <row r="3">
      <c r="A3" s="1">
        <v>134.0</v>
      </c>
      <c r="B3" s="1" t="s">
        <v>868</v>
      </c>
      <c r="C3" s="1" t="s">
        <v>37</v>
      </c>
      <c r="D3" s="1"/>
      <c r="E3" s="1" t="s">
        <v>869</v>
      </c>
      <c r="F3" s="1" t="s">
        <v>870</v>
      </c>
      <c r="G3" s="1" t="s">
        <v>39</v>
      </c>
      <c r="H3" s="1">
        <v>100.0</v>
      </c>
      <c r="I3" s="1">
        <v>10.0</v>
      </c>
      <c r="J3" s="1">
        <v>2023.0</v>
      </c>
      <c r="K3" s="1" t="s">
        <v>871</v>
      </c>
      <c r="L3" s="1"/>
      <c r="M3" s="1"/>
      <c r="N3" s="1" t="s">
        <v>154</v>
      </c>
      <c r="O3" s="1" t="s">
        <v>690</v>
      </c>
      <c r="P3" s="13">
        <v>45113.43162037037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0.0</v>
      </c>
      <c r="AJ3" s="1"/>
      <c r="AK3" s="1"/>
      <c r="AL3" s="1"/>
      <c r="AM3" s="1"/>
      <c r="AN3" s="1"/>
      <c r="AO3" s="5" t="str">
        <f>'Data Log'!$B3&amp;"_"&amp;'Data Log'!$N3</f>
        <v>PO_CNR_PIS_230705 17250084_Submit Invoice</v>
      </c>
    </row>
    <row r="4">
      <c r="A4" s="1">
        <v>135.0</v>
      </c>
      <c r="B4" s="1" t="s">
        <v>868</v>
      </c>
      <c r="C4" s="1" t="s">
        <v>37</v>
      </c>
      <c r="D4" s="1"/>
      <c r="E4" s="1" t="s">
        <v>869</v>
      </c>
      <c r="F4" s="1" t="s">
        <v>870</v>
      </c>
      <c r="G4" s="1" t="s">
        <v>39</v>
      </c>
      <c r="H4" s="1">
        <v>0.0</v>
      </c>
      <c r="I4" s="1">
        <v>10.0</v>
      </c>
      <c r="J4" s="1">
        <v>2023.0</v>
      </c>
      <c r="K4" s="1" t="s">
        <v>871</v>
      </c>
      <c r="L4" s="1" t="s">
        <v>690</v>
      </c>
      <c r="M4" s="1"/>
      <c r="N4" s="1" t="s">
        <v>182</v>
      </c>
      <c r="O4" s="1"/>
      <c r="P4" s="1"/>
      <c r="Q4" s="1"/>
      <c r="R4" s="1" t="s">
        <v>872</v>
      </c>
      <c r="S4" s="1" t="s">
        <v>690</v>
      </c>
      <c r="T4" s="13">
        <v>45113.455983796295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0.0</v>
      </c>
      <c r="AJ4" s="1"/>
      <c r="AK4" s="1"/>
      <c r="AL4" s="1"/>
      <c r="AM4" s="1"/>
      <c r="AN4" s="1"/>
      <c r="AO4" s="5" t="str">
        <f>'Data Log'!$B4&amp;"_"&amp;'Data Log'!$N4</f>
        <v>PO_CNR_PIS_230705 17250084_Invoice Validation</v>
      </c>
    </row>
    <row r="5">
      <c r="A5" s="1">
        <v>136.0</v>
      </c>
      <c r="B5" s="1" t="s">
        <v>868</v>
      </c>
      <c r="C5" s="1" t="s">
        <v>37</v>
      </c>
      <c r="D5" s="1"/>
      <c r="E5" s="1" t="s">
        <v>869</v>
      </c>
      <c r="F5" s="1" t="s">
        <v>870</v>
      </c>
      <c r="G5" s="1" t="s">
        <v>39</v>
      </c>
      <c r="H5" s="1">
        <v>0.0</v>
      </c>
      <c r="I5" s="1">
        <v>10.0</v>
      </c>
      <c r="J5" s="1">
        <v>2023.0</v>
      </c>
      <c r="K5" s="1" t="s">
        <v>871</v>
      </c>
      <c r="L5" s="1"/>
      <c r="M5" s="1"/>
      <c r="N5" s="1" t="s">
        <v>138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872</v>
      </c>
      <c r="AB5" s="1" t="s">
        <v>690</v>
      </c>
      <c r="AC5" s="13">
        <v>45113.45615740741</v>
      </c>
      <c r="AD5" s="1"/>
      <c r="AE5" s="1"/>
      <c r="AF5" s="1"/>
      <c r="AG5" s="1"/>
      <c r="AH5" s="1"/>
      <c r="AI5" s="1">
        <v>0.0</v>
      </c>
      <c r="AJ5" s="1"/>
      <c r="AK5" s="1"/>
      <c r="AL5" s="1"/>
      <c r="AM5" s="1"/>
      <c r="AN5" s="1"/>
      <c r="AO5" s="5" t="str">
        <f>'Data Log'!$B5&amp;"_"&amp;'Data Log'!$N5</f>
        <v>PO_CNR_PIS_230705 17250084_SCM Invoice Validation</v>
      </c>
    </row>
    <row r="6">
      <c r="A6" s="1">
        <v>137.0</v>
      </c>
      <c r="B6" s="1" t="s">
        <v>868</v>
      </c>
      <c r="C6" s="1" t="s">
        <v>37</v>
      </c>
      <c r="D6" s="1"/>
      <c r="E6" s="1" t="s">
        <v>869</v>
      </c>
      <c r="F6" s="1" t="s">
        <v>870</v>
      </c>
      <c r="G6" s="1" t="s">
        <v>39</v>
      </c>
      <c r="H6" s="1">
        <v>0.0</v>
      </c>
      <c r="I6" s="1">
        <v>10.0</v>
      </c>
      <c r="J6" s="1">
        <v>2023.0</v>
      </c>
      <c r="K6" s="1" t="s">
        <v>871</v>
      </c>
      <c r="L6" s="1"/>
      <c r="M6" s="1"/>
      <c r="N6" s="1" t="s">
        <v>31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872</v>
      </c>
      <c r="AF6" s="1" t="s">
        <v>690</v>
      </c>
      <c r="AG6" s="13">
        <v>45113.45663194444</v>
      </c>
      <c r="AH6" s="1"/>
      <c r="AI6" s="1">
        <v>0.0</v>
      </c>
      <c r="AJ6" s="1"/>
      <c r="AK6" s="1"/>
      <c r="AL6" s="1"/>
      <c r="AM6" s="1"/>
      <c r="AN6" s="1"/>
      <c r="AO6" s="5" t="str">
        <f>'Data Log'!$B6&amp;"_"&amp;'Data Log'!$N6</f>
        <v>PO_CNR_PIS_230705 17250084_Create &amp; Upload PO</v>
      </c>
    </row>
    <row r="7">
      <c r="A7" s="1">
        <v>138.0</v>
      </c>
      <c r="B7" s="1" t="s">
        <v>868</v>
      </c>
      <c r="C7" s="1" t="s">
        <v>37</v>
      </c>
      <c r="D7" s="1"/>
      <c r="E7" s="1" t="s">
        <v>869</v>
      </c>
      <c r="F7" s="1" t="s">
        <v>870</v>
      </c>
      <c r="G7" s="1" t="s">
        <v>39</v>
      </c>
      <c r="H7" s="1">
        <v>0.0</v>
      </c>
      <c r="I7" s="1">
        <v>10.0</v>
      </c>
      <c r="J7" s="1">
        <v>2023.0</v>
      </c>
      <c r="K7" s="1" t="s">
        <v>871</v>
      </c>
      <c r="L7" s="1"/>
      <c r="M7" s="1"/>
      <c r="N7" s="1" t="s">
        <v>135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0.0</v>
      </c>
      <c r="AJ7" s="1" t="s">
        <v>690</v>
      </c>
      <c r="AK7" s="13">
        <v>45113.45685185185</v>
      </c>
      <c r="AL7" s="1"/>
      <c r="AM7" s="1"/>
      <c r="AN7" s="1"/>
      <c r="AO7" s="5" t="str">
        <f>'Data Log'!$B7&amp;"_"&amp;'Data Log'!$N7</f>
        <v>PO_CNR_PIS_230705 17250084_Create SES and Send to Finance</v>
      </c>
    </row>
    <row r="8">
      <c r="A8" s="1">
        <v>139.0</v>
      </c>
      <c r="B8" s="1" t="s">
        <v>868</v>
      </c>
      <c r="C8" s="1" t="s">
        <v>37</v>
      </c>
      <c r="D8" s="1"/>
      <c r="E8" s="1" t="s">
        <v>869</v>
      </c>
      <c r="F8" s="1" t="s">
        <v>870</v>
      </c>
      <c r="G8" s="1" t="s">
        <v>39</v>
      </c>
      <c r="H8" s="1">
        <v>0.0</v>
      </c>
      <c r="I8" s="1">
        <v>10.0</v>
      </c>
      <c r="J8" s="1">
        <v>2023.0</v>
      </c>
      <c r="K8" s="1" t="s">
        <v>871</v>
      </c>
      <c r="L8" s="1"/>
      <c r="M8" s="1"/>
      <c r="N8" s="1" t="s">
        <v>54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0.0</v>
      </c>
      <c r="AJ8" s="1"/>
      <c r="AK8" s="1"/>
      <c r="AL8" s="1" t="s">
        <v>873</v>
      </c>
      <c r="AM8" s="1" t="s">
        <v>690</v>
      </c>
      <c r="AN8" s="13">
        <v>45113.457083333335</v>
      </c>
      <c r="AO8" s="5" t="str">
        <f>'Data Log'!$B8&amp;"_"&amp;'Data Log'!$N8</f>
        <v>PO_CNR_PIS_230705 17250084_Payment Status Update</v>
      </c>
    </row>
    <row r="9">
      <c r="A9" s="1">
        <v>140.0</v>
      </c>
      <c r="B9" s="1" t="s">
        <v>874</v>
      </c>
      <c r="C9" s="1" t="s">
        <v>51</v>
      </c>
      <c r="D9" s="1"/>
      <c r="E9" s="1" t="s">
        <v>869</v>
      </c>
      <c r="F9" s="1" t="s">
        <v>870</v>
      </c>
      <c r="G9" s="1" t="s">
        <v>39</v>
      </c>
      <c r="H9" s="1">
        <v>100000.0</v>
      </c>
      <c r="I9" s="1">
        <v>0.0</v>
      </c>
      <c r="J9" s="1">
        <v>2023.0</v>
      </c>
      <c r="K9" s="1" t="s">
        <v>875</v>
      </c>
      <c r="L9" s="1" t="s">
        <v>653</v>
      </c>
      <c r="M9" s="13">
        <v>45113.5027662037</v>
      </c>
      <c r="N9" s="1" t="s">
        <v>108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0.0</v>
      </c>
      <c r="AJ9" s="1"/>
      <c r="AK9" s="1"/>
      <c r="AL9" s="1"/>
      <c r="AM9" s="1"/>
      <c r="AN9" s="1"/>
      <c r="AO9" s="5" t="str">
        <f>'Data Log'!$B9&amp;"_"&amp;'Data Log'!$N9</f>
        <v>PO_CNR_Refuel_230705 16590085_Region Update</v>
      </c>
    </row>
    <row r="10">
      <c r="A10" s="1">
        <v>141.0</v>
      </c>
      <c r="B10" s="1" t="s">
        <v>874</v>
      </c>
      <c r="C10" s="1" t="s">
        <v>51</v>
      </c>
      <c r="D10" s="1"/>
      <c r="E10" s="1" t="s">
        <v>869</v>
      </c>
      <c r="F10" s="1" t="s">
        <v>870</v>
      </c>
      <c r="G10" s="1" t="s">
        <v>39</v>
      </c>
      <c r="H10" s="1">
        <v>100000.0</v>
      </c>
      <c r="I10" s="1">
        <v>10000.0</v>
      </c>
      <c r="J10" s="1">
        <v>2023.0</v>
      </c>
      <c r="K10" s="1" t="s">
        <v>875</v>
      </c>
      <c r="L10" s="1"/>
      <c r="M10" s="1"/>
      <c r="N10" s="1" t="s">
        <v>154</v>
      </c>
      <c r="O10" s="1" t="s">
        <v>690</v>
      </c>
      <c r="P10" s="13">
        <v>45113.50981481482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0.0</v>
      </c>
      <c r="AJ10" s="1"/>
      <c r="AK10" s="1"/>
      <c r="AL10" s="1"/>
      <c r="AM10" s="1"/>
      <c r="AN10" s="1"/>
      <c r="AO10" s="5" t="str">
        <f>'Data Log'!$B10&amp;"_"&amp;'Data Log'!$N10</f>
        <v>PO_CNR_Refuel_230705 16590085_Submit Invoice</v>
      </c>
    </row>
    <row r="11">
      <c r="A11" s="1">
        <v>142.0</v>
      </c>
      <c r="B11" s="1" t="s">
        <v>874</v>
      </c>
      <c r="C11" s="1" t="s">
        <v>51</v>
      </c>
      <c r="D11" s="1"/>
      <c r="E11" s="1" t="s">
        <v>869</v>
      </c>
      <c r="F11" s="1" t="s">
        <v>870</v>
      </c>
      <c r="G11" s="1" t="s">
        <v>39</v>
      </c>
      <c r="H11" s="1">
        <v>0.0</v>
      </c>
      <c r="I11" s="1">
        <v>10000.0</v>
      </c>
      <c r="J11" s="1">
        <v>2023.0</v>
      </c>
      <c r="K11" s="1" t="s">
        <v>875</v>
      </c>
      <c r="L11" s="1" t="s">
        <v>690</v>
      </c>
      <c r="M11" s="1"/>
      <c r="N11" s="1" t="s">
        <v>182</v>
      </c>
      <c r="O11" s="1"/>
      <c r="P11" s="1"/>
      <c r="Q11" s="1"/>
      <c r="R11" s="1" t="s">
        <v>872</v>
      </c>
      <c r="S11" s="1" t="s">
        <v>653</v>
      </c>
      <c r="T11" s="13">
        <v>45113.51236111111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0.0</v>
      </c>
      <c r="AJ11" s="1"/>
      <c r="AK11" s="1"/>
      <c r="AL11" s="1"/>
      <c r="AM11" s="1"/>
      <c r="AN11" s="1"/>
      <c r="AO11" s="5" t="str">
        <f>'Data Log'!$B11&amp;"_"&amp;'Data Log'!$N11</f>
        <v>PO_CNR_Refuel_230705 16590085_Invoice Validation</v>
      </c>
    </row>
    <row r="12">
      <c r="A12" s="1">
        <v>143.0</v>
      </c>
      <c r="B12" s="1" t="s">
        <v>874</v>
      </c>
      <c r="C12" s="1" t="s">
        <v>51</v>
      </c>
      <c r="D12" s="1"/>
      <c r="E12" s="1" t="s">
        <v>869</v>
      </c>
      <c r="F12" s="1" t="s">
        <v>870</v>
      </c>
      <c r="G12" s="1" t="s">
        <v>39</v>
      </c>
      <c r="H12" s="1">
        <v>0.0</v>
      </c>
      <c r="I12" s="1">
        <v>10000.0</v>
      </c>
      <c r="J12" s="1">
        <v>2023.0</v>
      </c>
      <c r="K12" s="1" t="s">
        <v>875</v>
      </c>
      <c r="L12" s="1"/>
      <c r="M12" s="1"/>
      <c r="N12" s="1" t="s">
        <v>138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872</v>
      </c>
      <c r="AB12" s="1" t="s">
        <v>292</v>
      </c>
      <c r="AC12" s="13">
        <v>45113.51826388889</v>
      </c>
      <c r="AD12" s="1"/>
      <c r="AE12" s="1"/>
      <c r="AF12" s="1"/>
      <c r="AG12" s="1"/>
      <c r="AH12" s="1"/>
      <c r="AI12" s="1">
        <v>0.0</v>
      </c>
      <c r="AJ12" s="1"/>
      <c r="AK12" s="1"/>
      <c r="AL12" s="1"/>
      <c r="AM12" s="1"/>
      <c r="AN12" s="1"/>
      <c r="AO12" s="5" t="str">
        <f>'Data Log'!$B12&amp;"_"&amp;'Data Log'!$N12</f>
        <v>PO_CNR_Refuel_230705 16590085_SCM Invoice Validation</v>
      </c>
    </row>
    <row r="13">
      <c r="A13" s="1">
        <v>144.0</v>
      </c>
      <c r="B13" s="1" t="s">
        <v>874</v>
      </c>
      <c r="C13" s="1" t="s">
        <v>51</v>
      </c>
      <c r="D13" s="1"/>
      <c r="E13" s="1" t="s">
        <v>869</v>
      </c>
      <c r="F13" s="1" t="s">
        <v>870</v>
      </c>
      <c r="G13" s="1" t="s">
        <v>39</v>
      </c>
      <c r="H13" s="1">
        <v>0.0</v>
      </c>
      <c r="I13" s="1">
        <v>10000.0</v>
      </c>
      <c r="J13" s="1">
        <v>2023.0</v>
      </c>
      <c r="K13" s="1" t="s">
        <v>875</v>
      </c>
      <c r="L13" s="1"/>
      <c r="M13" s="1"/>
      <c r="N13" s="1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872</v>
      </c>
      <c r="AF13" s="1" t="s">
        <v>292</v>
      </c>
      <c r="AG13" s="13">
        <v>45113.52332175926</v>
      </c>
      <c r="AH13" s="1"/>
      <c r="AI13" s="1">
        <v>9450.0</v>
      </c>
      <c r="AJ13" s="1"/>
      <c r="AK13" s="1"/>
      <c r="AL13" s="1"/>
      <c r="AM13" s="1"/>
      <c r="AN13" s="1"/>
      <c r="AO13" s="5" t="str">
        <f>'Data Log'!$B13&amp;"_"&amp;'Data Log'!$N13</f>
        <v>PO_CNR_Refuel_230705 16590085_Create &amp; Upload PO</v>
      </c>
    </row>
    <row r="14">
      <c r="A14" s="1">
        <v>145.0</v>
      </c>
      <c r="B14" s="1" t="s">
        <v>874</v>
      </c>
      <c r="C14" s="1" t="s">
        <v>51</v>
      </c>
      <c r="D14" s="1"/>
      <c r="E14" s="1" t="s">
        <v>869</v>
      </c>
      <c r="F14" s="1" t="s">
        <v>870</v>
      </c>
      <c r="G14" s="1" t="s">
        <v>39</v>
      </c>
      <c r="H14" s="1">
        <v>0.0</v>
      </c>
      <c r="I14" s="1">
        <v>10000.0</v>
      </c>
      <c r="J14" s="1">
        <v>2023.0</v>
      </c>
      <c r="K14" s="1" t="s">
        <v>875</v>
      </c>
      <c r="L14" s="1"/>
      <c r="M14" s="1"/>
      <c r="N14" s="1" t="s">
        <v>135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0.0</v>
      </c>
      <c r="AJ14" s="1" t="s">
        <v>292</v>
      </c>
      <c r="AK14" s="13">
        <v>45113.52570601852</v>
      </c>
      <c r="AL14" s="1"/>
      <c r="AM14" s="1"/>
      <c r="AN14" s="1"/>
      <c r="AO14" s="5" t="str">
        <f>'Data Log'!$B14&amp;"_"&amp;'Data Log'!$N14</f>
        <v>PO_CNR_Refuel_230705 16590085_Create SES and Send to Finance</v>
      </c>
    </row>
    <row r="15">
      <c r="A15" s="1">
        <v>146.0</v>
      </c>
      <c r="B15" s="1" t="s">
        <v>874</v>
      </c>
      <c r="C15" s="1" t="s">
        <v>51</v>
      </c>
      <c r="D15" s="1"/>
      <c r="E15" s="1" t="s">
        <v>869</v>
      </c>
      <c r="F15" s="1" t="s">
        <v>870</v>
      </c>
      <c r="G15" s="1" t="s">
        <v>39</v>
      </c>
      <c r="H15" s="1">
        <v>0.0</v>
      </c>
      <c r="I15" s="1">
        <v>10000.0</v>
      </c>
      <c r="J15" s="1">
        <v>2023.0</v>
      </c>
      <c r="K15" s="1" t="s">
        <v>875</v>
      </c>
      <c r="L15" s="1"/>
      <c r="M15" s="1"/>
      <c r="N15" s="1" t="s">
        <v>54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0.0</v>
      </c>
      <c r="AJ15" s="1"/>
      <c r="AK15" s="1"/>
      <c r="AL15" s="1" t="s">
        <v>873</v>
      </c>
      <c r="AM15" s="1" t="s">
        <v>292</v>
      </c>
      <c r="AN15" s="13">
        <v>45113.52648148148</v>
      </c>
      <c r="AO15" s="5" t="str">
        <f>'Data Log'!$B15&amp;"_"&amp;'Data Log'!$N15</f>
        <v>PO_CNR_Refuel_230705 16590085_Payment Status Update</v>
      </c>
    </row>
    <row r="16">
      <c r="A16" s="1">
        <v>149.0</v>
      </c>
      <c r="B16" s="1" t="s">
        <v>710</v>
      </c>
      <c r="C16" s="1" t="s">
        <v>37</v>
      </c>
      <c r="D16" s="1"/>
      <c r="E16" s="1" t="s">
        <v>876</v>
      </c>
      <c r="F16" s="1" t="s">
        <v>877</v>
      </c>
      <c r="G16" s="1" t="s">
        <v>39</v>
      </c>
      <c r="H16" s="1">
        <v>456.0</v>
      </c>
      <c r="I16" s="1">
        <v>0.0</v>
      </c>
      <c r="J16" s="1">
        <v>2023.0</v>
      </c>
      <c r="K16" s="1" t="s">
        <v>711</v>
      </c>
      <c r="L16" s="1" t="s">
        <v>690</v>
      </c>
      <c r="M16" s="13">
        <v>45118.684224537035</v>
      </c>
      <c r="N16" s="1" t="s">
        <v>108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0.0</v>
      </c>
      <c r="AJ16" s="1"/>
      <c r="AK16" s="1"/>
      <c r="AL16" s="1"/>
      <c r="AM16" s="1"/>
      <c r="AN16" s="1"/>
      <c r="AO16" s="5" t="str">
        <f>'Data Log'!$B16&amp;"_"&amp;'Data Log'!$N16</f>
        <v>PO_WCR_PIS_230711162400136_Region Update</v>
      </c>
    </row>
    <row r="17">
      <c r="A17" s="1">
        <v>150.0</v>
      </c>
      <c r="B17" s="1" t="s">
        <v>710</v>
      </c>
      <c r="C17" s="1" t="s">
        <v>37</v>
      </c>
      <c r="D17" s="1"/>
      <c r="E17" s="1" t="s">
        <v>876</v>
      </c>
      <c r="F17" s="1" t="s">
        <v>877</v>
      </c>
      <c r="G17" s="1" t="s">
        <v>39</v>
      </c>
      <c r="H17" s="1">
        <v>456.0</v>
      </c>
      <c r="I17" s="1">
        <v>12.0</v>
      </c>
      <c r="J17" s="1">
        <v>2023.0</v>
      </c>
      <c r="K17" s="1" t="s">
        <v>711</v>
      </c>
      <c r="L17" s="1"/>
      <c r="M17" s="13"/>
      <c r="N17" s="1" t="s">
        <v>154</v>
      </c>
      <c r="O17" s="1" t="s">
        <v>690</v>
      </c>
      <c r="P17" s="1">
        <v>45118.68530092593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0.0</v>
      </c>
      <c r="AJ17" s="1"/>
      <c r="AK17" s="1"/>
      <c r="AL17" s="1"/>
      <c r="AM17" s="1"/>
      <c r="AN17" s="1"/>
      <c r="AO17" s="5" t="str">
        <f>'Data Log'!$B17&amp;"_"&amp;'Data Log'!$N17</f>
        <v>PO_WCR_PIS_230711162400136_Submit Invoice</v>
      </c>
    </row>
    <row r="18">
      <c r="A18" s="1">
        <v>151.0</v>
      </c>
      <c r="B18" s="1" t="s">
        <v>710</v>
      </c>
      <c r="C18" s="1" t="s">
        <v>37</v>
      </c>
      <c r="D18" s="1"/>
      <c r="E18" s="1" t="s">
        <v>876</v>
      </c>
      <c r="F18" s="1" t="s">
        <v>877</v>
      </c>
      <c r="G18" s="1" t="s">
        <v>39</v>
      </c>
      <c r="H18" s="1">
        <v>0.0</v>
      </c>
      <c r="I18" s="1">
        <v>12.0</v>
      </c>
      <c r="J18" s="1">
        <v>2023.0</v>
      </c>
      <c r="K18" s="1" t="s">
        <v>711</v>
      </c>
      <c r="L18" s="1" t="s">
        <v>690</v>
      </c>
      <c r="M18" s="1"/>
      <c r="N18" s="1" t="s">
        <v>182</v>
      </c>
      <c r="O18" s="1"/>
      <c r="P18" s="13"/>
      <c r="Q18" s="1" t="s">
        <v>878</v>
      </c>
      <c r="R18" s="1" t="s">
        <v>879</v>
      </c>
      <c r="S18" s="1" t="s">
        <v>690</v>
      </c>
      <c r="T18" s="1">
        <v>45118.68556712963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0.0</v>
      </c>
      <c r="AJ18" s="1"/>
      <c r="AK18" s="1"/>
      <c r="AL18" s="1"/>
      <c r="AM18" s="1"/>
      <c r="AN18" s="1"/>
      <c r="AO18" s="5" t="str">
        <f>'Data Log'!$B18&amp;"_"&amp;'Data Log'!$N18</f>
        <v>PO_WCR_PIS_230711162400136_Invoice Validation</v>
      </c>
    </row>
    <row r="19">
      <c r="A19" s="1">
        <v>152.0</v>
      </c>
      <c r="B19" s="1" t="s">
        <v>710</v>
      </c>
      <c r="C19" s="1" t="s">
        <v>37</v>
      </c>
      <c r="D19" s="1"/>
      <c r="E19" s="1" t="s">
        <v>876</v>
      </c>
      <c r="F19" s="1" t="s">
        <v>877</v>
      </c>
      <c r="G19" s="1" t="s">
        <v>39</v>
      </c>
      <c r="H19" s="1">
        <v>456.0</v>
      </c>
      <c r="I19" s="1">
        <v>12.0</v>
      </c>
      <c r="J19" s="1">
        <v>2023.0</v>
      </c>
      <c r="K19" s="1" t="s">
        <v>711</v>
      </c>
      <c r="L19" s="1"/>
      <c r="M19" s="1"/>
      <c r="N19" s="1" t="s">
        <v>414</v>
      </c>
      <c r="O19" s="1" t="s">
        <v>690</v>
      </c>
      <c r="P19" s="1">
        <v>45118.685694444444</v>
      </c>
      <c r="Q19" s="1" t="s">
        <v>878</v>
      </c>
      <c r="R19" s="1"/>
      <c r="S19" s="1"/>
      <c r="T19" s="1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0.0</v>
      </c>
      <c r="AJ19" s="1"/>
      <c r="AK19" s="1"/>
      <c r="AL19" s="1"/>
      <c r="AM19" s="1"/>
      <c r="AN19" s="1"/>
      <c r="AO19" s="5" t="str">
        <f>'Data Log'!$B19&amp;"_"&amp;'Data Log'!$N19</f>
        <v>PO_WCR_PIS_230711162400136_Re-Submit_Invoice(RG reject)</v>
      </c>
    </row>
    <row r="20">
      <c r="A20" s="1">
        <v>153.0</v>
      </c>
      <c r="B20" s="1" t="s">
        <v>710</v>
      </c>
      <c r="C20" s="1" t="s">
        <v>37</v>
      </c>
      <c r="D20" s="1"/>
      <c r="E20" s="1" t="s">
        <v>876</v>
      </c>
      <c r="F20" s="1" t="s">
        <v>877</v>
      </c>
      <c r="G20" s="1" t="s">
        <v>39</v>
      </c>
      <c r="H20" s="1">
        <v>0.0</v>
      </c>
      <c r="I20" s="1">
        <v>12.0</v>
      </c>
      <c r="J20" s="1">
        <v>2023.0</v>
      </c>
      <c r="K20" s="1" t="s">
        <v>711</v>
      </c>
      <c r="L20" s="1" t="s">
        <v>690</v>
      </c>
      <c r="M20" s="1"/>
      <c r="N20" s="1" t="s">
        <v>182</v>
      </c>
      <c r="O20" s="1"/>
      <c r="P20" s="13"/>
      <c r="Q20" s="1" t="s">
        <v>878</v>
      </c>
      <c r="R20" s="1" t="s">
        <v>872</v>
      </c>
      <c r="S20" s="1" t="s">
        <v>690</v>
      </c>
      <c r="T20" s="1">
        <v>45118.685891203706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0.0</v>
      </c>
      <c r="AJ20" s="1"/>
      <c r="AK20" s="1"/>
      <c r="AL20" s="1"/>
      <c r="AM20" s="1"/>
      <c r="AN20" s="1"/>
      <c r="AO20" s="5" t="str">
        <f>'Data Log'!$B20&amp;"_"&amp;'Data Log'!$N20</f>
        <v>PO_WCR_PIS_230711162400136_Invoice Validation</v>
      </c>
    </row>
    <row r="21" ht="15.75" customHeight="1">
      <c r="A21" s="1">
        <v>154.0</v>
      </c>
      <c r="B21" s="1" t="s">
        <v>710</v>
      </c>
      <c r="C21" s="1" t="s">
        <v>37</v>
      </c>
      <c r="D21" s="1"/>
      <c r="E21" s="1" t="s">
        <v>876</v>
      </c>
      <c r="F21" s="1" t="s">
        <v>877</v>
      </c>
      <c r="G21" s="1" t="s">
        <v>39</v>
      </c>
      <c r="H21" s="1">
        <v>0.0</v>
      </c>
      <c r="I21" s="1">
        <v>12.0</v>
      </c>
      <c r="J21" s="1">
        <v>2023.0</v>
      </c>
      <c r="K21" s="1" t="s">
        <v>711</v>
      </c>
      <c r="L21" s="1"/>
      <c r="M21" s="1"/>
      <c r="N21" s="1" t="s">
        <v>138</v>
      </c>
      <c r="O21" s="1"/>
      <c r="P21" s="1"/>
      <c r="Q21" s="1" t="s">
        <v>878</v>
      </c>
      <c r="R21" s="1"/>
      <c r="S21" s="1"/>
      <c r="T21" s="13"/>
      <c r="U21" s="1"/>
      <c r="V21" s="1"/>
      <c r="W21" s="1"/>
      <c r="X21" s="1"/>
      <c r="Y21" s="1"/>
      <c r="Z21" s="1"/>
      <c r="AA21" s="1" t="s">
        <v>879</v>
      </c>
      <c r="AB21" s="1" t="s">
        <v>690</v>
      </c>
      <c r="AC21" s="1">
        <v>45118.686064814814</v>
      </c>
      <c r="AD21" s="1" t="s">
        <v>880</v>
      </c>
      <c r="AE21" s="1"/>
      <c r="AF21" s="1"/>
      <c r="AG21" s="1"/>
      <c r="AH21" s="1"/>
      <c r="AI21" s="1">
        <v>0.0</v>
      </c>
      <c r="AJ21" s="1"/>
      <c r="AK21" s="1"/>
      <c r="AL21" s="1"/>
      <c r="AM21" s="1"/>
      <c r="AN21" s="1"/>
      <c r="AO21" s="5" t="str">
        <f>'Data Log'!$B21&amp;"_"&amp;'Data Log'!$N21</f>
        <v>PO_WCR_PIS_230711162400136_SCM Invoice Validation</v>
      </c>
    </row>
    <row r="22" ht="15.75" customHeight="1">
      <c r="A22" s="1">
        <v>155.0</v>
      </c>
      <c r="B22" s="1" t="s">
        <v>710</v>
      </c>
      <c r="C22" s="1" t="s">
        <v>37</v>
      </c>
      <c r="D22" s="1"/>
      <c r="E22" s="1" t="s">
        <v>876</v>
      </c>
      <c r="F22" s="1" t="s">
        <v>877</v>
      </c>
      <c r="G22" s="1" t="s">
        <v>39</v>
      </c>
      <c r="H22" s="1">
        <v>456.0</v>
      </c>
      <c r="I22" s="1">
        <v>12.0</v>
      </c>
      <c r="J22" s="1">
        <v>2023.0</v>
      </c>
      <c r="K22" s="1" t="s">
        <v>711</v>
      </c>
      <c r="L22" s="1"/>
      <c r="M22" s="1"/>
      <c r="N22" s="1" t="s">
        <v>697</v>
      </c>
      <c r="O22" s="1" t="s">
        <v>690</v>
      </c>
      <c r="P22" s="1">
        <v>45118.685694444444</v>
      </c>
      <c r="Q22" s="1" t="s">
        <v>878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3"/>
      <c r="AD22" s="1"/>
      <c r="AE22" s="1"/>
      <c r="AF22" s="1"/>
      <c r="AG22" s="1"/>
      <c r="AH22" s="1"/>
      <c r="AI22" s="1">
        <v>0.0</v>
      </c>
      <c r="AJ22" s="1"/>
      <c r="AK22" s="1"/>
      <c r="AL22" s="1"/>
      <c r="AM22" s="1"/>
      <c r="AN22" s="1"/>
      <c r="AO22" s="5" t="str">
        <f>'Data Log'!$B22&amp;"_"&amp;'Data Log'!$N22</f>
        <v>PO_WCR_PIS_230711162400136_Re-submit_Invoice(SCM rejection) with Value change </v>
      </c>
    </row>
    <row r="23" ht="15.75" customHeight="1">
      <c r="A23" s="1">
        <v>156.0</v>
      </c>
      <c r="B23" s="1" t="s">
        <v>710</v>
      </c>
      <c r="C23" s="1" t="s">
        <v>37</v>
      </c>
      <c r="D23" s="1"/>
      <c r="E23" s="1" t="s">
        <v>876</v>
      </c>
      <c r="F23" s="1" t="s">
        <v>877</v>
      </c>
      <c r="G23" s="1" t="s">
        <v>39</v>
      </c>
      <c r="H23" s="1">
        <v>0.0</v>
      </c>
      <c r="I23" s="1">
        <v>12.0</v>
      </c>
      <c r="J23" s="1">
        <v>2023.0</v>
      </c>
      <c r="K23" s="1" t="s">
        <v>711</v>
      </c>
      <c r="L23" s="1"/>
      <c r="M23" s="1"/>
      <c r="N23" s="1" t="s">
        <v>138</v>
      </c>
      <c r="O23" s="1"/>
      <c r="P23" s="13"/>
      <c r="Q23" s="1" t="s">
        <v>878</v>
      </c>
      <c r="R23" s="1"/>
      <c r="S23" s="1"/>
      <c r="T23" s="1"/>
      <c r="U23" s="1"/>
      <c r="V23" s="1"/>
      <c r="W23" s="1"/>
      <c r="X23" s="1"/>
      <c r="Y23" s="1"/>
      <c r="Z23" s="1"/>
      <c r="AA23" s="1" t="s">
        <v>872</v>
      </c>
      <c r="AB23" s="1" t="s">
        <v>690</v>
      </c>
      <c r="AC23" s="1">
        <v>45118.68641203704</v>
      </c>
      <c r="AD23" s="1" t="s">
        <v>880</v>
      </c>
      <c r="AE23" s="1"/>
      <c r="AF23" s="1"/>
      <c r="AG23" s="1"/>
      <c r="AH23" s="1"/>
      <c r="AI23" s="1">
        <v>0.0</v>
      </c>
      <c r="AJ23" s="1"/>
      <c r="AK23" s="1"/>
      <c r="AL23" s="1"/>
      <c r="AM23" s="1"/>
      <c r="AN23" s="1"/>
      <c r="AO23" s="5" t="str">
        <f>'Data Log'!$B23&amp;"_"&amp;'Data Log'!$N23</f>
        <v>PO_WCR_PIS_230711162400136_SCM Invoice Validation</v>
      </c>
    </row>
    <row r="24" ht="15.75" customHeight="1">
      <c r="A24" s="1">
        <v>157.0</v>
      </c>
      <c r="B24" s="1" t="s">
        <v>736</v>
      </c>
      <c r="C24" s="1" t="s">
        <v>185</v>
      </c>
      <c r="D24" s="1"/>
      <c r="E24" s="1" t="s">
        <v>881</v>
      </c>
      <c r="F24" s="1" t="s">
        <v>881</v>
      </c>
      <c r="G24" s="1" t="s">
        <v>39</v>
      </c>
      <c r="H24" s="1">
        <v>100.0</v>
      </c>
      <c r="I24" s="1">
        <v>0.0</v>
      </c>
      <c r="J24" s="1">
        <v>2023.0</v>
      </c>
      <c r="K24" s="1" t="s">
        <v>691</v>
      </c>
      <c r="L24" s="1" t="s">
        <v>690</v>
      </c>
      <c r="M24" s="1">
        <v>45118.642696759256</v>
      </c>
      <c r="N24" s="1" t="s">
        <v>108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3"/>
      <c r="AD24" s="1"/>
      <c r="AE24" s="1"/>
      <c r="AF24" s="1"/>
      <c r="AG24" s="1"/>
      <c r="AH24" s="1"/>
      <c r="AI24" s="1">
        <v>0.0</v>
      </c>
      <c r="AJ24" s="1"/>
      <c r="AK24" s="1"/>
      <c r="AL24" s="1"/>
      <c r="AM24" s="1"/>
      <c r="AN24" s="1"/>
      <c r="AO24" s="5" t="str">
        <f>'Data Log'!$B24&amp;"_"&amp;'Data Log'!$N24</f>
        <v>PO_Central Office_Caretaker_23071011450090_Region Update</v>
      </c>
    </row>
    <row r="25" ht="15.75" customHeight="1">
      <c r="A25" s="1">
        <v>158.0</v>
      </c>
      <c r="B25" s="1" t="s">
        <v>687</v>
      </c>
      <c r="C25" s="1" t="s">
        <v>45</v>
      </c>
      <c r="D25" s="1">
        <v>45118.743055555555</v>
      </c>
      <c r="E25" s="1" t="s">
        <v>876</v>
      </c>
      <c r="F25" s="1" t="s">
        <v>882</v>
      </c>
      <c r="G25" s="1" t="s">
        <v>39</v>
      </c>
      <c r="H25" s="1">
        <v>2345.0</v>
      </c>
      <c r="I25" s="1">
        <v>0.0</v>
      </c>
      <c r="J25" s="1">
        <v>2023.0</v>
      </c>
      <c r="K25" s="1" t="s">
        <v>691</v>
      </c>
      <c r="L25" s="1" t="s">
        <v>690</v>
      </c>
      <c r="M25" s="13">
        <v>45118.74358796296</v>
      </c>
      <c r="N25" s="1" t="s">
        <v>108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0.0</v>
      </c>
      <c r="AJ25" s="1"/>
      <c r="AK25" s="1"/>
      <c r="AL25" s="1"/>
      <c r="AM25" s="1"/>
      <c r="AN25" s="1"/>
      <c r="AO25" s="5" t="str">
        <f>'Data Log'!$B25&amp;"_"&amp;'Data Log'!$N25</f>
        <v>PO_WNR_AC_230711175000137_Region Update</v>
      </c>
    </row>
    <row r="26" ht="15.75" customHeight="1">
      <c r="A26" s="1">
        <v>160.0</v>
      </c>
      <c r="B26" s="1" t="s">
        <v>724</v>
      </c>
      <c r="C26" s="1" t="s">
        <v>42</v>
      </c>
      <c r="D26" s="13">
        <v>45117.49097222222</v>
      </c>
      <c r="E26" s="1" t="s">
        <v>876</v>
      </c>
      <c r="F26" s="1" t="s">
        <v>877</v>
      </c>
      <c r="G26" s="1" t="s">
        <v>39</v>
      </c>
      <c r="H26" s="1">
        <v>100.0</v>
      </c>
      <c r="I26" s="1">
        <v>0.0</v>
      </c>
      <c r="J26" s="1">
        <v>2023.0</v>
      </c>
      <c r="K26" s="1" t="s">
        <v>725</v>
      </c>
      <c r="L26" s="1" t="s">
        <v>690</v>
      </c>
      <c r="M26" s="13">
        <v>45118.641226851854</v>
      </c>
      <c r="N26" s="1" t="s">
        <v>108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>
        <v>0.0</v>
      </c>
      <c r="AJ26" s="1"/>
      <c r="AK26" s="1"/>
      <c r="AL26" s="1"/>
      <c r="AM26" s="1"/>
      <c r="AN26" s="1"/>
      <c r="AO26" s="5" t="str">
        <f>'Data Log'!$B26&amp;"_"&amp;'Data Log'!$N26</f>
        <v>PO_WCR_PG_23071011470091_Region Update</v>
      </c>
    </row>
    <row r="27" ht="15.75" customHeight="1">
      <c r="A27" s="1">
        <v>161.0</v>
      </c>
      <c r="B27" s="1" t="s">
        <v>736</v>
      </c>
      <c r="C27" s="1" t="s">
        <v>185</v>
      </c>
      <c r="D27" s="13">
        <v>45117.489583333336</v>
      </c>
      <c r="E27" s="1" t="s">
        <v>881</v>
      </c>
      <c r="F27" s="1" t="s">
        <v>881</v>
      </c>
      <c r="G27" s="1" t="s">
        <v>39</v>
      </c>
      <c r="H27" s="1">
        <v>100.0</v>
      </c>
      <c r="I27" s="1">
        <v>34.0</v>
      </c>
      <c r="J27" s="1">
        <v>2023.0</v>
      </c>
      <c r="K27" s="1" t="s">
        <v>691</v>
      </c>
      <c r="L27" s="1"/>
      <c r="M27" s="13"/>
      <c r="N27" s="1" t="s">
        <v>154</v>
      </c>
      <c r="O27" s="1" t="s">
        <v>690</v>
      </c>
      <c r="P27" s="1">
        <v>45118.76936342593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0.0</v>
      </c>
      <c r="AJ27" s="1"/>
      <c r="AK27" s="1"/>
      <c r="AL27" s="1"/>
      <c r="AM27" s="1"/>
      <c r="AN27" s="1"/>
      <c r="AO27" s="5" t="str">
        <f>'Data Log'!$B27&amp;"_"&amp;'Data Log'!$N27</f>
        <v>PO_Central Office_Caretaker_23071011450090_Submit Invoice</v>
      </c>
    </row>
    <row r="28" ht="15.75" customHeight="1">
      <c r="A28" s="1">
        <v>162.0</v>
      </c>
      <c r="B28" s="1" t="s">
        <v>736</v>
      </c>
      <c r="C28" s="1" t="s">
        <v>185</v>
      </c>
      <c r="D28" s="13">
        <v>45117.489583333336</v>
      </c>
      <c r="E28" s="1" t="s">
        <v>881</v>
      </c>
      <c r="F28" s="1" t="s">
        <v>881</v>
      </c>
      <c r="G28" s="1" t="s">
        <v>39</v>
      </c>
      <c r="H28" s="1">
        <v>0.0</v>
      </c>
      <c r="I28" s="1">
        <v>34.0</v>
      </c>
      <c r="J28" s="1">
        <v>2023.0</v>
      </c>
      <c r="K28" s="1" t="s">
        <v>691</v>
      </c>
      <c r="L28" s="1" t="s">
        <v>690</v>
      </c>
      <c r="M28" s="13"/>
      <c r="N28" s="1" t="s">
        <v>182</v>
      </c>
      <c r="O28" s="1"/>
      <c r="P28" s="1"/>
      <c r="Q28" s="1" t="s">
        <v>878</v>
      </c>
      <c r="R28" s="1" t="s">
        <v>879</v>
      </c>
      <c r="S28" s="1" t="s">
        <v>690</v>
      </c>
      <c r="T28" s="1">
        <v>45118.77489583333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0.0</v>
      </c>
      <c r="AJ28" s="1"/>
      <c r="AK28" s="1"/>
      <c r="AL28" s="1"/>
      <c r="AM28" s="1"/>
      <c r="AN28" s="1"/>
      <c r="AO28" s="5" t="str">
        <f>'Data Log'!$B28&amp;"_"&amp;'Data Log'!$N28</f>
        <v>PO_Central Office_Caretaker_23071011450090_Invoice Validation</v>
      </c>
    </row>
    <row r="29" ht="15.75" customHeight="1">
      <c r="A29" s="1">
        <v>163.0</v>
      </c>
      <c r="B29" s="1" t="s">
        <v>736</v>
      </c>
      <c r="C29" s="1" t="s">
        <v>185</v>
      </c>
      <c r="D29" s="13">
        <v>45117.489583333336</v>
      </c>
      <c r="E29" s="1" t="s">
        <v>881</v>
      </c>
      <c r="F29" s="1" t="s">
        <v>881</v>
      </c>
      <c r="G29" s="1" t="s">
        <v>39</v>
      </c>
      <c r="H29" s="1">
        <v>100.0</v>
      </c>
      <c r="I29" s="1">
        <v>34.0</v>
      </c>
      <c r="J29" s="1">
        <v>2023.0</v>
      </c>
      <c r="K29" s="1" t="s">
        <v>691</v>
      </c>
      <c r="L29" s="1"/>
      <c r="M29" s="1"/>
      <c r="N29" s="1" t="s">
        <v>414</v>
      </c>
      <c r="O29" s="1" t="s">
        <v>690</v>
      </c>
      <c r="P29" s="13">
        <v>45118.78888888889</v>
      </c>
      <c r="Q29" s="1" t="s">
        <v>878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0.0</v>
      </c>
      <c r="AJ29" s="1"/>
      <c r="AK29" s="1"/>
      <c r="AL29" s="1"/>
      <c r="AM29" s="1"/>
      <c r="AN29" s="1"/>
      <c r="AO29" s="5" t="str">
        <f>'Data Log'!$B29&amp;"_"&amp;'Data Log'!$N29</f>
        <v>PO_Central Office_Caretaker_23071011450090_Re-Submit_Invoice(RG reject)</v>
      </c>
    </row>
    <row r="30" ht="15.75" customHeight="1">
      <c r="A30" s="1">
        <v>164.0</v>
      </c>
      <c r="B30" s="1" t="s">
        <v>736</v>
      </c>
      <c r="C30" s="1" t="s">
        <v>185</v>
      </c>
      <c r="D30" s="13">
        <v>45117.489583333336</v>
      </c>
      <c r="E30" s="1" t="s">
        <v>881</v>
      </c>
      <c r="F30" s="1" t="s">
        <v>881</v>
      </c>
      <c r="G30" s="1" t="s">
        <v>39</v>
      </c>
      <c r="H30" s="1">
        <v>0.0</v>
      </c>
      <c r="I30" s="1">
        <v>34.0</v>
      </c>
      <c r="J30" s="1">
        <v>2023.0</v>
      </c>
      <c r="K30" s="1" t="s">
        <v>691</v>
      </c>
      <c r="L30" s="1" t="s">
        <v>690</v>
      </c>
      <c r="M30" s="1"/>
      <c r="N30" s="1" t="s">
        <v>182</v>
      </c>
      <c r="O30" s="1"/>
      <c r="P30" s="1"/>
      <c r="Q30" s="1"/>
      <c r="R30" s="1" t="s">
        <v>872</v>
      </c>
      <c r="S30" s="1" t="s">
        <v>690</v>
      </c>
      <c r="T30" s="13">
        <v>45118.789375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0.0</v>
      </c>
      <c r="AJ30" s="1"/>
      <c r="AK30" s="1"/>
      <c r="AL30" s="1"/>
      <c r="AM30" s="1"/>
      <c r="AN30" s="1"/>
      <c r="AO30" s="5" t="str">
        <f>'Data Log'!$B30&amp;"_"&amp;'Data Log'!$N30</f>
        <v>PO_Central Office_Caretaker_23071011450090_Invoice Validation</v>
      </c>
    </row>
    <row r="31" ht="15.75" customHeight="1">
      <c r="A31" s="1">
        <v>165.0</v>
      </c>
      <c r="B31" s="1" t="s">
        <v>736</v>
      </c>
      <c r="C31" s="1" t="s">
        <v>185</v>
      </c>
      <c r="D31" s="13"/>
      <c r="E31" s="1" t="s">
        <v>881</v>
      </c>
      <c r="F31" s="1" t="s">
        <v>881</v>
      </c>
      <c r="G31" s="1" t="s">
        <v>39</v>
      </c>
      <c r="H31" s="1">
        <v>0.0</v>
      </c>
      <c r="I31" s="1">
        <v>34.0</v>
      </c>
      <c r="J31" s="1">
        <v>2023.0</v>
      </c>
      <c r="K31" s="1" t="s">
        <v>691</v>
      </c>
      <c r="L31" s="1"/>
      <c r="M31" s="1"/>
      <c r="N31" s="1" t="s">
        <v>138</v>
      </c>
      <c r="O31" s="1"/>
      <c r="P31" s="13"/>
      <c r="Q31" s="1" t="s">
        <v>878</v>
      </c>
      <c r="R31" s="1"/>
      <c r="S31" s="1"/>
      <c r="T31" s="1"/>
      <c r="U31" s="1"/>
      <c r="V31" s="1"/>
      <c r="W31" s="1"/>
      <c r="X31" s="1"/>
      <c r="Y31" s="1"/>
      <c r="Z31" s="1"/>
      <c r="AA31" s="1" t="s">
        <v>879</v>
      </c>
      <c r="AB31" s="1" t="s">
        <v>690</v>
      </c>
      <c r="AC31" s="1">
        <v>45118.78991898148</v>
      </c>
      <c r="AD31" s="1" t="s">
        <v>880</v>
      </c>
      <c r="AE31" s="1"/>
      <c r="AF31" s="1"/>
      <c r="AG31" s="1"/>
      <c r="AH31" s="1"/>
      <c r="AI31" s="1">
        <v>0.0</v>
      </c>
      <c r="AJ31" s="1"/>
      <c r="AK31" s="1"/>
      <c r="AL31" s="1"/>
      <c r="AM31" s="1"/>
      <c r="AN31" s="1"/>
      <c r="AO31" s="5" t="str">
        <f>'Data Log'!$B31&amp;"_"&amp;'Data Log'!$N31</f>
        <v>PO_Central Office_Caretaker_23071011450090_SCM Invoice Validation</v>
      </c>
    </row>
    <row r="32" ht="15.75" customHeight="1">
      <c r="A32" s="1">
        <v>166.0</v>
      </c>
      <c r="B32" s="1" t="s">
        <v>736</v>
      </c>
      <c r="C32" s="1" t="s">
        <v>185</v>
      </c>
      <c r="D32" s="13">
        <v>45117.489583333336</v>
      </c>
      <c r="E32" s="1" t="s">
        <v>881</v>
      </c>
      <c r="F32" s="1" t="s">
        <v>881</v>
      </c>
      <c r="G32" s="1" t="s">
        <v>39</v>
      </c>
      <c r="H32" s="1">
        <v>100.0</v>
      </c>
      <c r="I32" s="1">
        <v>39.0</v>
      </c>
      <c r="J32" s="1">
        <v>2023.0</v>
      </c>
      <c r="K32" s="1" t="s">
        <v>691</v>
      </c>
      <c r="L32" s="1"/>
      <c r="M32" s="1"/>
      <c r="N32" s="1" t="s">
        <v>697</v>
      </c>
      <c r="O32" s="1" t="s">
        <v>690</v>
      </c>
      <c r="P32" s="1">
        <v>45118.78888888889</v>
      </c>
      <c r="Q32" s="1" t="s">
        <v>878</v>
      </c>
      <c r="R32" s="1"/>
      <c r="S32" s="1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0.0</v>
      </c>
      <c r="AJ32" s="1"/>
      <c r="AK32" s="1"/>
      <c r="AL32" s="1"/>
      <c r="AM32" s="1"/>
      <c r="AN32" s="1"/>
      <c r="AO32" s="5" t="str">
        <f>'Data Log'!$B32&amp;"_"&amp;'Data Log'!$N32</f>
        <v>PO_Central Office_Caretaker_23071011450090_Re-submit_Invoice(SCM rejection) with Value change </v>
      </c>
    </row>
    <row r="33" ht="15.75" customHeight="1">
      <c r="A33" s="1">
        <v>167.0</v>
      </c>
      <c r="B33" s="1" t="s">
        <v>736</v>
      </c>
      <c r="C33" s="1" t="s">
        <v>185</v>
      </c>
      <c r="D33" s="1"/>
      <c r="E33" s="1" t="s">
        <v>881</v>
      </c>
      <c r="F33" s="1" t="s">
        <v>881</v>
      </c>
      <c r="G33" s="1" t="s">
        <v>39</v>
      </c>
      <c r="H33" s="1">
        <v>0.0</v>
      </c>
      <c r="I33" s="1">
        <v>39.0</v>
      </c>
      <c r="J33" s="1">
        <v>2023.0</v>
      </c>
      <c r="K33" s="1" t="s">
        <v>691</v>
      </c>
      <c r="L33" s="1"/>
      <c r="M33" s="1"/>
      <c r="N33" s="1" t="s">
        <v>138</v>
      </c>
      <c r="O33" s="1"/>
      <c r="P33" s="1"/>
      <c r="Q33" s="1" t="s">
        <v>878</v>
      </c>
      <c r="R33" s="1"/>
      <c r="S33" s="1"/>
      <c r="T33" s="1"/>
      <c r="U33" s="1"/>
      <c r="V33" s="1"/>
      <c r="W33" s="1"/>
      <c r="X33" s="1"/>
      <c r="Y33" s="1"/>
      <c r="Z33" s="1"/>
      <c r="AA33" s="1" t="s">
        <v>872</v>
      </c>
      <c r="AB33" s="1" t="s">
        <v>690</v>
      </c>
      <c r="AC33" s="13">
        <v>45118.79200231482</v>
      </c>
      <c r="AD33" s="1" t="s">
        <v>880</v>
      </c>
      <c r="AE33" s="1"/>
      <c r="AF33" s="1"/>
      <c r="AG33" s="1"/>
      <c r="AH33" s="1"/>
      <c r="AI33" s="1">
        <v>0.0</v>
      </c>
      <c r="AJ33" s="1"/>
      <c r="AK33" s="1"/>
      <c r="AL33" s="1"/>
      <c r="AM33" s="1"/>
      <c r="AN33" s="1"/>
      <c r="AO33" s="5" t="str">
        <f>'Data Log'!$B33&amp;"_"&amp;'Data Log'!$N33</f>
        <v>PO_Central Office_Caretaker_23071011450090_SCM Invoice Validation</v>
      </c>
    </row>
    <row r="34" ht="15.75" customHeight="1">
      <c r="A34" s="1">
        <v>168.0</v>
      </c>
      <c r="B34" s="1" t="s">
        <v>736</v>
      </c>
      <c r="C34" s="1" t="s">
        <v>185</v>
      </c>
      <c r="D34" s="13"/>
      <c r="E34" s="1" t="s">
        <v>881</v>
      </c>
      <c r="F34" s="1" t="s">
        <v>881</v>
      </c>
      <c r="G34" s="1" t="s">
        <v>39</v>
      </c>
      <c r="H34" s="1">
        <v>0.0</v>
      </c>
      <c r="I34" s="1">
        <v>39.0</v>
      </c>
      <c r="J34" s="1">
        <v>2023.0</v>
      </c>
      <c r="K34" s="1" t="s">
        <v>691</v>
      </c>
      <c r="L34" s="1"/>
      <c r="M34" s="1"/>
      <c r="N34" s="1" t="s">
        <v>31</v>
      </c>
      <c r="O34" s="1"/>
      <c r="P34" s="13"/>
      <c r="Q34" s="1" t="s">
        <v>878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879</v>
      </c>
      <c r="AF34" s="1" t="s">
        <v>690</v>
      </c>
      <c r="AG34" s="1">
        <v>45118.79625</v>
      </c>
      <c r="AH34" s="1"/>
      <c r="AI34" s="1">
        <v>0.0</v>
      </c>
      <c r="AJ34" s="1"/>
      <c r="AK34" s="1"/>
      <c r="AL34" s="1"/>
      <c r="AM34" s="1"/>
      <c r="AN34" s="1"/>
      <c r="AO34" s="5" t="str">
        <f>'Data Log'!$B34&amp;"_"&amp;'Data Log'!$N34</f>
        <v>PO_Central Office_Caretaker_23071011450090_Create &amp; Upload PO</v>
      </c>
    </row>
    <row r="35" ht="15.75" customHeight="1">
      <c r="A35" s="1">
        <v>169.0</v>
      </c>
      <c r="B35" s="1" t="s">
        <v>724</v>
      </c>
      <c r="C35" s="1" t="s">
        <v>42</v>
      </c>
      <c r="D35" s="1">
        <v>45117.49097222222</v>
      </c>
      <c r="E35" s="1" t="s">
        <v>876</v>
      </c>
      <c r="F35" s="1" t="s">
        <v>877</v>
      </c>
      <c r="G35" s="1" t="s">
        <v>39</v>
      </c>
      <c r="H35" s="1">
        <v>100.0</v>
      </c>
      <c r="I35" s="1">
        <v>4.0</v>
      </c>
      <c r="J35" s="1">
        <v>2023.0</v>
      </c>
      <c r="K35" s="1" t="s">
        <v>725</v>
      </c>
      <c r="L35" s="1"/>
      <c r="M35" s="1"/>
      <c r="N35" s="1" t="s">
        <v>154</v>
      </c>
      <c r="O35" s="1" t="s">
        <v>690</v>
      </c>
      <c r="P35" s="1">
        <v>45118.798159722224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"/>
      <c r="AE35" s="1"/>
      <c r="AF35" s="1"/>
      <c r="AG35" s="1"/>
      <c r="AH35" s="1"/>
      <c r="AI35" s="1">
        <v>0.0</v>
      </c>
      <c r="AJ35" s="1"/>
      <c r="AK35" s="1"/>
      <c r="AL35" s="1"/>
      <c r="AM35" s="1"/>
      <c r="AN35" s="1"/>
      <c r="AO35" s="5" t="str">
        <f>'Data Log'!$B35&amp;"_"&amp;'Data Log'!$N35</f>
        <v>PO_WCR_PG_23071011470091_Submit Invoice</v>
      </c>
    </row>
    <row r="36" ht="15.75" customHeight="1">
      <c r="A36" s="1">
        <v>170.0</v>
      </c>
      <c r="B36" s="1" t="s">
        <v>724</v>
      </c>
      <c r="C36" s="1" t="s">
        <v>42</v>
      </c>
      <c r="D36" s="1">
        <v>45117.49097222222</v>
      </c>
      <c r="E36" s="1" t="s">
        <v>876</v>
      </c>
      <c r="F36" s="1" t="s">
        <v>877</v>
      </c>
      <c r="G36" s="1" t="s">
        <v>39</v>
      </c>
      <c r="H36" s="1">
        <v>0.0</v>
      </c>
      <c r="I36" s="1">
        <v>4.0</v>
      </c>
      <c r="J36" s="1">
        <v>2023.0</v>
      </c>
      <c r="K36" s="1" t="s">
        <v>725</v>
      </c>
      <c r="L36" s="1" t="s">
        <v>690</v>
      </c>
      <c r="M36" s="1"/>
      <c r="N36" s="1" t="s">
        <v>182</v>
      </c>
      <c r="O36" s="1"/>
      <c r="P36" s="1"/>
      <c r="Q36" s="1"/>
      <c r="R36" s="1" t="s">
        <v>872</v>
      </c>
      <c r="S36" s="1" t="s">
        <v>690</v>
      </c>
      <c r="T36" s="1">
        <v>45118.79824074074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3"/>
      <c r="AH36" s="1"/>
      <c r="AI36" s="1">
        <v>0.0</v>
      </c>
      <c r="AJ36" s="1"/>
      <c r="AK36" s="1"/>
      <c r="AL36" s="1"/>
      <c r="AM36" s="1"/>
      <c r="AN36" s="1"/>
      <c r="AO36" s="5" t="str">
        <f>'Data Log'!$B36&amp;"_"&amp;'Data Log'!$N36</f>
        <v>PO_WCR_PG_23071011470091_Invoice Validation</v>
      </c>
    </row>
    <row r="37" ht="15.75" customHeight="1">
      <c r="A37" s="1">
        <v>171.0</v>
      </c>
      <c r="B37" s="1" t="s">
        <v>724</v>
      </c>
      <c r="C37" s="1" t="s">
        <v>42</v>
      </c>
      <c r="D37" s="13"/>
      <c r="E37" s="1" t="s">
        <v>876</v>
      </c>
      <c r="F37" s="1" t="s">
        <v>877</v>
      </c>
      <c r="G37" s="1" t="s">
        <v>39</v>
      </c>
      <c r="H37" s="1">
        <v>0.0</v>
      </c>
      <c r="I37" s="1">
        <v>4.0</v>
      </c>
      <c r="J37" s="1">
        <v>2023.0</v>
      </c>
      <c r="K37" s="1" t="s">
        <v>725</v>
      </c>
      <c r="L37" s="1"/>
      <c r="M37" s="1"/>
      <c r="N37" s="1" t="s">
        <v>138</v>
      </c>
      <c r="O37" s="1"/>
      <c r="P37" s="13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872</v>
      </c>
      <c r="AB37" s="1" t="s">
        <v>690</v>
      </c>
      <c r="AC37" s="1">
        <v>45118.798368055555</v>
      </c>
      <c r="AD37" s="1"/>
      <c r="AE37" s="1"/>
      <c r="AF37" s="1"/>
      <c r="AG37" s="1"/>
      <c r="AH37" s="1"/>
      <c r="AI37" s="1">
        <v>0.0</v>
      </c>
      <c r="AJ37" s="1"/>
      <c r="AK37" s="1"/>
      <c r="AL37" s="1"/>
      <c r="AM37" s="1"/>
      <c r="AN37" s="1"/>
      <c r="AO37" s="5" t="str">
        <f>'Data Log'!$B37&amp;"_"&amp;'Data Log'!$N37</f>
        <v>PO_WCR_PG_23071011470091_SCM Invoice Validation</v>
      </c>
    </row>
    <row r="38" ht="15.75" customHeight="1">
      <c r="A38" s="1">
        <v>172.0</v>
      </c>
      <c r="B38" s="1" t="s">
        <v>724</v>
      </c>
      <c r="C38" s="1" t="s">
        <v>42</v>
      </c>
      <c r="D38" s="13"/>
      <c r="E38" s="1" t="s">
        <v>876</v>
      </c>
      <c r="F38" s="1" t="s">
        <v>877</v>
      </c>
      <c r="G38" s="1" t="s">
        <v>39</v>
      </c>
      <c r="H38" s="1">
        <v>0.0</v>
      </c>
      <c r="I38" s="1">
        <v>4.0</v>
      </c>
      <c r="J38" s="1">
        <v>2023.0</v>
      </c>
      <c r="K38" s="1" t="s">
        <v>725</v>
      </c>
      <c r="L38" s="1"/>
      <c r="M38" s="1"/>
      <c r="N38" s="1" t="s">
        <v>31</v>
      </c>
      <c r="O38" s="1"/>
      <c r="P38" s="1"/>
      <c r="Q38" s="1"/>
      <c r="R38" s="1"/>
      <c r="S38" s="1"/>
      <c r="T38" s="13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">
        <v>879</v>
      </c>
      <c r="AF38" s="1" t="s">
        <v>690</v>
      </c>
      <c r="AG38" s="1">
        <v>45118.79855324074</v>
      </c>
      <c r="AH38" s="1"/>
      <c r="AI38" s="1">
        <v>0.0</v>
      </c>
      <c r="AJ38" s="1"/>
      <c r="AK38" s="1"/>
      <c r="AL38" s="1"/>
      <c r="AM38" s="1"/>
      <c r="AN38" s="1"/>
      <c r="AO38" s="5" t="str">
        <f>'Data Log'!$B38&amp;"_"&amp;'Data Log'!$N38</f>
        <v>PO_WCR_PG_23071011470091_Create &amp; Upload PO</v>
      </c>
    </row>
    <row r="39" ht="15.75" customHeight="1">
      <c r="A39" s="1">
        <v>173.0</v>
      </c>
      <c r="B39" s="1" t="s">
        <v>724</v>
      </c>
      <c r="C39" s="1" t="s">
        <v>42</v>
      </c>
      <c r="D39" s="1"/>
      <c r="E39" s="1" t="s">
        <v>876</v>
      </c>
      <c r="F39" s="1" t="s">
        <v>877</v>
      </c>
      <c r="G39" s="1" t="s">
        <v>39</v>
      </c>
      <c r="H39" s="1">
        <v>0.0</v>
      </c>
      <c r="I39" s="1">
        <v>4.0</v>
      </c>
      <c r="J39" s="1">
        <v>2023.0</v>
      </c>
      <c r="K39" s="1" t="s">
        <v>725</v>
      </c>
      <c r="L39" s="1"/>
      <c r="M39" s="1"/>
      <c r="N39" s="1" t="s">
        <v>700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879</v>
      </c>
      <c r="AB39" s="1" t="s">
        <v>690</v>
      </c>
      <c r="AC39" s="13">
        <v>45118.79875</v>
      </c>
      <c r="AD39" s="1"/>
      <c r="AE39" s="1"/>
      <c r="AF39" s="1"/>
      <c r="AG39" s="1"/>
      <c r="AH39" s="1"/>
      <c r="AI39" s="1">
        <v>0.0</v>
      </c>
      <c r="AJ39" s="1"/>
      <c r="AK39" s="1"/>
      <c r="AL39" s="1"/>
      <c r="AM39" s="1"/>
      <c r="AN39" s="1"/>
      <c r="AO39" s="5" t="str">
        <f>'Data Log'!$B39&amp;"_"&amp;'Data Log'!$N39</f>
        <v>PO_WCR_PG_23071011470091_SCM Invoice Revalidation(PO Reject)</v>
      </c>
    </row>
    <row r="40" ht="15.75" customHeight="1">
      <c r="A40" s="1">
        <v>174.0</v>
      </c>
      <c r="B40" s="1" t="s">
        <v>724</v>
      </c>
      <c r="C40" s="1" t="s">
        <v>42</v>
      </c>
      <c r="D40" s="1"/>
      <c r="E40" s="1" t="s">
        <v>876</v>
      </c>
      <c r="F40" s="1" t="s">
        <v>877</v>
      </c>
      <c r="G40" s="1" t="s">
        <v>39</v>
      </c>
      <c r="H40" s="1">
        <v>0.0</v>
      </c>
      <c r="I40" s="1">
        <v>4.0</v>
      </c>
      <c r="J40" s="1">
        <v>2023.0</v>
      </c>
      <c r="K40" s="1" t="s">
        <v>725</v>
      </c>
      <c r="L40" s="1"/>
      <c r="M40" s="1"/>
      <c r="N40" s="1" t="s">
        <v>138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872</v>
      </c>
      <c r="AB40" s="1" t="s">
        <v>690</v>
      </c>
      <c r="AC40" s="1">
        <v>45118.79920138889</v>
      </c>
      <c r="AD40" s="1"/>
      <c r="AE40" s="1"/>
      <c r="AF40" s="1"/>
      <c r="AG40" s="13"/>
      <c r="AH40" s="1"/>
      <c r="AI40" s="1">
        <v>0.0</v>
      </c>
      <c r="AJ40" s="1"/>
      <c r="AK40" s="1"/>
      <c r="AL40" s="1"/>
      <c r="AM40" s="1"/>
      <c r="AN40" s="1"/>
      <c r="AO40" s="5" t="str">
        <f>'Data Log'!$B40&amp;"_"&amp;'Data Log'!$N40</f>
        <v>PO_WCR_PG_23071011470091_SCM Invoice Validation</v>
      </c>
    </row>
    <row r="41" ht="15.75" customHeight="1">
      <c r="A41" s="1">
        <v>175.0</v>
      </c>
      <c r="B41" s="1" t="s">
        <v>724</v>
      </c>
      <c r="C41" s="1" t="s">
        <v>42</v>
      </c>
      <c r="D41" s="1"/>
      <c r="E41" s="1" t="s">
        <v>876</v>
      </c>
      <c r="F41" s="1" t="s">
        <v>877</v>
      </c>
      <c r="G41" s="1" t="s">
        <v>39</v>
      </c>
      <c r="H41" s="1">
        <v>0.0</v>
      </c>
      <c r="I41" s="1">
        <v>4.0</v>
      </c>
      <c r="J41" s="1">
        <v>2023.0</v>
      </c>
      <c r="K41" s="1" t="s">
        <v>725</v>
      </c>
      <c r="L41" s="1"/>
      <c r="M41" s="1"/>
      <c r="N41" s="1" t="s">
        <v>31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"/>
      <c r="AE41" s="1" t="s">
        <v>872</v>
      </c>
      <c r="AF41" s="1" t="s">
        <v>690</v>
      </c>
      <c r="AG41" s="1">
        <v>45118.801145833335</v>
      </c>
      <c r="AH41" s="1">
        <v>3.213678908E9</v>
      </c>
      <c r="AI41" s="1">
        <v>0.0</v>
      </c>
      <c r="AJ41" s="1"/>
      <c r="AK41" s="1"/>
      <c r="AL41" s="1"/>
      <c r="AM41" s="1"/>
      <c r="AN41" s="1"/>
      <c r="AO41" s="5" t="str">
        <f>'Data Log'!$B41&amp;"_"&amp;'Data Log'!$N41</f>
        <v>PO_WCR_PG_23071011470091_Create &amp; Upload PO</v>
      </c>
    </row>
    <row r="42" ht="15.75" customHeight="1">
      <c r="A42" s="1">
        <v>176.0</v>
      </c>
      <c r="B42" s="1" t="s">
        <v>724</v>
      </c>
      <c r="C42" s="1" t="s">
        <v>42</v>
      </c>
      <c r="D42" s="1"/>
      <c r="E42" s="1" t="s">
        <v>876</v>
      </c>
      <c r="F42" s="1" t="s">
        <v>877</v>
      </c>
      <c r="G42" s="1" t="s">
        <v>39</v>
      </c>
      <c r="H42" s="1">
        <v>0.0</v>
      </c>
      <c r="I42" s="1">
        <v>4.0</v>
      </c>
      <c r="J42" s="1">
        <v>2023.0</v>
      </c>
      <c r="K42" s="1" t="s">
        <v>725</v>
      </c>
      <c r="L42" s="1"/>
      <c r="M42" s="1"/>
      <c r="N42" s="1" t="s">
        <v>135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"/>
      <c r="AE42" s="1"/>
      <c r="AF42" s="1"/>
      <c r="AG42" s="1"/>
      <c r="AH42" s="1"/>
      <c r="AI42" s="1">
        <v>0.0</v>
      </c>
      <c r="AJ42" s="1" t="s">
        <v>690</v>
      </c>
      <c r="AK42" s="1">
        <v>45118.80152777778</v>
      </c>
      <c r="AL42" s="1"/>
      <c r="AM42" s="1"/>
      <c r="AN42" s="1"/>
      <c r="AO42" s="5" t="str">
        <f>'Data Log'!$B42&amp;"_"&amp;'Data Log'!$N42</f>
        <v>PO_WCR_PG_23071011470091_Create SES and Send to Finance</v>
      </c>
    </row>
    <row r="43" ht="15.75" customHeight="1">
      <c r="A43" s="1">
        <v>177.0</v>
      </c>
      <c r="B43" s="1" t="s">
        <v>724</v>
      </c>
      <c r="C43" s="1" t="s">
        <v>42</v>
      </c>
      <c r="D43" s="1"/>
      <c r="E43" s="1" t="s">
        <v>876</v>
      </c>
      <c r="F43" s="1" t="s">
        <v>877</v>
      </c>
      <c r="G43" s="1" t="s">
        <v>39</v>
      </c>
      <c r="H43" s="1">
        <v>0.0</v>
      </c>
      <c r="I43" s="1">
        <v>4.0</v>
      </c>
      <c r="J43" s="1">
        <v>2023.0</v>
      </c>
      <c r="K43" s="1" t="s">
        <v>725</v>
      </c>
      <c r="L43" s="1"/>
      <c r="M43" s="1"/>
      <c r="N43" s="1" t="s">
        <v>54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3"/>
      <c r="AH43" s="1"/>
      <c r="AI43" s="1">
        <v>0.0</v>
      </c>
      <c r="AJ43" s="1"/>
      <c r="AK43" s="1"/>
      <c r="AL43" s="1" t="s">
        <v>873</v>
      </c>
      <c r="AM43" s="1" t="s">
        <v>690</v>
      </c>
      <c r="AN43" s="1">
        <v>45118.80741898148</v>
      </c>
      <c r="AO43" s="5" t="str">
        <f>'Data Log'!$B43&amp;"_"&amp;'Data Log'!$N43</f>
        <v>PO_WCR_PG_23071011470091_Payment Status Update</v>
      </c>
    </row>
    <row r="44" ht="15.75" customHeight="1">
      <c r="A44" s="1">
        <v>178.0</v>
      </c>
      <c r="B44" s="1" t="s">
        <v>710</v>
      </c>
      <c r="C44" s="1" t="s">
        <v>37</v>
      </c>
      <c r="D44" s="1"/>
      <c r="E44" s="1" t="s">
        <v>876</v>
      </c>
      <c r="F44" s="1" t="s">
        <v>877</v>
      </c>
      <c r="G44" s="1" t="s">
        <v>39</v>
      </c>
      <c r="H44" s="1">
        <v>0.0</v>
      </c>
      <c r="I44" s="1">
        <v>12.0</v>
      </c>
      <c r="J44" s="1">
        <v>2023.0</v>
      </c>
      <c r="K44" s="1" t="s">
        <v>711</v>
      </c>
      <c r="L44" s="1"/>
      <c r="M44" s="1"/>
      <c r="N44" s="1" t="s">
        <v>31</v>
      </c>
      <c r="O44" s="1"/>
      <c r="P44" s="1"/>
      <c r="Q44" s="1" t="s">
        <v>878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">
        <v>872</v>
      </c>
      <c r="AF44" s="1" t="s">
        <v>690</v>
      </c>
      <c r="AG44" s="1">
        <v>45118.68666666667</v>
      </c>
      <c r="AH44" s="1">
        <v>2.345678901E9</v>
      </c>
      <c r="AI44" s="1">
        <v>0.0</v>
      </c>
      <c r="AJ44" s="1"/>
      <c r="AK44" s="13"/>
      <c r="AL44" s="1"/>
      <c r="AM44" s="1"/>
      <c r="AN44" s="1"/>
      <c r="AO44" s="5" t="str">
        <f>'Data Log'!$B44&amp;"_"&amp;'Data Log'!$N44</f>
        <v>PO_WCR_PIS_230711162400136_Create &amp; Upload PO</v>
      </c>
    </row>
    <row r="45" ht="15.75" customHeight="1">
      <c r="A45" s="1">
        <v>187.0</v>
      </c>
      <c r="B45" s="1" t="s">
        <v>710</v>
      </c>
      <c r="C45" s="1" t="s">
        <v>37</v>
      </c>
      <c r="D45" s="1"/>
      <c r="E45" s="1" t="s">
        <v>876</v>
      </c>
      <c r="F45" s="1" t="s">
        <v>877</v>
      </c>
      <c r="G45" s="1" t="s">
        <v>39</v>
      </c>
      <c r="H45" s="1">
        <v>0.0</v>
      </c>
      <c r="I45" s="1">
        <v>12.0</v>
      </c>
      <c r="J45" s="1">
        <v>2023.0</v>
      </c>
      <c r="K45" s="1" t="s">
        <v>711</v>
      </c>
      <c r="L45" s="1"/>
      <c r="M45" s="1"/>
      <c r="N45" s="1" t="s">
        <v>135</v>
      </c>
      <c r="O45" s="1"/>
      <c r="P45" s="1"/>
      <c r="Q45" s="1" t="s">
        <v>878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0.0</v>
      </c>
      <c r="AJ45" s="1" t="s">
        <v>690</v>
      </c>
      <c r="AK45" s="1">
        <v>45118.88087962963</v>
      </c>
      <c r="AL45" s="1"/>
      <c r="AM45" s="1"/>
      <c r="AN45" s="13"/>
      <c r="AO45" s="5" t="str">
        <f>'Data Log'!$B45&amp;"_"&amp;'Data Log'!$N45</f>
        <v>PO_WCR_PIS_230711162400136_Create SES and Send to Finance</v>
      </c>
    </row>
    <row r="46" ht="15.75" customHeight="1">
      <c r="A46" s="1">
        <v>188.0</v>
      </c>
      <c r="B46" s="1" t="s">
        <v>710</v>
      </c>
      <c r="C46" s="1" t="s">
        <v>37</v>
      </c>
      <c r="D46" s="1"/>
      <c r="E46" s="1" t="s">
        <v>876</v>
      </c>
      <c r="F46" s="1" t="s">
        <v>877</v>
      </c>
      <c r="G46" s="1" t="s">
        <v>39</v>
      </c>
      <c r="H46" s="1">
        <v>0.0</v>
      </c>
      <c r="I46" s="1">
        <v>12.0</v>
      </c>
      <c r="J46" s="1">
        <v>2023.0</v>
      </c>
      <c r="K46" s="1" t="s">
        <v>711</v>
      </c>
      <c r="L46" s="1"/>
      <c r="M46" s="1"/>
      <c r="N46" s="1" t="s">
        <v>54</v>
      </c>
      <c r="O46" s="1"/>
      <c r="P46" s="1"/>
      <c r="Q46" s="1" t="s">
        <v>878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3"/>
      <c r="AH46" s="1"/>
      <c r="AI46" s="1">
        <v>0.0</v>
      </c>
      <c r="AJ46" s="1"/>
      <c r="AK46" s="1"/>
      <c r="AL46" s="1" t="s">
        <v>873</v>
      </c>
      <c r="AM46" s="1" t="s">
        <v>690</v>
      </c>
      <c r="AN46" s="1">
        <v>45118.88107638889</v>
      </c>
      <c r="AO46" s="5" t="str">
        <f>'Data Log'!$B46&amp;"_"&amp;'Data Log'!$N46</f>
        <v>PO_WCR_PIS_230711162400136_Payment Status Update</v>
      </c>
    </row>
    <row r="47" ht="15.75" customHeight="1">
      <c r="A47" s="1">
        <v>189.0</v>
      </c>
      <c r="B47" s="1" t="s">
        <v>687</v>
      </c>
      <c r="C47" s="1" t="s">
        <v>45</v>
      </c>
      <c r="D47" s="13">
        <v>45118.743055555555</v>
      </c>
      <c r="E47" s="1" t="s">
        <v>876</v>
      </c>
      <c r="F47" s="1" t="s">
        <v>882</v>
      </c>
      <c r="G47" s="1" t="s">
        <v>39</v>
      </c>
      <c r="H47" s="1">
        <v>2345.0</v>
      </c>
      <c r="I47" s="1">
        <v>12.0</v>
      </c>
      <c r="J47" s="1">
        <v>2023.0</v>
      </c>
      <c r="K47" s="1" t="s">
        <v>691</v>
      </c>
      <c r="L47" s="1"/>
      <c r="M47" s="1"/>
      <c r="N47" s="1" t="s">
        <v>154</v>
      </c>
      <c r="O47" s="1" t="s">
        <v>690</v>
      </c>
      <c r="P47" s="13">
        <v>45118.904016203705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0.0</v>
      </c>
      <c r="AJ47" s="1"/>
      <c r="AK47" s="1"/>
      <c r="AL47" s="1"/>
      <c r="AM47" s="1"/>
      <c r="AN47" s="1"/>
      <c r="AO47" s="5" t="str">
        <f>'Data Log'!$B47&amp;"_"&amp;'Data Log'!$N47</f>
        <v>PO_WNR_AC_230711175000137_Submit Invoice</v>
      </c>
    </row>
    <row r="48" ht="15.75" customHeight="1">
      <c r="A48" s="1">
        <v>190.0</v>
      </c>
      <c r="B48" s="1" t="s">
        <v>687</v>
      </c>
      <c r="C48" s="1" t="s">
        <v>45</v>
      </c>
      <c r="D48" s="13">
        <v>45118.743055555555</v>
      </c>
      <c r="E48" s="1" t="s">
        <v>876</v>
      </c>
      <c r="F48" s="1" t="s">
        <v>882</v>
      </c>
      <c r="G48" s="1" t="s">
        <v>39</v>
      </c>
      <c r="H48" s="1">
        <v>0.0</v>
      </c>
      <c r="I48" s="1">
        <v>12.0</v>
      </c>
      <c r="J48" s="1">
        <v>2023.0</v>
      </c>
      <c r="K48" s="1" t="s">
        <v>691</v>
      </c>
      <c r="L48" s="1" t="s">
        <v>690</v>
      </c>
      <c r="M48" s="1"/>
      <c r="N48" s="1" t="s">
        <v>182</v>
      </c>
      <c r="O48" s="1"/>
      <c r="P48" s="1"/>
      <c r="Q48" s="1"/>
      <c r="R48" s="1" t="s">
        <v>879</v>
      </c>
      <c r="S48" s="1" t="s">
        <v>690</v>
      </c>
      <c r="T48" s="13">
        <v>45118.90447916667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0.0</v>
      </c>
      <c r="AJ48" s="1"/>
      <c r="AK48" s="1"/>
      <c r="AL48" s="1"/>
      <c r="AM48" s="1"/>
      <c r="AN48" s="1"/>
      <c r="AO48" s="5" t="str">
        <f>'Data Log'!$B48&amp;"_"&amp;'Data Log'!$N48</f>
        <v>PO_WNR_AC_230711175000137_Invoice Validation</v>
      </c>
    </row>
    <row r="49" ht="15.75" customHeight="1">
      <c r="A49" s="1">
        <v>191.0</v>
      </c>
      <c r="B49" s="1" t="s">
        <v>687</v>
      </c>
      <c r="C49" s="1" t="s">
        <v>45</v>
      </c>
      <c r="D49" s="13">
        <v>45118.743055555555</v>
      </c>
      <c r="E49" s="1" t="s">
        <v>876</v>
      </c>
      <c r="F49" s="1" t="s">
        <v>882</v>
      </c>
      <c r="G49" s="1" t="s">
        <v>39</v>
      </c>
      <c r="H49" s="1">
        <v>2345.0</v>
      </c>
      <c r="I49" s="1">
        <v>12.0</v>
      </c>
      <c r="J49" s="1">
        <v>2023.0</v>
      </c>
      <c r="K49" s="1" t="s">
        <v>691</v>
      </c>
      <c r="L49" s="1"/>
      <c r="M49" s="1"/>
      <c r="N49" s="1" t="s">
        <v>414</v>
      </c>
      <c r="O49" s="1" t="s">
        <v>690</v>
      </c>
      <c r="P49" s="13">
        <v>45118.90483796296</v>
      </c>
      <c r="Q49" s="1" t="s">
        <v>878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0.0</v>
      </c>
      <c r="AJ49" s="1"/>
      <c r="AK49" s="1"/>
      <c r="AL49" s="1"/>
      <c r="AM49" s="1"/>
      <c r="AN49" s="1"/>
      <c r="AO49" s="5" t="str">
        <f>'Data Log'!$B49&amp;"_"&amp;'Data Log'!$N49</f>
        <v>PO_WNR_AC_230711175000137_Re-Submit_Invoice(RG reject)</v>
      </c>
    </row>
    <row r="50" ht="15.75" customHeight="1">
      <c r="A50" s="1">
        <v>192.0</v>
      </c>
      <c r="B50" s="1" t="s">
        <v>687</v>
      </c>
      <c r="C50" s="1" t="s">
        <v>45</v>
      </c>
      <c r="D50" s="13">
        <v>45118.743055555555</v>
      </c>
      <c r="E50" s="1" t="s">
        <v>876</v>
      </c>
      <c r="F50" s="1" t="s">
        <v>882</v>
      </c>
      <c r="G50" s="1" t="s">
        <v>39</v>
      </c>
      <c r="H50" s="1">
        <v>0.0</v>
      </c>
      <c r="I50" s="1">
        <v>12.0</v>
      </c>
      <c r="J50" s="1">
        <v>2023.0</v>
      </c>
      <c r="K50" s="1" t="s">
        <v>691</v>
      </c>
      <c r="L50" s="1" t="s">
        <v>690</v>
      </c>
      <c r="M50" s="1"/>
      <c r="N50" s="1" t="s">
        <v>182</v>
      </c>
      <c r="O50" s="1"/>
      <c r="P50" s="1"/>
      <c r="Q50" s="1"/>
      <c r="R50" s="1" t="s">
        <v>872</v>
      </c>
      <c r="S50" s="1" t="s">
        <v>690</v>
      </c>
      <c r="T50" s="13">
        <v>45118.905439814815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0.0</v>
      </c>
      <c r="AJ50" s="1"/>
      <c r="AK50" s="1"/>
      <c r="AL50" s="1"/>
      <c r="AM50" s="1"/>
      <c r="AN50" s="1"/>
      <c r="AO50" s="5" t="str">
        <f>'Data Log'!$B50&amp;"_"&amp;'Data Log'!$N50</f>
        <v>PO_WNR_AC_230711175000137_Invoice Validation</v>
      </c>
    </row>
    <row r="51" ht="15.75" customHeight="1">
      <c r="A51" s="1">
        <v>193.0</v>
      </c>
      <c r="B51" s="1" t="s">
        <v>687</v>
      </c>
      <c r="C51" s="1" t="s">
        <v>45</v>
      </c>
      <c r="D51" s="1"/>
      <c r="E51" s="1" t="s">
        <v>876</v>
      </c>
      <c r="F51" s="1" t="s">
        <v>882</v>
      </c>
      <c r="G51" s="1" t="s">
        <v>39</v>
      </c>
      <c r="H51" s="1">
        <v>0.0</v>
      </c>
      <c r="I51" s="1">
        <v>12.0</v>
      </c>
      <c r="J51" s="1">
        <v>2023.0</v>
      </c>
      <c r="K51" s="1" t="s">
        <v>691</v>
      </c>
      <c r="L51" s="1"/>
      <c r="M51" s="1"/>
      <c r="N51" s="1" t="s">
        <v>138</v>
      </c>
      <c r="O51" s="1"/>
      <c r="P51" s="1"/>
      <c r="Q51" s="1" t="s">
        <v>878</v>
      </c>
      <c r="R51" s="1"/>
      <c r="S51" s="1"/>
      <c r="T51" s="1"/>
      <c r="U51" s="1"/>
      <c r="V51" s="1"/>
      <c r="W51" s="1"/>
      <c r="X51" s="1"/>
      <c r="Y51" s="1"/>
      <c r="Z51" s="1"/>
      <c r="AA51" s="1" t="s">
        <v>879</v>
      </c>
      <c r="AB51" s="1" t="s">
        <v>690</v>
      </c>
      <c r="AC51" s="13">
        <v>45118.905625</v>
      </c>
      <c r="AD51" s="1"/>
      <c r="AE51" s="1"/>
      <c r="AF51" s="1"/>
      <c r="AG51" s="1"/>
      <c r="AH51" s="1"/>
      <c r="AI51" s="1">
        <v>0.0</v>
      </c>
      <c r="AJ51" s="1"/>
      <c r="AK51" s="1"/>
      <c r="AL51" s="1"/>
      <c r="AM51" s="1"/>
      <c r="AN51" s="1"/>
      <c r="AO51" s="5" t="str">
        <f>'Data Log'!$B51&amp;"_"&amp;'Data Log'!$N51</f>
        <v>PO_WNR_AC_230711175000137_SCM Invoice Validation</v>
      </c>
    </row>
    <row r="52" ht="15.75" customHeight="1">
      <c r="A52" s="1">
        <v>194.0</v>
      </c>
      <c r="B52" s="1" t="s">
        <v>687</v>
      </c>
      <c r="C52" s="1" t="s">
        <v>45</v>
      </c>
      <c r="D52" s="1"/>
      <c r="E52" s="1" t="s">
        <v>876</v>
      </c>
      <c r="F52" s="1" t="s">
        <v>882</v>
      </c>
      <c r="G52" s="1" t="s">
        <v>39</v>
      </c>
      <c r="H52" s="1">
        <v>0.0</v>
      </c>
      <c r="I52" s="1">
        <v>12.0</v>
      </c>
      <c r="J52" s="1">
        <v>2023.0</v>
      </c>
      <c r="K52" s="1" t="s">
        <v>691</v>
      </c>
      <c r="L52" s="1"/>
      <c r="M52" s="1"/>
      <c r="N52" s="1" t="s">
        <v>138</v>
      </c>
      <c r="O52" s="1"/>
      <c r="P52" s="1"/>
      <c r="Q52" s="1" t="s">
        <v>878</v>
      </c>
      <c r="R52" s="1"/>
      <c r="S52" s="1"/>
      <c r="T52" s="1"/>
      <c r="U52" s="1"/>
      <c r="V52" s="1"/>
      <c r="W52" s="1"/>
      <c r="X52" s="1"/>
      <c r="Y52" s="1"/>
      <c r="Z52" s="1"/>
      <c r="AA52" s="1" t="s">
        <v>872</v>
      </c>
      <c r="AB52" s="1" t="s">
        <v>690</v>
      </c>
      <c r="AC52" s="1">
        <v>45118.90589120371</v>
      </c>
      <c r="AD52" s="1"/>
      <c r="AE52" s="1"/>
      <c r="AF52" s="1"/>
      <c r="AG52" s="13"/>
      <c r="AH52" s="1"/>
      <c r="AI52" s="1">
        <v>0.0</v>
      </c>
      <c r="AJ52" s="1"/>
      <c r="AK52" s="1"/>
      <c r="AL52" s="1"/>
      <c r="AM52" s="1"/>
      <c r="AN52" s="1"/>
      <c r="AO52" s="5" t="str">
        <f>'Data Log'!$B52&amp;"_"&amp;'Data Log'!$N52</f>
        <v>PO_WNR_AC_230711175000137_SCM Invoice Validation</v>
      </c>
    </row>
    <row r="53" ht="15.75" customHeight="1">
      <c r="A53" s="1">
        <v>195.0</v>
      </c>
      <c r="B53" s="1" t="s">
        <v>687</v>
      </c>
      <c r="C53" s="1" t="s">
        <v>45</v>
      </c>
      <c r="D53" s="1"/>
      <c r="E53" s="1" t="s">
        <v>876</v>
      </c>
      <c r="F53" s="1" t="s">
        <v>882</v>
      </c>
      <c r="G53" s="1" t="s">
        <v>39</v>
      </c>
      <c r="H53" s="1">
        <v>0.0</v>
      </c>
      <c r="I53" s="1">
        <v>12.0</v>
      </c>
      <c r="J53" s="1">
        <v>2023.0</v>
      </c>
      <c r="K53" s="1" t="s">
        <v>691</v>
      </c>
      <c r="L53" s="1"/>
      <c r="M53" s="1"/>
      <c r="N53" s="1" t="s">
        <v>31</v>
      </c>
      <c r="O53" s="1"/>
      <c r="P53" s="1"/>
      <c r="Q53" s="1" t="s">
        <v>878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879</v>
      </c>
      <c r="AF53" s="1" t="s">
        <v>690</v>
      </c>
      <c r="AG53" s="1">
        <v>45118.90638888889</v>
      </c>
      <c r="AH53" s="1"/>
      <c r="AI53" s="1">
        <v>0.0</v>
      </c>
      <c r="AJ53" s="1"/>
      <c r="AK53" s="13"/>
      <c r="AL53" s="1"/>
      <c r="AM53" s="1"/>
      <c r="AN53" s="1"/>
      <c r="AO53" s="5" t="str">
        <f>'Data Log'!$B53&amp;"_"&amp;'Data Log'!$N53</f>
        <v>PO_WNR_AC_230711175000137_Create &amp; Upload PO</v>
      </c>
    </row>
    <row r="54" ht="15.75" customHeight="1">
      <c r="A54" s="1">
        <v>196.0</v>
      </c>
      <c r="B54" s="1" t="s">
        <v>687</v>
      </c>
      <c r="C54" s="1" t="s">
        <v>45</v>
      </c>
      <c r="D54" s="1"/>
      <c r="E54" s="1" t="s">
        <v>876</v>
      </c>
      <c r="F54" s="1" t="s">
        <v>882</v>
      </c>
      <c r="G54" s="1" t="s">
        <v>39</v>
      </c>
      <c r="H54" s="1">
        <v>0.0</v>
      </c>
      <c r="I54" s="1">
        <v>12.0</v>
      </c>
      <c r="J54" s="1">
        <v>2023.0</v>
      </c>
      <c r="K54" s="1" t="s">
        <v>691</v>
      </c>
      <c r="L54" s="1"/>
      <c r="M54" s="1"/>
      <c r="N54" s="1" t="s">
        <v>700</v>
      </c>
      <c r="O54" s="1"/>
      <c r="P54" s="1"/>
      <c r="Q54" s="1" t="s">
        <v>878</v>
      </c>
      <c r="R54" s="1"/>
      <c r="S54" s="1"/>
      <c r="T54" s="1"/>
      <c r="U54" s="1"/>
      <c r="V54" s="1"/>
      <c r="W54" s="1"/>
      <c r="X54" s="1"/>
      <c r="Y54" s="1"/>
      <c r="Z54" s="1"/>
      <c r="AA54" s="1" t="s">
        <v>879</v>
      </c>
      <c r="AB54" s="1" t="s">
        <v>690</v>
      </c>
      <c r="AC54" s="1">
        <v>45118.90652777778</v>
      </c>
      <c r="AD54" s="1" t="s">
        <v>880</v>
      </c>
      <c r="AE54" s="1"/>
      <c r="AF54" s="1"/>
      <c r="AG54" s="1"/>
      <c r="AH54" s="1"/>
      <c r="AI54" s="1">
        <v>0.0</v>
      </c>
      <c r="AJ54" s="1"/>
      <c r="AK54" s="1"/>
      <c r="AL54" s="1"/>
      <c r="AM54" s="1"/>
      <c r="AN54" s="13"/>
      <c r="AO54" s="5" t="str">
        <f>'Data Log'!$B54&amp;"_"&amp;'Data Log'!$N54</f>
        <v>PO_WNR_AC_230711175000137_SCM Invoice Revalidation(PO Reject)</v>
      </c>
    </row>
    <row r="55" ht="15.75" customHeight="1">
      <c r="A55" s="1">
        <v>197.0</v>
      </c>
      <c r="B55" s="1" t="s">
        <v>687</v>
      </c>
      <c r="C55" s="1" t="s">
        <v>45</v>
      </c>
      <c r="D55" s="1">
        <v>45118.743055555555</v>
      </c>
      <c r="E55" s="1" t="s">
        <v>876</v>
      </c>
      <c r="F55" s="1" t="s">
        <v>882</v>
      </c>
      <c r="G55" s="1" t="s">
        <v>39</v>
      </c>
      <c r="H55" s="1">
        <v>2345.0</v>
      </c>
      <c r="I55" s="1">
        <v>112.0</v>
      </c>
      <c r="J55" s="1">
        <v>2023.0</v>
      </c>
      <c r="K55" s="1" t="s">
        <v>691</v>
      </c>
      <c r="L55" s="1"/>
      <c r="M55" s="1"/>
      <c r="N55" s="1" t="s">
        <v>697</v>
      </c>
      <c r="O55" s="1" t="s">
        <v>690</v>
      </c>
      <c r="P55" s="1">
        <v>45118.905752314815</v>
      </c>
      <c r="Q55" s="1" t="s">
        <v>878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0.0</v>
      </c>
      <c r="AJ55" s="1"/>
      <c r="AK55" s="13"/>
      <c r="AL55" s="1"/>
      <c r="AM55" s="1"/>
      <c r="AN55" s="1"/>
      <c r="AO55" s="5" t="str">
        <f>'Data Log'!$B55&amp;"_"&amp;'Data Log'!$N55</f>
        <v>PO_WNR_AC_230711175000137_Re-submit_Invoice(SCM rejection) with Value change </v>
      </c>
    </row>
    <row r="56" ht="15.75" customHeight="1">
      <c r="A56" s="1">
        <v>198.0</v>
      </c>
      <c r="B56" s="1" t="s">
        <v>687</v>
      </c>
      <c r="C56" s="1" t="s">
        <v>45</v>
      </c>
      <c r="D56" s="1"/>
      <c r="E56" s="1" t="s">
        <v>876</v>
      </c>
      <c r="F56" s="1" t="s">
        <v>882</v>
      </c>
      <c r="G56" s="1" t="s">
        <v>39</v>
      </c>
      <c r="H56" s="1">
        <v>0.0</v>
      </c>
      <c r="I56" s="1">
        <v>112.0</v>
      </c>
      <c r="J56" s="1">
        <v>2023.0</v>
      </c>
      <c r="K56" s="1" t="s">
        <v>691</v>
      </c>
      <c r="L56" s="1"/>
      <c r="M56" s="1"/>
      <c r="N56" s="1" t="s">
        <v>138</v>
      </c>
      <c r="O56" s="1"/>
      <c r="P56" s="1"/>
      <c r="Q56" s="1" t="s">
        <v>878</v>
      </c>
      <c r="R56" s="1"/>
      <c r="S56" s="1"/>
      <c r="T56" s="1"/>
      <c r="U56" s="1"/>
      <c r="V56" s="1"/>
      <c r="W56" s="1"/>
      <c r="X56" s="1"/>
      <c r="Y56" s="1"/>
      <c r="Z56" s="1"/>
      <c r="AA56" s="1" t="s">
        <v>872</v>
      </c>
      <c r="AB56" s="1" t="s">
        <v>690</v>
      </c>
      <c r="AC56" s="1">
        <v>45118.909849537034</v>
      </c>
      <c r="AD56" s="1" t="s">
        <v>880</v>
      </c>
      <c r="AE56" s="1"/>
      <c r="AF56" s="1"/>
      <c r="AG56" s="1"/>
      <c r="AH56" s="1"/>
      <c r="AI56" s="1">
        <v>0.0</v>
      </c>
      <c r="AJ56" s="1"/>
      <c r="AK56" s="1"/>
      <c r="AL56" s="1"/>
      <c r="AM56" s="1"/>
      <c r="AN56" s="13"/>
      <c r="AO56" s="5" t="str">
        <f>'Data Log'!$B56&amp;"_"&amp;'Data Log'!$N56</f>
        <v>PO_WNR_AC_230711175000137_SCM Invoice Validation</v>
      </c>
    </row>
    <row r="57" ht="15.75" customHeight="1">
      <c r="A57" s="1">
        <v>199.0</v>
      </c>
      <c r="B57" s="1" t="s">
        <v>687</v>
      </c>
      <c r="C57" s="1" t="s">
        <v>45</v>
      </c>
      <c r="D57" s="13"/>
      <c r="E57" s="1" t="s">
        <v>876</v>
      </c>
      <c r="F57" s="1" t="s">
        <v>882</v>
      </c>
      <c r="G57" s="1" t="s">
        <v>39</v>
      </c>
      <c r="H57" s="1">
        <v>0.0</v>
      </c>
      <c r="I57" s="1">
        <v>112.0</v>
      </c>
      <c r="J57" s="1">
        <v>2023.0</v>
      </c>
      <c r="K57" s="1" t="s">
        <v>691</v>
      </c>
      <c r="L57" s="1"/>
      <c r="M57" s="1"/>
      <c r="N57" s="1" t="s">
        <v>31</v>
      </c>
      <c r="O57" s="1"/>
      <c r="P57" s="13"/>
      <c r="Q57" s="1" t="s">
        <v>878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">
        <v>872</v>
      </c>
      <c r="AF57" s="1" t="s">
        <v>690</v>
      </c>
      <c r="AG57" s="1">
        <v>45118.91013888889</v>
      </c>
      <c r="AH57" s="1">
        <v>9.888888888E9</v>
      </c>
      <c r="AI57" s="1">
        <v>0.0</v>
      </c>
      <c r="AJ57" s="1"/>
      <c r="AK57" s="1"/>
      <c r="AL57" s="1"/>
      <c r="AM57" s="1"/>
      <c r="AN57" s="1"/>
      <c r="AO57" s="5" t="str">
        <f>'Data Log'!$B57&amp;"_"&amp;'Data Log'!$N57</f>
        <v>PO_WNR_AC_230711175000137_Create &amp; Upload PO</v>
      </c>
    </row>
    <row r="58" ht="15.75" customHeight="1">
      <c r="A58" s="1">
        <v>200.0</v>
      </c>
      <c r="B58" s="1" t="s">
        <v>687</v>
      </c>
      <c r="C58" s="1" t="s">
        <v>45</v>
      </c>
      <c r="D58" s="13"/>
      <c r="E58" s="1" t="s">
        <v>876</v>
      </c>
      <c r="F58" s="1" t="s">
        <v>882</v>
      </c>
      <c r="G58" s="1" t="s">
        <v>39</v>
      </c>
      <c r="H58" s="1">
        <v>0.0</v>
      </c>
      <c r="I58" s="1">
        <v>112.0</v>
      </c>
      <c r="J58" s="1">
        <v>2023.0</v>
      </c>
      <c r="K58" s="1" t="s">
        <v>691</v>
      </c>
      <c r="L58" s="1"/>
      <c r="M58" s="1"/>
      <c r="N58" s="1" t="s">
        <v>135</v>
      </c>
      <c r="O58" s="1"/>
      <c r="P58" s="1"/>
      <c r="Q58" s="1" t="s">
        <v>878</v>
      </c>
      <c r="R58" s="1"/>
      <c r="S58" s="1"/>
      <c r="T58" s="13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>
        <v>0.0</v>
      </c>
      <c r="AJ58" s="1" t="s">
        <v>690</v>
      </c>
      <c r="AK58" s="1">
        <v>45118.91030092593</v>
      </c>
      <c r="AL58" s="1"/>
      <c r="AM58" s="1"/>
      <c r="AN58" s="1"/>
      <c r="AO58" s="5" t="str">
        <f>'Data Log'!$B58&amp;"_"&amp;'Data Log'!$N58</f>
        <v>PO_WNR_AC_230711175000137_Create SES and Send to Finance</v>
      </c>
    </row>
    <row r="59" ht="15.75" customHeight="1">
      <c r="A59" s="1">
        <v>201.0</v>
      </c>
      <c r="B59" s="1" t="s">
        <v>687</v>
      </c>
      <c r="C59" s="1" t="s">
        <v>45</v>
      </c>
      <c r="D59" s="13"/>
      <c r="E59" s="1" t="s">
        <v>876</v>
      </c>
      <c r="F59" s="1" t="s">
        <v>882</v>
      </c>
      <c r="G59" s="1" t="s">
        <v>39</v>
      </c>
      <c r="H59" s="1">
        <v>0.0</v>
      </c>
      <c r="I59" s="1">
        <v>112.0</v>
      </c>
      <c r="J59" s="1">
        <v>2023.0</v>
      </c>
      <c r="K59" s="1" t="s">
        <v>691</v>
      </c>
      <c r="L59" s="1"/>
      <c r="M59" s="1"/>
      <c r="N59" s="1" t="s">
        <v>54</v>
      </c>
      <c r="O59" s="1"/>
      <c r="P59" s="13"/>
      <c r="Q59" s="1" t="s">
        <v>878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0.0</v>
      </c>
      <c r="AJ59" s="1"/>
      <c r="AK59" s="1"/>
      <c r="AL59" s="1" t="s">
        <v>873</v>
      </c>
      <c r="AM59" s="1" t="s">
        <v>690</v>
      </c>
      <c r="AN59" s="1">
        <v>45118.91045138889</v>
      </c>
      <c r="AO59" s="5" t="str">
        <f>'Data Log'!$B59&amp;"_"&amp;'Data Log'!$N59</f>
        <v>PO_WNR_AC_230711175000137_Payment Status Update</v>
      </c>
    </row>
    <row r="60" ht="15.75" customHeight="1">
      <c r="A60" s="1">
        <v>202.0</v>
      </c>
      <c r="B60" s="1" t="s">
        <v>586</v>
      </c>
      <c r="C60" s="1" t="s">
        <v>42</v>
      </c>
      <c r="D60" s="13">
        <v>45117.825694444444</v>
      </c>
      <c r="E60" s="1" t="s">
        <v>869</v>
      </c>
      <c r="F60" s="1" t="s">
        <v>883</v>
      </c>
      <c r="G60" s="1" t="s">
        <v>39</v>
      </c>
      <c r="H60" s="1">
        <v>631142.0</v>
      </c>
      <c r="I60" s="1">
        <v>0.0</v>
      </c>
      <c r="J60" s="1">
        <v>2023.0</v>
      </c>
      <c r="K60" s="1" t="s">
        <v>48</v>
      </c>
      <c r="L60" s="1" t="s">
        <v>649</v>
      </c>
      <c r="M60" s="1">
        <v>45119.03949074074</v>
      </c>
      <c r="N60" s="1" t="s">
        <v>108</v>
      </c>
      <c r="O60" s="1"/>
      <c r="P60" s="1"/>
      <c r="Q60" s="1"/>
      <c r="R60" s="1"/>
      <c r="S60" s="1"/>
      <c r="T60" s="13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0.0</v>
      </c>
      <c r="AJ60" s="1"/>
      <c r="AK60" s="1"/>
      <c r="AL60" s="1"/>
      <c r="AM60" s="1"/>
      <c r="AN60" s="1"/>
      <c r="AO60" s="5" t="str">
        <f>'Data Log'!$B60&amp;"_"&amp;'Data Log'!$N60</f>
        <v>PO_NWR_PG_230710194900110_Region Update</v>
      </c>
    </row>
    <row r="61" ht="15.75" customHeight="1">
      <c r="A61" s="1">
        <v>203.0</v>
      </c>
      <c r="B61" s="1" t="s">
        <v>584</v>
      </c>
      <c r="C61" s="1" t="s">
        <v>51</v>
      </c>
      <c r="D61" s="1">
        <v>45117.82638888889</v>
      </c>
      <c r="E61" s="1" t="s">
        <v>884</v>
      </c>
      <c r="F61" s="1" t="s">
        <v>885</v>
      </c>
      <c r="G61" s="1" t="s">
        <v>39</v>
      </c>
      <c r="H61" s="1">
        <v>193622.19</v>
      </c>
      <c r="I61" s="1">
        <v>0.0</v>
      </c>
      <c r="J61" s="1">
        <v>2023.0</v>
      </c>
      <c r="K61" s="1" t="s">
        <v>48</v>
      </c>
      <c r="L61" s="1" t="s">
        <v>326</v>
      </c>
      <c r="M61" s="1">
        <v>45120.49513888889</v>
      </c>
      <c r="N61" s="1" t="s">
        <v>108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3"/>
      <c r="AD61" s="1"/>
      <c r="AE61" s="1"/>
      <c r="AF61" s="1"/>
      <c r="AG61" s="1"/>
      <c r="AH61" s="1"/>
      <c r="AI61" s="1">
        <v>0.0</v>
      </c>
      <c r="AJ61" s="1"/>
      <c r="AK61" s="1"/>
      <c r="AL61" s="1"/>
      <c r="AM61" s="1"/>
      <c r="AN61" s="1"/>
      <c r="AO61" s="5" t="str">
        <f>'Data Log'!$B61&amp;"_"&amp;'Data Log'!$N61</f>
        <v>PO_NTR_Refuel_230710195000128_Region Update</v>
      </c>
    </row>
    <row r="62" ht="15.75" customHeight="1">
      <c r="A62" s="1">
        <v>204.0</v>
      </c>
      <c r="B62" s="1" t="s">
        <v>592</v>
      </c>
      <c r="C62" s="1" t="s">
        <v>65</v>
      </c>
      <c r="D62" s="1">
        <v>45119.87222222222</v>
      </c>
      <c r="E62" s="1" t="s">
        <v>884</v>
      </c>
      <c r="F62" s="1" t="s">
        <v>885</v>
      </c>
      <c r="G62" s="1" t="s">
        <v>39</v>
      </c>
      <c r="H62" s="1">
        <v>21056.46</v>
      </c>
      <c r="I62" s="1">
        <v>0.0</v>
      </c>
      <c r="J62" s="1">
        <v>2023.0</v>
      </c>
      <c r="K62" s="1" t="s">
        <v>48</v>
      </c>
      <c r="L62" s="1" t="s">
        <v>326</v>
      </c>
      <c r="M62" s="1">
        <v>45120.53912037037</v>
      </c>
      <c r="N62" s="1" t="s">
        <v>108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3"/>
      <c r="AD62" s="1"/>
      <c r="AE62" s="1"/>
      <c r="AF62" s="1"/>
      <c r="AG62" s="1"/>
      <c r="AH62" s="1"/>
      <c r="AI62" s="1">
        <v>0.0</v>
      </c>
      <c r="AJ62" s="1"/>
      <c r="AK62" s="1"/>
      <c r="AL62" s="1"/>
      <c r="AM62" s="1"/>
      <c r="AN62" s="1"/>
      <c r="AO62" s="5" t="str">
        <f>'Data Log'!$B62&amp;"_"&amp;'Data Log'!$N62</f>
        <v>PO_NTR_FTG_230712205600142_Region Update</v>
      </c>
    </row>
    <row r="63" ht="15.75" customHeight="1">
      <c r="A63" s="1">
        <v>205.0</v>
      </c>
      <c r="B63" s="1" t="s">
        <v>140</v>
      </c>
      <c r="C63" s="1" t="s">
        <v>45</v>
      </c>
      <c r="D63" s="1">
        <v>45117.82708333333</v>
      </c>
      <c r="E63" s="1" t="s">
        <v>884</v>
      </c>
      <c r="F63" s="1" t="s">
        <v>885</v>
      </c>
      <c r="G63" s="1" t="s">
        <v>39</v>
      </c>
      <c r="H63" s="1">
        <v>369948.16</v>
      </c>
      <c r="I63" s="1">
        <v>0.0</v>
      </c>
      <c r="J63" s="1">
        <v>2023.0</v>
      </c>
      <c r="K63" s="1" t="s">
        <v>48</v>
      </c>
      <c r="L63" s="1" t="s">
        <v>326</v>
      </c>
      <c r="M63" s="1">
        <v>45120.54108796296</v>
      </c>
      <c r="N63" s="1" t="s">
        <v>108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3"/>
      <c r="AH63" s="1"/>
      <c r="AI63" s="1">
        <v>0.0</v>
      </c>
      <c r="AJ63" s="1"/>
      <c r="AK63" s="1"/>
      <c r="AL63" s="1"/>
      <c r="AM63" s="1"/>
      <c r="AN63" s="1"/>
      <c r="AO63" s="5" t="str">
        <f>'Data Log'!$B63&amp;"_"&amp;'Data Log'!$N63</f>
        <v>PO_NTR_AC_230710195100132_Region Update</v>
      </c>
    </row>
    <row r="64" ht="15.75" customHeight="1">
      <c r="A64" s="1">
        <v>206.0</v>
      </c>
      <c r="B64" s="1" t="s">
        <v>588</v>
      </c>
      <c r="C64" s="1" t="s">
        <v>42</v>
      </c>
      <c r="D64" s="1">
        <v>45117.82847222222</v>
      </c>
      <c r="E64" s="1" t="s">
        <v>869</v>
      </c>
      <c r="F64" s="1" t="s">
        <v>870</v>
      </c>
      <c r="G64" s="1" t="s">
        <v>39</v>
      </c>
      <c r="H64" s="1">
        <v>1125000.0</v>
      </c>
      <c r="I64" s="1">
        <v>0.0</v>
      </c>
      <c r="J64" s="1">
        <v>2023.0</v>
      </c>
      <c r="K64" s="1" t="s">
        <v>48</v>
      </c>
      <c r="L64" s="1" t="s">
        <v>653</v>
      </c>
      <c r="M64" s="1">
        <v>45120.55207175926</v>
      </c>
      <c r="N64" s="1" t="s">
        <v>108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3"/>
      <c r="AD64" s="1"/>
      <c r="AE64" s="1"/>
      <c r="AF64" s="1"/>
      <c r="AG64" s="1"/>
      <c r="AH64" s="1"/>
      <c r="AI64" s="1">
        <v>0.0</v>
      </c>
      <c r="AJ64" s="1"/>
      <c r="AK64" s="1"/>
      <c r="AL64" s="1"/>
      <c r="AM64" s="1"/>
      <c r="AN64" s="1"/>
      <c r="AO64" s="5" t="str">
        <f>'Data Log'!$B64&amp;"_"&amp;'Data Log'!$N64</f>
        <v>PO_CNR_PG_230710195300111_Region Update</v>
      </c>
    </row>
    <row r="65" ht="15.75" customHeight="1">
      <c r="A65" s="1">
        <v>207.0</v>
      </c>
      <c r="B65" s="1" t="s">
        <v>584</v>
      </c>
      <c r="C65" s="1" t="s">
        <v>51</v>
      </c>
      <c r="D65" s="13">
        <v>45117.82638888889</v>
      </c>
      <c r="E65" s="1" t="s">
        <v>884</v>
      </c>
      <c r="F65" s="1" t="s">
        <v>885</v>
      </c>
      <c r="G65" s="1" t="s">
        <v>39</v>
      </c>
      <c r="H65" s="1">
        <v>193622.19</v>
      </c>
      <c r="I65" s="1">
        <v>193622.19</v>
      </c>
      <c r="J65" s="1">
        <v>2023.0</v>
      </c>
      <c r="K65" s="1" t="s">
        <v>48</v>
      </c>
      <c r="L65" s="1"/>
      <c r="M65" s="1"/>
      <c r="N65" s="1" t="s">
        <v>154</v>
      </c>
      <c r="O65" s="1" t="s">
        <v>249</v>
      </c>
      <c r="P65" s="13">
        <v>45120.575694444444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0.0</v>
      </c>
      <c r="AJ65" s="1"/>
      <c r="AK65" s="1"/>
      <c r="AL65" s="1"/>
      <c r="AM65" s="1"/>
      <c r="AN65" s="1"/>
      <c r="AO65" s="5" t="str">
        <f>'Data Log'!$B65&amp;"_"&amp;'Data Log'!$N65</f>
        <v>PO_NTR_Refuel_230710195000128_Submit Invoice</v>
      </c>
    </row>
    <row r="66" ht="15.75" customHeight="1">
      <c r="A66" s="1">
        <v>208.0</v>
      </c>
      <c r="B66" s="1" t="s">
        <v>140</v>
      </c>
      <c r="C66" s="1" t="s">
        <v>45</v>
      </c>
      <c r="D66" s="1">
        <v>45117.82708333333</v>
      </c>
      <c r="E66" s="1" t="s">
        <v>884</v>
      </c>
      <c r="F66" s="1" t="s">
        <v>885</v>
      </c>
      <c r="G66" s="1" t="s">
        <v>39</v>
      </c>
      <c r="H66" s="1">
        <v>369948.16</v>
      </c>
      <c r="I66" s="1">
        <v>369948.16</v>
      </c>
      <c r="J66" s="1">
        <v>2023.0</v>
      </c>
      <c r="K66" s="1" t="s">
        <v>48</v>
      </c>
      <c r="L66" s="1"/>
      <c r="M66" s="1"/>
      <c r="N66" s="1" t="s">
        <v>154</v>
      </c>
      <c r="O66" s="1" t="s">
        <v>249</v>
      </c>
      <c r="P66" s="1">
        <v>45120.63890046296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3"/>
      <c r="AD66" s="1"/>
      <c r="AE66" s="1"/>
      <c r="AF66" s="1"/>
      <c r="AG66" s="1"/>
      <c r="AH66" s="1"/>
      <c r="AI66" s="1">
        <v>0.0</v>
      </c>
      <c r="AJ66" s="1"/>
      <c r="AK66" s="1"/>
      <c r="AL66" s="1"/>
      <c r="AM66" s="1"/>
      <c r="AN66" s="1"/>
      <c r="AO66" s="5" t="str">
        <f>'Data Log'!$B66&amp;"_"&amp;'Data Log'!$N66</f>
        <v>PO_NTR_AC_230710195100132_Submit Invoice</v>
      </c>
    </row>
    <row r="67" ht="15.75" customHeight="1">
      <c r="A67" s="1">
        <v>209.0</v>
      </c>
      <c r="B67" s="1" t="s">
        <v>592</v>
      </c>
      <c r="C67" s="1" t="s">
        <v>65</v>
      </c>
      <c r="D67" s="1">
        <v>45119.87222222222</v>
      </c>
      <c r="E67" s="1" t="s">
        <v>884</v>
      </c>
      <c r="F67" s="1" t="s">
        <v>885</v>
      </c>
      <c r="G67" s="1" t="s">
        <v>39</v>
      </c>
      <c r="H67" s="1">
        <v>21056.46</v>
      </c>
      <c r="I67" s="1">
        <v>21056.46</v>
      </c>
      <c r="J67" s="1">
        <v>2023.0</v>
      </c>
      <c r="K67" s="1" t="s">
        <v>48</v>
      </c>
      <c r="L67" s="1"/>
      <c r="M67" s="1"/>
      <c r="N67" s="1" t="s">
        <v>154</v>
      </c>
      <c r="O67" s="1" t="s">
        <v>249</v>
      </c>
      <c r="P67" s="1">
        <v>45120.666817129626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3"/>
      <c r="AH67" s="1"/>
      <c r="AI67" s="1">
        <v>0.0</v>
      </c>
      <c r="AJ67" s="1"/>
      <c r="AK67" s="1"/>
      <c r="AL67" s="1"/>
      <c r="AM67" s="1"/>
      <c r="AN67" s="1"/>
      <c r="AO67" s="5" t="str">
        <f>'Data Log'!$B67&amp;"_"&amp;'Data Log'!$N67</f>
        <v>PO_NTR_FTG_230712205600142_Submit Invoice</v>
      </c>
    </row>
    <row r="68" ht="15.75" customHeight="1">
      <c r="A68" s="1">
        <v>210.0</v>
      </c>
      <c r="B68" s="1" t="s">
        <v>592</v>
      </c>
      <c r="C68" s="1" t="s">
        <v>65</v>
      </c>
      <c r="D68" s="1">
        <v>45119.87222222222</v>
      </c>
      <c r="E68" s="1" t="s">
        <v>884</v>
      </c>
      <c r="F68" s="1" t="s">
        <v>885</v>
      </c>
      <c r="G68" s="1" t="s">
        <v>39</v>
      </c>
      <c r="H68" s="1">
        <v>0.0</v>
      </c>
      <c r="I68" s="1">
        <v>21056.46</v>
      </c>
      <c r="J68" s="1">
        <v>2023.0</v>
      </c>
      <c r="K68" s="1" t="s">
        <v>48</v>
      </c>
      <c r="L68" s="1" t="s">
        <v>326</v>
      </c>
      <c r="M68" s="1"/>
      <c r="N68" s="1" t="s">
        <v>182</v>
      </c>
      <c r="O68" s="1"/>
      <c r="P68" s="1"/>
      <c r="Q68" s="1"/>
      <c r="R68" s="1" t="s">
        <v>879</v>
      </c>
      <c r="S68" s="1" t="s">
        <v>326</v>
      </c>
      <c r="T68" s="1">
        <v>45120.750659722224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0.0</v>
      </c>
      <c r="AJ68" s="1"/>
      <c r="AK68" s="13"/>
      <c r="AL68" s="1"/>
      <c r="AM68" s="1"/>
      <c r="AN68" s="1"/>
      <c r="AO68" s="5" t="str">
        <f>'Data Log'!$B68&amp;"_"&amp;'Data Log'!$N68</f>
        <v>PO_NTR_FTG_230712205600142_Invoice Validation</v>
      </c>
    </row>
    <row r="69" ht="15.75" customHeight="1">
      <c r="A69" s="1">
        <v>211.0</v>
      </c>
      <c r="B69" s="1" t="s">
        <v>638</v>
      </c>
      <c r="C69" s="1" t="s">
        <v>65</v>
      </c>
      <c r="D69" s="1">
        <v>45119.87222222222</v>
      </c>
      <c r="E69" s="1" t="s">
        <v>886</v>
      </c>
      <c r="F69" s="1" t="s">
        <v>887</v>
      </c>
      <c r="G69" s="1" t="s">
        <v>39</v>
      </c>
      <c r="H69" s="1">
        <v>0.0</v>
      </c>
      <c r="I69" s="1">
        <v>0.0</v>
      </c>
      <c r="J69" s="1">
        <v>2023.0</v>
      </c>
      <c r="K69" s="1" t="s">
        <v>48</v>
      </c>
      <c r="L69" s="1" t="s">
        <v>273</v>
      </c>
      <c r="M69" s="1">
        <v>45120.87883101852</v>
      </c>
      <c r="N69" s="1" t="s">
        <v>108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0.0</v>
      </c>
      <c r="AJ69" s="1"/>
      <c r="AK69" s="1"/>
      <c r="AL69" s="1"/>
      <c r="AM69" s="1"/>
      <c r="AN69" s="13"/>
      <c r="AO69" s="5" t="str">
        <f>'Data Log'!$B69&amp;"_"&amp;'Data Log'!$N69</f>
        <v>PO_ESR_FTG_230712205600141_Region Update</v>
      </c>
    </row>
    <row r="70" ht="15.75" customHeight="1">
      <c r="A70" s="1">
        <v>212.0</v>
      </c>
      <c r="B70" s="1" t="s">
        <v>643</v>
      </c>
      <c r="C70" s="1" t="s">
        <v>42</v>
      </c>
      <c r="D70" s="13">
        <v>45117.82708333333</v>
      </c>
      <c r="E70" s="1" t="s">
        <v>886</v>
      </c>
      <c r="F70" s="1" t="s">
        <v>887</v>
      </c>
      <c r="G70" s="1" t="s">
        <v>39</v>
      </c>
      <c r="H70" s="1">
        <v>0.0</v>
      </c>
      <c r="I70" s="1">
        <v>0.0</v>
      </c>
      <c r="J70" s="1">
        <v>2023.0</v>
      </c>
      <c r="K70" s="1" t="s">
        <v>48</v>
      </c>
      <c r="L70" s="1" t="s">
        <v>273</v>
      </c>
      <c r="M70" s="13">
        <v>45120.8796875</v>
      </c>
      <c r="N70" s="1" t="s">
        <v>108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0.0</v>
      </c>
      <c r="AJ70" s="1"/>
      <c r="AK70" s="1"/>
      <c r="AL70" s="1"/>
      <c r="AM70" s="1"/>
      <c r="AN70" s="1"/>
      <c r="AO70" s="5" t="str">
        <f>'Data Log'!$B70&amp;"_"&amp;'Data Log'!$N70</f>
        <v>PO_ESR_PG_230710195100123_Region Update</v>
      </c>
    </row>
    <row r="71" ht="15.75" customHeight="1">
      <c r="A71" s="1">
        <v>213.0</v>
      </c>
      <c r="B71" s="1" t="s">
        <v>640</v>
      </c>
      <c r="C71" s="1" t="s">
        <v>45</v>
      </c>
      <c r="D71" s="13">
        <v>45117.82708333333</v>
      </c>
      <c r="E71" s="1" t="s">
        <v>886</v>
      </c>
      <c r="F71" s="1" t="s">
        <v>887</v>
      </c>
      <c r="G71" s="1" t="s">
        <v>39</v>
      </c>
      <c r="H71" s="1">
        <v>0.0</v>
      </c>
      <c r="I71" s="1">
        <v>0.0</v>
      </c>
      <c r="J71" s="1">
        <v>2023.0</v>
      </c>
      <c r="K71" s="1" t="s">
        <v>48</v>
      </c>
      <c r="L71" s="1" t="s">
        <v>273</v>
      </c>
      <c r="M71" s="13">
        <v>45120.880277777775</v>
      </c>
      <c r="N71" s="1" t="s">
        <v>108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0.0</v>
      </c>
      <c r="AJ71" s="1"/>
      <c r="AK71" s="1"/>
      <c r="AL71" s="1"/>
      <c r="AM71" s="1"/>
      <c r="AN71" s="1"/>
      <c r="AO71" s="5" t="str">
        <f>'Data Log'!$B71&amp;"_"&amp;'Data Log'!$N71</f>
        <v>PO_ESR_AC_230710195100118_Region Update</v>
      </c>
    </row>
    <row r="72" ht="15.75" customHeight="1">
      <c r="A72" s="1">
        <v>214.0</v>
      </c>
      <c r="B72" s="1" t="s">
        <v>645</v>
      </c>
      <c r="C72" s="1" t="s">
        <v>37</v>
      </c>
      <c r="D72" s="13">
        <v>45117.82638888889</v>
      </c>
      <c r="E72" s="1" t="s">
        <v>886</v>
      </c>
      <c r="F72" s="1" t="s">
        <v>887</v>
      </c>
      <c r="G72" s="1" t="s">
        <v>39</v>
      </c>
      <c r="H72" s="1">
        <v>0.0</v>
      </c>
      <c r="I72" s="1">
        <v>0.0</v>
      </c>
      <c r="J72" s="1">
        <v>2023.0</v>
      </c>
      <c r="K72" s="1" t="s">
        <v>48</v>
      </c>
      <c r="L72" s="1" t="s">
        <v>273</v>
      </c>
      <c r="M72" s="13">
        <v>45120.88065972222</v>
      </c>
      <c r="N72" s="1" t="s">
        <v>108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0.0</v>
      </c>
      <c r="AJ72" s="1"/>
      <c r="AK72" s="1"/>
      <c r="AL72" s="1"/>
      <c r="AM72" s="1"/>
      <c r="AN72" s="1"/>
      <c r="AO72" s="5" t="str">
        <f>'Data Log'!$B72&amp;"_"&amp;'Data Log'!$N72</f>
        <v>PO_ESR_PIS_230710195000112_Region Update</v>
      </c>
    </row>
    <row r="73" ht="15.75" customHeight="1">
      <c r="A73" s="1">
        <v>215.0</v>
      </c>
      <c r="B73" s="1" t="s">
        <v>621</v>
      </c>
      <c r="C73" s="1" t="s">
        <v>51</v>
      </c>
      <c r="D73" s="13">
        <v>45117.82638888889</v>
      </c>
      <c r="E73" s="1" t="s">
        <v>886</v>
      </c>
      <c r="F73" s="1" t="s">
        <v>887</v>
      </c>
      <c r="G73" s="1" t="s">
        <v>39</v>
      </c>
      <c r="H73" s="1">
        <v>0.0</v>
      </c>
      <c r="I73" s="1">
        <v>0.0</v>
      </c>
      <c r="J73" s="1">
        <v>2023.0</v>
      </c>
      <c r="K73" s="1" t="s">
        <v>48</v>
      </c>
      <c r="L73" s="1" t="s">
        <v>273</v>
      </c>
      <c r="M73" s="13">
        <v>45120.88214120371</v>
      </c>
      <c r="N73" s="1" t="s">
        <v>108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0.0</v>
      </c>
      <c r="AJ73" s="1"/>
      <c r="AK73" s="1"/>
      <c r="AL73" s="1"/>
      <c r="AM73" s="1"/>
      <c r="AN73" s="1"/>
      <c r="AO73" s="5" t="str">
        <f>'Data Log'!$B73&amp;"_"&amp;'Data Log'!$N73</f>
        <v>PO_ESR_Refuel_230710195000113_Region Update</v>
      </c>
    </row>
    <row r="74" ht="15.75" customHeight="1">
      <c r="A74" s="1">
        <v>216.0</v>
      </c>
      <c r="B74" s="1" t="s">
        <v>232</v>
      </c>
      <c r="C74" s="1" t="s">
        <v>158</v>
      </c>
      <c r="D74" s="13">
        <v>45117.82708333333</v>
      </c>
      <c r="E74" s="1" t="s">
        <v>881</v>
      </c>
      <c r="F74" s="1" t="s">
        <v>881</v>
      </c>
      <c r="G74" s="1" t="s">
        <v>198</v>
      </c>
      <c r="H74" s="1">
        <v>5000000.0</v>
      </c>
      <c r="I74" s="1">
        <v>0.0</v>
      </c>
      <c r="J74" s="1">
        <v>2023.0</v>
      </c>
      <c r="K74" s="1" t="s">
        <v>48</v>
      </c>
      <c r="L74" s="1" t="s">
        <v>552</v>
      </c>
      <c r="M74" s="13">
        <v>45121.68821759259</v>
      </c>
      <c r="N74" s="1" t="s">
        <v>108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0.0</v>
      </c>
      <c r="AJ74" s="1"/>
      <c r="AK74" s="1"/>
      <c r="AL74" s="1"/>
      <c r="AM74" s="1"/>
      <c r="AN74" s="1"/>
      <c r="AO74" s="5" t="str">
        <f>'Data Log'!$B74&amp;"_"&amp;'Data Log'!$N74</f>
        <v>PO_Central Office_Vehicle - Additional_230710195100133_Region Update</v>
      </c>
    </row>
    <row r="75" ht="15.75" customHeight="1">
      <c r="A75" s="1">
        <v>217.0</v>
      </c>
      <c r="B75" s="1" t="s">
        <v>153</v>
      </c>
      <c r="C75" s="1" t="s">
        <v>158</v>
      </c>
      <c r="D75" s="13">
        <v>45117.830555555556</v>
      </c>
      <c r="E75" s="1" t="s">
        <v>881</v>
      </c>
      <c r="F75" s="1" t="s">
        <v>881</v>
      </c>
      <c r="G75" s="1" t="s">
        <v>159</v>
      </c>
      <c r="H75" s="1">
        <v>5000000.0</v>
      </c>
      <c r="I75" s="1">
        <v>0.0</v>
      </c>
      <c r="J75" s="1">
        <v>2023.0</v>
      </c>
      <c r="K75" s="1" t="s">
        <v>48</v>
      </c>
      <c r="L75" s="1" t="s">
        <v>552</v>
      </c>
      <c r="M75" s="1">
        <v>45121.69086805556</v>
      </c>
      <c r="N75" s="1" t="s">
        <v>108</v>
      </c>
      <c r="O75" s="1"/>
      <c r="P75" s="1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>
        <v>0.0</v>
      </c>
      <c r="AJ75" s="1"/>
      <c r="AK75" s="1"/>
      <c r="AL75" s="1"/>
      <c r="AM75" s="1"/>
      <c r="AN75" s="1"/>
      <c r="AO75" s="5" t="str">
        <f>'Data Log'!$B75&amp;"_"&amp;'Data Log'!$N75</f>
        <v>PO_Central Office_Vehicle - Additional_230710195600122_Region Update</v>
      </c>
    </row>
    <row r="76" ht="15.75" customHeight="1">
      <c r="A76" s="1">
        <v>218.0</v>
      </c>
      <c r="B76" s="1" t="s">
        <v>616</v>
      </c>
      <c r="C76" s="1" t="s">
        <v>37</v>
      </c>
      <c r="D76" s="13">
        <v>45117.82638888889</v>
      </c>
      <c r="E76" s="1" t="s">
        <v>869</v>
      </c>
      <c r="F76" s="1" t="s">
        <v>870</v>
      </c>
      <c r="G76" s="1" t="s">
        <v>39</v>
      </c>
      <c r="H76" s="1">
        <v>1829751.7</v>
      </c>
      <c r="I76" s="1">
        <v>0.0</v>
      </c>
      <c r="J76" s="1">
        <v>2023.0</v>
      </c>
      <c r="K76" s="1" t="s">
        <v>48</v>
      </c>
      <c r="L76" s="1" t="s">
        <v>576</v>
      </c>
      <c r="M76" s="1">
        <v>45123.92988425926</v>
      </c>
      <c r="N76" s="1" t="s">
        <v>108</v>
      </c>
      <c r="O76" s="1"/>
      <c r="P76" s="1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0.0</v>
      </c>
      <c r="AJ76" s="1"/>
      <c r="AK76" s="1"/>
      <c r="AL76" s="1"/>
      <c r="AM76" s="1"/>
      <c r="AN76" s="1"/>
      <c r="AO76" s="5" t="str">
        <f>'Data Log'!$B76&amp;"_"&amp;'Data Log'!$N76</f>
        <v>PO_CNR_PIS_230710195000105_Region Update</v>
      </c>
    </row>
    <row r="77" ht="15.75" customHeight="1">
      <c r="A77" s="1">
        <v>219.0</v>
      </c>
      <c r="B77" s="1" t="s">
        <v>614</v>
      </c>
      <c r="C77" s="1" t="s">
        <v>51</v>
      </c>
      <c r="D77" s="13">
        <v>45117.82708333333</v>
      </c>
      <c r="E77" s="1" t="s">
        <v>869</v>
      </c>
      <c r="F77" s="1" t="s">
        <v>870</v>
      </c>
      <c r="G77" s="1" t="s">
        <v>39</v>
      </c>
      <c r="H77" s="1">
        <v>581846.85</v>
      </c>
      <c r="I77" s="1">
        <v>0.0</v>
      </c>
      <c r="J77" s="1">
        <v>2023.0</v>
      </c>
      <c r="K77" s="1" t="s">
        <v>48</v>
      </c>
      <c r="L77" s="1" t="s">
        <v>576</v>
      </c>
      <c r="M77" s="1">
        <v>45123.93072916667</v>
      </c>
      <c r="N77" s="1" t="s">
        <v>108</v>
      </c>
      <c r="O77" s="1"/>
      <c r="P77" s="1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0.0</v>
      </c>
      <c r="AJ77" s="1"/>
      <c r="AK77" s="1"/>
      <c r="AL77" s="1"/>
      <c r="AM77" s="1"/>
      <c r="AN77" s="1"/>
      <c r="AO77" s="5" t="str">
        <f>'Data Log'!$B77&amp;"_"&amp;'Data Log'!$N77</f>
        <v>PO_CNR_Refuel_230710195100107_Region Update</v>
      </c>
    </row>
    <row r="78" ht="15.75" customHeight="1">
      <c r="A78" s="1">
        <v>220.0</v>
      </c>
      <c r="B78" s="1" t="s">
        <v>574</v>
      </c>
      <c r="C78" s="1" t="s">
        <v>45</v>
      </c>
      <c r="D78" s="13">
        <v>45117.82638888889</v>
      </c>
      <c r="E78" s="1" t="s">
        <v>869</v>
      </c>
      <c r="F78" s="1" t="s">
        <v>870</v>
      </c>
      <c r="G78" s="1" t="s">
        <v>39</v>
      </c>
      <c r="H78" s="1">
        <v>195132.29</v>
      </c>
      <c r="I78" s="1">
        <v>0.0</v>
      </c>
      <c r="J78" s="1">
        <v>2023.0</v>
      </c>
      <c r="K78" s="1" t="s">
        <v>48</v>
      </c>
      <c r="L78" s="1" t="s">
        <v>576</v>
      </c>
      <c r="M78" s="1">
        <v>45123.93130787037</v>
      </c>
      <c r="N78" s="1" t="s">
        <v>108</v>
      </c>
      <c r="O78" s="1"/>
      <c r="P78" s="1"/>
      <c r="Q78" s="1"/>
      <c r="R78" s="1"/>
      <c r="S78" s="1"/>
      <c r="T78" s="13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0.0</v>
      </c>
      <c r="AJ78" s="1"/>
      <c r="AK78" s="1"/>
      <c r="AL78" s="1"/>
      <c r="AM78" s="1"/>
      <c r="AN78" s="1"/>
      <c r="AO78" s="5" t="str">
        <f>'Data Log'!$B78&amp;"_"&amp;'Data Log'!$N78</f>
        <v>PO_CNR_AC_230710195000109_Region Update</v>
      </c>
    </row>
    <row r="79" ht="15.75" customHeight="1">
      <c r="A79" s="1">
        <v>221.0</v>
      </c>
      <c r="B79" s="1" t="s">
        <v>590</v>
      </c>
      <c r="C79" s="1" t="s">
        <v>42</v>
      </c>
      <c r="D79" s="13">
        <v>45117.82847222222</v>
      </c>
      <c r="E79" s="1" t="s">
        <v>884</v>
      </c>
      <c r="F79" s="1" t="s">
        <v>885</v>
      </c>
      <c r="G79" s="1" t="s">
        <v>39</v>
      </c>
      <c r="H79" s="1">
        <v>1524633.62</v>
      </c>
      <c r="I79" s="1">
        <v>0.0</v>
      </c>
      <c r="J79" s="1">
        <v>2023.0</v>
      </c>
      <c r="K79" s="1" t="s">
        <v>48</v>
      </c>
      <c r="L79" s="1" t="s">
        <v>326</v>
      </c>
      <c r="M79" s="13">
        <v>45124.42313657407</v>
      </c>
      <c r="N79" s="1" t="s">
        <v>108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0.0</v>
      </c>
      <c r="AJ79" s="1"/>
      <c r="AK79" s="1"/>
      <c r="AL79" s="1"/>
      <c r="AM79" s="1"/>
      <c r="AN79" s="1"/>
      <c r="AO79" s="5" t="str">
        <f>'Data Log'!$B79&amp;"_"&amp;'Data Log'!$N79</f>
        <v>PO_NTR_PG_230710195300115_Region Update</v>
      </c>
    </row>
    <row r="80" ht="15.75" customHeight="1">
      <c r="A80" s="1">
        <v>222.0</v>
      </c>
      <c r="B80" s="1" t="s">
        <v>140</v>
      </c>
      <c r="C80" s="1" t="s">
        <v>45</v>
      </c>
      <c r="D80" s="13">
        <v>45117.82708333333</v>
      </c>
      <c r="E80" s="1" t="s">
        <v>884</v>
      </c>
      <c r="F80" s="1" t="s">
        <v>885</v>
      </c>
      <c r="G80" s="1" t="s">
        <v>39</v>
      </c>
      <c r="H80" s="1">
        <v>0.0</v>
      </c>
      <c r="I80" s="1">
        <v>369948.16</v>
      </c>
      <c r="J80" s="1">
        <v>2023.0</v>
      </c>
      <c r="K80" s="1" t="s">
        <v>48</v>
      </c>
      <c r="L80" s="1" t="s">
        <v>326</v>
      </c>
      <c r="M80" s="13"/>
      <c r="N80" s="1" t="s">
        <v>182</v>
      </c>
      <c r="O80" s="1"/>
      <c r="P80" s="1"/>
      <c r="Q80" s="1"/>
      <c r="R80" s="1" t="s">
        <v>879</v>
      </c>
      <c r="S80" s="1" t="s">
        <v>326</v>
      </c>
      <c r="T80" s="1">
        <v>45124.43916666666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0.0</v>
      </c>
      <c r="AJ80" s="1"/>
      <c r="AK80" s="1"/>
      <c r="AL80" s="1"/>
      <c r="AM80" s="1"/>
      <c r="AN80" s="1"/>
      <c r="AO80" s="5" t="str">
        <f>'Data Log'!$B80&amp;"_"&amp;'Data Log'!$N80</f>
        <v>PO_NTR_AC_230710195100132_Invoice Validation</v>
      </c>
    </row>
    <row r="81" ht="15.75" customHeight="1">
      <c r="A81" s="1">
        <v>223.0</v>
      </c>
      <c r="B81" s="1" t="s">
        <v>584</v>
      </c>
      <c r="C81" s="1" t="s">
        <v>51</v>
      </c>
      <c r="D81" s="13">
        <v>45117.82638888889</v>
      </c>
      <c r="E81" s="1" t="s">
        <v>884</v>
      </c>
      <c r="F81" s="1" t="s">
        <v>885</v>
      </c>
      <c r="G81" s="1" t="s">
        <v>39</v>
      </c>
      <c r="H81" s="1">
        <v>0.0</v>
      </c>
      <c r="I81" s="1">
        <v>193622.19</v>
      </c>
      <c r="J81" s="1">
        <v>2023.0</v>
      </c>
      <c r="K81" s="1" t="s">
        <v>48</v>
      </c>
      <c r="L81" s="1" t="s">
        <v>326</v>
      </c>
      <c r="M81" s="13"/>
      <c r="N81" s="1" t="s">
        <v>182</v>
      </c>
      <c r="O81" s="1"/>
      <c r="P81" s="1"/>
      <c r="Q81" s="1"/>
      <c r="R81" s="1" t="s">
        <v>879</v>
      </c>
      <c r="S81" s="1" t="s">
        <v>326</v>
      </c>
      <c r="T81" s="1">
        <v>45124.43945601852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0.0</v>
      </c>
      <c r="AJ81" s="1"/>
      <c r="AK81" s="1"/>
      <c r="AL81" s="1"/>
      <c r="AM81" s="1"/>
      <c r="AN81" s="1"/>
      <c r="AO81" s="5" t="str">
        <f>'Data Log'!$B81&amp;"_"&amp;'Data Log'!$N81</f>
        <v>PO_NTR_Refuel_230710195000128_Invoice Validation</v>
      </c>
    </row>
    <row r="82" ht="15.75" customHeight="1">
      <c r="A82" s="1">
        <v>224.0</v>
      </c>
      <c r="B82" s="1" t="s">
        <v>592</v>
      </c>
      <c r="C82" s="1" t="s">
        <v>65</v>
      </c>
      <c r="D82" s="13">
        <v>45119.87222222222</v>
      </c>
      <c r="E82" s="1" t="s">
        <v>884</v>
      </c>
      <c r="F82" s="1" t="s">
        <v>885</v>
      </c>
      <c r="G82" s="1" t="s">
        <v>39</v>
      </c>
      <c r="H82" s="1">
        <v>21056.46</v>
      </c>
      <c r="I82" s="1">
        <v>21056.46</v>
      </c>
      <c r="J82" s="1">
        <v>2023.0</v>
      </c>
      <c r="K82" s="1" t="s">
        <v>48</v>
      </c>
      <c r="L82" s="1"/>
      <c r="M82" s="13"/>
      <c r="N82" s="1" t="s">
        <v>414</v>
      </c>
      <c r="O82" s="1" t="s">
        <v>249</v>
      </c>
      <c r="P82" s="1">
        <v>45124.449479166666</v>
      </c>
      <c r="Q82" s="1" t="s">
        <v>878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0.0</v>
      </c>
      <c r="AJ82" s="1"/>
      <c r="AK82" s="1"/>
      <c r="AL82" s="1"/>
      <c r="AM82" s="1"/>
      <c r="AN82" s="1"/>
      <c r="AO82" s="5" t="str">
        <f>'Data Log'!$B82&amp;"_"&amp;'Data Log'!$N82</f>
        <v>PO_NTR_FTG_230712205600142_Re-Submit_Invoice(RG reject)</v>
      </c>
    </row>
    <row r="83" ht="15.75" customHeight="1">
      <c r="A83" s="1">
        <v>225.0</v>
      </c>
      <c r="B83" s="1" t="s">
        <v>592</v>
      </c>
      <c r="C83" s="1" t="s">
        <v>65</v>
      </c>
      <c r="D83" s="13">
        <v>45119.87222222222</v>
      </c>
      <c r="E83" s="1" t="s">
        <v>884</v>
      </c>
      <c r="F83" s="1" t="s">
        <v>885</v>
      </c>
      <c r="G83" s="1" t="s">
        <v>39</v>
      </c>
      <c r="H83" s="1">
        <v>0.0</v>
      </c>
      <c r="I83" s="1">
        <v>21056.46</v>
      </c>
      <c r="J83" s="1">
        <v>2023.0</v>
      </c>
      <c r="K83" s="1" t="s">
        <v>48</v>
      </c>
      <c r="L83" s="1" t="s">
        <v>326</v>
      </c>
      <c r="M83" s="13"/>
      <c r="N83" s="1" t="s">
        <v>182</v>
      </c>
      <c r="O83" s="1"/>
      <c r="P83" s="1"/>
      <c r="Q83" s="1"/>
      <c r="R83" s="1" t="s">
        <v>872</v>
      </c>
      <c r="S83" s="1" t="s">
        <v>326</v>
      </c>
      <c r="T83" s="1">
        <v>45124.45328703704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0.0</v>
      </c>
      <c r="AJ83" s="1"/>
      <c r="AK83" s="1"/>
      <c r="AL83" s="1"/>
      <c r="AM83" s="1"/>
      <c r="AN83" s="1"/>
      <c r="AO83" s="5" t="str">
        <f>'Data Log'!$B83&amp;"_"&amp;'Data Log'!$N83</f>
        <v>PO_NTR_FTG_230712205600142_Invoice Validation</v>
      </c>
    </row>
    <row r="84" ht="15.75" customHeight="1">
      <c r="A84" s="1">
        <v>226.0</v>
      </c>
      <c r="B84" s="1" t="s">
        <v>140</v>
      </c>
      <c r="C84" s="1" t="s">
        <v>45</v>
      </c>
      <c r="D84" s="13">
        <v>45117.82708333333</v>
      </c>
      <c r="E84" s="1" t="s">
        <v>884</v>
      </c>
      <c r="F84" s="1" t="s">
        <v>885</v>
      </c>
      <c r="G84" s="1" t="s">
        <v>39</v>
      </c>
      <c r="H84" s="1">
        <v>369948.16</v>
      </c>
      <c r="I84" s="1">
        <v>369948.16</v>
      </c>
      <c r="J84" s="1">
        <v>2023.0</v>
      </c>
      <c r="K84" s="1" t="s">
        <v>48</v>
      </c>
      <c r="L84" s="1"/>
      <c r="M84" s="13"/>
      <c r="N84" s="1" t="s">
        <v>414</v>
      </c>
      <c r="O84" s="1" t="s">
        <v>249</v>
      </c>
      <c r="P84" s="1">
        <v>45124.462476851855</v>
      </c>
      <c r="Q84" s="1" t="s">
        <v>878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0.0</v>
      </c>
      <c r="AJ84" s="1"/>
      <c r="AK84" s="1"/>
      <c r="AL84" s="1"/>
      <c r="AM84" s="1"/>
      <c r="AN84" s="1"/>
      <c r="AO84" s="5" t="str">
        <f>'Data Log'!$B84&amp;"_"&amp;'Data Log'!$N84</f>
        <v>PO_NTR_AC_230710195100132_Re-Submit_Invoice(RG reject)</v>
      </c>
    </row>
    <row r="85" ht="15.75" customHeight="1">
      <c r="A85" s="1">
        <v>227.0</v>
      </c>
      <c r="B85" s="1" t="s">
        <v>584</v>
      </c>
      <c r="C85" s="1" t="s">
        <v>51</v>
      </c>
      <c r="D85" s="13">
        <v>45117.82638888889</v>
      </c>
      <c r="E85" s="1" t="s">
        <v>884</v>
      </c>
      <c r="F85" s="1" t="s">
        <v>885</v>
      </c>
      <c r="G85" s="1" t="s">
        <v>39</v>
      </c>
      <c r="H85" s="1">
        <v>193622.19</v>
      </c>
      <c r="I85" s="1">
        <v>193622.19</v>
      </c>
      <c r="J85" s="1">
        <v>2023.0</v>
      </c>
      <c r="K85" s="1" t="s">
        <v>48</v>
      </c>
      <c r="L85" s="1"/>
      <c r="M85" s="13"/>
      <c r="N85" s="1" t="s">
        <v>414</v>
      </c>
      <c r="O85" s="1" t="s">
        <v>249</v>
      </c>
      <c r="P85" s="1">
        <v>45124.46476851852</v>
      </c>
      <c r="Q85" s="1" t="s">
        <v>878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0.0</v>
      </c>
      <c r="AJ85" s="1"/>
      <c r="AK85" s="1"/>
      <c r="AL85" s="1"/>
      <c r="AM85" s="1"/>
      <c r="AN85" s="1"/>
      <c r="AO85" s="5" t="str">
        <f>'Data Log'!$B85&amp;"_"&amp;'Data Log'!$N85</f>
        <v>PO_NTR_Refuel_230710195000128_Re-Submit_Invoice(RG reject)</v>
      </c>
    </row>
    <row r="86" ht="15.75" customHeight="1">
      <c r="A86" s="1">
        <v>228.0</v>
      </c>
      <c r="B86" s="1" t="s">
        <v>590</v>
      </c>
      <c r="C86" s="1" t="s">
        <v>42</v>
      </c>
      <c r="D86" s="13">
        <v>45117.82847222222</v>
      </c>
      <c r="E86" s="1" t="s">
        <v>884</v>
      </c>
      <c r="F86" s="1" t="s">
        <v>885</v>
      </c>
      <c r="G86" s="1" t="s">
        <v>39</v>
      </c>
      <c r="H86" s="1">
        <v>1524633.62</v>
      </c>
      <c r="I86" s="1">
        <v>1524633.61</v>
      </c>
      <c r="J86" s="1">
        <v>2023.0</v>
      </c>
      <c r="K86" s="1" t="s">
        <v>48</v>
      </c>
      <c r="L86" s="1"/>
      <c r="M86" s="13"/>
      <c r="N86" s="1" t="s">
        <v>154</v>
      </c>
      <c r="O86" s="1" t="s">
        <v>249</v>
      </c>
      <c r="P86" s="1">
        <v>45124.47859953704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0.0</v>
      </c>
      <c r="AJ86" s="1"/>
      <c r="AK86" s="1"/>
      <c r="AL86" s="1"/>
      <c r="AM86" s="1"/>
      <c r="AN86" s="1"/>
      <c r="AO86" s="5" t="str">
        <f>'Data Log'!$B86&amp;"_"&amp;'Data Log'!$N86</f>
        <v>PO_NTR_PG_230710195300115_Submit Invoice</v>
      </c>
    </row>
    <row r="87" ht="15.75" customHeight="1">
      <c r="A87" s="1">
        <v>229.0</v>
      </c>
      <c r="B87" s="1" t="s">
        <v>588</v>
      </c>
      <c r="C87" s="1" t="s">
        <v>42</v>
      </c>
      <c r="D87" s="13">
        <v>45117.82847222222</v>
      </c>
      <c r="E87" s="1" t="s">
        <v>869</v>
      </c>
      <c r="F87" s="1" t="s">
        <v>870</v>
      </c>
      <c r="G87" s="1" t="s">
        <v>39</v>
      </c>
      <c r="H87" s="1">
        <v>1125000.0</v>
      </c>
      <c r="I87" s="1">
        <v>1124360.09</v>
      </c>
      <c r="J87" s="1">
        <v>2023.0</v>
      </c>
      <c r="K87" s="1" t="s">
        <v>48</v>
      </c>
      <c r="L87" s="1"/>
      <c r="M87" s="13"/>
      <c r="N87" s="1" t="s">
        <v>154</v>
      </c>
      <c r="O87" s="1" t="s">
        <v>249</v>
      </c>
      <c r="P87" s="1">
        <v>45124.49630787037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0.0</v>
      </c>
      <c r="AJ87" s="1"/>
      <c r="AK87" s="1"/>
      <c r="AL87" s="1"/>
      <c r="AM87" s="1"/>
      <c r="AN87" s="1"/>
      <c r="AO87" s="5" t="str">
        <f>'Data Log'!$B87&amp;"_"&amp;'Data Log'!$N87</f>
        <v>PO_CNR_PG_230710195300111_Submit Invoice</v>
      </c>
    </row>
    <row r="88" ht="15.75" customHeight="1">
      <c r="A88" s="1">
        <v>230.0</v>
      </c>
      <c r="B88" s="1" t="s">
        <v>590</v>
      </c>
      <c r="C88" s="1" t="s">
        <v>42</v>
      </c>
      <c r="D88" s="13">
        <v>45117.82847222222</v>
      </c>
      <c r="E88" s="1" t="s">
        <v>884</v>
      </c>
      <c r="F88" s="1" t="s">
        <v>885</v>
      </c>
      <c r="G88" s="1" t="s">
        <v>39</v>
      </c>
      <c r="H88" s="1">
        <v>0.0</v>
      </c>
      <c r="I88" s="1">
        <v>1524633.61</v>
      </c>
      <c r="J88" s="1">
        <v>2023.0</v>
      </c>
      <c r="K88" s="1" t="s">
        <v>48</v>
      </c>
      <c r="L88" s="1" t="s">
        <v>326</v>
      </c>
      <c r="M88" s="13"/>
      <c r="N88" s="1" t="s">
        <v>182</v>
      </c>
      <c r="O88" s="1"/>
      <c r="P88" s="1"/>
      <c r="Q88" s="1"/>
      <c r="R88" s="1" t="s">
        <v>872</v>
      </c>
      <c r="S88" s="1" t="s">
        <v>326</v>
      </c>
      <c r="T88" s="1">
        <v>45124.5225462963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0.0</v>
      </c>
      <c r="AJ88" s="1"/>
      <c r="AK88" s="1"/>
      <c r="AL88" s="1"/>
      <c r="AM88" s="1"/>
      <c r="AN88" s="1"/>
      <c r="AO88" s="5" t="str">
        <f>'Data Log'!$B88&amp;"_"&amp;'Data Log'!$N88</f>
        <v>PO_NTR_PG_230710195300115_Invoice Validation</v>
      </c>
    </row>
    <row r="89" ht="15.75" customHeight="1">
      <c r="A89" s="1">
        <v>231.0</v>
      </c>
      <c r="B89" s="1" t="s">
        <v>586</v>
      </c>
      <c r="C89" s="1" t="s">
        <v>42</v>
      </c>
      <c r="D89" s="13">
        <v>45117.825694444444</v>
      </c>
      <c r="E89" s="1" t="s">
        <v>869</v>
      </c>
      <c r="F89" s="1" t="s">
        <v>883</v>
      </c>
      <c r="G89" s="1" t="s">
        <v>39</v>
      </c>
      <c r="H89" s="1">
        <v>631142.0</v>
      </c>
      <c r="I89" s="1">
        <v>656062.26</v>
      </c>
      <c r="J89" s="1">
        <v>2023.0</v>
      </c>
      <c r="K89" s="1" t="s">
        <v>48</v>
      </c>
      <c r="L89" s="1"/>
      <c r="M89" s="13"/>
      <c r="N89" s="1" t="s">
        <v>154</v>
      </c>
      <c r="O89" s="1" t="s">
        <v>249</v>
      </c>
      <c r="P89" s="1">
        <v>45124.52622685185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0.0</v>
      </c>
      <c r="AJ89" s="1"/>
      <c r="AK89" s="1"/>
      <c r="AL89" s="1"/>
      <c r="AM89" s="1"/>
      <c r="AN89" s="1"/>
      <c r="AO89" s="5" t="str">
        <f>'Data Log'!$B89&amp;"_"&amp;'Data Log'!$N89</f>
        <v>PO_NWR_PG_230710194900110_Submit Invoice</v>
      </c>
    </row>
    <row r="90" ht="15.75" customHeight="1">
      <c r="A90" s="1">
        <v>232.0</v>
      </c>
      <c r="B90" s="1" t="s">
        <v>588</v>
      </c>
      <c r="C90" s="1" t="s">
        <v>42</v>
      </c>
      <c r="D90" s="13">
        <v>45117.82847222222</v>
      </c>
      <c r="E90" s="1" t="s">
        <v>869</v>
      </c>
      <c r="F90" s="1" t="s">
        <v>870</v>
      </c>
      <c r="G90" s="1" t="s">
        <v>39</v>
      </c>
      <c r="H90" s="1">
        <v>0.0</v>
      </c>
      <c r="I90" s="1">
        <v>1124360.09</v>
      </c>
      <c r="J90" s="1">
        <v>2023.0</v>
      </c>
      <c r="K90" s="1" t="s">
        <v>48</v>
      </c>
      <c r="L90" s="1" t="s">
        <v>653</v>
      </c>
      <c r="M90" s="13"/>
      <c r="N90" s="1" t="s">
        <v>182</v>
      </c>
      <c r="O90" s="1"/>
      <c r="P90" s="1"/>
      <c r="Q90" s="1"/>
      <c r="R90" s="1" t="s">
        <v>872</v>
      </c>
      <c r="S90" s="1" t="s">
        <v>653</v>
      </c>
      <c r="T90" s="1">
        <v>45124.5408912037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>
        <v>0.0</v>
      </c>
      <c r="AJ90" s="1"/>
      <c r="AK90" s="1"/>
      <c r="AL90" s="1"/>
      <c r="AM90" s="1"/>
      <c r="AN90" s="1"/>
      <c r="AO90" s="5" t="str">
        <f>'Data Log'!$B90&amp;"_"&amp;'Data Log'!$N90</f>
        <v>PO_CNR_PG_230710195300111_Invoice Validation</v>
      </c>
    </row>
    <row r="91" ht="15.75" customHeight="1">
      <c r="A91" s="1">
        <v>233.0</v>
      </c>
      <c r="B91" s="1" t="s">
        <v>645</v>
      </c>
      <c r="C91" s="1" t="s">
        <v>37</v>
      </c>
      <c r="D91" s="13">
        <v>45117.82638888889</v>
      </c>
      <c r="E91" s="1" t="s">
        <v>886</v>
      </c>
      <c r="F91" s="1" t="s">
        <v>887</v>
      </c>
      <c r="G91" s="1" t="s">
        <v>39</v>
      </c>
      <c r="H91" s="1">
        <v>0.0</v>
      </c>
      <c r="I91" s="1">
        <v>2135410.44</v>
      </c>
      <c r="J91" s="1">
        <v>2023.0</v>
      </c>
      <c r="K91" s="1" t="s">
        <v>48</v>
      </c>
      <c r="L91" s="1"/>
      <c r="M91" s="13"/>
      <c r="N91" s="1" t="s">
        <v>154</v>
      </c>
      <c r="O91" s="1" t="s">
        <v>249</v>
      </c>
      <c r="P91" s="1">
        <v>45124.5502662037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0.0</v>
      </c>
      <c r="AJ91" s="1"/>
      <c r="AK91" s="1"/>
      <c r="AL91" s="1"/>
      <c r="AM91" s="1"/>
      <c r="AN91" s="1"/>
      <c r="AO91" s="5" t="str">
        <f>'Data Log'!$B91&amp;"_"&amp;'Data Log'!$N91</f>
        <v>PO_ESR_PIS_230710195000112_Submit Invoice</v>
      </c>
    </row>
    <row r="92" ht="15.75" customHeight="1">
      <c r="A92" s="1">
        <v>234.0</v>
      </c>
      <c r="B92" s="1" t="s">
        <v>643</v>
      </c>
      <c r="C92" s="1" t="s">
        <v>42</v>
      </c>
      <c r="D92" s="13">
        <v>45117.82708333333</v>
      </c>
      <c r="E92" s="1" t="s">
        <v>886</v>
      </c>
      <c r="F92" s="1" t="s">
        <v>887</v>
      </c>
      <c r="G92" s="1" t="s">
        <v>39</v>
      </c>
      <c r="H92" s="1">
        <v>0.0</v>
      </c>
      <c r="I92" s="1">
        <v>1052467.15</v>
      </c>
      <c r="J92" s="1">
        <v>2023.0</v>
      </c>
      <c r="K92" s="1" t="s">
        <v>48</v>
      </c>
      <c r="L92" s="1"/>
      <c r="M92" s="13"/>
      <c r="N92" s="1" t="s">
        <v>154</v>
      </c>
      <c r="O92" s="1" t="s">
        <v>249</v>
      </c>
      <c r="P92" s="1">
        <v>45124.555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0.0</v>
      </c>
      <c r="AJ92" s="1"/>
      <c r="AK92" s="1"/>
      <c r="AL92" s="1"/>
      <c r="AM92" s="1"/>
      <c r="AN92" s="1"/>
      <c r="AO92" s="5" t="str">
        <f>'Data Log'!$B92&amp;"_"&amp;'Data Log'!$N92</f>
        <v>PO_ESR_PG_230710195100123_Submit Invoice</v>
      </c>
    </row>
    <row r="93" ht="15.75" customHeight="1">
      <c r="A93" s="1">
        <v>235.0</v>
      </c>
      <c r="B93" s="1" t="s">
        <v>586</v>
      </c>
      <c r="C93" s="1" t="s">
        <v>42</v>
      </c>
      <c r="D93" s="13">
        <v>45117.825694444444</v>
      </c>
      <c r="E93" s="1" t="s">
        <v>869</v>
      </c>
      <c r="F93" s="1" t="s">
        <v>883</v>
      </c>
      <c r="G93" s="1" t="s">
        <v>39</v>
      </c>
      <c r="H93" s="1">
        <v>0.0</v>
      </c>
      <c r="I93" s="1">
        <v>656062.26</v>
      </c>
      <c r="J93" s="1">
        <v>2023.0</v>
      </c>
      <c r="K93" s="1" t="s">
        <v>48</v>
      </c>
      <c r="L93" s="1" t="s">
        <v>649</v>
      </c>
      <c r="M93" s="13"/>
      <c r="N93" s="1" t="s">
        <v>182</v>
      </c>
      <c r="O93" s="1"/>
      <c r="P93" s="1"/>
      <c r="Q93" s="1"/>
      <c r="R93" s="1" t="s">
        <v>872</v>
      </c>
      <c r="S93" s="1" t="s">
        <v>649</v>
      </c>
      <c r="T93" s="1">
        <v>45124.55709490741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0.0</v>
      </c>
      <c r="AJ93" s="1"/>
      <c r="AK93" s="1"/>
      <c r="AL93" s="1"/>
      <c r="AM93" s="1"/>
      <c r="AN93" s="1"/>
      <c r="AO93" s="5" t="str">
        <f>'Data Log'!$B93&amp;"_"&amp;'Data Log'!$N93</f>
        <v>PO_NWR_PG_230710194900110_Invoice Validation</v>
      </c>
    </row>
    <row r="94" ht="15.75" customHeight="1">
      <c r="A94" s="1">
        <v>236.0</v>
      </c>
      <c r="B94" s="1" t="s">
        <v>643</v>
      </c>
      <c r="C94" s="1" t="s">
        <v>42</v>
      </c>
      <c r="D94" s="13">
        <v>45117.82708333333</v>
      </c>
      <c r="E94" s="1" t="s">
        <v>886</v>
      </c>
      <c r="F94" s="1" t="s">
        <v>887</v>
      </c>
      <c r="G94" s="1" t="s">
        <v>39</v>
      </c>
      <c r="H94" s="1">
        <v>0.0</v>
      </c>
      <c r="I94" s="1">
        <v>1052467.15</v>
      </c>
      <c r="J94" s="1">
        <v>2023.0</v>
      </c>
      <c r="K94" s="1" t="s">
        <v>48</v>
      </c>
      <c r="L94" s="1" t="s">
        <v>273</v>
      </c>
      <c r="M94" s="13"/>
      <c r="N94" s="1" t="s">
        <v>182</v>
      </c>
      <c r="O94" s="1"/>
      <c r="P94" s="1"/>
      <c r="Q94" s="1"/>
      <c r="R94" s="1" t="s">
        <v>872</v>
      </c>
      <c r="S94" s="1" t="s">
        <v>273</v>
      </c>
      <c r="T94" s="1">
        <v>45124.56371527778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0.0</v>
      </c>
      <c r="AJ94" s="1"/>
      <c r="AK94" s="1"/>
      <c r="AL94" s="1"/>
      <c r="AM94" s="1"/>
      <c r="AN94" s="1"/>
      <c r="AO94" s="5" t="str">
        <f>'Data Log'!$B94&amp;"_"&amp;'Data Log'!$N94</f>
        <v>PO_ESR_PG_230710195100123_Invoice Validation</v>
      </c>
    </row>
    <row r="95" ht="15.75" customHeight="1">
      <c r="A95" s="1">
        <v>237.0</v>
      </c>
      <c r="B95" s="1" t="s">
        <v>645</v>
      </c>
      <c r="C95" s="1" t="s">
        <v>37</v>
      </c>
      <c r="D95" s="13">
        <v>45117.82638888889</v>
      </c>
      <c r="E95" s="1" t="s">
        <v>886</v>
      </c>
      <c r="F95" s="1" t="s">
        <v>887</v>
      </c>
      <c r="G95" s="1" t="s">
        <v>39</v>
      </c>
      <c r="H95" s="1">
        <v>0.0</v>
      </c>
      <c r="I95" s="1">
        <v>2135410.44</v>
      </c>
      <c r="J95" s="1">
        <v>2023.0</v>
      </c>
      <c r="K95" s="1" t="s">
        <v>48</v>
      </c>
      <c r="L95" s="1" t="s">
        <v>273</v>
      </c>
      <c r="M95" s="13"/>
      <c r="N95" s="1" t="s">
        <v>182</v>
      </c>
      <c r="O95" s="1"/>
      <c r="P95" s="1"/>
      <c r="Q95" s="1"/>
      <c r="R95" s="1" t="s">
        <v>872</v>
      </c>
      <c r="S95" s="1" t="s">
        <v>273</v>
      </c>
      <c r="T95" s="1">
        <v>45124.56625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0.0</v>
      </c>
      <c r="AJ95" s="1"/>
      <c r="AK95" s="1"/>
      <c r="AL95" s="1"/>
      <c r="AM95" s="1"/>
      <c r="AN95" s="1"/>
      <c r="AO95" s="5" t="str">
        <f>'Data Log'!$B95&amp;"_"&amp;'Data Log'!$N95</f>
        <v>PO_ESR_PIS_230710195000112_Invoice Validation</v>
      </c>
    </row>
    <row r="96" ht="15.75" customHeight="1">
      <c r="A96" s="1">
        <v>238.0</v>
      </c>
      <c r="B96" s="1" t="s">
        <v>640</v>
      </c>
      <c r="C96" s="1" t="s">
        <v>45</v>
      </c>
      <c r="D96" s="13">
        <v>45117.82708333333</v>
      </c>
      <c r="E96" s="1" t="s">
        <v>886</v>
      </c>
      <c r="F96" s="1" t="s">
        <v>887</v>
      </c>
      <c r="G96" s="1" t="s">
        <v>39</v>
      </c>
      <c r="H96" s="1">
        <v>0.0</v>
      </c>
      <c r="I96" s="1">
        <v>552492.89</v>
      </c>
      <c r="J96" s="1">
        <v>2023.0</v>
      </c>
      <c r="K96" s="1" t="s">
        <v>48</v>
      </c>
      <c r="L96" s="1"/>
      <c r="M96" s="13"/>
      <c r="N96" s="1" t="s">
        <v>154</v>
      </c>
      <c r="O96" s="1" t="s">
        <v>249</v>
      </c>
      <c r="P96" s="1">
        <v>45124.61200231482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>
        <v>0.0</v>
      </c>
      <c r="AJ96" s="1"/>
      <c r="AK96" s="1"/>
      <c r="AL96" s="1"/>
      <c r="AM96" s="1"/>
      <c r="AN96" s="1"/>
      <c r="AO96" s="5" t="str">
        <f>'Data Log'!$B96&amp;"_"&amp;'Data Log'!$N96</f>
        <v>PO_ESR_AC_230710195100118_Submit Invoice</v>
      </c>
    </row>
    <row r="97" ht="15.75" customHeight="1">
      <c r="A97" s="1">
        <v>239.0</v>
      </c>
      <c r="B97" s="1" t="s">
        <v>638</v>
      </c>
      <c r="C97" s="1" t="s">
        <v>65</v>
      </c>
      <c r="D97" s="13">
        <v>45119.87222222222</v>
      </c>
      <c r="E97" s="1" t="s">
        <v>886</v>
      </c>
      <c r="F97" s="1" t="s">
        <v>887</v>
      </c>
      <c r="G97" s="1" t="s">
        <v>39</v>
      </c>
      <c r="H97" s="1">
        <v>0.0</v>
      </c>
      <c r="I97" s="1">
        <v>703359.44</v>
      </c>
      <c r="J97" s="1">
        <v>2023.0</v>
      </c>
      <c r="K97" s="1" t="s">
        <v>48</v>
      </c>
      <c r="L97" s="1"/>
      <c r="M97" s="13"/>
      <c r="N97" s="1" t="s">
        <v>154</v>
      </c>
      <c r="O97" s="1" t="s">
        <v>249</v>
      </c>
      <c r="P97" s="1">
        <v>45124.65188657407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0.0</v>
      </c>
      <c r="AJ97" s="1"/>
      <c r="AK97" s="1"/>
      <c r="AL97" s="1"/>
      <c r="AM97" s="1"/>
      <c r="AN97" s="1"/>
      <c r="AO97" s="5" t="str">
        <f>'Data Log'!$B97&amp;"_"&amp;'Data Log'!$N97</f>
        <v>PO_ESR_FTG_230712205600141_Submit Invoice</v>
      </c>
    </row>
    <row r="98" ht="15.75" customHeight="1">
      <c r="A98" s="1">
        <v>240.0</v>
      </c>
      <c r="B98" s="1" t="s">
        <v>621</v>
      </c>
      <c r="C98" s="1" t="s">
        <v>51</v>
      </c>
      <c r="D98" s="13">
        <v>45117.82638888889</v>
      </c>
      <c r="E98" s="1" t="s">
        <v>886</v>
      </c>
      <c r="F98" s="1" t="s">
        <v>887</v>
      </c>
      <c r="G98" s="1" t="s">
        <v>39</v>
      </c>
      <c r="H98" s="1">
        <v>0.0</v>
      </c>
      <c r="I98" s="1">
        <v>331407.36</v>
      </c>
      <c r="J98" s="1">
        <v>2023.0</v>
      </c>
      <c r="K98" s="1" t="s">
        <v>48</v>
      </c>
      <c r="L98" s="1"/>
      <c r="M98" s="13"/>
      <c r="N98" s="1" t="s">
        <v>154</v>
      </c>
      <c r="O98" s="1" t="s">
        <v>249</v>
      </c>
      <c r="P98" s="1">
        <v>45124.65935185185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0.0</v>
      </c>
      <c r="AJ98" s="1"/>
      <c r="AK98" s="1"/>
      <c r="AL98" s="1"/>
      <c r="AM98" s="1"/>
      <c r="AN98" s="1"/>
      <c r="AO98" s="5" t="str">
        <f>'Data Log'!$B98&amp;"_"&amp;'Data Log'!$N98</f>
        <v>PO_ESR_Refuel_230710195000113_Submit Invoice</v>
      </c>
    </row>
    <row r="99" ht="15.75" customHeight="1">
      <c r="A99" s="1">
        <v>241.0</v>
      </c>
      <c r="B99" s="1" t="s">
        <v>638</v>
      </c>
      <c r="C99" s="1" t="s">
        <v>65</v>
      </c>
      <c r="D99" s="13">
        <v>45119.87222222222</v>
      </c>
      <c r="E99" s="1" t="s">
        <v>886</v>
      </c>
      <c r="F99" s="1" t="s">
        <v>887</v>
      </c>
      <c r="G99" s="1" t="s">
        <v>39</v>
      </c>
      <c r="H99" s="1">
        <v>0.0</v>
      </c>
      <c r="I99" s="1">
        <v>703359.44</v>
      </c>
      <c r="J99" s="1">
        <v>2023.0</v>
      </c>
      <c r="K99" s="1" t="s">
        <v>48</v>
      </c>
      <c r="L99" s="1" t="s">
        <v>273</v>
      </c>
      <c r="M99" s="13"/>
      <c r="N99" s="1" t="s">
        <v>182</v>
      </c>
      <c r="O99" s="1"/>
      <c r="P99" s="1"/>
      <c r="Q99" s="1"/>
      <c r="R99" s="1" t="s">
        <v>872</v>
      </c>
      <c r="S99" s="1" t="s">
        <v>273</v>
      </c>
      <c r="T99" s="1">
        <v>45124.6596875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>
        <v>0.0</v>
      </c>
      <c r="AJ99" s="1"/>
      <c r="AK99" s="1"/>
      <c r="AL99" s="1"/>
      <c r="AM99" s="1"/>
      <c r="AN99" s="1"/>
      <c r="AO99" s="5" t="str">
        <f>'Data Log'!$B99&amp;"_"&amp;'Data Log'!$N99</f>
        <v>PO_ESR_FTG_230712205600141_Invoice Validation</v>
      </c>
    </row>
    <row r="100" ht="15.75" customHeight="1">
      <c r="A100" s="1">
        <v>242.0</v>
      </c>
      <c r="B100" s="1" t="s">
        <v>640</v>
      </c>
      <c r="C100" s="1" t="s">
        <v>45</v>
      </c>
      <c r="D100" s="13">
        <v>45117.82708333333</v>
      </c>
      <c r="E100" s="1" t="s">
        <v>886</v>
      </c>
      <c r="F100" s="1" t="s">
        <v>887</v>
      </c>
      <c r="G100" s="1" t="s">
        <v>39</v>
      </c>
      <c r="H100" s="1">
        <v>0.0</v>
      </c>
      <c r="I100" s="1">
        <v>552492.89</v>
      </c>
      <c r="J100" s="1">
        <v>2023.0</v>
      </c>
      <c r="K100" s="1" t="s">
        <v>48</v>
      </c>
      <c r="L100" s="1" t="s">
        <v>273</v>
      </c>
      <c r="M100" s="13"/>
      <c r="N100" s="1" t="s">
        <v>182</v>
      </c>
      <c r="O100" s="1"/>
      <c r="P100" s="1"/>
      <c r="Q100" s="1"/>
      <c r="R100" s="1" t="s">
        <v>872</v>
      </c>
      <c r="S100" s="1" t="s">
        <v>273</v>
      </c>
      <c r="T100" s="1">
        <v>45124.65993055556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0.0</v>
      </c>
      <c r="AJ100" s="1"/>
      <c r="AK100" s="1"/>
      <c r="AL100" s="1"/>
      <c r="AM100" s="1"/>
      <c r="AN100" s="1"/>
      <c r="AO100" s="5" t="str">
        <f>'Data Log'!$B100&amp;"_"&amp;'Data Log'!$N100</f>
        <v>PO_ESR_AC_230710195100118_Invoice Validation</v>
      </c>
    </row>
    <row r="101" ht="15.75" customHeight="1">
      <c r="A101" s="1">
        <v>265.0</v>
      </c>
      <c r="B101" s="1" t="s">
        <v>581</v>
      </c>
      <c r="C101" s="1" t="s">
        <v>65</v>
      </c>
      <c r="D101" s="13">
        <v>45119.87013888889</v>
      </c>
      <c r="E101" s="1" t="s">
        <v>888</v>
      </c>
      <c r="F101" s="1" t="s">
        <v>889</v>
      </c>
      <c r="G101" s="1" t="s">
        <v>39</v>
      </c>
      <c r="H101" s="1">
        <v>576480.04</v>
      </c>
      <c r="I101" s="1">
        <v>0.0</v>
      </c>
      <c r="J101" s="1">
        <v>2023.0</v>
      </c>
      <c r="K101" s="1" t="s">
        <v>48</v>
      </c>
      <c r="L101" s="1" t="s">
        <v>119</v>
      </c>
      <c r="M101" s="13">
        <v>45125.638090277775</v>
      </c>
      <c r="N101" s="1" t="s">
        <v>108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0.0</v>
      </c>
      <c r="AJ101" s="1"/>
      <c r="AK101" s="1"/>
      <c r="AL101" s="1"/>
      <c r="AM101" s="1"/>
      <c r="AN101" s="1"/>
      <c r="AO101" s="5" t="str">
        <f>'Data Log'!$B101&amp;"_"&amp;'Data Log'!$N101</f>
        <v>PO_SUR_FTG_230712205300139_Region Update</v>
      </c>
    </row>
    <row r="102" ht="15.75" customHeight="1">
      <c r="A102" s="1">
        <v>266.0</v>
      </c>
      <c r="B102" s="1" t="s">
        <v>616</v>
      </c>
      <c r="C102" s="1" t="s">
        <v>37</v>
      </c>
      <c r="D102" s="13">
        <v>45117.82638888889</v>
      </c>
      <c r="E102" s="1" t="s">
        <v>869</v>
      </c>
      <c r="F102" s="1" t="s">
        <v>870</v>
      </c>
      <c r="G102" s="1" t="s">
        <v>39</v>
      </c>
      <c r="H102" s="1">
        <v>1829751.7</v>
      </c>
      <c r="I102" s="1">
        <v>3403839.47</v>
      </c>
      <c r="J102" s="1">
        <v>2023.0</v>
      </c>
      <c r="K102" s="1" t="s">
        <v>48</v>
      </c>
      <c r="L102" s="1"/>
      <c r="M102" s="13"/>
      <c r="N102" s="1" t="s">
        <v>154</v>
      </c>
      <c r="O102" s="1" t="s">
        <v>249</v>
      </c>
      <c r="P102" s="1">
        <v>45126.455347222225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>
        <v>0.0</v>
      </c>
      <c r="AJ102" s="1"/>
      <c r="AK102" s="1"/>
      <c r="AL102" s="1"/>
      <c r="AM102" s="1"/>
      <c r="AN102" s="1"/>
      <c r="AO102" s="5" t="str">
        <f>'Data Log'!$B102&amp;"_"&amp;'Data Log'!$N102</f>
        <v>PO_CNR_PIS_230710195000105_Submit Invoice</v>
      </c>
    </row>
    <row r="103" ht="15.75" customHeight="1">
      <c r="A103" s="1">
        <v>267.0</v>
      </c>
      <c r="B103" s="1" t="s">
        <v>614</v>
      </c>
      <c r="C103" s="1" t="s">
        <v>51</v>
      </c>
      <c r="D103" s="13">
        <v>45117.82708333333</v>
      </c>
      <c r="E103" s="1" t="s">
        <v>869</v>
      </c>
      <c r="F103" s="1" t="s">
        <v>870</v>
      </c>
      <c r="G103" s="1" t="s">
        <v>39</v>
      </c>
      <c r="H103" s="1">
        <v>581846.85</v>
      </c>
      <c r="I103" s="1">
        <v>709395.61</v>
      </c>
      <c r="J103" s="1">
        <v>2023.0</v>
      </c>
      <c r="K103" s="1" t="s">
        <v>48</v>
      </c>
      <c r="L103" s="1"/>
      <c r="M103" s="13"/>
      <c r="N103" s="1" t="s">
        <v>154</v>
      </c>
      <c r="O103" s="1" t="s">
        <v>249</v>
      </c>
      <c r="P103" s="1">
        <v>45126.4721412037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0.0</v>
      </c>
      <c r="AJ103" s="1"/>
      <c r="AK103" s="1"/>
      <c r="AL103" s="1"/>
      <c r="AM103" s="1"/>
      <c r="AN103" s="1"/>
      <c r="AO103" s="5" t="str">
        <f>'Data Log'!$B103&amp;"_"&amp;'Data Log'!$N103</f>
        <v>PO_CNR_Refuel_230710195100107_Submit Invoice</v>
      </c>
    </row>
    <row r="104" ht="15.75" customHeight="1">
      <c r="A104" s="1">
        <v>268.0</v>
      </c>
      <c r="B104" s="1" t="s">
        <v>581</v>
      </c>
      <c r="C104" s="1" t="s">
        <v>65</v>
      </c>
      <c r="D104" s="13">
        <v>45119.87013888889</v>
      </c>
      <c r="E104" s="1" t="s">
        <v>888</v>
      </c>
      <c r="F104" s="1" t="s">
        <v>889</v>
      </c>
      <c r="G104" s="1" t="s">
        <v>39</v>
      </c>
      <c r="H104" s="1">
        <v>576480.04</v>
      </c>
      <c r="I104" s="1">
        <v>576480.04</v>
      </c>
      <c r="J104" s="1">
        <v>2023.0</v>
      </c>
      <c r="K104" s="1" t="s">
        <v>48</v>
      </c>
      <c r="L104" s="1"/>
      <c r="M104" s="13"/>
      <c r="N104" s="1" t="s">
        <v>154</v>
      </c>
      <c r="O104" s="1" t="s">
        <v>249</v>
      </c>
      <c r="P104" s="1">
        <v>45126.480729166666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>
        <v>0.0</v>
      </c>
      <c r="AJ104" s="1"/>
      <c r="AK104" s="1"/>
      <c r="AL104" s="1"/>
      <c r="AM104" s="1"/>
      <c r="AN104" s="1"/>
      <c r="AO104" s="5" t="str">
        <f>'Data Log'!$B104&amp;"_"&amp;'Data Log'!$N104</f>
        <v>PO_SUR_FTG_230712205300139_Submit Invoice</v>
      </c>
    </row>
    <row r="105" ht="15.75" customHeight="1">
      <c r="A105" s="1">
        <v>269.0</v>
      </c>
      <c r="B105" s="1" t="s">
        <v>584</v>
      </c>
      <c r="C105" s="1" t="s">
        <v>51</v>
      </c>
      <c r="D105" s="13">
        <v>45117.82638888889</v>
      </c>
      <c r="E105" s="1" t="s">
        <v>884</v>
      </c>
      <c r="F105" s="1" t="s">
        <v>885</v>
      </c>
      <c r="G105" s="1" t="s">
        <v>39</v>
      </c>
      <c r="H105" s="1">
        <v>0.0</v>
      </c>
      <c r="I105" s="1">
        <v>193622.19</v>
      </c>
      <c r="J105" s="1">
        <v>2023.0</v>
      </c>
      <c r="K105" s="1" t="s">
        <v>48</v>
      </c>
      <c r="L105" s="1" t="s">
        <v>326</v>
      </c>
      <c r="M105" s="13"/>
      <c r="N105" s="1" t="s">
        <v>182</v>
      </c>
      <c r="O105" s="1"/>
      <c r="P105" s="1"/>
      <c r="Q105" s="1"/>
      <c r="R105" s="1" t="s">
        <v>872</v>
      </c>
      <c r="S105" s="1" t="s">
        <v>326</v>
      </c>
      <c r="T105" s="1">
        <v>45126.51629629629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0.0</v>
      </c>
      <c r="AJ105" s="1"/>
      <c r="AK105" s="1"/>
      <c r="AL105" s="1"/>
      <c r="AM105" s="1"/>
      <c r="AN105" s="1"/>
      <c r="AO105" s="5" t="str">
        <f>'Data Log'!$B105&amp;"_"&amp;'Data Log'!$N105</f>
        <v>PO_NTR_Refuel_230710195000128_Invoice Validation</v>
      </c>
    </row>
    <row r="106" ht="15.75" customHeight="1">
      <c r="A106" s="1">
        <v>270.0</v>
      </c>
      <c r="B106" s="1" t="s">
        <v>140</v>
      </c>
      <c r="C106" s="1" t="s">
        <v>45</v>
      </c>
      <c r="D106" s="13">
        <v>45117.82708333333</v>
      </c>
      <c r="E106" s="1" t="s">
        <v>884</v>
      </c>
      <c r="F106" s="1" t="s">
        <v>885</v>
      </c>
      <c r="G106" s="1" t="s">
        <v>39</v>
      </c>
      <c r="H106" s="1">
        <v>0.0</v>
      </c>
      <c r="I106" s="1">
        <v>369948.16</v>
      </c>
      <c r="J106" s="1">
        <v>2023.0</v>
      </c>
      <c r="K106" s="1" t="s">
        <v>48</v>
      </c>
      <c r="L106" s="1" t="s">
        <v>326</v>
      </c>
      <c r="M106" s="13"/>
      <c r="N106" s="1" t="s">
        <v>182</v>
      </c>
      <c r="O106" s="1"/>
      <c r="P106" s="1"/>
      <c r="Q106" s="1"/>
      <c r="R106" s="1" t="s">
        <v>872</v>
      </c>
      <c r="S106" s="1" t="s">
        <v>326</v>
      </c>
      <c r="T106" s="1">
        <v>45126.51699074074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>
        <v>0.0</v>
      </c>
      <c r="AJ106" s="1"/>
      <c r="AK106" s="1"/>
      <c r="AL106" s="1"/>
      <c r="AM106" s="1"/>
      <c r="AN106" s="1"/>
      <c r="AO106" s="5" t="str">
        <f>'Data Log'!$B106&amp;"_"&amp;'Data Log'!$N106</f>
        <v>PO_NTR_AC_230710195100132_Invoice Validation</v>
      </c>
    </row>
    <row r="107" ht="15.75" customHeight="1">
      <c r="A107" s="1">
        <v>271.0</v>
      </c>
      <c r="B107" s="1" t="s">
        <v>572</v>
      </c>
      <c r="C107" s="1" t="s">
        <v>37</v>
      </c>
      <c r="D107" s="13">
        <v>45117.82777777778</v>
      </c>
      <c r="E107" s="1" t="s">
        <v>884</v>
      </c>
      <c r="F107" s="1" t="s">
        <v>885</v>
      </c>
      <c r="G107" s="1" t="s">
        <v>39</v>
      </c>
      <c r="H107" s="1">
        <v>3250664.01</v>
      </c>
      <c r="I107" s="1">
        <v>0.0</v>
      </c>
      <c r="J107" s="1">
        <v>2023.0</v>
      </c>
      <c r="K107" s="1" t="s">
        <v>48</v>
      </c>
      <c r="L107" s="1" t="s">
        <v>326</v>
      </c>
      <c r="M107" s="13">
        <v>45126.52</v>
      </c>
      <c r="N107" s="1" t="s">
        <v>108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>
        <v>0.0</v>
      </c>
      <c r="AJ107" s="1"/>
      <c r="AK107" s="1"/>
      <c r="AL107" s="1"/>
      <c r="AM107" s="1"/>
      <c r="AN107" s="1"/>
      <c r="AO107" s="5" t="str">
        <f>'Data Log'!$B107&amp;"_"&amp;'Data Log'!$N107</f>
        <v>PO_NTR_PIS_230710195200124_Region Update</v>
      </c>
    </row>
    <row r="108" ht="15.75" customHeight="1">
      <c r="A108" s="1">
        <v>272.0</v>
      </c>
      <c r="B108" s="1" t="s">
        <v>572</v>
      </c>
      <c r="C108" s="1" t="s">
        <v>37</v>
      </c>
      <c r="D108" s="13">
        <v>45117.82777777778</v>
      </c>
      <c r="E108" s="1" t="s">
        <v>884</v>
      </c>
      <c r="F108" s="1" t="s">
        <v>885</v>
      </c>
      <c r="G108" s="1" t="s">
        <v>39</v>
      </c>
      <c r="H108" s="1">
        <v>3250664.01</v>
      </c>
      <c r="I108" s="1">
        <v>3250664.01</v>
      </c>
      <c r="J108" s="1">
        <v>2023.0</v>
      </c>
      <c r="K108" s="1" t="s">
        <v>48</v>
      </c>
      <c r="L108" s="1"/>
      <c r="M108" s="13"/>
      <c r="N108" s="1" t="s">
        <v>154</v>
      </c>
      <c r="O108" s="1" t="s">
        <v>249</v>
      </c>
      <c r="P108" s="1">
        <v>45126.54416666667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0.0</v>
      </c>
      <c r="AJ108" s="1"/>
      <c r="AK108" s="1"/>
      <c r="AL108" s="1"/>
      <c r="AM108" s="1"/>
      <c r="AN108" s="1"/>
      <c r="AO108" s="5" t="str">
        <f>'Data Log'!$B108&amp;"_"&amp;'Data Log'!$N108</f>
        <v>PO_NTR_PIS_230710195200124_Submit Invoice</v>
      </c>
    </row>
    <row r="109" ht="15.75" customHeight="1">
      <c r="A109" s="1">
        <v>273.0</v>
      </c>
      <c r="B109" s="1" t="s">
        <v>581</v>
      </c>
      <c r="C109" s="1" t="s">
        <v>65</v>
      </c>
      <c r="D109" s="13">
        <v>45119.87013888889</v>
      </c>
      <c r="E109" s="1" t="s">
        <v>888</v>
      </c>
      <c r="F109" s="1" t="s">
        <v>889</v>
      </c>
      <c r="G109" s="1" t="s">
        <v>39</v>
      </c>
      <c r="H109" s="1">
        <v>0.0</v>
      </c>
      <c r="I109" s="1">
        <v>576480.04</v>
      </c>
      <c r="J109" s="1">
        <v>2023.0</v>
      </c>
      <c r="K109" s="1" t="s">
        <v>48</v>
      </c>
      <c r="L109" s="1" t="s">
        <v>119</v>
      </c>
      <c r="M109" s="13"/>
      <c r="N109" s="1" t="s">
        <v>182</v>
      </c>
      <c r="O109" s="1"/>
      <c r="P109" s="1"/>
      <c r="Q109" s="1"/>
      <c r="R109" s="1" t="s">
        <v>872</v>
      </c>
      <c r="S109" s="1" t="s">
        <v>119</v>
      </c>
      <c r="T109" s="1">
        <v>45126.57729166667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>
        <v>0.0</v>
      </c>
      <c r="AJ109" s="1"/>
      <c r="AK109" s="1"/>
      <c r="AL109" s="1"/>
      <c r="AM109" s="1"/>
      <c r="AN109" s="1"/>
      <c r="AO109" s="5" t="str">
        <f>'Data Log'!$B109&amp;"_"&amp;'Data Log'!$N109</f>
        <v>PO_SUR_FTG_230712205300139_Invoice Validation</v>
      </c>
    </row>
    <row r="110" ht="15.75" customHeight="1">
      <c r="A110" s="1">
        <v>274.0</v>
      </c>
      <c r="B110" s="1" t="s">
        <v>592</v>
      </c>
      <c r="C110" s="1" t="s">
        <v>65</v>
      </c>
      <c r="D110" s="13"/>
      <c r="E110" s="1" t="s">
        <v>884</v>
      </c>
      <c r="F110" s="1" t="s">
        <v>885</v>
      </c>
      <c r="G110" s="1" t="s">
        <v>39</v>
      </c>
      <c r="H110" s="1">
        <v>0.0</v>
      </c>
      <c r="I110" s="1">
        <v>21056.46</v>
      </c>
      <c r="J110" s="1">
        <v>2023.0</v>
      </c>
      <c r="K110" s="1" t="s">
        <v>48</v>
      </c>
      <c r="L110" s="1"/>
      <c r="M110" s="13"/>
      <c r="N110" s="1" t="s">
        <v>138</v>
      </c>
      <c r="O110" s="1"/>
      <c r="P110" s="1"/>
      <c r="Q110" s="1" t="s">
        <v>878</v>
      </c>
      <c r="R110" s="1"/>
      <c r="S110" s="1"/>
      <c r="T110" s="1"/>
      <c r="U110" s="1"/>
      <c r="V110" s="1"/>
      <c r="W110" s="1"/>
      <c r="X110" s="1"/>
      <c r="Y110" s="1"/>
      <c r="Z110" s="1"/>
      <c r="AA110" s="1" t="s">
        <v>872</v>
      </c>
      <c r="AB110" s="1" t="s">
        <v>292</v>
      </c>
      <c r="AC110" s="1">
        <v>45126.57803240741</v>
      </c>
      <c r="AD110" s="1"/>
      <c r="AE110" s="1"/>
      <c r="AF110" s="1"/>
      <c r="AG110" s="1"/>
      <c r="AH110" s="1"/>
      <c r="AI110" s="1">
        <v>0.0</v>
      </c>
      <c r="AJ110" s="1"/>
      <c r="AK110" s="1"/>
      <c r="AL110" s="1"/>
      <c r="AM110" s="1"/>
      <c r="AN110" s="1"/>
      <c r="AO110" s="5" t="str">
        <f>'Data Log'!$B110&amp;"_"&amp;'Data Log'!$N110</f>
        <v>PO_NTR_FTG_230712205600142_SCM Invoice Validation</v>
      </c>
    </row>
    <row r="111" ht="15.75" customHeight="1">
      <c r="A111" s="1">
        <v>275.0</v>
      </c>
      <c r="B111" s="1" t="s">
        <v>590</v>
      </c>
      <c r="C111" s="1" t="s">
        <v>42</v>
      </c>
      <c r="D111" s="13"/>
      <c r="E111" s="1" t="s">
        <v>884</v>
      </c>
      <c r="F111" s="1" t="s">
        <v>885</v>
      </c>
      <c r="G111" s="1" t="s">
        <v>39</v>
      </c>
      <c r="H111" s="1">
        <v>0.0</v>
      </c>
      <c r="I111" s="1">
        <v>1524633.61</v>
      </c>
      <c r="J111" s="1">
        <v>2023.0</v>
      </c>
      <c r="K111" s="1" t="s">
        <v>48</v>
      </c>
      <c r="L111" s="1"/>
      <c r="M111" s="13"/>
      <c r="N111" s="1" t="s">
        <v>138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s">
        <v>872</v>
      </c>
      <c r="AB111" s="1" t="s">
        <v>292</v>
      </c>
      <c r="AC111" s="1">
        <v>45126.578888888886</v>
      </c>
      <c r="AD111" s="1"/>
      <c r="AE111" s="1"/>
      <c r="AF111" s="1"/>
      <c r="AG111" s="1"/>
      <c r="AH111" s="1"/>
      <c r="AI111" s="1">
        <v>0.0</v>
      </c>
      <c r="AJ111" s="1"/>
      <c r="AK111" s="1"/>
      <c r="AL111" s="1"/>
      <c r="AM111" s="1"/>
      <c r="AN111" s="1"/>
      <c r="AO111" s="5" t="str">
        <f>'Data Log'!$B111&amp;"_"&amp;'Data Log'!$N111</f>
        <v>PO_NTR_PG_230710195300115_SCM Invoice Validation</v>
      </c>
    </row>
    <row r="112" ht="15.75" customHeight="1">
      <c r="A112" s="1">
        <v>276.0</v>
      </c>
      <c r="B112" s="1" t="s">
        <v>588</v>
      </c>
      <c r="C112" s="1" t="s">
        <v>42</v>
      </c>
      <c r="D112" s="13"/>
      <c r="E112" s="1" t="s">
        <v>869</v>
      </c>
      <c r="F112" s="1" t="s">
        <v>870</v>
      </c>
      <c r="G112" s="1" t="s">
        <v>39</v>
      </c>
      <c r="H112" s="1">
        <v>0.0</v>
      </c>
      <c r="I112" s="1">
        <v>1124360.09</v>
      </c>
      <c r="J112" s="1">
        <v>2023.0</v>
      </c>
      <c r="K112" s="1" t="s">
        <v>48</v>
      </c>
      <c r="L112" s="1"/>
      <c r="M112" s="13"/>
      <c r="N112" s="1" t="s">
        <v>138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872</v>
      </c>
      <c r="AB112" s="1" t="s">
        <v>292</v>
      </c>
      <c r="AC112" s="1">
        <v>45126.58248842593</v>
      </c>
      <c r="AD112" s="1"/>
      <c r="AE112" s="1"/>
      <c r="AF112" s="1"/>
      <c r="AG112" s="1"/>
      <c r="AH112" s="1"/>
      <c r="AI112" s="1">
        <v>0.0</v>
      </c>
      <c r="AJ112" s="1"/>
      <c r="AK112" s="1"/>
      <c r="AL112" s="1"/>
      <c r="AM112" s="1"/>
      <c r="AN112" s="1"/>
      <c r="AO112" s="5" t="str">
        <f>'Data Log'!$B112&amp;"_"&amp;'Data Log'!$N112</f>
        <v>PO_CNR_PG_230710195300111_SCM Invoice Validation</v>
      </c>
    </row>
    <row r="113" ht="15.75" customHeight="1">
      <c r="A113" s="1">
        <v>277.0</v>
      </c>
      <c r="B113" s="1" t="s">
        <v>586</v>
      </c>
      <c r="C113" s="1" t="s">
        <v>42</v>
      </c>
      <c r="D113" s="13"/>
      <c r="E113" s="1" t="s">
        <v>869</v>
      </c>
      <c r="F113" s="1" t="s">
        <v>883</v>
      </c>
      <c r="G113" s="1" t="s">
        <v>39</v>
      </c>
      <c r="H113" s="1">
        <v>0.0</v>
      </c>
      <c r="I113" s="1">
        <v>656062.26</v>
      </c>
      <c r="J113" s="1">
        <v>2023.0</v>
      </c>
      <c r="K113" s="1" t="s">
        <v>48</v>
      </c>
      <c r="L113" s="1"/>
      <c r="M113" s="13"/>
      <c r="N113" s="1" t="s">
        <v>138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s">
        <v>872</v>
      </c>
      <c r="AB113" s="1" t="s">
        <v>292</v>
      </c>
      <c r="AC113" s="1">
        <v>45126.583136574074</v>
      </c>
      <c r="AD113" s="1"/>
      <c r="AE113" s="1"/>
      <c r="AF113" s="1"/>
      <c r="AG113" s="1"/>
      <c r="AH113" s="1"/>
      <c r="AI113" s="1">
        <v>0.0</v>
      </c>
      <c r="AJ113" s="1"/>
      <c r="AK113" s="1"/>
      <c r="AL113" s="1"/>
      <c r="AM113" s="1"/>
      <c r="AN113" s="1"/>
      <c r="AO113" s="5" t="str">
        <f>'Data Log'!$B113&amp;"_"&amp;'Data Log'!$N113</f>
        <v>PO_NWR_PG_230710194900110_SCM Invoice Validation</v>
      </c>
    </row>
    <row r="114" ht="15.75" customHeight="1">
      <c r="A114" s="1">
        <v>278.0</v>
      </c>
      <c r="B114" s="1" t="s">
        <v>584</v>
      </c>
      <c r="C114" s="1" t="s">
        <v>51</v>
      </c>
      <c r="D114" s="13"/>
      <c r="E114" s="1" t="s">
        <v>884</v>
      </c>
      <c r="F114" s="1" t="s">
        <v>885</v>
      </c>
      <c r="G114" s="1" t="s">
        <v>39</v>
      </c>
      <c r="H114" s="1">
        <v>0.0</v>
      </c>
      <c r="I114" s="1">
        <v>193622.19</v>
      </c>
      <c r="J114" s="1">
        <v>2023.0</v>
      </c>
      <c r="K114" s="1" t="s">
        <v>48</v>
      </c>
      <c r="L114" s="1"/>
      <c r="M114" s="13"/>
      <c r="N114" s="1" t="s">
        <v>138</v>
      </c>
      <c r="O114" s="1"/>
      <c r="P114" s="1"/>
      <c r="Q114" s="1" t="s">
        <v>878</v>
      </c>
      <c r="R114" s="1"/>
      <c r="S114" s="1"/>
      <c r="T114" s="1"/>
      <c r="U114" s="1"/>
      <c r="V114" s="1"/>
      <c r="W114" s="1"/>
      <c r="X114" s="1"/>
      <c r="Y114" s="1"/>
      <c r="Z114" s="1"/>
      <c r="AA114" s="1" t="s">
        <v>872</v>
      </c>
      <c r="AB114" s="1" t="s">
        <v>292</v>
      </c>
      <c r="AC114" s="1">
        <v>45126.58327546297</v>
      </c>
      <c r="AD114" s="1"/>
      <c r="AE114" s="1"/>
      <c r="AF114" s="1"/>
      <c r="AG114" s="1"/>
      <c r="AH114" s="1"/>
      <c r="AI114" s="1">
        <v>0.0</v>
      </c>
      <c r="AJ114" s="1"/>
      <c r="AK114" s="1"/>
      <c r="AL114" s="1"/>
      <c r="AM114" s="1"/>
      <c r="AN114" s="1"/>
      <c r="AO114" s="5" t="str">
        <f>'Data Log'!$B114&amp;"_"&amp;'Data Log'!$N114</f>
        <v>PO_NTR_Refuel_230710195000128_SCM Invoice Validation</v>
      </c>
    </row>
    <row r="115" ht="15.75" customHeight="1">
      <c r="A115" s="1">
        <v>298.0</v>
      </c>
      <c r="B115" s="1" t="s">
        <v>572</v>
      </c>
      <c r="C115" s="1" t="s">
        <v>37</v>
      </c>
      <c r="D115" s="13">
        <v>45117.82777777778</v>
      </c>
      <c r="E115" s="1" t="s">
        <v>884</v>
      </c>
      <c r="F115" s="1" t="s">
        <v>885</v>
      </c>
      <c r="G115" s="1" t="s">
        <v>39</v>
      </c>
      <c r="H115" s="1">
        <v>0.0</v>
      </c>
      <c r="I115" s="1">
        <v>3250664.01</v>
      </c>
      <c r="J115" s="1">
        <v>2023.0</v>
      </c>
      <c r="K115" s="1" t="s">
        <v>48</v>
      </c>
      <c r="L115" s="1" t="s">
        <v>326</v>
      </c>
      <c r="M115" s="13"/>
      <c r="N115" s="1" t="s">
        <v>182</v>
      </c>
      <c r="O115" s="1"/>
      <c r="P115" s="1"/>
      <c r="Q115" s="1"/>
      <c r="R115" s="1" t="s">
        <v>872</v>
      </c>
      <c r="S115" s="1" t="s">
        <v>326</v>
      </c>
      <c r="T115" s="1">
        <v>45126.644375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0.0</v>
      </c>
      <c r="AJ115" s="1"/>
      <c r="AK115" s="1"/>
      <c r="AL115" s="1"/>
      <c r="AM115" s="1"/>
      <c r="AN115" s="1"/>
      <c r="AO115" s="5" t="str">
        <f>'Data Log'!$B115&amp;"_"&amp;'Data Log'!$N115</f>
        <v>PO_NTR_PIS_230710195200124_Invoice Validation</v>
      </c>
    </row>
    <row r="116" ht="15.75" customHeight="1">
      <c r="A116" s="1">
        <v>331.0</v>
      </c>
      <c r="B116" s="1" t="s">
        <v>562</v>
      </c>
      <c r="C116" s="1" t="s">
        <v>37</v>
      </c>
      <c r="D116" s="13">
        <v>45117.77638888889</v>
      </c>
      <c r="E116" s="1" t="s">
        <v>876</v>
      </c>
      <c r="F116" s="1" t="s">
        <v>882</v>
      </c>
      <c r="G116" s="1" t="s">
        <v>39</v>
      </c>
      <c r="H116" s="1">
        <v>1025301.18</v>
      </c>
      <c r="I116" s="1">
        <v>0.0</v>
      </c>
      <c r="J116" s="1">
        <v>2023.0</v>
      </c>
      <c r="K116" s="1" t="s">
        <v>48</v>
      </c>
      <c r="L116" s="1" t="s">
        <v>115</v>
      </c>
      <c r="M116" s="13">
        <v>45127.59265046296</v>
      </c>
      <c r="N116" s="1" t="s">
        <v>108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>
        <v>0.0</v>
      </c>
      <c r="AJ116" s="1"/>
      <c r="AK116" s="1"/>
      <c r="AL116" s="1"/>
      <c r="AM116" s="1"/>
      <c r="AN116" s="1"/>
      <c r="AO116" s="5" t="str">
        <f>'Data Log'!$B116&amp;"_"&amp;'Data Log'!$N116</f>
        <v>PO_WNR_PIS_23071018380093_Region Update</v>
      </c>
    </row>
    <row r="117" ht="15.75" customHeight="1">
      <c r="A117" s="1">
        <v>332.0</v>
      </c>
      <c r="B117" s="1" t="s">
        <v>560</v>
      </c>
      <c r="C117" s="1" t="s">
        <v>37</v>
      </c>
      <c r="D117" s="13">
        <v>45117.81875</v>
      </c>
      <c r="E117" s="1" t="s">
        <v>876</v>
      </c>
      <c r="F117" s="1" t="s">
        <v>877</v>
      </c>
      <c r="G117" s="1" t="s">
        <v>39</v>
      </c>
      <c r="H117" s="1">
        <v>2050602.36</v>
      </c>
      <c r="I117" s="1">
        <v>0.0</v>
      </c>
      <c r="J117" s="1">
        <v>2023.0</v>
      </c>
      <c r="K117" s="1" t="s">
        <v>48</v>
      </c>
      <c r="L117" s="1" t="s">
        <v>115</v>
      </c>
      <c r="M117" s="13">
        <v>45127.59738425926</v>
      </c>
      <c r="N117" s="1" t="s">
        <v>108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0.0</v>
      </c>
      <c r="AJ117" s="1"/>
      <c r="AK117" s="1"/>
      <c r="AL117" s="1"/>
      <c r="AM117" s="1"/>
      <c r="AN117" s="1"/>
      <c r="AO117" s="5" t="str">
        <f>'Data Log'!$B117&amp;"_"&amp;'Data Log'!$N117</f>
        <v>PO_WCR_PIS_23071019390096_Region Update</v>
      </c>
    </row>
    <row r="118" ht="15.75" customHeight="1">
      <c r="A118" s="1">
        <v>333.0</v>
      </c>
      <c r="B118" s="1" t="s">
        <v>570</v>
      </c>
      <c r="C118" s="1" t="s">
        <v>51</v>
      </c>
      <c r="D118" s="13">
        <v>45117.82708333333</v>
      </c>
      <c r="E118" s="1" t="s">
        <v>888</v>
      </c>
      <c r="F118" s="1" t="s">
        <v>889</v>
      </c>
      <c r="G118" s="1" t="s">
        <v>39</v>
      </c>
      <c r="H118" s="1">
        <v>370990.98</v>
      </c>
      <c r="I118" s="1">
        <v>0.0</v>
      </c>
      <c r="J118" s="1">
        <v>2023.0</v>
      </c>
      <c r="K118" s="1" t="s">
        <v>48</v>
      </c>
      <c r="L118" s="1" t="s">
        <v>119</v>
      </c>
      <c r="M118" s="13">
        <v>45127.63128472222</v>
      </c>
      <c r="N118" s="1" t="s">
        <v>108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0.0</v>
      </c>
      <c r="AJ118" s="1"/>
      <c r="AK118" s="1"/>
      <c r="AL118" s="1"/>
      <c r="AM118" s="1"/>
      <c r="AN118" s="1"/>
      <c r="AO118" s="5" t="str">
        <f>'Data Log'!$B118&amp;"_"&amp;'Data Log'!$N118</f>
        <v>PO_SUR_Refuel_230710195100131_Region Update</v>
      </c>
    </row>
    <row r="119" ht="15.75" customHeight="1">
      <c r="A119" s="1">
        <v>334.0</v>
      </c>
      <c r="B119" s="1" t="s">
        <v>578</v>
      </c>
      <c r="C119" s="1" t="s">
        <v>45</v>
      </c>
      <c r="D119" s="13">
        <v>45117.82777777778</v>
      </c>
      <c r="E119" s="1" t="s">
        <v>888</v>
      </c>
      <c r="F119" s="1" t="s">
        <v>889</v>
      </c>
      <c r="G119" s="1" t="s">
        <v>39</v>
      </c>
      <c r="H119" s="1">
        <v>530201.56</v>
      </c>
      <c r="I119" s="1">
        <v>0.0</v>
      </c>
      <c r="J119" s="1">
        <v>2023.0</v>
      </c>
      <c r="K119" s="1" t="s">
        <v>48</v>
      </c>
      <c r="L119" s="1" t="s">
        <v>119</v>
      </c>
      <c r="M119" s="13">
        <v>45127.63244212963</v>
      </c>
      <c r="N119" s="1" t="s">
        <v>108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0.0</v>
      </c>
      <c r="AJ119" s="1"/>
      <c r="AK119" s="1"/>
      <c r="AL119" s="1"/>
      <c r="AM119" s="1"/>
      <c r="AN119" s="1"/>
      <c r="AO119" s="5" t="str">
        <f>'Data Log'!$B119&amp;"_"&amp;'Data Log'!$N119</f>
        <v>PO_SUR_AC_230710195200114_Region Update</v>
      </c>
    </row>
    <row r="120" ht="15.75" customHeight="1">
      <c r="A120" s="1">
        <v>335.0</v>
      </c>
      <c r="B120" s="1" t="s">
        <v>558</v>
      </c>
      <c r="C120" s="1" t="s">
        <v>42</v>
      </c>
      <c r="D120" s="13">
        <v>45117.825</v>
      </c>
      <c r="E120" s="1" t="s">
        <v>876</v>
      </c>
      <c r="F120" s="1" t="s">
        <v>882</v>
      </c>
      <c r="G120" s="1" t="s">
        <v>39</v>
      </c>
      <c r="H120" s="1">
        <v>680491.5</v>
      </c>
      <c r="I120" s="1">
        <v>0.0</v>
      </c>
      <c r="J120" s="1">
        <v>2023.0</v>
      </c>
      <c r="K120" s="1" t="s">
        <v>48</v>
      </c>
      <c r="L120" s="1" t="s">
        <v>333</v>
      </c>
      <c r="M120" s="13">
        <v>45127.76640046296</v>
      </c>
      <c r="N120" s="1" t="s">
        <v>108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0.0</v>
      </c>
      <c r="AJ120" s="1"/>
      <c r="AK120" s="1"/>
      <c r="AL120" s="1"/>
      <c r="AM120" s="1"/>
      <c r="AN120" s="1"/>
      <c r="AO120" s="5" t="str">
        <f>'Data Log'!$B120&amp;"_"&amp;'Data Log'!$N120</f>
        <v>PO_WNR_PG_230710194800103_Region Update</v>
      </c>
    </row>
    <row r="121" ht="15.75" customHeight="1">
      <c r="A121" s="1">
        <v>364.0</v>
      </c>
      <c r="B121" s="1" t="s">
        <v>562</v>
      </c>
      <c r="C121" s="1" t="s">
        <v>37</v>
      </c>
      <c r="D121" s="13">
        <v>45117.77638888889</v>
      </c>
      <c r="E121" s="1" t="s">
        <v>876</v>
      </c>
      <c r="F121" s="1" t="s">
        <v>882</v>
      </c>
      <c r="G121" s="1" t="s">
        <v>39</v>
      </c>
      <c r="H121" s="1">
        <v>1025301.18</v>
      </c>
      <c r="I121" s="1">
        <v>1025301.18</v>
      </c>
      <c r="J121" s="1">
        <v>2023.0</v>
      </c>
      <c r="K121" s="1" t="s">
        <v>48</v>
      </c>
      <c r="L121" s="1"/>
      <c r="M121" s="13"/>
      <c r="N121" s="1" t="s">
        <v>154</v>
      </c>
      <c r="O121" s="1" t="s">
        <v>249</v>
      </c>
      <c r="P121" s="1">
        <v>45128.54193287037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0.0</v>
      </c>
      <c r="AJ121" s="1"/>
      <c r="AK121" s="1"/>
      <c r="AL121" s="1"/>
      <c r="AM121" s="1"/>
      <c r="AN121" s="1"/>
      <c r="AO121" s="5" t="str">
        <f>'Data Log'!$B121&amp;"_"&amp;'Data Log'!$N121</f>
        <v>PO_WNR_PIS_23071018380093_Submit Invoice</v>
      </c>
    </row>
    <row r="122" ht="15.75" customHeight="1">
      <c r="A122" s="1">
        <v>365.0</v>
      </c>
      <c r="B122" s="1" t="s">
        <v>560</v>
      </c>
      <c r="C122" s="1" t="s">
        <v>37</v>
      </c>
      <c r="D122" s="13">
        <v>45117.81875</v>
      </c>
      <c r="E122" s="1" t="s">
        <v>876</v>
      </c>
      <c r="F122" s="1" t="s">
        <v>877</v>
      </c>
      <c r="G122" s="1" t="s">
        <v>39</v>
      </c>
      <c r="H122" s="1">
        <v>2050602.36</v>
      </c>
      <c r="I122" s="1">
        <v>2050602.36</v>
      </c>
      <c r="J122" s="1">
        <v>2023.0</v>
      </c>
      <c r="K122" s="1" t="s">
        <v>48</v>
      </c>
      <c r="L122" s="1"/>
      <c r="M122" s="13"/>
      <c r="N122" s="1" t="s">
        <v>154</v>
      </c>
      <c r="O122" s="1" t="s">
        <v>249</v>
      </c>
      <c r="P122" s="1">
        <v>45128.5896875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0.0</v>
      </c>
      <c r="AJ122" s="1"/>
      <c r="AK122" s="1"/>
      <c r="AL122" s="1"/>
      <c r="AM122" s="1"/>
      <c r="AN122" s="1"/>
      <c r="AO122" s="5" t="str">
        <f>'Data Log'!$B122&amp;"_"&amp;'Data Log'!$N122</f>
        <v>PO_WCR_PIS_23071019390096_Submit Invoice</v>
      </c>
    </row>
    <row r="123" ht="15.75" customHeight="1">
      <c r="A123" s="1">
        <v>366.0</v>
      </c>
      <c r="B123" s="1" t="s">
        <v>558</v>
      </c>
      <c r="C123" s="1" t="s">
        <v>42</v>
      </c>
      <c r="D123" s="13">
        <v>45117.825</v>
      </c>
      <c r="E123" s="1" t="s">
        <v>876</v>
      </c>
      <c r="F123" s="1" t="s">
        <v>882</v>
      </c>
      <c r="G123" s="1" t="s">
        <v>39</v>
      </c>
      <c r="H123" s="1">
        <v>680491.5</v>
      </c>
      <c r="I123" s="1">
        <v>680491.05</v>
      </c>
      <c r="J123" s="1">
        <v>2023.0</v>
      </c>
      <c r="K123" s="1" t="s">
        <v>48</v>
      </c>
      <c r="L123" s="1"/>
      <c r="M123" s="13"/>
      <c r="N123" s="1" t="s">
        <v>154</v>
      </c>
      <c r="O123" s="1" t="s">
        <v>249</v>
      </c>
      <c r="P123" s="1">
        <v>45128.59798611111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>
        <v>0.0</v>
      </c>
      <c r="AJ123" s="1"/>
      <c r="AK123" s="1"/>
      <c r="AL123" s="1"/>
      <c r="AM123" s="1"/>
      <c r="AN123" s="1"/>
      <c r="AO123" s="5" t="str">
        <f>'Data Log'!$B123&amp;"_"&amp;'Data Log'!$N123</f>
        <v>PO_WNR_PG_230710194800103_Submit Invoice</v>
      </c>
    </row>
    <row r="124" ht="15.75" customHeight="1">
      <c r="A124" s="1">
        <v>397.0</v>
      </c>
      <c r="B124" s="1" t="s">
        <v>570</v>
      </c>
      <c r="C124" s="1" t="s">
        <v>51</v>
      </c>
      <c r="D124" s="13">
        <v>45117.82708333333</v>
      </c>
      <c r="E124" s="1" t="s">
        <v>888</v>
      </c>
      <c r="F124" s="1" t="s">
        <v>889</v>
      </c>
      <c r="G124" s="1" t="s">
        <v>39</v>
      </c>
      <c r="H124" s="1">
        <v>370990.98</v>
      </c>
      <c r="I124" s="1">
        <v>370990.98</v>
      </c>
      <c r="J124" s="1">
        <v>2023.0</v>
      </c>
      <c r="K124" s="1" t="s">
        <v>48</v>
      </c>
      <c r="L124" s="1"/>
      <c r="M124" s="13"/>
      <c r="N124" s="1" t="s">
        <v>154</v>
      </c>
      <c r="O124" s="1" t="s">
        <v>249</v>
      </c>
      <c r="P124" s="1">
        <v>45128.64340277778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>
        <v>0.0</v>
      </c>
      <c r="AJ124" s="1"/>
      <c r="AK124" s="1"/>
      <c r="AL124" s="1"/>
      <c r="AM124" s="1"/>
      <c r="AN124" s="1"/>
      <c r="AO124" s="5" t="str">
        <f>'Data Log'!$B124&amp;"_"&amp;'Data Log'!$N124</f>
        <v>PO_SUR_Refuel_230710195100131_Submit Invoice</v>
      </c>
    </row>
    <row r="125" ht="15.75" customHeight="1">
      <c r="A125" s="1">
        <v>398.0</v>
      </c>
      <c r="B125" s="1" t="s">
        <v>574</v>
      </c>
      <c r="C125" s="1" t="s">
        <v>45</v>
      </c>
      <c r="D125" s="13">
        <v>45117.82638888889</v>
      </c>
      <c r="E125" s="1" t="s">
        <v>869</v>
      </c>
      <c r="F125" s="1" t="s">
        <v>870</v>
      </c>
      <c r="G125" s="1" t="s">
        <v>39</v>
      </c>
      <c r="H125" s="1">
        <v>195132.29</v>
      </c>
      <c r="I125" s="1">
        <v>361568.66</v>
      </c>
      <c r="J125" s="1">
        <v>2023.0</v>
      </c>
      <c r="K125" s="1" t="s">
        <v>48</v>
      </c>
      <c r="L125" s="1"/>
      <c r="M125" s="13"/>
      <c r="N125" s="1" t="s">
        <v>154</v>
      </c>
      <c r="O125" s="1" t="s">
        <v>249</v>
      </c>
      <c r="P125" s="1">
        <v>45128.67358796296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0.0</v>
      </c>
      <c r="AJ125" s="1"/>
      <c r="AK125" s="1"/>
      <c r="AL125" s="1"/>
      <c r="AM125" s="1"/>
      <c r="AN125" s="1"/>
      <c r="AO125" s="5" t="str">
        <f>'Data Log'!$B125&amp;"_"&amp;'Data Log'!$N125</f>
        <v>PO_CNR_AC_230710195000109_Submit Invoice</v>
      </c>
    </row>
    <row r="126" ht="15.75" customHeight="1">
      <c r="A126" s="1">
        <v>399.0</v>
      </c>
      <c r="B126" s="1" t="s">
        <v>596</v>
      </c>
      <c r="C126" s="1" t="s">
        <v>42</v>
      </c>
      <c r="D126" s="13">
        <v>45117.82777777778</v>
      </c>
      <c r="E126" s="1" t="s">
        <v>888</v>
      </c>
      <c r="F126" s="1" t="s">
        <v>889</v>
      </c>
      <c r="G126" s="1" t="s">
        <v>39</v>
      </c>
      <c r="H126" s="1">
        <v>1171118.2</v>
      </c>
      <c r="I126" s="1">
        <v>0.0</v>
      </c>
      <c r="J126" s="1">
        <v>2023.0</v>
      </c>
      <c r="K126" s="1" t="s">
        <v>48</v>
      </c>
      <c r="L126" s="1" t="s">
        <v>119</v>
      </c>
      <c r="M126" s="13">
        <v>45131.35925925926</v>
      </c>
      <c r="N126" s="1" t="s">
        <v>108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0.0</v>
      </c>
      <c r="AJ126" s="1"/>
      <c r="AK126" s="1"/>
      <c r="AL126" s="1"/>
      <c r="AM126" s="1"/>
      <c r="AN126" s="1"/>
      <c r="AO126" s="5" t="str">
        <f>'Data Log'!$B126&amp;"_"&amp;'Data Log'!$N126</f>
        <v>PO_SUR_PG_230710195200119_Region Update</v>
      </c>
    </row>
    <row r="127" ht="15.75" customHeight="1">
      <c r="A127" s="1">
        <v>400.0</v>
      </c>
      <c r="B127" s="1" t="s">
        <v>570</v>
      </c>
      <c r="C127" s="1" t="s">
        <v>51</v>
      </c>
      <c r="D127" s="13">
        <v>45117.82708333333</v>
      </c>
      <c r="E127" s="1" t="s">
        <v>888</v>
      </c>
      <c r="F127" s="1" t="s">
        <v>889</v>
      </c>
      <c r="G127" s="1" t="s">
        <v>39</v>
      </c>
      <c r="H127" s="1">
        <v>0.0</v>
      </c>
      <c r="I127" s="1">
        <v>370990.98</v>
      </c>
      <c r="J127" s="1">
        <v>2023.0</v>
      </c>
      <c r="K127" s="1" t="s">
        <v>48</v>
      </c>
      <c r="L127" s="1" t="s">
        <v>119</v>
      </c>
      <c r="M127" s="13"/>
      <c r="N127" s="1" t="s">
        <v>182</v>
      </c>
      <c r="O127" s="1"/>
      <c r="P127" s="1"/>
      <c r="Q127" s="1"/>
      <c r="R127" s="1" t="s">
        <v>872</v>
      </c>
      <c r="S127" s="1" t="s">
        <v>119</v>
      </c>
      <c r="T127" s="1">
        <v>45131.360347222224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0.0</v>
      </c>
      <c r="AJ127" s="1"/>
      <c r="AK127" s="1"/>
      <c r="AL127" s="1"/>
      <c r="AM127" s="1"/>
      <c r="AN127" s="1"/>
      <c r="AO127" s="5" t="str">
        <f>'Data Log'!$B127&amp;"_"&amp;'Data Log'!$N127</f>
        <v>PO_SUR_Refuel_230710195100131_Invoice Validation</v>
      </c>
    </row>
    <row r="128" ht="15.75" customHeight="1">
      <c r="A128" s="1">
        <v>401.0</v>
      </c>
      <c r="B128" s="1" t="s">
        <v>621</v>
      </c>
      <c r="C128" s="1" t="s">
        <v>51</v>
      </c>
      <c r="D128" s="13">
        <v>45117.82638888889</v>
      </c>
      <c r="E128" s="1" t="s">
        <v>886</v>
      </c>
      <c r="F128" s="1" t="s">
        <v>887</v>
      </c>
      <c r="G128" s="1" t="s">
        <v>39</v>
      </c>
      <c r="H128" s="1">
        <v>0.0</v>
      </c>
      <c r="I128" s="1">
        <v>331407.36</v>
      </c>
      <c r="J128" s="1">
        <v>2023.0</v>
      </c>
      <c r="K128" s="1" t="s">
        <v>48</v>
      </c>
      <c r="L128" s="1" t="s">
        <v>273</v>
      </c>
      <c r="M128" s="13"/>
      <c r="N128" s="1" t="s">
        <v>182</v>
      </c>
      <c r="O128" s="1"/>
      <c r="P128" s="1"/>
      <c r="Q128" s="1"/>
      <c r="R128" s="1" t="s">
        <v>872</v>
      </c>
      <c r="S128" s="1" t="s">
        <v>329</v>
      </c>
      <c r="T128" s="1">
        <v>45131.37710648148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0.0</v>
      </c>
      <c r="AJ128" s="1"/>
      <c r="AK128" s="1"/>
      <c r="AL128" s="1"/>
      <c r="AM128" s="1"/>
      <c r="AN128" s="1"/>
      <c r="AO128" s="5" t="str">
        <f>'Data Log'!$B128&amp;"_"&amp;'Data Log'!$N128</f>
        <v>PO_ESR_Refuel_230710195000113_Invoice Validation</v>
      </c>
    </row>
    <row r="129" ht="15.75" customHeight="1">
      <c r="A129" s="1">
        <v>430.0</v>
      </c>
      <c r="B129" s="1" t="s">
        <v>581</v>
      </c>
      <c r="C129" s="1" t="s">
        <v>65</v>
      </c>
      <c r="D129" s="13"/>
      <c r="E129" s="1" t="s">
        <v>888</v>
      </c>
      <c r="F129" s="1" t="s">
        <v>889</v>
      </c>
      <c r="G129" s="1" t="s">
        <v>39</v>
      </c>
      <c r="H129" s="1">
        <v>576480.04</v>
      </c>
      <c r="I129" s="1">
        <v>576480.04</v>
      </c>
      <c r="J129" s="1">
        <v>2023.0</v>
      </c>
      <c r="K129" s="1" t="s">
        <v>48</v>
      </c>
      <c r="L129" s="1"/>
      <c r="M129" s="13"/>
      <c r="N129" s="1" t="s">
        <v>138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872</v>
      </c>
      <c r="AB129" s="1" t="s">
        <v>292</v>
      </c>
      <c r="AC129" s="1">
        <v>45131.5915625</v>
      </c>
      <c r="AD129" s="1"/>
      <c r="AE129" s="1"/>
      <c r="AF129" s="1"/>
      <c r="AG129" s="1"/>
      <c r="AH129" s="1"/>
      <c r="AI129" s="1">
        <v>0.0</v>
      </c>
      <c r="AJ129" s="1"/>
      <c r="AK129" s="1"/>
      <c r="AL129" s="1"/>
      <c r="AM129" s="1"/>
      <c r="AN129" s="1"/>
      <c r="AO129" s="5" t="str">
        <f>'Data Log'!$B129&amp;"_"&amp;'Data Log'!$N129</f>
        <v>PO_SUR_FTG_230712205300139_SCM Invoice Validation</v>
      </c>
    </row>
    <row r="130" ht="15.75" customHeight="1">
      <c r="A130" s="1">
        <v>463.0</v>
      </c>
      <c r="B130" s="1" t="s">
        <v>572</v>
      </c>
      <c r="C130" s="1" t="s">
        <v>37</v>
      </c>
      <c r="D130" s="13"/>
      <c r="E130" s="1" t="s">
        <v>884</v>
      </c>
      <c r="F130" s="1" t="s">
        <v>885</v>
      </c>
      <c r="G130" s="1" t="s">
        <v>39</v>
      </c>
      <c r="H130" s="1">
        <v>3250664.01</v>
      </c>
      <c r="I130" s="1">
        <v>3250664.01</v>
      </c>
      <c r="J130" s="1">
        <v>2023.0</v>
      </c>
      <c r="K130" s="1" t="s">
        <v>48</v>
      </c>
      <c r="L130" s="1"/>
      <c r="M130" s="13"/>
      <c r="N130" s="1" t="s">
        <v>138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872</v>
      </c>
      <c r="AB130" s="1" t="s">
        <v>292</v>
      </c>
      <c r="AC130" s="1">
        <v>45131.695</v>
      </c>
      <c r="AD130" s="1"/>
      <c r="AE130" s="1"/>
      <c r="AF130" s="1"/>
      <c r="AG130" s="1"/>
      <c r="AH130" s="1"/>
      <c r="AI130" s="1">
        <v>0.0</v>
      </c>
      <c r="AJ130" s="1"/>
      <c r="AK130" s="1"/>
      <c r="AL130" s="1"/>
      <c r="AM130" s="1"/>
      <c r="AN130" s="1"/>
      <c r="AO130" s="5" t="str">
        <f>'Data Log'!$B130&amp;"_"&amp;'Data Log'!$N130</f>
        <v>PO_NTR_PIS_230710195200124_SCM Invoice Validation</v>
      </c>
    </row>
    <row r="131" ht="15.75" customHeight="1">
      <c r="A131" s="1">
        <v>464.0</v>
      </c>
      <c r="B131" s="1" t="s">
        <v>570</v>
      </c>
      <c r="C131" s="1" t="s">
        <v>51</v>
      </c>
      <c r="D131" s="13"/>
      <c r="E131" s="1" t="s">
        <v>888</v>
      </c>
      <c r="F131" s="1" t="s">
        <v>889</v>
      </c>
      <c r="G131" s="1" t="s">
        <v>39</v>
      </c>
      <c r="H131" s="1">
        <v>370990.98</v>
      </c>
      <c r="I131" s="1">
        <v>370990.98</v>
      </c>
      <c r="J131" s="1">
        <v>2023.0</v>
      </c>
      <c r="K131" s="1" t="s">
        <v>48</v>
      </c>
      <c r="L131" s="1"/>
      <c r="M131" s="13"/>
      <c r="N131" s="1" t="s">
        <v>138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872</v>
      </c>
      <c r="AB131" s="1" t="s">
        <v>292</v>
      </c>
      <c r="AC131" s="1">
        <v>45131.69513888889</v>
      </c>
      <c r="AD131" s="1"/>
      <c r="AE131" s="1"/>
      <c r="AF131" s="1"/>
      <c r="AG131" s="1"/>
      <c r="AH131" s="1"/>
      <c r="AI131" s="1">
        <v>0.0</v>
      </c>
      <c r="AJ131" s="1"/>
      <c r="AK131" s="1"/>
      <c r="AL131" s="1"/>
      <c r="AM131" s="1"/>
      <c r="AN131" s="1"/>
      <c r="AO131" s="5" t="str">
        <f>'Data Log'!$B131&amp;"_"&amp;'Data Log'!$N131</f>
        <v>PO_SUR_Refuel_230710195100131_SCM Invoice Validation</v>
      </c>
    </row>
    <row r="132" ht="15.75" customHeight="1">
      <c r="A132" s="1">
        <v>465.0</v>
      </c>
      <c r="B132" s="1" t="s">
        <v>564</v>
      </c>
      <c r="C132" s="1" t="s">
        <v>51</v>
      </c>
      <c r="D132" s="13">
        <v>45117.822222222225</v>
      </c>
      <c r="E132" s="1" t="s">
        <v>876</v>
      </c>
      <c r="F132" s="1" t="s">
        <v>882</v>
      </c>
      <c r="G132" s="1" t="s">
        <v>39</v>
      </c>
      <c r="H132" s="1">
        <v>120278.34</v>
      </c>
      <c r="I132" s="1">
        <v>0.0</v>
      </c>
      <c r="J132" s="1">
        <v>2023.0</v>
      </c>
      <c r="K132" s="1" t="s">
        <v>48</v>
      </c>
      <c r="L132" s="1" t="s">
        <v>263</v>
      </c>
      <c r="M132" s="13">
        <v>45132.44678240741</v>
      </c>
      <c r="N132" s="1" t="s">
        <v>108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0.0</v>
      </c>
      <c r="AJ132" s="1"/>
      <c r="AK132" s="1"/>
      <c r="AL132" s="1"/>
      <c r="AM132" s="1"/>
      <c r="AN132" s="1"/>
      <c r="AO132" s="5" t="str">
        <f>'Data Log'!$B132&amp;"_"&amp;'Data Log'!$N132</f>
        <v>PO_WNR_Refuel_23071019440094_Region Update</v>
      </c>
    </row>
    <row r="133" ht="15.75" customHeight="1">
      <c r="A133" s="1">
        <v>496.0</v>
      </c>
      <c r="B133" s="1" t="s">
        <v>562</v>
      </c>
      <c r="C133" s="1" t="s">
        <v>37</v>
      </c>
      <c r="D133" s="13">
        <v>45117.77638888889</v>
      </c>
      <c r="E133" s="1" t="s">
        <v>876</v>
      </c>
      <c r="F133" s="1" t="s">
        <v>882</v>
      </c>
      <c r="G133" s="1" t="s">
        <v>39</v>
      </c>
      <c r="H133" s="1">
        <v>0.0</v>
      </c>
      <c r="I133" s="1">
        <v>1025301.18</v>
      </c>
      <c r="J133" s="1">
        <v>2023.0</v>
      </c>
      <c r="K133" s="1" t="s">
        <v>48</v>
      </c>
      <c r="L133" s="1" t="s">
        <v>115</v>
      </c>
      <c r="M133" s="13"/>
      <c r="N133" s="1" t="s">
        <v>182</v>
      </c>
      <c r="O133" s="1"/>
      <c r="P133" s="1"/>
      <c r="Q133" s="1"/>
      <c r="R133" s="1" t="s">
        <v>872</v>
      </c>
      <c r="S133" s="1" t="s">
        <v>115</v>
      </c>
      <c r="T133" s="1">
        <v>45132.543958333335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>
        <v>0.0</v>
      </c>
      <c r="AJ133" s="1"/>
      <c r="AK133" s="1"/>
      <c r="AL133" s="1"/>
      <c r="AM133" s="1"/>
      <c r="AN133" s="1"/>
      <c r="AO133" s="5" t="str">
        <f>'Data Log'!$B133&amp;"_"&amp;'Data Log'!$N133</f>
        <v>PO_WNR_PIS_23071018380093_Invoice Validation</v>
      </c>
    </row>
    <row r="134" ht="15.75" customHeight="1">
      <c r="A134" s="1">
        <v>497.0</v>
      </c>
      <c r="B134" s="1" t="s">
        <v>560</v>
      </c>
      <c r="C134" s="1" t="s">
        <v>37</v>
      </c>
      <c r="D134" s="13">
        <v>45117.81875</v>
      </c>
      <c r="E134" s="1" t="s">
        <v>876</v>
      </c>
      <c r="F134" s="1" t="s">
        <v>877</v>
      </c>
      <c r="G134" s="1" t="s">
        <v>39</v>
      </c>
      <c r="H134" s="1">
        <v>0.0</v>
      </c>
      <c r="I134" s="1">
        <v>2050602.36</v>
      </c>
      <c r="J134" s="1">
        <v>2023.0</v>
      </c>
      <c r="K134" s="1" t="s">
        <v>48</v>
      </c>
      <c r="L134" s="1" t="s">
        <v>115</v>
      </c>
      <c r="M134" s="13"/>
      <c r="N134" s="1" t="s">
        <v>182</v>
      </c>
      <c r="O134" s="1"/>
      <c r="P134" s="1"/>
      <c r="Q134" s="1"/>
      <c r="R134" s="1" t="s">
        <v>872</v>
      </c>
      <c r="S134" s="1" t="s">
        <v>115</v>
      </c>
      <c r="T134" s="1">
        <v>45132.54516203704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0.0</v>
      </c>
      <c r="AJ134" s="1"/>
      <c r="AK134" s="1"/>
      <c r="AL134" s="1"/>
      <c r="AM134" s="1"/>
      <c r="AN134" s="1"/>
      <c r="AO134" s="5" t="str">
        <f>'Data Log'!$B134&amp;"_"&amp;'Data Log'!$N134</f>
        <v>PO_WCR_PIS_23071019390096_Invoice Validation</v>
      </c>
    </row>
    <row r="135" ht="15.75" customHeight="1">
      <c r="A135" s="1">
        <v>498.0</v>
      </c>
      <c r="B135" s="1" t="s">
        <v>558</v>
      </c>
      <c r="C135" s="1" t="s">
        <v>42</v>
      </c>
      <c r="D135" s="13">
        <v>45117.825</v>
      </c>
      <c r="E135" s="1" t="s">
        <v>876</v>
      </c>
      <c r="F135" s="1" t="s">
        <v>882</v>
      </c>
      <c r="G135" s="1" t="s">
        <v>39</v>
      </c>
      <c r="H135" s="1">
        <v>0.0</v>
      </c>
      <c r="I135" s="1">
        <v>680491.05</v>
      </c>
      <c r="J135" s="1">
        <v>2023.0</v>
      </c>
      <c r="K135" s="1" t="s">
        <v>48</v>
      </c>
      <c r="L135" s="1" t="s">
        <v>333</v>
      </c>
      <c r="M135" s="13"/>
      <c r="N135" s="1" t="s">
        <v>182</v>
      </c>
      <c r="O135" s="1"/>
      <c r="P135" s="1"/>
      <c r="Q135" s="1"/>
      <c r="R135" s="1" t="s">
        <v>872</v>
      </c>
      <c r="S135" s="1" t="s">
        <v>333</v>
      </c>
      <c r="T135" s="1">
        <v>45132.58614583333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0.0</v>
      </c>
      <c r="AJ135" s="1"/>
      <c r="AK135" s="1"/>
      <c r="AL135" s="1"/>
      <c r="AM135" s="1"/>
      <c r="AN135" s="1"/>
      <c r="AO135" s="5" t="str">
        <f>'Data Log'!$B135&amp;"_"&amp;'Data Log'!$N135</f>
        <v>PO_WNR_PG_230710194800103_Invoice Validation</v>
      </c>
    </row>
    <row r="136" ht="15.75" customHeight="1">
      <c r="A136" s="1">
        <v>529.0</v>
      </c>
      <c r="B136" s="1" t="s">
        <v>134</v>
      </c>
      <c r="C136" s="1" t="s">
        <v>42</v>
      </c>
      <c r="D136" s="13">
        <v>45117.82777777778</v>
      </c>
      <c r="E136" s="1" t="s">
        <v>888</v>
      </c>
      <c r="F136" s="1" t="s">
        <v>889</v>
      </c>
      <c r="G136" s="1" t="s">
        <v>39</v>
      </c>
      <c r="H136" s="1">
        <v>1171118.2</v>
      </c>
      <c r="I136" s="1">
        <v>1171118.2</v>
      </c>
      <c r="J136" s="1">
        <v>2023.0</v>
      </c>
      <c r="K136" s="1" t="s">
        <v>48</v>
      </c>
      <c r="L136" s="1"/>
      <c r="M136" s="13"/>
      <c r="N136" s="1" t="s">
        <v>154</v>
      </c>
      <c r="O136" s="1" t="s">
        <v>249</v>
      </c>
      <c r="P136" s="1">
        <v>45133.49030092593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0.0</v>
      </c>
      <c r="AJ136" s="1"/>
      <c r="AK136" s="1"/>
      <c r="AL136" s="1"/>
      <c r="AM136" s="1"/>
      <c r="AN136" s="1"/>
      <c r="AO136" s="5" t="str">
        <f>'Data Log'!$B136&amp;"_"&amp;'Data Log'!$N136</f>
        <v>PO_SUR_PG_June_230710195200119_Submit Invoice</v>
      </c>
    </row>
    <row r="137" ht="15.75" customHeight="1">
      <c r="A137" s="1">
        <v>530.0</v>
      </c>
      <c r="B137" s="1" t="s">
        <v>513</v>
      </c>
      <c r="C137" s="1" t="s">
        <v>45</v>
      </c>
      <c r="D137" s="13">
        <v>45117.82777777778</v>
      </c>
      <c r="E137" s="1" t="s">
        <v>888</v>
      </c>
      <c r="F137" s="1" t="s">
        <v>889</v>
      </c>
      <c r="G137" s="1" t="s">
        <v>39</v>
      </c>
      <c r="H137" s="1">
        <v>530201.56</v>
      </c>
      <c r="I137" s="1">
        <v>530201.56</v>
      </c>
      <c r="J137" s="1">
        <v>2023.0</v>
      </c>
      <c r="K137" s="1" t="s">
        <v>48</v>
      </c>
      <c r="L137" s="1"/>
      <c r="M137" s="13"/>
      <c r="N137" s="1" t="s">
        <v>154</v>
      </c>
      <c r="O137" s="1" t="s">
        <v>249</v>
      </c>
      <c r="P137" s="1">
        <v>45133.49537037037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0.0</v>
      </c>
      <c r="AJ137" s="1"/>
      <c r="AK137" s="1"/>
      <c r="AL137" s="1"/>
      <c r="AM137" s="1"/>
      <c r="AN137" s="1"/>
      <c r="AO137" s="5" t="str">
        <f>'Data Log'!$B137&amp;"_"&amp;'Data Log'!$N137</f>
        <v>PO_SUR_AC_June_230710195200114_Submit Invoice</v>
      </c>
    </row>
    <row r="138" ht="15.75" customHeight="1">
      <c r="A138" s="1">
        <v>531.0</v>
      </c>
      <c r="B138" s="1" t="s">
        <v>513</v>
      </c>
      <c r="C138" s="1" t="s">
        <v>45</v>
      </c>
      <c r="D138" s="13">
        <v>45117.82777777778</v>
      </c>
      <c r="E138" s="1" t="s">
        <v>888</v>
      </c>
      <c r="F138" s="1" t="s">
        <v>889</v>
      </c>
      <c r="G138" s="1" t="s">
        <v>39</v>
      </c>
      <c r="H138" s="1">
        <v>0.0</v>
      </c>
      <c r="I138" s="1">
        <v>530201.56</v>
      </c>
      <c r="J138" s="1">
        <v>2023.0</v>
      </c>
      <c r="K138" s="1" t="s">
        <v>48</v>
      </c>
      <c r="L138" s="1" t="s">
        <v>119</v>
      </c>
      <c r="M138" s="13"/>
      <c r="N138" s="1" t="s">
        <v>182</v>
      </c>
      <c r="O138" s="1"/>
      <c r="P138" s="1"/>
      <c r="Q138" s="1"/>
      <c r="R138" s="1" t="s">
        <v>872</v>
      </c>
      <c r="S138" s="1" t="s">
        <v>119</v>
      </c>
      <c r="T138" s="1">
        <v>45133.54038194445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0.0</v>
      </c>
      <c r="AJ138" s="1"/>
      <c r="AK138" s="1"/>
      <c r="AL138" s="1"/>
      <c r="AM138" s="1"/>
      <c r="AN138" s="1"/>
      <c r="AO138" s="5" t="str">
        <f>'Data Log'!$B138&amp;"_"&amp;'Data Log'!$N138</f>
        <v>PO_SUR_AC_June_230710195200114_Invoice Validation</v>
      </c>
    </row>
    <row r="139" ht="15.75" customHeight="1">
      <c r="A139" s="1">
        <v>532.0</v>
      </c>
      <c r="B139" s="1" t="s">
        <v>134</v>
      </c>
      <c r="C139" s="1" t="s">
        <v>42</v>
      </c>
      <c r="D139" s="13">
        <v>45117.82777777778</v>
      </c>
      <c r="E139" s="1" t="s">
        <v>888</v>
      </c>
      <c r="F139" s="1" t="s">
        <v>889</v>
      </c>
      <c r="G139" s="1" t="s">
        <v>39</v>
      </c>
      <c r="H139" s="1">
        <v>0.0</v>
      </c>
      <c r="I139" s="1">
        <v>1171118.2</v>
      </c>
      <c r="J139" s="1">
        <v>2023.0</v>
      </c>
      <c r="K139" s="1" t="s">
        <v>48</v>
      </c>
      <c r="L139" s="1" t="s">
        <v>119</v>
      </c>
      <c r="M139" s="13"/>
      <c r="N139" s="1" t="s">
        <v>182</v>
      </c>
      <c r="O139" s="1"/>
      <c r="P139" s="1"/>
      <c r="Q139" s="1"/>
      <c r="R139" s="1" t="s">
        <v>872</v>
      </c>
      <c r="S139" s="1" t="s">
        <v>119</v>
      </c>
      <c r="T139" s="1">
        <v>45133.54138888889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0.0</v>
      </c>
      <c r="AJ139" s="1"/>
      <c r="AK139" s="1"/>
      <c r="AL139" s="1"/>
      <c r="AM139" s="1"/>
      <c r="AN139" s="1"/>
      <c r="AO139" s="5" t="str">
        <f>'Data Log'!$B139&amp;"_"&amp;'Data Log'!$N139</f>
        <v>PO_SUR_PG_June_230710195200119_Invoice Validation</v>
      </c>
    </row>
    <row r="140" ht="15.75" customHeight="1">
      <c r="A140" s="1">
        <v>562.0</v>
      </c>
      <c r="B140" s="1" t="s">
        <v>511</v>
      </c>
      <c r="C140" s="1" t="s">
        <v>37</v>
      </c>
      <c r="D140" s="13"/>
      <c r="E140" s="1" t="s">
        <v>876</v>
      </c>
      <c r="F140" s="1" t="s">
        <v>882</v>
      </c>
      <c r="G140" s="1" t="s">
        <v>39</v>
      </c>
      <c r="H140" s="1">
        <v>1025301.18</v>
      </c>
      <c r="I140" s="1">
        <v>1025301.18</v>
      </c>
      <c r="J140" s="1">
        <v>2023.0</v>
      </c>
      <c r="K140" s="1" t="s">
        <v>48</v>
      </c>
      <c r="L140" s="1"/>
      <c r="M140" s="13"/>
      <c r="N140" s="1" t="s">
        <v>138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 t="s">
        <v>872</v>
      </c>
      <c r="AB140" s="1" t="s">
        <v>292</v>
      </c>
      <c r="AC140" s="1">
        <v>45133.81135416667</v>
      </c>
      <c r="AD140" s="1"/>
      <c r="AE140" s="1"/>
      <c r="AF140" s="1"/>
      <c r="AG140" s="1"/>
      <c r="AH140" s="1"/>
      <c r="AI140" s="1">
        <v>0.0</v>
      </c>
      <c r="AJ140" s="1"/>
      <c r="AK140" s="1"/>
      <c r="AL140" s="1"/>
      <c r="AM140" s="1"/>
      <c r="AN140" s="1"/>
      <c r="AO140" s="5" t="str">
        <f>'Data Log'!$B140&amp;"_"&amp;'Data Log'!$N140</f>
        <v>PO_WNR_PIS_June_23071018380093_SCM Invoice Validation</v>
      </c>
    </row>
    <row r="141" ht="15.75" customHeight="1">
      <c r="A141" s="1">
        <v>563.0</v>
      </c>
      <c r="B141" s="1" t="s">
        <v>505</v>
      </c>
      <c r="C141" s="1" t="s">
        <v>37</v>
      </c>
      <c r="D141" s="13"/>
      <c r="E141" s="1" t="s">
        <v>876</v>
      </c>
      <c r="F141" s="1" t="s">
        <v>877</v>
      </c>
      <c r="G141" s="1" t="s">
        <v>39</v>
      </c>
      <c r="H141" s="1">
        <v>2050602.36</v>
      </c>
      <c r="I141" s="1">
        <v>2050602.36</v>
      </c>
      <c r="J141" s="1">
        <v>2023.0</v>
      </c>
      <c r="K141" s="1" t="s">
        <v>48</v>
      </c>
      <c r="L141" s="1"/>
      <c r="M141" s="13"/>
      <c r="N141" s="1" t="s">
        <v>138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872</v>
      </c>
      <c r="AB141" s="1" t="s">
        <v>292</v>
      </c>
      <c r="AC141" s="1">
        <v>45133.81153935185</v>
      </c>
      <c r="AD141" s="1"/>
      <c r="AE141" s="1"/>
      <c r="AF141" s="1"/>
      <c r="AG141" s="1"/>
      <c r="AH141" s="1"/>
      <c r="AI141" s="1">
        <v>0.0</v>
      </c>
      <c r="AJ141" s="1"/>
      <c r="AK141" s="1"/>
      <c r="AL141" s="1"/>
      <c r="AM141" s="1"/>
      <c r="AN141" s="1"/>
      <c r="AO141" s="5" t="str">
        <f>'Data Log'!$B141&amp;"_"&amp;'Data Log'!$N141</f>
        <v>PO_WCR_PIS_June_23071019390096_SCM Invoice Validation</v>
      </c>
    </row>
    <row r="142" ht="15.75" customHeight="1">
      <c r="A142" s="1">
        <v>564.0</v>
      </c>
      <c r="B142" s="1" t="s">
        <v>509</v>
      </c>
      <c r="C142" s="1" t="s">
        <v>42</v>
      </c>
      <c r="D142" s="13"/>
      <c r="E142" s="1" t="s">
        <v>876</v>
      </c>
      <c r="F142" s="1" t="s">
        <v>882</v>
      </c>
      <c r="G142" s="1" t="s">
        <v>39</v>
      </c>
      <c r="H142" s="1">
        <v>680491.5</v>
      </c>
      <c r="I142" s="1">
        <v>680491.05</v>
      </c>
      <c r="J142" s="1">
        <v>2023.0</v>
      </c>
      <c r="K142" s="1" t="s">
        <v>48</v>
      </c>
      <c r="L142" s="1"/>
      <c r="M142" s="13"/>
      <c r="N142" s="1" t="s">
        <v>138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872</v>
      </c>
      <c r="AB142" s="1" t="s">
        <v>292</v>
      </c>
      <c r="AC142" s="1">
        <v>45133.81270833333</v>
      </c>
      <c r="AD142" s="1"/>
      <c r="AE142" s="1"/>
      <c r="AF142" s="1"/>
      <c r="AG142" s="1"/>
      <c r="AH142" s="1"/>
      <c r="AI142" s="1">
        <v>0.0</v>
      </c>
      <c r="AJ142" s="1"/>
      <c r="AK142" s="1"/>
      <c r="AL142" s="1"/>
      <c r="AM142" s="1"/>
      <c r="AN142" s="1"/>
      <c r="AO142" s="5" t="str">
        <f>'Data Log'!$B142&amp;"_"&amp;'Data Log'!$N142</f>
        <v>PO_WNR_PG_June_230710194800103_SCM Invoice Validation</v>
      </c>
    </row>
    <row r="143" ht="15.75" customHeight="1">
      <c r="A143" s="1">
        <v>565.0</v>
      </c>
      <c r="B143" s="1" t="s">
        <v>513</v>
      </c>
      <c r="C143" s="1" t="s">
        <v>45</v>
      </c>
      <c r="D143" s="13"/>
      <c r="E143" s="1" t="s">
        <v>888</v>
      </c>
      <c r="F143" s="1" t="s">
        <v>889</v>
      </c>
      <c r="G143" s="1" t="s">
        <v>39</v>
      </c>
      <c r="H143" s="1">
        <v>530201.56</v>
      </c>
      <c r="I143" s="1">
        <v>530201.56</v>
      </c>
      <c r="J143" s="1">
        <v>2023.0</v>
      </c>
      <c r="K143" s="1" t="s">
        <v>48</v>
      </c>
      <c r="L143" s="1"/>
      <c r="M143" s="13"/>
      <c r="N143" s="1" t="s">
        <v>138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872</v>
      </c>
      <c r="AB143" s="1" t="s">
        <v>292</v>
      </c>
      <c r="AC143" s="1">
        <v>45133.81287037037</v>
      </c>
      <c r="AD143" s="1"/>
      <c r="AE143" s="1"/>
      <c r="AF143" s="1"/>
      <c r="AG143" s="1"/>
      <c r="AH143" s="1"/>
      <c r="AI143" s="1">
        <v>0.0</v>
      </c>
      <c r="AJ143" s="1"/>
      <c r="AK143" s="1"/>
      <c r="AL143" s="1"/>
      <c r="AM143" s="1"/>
      <c r="AN143" s="1"/>
      <c r="AO143" s="5" t="str">
        <f>'Data Log'!$B143&amp;"_"&amp;'Data Log'!$N143</f>
        <v>PO_SUR_AC_June_230710195200114_SCM Invoice Validation</v>
      </c>
    </row>
    <row r="144" ht="15.75" customHeight="1">
      <c r="A144" s="1">
        <v>566.0</v>
      </c>
      <c r="B144" s="1" t="s">
        <v>134</v>
      </c>
      <c r="C144" s="1" t="s">
        <v>42</v>
      </c>
      <c r="D144" s="13"/>
      <c r="E144" s="1" t="s">
        <v>888</v>
      </c>
      <c r="F144" s="1" t="s">
        <v>889</v>
      </c>
      <c r="G144" s="1" t="s">
        <v>39</v>
      </c>
      <c r="H144" s="1">
        <v>1171118.2</v>
      </c>
      <c r="I144" s="1">
        <v>1171118.2</v>
      </c>
      <c r="J144" s="1">
        <v>2023.0</v>
      </c>
      <c r="K144" s="1" t="s">
        <v>48</v>
      </c>
      <c r="L144" s="1"/>
      <c r="M144" s="13"/>
      <c r="N144" s="1" t="s">
        <v>138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872</v>
      </c>
      <c r="AB144" s="1" t="s">
        <v>292</v>
      </c>
      <c r="AC144" s="1">
        <v>45133.812997685185</v>
      </c>
      <c r="AD144" s="1"/>
      <c r="AE144" s="1"/>
      <c r="AF144" s="1"/>
      <c r="AG144" s="1"/>
      <c r="AH144" s="1"/>
      <c r="AI144" s="1">
        <v>0.0</v>
      </c>
      <c r="AJ144" s="1"/>
      <c r="AK144" s="1"/>
      <c r="AL144" s="1"/>
      <c r="AM144" s="1"/>
      <c r="AN144" s="1"/>
      <c r="AO144" s="5" t="str">
        <f>'Data Log'!$B144&amp;"_"&amp;'Data Log'!$N144</f>
        <v>PO_SUR_PG_June_230710195200119_SCM Invoice Validation</v>
      </c>
    </row>
    <row r="145" ht="15.75" customHeight="1">
      <c r="A145" s="1">
        <v>567.0</v>
      </c>
      <c r="B145" s="1" t="s">
        <v>137</v>
      </c>
      <c r="C145" s="1" t="s">
        <v>51</v>
      </c>
      <c r="D145" s="13">
        <v>45117.822222222225</v>
      </c>
      <c r="E145" s="1" t="s">
        <v>876</v>
      </c>
      <c r="F145" s="1" t="s">
        <v>882</v>
      </c>
      <c r="G145" s="1" t="s">
        <v>39</v>
      </c>
      <c r="H145" s="1">
        <v>120278.34</v>
      </c>
      <c r="I145" s="1">
        <v>120278.34</v>
      </c>
      <c r="J145" s="1">
        <v>2023.0</v>
      </c>
      <c r="K145" s="1" t="s">
        <v>48</v>
      </c>
      <c r="L145" s="1"/>
      <c r="M145" s="13"/>
      <c r="N145" s="1" t="s">
        <v>154</v>
      </c>
      <c r="O145" s="1" t="s">
        <v>249</v>
      </c>
      <c r="P145" s="1">
        <v>45134.453993055555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>
        <v>0.0</v>
      </c>
      <c r="AJ145" s="1"/>
      <c r="AK145" s="1"/>
      <c r="AL145" s="1"/>
      <c r="AM145" s="1"/>
      <c r="AN145" s="1"/>
      <c r="AO145" s="5" t="str">
        <f>'Data Log'!$B145&amp;"_"&amp;'Data Log'!$N145</f>
        <v>PO_WNR_Refuel_June_23071019440094_Submit Invoice</v>
      </c>
    </row>
    <row r="146" ht="15.75" customHeight="1">
      <c r="A146" s="1">
        <v>568.0</v>
      </c>
      <c r="B146" s="1" t="s">
        <v>137</v>
      </c>
      <c r="C146" s="1" t="s">
        <v>51</v>
      </c>
      <c r="D146" s="13">
        <v>45117.822222222225</v>
      </c>
      <c r="E146" s="1" t="s">
        <v>876</v>
      </c>
      <c r="F146" s="1" t="s">
        <v>882</v>
      </c>
      <c r="G146" s="1" t="s">
        <v>39</v>
      </c>
      <c r="H146" s="1">
        <v>0.0</v>
      </c>
      <c r="I146" s="1">
        <v>120278.34</v>
      </c>
      <c r="J146" s="1">
        <v>2023.0</v>
      </c>
      <c r="K146" s="1" t="s">
        <v>48</v>
      </c>
      <c r="L146" s="1" t="s">
        <v>263</v>
      </c>
      <c r="M146" s="13"/>
      <c r="N146" s="1" t="s">
        <v>182</v>
      </c>
      <c r="O146" s="1"/>
      <c r="P146" s="1"/>
      <c r="Q146" s="1"/>
      <c r="R146" s="1" t="s">
        <v>872</v>
      </c>
      <c r="S146" s="1" t="s">
        <v>263</v>
      </c>
      <c r="T146" s="1">
        <v>45134.484305555554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0.0</v>
      </c>
      <c r="AJ146" s="1"/>
      <c r="AK146" s="1"/>
      <c r="AL146" s="1"/>
      <c r="AM146" s="1"/>
      <c r="AN146" s="1"/>
      <c r="AO146" s="5" t="str">
        <f>'Data Log'!$B146&amp;"_"&amp;'Data Log'!$N146</f>
        <v>PO_WNR_Refuel_June_23071019440094_Invoice Validation</v>
      </c>
    </row>
    <row r="147" ht="15.75" customHeight="1">
      <c r="A147" s="1">
        <v>569.0</v>
      </c>
      <c r="B147" s="1" t="s">
        <v>425</v>
      </c>
      <c r="C147" s="1" t="s">
        <v>42</v>
      </c>
      <c r="D147" s="13">
        <v>45117.82430555556</v>
      </c>
      <c r="E147" s="1" t="s">
        <v>876</v>
      </c>
      <c r="F147" s="1" t="s">
        <v>877</v>
      </c>
      <c r="G147" s="1" t="s">
        <v>39</v>
      </c>
      <c r="H147" s="1">
        <v>715802.32</v>
      </c>
      <c r="I147" s="1">
        <v>0.0</v>
      </c>
      <c r="J147" s="1">
        <v>2023.0</v>
      </c>
      <c r="K147" s="1" t="s">
        <v>48</v>
      </c>
      <c r="L147" s="1" t="s">
        <v>427</v>
      </c>
      <c r="M147" s="13">
        <v>45134.555439814816</v>
      </c>
      <c r="N147" s="1" t="s">
        <v>108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0.0</v>
      </c>
      <c r="AJ147" s="1"/>
      <c r="AK147" s="1"/>
      <c r="AL147" s="1"/>
      <c r="AM147" s="1"/>
      <c r="AN147" s="1"/>
      <c r="AO147" s="5" t="str">
        <f>'Data Log'!$B147&amp;"_"&amp;'Data Log'!$N147</f>
        <v>PO_WCR_PG_June_230710194700102_Region Update</v>
      </c>
    </row>
    <row r="148" ht="15.75" customHeight="1">
      <c r="A148" s="1">
        <v>570.0</v>
      </c>
      <c r="B148" s="1" t="s">
        <v>533</v>
      </c>
      <c r="C148" s="1" t="s">
        <v>45</v>
      </c>
      <c r="D148" s="13">
        <v>45117.82361111111</v>
      </c>
      <c r="E148" s="1" t="s">
        <v>876</v>
      </c>
      <c r="F148" s="1" t="s">
        <v>877</v>
      </c>
      <c r="G148" s="1" t="s">
        <v>39</v>
      </c>
      <c r="H148" s="1">
        <v>409237.69</v>
      </c>
      <c r="I148" s="1">
        <v>0.0</v>
      </c>
      <c r="J148" s="1">
        <v>2023.0</v>
      </c>
      <c r="K148" s="1" t="s">
        <v>48</v>
      </c>
      <c r="L148" s="1" t="s">
        <v>410</v>
      </c>
      <c r="M148" s="13">
        <v>45134.59819444444</v>
      </c>
      <c r="N148" s="1" t="s">
        <v>108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0.0</v>
      </c>
      <c r="AJ148" s="1"/>
      <c r="AK148" s="1"/>
      <c r="AL148" s="1"/>
      <c r="AM148" s="1"/>
      <c r="AN148" s="1"/>
      <c r="AO148" s="5" t="str">
        <f>'Data Log'!$B148&amp;"_"&amp;'Data Log'!$N148</f>
        <v>PO_WCR_AC_June_230710194600101_Region Update</v>
      </c>
    </row>
    <row r="149" ht="15.75" customHeight="1">
      <c r="A149" s="1">
        <v>571.0</v>
      </c>
      <c r="B149" s="1" t="s">
        <v>535</v>
      </c>
      <c r="C149" s="1" t="s">
        <v>51</v>
      </c>
      <c r="D149" s="13">
        <v>45117.82083333333</v>
      </c>
      <c r="E149" s="1" t="s">
        <v>876</v>
      </c>
      <c r="F149" s="1" t="s">
        <v>877</v>
      </c>
      <c r="G149" s="1" t="s">
        <v>39</v>
      </c>
      <c r="H149" s="1">
        <v>104196.99</v>
      </c>
      <c r="I149" s="1">
        <v>0.0</v>
      </c>
      <c r="J149" s="1">
        <v>2023.0</v>
      </c>
      <c r="K149" s="1" t="s">
        <v>48</v>
      </c>
      <c r="L149" s="1" t="s">
        <v>410</v>
      </c>
      <c r="M149" s="13">
        <v>45134.600752314815</v>
      </c>
      <c r="N149" s="1" t="s">
        <v>108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>
        <v>0.0</v>
      </c>
      <c r="AJ149" s="1"/>
      <c r="AK149" s="1"/>
      <c r="AL149" s="1"/>
      <c r="AM149" s="1"/>
      <c r="AN149" s="1"/>
      <c r="AO149" s="5" t="str">
        <f>'Data Log'!$B149&amp;"_"&amp;'Data Log'!$N149</f>
        <v>PO_WCR_Refuel_June_23071019420095_Region Update</v>
      </c>
    </row>
    <row r="150" ht="15.75" customHeight="1">
      <c r="A150" s="1">
        <v>572.0</v>
      </c>
      <c r="B150" s="1" t="s">
        <v>531</v>
      </c>
      <c r="C150" s="1" t="s">
        <v>45</v>
      </c>
      <c r="D150" s="13">
        <v>45117.82361111111</v>
      </c>
      <c r="E150" s="1" t="s">
        <v>876</v>
      </c>
      <c r="F150" s="1" t="s">
        <v>882</v>
      </c>
      <c r="G150" s="1" t="s">
        <v>39</v>
      </c>
      <c r="H150" s="1">
        <v>311600.06</v>
      </c>
      <c r="I150" s="1">
        <v>0.0</v>
      </c>
      <c r="J150" s="1">
        <v>2023.0</v>
      </c>
      <c r="K150" s="1" t="s">
        <v>48</v>
      </c>
      <c r="L150" s="1" t="s">
        <v>333</v>
      </c>
      <c r="M150" s="13">
        <v>45134.6030787037</v>
      </c>
      <c r="N150" s="1" t="s">
        <v>108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>
        <v>0.0</v>
      </c>
      <c r="AJ150" s="1"/>
      <c r="AK150" s="1"/>
      <c r="AL150" s="1"/>
      <c r="AM150" s="1"/>
      <c r="AN150" s="1"/>
      <c r="AO150" s="5" t="str">
        <f>'Data Log'!$B150&amp;"_"&amp;'Data Log'!$N150</f>
        <v>PO_WNR_AC_June_230710194600100_Region Update</v>
      </c>
    </row>
    <row r="151" ht="15.75" customHeight="1">
      <c r="A151" s="1">
        <v>573.0</v>
      </c>
      <c r="B151" s="1" t="s">
        <v>425</v>
      </c>
      <c r="C151" s="1" t="s">
        <v>42</v>
      </c>
      <c r="D151" s="13">
        <v>45117.82430555556</v>
      </c>
      <c r="E151" s="1" t="s">
        <v>876</v>
      </c>
      <c r="F151" s="1" t="s">
        <v>877</v>
      </c>
      <c r="G151" s="1" t="s">
        <v>39</v>
      </c>
      <c r="H151" s="1">
        <v>715802.32</v>
      </c>
      <c r="I151" s="1">
        <v>845802.32</v>
      </c>
      <c r="J151" s="1">
        <v>2023.0</v>
      </c>
      <c r="K151" s="1" t="s">
        <v>48</v>
      </c>
      <c r="L151" s="1"/>
      <c r="M151" s="13"/>
      <c r="N151" s="1" t="s">
        <v>154</v>
      </c>
      <c r="O151" s="1" t="s">
        <v>249</v>
      </c>
      <c r="P151" s="1">
        <v>45135.48611111111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>
        <v>0.0</v>
      </c>
      <c r="AJ151" s="1"/>
      <c r="AK151" s="1"/>
      <c r="AL151" s="1"/>
      <c r="AM151" s="1"/>
      <c r="AN151" s="1"/>
      <c r="AO151" s="5" t="str">
        <f>'Data Log'!$B151&amp;"_"&amp;'Data Log'!$N151</f>
        <v>PO_WCR_PG_June_230710194700102_Submit Invoice</v>
      </c>
    </row>
    <row r="152" ht="15.75" customHeight="1">
      <c r="A152" s="1">
        <v>574.0</v>
      </c>
      <c r="B152" s="1" t="s">
        <v>535</v>
      </c>
      <c r="C152" s="1" t="s">
        <v>51</v>
      </c>
      <c r="D152" s="13">
        <v>45117.82083333333</v>
      </c>
      <c r="E152" s="1" t="s">
        <v>876</v>
      </c>
      <c r="F152" s="1" t="s">
        <v>877</v>
      </c>
      <c r="G152" s="1" t="s">
        <v>39</v>
      </c>
      <c r="H152" s="1">
        <v>104196.99</v>
      </c>
      <c r="I152" s="1">
        <v>104196.99</v>
      </c>
      <c r="J152" s="1">
        <v>2023.0</v>
      </c>
      <c r="K152" s="1" t="s">
        <v>48</v>
      </c>
      <c r="L152" s="1"/>
      <c r="M152" s="13"/>
      <c r="N152" s="1" t="s">
        <v>154</v>
      </c>
      <c r="O152" s="1" t="s">
        <v>249</v>
      </c>
      <c r="P152" s="1">
        <v>45135.57824074074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>
        <v>0.0</v>
      </c>
      <c r="AJ152" s="1"/>
      <c r="AK152" s="1"/>
      <c r="AL152" s="1"/>
      <c r="AM152" s="1"/>
      <c r="AN152" s="1"/>
      <c r="AO152" s="5" t="str">
        <f>'Data Log'!$B152&amp;"_"&amp;'Data Log'!$N152</f>
        <v>PO_WCR_Refuel_June_23071019420095_Submit Invoice</v>
      </c>
    </row>
    <row r="153" ht="15.75" customHeight="1">
      <c r="A153" s="1">
        <v>575.0</v>
      </c>
      <c r="B153" s="1" t="s">
        <v>533</v>
      </c>
      <c r="C153" s="1" t="s">
        <v>45</v>
      </c>
      <c r="D153" s="13">
        <v>45117.82361111111</v>
      </c>
      <c r="E153" s="1" t="s">
        <v>876</v>
      </c>
      <c r="F153" s="1" t="s">
        <v>877</v>
      </c>
      <c r="G153" s="1" t="s">
        <v>39</v>
      </c>
      <c r="H153" s="1">
        <v>409237.69</v>
      </c>
      <c r="I153" s="1">
        <v>409237.69</v>
      </c>
      <c r="J153" s="1">
        <v>2023.0</v>
      </c>
      <c r="K153" s="1" t="s">
        <v>48</v>
      </c>
      <c r="L153" s="1"/>
      <c r="M153" s="13"/>
      <c r="N153" s="1" t="s">
        <v>154</v>
      </c>
      <c r="O153" s="1" t="s">
        <v>249</v>
      </c>
      <c r="P153" s="1">
        <v>45135.582453703704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0.0</v>
      </c>
      <c r="AJ153" s="1"/>
      <c r="AK153" s="1"/>
      <c r="AL153" s="1"/>
      <c r="AM153" s="1"/>
      <c r="AN153" s="1"/>
      <c r="AO153" s="5" t="str">
        <f>'Data Log'!$B153&amp;"_"&amp;'Data Log'!$N153</f>
        <v>PO_WCR_AC_June_230710194600101_Submit Invoice</v>
      </c>
    </row>
    <row r="154" ht="15.75" customHeight="1">
      <c r="A154" s="1">
        <v>576.0</v>
      </c>
      <c r="B154" s="1" t="s">
        <v>531</v>
      </c>
      <c r="C154" s="1" t="s">
        <v>45</v>
      </c>
      <c r="D154" s="13">
        <v>45117.82361111111</v>
      </c>
      <c r="E154" s="1" t="s">
        <v>876</v>
      </c>
      <c r="F154" s="1" t="s">
        <v>882</v>
      </c>
      <c r="G154" s="1" t="s">
        <v>39</v>
      </c>
      <c r="H154" s="1">
        <v>311600.06</v>
      </c>
      <c r="I154" s="1">
        <v>311600.06</v>
      </c>
      <c r="J154" s="1">
        <v>2023.0</v>
      </c>
      <c r="K154" s="1" t="s">
        <v>48</v>
      </c>
      <c r="L154" s="1"/>
      <c r="M154" s="13"/>
      <c r="N154" s="1" t="s">
        <v>154</v>
      </c>
      <c r="O154" s="1" t="s">
        <v>249</v>
      </c>
      <c r="P154" s="1">
        <v>45135.656793981485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>
        <v>0.0</v>
      </c>
      <c r="AJ154" s="1"/>
      <c r="AK154" s="1"/>
      <c r="AL154" s="1"/>
      <c r="AM154" s="1"/>
      <c r="AN154" s="1"/>
      <c r="AO154" s="5" t="str">
        <f>'Data Log'!$B154&amp;"_"&amp;'Data Log'!$N154</f>
        <v>PO_WNR_AC_June_230710194600100_Submit Invoice</v>
      </c>
    </row>
    <row r="155" ht="15.75" customHeight="1">
      <c r="A155" s="1">
        <v>577.0</v>
      </c>
      <c r="B155" s="1" t="s">
        <v>134</v>
      </c>
      <c r="C155" s="1" t="s">
        <v>42</v>
      </c>
      <c r="D155" s="13"/>
      <c r="E155" s="1" t="s">
        <v>888</v>
      </c>
      <c r="F155" s="1" t="s">
        <v>889</v>
      </c>
      <c r="G155" s="1" t="s">
        <v>39</v>
      </c>
      <c r="H155" s="1">
        <v>0.0</v>
      </c>
      <c r="I155" s="1">
        <v>1171118.2</v>
      </c>
      <c r="J155" s="1">
        <v>2023.0</v>
      </c>
      <c r="K155" s="1" t="s">
        <v>48</v>
      </c>
      <c r="L155" s="1"/>
      <c r="M155" s="13"/>
      <c r="N155" s="1" t="s">
        <v>31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s">
        <v>872</v>
      </c>
      <c r="AF155" s="1" t="s">
        <v>33</v>
      </c>
      <c r="AG155" s="1">
        <v>45135.92134259259</v>
      </c>
      <c r="AH155" s="1">
        <v>3.100028725E9</v>
      </c>
      <c r="AI155" s="1">
        <v>0.0</v>
      </c>
      <c r="AJ155" s="1"/>
      <c r="AK155" s="1"/>
      <c r="AL155" s="1"/>
      <c r="AM155" s="1"/>
      <c r="AN155" s="1"/>
      <c r="AO155" s="5" t="str">
        <f>'Data Log'!$B155&amp;"_"&amp;'Data Log'!$N155</f>
        <v>PO_SUR_PG_June_230710195200119_Create &amp; Upload PO</v>
      </c>
    </row>
    <row r="156" ht="15.75" customHeight="1">
      <c r="A156" s="1">
        <v>578.0</v>
      </c>
      <c r="B156" s="1" t="s">
        <v>529</v>
      </c>
      <c r="C156" s="1" t="s">
        <v>42</v>
      </c>
      <c r="D156" s="13"/>
      <c r="E156" s="1" t="s">
        <v>869</v>
      </c>
      <c r="F156" s="1" t="s">
        <v>870</v>
      </c>
      <c r="G156" s="1" t="s">
        <v>39</v>
      </c>
      <c r="H156" s="1">
        <v>0.0</v>
      </c>
      <c r="I156" s="1">
        <v>1124360.09</v>
      </c>
      <c r="J156" s="1">
        <v>2023.0</v>
      </c>
      <c r="K156" s="1" t="s">
        <v>48</v>
      </c>
      <c r="L156" s="1"/>
      <c r="M156" s="13"/>
      <c r="N156" s="1" t="s">
        <v>31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 t="s">
        <v>872</v>
      </c>
      <c r="AF156" s="1" t="s">
        <v>33</v>
      </c>
      <c r="AG156" s="1">
        <v>45135.924155092594</v>
      </c>
      <c r="AH156" s="1">
        <v>3.100028704E9</v>
      </c>
      <c r="AI156" s="1">
        <v>0.0</v>
      </c>
      <c r="AJ156" s="1"/>
      <c r="AK156" s="1"/>
      <c r="AL156" s="1"/>
      <c r="AM156" s="1"/>
      <c r="AN156" s="1"/>
      <c r="AO156" s="5" t="str">
        <f>'Data Log'!$B156&amp;"_"&amp;'Data Log'!$N156</f>
        <v>PO_CNR_PG_June_230710195300111_Create &amp; Upload PO</v>
      </c>
    </row>
    <row r="157" ht="15.75" customHeight="1">
      <c r="A157" s="1">
        <v>579.0</v>
      </c>
      <c r="B157" s="1" t="s">
        <v>527</v>
      </c>
      <c r="C157" s="1" t="s">
        <v>42</v>
      </c>
      <c r="D157" s="13"/>
      <c r="E157" s="1" t="s">
        <v>869</v>
      </c>
      <c r="F157" s="1" t="s">
        <v>883</v>
      </c>
      <c r="G157" s="1" t="s">
        <v>39</v>
      </c>
      <c r="H157" s="1">
        <v>0.0</v>
      </c>
      <c r="I157" s="1">
        <v>656062.26</v>
      </c>
      <c r="J157" s="1">
        <v>2023.0</v>
      </c>
      <c r="K157" s="1" t="s">
        <v>48</v>
      </c>
      <c r="L157" s="1"/>
      <c r="M157" s="13"/>
      <c r="N157" s="1" t="s">
        <v>31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s">
        <v>872</v>
      </c>
      <c r="AF157" s="1" t="s">
        <v>33</v>
      </c>
      <c r="AG157" s="1">
        <v>45135.92506944444</v>
      </c>
      <c r="AH157" s="1">
        <v>3.100028712E9</v>
      </c>
      <c r="AI157" s="1">
        <v>0.0</v>
      </c>
      <c r="AJ157" s="1"/>
      <c r="AK157" s="1"/>
      <c r="AL157" s="1"/>
      <c r="AM157" s="1"/>
      <c r="AN157" s="1"/>
      <c r="AO157" s="5" t="str">
        <f>'Data Log'!$B157&amp;"_"&amp;'Data Log'!$N157</f>
        <v>PO_NWR_PG_June_230710194900110_Create &amp; Upload PO</v>
      </c>
    </row>
    <row r="158" ht="15.75" customHeight="1">
      <c r="A158" s="1">
        <v>580.0</v>
      </c>
      <c r="B158" s="1" t="s">
        <v>525</v>
      </c>
      <c r="C158" s="1" t="s">
        <v>51</v>
      </c>
      <c r="D158" s="13"/>
      <c r="E158" s="1" t="s">
        <v>884</v>
      </c>
      <c r="F158" s="1" t="s">
        <v>885</v>
      </c>
      <c r="G158" s="1" t="s">
        <v>39</v>
      </c>
      <c r="H158" s="1">
        <v>0.0</v>
      </c>
      <c r="I158" s="1">
        <v>193622.19</v>
      </c>
      <c r="J158" s="1">
        <v>2023.0</v>
      </c>
      <c r="K158" s="1" t="s">
        <v>48</v>
      </c>
      <c r="L158" s="1"/>
      <c r="M158" s="13"/>
      <c r="N158" s="1" t="s">
        <v>31</v>
      </c>
      <c r="O158" s="1"/>
      <c r="P158" s="1"/>
      <c r="Q158" s="1" t="s">
        <v>878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s">
        <v>872</v>
      </c>
      <c r="AF158" s="1" t="s">
        <v>33</v>
      </c>
      <c r="AG158" s="1">
        <v>45135.92574074074</v>
      </c>
      <c r="AH158" s="1">
        <v>3.100028705E9</v>
      </c>
      <c r="AI158" s="1">
        <v>0.0</v>
      </c>
      <c r="AJ158" s="1"/>
      <c r="AK158" s="1"/>
      <c r="AL158" s="1"/>
      <c r="AM158" s="1"/>
      <c r="AN158" s="1"/>
      <c r="AO158" s="5" t="str">
        <f>'Data Log'!$B158&amp;"_"&amp;'Data Log'!$N158</f>
        <v>PO_NTR_Refuel_June_230710195000128_Create &amp; Upload PO</v>
      </c>
    </row>
    <row r="159" ht="15.75" customHeight="1">
      <c r="A159" s="1">
        <v>581.0</v>
      </c>
      <c r="B159" s="1" t="s">
        <v>523</v>
      </c>
      <c r="C159" s="1" t="s">
        <v>51</v>
      </c>
      <c r="D159" s="13"/>
      <c r="E159" s="1" t="s">
        <v>888</v>
      </c>
      <c r="F159" s="1" t="s">
        <v>889</v>
      </c>
      <c r="G159" s="1" t="s">
        <v>39</v>
      </c>
      <c r="H159" s="1">
        <v>0.0</v>
      </c>
      <c r="I159" s="1">
        <v>370990.98</v>
      </c>
      <c r="J159" s="1">
        <v>2023.0</v>
      </c>
      <c r="K159" s="1" t="s">
        <v>48</v>
      </c>
      <c r="L159" s="1"/>
      <c r="M159" s="13"/>
      <c r="N159" s="1" t="s">
        <v>31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872</v>
      </c>
      <c r="AF159" s="1" t="s">
        <v>33</v>
      </c>
      <c r="AG159" s="1">
        <v>45135.93019675926</v>
      </c>
      <c r="AH159" s="1">
        <v>3.100028681E9</v>
      </c>
      <c r="AI159" s="1">
        <v>0.0</v>
      </c>
      <c r="AJ159" s="1"/>
      <c r="AK159" s="1"/>
      <c r="AL159" s="1"/>
      <c r="AM159" s="1"/>
      <c r="AN159" s="1"/>
      <c r="AO159" s="5" t="str">
        <f>'Data Log'!$B159&amp;"_"&amp;'Data Log'!$N159</f>
        <v>PO_SUR_Refuel_June_230710195100131_Create &amp; Upload PO</v>
      </c>
    </row>
    <row r="160" ht="15.75" customHeight="1">
      <c r="A160" s="1">
        <v>582.0</v>
      </c>
      <c r="B160" s="1" t="s">
        <v>521</v>
      </c>
      <c r="C160" s="1" t="s">
        <v>42</v>
      </c>
      <c r="D160" s="13"/>
      <c r="E160" s="1" t="s">
        <v>884</v>
      </c>
      <c r="F160" s="1" t="s">
        <v>885</v>
      </c>
      <c r="G160" s="1" t="s">
        <v>39</v>
      </c>
      <c r="H160" s="1">
        <v>0.0</v>
      </c>
      <c r="I160" s="1">
        <v>1524633.61</v>
      </c>
      <c r="J160" s="1">
        <v>2023.0</v>
      </c>
      <c r="K160" s="1" t="s">
        <v>48</v>
      </c>
      <c r="L160" s="1"/>
      <c r="M160" s="13"/>
      <c r="N160" s="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 t="s">
        <v>872</v>
      </c>
      <c r="AF160" s="1" t="s">
        <v>33</v>
      </c>
      <c r="AG160" s="1">
        <v>45135.931539351855</v>
      </c>
      <c r="AH160" s="1">
        <v>3.100028707E9</v>
      </c>
      <c r="AI160" s="1">
        <v>0.0</v>
      </c>
      <c r="AJ160" s="1"/>
      <c r="AK160" s="1"/>
      <c r="AL160" s="1"/>
      <c r="AM160" s="1"/>
      <c r="AN160" s="1"/>
      <c r="AO160" s="5" t="str">
        <f>'Data Log'!$B160&amp;"_"&amp;'Data Log'!$N160</f>
        <v>PO_NTR_PG_June_230710195300115_Create &amp; Upload PO</v>
      </c>
    </row>
    <row r="161" ht="15.75" customHeight="1">
      <c r="A161" s="1">
        <v>583.0</v>
      </c>
      <c r="B161" s="1" t="s">
        <v>519</v>
      </c>
      <c r="C161" s="1" t="s">
        <v>37</v>
      </c>
      <c r="D161" s="13"/>
      <c r="E161" s="1" t="s">
        <v>884</v>
      </c>
      <c r="F161" s="1" t="s">
        <v>885</v>
      </c>
      <c r="G161" s="1" t="s">
        <v>39</v>
      </c>
      <c r="H161" s="1">
        <v>0.0</v>
      </c>
      <c r="I161" s="1">
        <v>3250664.01</v>
      </c>
      <c r="J161" s="1">
        <v>2023.0</v>
      </c>
      <c r="K161" s="1" t="s">
        <v>48</v>
      </c>
      <c r="L161" s="1"/>
      <c r="M161" s="13"/>
      <c r="N161" s="1" t="s">
        <v>31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872</v>
      </c>
      <c r="AF161" s="1" t="s">
        <v>33</v>
      </c>
      <c r="AG161" s="1">
        <v>45135.93287037037</v>
      </c>
      <c r="AH161" s="1">
        <v>3.100028682E9</v>
      </c>
      <c r="AI161" s="1">
        <v>0.0</v>
      </c>
      <c r="AJ161" s="1"/>
      <c r="AK161" s="1"/>
      <c r="AL161" s="1"/>
      <c r="AM161" s="1"/>
      <c r="AN161" s="1"/>
      <c r="AO161" s="5" t="str">
        <f>'Data Log'!$B161&amp;"_"&amp;'Data Log'!$N161</f>
        <v>PO_NTR_PIS_June_230710195200124_Create &amp; Upload PO</v>
      </c>
    </row>
    <row r="162" ht="15.75" customHeight="1">
      <c r="A162" s="1">
        <v>584.0</v>
      </c>
      <c r="B162" s="1" t="s">
        <v>517</v>
      </c>
      <c r="C162" s="1" t="s">
        <v>65</v>
      </c>
      <c r="D162" s="13"/>
      <c r="E162" s="1" t="s">
        <v>888</v>
      </c>
      <c r="F162" s="1" t="s">
        <v>889</v>
      </c>
      <c r="G162" s="1" t="s">
        <v>39</v>
      </c>
      <c r="H162" s="1">
        <v>0.0</v>
      </c>
      <c r="I162" s="1">
        <v>576480.04</v>
      </c>
      <c r="J162" s="1">
        <v>2023.0</v>
      </c>
      <c r="K162" s="1" t="s">
        <v>48</v>
      </c>
      <c r="L162" s="1"/>
      <c r="M162" s="13"/>
      <c r="N162" s="1" t="s">
        <v>31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 t="s">
        <v>872</v>
      </c>
      <c r="AF162" s="1" t="s">
        <v>33</v>
      </c>
      <c r="AG162" s="1">
        <v>45135.933900462966</v>
      </c>
      <c r="AH162" s="1">
        <v>3.10002868E9</v>
      </c>
      <c r="AI162" s="1">
        <v>0.0</v>
      </c>
      <c r="AJ162" s="1"/>
      <c r="AK162" s="1"/>
      <c r="AL162" s="1"/>
      <c r="AM162" s="1"/>
      <c r="AN162" s="1"/>
      <c r="AO162" s="5" t="str">
        <f>'Data Log'!$B162&amp;"_"&amp;'Data Log'!$N162</f>
        <v>PO_SUR_FTG_June_230712205300139_Create &amp; Upload PO</v>
      </c>
    </row>
    <row r="163" ht="15.75" customHeight="1">
      <c r="A163" s="1">
        <v>585.0</v>
      </c>
      <c r="B163" s="1" t="s">
        <v>515</v>
      </c>
      <c r="C163" s="1" t="s">
        <v>65</v>
      </c>
      <c r="D163" s="13"/>
      <c r="E163" s="1" t="s">
        <v>884</v>
      </c>
      <c r="F163" s="1" t="s">
        <v>885</v>
      </c>
      <c r="G163" s="1" t="s">
        <v>39</v>
      </c>
      <c r="H163" s="1">
        <v>0.0</v>
      </c>
      <c r="I163" s="1">
        <v>21056.46</v>
      </c>
      <c r="J163" s="1">
        <v>2023.0</v>
      </c>
      <c r="K163" s="1" t="s">
        <v>48</v>
      </c>
      <c r="L163" s="1"/>
      <c r="M163" s="13"/>
      <c r="N163" s="1" t="s">
        <v>31</v>
      </c>
      <c r="O163" s="1"/>
      <c r="P163" s="1"/>
      <c r="Q163" s="1" t="s">
        <v>878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872</v>
      </c>
      <c r="AF163" s="1" t="s">
        <v>33</v>
      </c>
      <c r="AG163" s="1">
        <v>45135.93476851852</v>
      </c>
      <c r="AH163" s="1">
        <v>3.100028703E9</v>
      </c>
      <c r="AI163" s="1">
        <v>0.0</v>
      </c>
      <c r="AJ163" s="1"/>
      <c r="AK163" s="1"/>
      <c r="AL163" s="1"/>
      <c r="AM163" s="1"/>
      <c r="AN163" s="1"/>
      <c r="AO163" s="5" t="str">
        <f>'Data Log'!$B163&amp;"_"&amp;'Data Log'!$N163</f>
        <v>PO_NTR_FTG_June_230712205600142_Create &amp; Upload PO</v>
      </c>
    </row>
    <row r="164" ht="15.75" customHeight="1">
      <c r="A164" s="1">
        <v>586.0</v>
      </c>
      <c r="B164" s="1" t="s">
        <v>513</v>
      </c>
      <c r="C164" s="1" t="s">
        <v>45</v>
      </c>
      <c r="D164" s="13"/>
      <c r="E164" s="1" t="s">
        <v>888</v>
      </c>
      <c r="F164" s="1" t="s">
        <v>889</v>
      </c>
      <c r="G164" s="1" t="s">
        <v>39</v>
      </c>
      <c r="H164" s="1">
        <v>0.0</v>
      </c>
      <c r="I164" s="1">
        <v>530201.56</v>
      </c>
      <c r="J164" s="1">
        <v>2023.0</v>
      </c>
      <c r="K164" s="1" t="s">
        <v>48</v>
      </c>
      <c r="L164" s="1"/>
      <c r="M164" s="13"/>
      <c r="N164" s="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872</v>
      </c>
      <c r="AF164" s="1" t="s">
        <v>33</v>
      </c>
      <c r="AG164" s="1">
        <v>45135.93556712963</v>
      </c>
      <c r="AH164" s="1">
        <v>3.100028726E9</v>
      </c>
      <c r="AI164" s="1">
        <v>0.0</v>
      </c>
      <c r="AJ164" s="1"/>
      <c r="AK164" s="1"/>
      <c r="AL164" s="1"/>
      <c r="AM164" s="1"/>
      <c r="AN164" s="1"/>
      <c r="AO164" s="5" t="str">
        <f>'Data Log'!$B164&amp;"_"&amp;'Data Log'!$N164</f>
        <v>PO_SUR_AC_June_230710195200114_Create &amp; Upload PO</v>
      </c>
    </row>
    <row r="165" ht="15.75" customHeight="1">
      <c r="A165" s="1">
        <v>587.0</v>
      </c>
      <c r="B165" s="1" t="s">
        <v>511</v>
      </c>
      <c r="C165" s="1" t="s">
        <v>37</v>
      </c>
      <c r="D165" s="13"/>
      <c r="E165" s="1" t="s">
        <v>876</v>
      </c>
      <c r="F165" s="1" t="s">
        <v>882</v>
      </c>
      <c r="G165" s="1" t="s">
        <v>39</v>
      </c>
      <c r="H165" s="1">
        <v>0.0</v>
      </c>
      <c r="I165" s="1">
        <v>1025301.18</v>
      </c>
      <c r="J165" s="1">
        <v>2023.0</v>
      </c>
      <c r="K165" s="1" t="s">
        <v>48</v>
      </c>
      <c r="L165" s="1"/>
      <c r="M165" s="13"/>
      <c r="N165" s="1" t="s">
        <v>31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 t="s">
        <v>872</v>
      </c>
      <c r="AF165" s="1" t="s">
        <v>33</v>
      </c>
      <c r="AG165" s="1">
        <v>45135.936261574076</v>
      </c>
      <c r="AH165" s="1">
        <v>3.10002873E9</v>
      </c>
      <c r="AI165" s="1">
        <v>0.0</v>
      </c>
      <c r="AJ165" s="1"/>
      <c r="AK165" s="1"/>
      <c r="AL165" s="1"/>
      <c r="AM165" s="1"/>
      <c r="AN165" s="1"/>
      <c r="AO165" s="5" t="str">
        <f>'Data Log'!$B165&amp;"_"&amp;'Data Log'!$N165</f>
        <v>PO_WNR_PIS_June_23071018380093_Create &amp; Upload PO</v>
      </c>
    </row>
    <row r="166" ht="15.75" customHeight="1">
      <c r="A166" s="1">
        <v>588.0</v>
      </c>
      <c r="B166" s="1" t="s">
        <v>509</v>
      </c>
      <c r="C166" s="1" t="s">
        <v>42</v>
      </c>
      <c r="D166" s="13"/>
      <c r="E166" s="1" t="s">
        <v>876</v>
      </c>
      <c r="F166" s="1" t="s">
        <v>882</v>
      </c>
      <c r="G166" s="1" t="s">
        <v>39</v>
      </c>
      <c r="H166" s="1">
        <v>0.0</v>
      </c>
      <c r="I166" s="1">
        <v>680491.05</v>
      </c>
      <c r="J166" s="1">
        <v>2023.0</v>
      </c>
      <c r="K166" s="1" t="s">
        <v>48</v>
      </c>
      <c r="L166" s="1"/>
      <c r="M166" s="13"/>
      <c r="N166" s="1" t="s">
        <v>31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 t="s">
        <v>872</v>
      </c>
      <c r="AF166" s="1" t="s">
        <v>33</v>
      </c>
      <c r="AG166" s="1">
        <v>45135.936875</v>
      </c>
      <c r="AH166" s="1">
        <v>3.100028727E9</v>
      </c>
      <c r="AI166" s="1">
        <v>0.0</v>
      </c>
      <c r="AJ166" s="1"/>
      <c r="AK166" s="1"/>
      <c r="AL166" s="1"/>
      <c r="AM166" s="1"/>
      <c r="AN166" s="1"/>
      <c r="AO166" s="5" t="str">
        <f>'Data Log'!$B166&amp;"_"&amp;'Data Log'!$N166</f>
        <v>PO_WNR_PG_June_230710194800103_Create &amp; Upload PO</v>
      </c>
    </row>
    <row r="167" ht="15.75" customHeight="1">
      <c r="A167" s="1">
        <v>589.0</v>
      </c>
      <c r="B167" s="1" t="s">
        <v>505</v>
      </c>
      <c r="C167" s="1" t="s">
        <v>37</v>
      </c>
      <c r="D167" s="13"/>
      <c r="E167" s="1" t="s">
        <v>876</v>
      </c>
      <c r="F167" s="1" t="s">
        <v>877</v>
      </c>
      <c r="G167" s="1" t="s">
        <v>39</v>
      </c>
      <c r="H167" s="1">
        <v>0.0</v>
      </c>
      <c r="I167" s="1">
        <v>2050602.36</v>
      </c>
      <c r="J167" s="1">
        <v>2023.0</v>
      </c>
      <c r="K167" s="1" t="s">
        <v>48</v>
      </c>
      <c r="L167" s="1"/>
      <c r="M167" s="13"/>
      <c r="N167" s="1" t="s">
        <v>31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 t="s">
        <v>872</v>
      </c>
      <c r="AF167" s="1" t="s">
        <v>33</v>
      </c>
      <c r="AG167" s="1">
        <v>45135.93733796296</v>
      </c>
      <c r="AH167" s="1">
        <v>3.100028729E9</v>
      </c>
      <c r="AI167" s="1">
        <v>0.0</v>
      </c>
      <c r="AJ167" s="1"/>
      <c r="AK167" s="1"/>
      <c r="AL167" s="1"/>
      <c r="AM167" s="1"/>
      <c r="AN167" s="1"/>
      <c r="AO167" s="5" t="str">
        <f>'Data Log'!$B167&amp;"_"&amp;'Data Log'!$N167</f>
        <v>PO_WCR_PIS_June_23071019390096_Create &amp; Upload PO</v>
      </c>
    </row>
    <row r="168" ht="15.75" customHeight="1">
      <c r="A168" s="1">
        <v>595.0</v>
      </c>
      <c r="B168" s="1" t="s">
        <v>421</v>
      </c>
      <c r="C168" s="1" t="s">
        <v>185</v>
      </c>
      <c r="D168" s="13">
        <v>45121.68263888889</v>
      </c>
      <c r="E168" s="1" t="s">
        <v>881</v>
      </c>
      <c r="F168" s="1" t="s">
        <v>881</v>
      </c>
      <c r="G168" s="1" t="s">
        <v>39</v>
      </c>
      <c r="H168" s="1">
        <v>1200000.0</v>
      </c>
      <c r="I168" s="1">
        <v>0.0</v>
      </c>
      <c r="J168" s="1">
        <v>2023.0</v>
      </c>
      <c r="K168" s="1" t="s">
        <v>48</v>
      </c>
      <c r="L168" s="1" t="s">
        <v>552</v>
      </c>
      <c r="M168" s="13">
        <v>45139.893587962964</v>
      </c>
      <c r="N168" s="1" t="s">
        <v>108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>
        <v>0.0</v>
      </c>
      <c r="AJ168" s="1"/>
      <c r="AK168" s="1"/>
      <c r="AL168" s="1"/>
      <c r="AM168" s="1"/>
      <c r="AN168" s="1"/>
      <c r="AO168" s="5" t="str">
        <f>'Data Log'!$B168&amp;"_"&amp;'Data Log'!$N168</f>
        <v>PO_Central Office_Caretaker_June_230714162300143_Region Update</v>
      </c>
    </row>
    <row r="169" ht="15.75" customHeight="1">
      <c r="A169" s="1">
        <v>596.0</v>
      </c>
      <c r="B169" s="1" t="s">
        <v>890</v>
      </c>
      <c r="C169" s="1" t="s">
        <v>51</v>
      </c>
      <c r="D169" s="13">
        <v>45117.82708333333</v>
      </c>
      <c r="E169" s="1" t="s">
        <v>869</v>
      </c>
      <c r="F169" s="1" t="s">
        <v>870</v>
      </c>
      <c r="G169" s="1" t="s">
        <v>39</v>
      </c>
      <c r="H169" s="1">
        <v>0.0</v>
      </c>
      <c r="I169" s="1">
        <v>709395.61</v>
      </c>
      <c r="J169" s="1">
        <v>2023.0</v>
      </c>
      <c r="K169" s="1" t="s">
        <v>48</v>
      </c>
      <c r="L169" s="1" t="s">
        <v>576</v>
      </c>
      <c r="M169" s="13"/>
      <c r="N169" s="1" t="s">
        <v>182</v>
      </c>
      <c r="O169" s="1"/>
      <c r="P169" s="1"/>
      <c r="Q169" s="1"/>
      <c r="R169" s="1" t="s">
        <v>872</v>
      </c>
      <c r="S169" s="1" t="s">
        <v>576</v>
      </c>
      <c r="T169" s="1">
        <v>45139.96502314815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0.0</v>
      </c>
      <c r="AJ169" s="1"/>
      <c r="AK169" s="1"/>
      <c r="AL169" s="1"/>
      <c r="AM169" s="1"/>
      <c r="AN169" s="1"/>
      <c r="AO169" s="5" t="str">
        <f>'Data Log'!$B169&amp;"_"&amp;'Data Log'!$N169</f>
        <v>PO_CNR_Refuel_June_230710195100107_Invoice Validation</v>
      </c>
    </row>
    <row r="170" ht="15.75" customHeight="1">
      <c r="A170" s="1">
        <v>597.0</v>
      </c>
      <c r="B170" s="1" t="s">
        <v>891</v>
      </c>
      <c r="C170" s="1" t="s">
        <v>37</v>
      </c>
      <c r="D170" s="13">
        <v>45117.82638888889</v>
      </c>
      <c r="E170" s="1" t="s">
        <v>869</v>
      </c>
      <c r="F170" s="1" t="s">
        <v>870</v>
      </c>
      <c r="G170" s="1" t="s">
        <v>39</v>
      </c>
      <c r="H170" s="1">
        <v>0.0</v>
      </c>
      <c r="I170" s="1">
        <v>3403839.47</v>
      </c>
      <c r="J170" s="1">
        <v>2023.0</v>
      </c>
      <c r="K170" s="1" t="s">
        <v>48</v>
      </c>
      <c r="L170" s="1" t="s">
        <v>576</v>
      </c>
      <c r="M170" s="13"/>
      <c r="N170" s="1" t="s">
        <v>182</v>
      </c>
      <c r="O170" s="1"/>
      <c r="P170" s="1"/>
      <c r="Q170" s="1"/>
      <c r="R170" s="1" t="s">
        <v>872</v>
      </c>
      <c r="S170" s="1" t="s">
        <v>576</v>
      </c>
      <c r="T170" s="1">
        <v>45139.968726851854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>
        <v>0.0</v>
      </c>
      <c r="AJ170" s="1"/>
      <c r="AK170" s="1"/>
      <c r="AL170" s="1"/>
      <c r="AM170" s="1"/>
      <c r="AN170" s="1"/>
      <c r="AO170" s="5" t="str">
        <f>'Data Log'!$B170&amp;"_"&amp;'Data Log'!$N170</f>
        <v>PO_CNR_PIS_June_230710195000105_Invoice Validation</v>
      </c>
    </row>
    <row r="171" ht="15.75" customHeight="1">
      <c r="A171" s="1">
        <v>598.0</v>
      </c>
      <c r="B171" s="1" t="s">
        <v>892</v>
      </c>
      <c r="C171" s="1" t="s">
        <v>45</v>
      </c>
      <c r="D171" s="13">
        <v>45117.82638888889</v>
      </c>
      <c r="E171" s="1" t="s">
        <v>869</v>
      </c>
      <c r="F171" s="1" t="s">
        <v>870</v>
      </c>
      <c r="G171" s="1" t="s">
        <v>39</v>
      </c>
      <c r="H171" s="1">
        <v>0.0</v>
      </c>
      <c r="I171" s="1">
        <v>361568.66</v>
      </c>
      <c r="J171" s="1">
        <v>2023.0</v>
      </c>
      <c r="K171" s="1" t="s">
        <v>48</v>
      </c>
      <c r="L171" s="1" t="s">
        <v>576</v>
      </c>
      <c r="M171" s="13"/>
      <c r="N171" s="1" t="s">
        <v>182</v>
      </c>
      <c r="O171" s="1"/>
      <c r="P171" s="1"/>
      <c r="Q171" s="1"/>
      <c r="R171" s="1" t="s">
        <v>872</v>
      </c>
      <c r="S171" s="1" t="s">
        <v>576</v>
      </c>
      <c r="T171" s="1">
        <v>45139.969976851855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>
        <v>0.0</v>
      </c>
      <c r="AJ171" s="1"/>
      <c r="AK171" s="1"/>
      <c r="AL171" s="1"/>
      <c r="AM171" s="1"/>
      <c r="AN171" s="1"/>
      <c r="AO171" s="5" t="str">
        <f>'Data Log'!$B171&amp;"_"&amp;'Data Log'!$N171</f>
        <v>PO_CNR_AC_June_230710195000109_Invoice Validation</v>
      </c>
    </row>
    <row r="172" ht="15.75" customHeight="1">
      <c r="A172" s="1">
        <v>599.0</v>
      </c>
      <c r="B172" s="1" t="s">
        <v>503</v>
      </c>
      <c r="C172" s="1" t="s">
        <v>65</v>
      </c>
      <c r="D172" s="13">
        <v>45119.870833333334</v>
      </c>
      <c r="E172" s="1" t="s">
        <v>869</v>
      </c>
      <c r="F172" s="1" t="s">
        <v>870</v>
      </c>
      <c r="G172" s="1" t="s">
        <v>39</v>
      </c>
      <c r="H172" s="1">
        <v>2803503.42</v>
      </c>
      <c r="I172" s="1">
        <v>0.0</v>
      </c>
      <c r="J172" s="1">
        <v>2023.0</v>
      </c>
      <c r="K172" s="1" t="s">
        <v>48</v>
      </c>
      <c r="L172" s="1" t="s">
        <v>243</v>
      </c>
      <c r="M172" s="13">
        <v>45140.274039351854</v>
      </c>
      <c r="N172" s="1" t="s">
        <v>108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>
        <v>0.0</v>
      </c>
      <c r="AJ172" s="1"/>
      <c r="AK172" s="1"/>
      <c r="AL172" s="1"/>
      <c r="AM172" s="1"/>
      <c r="AN172" s="1"/>
      <c r="AO172" s="5" t="str">
        <f>'Data Log'!$B172&amp;"_"&amp;'Data Log'!$N172</f>
        <v>PO_CNR_FTG_June_230712205400140_Region Update</v>
      </c>
    </row>
    <row r="173" ht="15.75" customHeight="1">
      <c r="A173" s="1">
        <v>628.0</v>
      </c>
      <c r="B173" s="1" t="s">
        <v>425</v>
      </c>
      <c r="C173" s="1" t="s">
        <v>42</v>
      </c>
      <c r="D173" s="13">
        <v>45117.82430555556</v>
      </c>
      <c r="E173" s="1" t="s">
        <v>876</v>
      </c>
      <c r="F173" s="1" t="s">
        <v>877</v>
      </c>
      <c r="G173" s="1" t="s">
        <v>39</v>
      </c>
      <c r="H173" s="1">
        <v>0.0</v>
      </c>
      <c r="I173" s="1">
        <v>845802.32</v>
      </c>
      <c r="J173" s="1">
        <v>2023.0</v>
      </c>
      <c r="K173" s="1" t="s">
        <v>48</v>
      </c>
      <c r="L173" s="1" t="s">
        <v>427</v>
      </c>
      <c r="M173" s="13"/>
      <c r="N173" s="1" t="s">
        <v>182</v>
      </c>
      <c r="O173" s="1"/>
      <c r="P173" s="1"/>
      <c r="Q173" s="1"/>
      <c r="R173" s="1" t="s">
        <v>879</v>
      </c>
      <c r="S173" s="1" t="s">
        <v>427</v>
      </c>
      <c r="T173" s="1">
        <v>45140.44005787037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>
        <v>0.0</v>
      </c>
      <c r="AJ173" s="1"/>
      <c r="AK173" s="1"/>
      <c r="AL173" s="1"/>
      <c r="AM173" s="1"/>
      <c r="AN173" s="1"/>
      <c r="AO173" s="5" t="str">
        <f>'Data Log'!$B173&amp;"_"&amp;'Data Log'!$N173</f>
        <v>PO_WCR_PG_June_230710194700102_Invoice Validation</v>
      </c>
    </row>
    <row r="174" ht="15.75" customHeight="1">
      <c r="A174" s="1">
        <v>629.0</v>
      </c>
      <c r="B174" s="1" t="s">
        <v>425</v>
      </c>
      <c r="C174" s="1" t="s">
        <v>42</v>
      </c>
      <c r="D174" s="13">
        <v>45117.82430555556</v>
      </c>
      <c r="E174" s="1" t="s">
        <v>876</v>
      </c>
      <c r="F174" s="1" t="s">
        <v>877</v>
      </c>
      <c r="G174" s="1" t="s">
        <v>39</v>
      </c>
      <c r="H174" s="1">
        <v>715802.32</v>
      </c>
      <c r="I174" s="1">
        <v>715802.32</v>
      </c>
      <c r="J174" s="1">
        <v>2023.0</v>
      </c>
      <c r="K174" s="1" t="s">
        <v>48</v>
      </c>
      <c r="L174" s="1"/>
      <c r="M174" s="13"/>
      <c r="N174" s="1" t="s">
        <v>414</v>
      </c>
      <c r="O174" s="1" t="s">
        <v>249</v>
      </c>
      <c r="P174" s="1">
        <v>45140.44929398148</v>
      </c>
      <c r="Q174" s="1" t="s">
        <v>878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>
        <v>0.0</v>
      </c>
      <c r="AJ174" s="1"/>
      <c r="AK174" s="1"/>
      <c r="AL174" s="1"/>
      <c r="AM174" s="1"/>
      <c r="AN174" s="1"/>
      <c r="AO174" s="5" t="str">
        <f>'Data Log'!$B174&amp;"_"&amp;'Data Log'!$N174</f>
        <v>PO_WCR_PG_June_230710194700102_Re-Submit_Invoice(RG reject)</v>
      </c>
    </row>
    <row r="175" ht="15.75" customHeight="1">
      <c r="A175" s="1">
        <v>661.0</v>
      </c>
      <c r="B175" s="1" t="s">
        <v>123</v>
      </c>
      <c r="C175" s="1" t="s">
        <v>124</v>
      </c>
      <c r="D175" s="13">
        <v>45140.68958333333</v>
      </c>
      <c r="E175" s="1" t="s">
        <v>881</v>
      </c>
      <c r="F175" s="1" t="s">
        <v>881</v>
      </c>
      <c r="G175" s="1" t="s">
        <v>125</v>
      </c>
      <c r="H175" s="1">
        <v>60000.0</v>
      </c>
      <c r="I175" s="1">
        <v>0.0</v>
      </c>
      <c r="J175" s="1">
        <v>2023.0</v>
      </c>
      <c r="K175" s="1" t="s">
        <v>38</v>
      </c>
      <c r="L175" s="1" t="s">
        <v>396</v>
      </c>
      <c r="M175" s="13">
        <v>45140.63872685185</v>
      </c>
      <c r="N175" s="1" t="s">
        <v>108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>
        <v>0.0</v>
      </c>
      <c r="AJ175" s="1"/>
      <c r="AK175" s="1"/>
      <c r="AL175" s="1"/>
      <c r="AM175" s="1"/>
      <c r="AN175" s="1"/>
      <c r="AO175" s="5" t="str">
        <f>'Data Log'!$B175&amp;"_"&amp;'Data Log'!$N175</f>
        <v>PO_Central Office_CCTV_July_Eagle Alert_230802163300275_Region Update</v>
      </c>
    </row>
    <row r="176" ht="15.75" customHeight="1">
      <c r="A176" s="1">
        <v>662.0</v>
      </c>
      <c r="B176" s="1" t="s">
        <v>103</v>
      </c>
      <c r="C176" s="1" t="s">
        <v>104</v>
      </c>
      <c r="D176" s="13">
        <v>45140.688888888886</v>
      </c>
      <c r="E176" s="1" t="s">
        <v>881</v>
      </c>
      <c r="F176" s="1" t="s">
        <v>881</v>
      </c>
      <c r="G176" s="1" t="s">
        <v>105</v>
      </c>
      <c r="H176" s="1">
        <v>713700.0</v>
      </c>
      <c r="I176" s="1">
        <v>0.0</v>
      </c>
      <c r="J176" s="1">
        <v>2023.0</v>
      </c>
      <c r="K176" s="1" t="s">
        <v>38</v>
      </c>
      <c r="L176" s="1" t="s">
        <v>396</v>
      </c>
      <c r="M176" s="13">
        <v>45140.64466435185</v>
      </c>
      <c r="N176" s="1" t="s">
        <v>108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>
        <v>0.0</v>
      </c>
      <c r="AJ176" s="1"/>
      <c r="AK176" s="1"/>
      <c r="AL176" s="1"/>
      <c r="AM176" s="1"/>
      <c r="AN176" s="1"/>
      <c r="AO176" s="5" t="str">
        <f>'Data Log'!$B176&amp;"_"&amp;'Data Log'!$N176</f>
        <v>PO_Central Office_Security_July_Avant Guard_230802163200237_Region Update</v>
      </c>
    </row>
    <row r="177" ht="15.75" customHeight="1">
      <c r="A177" s="1">
        <v>663.0</v>
      </c>
      <c r="B177" s="1" t="s">
        <v>130</v>
      </c>
      <c r="C177" s="1" t="s">
        <v>104</v>
      </c>
      <c r="D177" s="13">
        <v>45140.68958333333</v>
      </c>
      <c r="E177" s="1" t="s">
        <v>881</v>
      </c>
      <c r="F177" s="1" t="s">
        <v>881</v>
      </c>
      <c r="G177" s="1" t="s">
        <v>125</v>
      </c>
      <c r="H177" s="1">
        <v>6000000.0</v>
      </c>
      <c r="I177" s="1">
        <v>0.0</v>
      </c>
      <c r="J177" s="1">
        <v>2023.0</v>
      </c>
      <c r="K177" s="1" t="s">
        <v>38</v>
      </c>
      <c r="L177" s="1" t="s">
        <v>396</v>
      </c>
      <c r="M177" s="13">
        <v>45140.645370370374</v>
      </c>
      <c r="N177" s="1" t="s">
        <v>108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>
        <v>0.0</v>
      </c>
      <c r="AJ177" s="1"/>
      <c r="AK177" s="1"/>
      <c r="AL177" s="1"/>
      <c r="AM177" s="1"/>
      <c r="AN177" s="1"/>
      <c r="AO177" s="5" t="str">
        <f>'Data Log'!$B177&amp;"_"&amp;'Data Log'!$N177</f>
        <v>PO_Central Office_Security_July_Eagle Alert_230802163300255_Region Update</v>
      </c>
    </row>
    <row r="178" ht="15.75" customHeight="1">
      <c r="A178" s="1">
        <v>694.0</v>
      </c>
      <c r="B178" s="1" t="s">
        <v>101</v>
      </c>
      <c r="C178" s="1" t="s">
        <v>65</v>
      </c>
      <c r="D178" s="13">
        <v>45140.688888888886</v>
      </c>
      <c r="E178" s="1" t="s">
        <v>876</v>
      </c>
      <c r="F178" s="1" t="s">
        <v>877</v>
      </c>
      <c r="G178" s="1" t="s">
        <v>39</v>
      </c>
      <c r="H178" s="1">
        <v>59220.16</v>
      </c>
      <c r="I178" s="1">
        <v>0.0</v>
      </c>
      <c r="J178" s="1">
        <v>2023.0</v>
      </c>
      <c r="K178" s="1" t="s">
        <v>38</v>
      </c>
      <c r="L178" s="1" t="s">
        <v>410</v>
      </c>
      <c r="M178" s="13">
        <v>45141.4465625</v>
      </c>
      <c r="N178" s="1" t="s">
        <v>108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>
        <v>0.0</v>
      </c>
      <c r="AJ178" s="1"/>
      <c r="AK178" s="1"/>
      <c r="AL178" s="1"/>
      <c r="AM178" s="1"/>
      <c r="AN178" s="1"/>
      <c r="AO178" s="5" t="str">
        <f>'Data Log'!$B178&amp;"_"&amp;'Data Log'!$N178</f>
        <v>PO_WCR_FTG_July_Browns Engineering and Construction Pvt Ltd_230802163200239_Region Update</v>
      </c>
    </row>
    <row r="179" ht="15.75" customHeight="1">
      <c r="A179" s="1">
        <v>695.0</v>
      </c>
      <c r="B179" s="1" t="s">
        <v>97</v>
      </c>
      <c r="C179" s="1" t="s">
        <v>65</v>
      </c>
      <c r="D179" s="13">
        <v>45119.86875</v>
      </c>
      <c r="E179" s="1" t="s">
        <v>876</v>
      </c>
      <c r="F179" s="1" t="s">
        <v>877</v>
      </c>
      <c r="G179" s="1" t="s">
        <v>39</v>
      </c>
      <c r="H179" s="1">
        <v>59220.16</v>
      </c>
      <c r="I179" s="1">
        <v>0.0</v>
      </c>
      <c r="J179" s="1">
        <v>2023.0</v>
      </c>
      <c r="K179" s="1" t="s">
        <v>48</v>
      </c>
      <c r="L179" s="1" t="s">
        <v>410</v>
      </c>
      <c r="M179" s="13">
        <v>45141.44732638889</v>
      </c>
      <c r="N179" s="1" t="s">
        <v>108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>
        <v>0.0</v>
      </c>
      <c r="AJ179" s="1"/>
      <c r="AK179" s="1"/>
      <c r="AL179" s="1"/>
      <c r="AM179" s="1"/>
      <c r="AN179" s="1"/>
      <c r="AO179" s="5" t="str">
        <f>'Data Log'!$B179&amp;"_"&amp;'Data Log'!$N179</f>
        <v>PO_WCR_FTG_June_Browns Engineering and Construction Pvt Ltd_230712205100138_Region Update</v>
      </c>
    </row>
    <row r="180" ht="15.75" customHeight="1">
      <c r="A180" s="1">
        <v>727.0</v>
      </c>
      <c r="B180" s="1" t="s">
        <v>299</v>
      </c>
      <c r="C180" s="1" t="s">
        <v>45</v>
      </c>
      <c r="D180" s="13">
        <v>45140.68958333333</v>
      </c>
      <c r="E180" s="1" t="s">
        <v>884</v>
      </c>
      <c r="F180" s="1" t="s">
        <v>885</v>
      </c>
      <c r="G180" s="1" t="s">
        <v>39</v>
      </c>
      <c r="H180" s="1">
        <v>0.0</v>
      </c>
      <c r="I180" s="1">
        <v>0.0</v>
      </c>
      <c r="J180" s="1">
        <v>2023.0</v>
      </c>
      <c r="K180" s="1" t="s">
        <v>38</v>
      </c>
      <c r="L180" s="1" t="s">
        <v>301</v>
      </c>
      <c r="M180" s="13">
        <v>45142.41732638889</v>
      </c>
      <c r="N180" s="1" t="s">
        <v>108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>
        <v>0.0</v>
      </c>
      <c r="AJ180" s="1"/>
      <c r="AK180" s="1"/>
      <c r="AL180" s="1"/>
      <c r="AM180" s="1"/>
      <c r="AN180" s="1"/>
      <c r="AO180" s="5" t="str">
        <f>'Data Log'!$B180&amp;"_"&amp;'Data Log'!$N180</f>
        <v>PO_NTR_AC_July_Browns Engineering and Construction Pvt Ltd_230802163300263_Region Update</v>
      </c>
    </row>
    <row r="181" ht="15.75" customHeight="1">
      <c r="A181" s="1">
        <v>728.0</v>
      </c>
      <c r="B181" s="1" t="s">
        <v>127</v>
      </c>
      <c r="C181" s="1" t="s">
        <v>128</v>
      </c>
      <c r="D181" s="13">
        <v>45140.688888888886</v>
      </c>
      <c r="E181" s="1" t="s">
        <v>881</v>
      </c>
      <c r="F181" s="1" t="s">
        <v>881</v>
      </c>
      <c r="G181" s="1" t="s">
        <v>125</v>
      </c>
      <c r="H181" s="1">
        <v>1800000.0</v>
      </c>
      <c r="I181" s="1">
        <v>0.0</v>
      </c>
      <c r="J181" s="1">
        <v>2023.0</v>
      </c>
      <c r="K181" s="1" t="s">
        <v>38</v>
      </c>
      <c r="L181" s="1" t="s">
        <v>149</v>
      </c>
      <c r="M181" s="13">
        <v>45142.46212962963</v>
      </c>
      <c r="N181" s="1" t="s">
        <v>108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>
        <v>0.0</v>
      </c>
      <c r="AJ181" s="1"/>
      <c r="AK181" s="1"/>
      <c r="AL181" s="1"/>
      <c r="AM181" s="1"/>
      <c r="AN181" s="1"/>
      <c r="AO181" s="5" t="str">
        <f>'Data Log'!$B181&amp;"_"&amp;'Data Log'!$N181</f>
        <v>PO_Central Office_Investigation_July_Eagle Alert_230802163200240_Region Update</v>
      </c>
    </row>
    <row r="182" ht="15.75" customHeight="1">
      <c r="A182" s="1">
        <v>729.0</v>
      </c>
      <c r="B182" s="1" t="s">
        <v>130</v>
      </c>
      <c r="C182" s="1" t="s">
        <v>104</v>
      </c>
      <c r="D182" s="13">
        <v>45140.68958333333</v>
      </c>
      <c r="E182" s="1" t="s">
        <v>881</v>
      </c>
      <c r="F182" s="1" t="s">
        <v>881</v>
      </c>
      <c r="G182" s="1" t="s">
        <v>125</v>
      </c>
      <c r="H182" s="1">
        <v>6000000.0</v>
      </c>
      <c r="I182" s="1">
        <v>5940800.0</v>
      </c>
      <c r="J182" s="1">
        <v>2023.0</v>
      </c>
      <c r="K182" s="1" t="s">
        <v>38</v>
      </c>
      <c r="L182" s="1"/>
      <c r="M182" s="13"/>
      <c r="N182" s="1" t="s">
        <v>154</v>
      </c>
      <c r="O182" s="1" t="s">
        <v>404</v>
      </c>
      <c r="P182" s="1">
        <v>45142.46827546296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>
        <v>0.0</v>
      </c>
      <c r="AJ182" s="1"/>
      <c r="AK182" s="1"/>
      <c r="AL182" s="1"/>
      <c r="AM182" s="1"/>
      <c r="AN182" s="1"/>
      <c r="AO182" s="5" t="str">
        <f>'Data Log'!$B182&amp;"_"&amp;'Data Log'!$N182</f>
        <v>PO_Central Office_Security_July_Eagle Alert_230802163300255_Submit Invoice</v>
      </c>
    </row>
    <row r="183" ht="15.75" customHeight="1">
      <c r="A183" s="1">
        <v>730.0</v>
      </c>
      <c r="B183" s="1" t="s">
        <v>123</v>
      </c>
      <c r="C183" s="1" t="s">
        <v>124</v>
      </c>
      <c r="D183" s="13">
        <v>45140.68958333333</v>
      </c>
      <c r="E183" s="1" t="s">
        <v>881</v>
      </c>
      <c r="F183" s="1" t="s">
        <v>881</v>
      </c>
      <c r="G183" s="1" t="s">
        <v>125</v>
      </c>
      <c r="H183" s="1">
        <v>60000.0</v>
      </c>
      <c r="I183" s="1">
        <v>33250.0</v>
      </c>
      <c r="J183" s="1">
        <v>2023.0</v>
      </c>
      <c r="K183" s="1" t="s">
        <v>38</v>
      </c>
      <c r="L183" s="1"/>
      <c r="M183" s="13"/>
      <c r="N183" s="1" t="s">
        <v>154</v>
      </c>
      <c r="O183" s="1" t="s">
        <v>404</v>
      </c>
      <c r="P183" s="1">
        <v>45142.46971064815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>
        <v>0.0</v>
      </c>
      <c r="AJ183" s="1"/>
      <c r="AK183" s="1"/>
      <c r="AL183" s="1"/>
      <c r="AM183" s="1"/>
      <c r="AN183" s="1"/>
      <c r="AO183" s="5" t="str">
        <f>'Data Log'!$B183&amp;"_"&amp;'Data Log'!$N183</f>
        <v>PO_Central Office_CCTV_July_Eagle Alert_230802163300275_Submit Invoice</v>
      </c>
    </row>
    <row r="184" ht="15.75" customHeight="1">
      <c r="A184" s="1">
        <v>731.0</v>
      </c>
      <c r="B184" s="1" t="s">
        <v>123</v>
      </c>
      <c r="C184" s="1" t="s">
        <v>124</v>
      </c>
      <c r="D184" s="13">
        <v>45140.68958333333</v>
      </c>
      <c r="E184" s="1" t="s">
        <v>881</v>
      </c>
      <c r="F184" s="1" t="s">
        <v>881</v>
      </c>
      <c r="G184" s="1" t="s">
        <v>125</v>
      </c>
      <c r="H184" s="1">
        <v>0.0</v>
      </c>
      <c r="I184" s="1">
        <v>33250.0</v>
      </c>
      <c r="J184" s="1">
        <v>2023.0</v>
      </c>
      <c r="K184" s="1" t="s">
        <v>38</v>
      </c>
      <c r="L184" s="1" t="s">
        <v>396</v>
      </c>
      <c r="M184" s="13"/>
      <c r="N184" s="1" t="s">
        <v>182</v>
      </c>
      <c r="O184" s="1"/>
      <c r="P184" s="1"/>
      <c r="Q184" s="1"/>
      <c r="R184" s="1" t="s">
        <v>872</v>
      </c>
      <c r="S184" s="1" t="s">
        <v>149</v>
      </c>
      <c r="T184" s="1">
        <v>45142.46776620371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>
        <v>0.0</v>
      </c>
      <c r="AJ184" s="1"/>
      <c r="AK184" s="1"/>
      <c r="AL184" s="1"/>
      <c r="AM184" s="1"/>
      <c r="AN184" s="1"/>
      <c r="AO184" s="5" t="str">
        <f>'Data Log'!$B184&amp;"_"&amp;'Data Log'!$N184</f>
        <v>PO_Central Office_CCTV_July_Eagle Alert_230802163300275_Invoice Validation</v>
      </c>
    </row>
    <row r="185" ht="15.75" customHeight="1">
      <c r="A185" s="1">
        <v>732.0</v>
      </c>
      <c r="B185" s="1" t="s">
        <v>127</v>
      </c>
      <c r="C185" s="1" t="s">
        <v>128</v>
      </c>
      <c r="D185" s="13">
        <v>45140.688888888886</v>
      </c>
      <c r="E185" s="1" t="s">
        <v>881</v>
      </c>
      <c r="F185" s="1" t="s">
        <v>881</v>
      </c>
      <c r="G185" s="1" t="s">
        <v>125</v>
      </c>
      <c r="H185" s="1">
        <v>1800000.0</v>
      </c>
      <c r="I185" s="1">
        <v>1744000.0</v>
      </c>
      <c r="J185" s="1">
        <v>2023.0</v>
      </c>
      <c r="K185" s="1" t="s">
        <v>38</v>
      </c>
      <c r="L185" s="1"/>
      <c r="M185" s="13"/>
      <c r="N185" s="1" t="s">
        <v>154</v>
      </c>
      <c r="O185" s="1" t="s">
        <v>404</v>
      </c>
      <c r="P185" s="1">
        <v>45142.47329861111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0.0</v>
      </c>
      <c r="AJ185" s="1"/>
      <c r="AK185" s="1"/>
      <c r="AL185" s="1"/>
      <c r="AM185" s="1"/>
      <c r="AN185" s="1"/>
      <c r="AO185" s="5" t="str">
        <f>'Data Log'!$B185&amp;"_"&amp;'Data Log'!$N185</f>
        <v>PO_Central Office_Investigation_July_Eagle Alert_230802163200240_Submit Invoice</v>
      </c>
    </row>
    <row r="186" ht="15.75" customHeight="1">
      <c r="A186" s="1">
        <v>733.0</v>
      </c>
      <c r="B186" s="1" t="s">
        <v>127</v>
      </c>
      <c r="C186" s="1" t="s">
        <v>128</v>
      </c>
      <c r="D186" s="13">
        <v>45140.688888888886</v>
      </c>
      <c r="E186" s="1" t="s">
        <v>881</v>
      </c>
      <c r="F186" s="1" t="s">
        <v>881</v>
      </c>
      <c r="G186" s="1" t="s">
        <v>125</v>
      </c>
      <c r="H186" s="1">
        <v>0.0</v>
      </c>
      <c r="I186" s="1">
        <v>1744000.0</v>
      </c>
      <c r="J186" s="1">
        <v>2023.0</v>
      </c>
      <c r="K186" s="1" t="s">
        <v>38</v>
      </c>
      <c r="L186" s="1" t="s">
        <v>149</v>
      </c>
      <c r="M186" s="13"/>
      <c r="N186" s="1" t="s">
        <v>182</v>
      </c>
      <c r="O186" s="1"/>
      <c r="P186" s="1"/>
      <c r="Q186" s="1"/>
      <c r="R186" s="1" t="s">
        <v>872</v>
      </c>
      <c r="S186" s="1" t="s">
        <v>149</v>
      </c>
      <c r="T186" s="1">
        <v>45142.47178240741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>
        <v>0.0</v>
      </c>
      <c r="AJ186" s="1"/>
      <c r="AK186" s="1"/>
      <c r="AL186" s="1"/>
      <c r="AM186" s="1"/>
      <c r="AN186" s="1"/>
      <c r="AO186" s="5" t="str">
        <f>'Data Log'!$B186&amp;"_"&amp;'Data Log'!$N186</f>
        <v>PO_Central Office_Investigation_July_Eagle Alert_230802163200240_Invoice Validation</v>
      </c>
    </row>
    <row r="187" ht="15.75" customHeight="1">
      <c r="A187" s="1">
        <v>734.0</v>
      </c>
      <c r="B187" s="1" t="s">
        <v>130</v>
      </c>
      <c r="C187" s="1" t="s">
        <v>104</v>
      </c>
      <c r="D187" s="13">
        <v>45140.68958333333</v>
      </c>
      <c r="E187" s="1" t="s">
        <v>881</v>
      </c>
      <c r="F187" s="1" t="s">
        <v>881</v>
      </c>
      <c r="G187" s="1" t="s">
        <v>125</v>
      </c>
      <c r="H187" s="1">
        <v>0.0</v>
      </c>
      <c r="I187" s="1">
        <v>5940800.0</v>
      </c>
      <c r="J187" s="1">
        <v>2023.0</v>
      </c>
      <c r="K187" s="1" t="s">
        <v>38</v>
      </c>
      <c r="L187" s="1" t="s">
        <v>396</v>
      </c>
      <c r="M187" s="13"/>
      <c r="N187" s="1" t="s">
        <v>182</v>
      </c>
      <c r="O187" s="1"/>
      <c r="P187" s="1"/>
      <c r="Q187" s="1"/>
      <c r="R187" s="1" t="s">
        <v>872</v>
      </c>
      <c r="S187" s="1" t="s">
        <v>396</v>
      </c>
      <c r="T187" s="1">
        <v>45142.482083333336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>
        <v>0.0</v>
      </c>
      <c r="AJ187" s="1"/>
      <c r="AK187" s="1"/>
      <c r="AL187" s="1"/>
      <c r="AM187" s="1"/>
      <c r="AN187" s="1"/>
      <c r="AO187" s="5" t="str">
        <f>'Data Log'!$B187&amp;"_"&amp;'Data Log'!$N187</f>
        <v>PO_Central Office_Security_July_Eagle Alert_230802163300255_Invoice Validation</v>
      </c>
    </row>
    <row r="188" ht="15.75" customHeight="1">
      <c r="A188" s="1">
        <v>735.0</v>
      </c>
      <c r="B188" s="1" t="s">
        <v>132</v>
      </c>
      <c r="C188" s="1" t="s">
        <v>65</v>
      </c>
      <c r="D188" s="13">
        <v>45119.870833333334</v>
      </c>
      <c r="E188" s="1" t="s">
        <v>869</v>
      </c>
      <c r="F188" s="1" t="s">
        <v>870</v>
      </c>
      <c r="G188" s="1" t="s">
        <v>39</v>
      </c>
      <c r="H188" s="1">
        <v>2803503.42</v>
      </c>
      <c r="I188" s="1">
        <v>2803503.42</v>
      </c>
      <c r="J188" s="1">
        <v>2023.0</v>
      </c>
      <c r="K188" s="1" t="s">
        <v>48</v>
      </c>
      <c r="L188" s="1"/>
      <c r="M188" s="13"/>
      <c r="N188" s="1" t="s">
        <v>154</v>
      </c>
      <c r="O188" s="1" t="s">
        <v>249</v>
      </c>
      <c r="P188" s="1">
        <v>45142.54439814815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0.0</v>
      </c>
      <c r="AJ188" s="1"/>
      <c r="AK188" s="1"/>
      <c r="AL188" s="1"/>
      <c r="AM188" s="1"/>
      <c r="AN188" s="1"/>
      <c r="AO188" s="5" t="str">
        <f>'Data Log'!$B188&amp;"_"&amp;'Data Log'!$N188</f>
        <v>PO_CNR_FTG_June_Browns Engineering and Construction Pvt Ltd_230712205400140_Submit Invoice</v>
      </c>
    </row>
    <row r="189" ht="15.75" customHeight="1">
      <c r="A189" s="1">
        <v>760.0</v>
      </c>
      <c r="B189" s="1" t="s">
        <v>132</v>
      </c>
      <c r="C189" s="1" t="s">
        <v>65</v>
      </c>
      <c r="D189" s="13">
        <v>45119.870833333334</v>
      </c>
      <c r="E189" s="1" t="s">
        <v>869</v>
      </c>
      <c r="F189" s="1" t="s">
        <v>870</v>
      </c>
      <c r="G189" s="1" t="s">
        <v>39</v>
      </c>
      <c r="H189" s="1">
        <v>0.0</v>
      </c>
      <c r="I189" s="1">
        <v>2803503.42</v>
      </c>
      <c r="J189" s="1">
        <v>2023.0</v>
      </c>
      <c r="K189" s="1" t="s">
        <v>48</v>
      </c>
      <c r="L189" s="1" t="s">
        <v>243</v>
      </c>
      <c r="M189" s="13"/>
      <c r="N189" s="1" t="s">
        <v>182</v>
      </c>
      <c r="O189" s="1"/>
      <c r="P189" s="1"/>
      <c r="Q189" s="1"/>
      <c r="R189" s="1" t="s">
        <v>872</v>
      </c>
      <c r="S189" s="1" t="s">
        <v>243</v>
      </c>
      <c r="T189" s="1">
        <v>45142.62221064815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>
        <v>0.0</v>
      </c>
      <c r="AJ189" s="1"/>
      <c r="AK189" s="1"/>
      <c r="AL189" s="1"/>
      <c r="AM189" s="1"/>
      <c r="AN189" s="1"/>
      <c r="AO189" s="5" t="str">
        <f>'Data Log'!$B189&amp;"_"&amp;'Data Log'!$N189</f>
        <v>PO_CNR_FTG_June_Browns Engineering and Construction Pvt Ltd_230712205400140_Invoice Validation</v>
      </c>
    </row>
    <row r="190" ht="15.75" customHeight="1">
      <c r="A190" s="1">
        <v>761.0</v>
      </c>
      <c r="B190" s="1" t="s">
        <v>97</v>
      </c>
      <c r="C190" s="1" t="s">
        <v>65</v>
      </c>
      <c r="D190" s="13">
        <v>45119.86875</v>
      </c>
      <c r="E190" s="1" t="s">
        <v>876</v>
      </c>
      <c r="F190" s="1" t="s">
        <v>877</v>
      </c>
      <c r="G190" s="1" t="s">
        <v>39</v>
      </c>
      <c r="H190" s="1">
        <v>59220.16</v>
      </c>
      <c r="I190" s="1">
        <v>59220.16</v>
      </c>
      <c r="J190" s="1">
        <v>2023.0</v>
      </c>
      <c r="K190" s="1" t="s">
        <v>48</v>
      </c>
      <c r="L190" s="1"/>
      <c r="M190" s="13"/>
      <c r="N190" s="1" t="s">
        <v>154</v>
      </c>
      <c r="O190" s="1" t="s">
        <v>249</v>
      </c>
      <c r="P190" s="1">
        <v>45142.69712962963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0.0</v>
      </c>
      <c r="AJ190" s="1"/>
      <c r="AK190" s="1"/>
      <c r="AL190" s="1"/>
      <c r="AM190" s="1"/>
      <c r="AN190" s="1"/>
      <c r="AO190" s="5" t="str">
        <f>'Data Log'!$B190&amp;"_"&amp;'Data Log'!$N190</f>
        <v>PO_WCR_FTG_June_Browns Engineering and Construction Pvt Ltd_230712205100138_Submit Invoice</v>
      </c>
    </row>
    <row r="191" ht="15.75" customHeight="1">
      <c r="A191" s="1">
        <v>793.0</v>
      </c>
      <c r="B191" s="1" t="s">
        <v>132</v>
      </c>
      <c r="C191" s="1" t="s">
        <v>65</v>
      </c>
      <c r="D191" s="13"/>
      <c r="E191" s="1" t="s">
        <v>869</v>
      </c>
      <c r="F191" s="1" t="s">
        <v>870</v>
      </c>
      <c r="G191" s="1" t="s">
        <v>39</v>
      </c>
      <c r="H191" s="1">
        <v>2803503.42</v>
      </c>
      <c r="I191" s="1">
        <v>2803503.42</v>
      </c>
      <c r="J191" s="1">
        <v>2023.0</v>
      </c>
      <c r="K191" s="1" t="s">
        <v>48</v>
      </c>
      <c r="L191" s="1"/>
      <c r="M191" s="13"/>
      <c r="N191" s="1" t="s">
        <v>138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872</v>
      </c>
      <c r="AB191" s="1" t="s">
        <v>292</v>
      </c>
      <c r="AC191" s="1">
        <v>45145.39879629629</v>
      </c>
      <c r="AD191" s="1"/>
      <c r="AE191" s="1"/>
      <c r="AF191" s="1"/>
      <c r="AG191" s="1"/>
      <c r="AH191" s="1"/>
      <c r="AI191" s="1">
        <v>0.0</v>
      </c>
      <c r="AJ191" s="1"/>
      <c r="AK191" s="1"/>
      <c r="AL191" s="1"/>
      <c r="AM191" s="1"/>
      <c r="AN191" s="1"/>
      <c r="AO191" s="5" t="str">
        <f>'Data Log'!$B191&amp;"_"&amp;'Data Log'!$N191</f>
        <v>PO_CNR_FTG_June_Browns Engineering and Construction Pvt Ltd_230712205400140_SCM Invoice Validation</v>
      </c>
    </row>
    <row r="192" ht="15.75" customHeight="1">
      <c r="A192" s="1">
        <v>794.0</v>
      </c>
      <c r="B192" s="1" t="s">
        <v>130</v>
      </c>
      <c r="C192" s="1" t="s">
        <v>104</v>
      </c>
      <c r="D192" s="13"/>
      <c r="E192" s="1" t="s">
        <v>881</v>
      </c>
      <c r="F192" s="1" t="s">
        <v>881</v>
      </c>
      <c r="G192" s="1" t="s">
        <v>125</v>
      </c>
      <c r="H192" s="1">
        <v>6000000.0</v>
      </c>
      <c r="I192" s="1">
        <v>5940800.0</v>
      </c>
      <c r="J192" s="1">
        <v>2023.0</v>
      </c>
      <c r="K192" s="1" t="s">
        <v>38</v>
      </c>
      <c r="L192" s="1"/>
      <c r="M192" s="13"/>
      <c r="N192" s="1" t="s">
        <v>138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872</v>
      </c>
      <c r="AB192" s="1" t="s">
        <v>292</v>
      </c>
      <c r="AC192" s="1">
        <v>45145.398981481485</v>
      </c>
      <c r="AD192" s="1"/>
      <c r="AE192" s="1"/>
      <c r="AF192" s="1"/>
      <c r="AG192" s="1"/>
      <c r="AH192" s="1"/>
      <c r="AI192" s="1">
        <v>0.0</v>
      </c>
      <c r="AJ192" s="1"/>
      <c r="AK192" s="1"/>
      <c r="AL192" s="1"/>
      <c r="AM192" s="1"/>
      <c r="AN192" s="1"/>
      <c r="AO192" s="5" t="str">
        <f>'Data Log'!$B192&amp;"_"&amp;'Data Log'!$N192</f>
        <v>PO_Central Office_Security_July_Eagle Alert_230802163300255_SCM Invoice Validation</v>
      </c>
    </row>
    <row r="193" ht="15.75" customHeight="1">
      <c r="A193" s="1">
        <v>795.0</v>
      </c>
      <c r="B193" s="1" t="s">
        <v>127</v>
      </c>
      <c r="C193" s="1" t="s">
        <v>128</v>
      </c>
      <c r="D193" s="13"/>
      <c r="E193" s="1" t="s">
        <v>881</v>
      </c>
      <c r="F193" s="1" t="s">
        <v>881</v>
      </c>
      <c r="G193" s="1" t="s">
        <v>125</v>
      </c>
      <c r="H193" s="1">
        <v>1800000.0</v>
      </c>
      <c r="I193" s="1">
        <v>1744000.0</v>
      </c>
      <c r="J193" s="1">
        <v>2023.0</v>
      </c>
      <c r="K193" s="1" t="s">
        <v>38</v>
      </c>
      <c r="L193" s="1"/>
      <c r="M193" s="13"/>
      <c r="N193" s="1" t="s">
        <v>138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 t="s">
        <v>872</v>
      </c>
      <c r="AB193" s="1" t="s">
        <v>292</v>
      </c>
      <c r="AC193" s="1">
        <v>45145.39910879629</v>
      </c>
      <c r="AD193" s="1"/>
      <c r="AE193" s="1"/>
      <c r="AF193" s="1"/>
      <c r="AG193" s="1"/>
      <c r="AH193" s="1"/>
      <c r="AI193" s="1">
        <v>0.0</v>
      </c>
      <c r="AJ193" s="1"/>
      <c r="AK193" s="1"/>
      <c r="AL193" s="1"/>
      <c r="AM193" s="1"/>
      <c r="AN193" s="1"/>
      <c r="AO193" s="5" t="str">
        <f>'Data Log'!$B193&amp;"_"&amp;'Data Log'!$N193</f>
        <v>PO_Central Office_Investigation_July_Eagle Alert_230802163200240_SCM Invoice Validation</v>
      </c>
    </row>
    <row r="194" ht="15.75" customHeight="1">
      <c r="A194" s="1">
        <v>796.0</v>
      </c>
      <c r="B194" s="1" t="s">
        <v>123</v>
      </c>
      <c r="C194" s="1" t="s">
        <v>124</v>
      </c>
      <c r="D194" s="13"/>
      <c r="E194" s="1" t="s">
        <v>881</v>
      </c>
      <c r="F194" s="1" t="s">
        <v>881</v>
      </c>
      <c r="G194" s="1" t="s">
        <v>125</v>
      </c>
      <c r="H194" s="1">
        <v>60000.0</v>
      </c>
      <c r="I194" s="1">
        <v>33250.0</v>
      </c>
      <c r="J194" s="1">
        <v>2023.0</v>
      </c>
      <c r="K194" s="1" t="s">
        <v>38</v>
      </c>
      <c r="L194" s="1"/>
      <c r="M194" s="13"/>
      <c r="N194" s="1" t="s">
        <v>138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872</v>
      </c>
      <c r="AB194" s="1" t="s">
        <v>292</v>
      </c>
      <c r="AC194" s="1">
        <v>45145.39949074074</v>
      </c>
      <c r="AD194" s="1"/>
      <c r="AE194" s="1"/>
      <c r="AF194" s="1"/>
      <c r="AG194" s="1"/>
      <c r="AH194" s="1"/>
      <c r="AI194" s="1">
        <v>0.0</v>
      </c>
      <c r="AJ194" s="1"/>
      <c r="AK194" s="1"/>
      <c r="AL194" s="1"/>
      <c r="AM194" s="1"/>
      <c r="AN194" s="1"/>
      <c r="AO194" s="5" t="str">
        <f>'Data Log'!$B194&amp;"_"&amp;'Data Log'!$N194</f>
        <v>PO_Central Office_CCTV_July_Eagle Alert_230802163300275_SCM Invoice Validation</v>
      </c>
    </row>
    <row r="195" ht="15.75" customHeight="1">
      <c r="A195" s="1">
        <v>797.0</v>
      </c>
      <c r="B195" s="1" t="s">
        <v>97</v>
      </c>
      <c r="C195" s="1" t="s">
        <v>65</v>
      </c>
      <c r="D195" s="13">
        <v>45119.86875</v>
      </c>
      <c r="E195" s="1" t="s">
        <v>876</v>
      </c>
      <c r="F195" s="1" t="s">
        <v>877</v>
      </c>
      <c r="G195" s="1" t="s">
        <v>39</v>
      </c>
      <c r="H195" s="1">
        <v>0.0</v>
      </c>
      <c r="I195" s="1">
        <v>59220.16</v>
      </c>
      <c r="J195" s="1">
        <v>2023.0</v>
      </c>
      <c r="K195" s="1" t="s">
        <v>48</v>
      </c>
      <c r="L195" s="1" t="s">
        <v>410</v>
      </c>
      <c r="M195" s="13"/>
      <c r="N195" s="1" t="s">
        <v>182</v>
      </c>
      <c r="O195" s="1"/>
      <c r="P195" s="1"/>
      <c r="Q195" s="1"/>
      <c r="R195" s="1" t="s">
        <v>879</v>
      </c>
      <c r="S195" s="1" t="s">
        <v>410</v>
      </c>
      <c r="T195" s="1">
        <v>45145.44517361111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>
        <v>0.0</v>
      </c>
      <c r="AJ195" s="1"/>
      <c r="AK195" s="1"/>
      <c r="AL195" s="1"/>
      <c r="AM195" s="1"/>
      <c r="AN195" s="1"/>
      <c r="AO195" s="5" t="str">
        <f>'Data Log'!$B195&amp;"_"&amp;'Data Log'!$N195</f>
        <v>PO_WCR_FTG_June_Browns Engineering and Construction Pvt Ltd_230712205100138_Invoice Validation</v>
      </c>
    </row>
    <row r="196" ht="15.75" customHeight="1">
      <c r="A196" s="1">
        <v>798.0</v>
      </c>
      <c r="B196" s="1" t="s">
        <v>173</v>
      </c>
      <c r="C196" s="1" t="s">
        <v>51</v>
      </c>
      <c r="D196" s="13">
        <v>45140.68958333333</v>
      </c>
      <c r="E196" s="1" t="s">
        <v>876</v>
      </c>
      <c r="F196" s="1" t="s">
        <v>882</v>
      </c>
      <c r="G196" s="1" t="s">
        <v>39</v>
      </c>
      <c r="H196" s="1">
        <v>95933.31</v>
      </c>
      <c r="I196" s="1">
        <v>0.0</v>
      </c>
      <c r="J196" s="1">
        <v>2023.0</v>
      </c>
      <c r="K196" s="1" t="s">
        <v>38</v>
      </c>
      <c r="L196" s="1" t="s">
        <v>263</v>
      </c>
      <c r="M196" s="13">
        <v>45145.46457175926</v>
      </c>
      <c r="N196" s="1" t="s">
        <v>108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0.0</v>
      </c>
      <c r="AJ196" s="1"/>
      <c r="AK196" s="1"/>
      <c r="AL196" s="1"/>
      <c r="AM196" s="1"/>
      <c r="AN196" s="1"/>
      <c r="AO196" s="5" t="str">
        <f>'Data Log'!$B196&amp;"_"&amp;'Data Log'!$N196</f>
        <v>PO_WNR_Refuel_July_Browns Engineering and Construction Pvt Ltd_230802163300268_Region Update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86"/>
    <col customWidth="1" min="2" max="2" width="17.29"/>
    <col customWidth="1" min="3" max="26" width="8.71"/>
  </cols>
  <sheetData>
    <row r="1">
      <c r="A1" s="1" t="s">
        <v>893</v>
      </c>
      <c r="B1" s="1" t="s">
        <v>23</v>
      </c>
    </row>
    <row r="2">
      <c r="A2" s="12" t="s">
        <v>368</v>
      </c>
      <c r="B2" s="1" t="s">
        <v>894</v>
      </c>
    </row>
    <row r="3">
      <c r="A3" s="8" t="s">
        <v>346</v>
      </c>
      <c r="B3" s="1" t="s">
        <v>895</v>
      </c>
    </row>
    <row r="4">
      <c r="A4" s="12" t="s">
        <v>303</v>
      </c>
      <c r="B4" s="1" t="s">
        <v>896</v>
      </c>
    </row>
    <row r="5">
      <c r="A5" s="12" t="s">
        <v>251</v>
      </c>
      <c r="B5" s="1" t="s">
        <v>897</v>
      </c>
    </row>
    <row r="6">
      <c r="A6" s="8" t="s">
        <v>189</v>
      </c>
      <c r="B6" s="1" t="s">
        <v>898</v>
      </c>
    </row>
    <row r="7">
      <c r="A7" s="8" t="s">
        <v>184</v>
      </c>
      <c r="B7" s="1" t="s">
        <v>899</v>
      </c>
    </row>
    <row r="8">
      <c r="A8" s="12" t="s">
        <v>245</v>
      </c>
      <c r="B8" s="1" t="s">
        <v>900</v>
      </c>
    </row>
    <row r="9">
      <c r="A9" s="8" t="s">
        <v>254</v>
      </c>
      <c r="B9" s="1" t="s">
        <v>901</v>
      </c>
    </row>
    <row r="10">
      <c r="A10" s="12" t="s">
        <v>163</v>
      </c>
      <c r="B10" s="1" t="s">
        <v>902</v>
      </c>
    </row>
    <row r="11">
      <c r="A11" s="12" t="s">
        <v>339</v>
      </c>
      <c r="B11" s="1" t="s">
        <v>903</v>
      </c>
    </row>
    <row r="12">
      <c r="A12" s="12" t="s">
        <v>258</v>
      </c>
      <c r="B12" s="1" t="s">
        <v>904</v>
      </c>
    </row>
    <row r="13">
      <c r="A13" s="7" t="s">
        <v>234</v>
      </c>
      <c r="B13" s="1" t="s">
        <v>198</v>
      </c>
    </row>
    <row r="14">
      <c r="A14" s="7" t="s">
        <v>157</v>
      </c>
      <c r="B14" s="1" t="s">
        <v>159</v>
      </c>
    </row>
    <row r="15">
      <c r="A15" s="7" t="s">
        <v>167</v>
      </c>
      <c r="B15" s="1" t="s">
        <v>905</v>
      </c>
    </row>
    <row r="16">
      <c r="A16" s="7" t="s">
        <v>761</v>
      </c>
      <c r="B16" s="1" t="s">
        <v>906</v>
      </c>
    </row>
    <row r="17">
      <c r="A17" s="12" t="s">
        <v>401</v>
      </c>
      <c r="B17" s="1" t="s">
        <v>105</v>
      </c>
    </row>
    <row r="18">
      <c r="A18" s="7" t="s">
        <v>423</v>
      </c>
      <c r="B18" s="1" t="s">
        <v>907</v>
      </c>
    </row>
    <row r="19">
      <c r="A19" s="7" t="s">
        <v>406</v>
      </c>
      <c r="B19" s="1" t="s">
        <v>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71"/>
    <col customWidth="1" min="2" max="2" width="19.71"/>
    <col customWidth="1" min="3" max="3" width="15.57"/>
    <col customWidth="1" min="4" max="5" width="13.43"/>
    <col customWidth="1" min="6" max="6" width="41.43"/>
    <col customWidth="1" min="7" max="7" width="15.57"/>
    <col customWidth="1" min="8" max="8" width="21.0"/>
    <col customWidth="1" min="9" max="9" width="18.0"/>
    <col customWidth="1" min="10" max="10" width="20.14"/>
    <col customWidth="1" min="11" max="11" width="31.14"/>
    <col customWidth="1" min="12" max="12" width="22.0"/>
    <col customWidth="1" min="13" max="13" width="49.71"/>
    <col customWidth="1" min="14" max="14" width="26.29"/>
    <col customWidth="1" min="15" max="15" width="22.14"/>
    <col customWidth="1" min="16" max="16" width="22.57"/>
    <col customWidth="1" min="17" max="17" width="21.71"/>
    <col customWidth="1" min="18" max="18" width="23.29"/>
    <col customWidth="1" min="19" max="19" width="19.29"/>
    <col customWidth="1" min="20" max="20" width="12.14"/>
    <col customWidth="1" min="21" max="21" width="11.14"/>
    <col customWidth="1" min="22" max="22" width="17.71"/>
    <col customWidth="1" min="23" max="23" width="13.14"/>
    <col customWidth="1" min="24" max="24" width="12.14"/>
    <col customWidth="1" min="25" max="25" width="18.71"/>
    <col customWidth="1" min="26" max="26" width="27.86"/>
    <col customWidth="1" min="27" max="27" width="20.86"/>
    <col customWidth="1" min="28" max="28" width="24.86"/>
    <col customWidth="1" min="29" max="29" width="20.14"/>
    <col customWidth="1" min="30" max="30" width="26.29"/>
    <col customWidth="1" min="31" max="31" width="22.43"/>
    <col customWidth="1" min="32" max="32" width="25.14"/>
    <col customWidth="1" min="33" max="33" width="21.86"/>
    <col customWidth="1" min="34" max="34" width="23.43"/>
    <col customWidth="1" min="35" max="35" width="17.0"/>
    <col customWidth="1" min="36" max="36" width="22.0"/>
    <col customWidth="1" min="37" max="37" width="17.14"/>
    <col customWidth="1" min="38" max="38" width="24.0"/>
    <col customWidth="1" min="39" max="39" width="29.43"/>
    <col customWidth="1" min="40" max="40" width="8.71"/>
  </cols>
  <sheetData>
    <row r="1">
      <c r="A1" s="1" t="s">
        <v>908</v>
      </c>
      <c r="B1" s="1" t="s">
        <v>830</v>
      </c>
      <c r="C1" s="1" t="s">
        <v>831</v>
      </c>
      <c r="D1" s="1" t="s">
        <v>25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3" t="s">
        <v>909</v>
      </c>
    </row>
    <row r="2">
      <c r="A2" s="1" t="s">
        <v>910</v>
      </c>
      <c r="B2" s="1" t="str">
        <f t="array" ref="B2">INDEX('Data Log'!$C$2:$C$196,MATCH('Data Log_BI'!$A2,'Data Log'!$AO$2:$AO$196,0))</f>
        <v>Caretaker</v>
      </c>
      <c r="C2" s="9" t="str">
        <f t="array" ref="C2">INDEX('Data Log'!$D$2:$D$196,MATCH('Data Log_BI'!$A2,'Data Log'!$AO$2:$AO$196,0))</f>
        <v/>
      </c>
      <c r="D2" s="4" t="str">
        <f t="array" ref="D2">INDEX('Data Log'!$E$2:$E$196,MATCH('Data Log_BI'!$A2,'Data Log'!$AO$2:$AO$196,0))</f>
        <v>Central Office</v>
      </c>
      <c r="E2" s="4" t="str">
        <f t="array" ref="E2">INDEX('Data Log'!$F$2:$F$196,MATCH('Data Log_BI'!$A2,'Data Log'!$AO$2:$AO$196,0))</f>
        <v>Central Office</v>
      </c>
      <c r="F2" s="4" t="str">
        <f t="array" ref="F2">INDEX('Data Log'!$G$2:$G$196,MATCH('Data Log_BI'!$A2,'Data Log'!$AO$2:$AO$196,0))</f>
        <v>Browns Engineering and Construction Pvt Ltd</v>
      </c>
      <c r="G2" s="14">
        <f t="array" ref="G2">INDEX('Data Log'!$H$2:$H$196,MATCH('Data Log_BI'!$A2,'Data Log'!$AO$2:$AO$196,0))</f>
        <v>0</v>
      </c>
      <c r="H2" s="14">
        <f t="array" ref="H2">INDEX('Data Log'!$I$2:$I$196,MATCH('Data Log_BI'!$A2,'Data Log'!$AO$2:$AO$196,0))</f>
        <v>39</v>
      </c>
      <c r="I2" s="5">
        <f t="array" ref="I2">INDEX('Data Log'!$J$2:$J$196,MATCH('Data Log_BI'!$A2,'Data Log'!$AO$2:$AO$196,0))</f>
        <v>2023</v>
      </c>
      <c r="J2" s="5" t="str">
        <f t="array" ref="J2">INDEX('Data Log'!$K$2:$K$196,MATCH('Data Log_BI'!$A2,'Data Log'!$AO$2:$AO$196,0))</f>
        <v>March</v>
      </c>
      <c r="K2" s="5" t="str">
        <f t="array" ref="K2">INDEX('Data Log'!$L$2:$L$196,MATCH('Data Log_BI'!$A2,'Data Log'!$AO$2:$AO$196,0))</f>
        <v/>
      </c>
      <c r="L2" s="4" t="str">
        <f t="array" ref="L2">INDEX('Data Log'!$M$2:$M$196,MATCH('Data Log_BI'!$A2,'Data Log'!$AO$2:$AO$196,0))</f>
        <v/>
      </c>
      <c r="M2" s="4" t="str">
        <f t="array" ref="M2">INDEX('Data Log'!$N$2:$N$196,MATCH('Data Log_BI'!$A2,'Data Log'!$AO$2:$AO$196,0))</f>
        <v>Create &amp; Upload PO</v>
      </c>
      <c r="N2" s="1" t="str">
        <f t="array" ref="N2">INDEX('Data Log'!$O$2:$O$196,MATCH('Data Log_BI'!$A2,'Data Log'!$AO$2:$AO$196,0))</f>
        <v/>
      </c>
      <c r="O2" s="9" t="str">
        <f t="array" ref="O2">INDEX('Data Log'!$P$2:$P$196,MATCH('Data Log_BI'!$A2,'Data Log'!$AO$2:$AO$196,0))</f>
        <v/>
      </c>
      <c r="P2" s="1" t="str">
        <f t="array" ref="P2">INDEX('Data Log'!$Q$2:$Q$196,MATCH('Data Log_BI'!$A2,'Data Log'!$AO$2:$AO$196,0))</f>
        <v>ReSubmission</v>
      </c>
      <c r="Q2" s="1" t="str">
        <f t="array" ref="Q2">INDEX('Data Log'!$R$2:$R$196,MATCH('Data Log_BI'!$A2,'Data Log'!$AO$2:$AO$196,0))</f>
        <v/>
      </c>
      <c r="R2" s="1" t="str">
        <f t="array" ref="R2">INDEX('Data Log'!$S$2:$S$196,MATCH('Data Log_BI'!$A2,'Data Log'!$AO$2:$AO$196,0))</f>
        <v/>
      </c>
      <c r="S2" s="9" t="str">
        <f t="array" ref="S2">INDEX('Data Log'!$T$2:$T$196,MATCH('Data Log_BI'!$A2,'Data Log'!$AO$2:$AO$196,0))</f>
        <v/>
      </c>
      <c r="T2" s="1" t="str">
        <f t="array" ref="T2">INDEX('Data Log'!$U$2:$U$196,MATCH('Data Log_BI'!$A2,'Data Log'!$AO$2:$AO$196,0))</f>
        <v/>
      </c>
      <c r="U2" s="1" t="str">
        <f t="array" ref="U2">INDEX('Data Log'!$V$2:$V$196,MATCH('Data Log_BI'!$A2,'Data Log'!$AO$2:$AO$196,0))</f>
        <v/>
      </c>
      <c r="V2" s="9" t="str">
        <f t="array" ref="V2">INDEX('Data Log'!$W$2:$W$196,MATCH('Data Log_BI'!$A2,'Data Log'!$AO$2:$AO$196,0))</f>
        <v/>
      </c>
      <c r="W2" s="1" t="str">
        <f t="array" ref="W2">INDEX('Data Log'!$X$2:$X$196,MATCH('Data Log_BI'!$A2,'Data Log'!$AO$2:$AO$196,0))</f>
        <v/>
      </c>
      <c r="X2" s="1" t="str">
        <f t="array" ref="X2">INDEX('Data Log'!$Y$2:$Y$196,MATCH('Data Log_BI'!$A2,'Data Log'!$AO$2:$AO$196,0))</f>
        <v/>
      </c>
      <c r="Y2" s="9" t="str">
        <f t="array" ref="Y2">INDEX('Data Log'!$Z$2:$Z$196,MATCH('Data Log_BI'!$A2,'Data Log'!$AO$2:$AO$196,0))</f>
        <v/>
      </c>
      <c r="Z2" s="1" t="str">
        <f t="array" ref="Z2">INDEX('Data Log'!$AA$2:$AA$196,MATCH('Data Log_BI'!$A2,'Data Log'!$AO$2:$AO$196,0))</f>
        <v/>
      </c>
      <c r="AA2" s="1" t="str">
        <f t="array" ref="AA2">INDEX('Data Log'!$AB$2:$AB$196,MATCH('Data Log_BI'!$A2,'Data Log'!$AO$2:$AO$196,0))</f>
        <v/>
      </c>
      <c r="AB2" s="9" t="str">
        <f t="array" ref="AB2">INDEX('Data Log'!$AC$2:$AC$196,MATCH('Data Log_BI'!$A2,'Data Log'!$AO$2:$AO$196,0))</f>
        <v/>
      </c>
      <c r="AC2" s="1" t="str">
        <f t="array" ref="AC2">INDEX('Data Log'!$AD$2:$AD$196,MATCH('Data Log_BI'!$A2,'Data Log'!$AO$2:$AO$196,0))</f>
        <v/>
      </c>
      <c r="AD2" s="1" t="str">
        <f t="array" ref="AD2">INDEX('Data Log'!$AE$2:$AE$196,MATCH('Data Log_BI'!$A2,'Data Log'!$AO$2:$AO$196,0))</f>
        <v>Rejected</v>
      </c>
      <c r="AE2" s="1" t="str">
        <f t="array" ref="AE2">INDEX('Data Log'!$AF$2:$AF$196,MATCH('Data Log_BI'!$A2,'Data Log'!$AO$2:$AO$196,0))</f>
        <v>Janagan Kathiramalainathan</v>
      </c>
      <c r="AF2" s="9">
        <f t="array" ref="AF2">INDEX('Data Log'!$AG$2:$AG$196,MATCH('Data Log_BI'!$A2,'Data Log'!$AO$2:$AO$196,0))</f>
        <v>45118.79625</v>
      </c>
      <c r="AG2" s="5" t="str">
        <f t="array" ref="AG2">INDEX('Data Log'!$AH$2:$AH$196,MATCH('Data Log_BI'!$A2,'Data Log'!$AO$2:$AO$196,0))</f>
        <v/>
      </c>
      <c r="AH2" s="15">
        <f t="array" ref="AH2">INDEX('Data Log'!$AI$2:$AI$196,MATCH('Data Log_BI'!$A2,'Data Log'!$AO$2:$AO$196,0))</f>
        <v>0</v>
      </c>
      <c r="AI2" s="1" t="str">
        <f t="array" ref="AI2">INDEX('Data Log'!$AJ$2:$AJ$196,MATCH('Data Log_BI'!$A2,'Data Log'!$AO$2:$AO$196,0))</f>
        <v/>
      </c>
      <c r="AJ2" s="9" t="str">
        <f t="array" ref="AJ2">INDEX('Data Log'!$AK$2:$AK$196,MATCH('Data Log_BI'!$A2,'Data Log'!$AO$2:$AO$196,0))</f>
        <v/>
      </c>
      <c r="AK2" s="1" t="str">
        <f t="array" ref="AK2">INDEX('Data Log'!$AL$2:$AL$196,MATCH('Data Log_BI'!$A2,'Data Log'!$AO$2:$AO$196,0))</f>
        <v/>
      </c>
      <c r="AL2" s="1" t="str">
        <f t="array" ref="AL2">INDEX('Data Log'!$AM$2:$AM$196,MATCH('Data Log_BI'!$A2,'Data Log'!$AO$2:$AO$196,0))</f>
        <v/>
      </c>
      <c r="AM2" s="9" t="str">
        <f t="array" ref="AM2">INDEX('Data Log'!$AN$2:$AN$196,MATCH('Data Log_BI'!$A2,'Data Log'!$AO$2:$AO$196,0))</f>
        <v/>
      </c>
      <c r="AN2" s="1">
        <f t="array" ref="AN2">INDEX('Data Log'!$A$2:$A$196,MATCH('Data Log_BI'!$A2,'Data Log'!$AO$2:$AO$196,0))</f>
        <v>168</v>
      </c>
    </row>
    <row r="3">
      <c r="A3" s="1" t="s">
        <v>911</v>
      </c>
      <c r="B3" s="1" t="str">
        <f t="array" ref="B3">INDEX('Data Log'!$C$2:$C$196,MATCH('Data Log_BI'!$A3,'Data Log'!$AO$2:$AO$196,0))</f>
        <v>Caretaker</v>
      </c>
      <c r="C3" s="9">
        <f t="array" ref="C3">INDEX('Data Log'!$D$2:$D$196,MATCH('Data Log_BI'!$A3,'Data Log'!$AO$2:$AO$196,0))</f>
        <v>45117.48958</v>
      </c>
      <c r="D3" s="4" t="str">
        <f t="array" ref="D3">INDEX('Data Log'!$E$2:$E$196,MATCH('Data Log_BI'!$A3,'Data Log'!$AO$2:$AO$196,0))</f>
        <v>Central Office</v>
      </c>
      <c r="E3" s="4" t="str">
        <f t="array" ref="E3">INDEX('Data Log'!$F$2:$F$196,MATCH('Data Log_BI'!$A3,'Data Log'!$AO$2:$AO$196,0))</f>
        <v>Central Office</v>
      </c>
      <c r="F3" s="4" t="str">
        <f t="array" ref="F3">INDEX('Data Log'!$G$2:$G$196,MATCH('Data Log_BI'!$A3,'Data Log'!$AO$2:$AO$196,0))</f>
        <v>Browns Engineering and Construction Pvt Ltd</v>
      </c>
      <c r="G3" s="14">
        <f t="array" ref="G3">INDEX('Data Log'!$H$2:$H$196,MATCH('Data Log_BI'!$A3,'Data Log'!$AO$2:$AO$196,0))</f>
        <v>0</v>
      </c>
      <c r="H3" s="14">
        <f t="array" ref="H3">INDEX('Data Log'!$I$2:$I$196,MATCH('Data Log_BI'!$A3,'Data Log'!$AO$2:$AO$196,0))</f>
        <v>34</v>
      </c>
      <c r="I3" s="5">
        <f t="array" ref="I3">INDEX('Data Log'!$J$2:$J$196,MATCH('Data Log_BI'!$A3,'Data Log'!$AO$2:$AO$196,0))</f>
        <v>2023</v>
      </c>
      <c r="J3" s="5" t="str">
        <f t="array" ref="J3">INDEX('Data Log'!$K$2:$K$196,MATCH('Data Log_BI'!$A3,'Data Log'!$AO$2:$AO$196,0))</f>
        <v>March</v>
      </c>
      <c r="K3" s="5" t="str">
        <f t="array" ref="K3">INDEX('Data Log'!$L$2:$L$196,MATCH('Data Log_BI'!$A3,'Data Log'!$AO$2:$AO$196,0))</f>
        <v>Janagan Kathiramalainathan</v>
      </c>
      <c r="L3" s="4" t="str">
        <f t="array" ref="L3">INDEX('Data Log'!$M$2:$M$196,MATCH('Data Log_BI'!$A3,'Data Log'!$AO$2:$AO$196,0))</f>
        <v/>
      </c>
      <c r="M3" s="4" t="str">
        <f t="array" ref="M3">INDEX('Data Log'!$N$2:$N$196,MATCH('Data Log_BI'!$A3,'Data Log'!$AO$2:$AO$196,0))</f>
        <v>Invoice Validation</v>
      </c>
      <c r="N3" s="1" t="str">
        <f t="array" ref="N3">INDEX('Data Log'!$O$2:$O$196,MATCH('Data Log_BI'!$A3,'Data Log'!$AO$2:$AO$196,0))</f>
        <v/>
      </c>
      <c r="O3" s="9" t="str">
        <f t="array" ref="O3">INDEX('Data Log'!$P$2:$P$196,MATCH('Data Log_BI'!$A3,'Data Log'!$AO$2:$AO$196,0))</f>
        <v/>
      </c>
      <c r="P3" s="1" t="str">
        <f t="array" ref="P3">INDEX('Data Log'!$Q$2:$Q$196,MATCH('Data Log_BI'!$A3,'Data Log'!$AO$2:$AO$196,0))</f>
        <v>ReSubmission</v>
      </c>
      <c r="Q3" s="1" t="str">
        <f t="array" ref="Q3">INDEX('Data Log'!$R$2:$R$196,MATCH('Data Log_BI'!$A3,'Data Log'!$AO$2:$AO$196,0))</f>
        <v>Rejected</v>
      </c>
      <c r="R3" s="1" t="str">
        <f t="array" ref="R3">INDEX('Data Log'!$S$2:$S$196,MATCH('Data Log_BI'!$A3,'Data Log'!$AO$2:$AO$196,0))</f>
        <v>Janagan Kathiramalainathan</v>
      </c>
      <c r="S3" s="9">
        <f t="array" ref="S3">INDEX('Data Log'!$T$2:$T$196,MATCH('Data Log_BI'!$A3,'Data Log'!$AO$2:$AO$196,0))</f>
        <v>45118.7749</v>
      </c>
      <c r="T3" s="1" t="str">
        <f t="array" ref="T3">INDEX('Data Log'!$U$2:$U$196,MATCH('Data Log_BI'!$A3,'Data Log'!$AO$2:$AO$196,0))</f>
        <v/>
      </c>
      <c r="U3" s="1" t="str">
        <f t="array" ref="U3">INDEX('Data Log'!$V$2:$V$196,MATCH('Data Log_BI'!$A3,'Data Log'!$AO$2:$AO$196,0))</f>
        <v/>
      </c>
      <c r="V3" s="9" t="str">
        <f t="array" ref="V3">INDEX('Data Log'!$W$2:$W$196,MATCH('Data Log_BI'!$A3,'Data Log'!$AO$2:$AO$196,0))</f>
        <v/>
      </c>
      <c r="W3" s="1" t="str">
        <f t="array" ref="W3">INDEX('Data Log'!$X$2:$X$196,MATCH('Data Log_BI'!$A3,'Data Log'!$AO$2:$AO$196,0))</f>
        <v/>
      </c>
      <c r="X3" s="1" t="str">
        <f t="array" ref="X3">INDEX('Data Log'!$Y$2:$Y$196,MATCH('Data Log_BI'!$A3,'Data Log'!$AO$2:$AO$196,0))</f>
        <v/>
      </c>
      <c r="Y3" s="9" t="str">
        <f t="array" ref="Y3">INDEX('Data Log'!$Z$2:$Z$196,MATCH('Data Log_BI'!$A3,'Data Log'!$AO$2:$AO$196,0))</f>
        <v/>
      </c>
      <c r="Z3" s="1" t="str">
        <f t="array" ref="Z3">INDEX('Data Log'!$AA$2:$AA$196,MATCH('Data Log_BI'!$A3,'Data Log'!$AO$2:$AO$196,0))</f>
        <v/>
      </c>
      <c r="AA3" s="1" t="str">
        <f t="array" ref="AA3">INDEX('Data Log'!$AB$2:$AB$196,MATCH('Data Log_BI'!$A3,'Data Log'!$AO$2:$AO$196,0))</f>
        <v/>
      </c>
      <c r="AB3" s="9" t="str">
        <f t="array" ref="AB3">INDEX('Data Log'!$AC$2:$AC$196,MATCH('Data Log_BI'!$A3,'Data Log'!$AO$2:$AO$196,0))</f>
        <v/>
      </c>
      <c r="AC3" s="1" t="str">
        <f t="array" ref="AC3">INDEX('Data Log'!$AD$2:$AD$196,MATCH('Data Log_BI'!$A3,'Data Log'!$AO$2:$AO$196,0))</f>
        <v/>
      </c>
      <c r="AD3" s="1" t="str">
        <f t="array" ref="AD3">INDEX('Data Log'!$AE$2:$AE$196,MATCH('Data Log_BI'!$A3,'Data Log'!$AO$2:$AO$196,0))</f>
        <v/>
      </c>
      <c r="AE3" s="1" t="str">
        <f t="array" ref="AE3">INDEX('Data Log'!$AF$2:$AF$196,MATCH('Data Log_BI'!$A3,'Data Log'!$AO$2:$AO$196,0))</f>
        <v/>
      </c>
      <c r="AF3" s="9" t="str">
        <f t="array" ref="AF3">INDEX('Data Log'!$AG$2:$AG$196,MATCH('Data Log_BI'!$A3,'Data Log'!$AO$2:$AO$196,0))</f>
        <v/>
      </c>
      <c r="AG3" s="5" t="str">
        <f t="array" ref="AG3">INDEX('Data Log'!$AH$2:$AH$196,MATCH('Data Log_BI'!$A3,'Data Log'!$AO$2:$AO$196,0))</f>
        <v/>
      </c>
      <c r="AH3" s="15">
        <f t="array" ref="AH3">INDEX('Data Log'!$AI$2:$AI$196,MATCH('Data Log_BI'!$A3,'Data Log'!$AO$2:$AO$196,0))</f>
        <v>0</v>
      </c>
      <c r="AI3" s="1" t="str">
        <f t="array" ref="AI3">INDEX('Data Log'!$AJ$2:$AJ$196,MATCH('Data Log_BI'!$A3,'Data Log'!$AO$2:$AO$196,0))</f>
        <v/>
      </c>
      <c r="AJ3" s="9" t="str">
        <f t="array" ref="AJ3">INDEX('Data Log'!$AK$2:$AK$196,MATCH('Data Log_BI'!$A3,'Data Log'!$AO$2:$AO$196,0))</f>
        <v/>
      </c>
      <c r="AK3" s="1" t="str">
        <f t="array" ref="AK3">INDEX('Data Log'!$AL$2:$AL$196,MATCH('Data Log_BI'!$A3,'Data Log'!$AO$2:$AO$196,0))</f>
        <v/>
      </c>
      <c r="AL3" s="1" t="str">
        <f t="array" ref="AL3">INDEX('Data Log'!$AM$2:$AM$196,MATCH('Data Log_BI'!$A3,'Data Log'!$AO$2:$AO$196,0))</f>
        <v/>
      </c>
      <c r="AM3" s="9" t="str">
        <f t="array" ref="AM3">INDEX('Data Log'!$AN$2:$AN$196,MATCH('Data Log_BI'!$A3,'Data Log'!$AO$2:$AO$196,0))</f>
        <v/>
      </c>
      <c r="AN3" s="1">
        <f t="array" ref="AN3">INDEX('Data Log'!$A$2:$A$196,MATCH('Data Log_BI'!$A3,'Data Log'!$AO$2:$AO$196,0))</f>
        <v>162</v>
      </c>
    </row>
    <row r="4">
      <c r="A4" s="1" t="s">
        <v>912</v>
      </c>
      <c r="B4" s="1" t="str">
        <f t="array" ref="B4">INDEX('Data Log'!$C$2:$C$196,MATCH('Data Log_BI'!$A4,'Data Log'!$AO$2:$AO$196,0))</f>
        <v>Caretaker</v>
      </c>
      <c r="C4" s="9" t="str">
        <f t="array" ref="C4">INDEX('Data Log'!$D$2:$D$196,MATCH('Data Log_BI'!$A4,'Data Log'!$AO$2:$AO$196,0))</f>
        <v/>
      </c>
      <c r="D4" s="4" t="str">
        <f t="array" ref="D4">INDEX('Data Log'!$E$2:$E$196,MATCH('Data Log_BI'!$A4,'Data Log'!$AO$2:$AO$196,0))</f>
        <v>Central Office</v>
      </c>
      <c r="E4" s="4" t="str">
        <f t="array" ref="E4">INDEX('Data Log'!$F$2:$F$196,MATCH('Data Log_BI'!$A4,'Data Log'!$AO$2:$AO$196,0))</f>
        <v>Central Office</v>
      </c>
      <c r="F4" s="4" t="str">
        <f t="array" ref="F4">INDEX('Data Log'!$G$2:$G$196,MATCH('Data Log_BI'!$A4,'Data Log'!$AO$2:$AO$196,0))</f>
        <v>Browns Engineering and Construction Pvt Ltd</v>
      </c>
      <c r="G4" s="14">
        <f t="array" ref="G4">INDEX('Data Log'!$H$2:$H$196,MATCH('Data Log_BI'!$A4,'Data Log'!$AO$2:$AO$196,0))</f>
        <v>100</v>
      </c>
      <c r="H4" s="14">
        <f t="array" ref="H4">INDEX('Data Log'!$I$2:$I$196,MATCH('Data Log_BI'!$A4,'Data Log'!$AO$2:$AO$196,0))</f>
        <v>0</v>
      </c>
      <c r="I4" s="5">
        <f t="array" ref="I4">INDEX('Data Log'!$J$2:$J$196,MATCH('Data Log_BI'!$A4,'Data Log'!$AO$2:$AO$196,0))</f>
        <v>2023</v>
      </c>
      <c r="J4" s="5" t="str">
        <f t="array" ref="J4">INDEX('Data Log'!$K$2:$K$196,MATCH('Data Log_BI'!$A4,'Data Log'!$AO$2:$AO$196,0))</f>
        <v>March</v>
      </c>
      <c r="K4" s="5" t="str">
        <f t="array" ref="K4">INDEX('Data Log'!$L$2:$L$196,MATCH('Data Log_BI'!$A4,'Data Log'!$AO$2:$AO$196,0))</f>
        <v>Janagan Kathiramalainathan</v>
      </c>
      <c r="L4" s="4">
        <f t="array" ref="L4">INDEX('Data Log'!$M$2:$M$196,MATCH('Data Log_BI'!$A4,'Data Log'!$AO$2:$AO$196,0))</f>
        <v>45118.6427</v>
      </c>
      <c r="M4" s="4" t="str">
        <f t="array" ref="M4">INDEX('Data Log'!$N$2:$N$196,MATCH('Data Log_BI'!$A4,'Data Log'!$AO$2:$AO$196,0))</f>
        <v>Region Update</v>
      </c>
      <c r="N4" s="1" t="str">
        <f t="array" ref="N4">INDEX('Data Log'!$O$2:$O$196,MATCH('Data Log_BI'!$A4,'Data Log'!$AO$2:$AO$196,0))</f>
        <v/>
      </c>
      <c r="O4" s="9" t="str">
        <f t="array" ref="O4">INDEX('Data Log'!$P$2:$P$196,MATCH('Data Log_BI'!$A4,'Data Log'!$AO$2:$AO$196,0))</f>
        <v/>
      </c>
      <c r="P4" s="1" t="str">
        <f t="array" ref="P4">INDEX('Data Log'!$Q$2:$Q$196,MATCH('Data Log_BI'!$A4,'Data Log'!$AO$2:$AO$196,0))</f>
        <v/>
      </c>
      <c r="Q4" s="1" t="str">
        <f t="array" ref="Q4">INDEX('Data Log'!$R$2:$R$196,MATCH('Data Log_BI'!$A4,'Data Log'!$AO$2:$AO$196,0))</f>
        <v/>
      </c>
      <c r="R4" s="1" t="str">
        <f t="array" ref="R4">INDEX('Data Log'!$S$2:$S$196,MATCH('Data Log_BI'!$A4,'Data Log'!$AO$2:$AO$196,0))</f>
        <v/>
      </c>
      <c r="S4" s="9" t="str">
        <f t="array" ref="S4">INDEX('Data Log'!$T$2:$T$196,MATCH('Data Log_BI'!$A4,'Data Log'!$AO$2:$AO$196,0))</f>
        <v/>
      </c>
      <c r="T4" s="1" t="str">
        <f t="array" ref="T4">INDEX('Data Log'!$U$2:$U$196,MATCH('Data Log_BI'!$A4,'Data Log'!$AO$2:$AO$196,0))</f>
        <v/>
      </c>
      <c r="U4" s="1" t="str">
        <f t="array" ref="U4">INDEX('Data Log'!$V$2:$V$196,MATCH('Data Log_BI'!$A4,'Data Log'!$AO$2:$AO$196,0))</f>
        <v/>
      </c>
      <c r="V4" s="9" t="str">
        <f t="array" ref="V4">INDEX('Data Log'!$W$2:$W$196,MATCH('Data Log_BI'!$A4,'Data Log'!$AO$2:$AO$196,0))</f>
        <v/>
      </c>
      <c r="W4" s="1" t="str">
        <f t="array" ref="W4">INDEX('Data Log'!$X$2:$X$196,MATCH('Data Log_BI'!$A4,'Data Log'!$AO$2:$AO$196,0))</f>
        <v/>
      </c>
      <c r="X4" s="1" t="str">
        <f t="array" ref="X4">INDEX('Data Log'!$Y$2:$Y$196,MATCH('Data Log_BI'!$A4,'Data Log'!$AO$2:$AO$196,0))</f>
        <v/>
      </c>
      <c r="Y4" s="9" t="str">
        <f t="array" ref="Y4">INDEX('Data Log'!$Z$2:$Z$196,MATCH('Data Log_BI'!$A4,'Data Log'!$AO$2:$AO$196,0))</f>
        <v/>
      </c>
      <c r="Z4" s="1" t="str">
        <f t="array" ref="Z4">INDEX('Data Log'!$AA$2:$AA$196,MATCH('Data Log_BI'!$A4,'Data Log'!$AO$2:$AO$196,0))</f>
        <v/>
      </c>
      <c r="AA4" s="1" t="str">
        <f t="array" ref="AA4">INDEX('Data Log'!$AB$2:$AB$196,MATCH('Data Log_BI'!$A4,'Data Log'!$AO$2:$AO$196,0))</f>
        <v/>
      </c>
      <c r="AB4" s="9" t="str">
        <f t="array" ref="AB4">INDEX('Data Log'!$AC$2:$AC$196,MATCH('Data Log_BI'!$A4,'Data Log'!$AO$2:$AO$196,0))</f>
        <v/>
      </c>
      <c r="AC4" s="1" t="str">
        <f t="array" ref="AC4">INDEX('Data Log'!$AD$2:$AD$196,MATCH('Data Log_BI'!$A4,'Data Log'!$AO$2:$AO$196,0))</f>
        <v/>
      </c>
      <c r="AD4" s="1" t="str">
        <f t="array" ref="AD4">INDEX('Data Log'!$AE$2:$AE$196,MATCH('Data Log_BI'!$A4,'Data Log'!$AO$2:$AO$196,0))</f>
        <v/>
      </c>
      <c r="AE4" s="1" t="str">
        <f t="array" ref="AE4">INDEX('Data Log'!$AF$2:$AF$196,MATCH('Data Log_BI'!$A4,'Data Log'!$AO$2:$AO$196,0))</f>
        <v/>
      </c>
      <c r="AF4" s="9" t="str">
        <f t="array" ref="AF4">INDEX('Data Log'!$AG$2:$AG$196,MATCH('Data Log_BI'!$A4,'Data Log'!$AO$2:$AO$196,0))</f>
        <v/>
      </c>
      <c r="AG4" s="5" t="str">
        <f t="array" ref="AG4">INDEX('Data Log'!$AH$2:$AH$196,MATCH('Data Log_BI'!$A4,'Data Log'!$AO$2:$AO$196,0))</f>
        <v/>
      </c>
      <c r="AH4" s="15">
        <f t="array" ref="AH4">INDEX('Data Log'!$AI$2:$AI$196,MATCH('Data Log_BI'!$A4,'Data Log'!$AO$2:$AO$196,0))</f>
        <v>0</v>
      </c>
      <c r="AI4" s="1" t="str">
        <f t="array" ref="AI4">INDEX('Data Log'!$AJ$2:$AJ$196,MATCH('Data Log_BI'!$A4,'Data Log'!$AO$2:$AO$196,0))</f>
        <v/>
      </c>
      <c r="AJ4" s="9" t="str">
        <f t="array" ref="AJ4">INDEX('Data Log'!$AK$2:$AK$196,MATCH('Data Log_BI'!$A4,'Data Log'!$AO$2:$AO$196,0))</f>
        <v/>
      </c>
      <c r="AK4" s="1" t="str">
        <f t="array" ref="AK4">INDEX('Data Log'!$AL$2:$AL$196,MATCH('Data Log_BI'!$A4,'Data Log'!$AO$2:$AO$196,0))</f>
        <v/>
      </c>
      <c r="AL4" s="1" t="str">
        <f t="array" ref="AL4">INDEX('Data Log'!$AM$2:$AM$196,MATCH('Data Log_BI'!$A4,'Data Log'!$AO$2:$AO$196,0))</f>
        <v/>
      </c>
      <c r="AM4" s="9" t="str">
        <f t="array" ref="AM4">INDEX('Data Log'!$AN$2:$AN$196,MATCH('Data Log_BI'!$A4,'Data Log'!$AO$2:$AO$196,0))</f>
        <v/>
      </c>
      <c r="AN4" s="1">
        <f t="array" ref="AN4">INDEX('Data Log'!$A$2:$A$196,MATCH('Data Log_BI'!$A4,'Data Log'!$AO$2:$AO$196,0))</f>
        <v>157</v>
      </c>
    </row>
    <row r="5">
      <c r="A5" s="1" t="s">
        <v>913</v>
      </c>
      <c r="B5" s="1" t="str">
        <f t="array" ref="B5">INDEX('Data Log'!$C$2:$C$196,MATCH('Data Log_BI'!$A5,'Data Log'!$AO$2:$AO$196,0))</f>
        <v>Caretaker</v>
      </c>
      <c r="C5" s="9">
        <f t="array" ref="C5">INDEX('Data Log'!$D$2:$D$196,MATCH('Data Log_BI'!$A5,'Data Log'!$AO$2:$AO$196,0))</f>
        <v>45117.48958</v>
      </c>
      <c r="D5" s="4" t="str">
        <f t="array" ref="D5">INDEX('Data Log'!$E$2:$E$196,MATCH('Data Log_BI'!$A5,'Data Log'!$AO$2:$AO$196,0))</f>
        <v>Central Office</v>
      </c>
      <c r="E5" s="4" t="str">
        <f t="array" ref="E5">INDEX('Data Log'!$F$2:$F$196,MATCH('Data Log_BI'!$A5,'Data Log'!$AO$2:$AO$196,0))</f>
        <v>Central Office</v>
      </c>
      <c r="F5" s="4" t="str">
        <f t="array" ref="F5">INDEX('Data Log'!$G$2:$G$196,MATCH('Data Log_BI'!$A5,'Data Log'!$AO$2:$AO$196,0))</f>
        <v>Browns Engineering and Construction Pvt Ltd</v>
      </c>
      <c r="G5" s="14">
        <f t="array" ref="G5">INDEX('Data Log'!$H$2:$H$196,MATCH('Data Log_BI'!$A5,'Data Log'!$AO$2:$AO$196,0))</f>
        <v>100</v>
      </c>
      <c r="H5" s="14">
        <f t="array" ref="H5">INDEX('Data Log'!$I$2:$I$196,MATCH('Data Log_BI'!$A5,'Data Log'!$AO$2:$AO$196,0))</f>
        <v>34</v>
      </c>
      <c r="I5" s="5">
        <f t="array" ref="I5">INDEX('Data Log'!$J$2:$J$196,MATCH('Data Log_BI'!$A5,'Data Log'!$AO$2:$AO$196,0))</f>
        <v>2023</v>
      </c>
      <c r="J5" s="5" t="str">
        <f t="array" ref="J5">INDEX('Data Log'!$K$2:$K$196,MATCH('Data Log_BI'!$A5,'Data Log'!$AO$2:$AO$196,0))</f>
        <v>March</v>
      </c>
      <c r="K5" s="5" t="str">
        <f t="array" ref="K5">INDEX('Data Log'!$L$2:$L$196,MATCH('Data Log_BI'!$A5,'Data Log'!$AO$2:$AO$196,0))</f>
        <v/>
      </c>
      <c r="L5" s="4" t="str">
        <f t="array" ref="L5">INDEX('Data Log'!$M$2:$M$196,MATCH('Data Log_BI'!$A5,'Data Log'!$AO$2:$AO$196,0))</f>
        <v/>
      </c>
      <c r="M5" s="4" t="str">
        <f t="array" ref="M5">INDEX('Data Log'!$N$2:$N$196,MATCH('Data Log_BI'!$A5,'Data Log'!$AO$2:$AO$196,0))</f>
        <v>Re-Submit_Invoice(RG reject)</v>
      </c>
      <c r="N5" s="1" t="str">
        <f t="array" ref="N5">INDEX('Data Log'!$O$2:$O$196,MATCH('Data Log_BI'!$A5,'Data Log'!$AO$2:$AO$196,0))</f>
        <v>Janagan Kathiramalainathan</v>
      </c>
      <c r="O5" s="9">
        <f t="array" ref="O5">INDEX('Data Log'!$P$2:$P$196,MATCH('Data Log_BI'!$A5,'Data Log'!$AO$2:$AO$196,0))</f>
        <v>45118.78889</v>
      </c>
      <c r="P5" s="1" t="str">
        <f t="array" ref="P5">INDEX('Data Log'!$Q$2:$Q$196,MATCH('Data Log_BI'!$A5,'Data Log'!$AO$2:$AO$196,0))</f>
        <v>ReSubmission</v>
      </c>
      <c r="Q5" s="1" t="str">
        <f t="array" ref="Q5">INDEX('Data Log'!$R$2:$R$196,MATCH('Data Log_BI'!$A5,'Data Log'!$AO$2:$AO$196,0))</f>
        <v/>
      </c>
      <c r="R5" s="1" t="str">
        <f t="array" ref="R5">INDEX('Data Log'!$S$2:$S$196,MATCH('Data Log_BI'!$A5,'Data Log'!$AO$2:$AO$196,0))</f>
        <v/>
      </c>
      <c r="S5" s="9" t="str">
        <f t="array" ref="S5">INDEX('Data Log'!$T$2:$T$196,MATCH('Data Log_BI'!$A5,'Data Log'!$AO$2:$AO$196,0))</f>
        <v/>
      </c>
      <c r="T5" s="1" t="str">
        <f t="array" ref="T5">INDEX('Data Log'!$U$2:$U$196,MATCH('Data Log_BI'!$A5,'Data Log'!$AO$2:$AO$196,0))</f>
        <v/>
      </c>
      <c r="U5" s="1" t="str">
        <f t="array" ref="U5">INDEX('Data Log'!$V$2:$V$196,MATCH('Data Log_BI'!$A5,'Data Log'!$AO$2:$AO$196,0))</f>
        <v/>
      </c>
      <c r="V5" s="9" t="str">
        <f t="array" ref="V5">INDEX('Data Log'!$W$2:$W$196,MATCH('Data Log_BI'!$A5,'Data Log'!$AO$2:$AO$196,0))</f>
        <v/>
      </c>
      <c r="W5" s="1" t="str">
        <f t="array" ref="W5">INDEX('Data Log'!$X$2:$X$196,MATCH('Data Log_BI'!$A5,'Data Log'!$AO$2:$AO$196,0))</f>
        <v/>
      </c>
      <c r="X5" s="1" t="str">
        <f t="array" ref="X5">INDEX('Data Log'!$Y$2:$Y$196,MATCH('Data Log_BI'!$A5,'Data Log'!$AO$2:$AO$196,0))</f>
        <v/>
      </c>
      <c r="Y5" s="9" t="str">
        <f t="array" ref="Y5">INDEX('Data Log'!$Z$2:$Z$196,MATCH('Data Log_BI'!$A5,'Data Log'!$AO$2:$AO$196,0))</f>
        <v/>
      </c>
      <c r="Z5" s="1" t="str">
        <f t="array" ref="Z5">INDEX('Data Log'!$AA$2:$AA$196,MATCH('Data Log_BI'!$A5,'Data Log'!$AO$2:$AO$196,0))</f>
        <v/>
      </c>
      <c r="AA5" s="1" t="str">
        <f t="array" ref="AA5">INDEX('Data Log'!$AB$2:$AB$196,MATCH('Data Log_BI'!$A5,'Data Log'!$AO$2:$AO$196,0))</f>
        <v/>
      </c>
      <c r="AB5" s="9" t="str">
        <f t="array" ref="AB5">INDEX('Data Log'!$AC$2:$AC$196,MATCH('Data Log_BI'!$A5,'Data Log'!$AO$2:$AO$196,0))</f>
        <v/>
      </c>
      <c r="AC5" s="1" t="str">
        <f t="array" ref="AC5">INDEX('Data Log'!$AD$2:$AD$196,MATCH('Data Log_BI'!$A5,'Data Log'!$AO$2:$AO$196,0))</f>
        <v/>
      </c>
      <c r="AD5" s="1" t="str">
        <f t="array" ref="AD5">INDEX('Data Log'!$AE$2:$AE$196,MATCH('Data Log_BI'!$A5,'Data Log'!$AO$2:$AO$196,0))</f>
        <v/>
      </c>
      <c r="AE5" s="1" t="str">
        <f t="array" ref="AE5">INDEX('Data Log'!$AF$2:$AF$196,MATCH('Data Log_BI'!$A5,'Data Log'!$AO$2:$AO$196,0))</f>
        <v/>
      </c>
      <c r="AF5" s="9" t="str">
        <f t="array" ref="AF5">INDEX('Data Log'!$AG$2:$AG$196,MATCH('Data Log_BI'!$A5,'Data Log'!$AO$2:$AO$196,0))</f>
        <v/>
      </c>
      <c r="AG5" s="5" t="str">
        <f t="array" ref="AG5">INDEX('Data Log'!$AH$2:$AH$196,MATCH('Data Log_BI'!$A5,'Data Log'!$AO$2:$AO$196,0))</f>
        <v/>
      </c>
      <c r="AH5" s="15">
        <f t="array" ref="AH5">INDEX('Data Log'!$AI$2:$AI$196,MATCH('Data Log_BI'!$A5,'Data Log'!$AO$2:$AO$196,0))</f>
        <v>0</v>
      </c>
      <c r="AI5" s="1" t="str">
        <f t="array" ref="AI5">INDEX('Data Log'!$AJ$2:$AJ$196,MATCH('Data Log_BI'!$A5,'Data Log'!$AO$2:$AO$196,0))</f>
        <v/>
      </c>
      <c r="AJ5" s="9" t="str">
        <f t="array" ref="AJ5">INDEX('Data Log'!$AK$2:$AK$196,MATCH('Data Log_BI'!$A5,'Data Log'!$AO$2:$AO$196,0))</f>
        <v/>
      </c>
      <c r="AK5" s="1" t="str">
        <f t="array" ref="AK5">INDEX('Data Log'!$AL$2:$AL$196,MATCH('Data Log_BI'!$A5,'Data Log'!$AO$2:$AO$196,0))</f>
        <v/>
      </c>
      <c r="AL5" s="1" t="str">
        <f t="array" ref="AL5">INDEX('Data Log'!$AM$2:$AM$196,MATCH('Data Log_BI'!$A5,'Data Log'!$AO$2:$AO$196,0))</f>
        <v/>
      </c>
      <c r="AM5" s="9" t="str">
        <f t="array" ref="AM5">INDEX('Data Log'!$AN$2:$AN$196,MATCH('Data Log_BI'!$A5,'Data Log'!$AO$2:$AO$196,0))</f>
        <v/>
      </c>
      <c r="AN5" s="1">
        <f t="array" ref="AN5">INDEX('Data Log'!$A$2:$A$196,MATCH('Data Log_BI'!$A5,'Data Log'!$AO$2:$AO$196,0))</f>
        <v>163</v>
      </c>
    </row>
    <row r="6">
      <c r="A6" s="1" t="s">
        <v>914</v>
      </c>
      <c r="B6" s="1" t="str">
        <f t="array" ref="B6">INDEX('Data Log'!$C$2:$C$196,MATCH('Data Log_BI'!$A6,'Data Log'!$AO$2:$AO$196,0))</f>
        <v>Caretaker</v>
      </c>
      <c r="C6" s="9">
        <f t="array" ref="C6">INDEX('Data Log'!$D$2:$D$196,MATCH('Data Log_BI'!$A6,'Data Log'!$AO$2:$AO$196,0))</f>
        <v>45117.48958</v>
      </c>
      <c r="D6" s="4" t="str">
        <f t="array" ref="D6">INDEX('Data Log'!$E$2:$E$196,MATCH('Data Log_BI'!$A6,'Data Log'!$AO$2:$AO$196,0))</f>
        <v>Central Office</v>
      </c>
      <c r="E6" s="4" t="str">
        <f t="array" ref="E6">INDEX('Data Log'!$F$2:$F$196,MATCH('Data Log_BI'!$A6,'Data Log'!$AO$2:$AO$196,0))</f>
        <v>Central Office</v>
      </c>
      <c r="F6" s="4" t="str">
        <f t="array" ref="F6">INDEX('Data Log'!$G$2:$G$196,MATCH('Data Log_BI'!$A6,'Data Log'!$AO$2:$AO$196,0))</f>
        <v>Browns Engineering and Construction Pvt Ltd</v>
      </c>
      <c r="G6" s="14">
        <f t="array" ref="G6">INDEX('Data Log'!$H$2:$H$196,MATCH('Data Log_BI'!$A6,'Data Log'!$AO$2:$AO$196,0))</f>
        <v>100</v>
      </c>
      <c r="H6" s="14">
        <f t="array" ref="H6">INDEX('Data Log'!$I$2:$I$196,MATCH('Data Log_BI'!$A6,'Data Log'!$AO$2:$AO$196,0))</f>
        <v>39</v>
      </c>
      <c r="I6" s="5">
        <f t="array" ref="I6">INDEX('Data Log'!$J$2:$J$196,MATCH('Data Log_BI'!$A6,'Data Log'!$AO$2:$AO$196,0))</f>
        <v>2023</v>
      </c>
      <c r="J6" s="5" t="str">
        <f t="array" ref="J6">INDEX('Data Log'!$K$2:$K$196,MATCH('Data Log_BI'!$A6,'Data Log'!$AO$2:$AO$196,0))</f>
        <v>March</v>
      </c>
      <c r="K6" s="5" t="str">
        <f t="array" ref="K6">INDEX('Data Log'!$L$2:$L$196,MATCH('Data Log_BI'!$A6,'Data Log'!$AO$2:$AO$196,0))</f>
        <v/>
      </c>
      <c r="L6" s="4" t="str">
        <f t="array" ref="L6">INDEX('Data Log'!$M$2:$M$196,MATCH('Data Log_BI'!$A6,'Data Log'!$AO$2:$AO$196,0))</f>
        <v/>
      </c>
      <c r="M6" s="4" t="str">
        <f t="array" ref="M6">INDEX('Data Log'!$N$2:$N$196,MATCH('Data Log_BI'!$A6,'Data Log'!$AO$2:$AO$196,0))</f>
        <v>Re-submit_Invoice(SCM rejection) with Value change </v>
      </c>
      <c r="N6" s="1" t="str">
        <f t="array" ref="N6">INDEX('Data Log'!$O$2:$O$196,MATCH('Data Log_BI'!$A6,'Data Log'!$AO$2:$AO$196,0))</f>
        <v>Janagan Kathiramalainathan</v>
      </c>
      <c r="O6" s="9">
        <f t="array" ref="O6">INDEX('Data Log'!$P$2:$P$196,MATCH('Data Log_BI'!$A6,'Data Log'!$AO$2:$AO$196,0))</f>
        <v>45118.78889</v>
      </c>
      <c r="P6" s="1" t="str">
        <f t="array" ref="P6">INDEX('Data Log'!$Q$2:$Q$196,MATCH('Data Log_BI'!$A6,'Data Log'!$AO$2:$AO$196,0))</f>
        <v>ReSubmission</v>
      </c>
      <c r="Q6" s="1" t="str">
        <f t="array" ref="Q6">INDEX('Data Log'!$R$2:$R$196,MATCH('Data Log_BI'!$A6,'Data Log'!$AO$2:$AO$196,0))</f>
        <v/>
      </c>
      <c r="R6" s="1" t="str">
        <f t="array" ref="R6">INDEX('Data Log'!$S$2:$S$196,MATCH('Data Log_BI'!$A6,'Data Log'!$AO$2:$AO$196,0))</f>
        <v/>
      </c>
      <c r="S6" s="9" t="str">
        <f t="array" ref="S6">INDEX('Data Log'!$T$2:$T$196,MATCH('Data Log_BI'!$A6,'Data Log'!$AO$2:$AO$196,0))</f>
        <v/>
      </c>
      <c r="T6" s="1" t="str">
        <f t="array" ref="T6">INDEX('Data Log'!$U$2:$U$196,MATCH('Data Log_BI'!$A6,'Data Log'!$AO$2:$AO$196,0))</f>
        <v/>
      </c>
      <c r="U6" s="1" t="str">
        <f t="array" ref="U6">INDEX('Data Log'!$V$2:$V$196,MATCH('Data Log_BI'!$A6,'Data Log'!$AO$2:$AO$196,0))</f>
        <v/>
      </c>
      <c r="V6" s="9" t="str">
        <f t="array" ref="V6">INDEX('Data Log'!$W$2:$W$196,MATCH('Data Log_BI'!$A6,'Data Log'!$AO$2:$AO$196,0))</f>
        <v/>
      </c>
      <c r="W6" s="1" t="str">
        <f t="array" ref="W6">INDEX('Data Log'!$X$2:$X$196,MATCH('Data Log_BI'!$A6,'Data Log'!$AO$2:$AO$196,0))</f>
        <v/>
      </c>
      <c r="X6" s="1" t="str">
        <f t="array" ref="X6">INDEX('Data Log'!$Y$2:$Y$196,MATCH('Data Log_BI'!$A6,'Data Log'!$AO$2:$AO$196,0))</f>
        <v/>
      </c>
      <c r="Y6" s="9" t="str">
        <f t="array" ref="Y6">INDEX('Data Log'!$Z$2:$Z$196,MATCH('Data Log_BI'!$A6,'Data Log'!$AO$2:$AO$196,0))</f>
        <v/>
      </c>
      <c r="Z6" s="1" t="str">
        <f t="array" ref="Z6">INDEX('Data Log'!$AA$2:$AA$196,MATCH('Data Log_BI'!$A6,'Data Log'!$AO$2:$AO$196,0))</f>
        <v/>
      </c>
      <c r="AA6" s="1" t="str">
        <f t="array" ref="AA6">INDEX('Data Log'!$AB$2:$AB$196,MATCH('Data Log_BI'!$A6,'Data Log'!$AO$2:$AO$196,0))</f>
        <v/>
      </c>
      <c r="AB6" s="9" t="str">
        <f t="array" ref="AB6">INDEX('Data Log'!$AC$2:$AC$196,MATCH('Data Log_BI'!$A6,'Data Log'!$AO$2:$AO$196,0))</f>
        <v/>
      </c>
      <c r="AC6" s="1" t="str">
        <f t="array" ref="AC6">INDEX('Data Log'!$AD$2:$AD$196,MATCH('Data Log_BI'!$A6,'Data Log'!$AO$2:$AO$196,0))</f>
        <v/>
      </c>
      <c r="AD6" s="1" t="str">
        <f t="array" ref="AD6">INDEX('Data Log'!$AE$2:$AE$196,MATCH('Data Log_BI'!$A6,'Data Log'!$AO$2:$AO$196,0))</f>
        <v/>
      </c>
      <c r="AE6" s="1" t="str">
        <f t="array" ref="AE6">INDEX('Data Log'!$AF$2:$AF$196,MATCH('Data Log_BI'!$A6,'Data Log'!$AO$2:$AO$196,0))</f>
        <v/>
      </c>
      <c r="AF6" s="9" t="str">
        <f t="array" ref="AF6">INDEX('Data Log'!$AG$2:$AG$196,MATCH('Data Log_BI'!$A6,'Data Log'!$AO$2:$AO$196,0))</f>
        <v/>
      </c>
      <c r="AG6" s="5" t="str">
        <f t="array" ref="AG6">INDEX('Data Log'!$AH$2:$AH$196,MATCH('Data Log_BI'!$A6,'Data Log'!$AO$2:$AO$196,0))</f>
        <v/>
      </c>
      <c r="AH6" s="15">
        <f t="array" ref="AH6">INDEX('Data Log'!$AI$2:$AI$196,MATCH('Data Log_BI'!$A6,'Data Log'!$AO$2:$AO$196,0))</f>
        <v>0</v>
      </c>
      <c r="AI6" s="1" t="str">
        <f t="array" ref="AI6">INDEX('Data Log'!$AJ$2:$AJ$196,MATCH('Data Log_BI'!$A6,'Data Log'!$AO$2:$AO$196,0))</f>
        <v/>
      </c>
      <c r="AJ6" s="9" t="str">
        <f t="array" ref="AJ6">INDEX('Data Log'!$AK$2:$AK$196,MATCH('Data Log_BI'!$A6,'Data Log'!$AO$2:$AO$196,0))</f>
        <v/>
      </c>
      <c r="AK6" s="1" t="str">
        <f t="array" ref="AK6">INDEX('Data Log'!$AL$2:$AL$196,MATCH('Data Log_BI'!$A6,'Data Log'!$AO$2:$AO$196,0))</f>
        <v/>
      </c>
      <c r="AL6" s="1" t="str">
        <f t="array" ref="AL6">INDEX('Data Log'!$AM$2:$AM$196,MATCH('Data Log_BI'!$A6,'Data Log'!$AO$2:$AO$196,0))</f>
        <v/>
      </c>
      <c r="AM6" s="9" t="str">
        <f t="array" ref="AM6">INDEX('Data Log'!$AN$2:$AN$196,MATCH('Data Log_BI'!$A6,'Data Log'!$AO$2:$AO$196,0))</f>
        <v/>
      </c>
      <c r="AN6" s="1">
        <f t="array" ref="AN6">INDEX('Data Log'!$A$2:$A$196,MATCH('Data Log_BI'!$A6,'Data Log'!$AO$2:$AO$196,0))</f>
        <v>166</v>
      </c>
    </row>
    <row r="7">
      <c r="A7" s="1" t="s">
        <v>915</v>
      </c>
      <c r="B7" s="1" t="str">
        <f t="array" ref="B7">INDEX('Data Log'!$C$2:$C$196,MATCH('Data Log_BI'!$A7,'Data Log'!$AO$2:$AO$196,0))</f>
        <v>Caretaker</v>
      </c>
      <c r="C7" s="9" t="str">
        <f t="array" ref="C7">INDEX('Data Log'!$D$2:$D$196,MATCH('Data Log_BI'!$A7,'Data Log'!$AO$2:$AO$196,0))</f>
        <v/>
      </c>
      <c r="D7" s="4" t="str">
        <f t="array" ref="D7">INDEX('Data Log'!$E$2:$E$196,MATCH('Data Log_BI'!$A7,'Data Log'!$AO$2:$AO$196,0))</f>
        <v>Central Office</v>
      </c>
      <c r="E7" s="4" t="str">
        <f t="array" ref="E7">INDEX('Data Log'!$F$2:$F$196,MATCH('Data Log_BI'!$A7,'Data Log'!$AO$2:$AO$196,0))</f>
        <v>Central Office</v>
      </c>
      <c r="F7" s="4" t="str">
        <f t="array" ref="F7">INDEX('Data Log'!$G$2:$G$196,MATCH('Data Log_BI'!$A7,'Data Log'!$AO$2:$AO$196,0))</f>
        <v>Browns Engineering and Construction Pvt Ltd</v>
      </c>
      <c r="G7" s="14">
        <f t="array" ref="G7">INDEX('Data Log'!$H$2:$H$196,MATCH('Data Log_BI'!$A7,'Data Log'!$AO$2:$AO$196,0))</f>
        <v>0</v>
      </c>
      <c r="H7" s="14">
        <f t="array" ref="H7">INDEX('Data Log'!$I$2:$I$196,MATCH('Data Log_BI'!$A7,'Data Log'!$AO$2:$AO$196,0))</f>
        <v>34</v>
      </c>
      <c r="I7" s="5">
        <f t="array" ref="I7">INDEX('Data Log'!$J$2:$J$196,MATCH('Data Log_BI'!$A7,'Data Log'!$AO$2:$AO$196,0))</f>
        <v>2023</v>
      </c>
      <c r="J7" s="5" t="str">
        <f t="array" ref="J7">INDEX('Data Log'!$K$2:$K$196,MATCH('Data Log_BI'!$A7,'Data Log'!$AO$2:$AO$196,0))</f>
        <v>March</v>
      </c>
      <c r="K7" s="5" t="str">
        <f t="array" ref="K7">INDEX('Data Log'!$L$2:$L$196,MATCH('Data Log_BI'!$A7,'Data Log'!$AO$2:$AO$196,0))</f>
        <v/>
      </c>
      <c r="L7" s="4" t="str">
        <f t="array" ref="L7">INDEX('Data Log'!$M$2:$M$196,MATCH('Data Log_BI'!$A7,'Data Log'!$AO$2:$AO$196,0))</f>
        <v/>
      </c>
      <c r="M7" s="4" t="str">
        <f t="array" ref="M7">INDEX('Data Log'!$N$2:$N$196,MATCH('Data Log_BI'!$A7,'Data Log'!$AO$2:$AO$196,0))</f>
        <v>SCM Invoice Validation</v>
      </c>
      <c r="N7" s="1" t="str">
        <f t="array" ref="N7">INDEX('Data Log'!$O$2:$O$196,MATCH('Data Log_BI'!$A7,'Data Log'!$AO$2:$AO$196,0))</f>
        <v/>
      </c>
      <c r="O7" s="9" t="str">
        <f t="array" ref="O7">INDEX('Data Log'!$P$2:$P$196,MATCH('Data Log_BI'!$A7,'Data Log'!$AO$2:$AO$196,0))</f>
        <v/>
      </c>
      <c r="P7" s="1" t="str">
        <f t="array" ref="P7">INDEX('Data Log'!$Q$2:$Q$196,MATCH('Data Log_BI'!$A7,'Data Log'!$AO$2:$AO$196,0))</f>
        <v>ReSubmission</v>
      </c>
      <c r="Q7" s="1" t="str">
        <f t="array" ref="Q7">INDEX('Data Log'!$R$2:$R$196,MATCH('Data Log_BI'!$A7,'Data Log'!$AO$2:$AO$196,0))</f>
        <v/>
      </c>
      <c r="R7" s="1" t="str">
        <f t="array" ref="R7">INDEX('Data Log'!$S$2:$S$196,MATCH('Data Log_BI'!$A7,'Data Log'!$AO$2:$AO$196,0))</f>
        <v/>
      </c>
      <c r="S7" s="9" t="str">
        <f t="array" ref="S7">INDEX('Data Log'!$T$2:$T$196,MATCH('Data Log_BI'!$A7,'Data Log'!$AO$2:$AO$196,0))</f>
        <v/>
      </c>
      <c r="T7" s="1" t="str">
        <f t="array" ref="T7">INDEX('Data Log'!$U$2:$U$196,MATCH('Data Log_BI'!$A7,'Data Log'!$AO$2:$AO$196,0))</f>
        <v/>
      </c>
      <c r="U7" s="1" t="str">
        <f t="array" ref="U7">INDEX('Data Log'!$V$2:$V$196,MATCH('Data Log_BI'!$A7,'Data Log'!$AO$2:$AO$196,0))</f>
        <v/>
      </c>
      <c r="V7" s="9" t="str">
        <f t="array" ref="V7">INDEX('Data Log'!$W$2:$W$196,MATCH('Data Log_BI'!$A7,'Data Log'!$AO$2:$AO$196,0))</f>
        <v/>
      </c>
      <c r="W7" s="1" t="str">
        <f t="array" ref="W7">INDEX('Data Log'!$X$2:$X$196,MATCH('Data Log_BI'!$A7,'Data Log'!$AO$2:$AO$196,0))</f>
        <v/>
      </c>
      <c r="X7" s="1" t="str">
        <f t="array" ref="X7">INDEX('Data Log'!$Y$2:$Y$196,MATCH('Data Log_BI'!$A7,'Data Log'!$AO$2:$AO$196,0))</f>
        <v/>
      </c>
      <c r="Y7" s="9" t="str">
        <f t="array" ref="Y7">INDEX('Data Log'!$Z$2:$Z$196,MATCH('Data Log_BI'!$A7,'Data Log'!$AO$2:$AO$196,0))</f>
        <v/>
      </c>
      <c r="Z7" s="1" t="str">
        <f t="array" ref="Z7">INDEX('Data Log'!$AA$2:$AA$196,MATCH('Data Log_BI'!$A7,'Data Log'!$AO$2:$AO$196,0))</f>
        <v>Rejected</v>
      </c>
      <c r="AA7" s="1" t="str">
        <f t="array" ref="AA7">INDEX('Data Log'!$AB$2:$AB$196,MATCH('Data Log_BI'!$A7,'Data Log'!$AO$2:$AO$196,0))</f>
        <v>Janagan Kathiramalainathan</v>
      </c>
      <c r="AB7" s="9">
        <f t="array" ref="AB7">INDEX('Data Log'!$AC$2:$AC$196,MATCH('Data Log_BI'!$A7,'Data Log'!$AO$2:$AO$196,0))</f>
        <v>45118.78992</v>
      </c>
      <c r="AC7" s="1" t="str">
        <f t="array" ref="AC7">INDEX('Data Log'!$AD$2:$AD$196,MATCH('Data Log_BI'!$A7,'Data Log'!$AO$2:$AO$196,0))</f>
        <v>Invoice Value</v>
      </c>
      <c r="AD7" s="1" t="str">
        <f t="array" ref="AD7">INDEX('Data Log'!$AE$2:$AE$196,MATCH('Data Log_BI'!$A7,'Data Log'!$AO$2:$AO$196,0))</f>
        <v/>
      </c>
      <c r="AE7" s="1" t="str">
        <f t="array" ref="AE7">INDEX('Data Log'!$AF$2:$AF$196,MATCH('Data Log_BI'!$A7,'Data Log'!$AO$2:$AO$196,0))</f>
        <v/>
      </c>
      <c r="AF7" s="9" t="str">
        <f t="array" ref="AF7">INDEX('Data Log'!$AG$2:$AG$196,MATCH('Data Log_BI'!$A7,'Data Log'!$AO$2:$AO$196,0))</f>
        <v/>
      </c>
      <c r="AG7" s="5" t="str">
        <f t="array" ref="AG7">INDEX('Data Log'!$AH$2:$AH$196,MATCH('Data Log_BI'!$A7,'Data Log'!$AO$2:$AO$196,0))</f>
        <v/>
      </c>
      <c r="AH7" s="15">
        <f t="array" ref="AH7">INDEX('Data Log'!$AI$2:$AI$196,MATCH('Data Log_BI'!$A7,'Data Log'!$AO$2:$AO$196,0))</f>
        <v>0</v>
      </c>
      <c r="AI7" s="1" t="str">
        <f t="array" ref="AI7">INDEX('Data Log'!$AJ$2:$AJ$196,MATCH('Data Log_BI'!$A7,'Data Log'!$AO$2:$AO$196,0))</f>
        <v/>
      </c>
      <c r="AJ7" s="9" t="str">
        <f t="array" ref="AJ7">INDEX('Data Log'!$AK$2:$AK$196,MATCH('Data Log_BI'!$A7,'Data Log'!$AO$2:$AO$196,0))</f>
        <v/>
      </c>
      <c r="AK7" s="1" t="str">
        <f t="array" ref="AK7">INDEX('Data Log'!$AL$2:$AL$196,MATCH('Data Log_BI'!$A7,'Data Log'!$AO$2:$AO$196,0))</f>
        <v/>
      </c>
      <c r="AL7" s="1" t="str">
        <f t="array" ref="AL7">INDEX('Data Log'!$AM$2:$AM$196,MATCH('Data Log_BI'!$A7,'Data Log'!$AO$2:$AO$196,0))</f>
        <v/>
      </c>
      <c r="AM7" s="9" t="str">
        <f t="array" ref="AM7">INDEX('Data Log'!$AN$2:$AN$196,MATCH('Data Log_BI'!$A7,'Data Log'!$AO$2:$AO$196,0))</f>
        <v/>
      </c>
      <c r="AN7" s="1">
        <f t="array" ref="AN7">INDEX('Data Log'!$A$2:$A$196,MATCH('Data Log_BI'!$A7,'Data Log'!$AO$2:$AO$196,0))</f>
        <v>165</v>
      </c>
    </row>
    <row r="8">
      <c r="A8" s="1" t="s">
        <v>916</v>
      </c>
      <c r="B8" s="1" t="str">
        <f t="array" ref="B8">INDEX('Data Log'!$C$2:$C$196,MATCH('Data Log_BI'!$A8,'Data Log'!$AO$2:$AO$196,0))</f>
        <v>Caretaker</v>
      </c>
      <c r="C8" s="9">
        <f t="array" ref="C8">INDEX('Data Log'!$D$2:$D$196,MATCH('Data Log_BI'!$A8,'Data Log'!$AO$2:$AO$196,0))</f>
        <v>45117.48958</v>
      </c>
      <c r="D8" s="4" t="str">
        <f t="array" ref="D8">INDEX('Data Log'!$E$2:$E$196,MATCH('Data Log_BI'!$A8,'Data Log'!$AO$2:$AO$196,0))</f>
        <v>Central Office</v>
      </c>
      <c r="E8" s="4" t="str">
        <f t="array" ref="E8">INDEX('Data Log'!$F$2:$F$196,MATCH('Data Log_BI'!$A8,'Data Log'!$AO$2:$AO$196,0))</f>
        <v>Central Office</v>
      </c>
      <c r="F8" s="4" t="str">
        <f t="array" ref="F8">INDEX('Data Log'!$G$2:$G$196,MATCH('Data Log_BI'!$A8,'Data Log'!$AO$2:$AO$196,0))</f>
        <v>Browns Engineering and Construction Pvt Ltd</v>
      </c>
      <c r="G8" s="14">
        <f t="array" ref="G8">INDEX('Data Log'!$H$2:$H$196,MATCH('Data Log_BI'!$A8,'Data Log'!$AO$2:$AO$196,0))</f>
        <v>100</v>
      </c>
      <c r="H8" s="14">
        <f t="array" ref="H8">INDEX('Data Log'!$I$2:$I$196,MATCH('Data Log_BI'!$A8,'Data Log'!$AO$2:$AO$196,0))</f>
        <v>34</v>
      </c>
      <c r="I8" s="5">
        <f t="array" ref="I8">INDEX('Data Log'!$J$2:$J$196,MATCH('Data Log_BI'!$A8,'Data Log'!$AO$2:$AO$196,0))</f>
        <v>2023</v>
      </c>
      <c r="J8" s="5" t="str">
        <f t="array" ref="J8">INDEX('Data Log'!$K$2:$K$196,MATCH('Data Log_BI'!$A8,'Data Log'!$AO$2:$AO$196,0))</f>
        <v>March</v>
      </c>
      <c r="K8" s="5" t="str">
        <f t="array" ref="K8">INDEX('Data Log'!$L$2:$L$196,MATCH('Data Log_BI'!$A8,'Data Log'!$AO$2:$AO$196,0))</f>
        <v/>
      </c>
      <c r="L8" s="4" t="str">
        <f t="array" ref="L8">INDEX('Data Log'!$M$2:$M$196,MATCH('Data Log_BI'!$A8,'Data Log'!$AO$2:$AO$196,0))</f>
        <v/>
      </c>
      <c r="M8" s="4" t="str">
        <f t="array" ref="M8">INDEX('Data Log'!$N$2:$N$196,MATCH('Data Log_BI'!$A8,'Data Log'!$AO$2:$AO$196,0))</f>
        <v>Submit Invoice</v>
      </c>
      <c r="N8" s="1" t="str">
        <f t="array" ref="N8">INDEX('Data Log'!$O$2:$O$196,MATCH('Data Log_BI'!$A8,'Data Log'!$AO$2:$AO$196,0))</f>
        <v>Janagan Kathiramalainathan</v>
      </c>
      <c r="O8" s="9">
        <f t="array" ref="O8">INDEX('Data Log'!$P$2:$P$196,MATCH('Data Log_BI'!$A8,'Data Log'!$AO$2:$AO$196,0))</f>
        <v>45118.76936</v>
      </c>
      <c r="P8" s="1" t="str">
        <f t="array" ref="P8">INDEX('Data Log'!$Q$2:$Q$196,MATCH('Data Log_BI'!$A8,'Data Log'!$AO$2:$AO$196,0))</f>
        <v/>
      </c>
      <c r="Q8" s="1" t="str">
        <f t="array" ref="Q8">INDEX('Data Log'!$R$2:$R$196,MATCH('Data Log_BI'!$A8,'Data Log'!$AO$2:$AO$196,0))</f>
        <v/>
      </c>
      <c r="R8" s="1" t="str">
        <f t="array" ref="R8">INDEX('Data Log'!$S$2:$S$196,MATCH('Data Log_BI'!$A8,'Data Log'!$AO$2:$AO$196,0))</f>
        <v/>
      </c>
      <c r="S8" s="9" t="str">
        <f t="array" ref="S8">INDEX('Data Log'!$T$2:$T$196,MATCH('Data Log_BI'!$A8,'Data Log'!$AO$2:$AO$196,0))</f>
        <v/>
      </c>
      <c r="T8" s="1" t="str">
        <f t="array" ref="T8">INDEX('Data Log'!$U$2:$U$196,MATCH('Data Log_BI'!$A8,'Data Log'!$AO$2:$AO$196,0))</f>
        <v/>
      </c>
      <c r="U8" s="1" t="str">
        <f t="array" ref="U8">INDEX('Data Log'!$V$2:$V$196,MATCH('Data Log_BI'!$A8,'Data Log'!$AO$2:$AO$196,0))</f>
        <v/>
      </c>
      <c r="V8" s="9" t="str">
        <f t="array" ref="V8">INDEX('Data Log'!$W$2:$W$196,MATCH('Data Log_BI'!$A8,'Data Log'!$AO$2:$AO$196,0))</f>
        <v/>
      </c>
      <c r="W8" s="1" t="str">
        <f t="array" ref="W8">INDEX('Data Log'!$X$2:$X$196,MATCH('Data Log_BI'!$A8,'Data Log'!$AO$2:$AO$196,0))</f>
        <v/>
      </c>
      <c r="X8" s="1" t="str">
        <f t="array" ref="X8">INDEX('Data Log'!$Y$2:$Y$196,MATCH('Data Log_BI'!$A8,'Data Log'!$AO$2:$AO$196,0))</f>
        <v/>
      </c>
      <c r="Y8" s="9" t="str">
        <f t="array" ref="Y8">INDEX('Data Log'!$Z$2:$Z$196,MATCH('Data Log_BI'!$A8,'Data Log'!$AO$2:$AO$196,0))</f>
        <v/>
      </c>
      <c r="Z8" s="1" t="str">
        <f t="array" ref="Z8">INDEX('Data Log'!$AA$2:$AA$196,MATCH('Data Log_BI'!$A8,'Data Log'!$AO$2:$AO$196,0))</f>
        <v/>
      </c>
      <c r="AA8" s="1" t="str">
        <f t="array" ref="AA8">INDEX('Data Log'!$AB$2:$AB$196,MATCH('Data Log_BI'!$A8,'Data Log'!$AO$2:$AO$196,0))</f>
        <v/>
      </c>
      <c r="AB8" s="9" t="str">
        <f t="array" ref="AB8">INDEX('Data Log'!$AC$2:$AC$196,MATCH('Data Log_BI'!$A8,'Data Log'!$AO$2:$AO$196,0))</f>
        <v/>
      </c>
      <c r="AC8" s="1" t="str">
        <f t="array" ref="AC8">INDEX('Data Log'!$AD$2:$AD$196,MATCH('Data Log_BI'!$A8,'Data Log'!$AO$2:$AO$196,0))</f>
        <v/>
      </c>
      <c r="AD8" s="1" t="str">
        <f t="array" ref="AD8">INDEX('Data Log'!$AE$2:$AE$196,MATCH('Data Log_BI'!$A8,'Data Log'!$AO$2:$AO$196,0))</f>
        <v/>
      </c>
      <c r="AE8" s="1" t="str">
        <f t="array" ref="AE8">INDEX('Data Log'!$AF$2:$AF$196,MATCH('Data Log_BI'!$A8,'Data Log'!$AO$2:$AO$196,0))</f>
        <v/>
      </c>
      <c r="AF8" s="9" t="str">
        <f t="array" ref="AF8">INDEX('Data Log'!$AG$2:$AG$196,MATCH('Data Log_BI'!$A8,'Data Log'!$AO$2:$AO$196,0))</f>
        <v/>
      </c>
      <c r="AG8" s="5" t="str">
        <f t="array" ref="AG8">INDEX('Data Log'!$AH$2:$AH$196,MATCH('Data Log_BI'!$A8,'Data Log'!$AO$2:$AO$196,0))</f>
        <v/>
      </c>
      <c r="AH8" s="15">
        <f t="array" ref="AH8">INDEX('Data Log'!$AI$2:$AI$196,MATCH('Data Log_BI'!$A8,'Data Log'!$AO$2:$AO$196,0))</f>
        <v>0</v>
      </c>
      <c r="AI8" s="1" t="str">
        <f t="array" ref="AI8">INDEX('Data Log'!$AJ$2:$AJ$196,MATCH('Data Log_BI'!$A8,'Data Log'!$AO$2:$AO$196,0))</f>
        <v/>
      </c>
      <c r="AJ8" s="9" t="str">
        <f t="array" ref="AJ8">INDEX('Data Log'!$AK$2:$AK$196,MATCH('Data Log_BI'!$A8,'Data Log'!$AO$2:$AO$196,0))</f>
        <v/>
      </c>
      <c r="AK8" s="1" t="str">
        <f t="array" ref="AK8">INDEX('Data Log'!$AL$2:$AL$196,MATCH('Data Log_BI'!$A8,'Data Log'!$AO$2:$AO$196,0))</f>
        <v/>
      </c>
      <c r="AL8" s="1" t="str">
        <f t="array" ref="AL8">INDEX('Data Log'!$AM$2:$AM$196,MATCH('Data Log_BI'!$A8,'Data Log'!$AO$2:$AO$196,0))</f>
        <v/>
      </c>
      <c r="AM8" s="9" t="str">
        <f t="array" ref="AM8">INDEX('Data Log'!$AN$2:$AN$196,MATCH('Data Log_BI'!$A8,'Data Log'!$AO$2:$AO$196,0))</f>
        <v/>
      </c>
      <c r="AN8" s="1">
        <f t="array" ref="AN8">INDEX('Data Log'!$A$2:$A$196,MATCH('Data Log_BI'!$A8,'Data Log'!$AO$2:$AO$196,0))</f>
        <v>161</v>
      </c>
    </row>
    <row r="9">
      <c r="A9" s="1" t="s">
        <v>917</v>
      </c>
      <c r="B9" s="1" t="str">
        <f t="array" ref="B9">INDEX('Data Log'!$C$2:$C$196,MATCH('Data Log_BI'!$A9,'Data Log'!$AO$2:$AO$196,0))</f>
        <v>Caretaker</v>
      </c>
      <c r="C9" s="9">
        <f t="array" ref="C9">INDEX('Data Log'!$D$2:$D$196,MATCH('Data Log_BI'!$A9,'Data Log'!$AO$2:$AO$196,0))</f>
        <v>45121.68264</v>
      </c>
      <c r="D9" s="4" t="str">
        <f t="array" ref="D9">INDEX('Data Log'!$E$2:$E$196,MATCH('Data Log_BI'!$A9,'Data Log'!$AO$2:$AO$196,0))</f>
        <v>Central Office</v>
      </c>
      <c r="E9" s="4" t="str">
        <f t="array" ref="E9">INDEX('Data Log'!$F$2:$F$196,MATCH('Data Log_BI'!$A9,'Data Log'!$AO$2:$AO$196,0))</f>
        <v>Central Office</v>
      </c>
      <c r="F9" s="4" t="str">
        <f t="array" ref="F9">INDEX('Data Log'!$G$2:$G$196,MATCH('Data Log_BI'!$A9,'Data Log'!$AO$2:$AO$196,0))</f>
        <v>Browns Engineering and Construction Pvt Ltd</v>
      </c>
      <c r="G9" s="14">
        <f t="array" ref="G9">INDEX('Data Log'!$H$2:$H$196,MATCH('Data Log_BI'!$A9,'Data Log'!$AO$2:$AO$196,0))</f>
        <v>1200000</v>
      </c>
      <c r="H9" s="14">
        <f t="array" ref="H9">INDEX('Data Log'!$I$2:$I$196,MATCH('Data Log_BI'!$A9,'Data Log'!$AO$2:$AO$196,0))</f>
        <v>0</v>
      </c>
      <c r="I9" s="5">
        <f t="array" ref="I9">INDEX('Data Log'!$J$2:$J$196,MATCH('Data Log_BI'!$A9,'Data Log'!$AO$2:$AO$196,0))</f>
        <v>2023</v>
      </c>
      <c r="J9" s="5" t="str">
        <f t="array" ref="J9">INDEX('Data Log'!$K$2:$K$196,MATCH('Data Log_BI'!$A9,'Data Log'!$AO$2:$AO$196,0))</f>
        <v>June</v>
      </c>
      <c r="K9" s="5" t="str">
        <f t="array" ref="K9">INDEX('Data Log'!$L$2:$L$196,MATCH('Data Log_BI'!$A9,'Data Log'!$AO$2:$AO$196,0))</f>
        <v>Rajitha Lakmal</v>
      </c>
      <c r="L9" s="4">
        <f t="array" ref="L9">INDEX('Data Log'!$M$2:$M$196,MATCH('Data Log_BI'!$A9,'Data Log'!$AO$2:$AO$196,0))</f>
        <v>45139.89359</v>
      </c>
      <c r="M9" s="4" t="str">
        <f t="array" ref="M9">INDEX('Data Log'!$N$2:$N$196,MATCH('Data Log_BI'!$A9,'Data Log'!$AO$2:$AO$196,0))</f>
        <v>Region Update</v>
      </c>
      <c r="N9" s="1" t="str">
        <f t="array" ref="N9">INDEX('Data Log'!$O$2:$O$196,MATCH('Data Log_BI'!$A9,'Data Log'!$AO$2:$AO$196,0))</f>
        <v/>
      </c>
      <c r="O9" s="9" t="str">
        <f t="array" ref="O9">INDEX('Data Log'!$P$2:$P$196,MATCH('Data Log_BI'!$A9,'Data Log'!$AO$2:$AO$196,0))</f>
        <v/>
      </c>
      <c r="P9" s="1" t="str">
        <f t="array" ref="P9">INDEX('Data Log'!$Q$2:$Q$196,MATCH('Data Log_BI'!$A9,'Data Log'!$AO$2:$AO$196,0))</f>
        <v/>
      </c>
      <c r="Q9" s="1" t="str">
        <f t="array" ref="Q9">INDEX('Data Log'!$R$2:$R$196,MATCH('Data Log_BI'!$A9,'Data Log'!$AO$2:$AO$196,0))</f>
        <v/>
      </c>
      <c r="R9" s="1" t="str">
        <f t="array" ref="R9">INDEX('Data Log'!$S$2:$S$196,MATCH('Data Log_BI'!$A9,'Data Log'!$AO$2:$AO$196,0))</f>
        <v/>
      </c>
      <c r="S9" s="9" t="str">
        <f t="array" ref="S9">INDEX('Data Log'!$T$2:$T$196,MATCH('Data Log_BI'!$A9,'Data Log'!$AO$2:$AO$196,0))</f>
        <v/>
      </c>
      <c r="T9" s="1" t="str">
        <f t="array" ref="T9">INDEX('Data Log'!$U$2:$U$196,MATCH('Data Log_BI'!$A9,'Data Log'!$AO$2:$AO$196,0))</f>
        <v/>
      </c>
      <c r="U9" s="1" t="str">
        <f t="array" ref="U9">INDEX('Data Log'!$V$2:$V$196,MATCH('Data Log_BI'!$A9,'Data Log'!$AO$2:$AO$196,0))</f>
        <v/>
      </c>
      <c r="V9" s="9" t="str">
        <f t="array" ref="V9">INDEX('Data Log'!$W$2:$W$196,MATCH('Data Log_BI'!$A9,'Data Log'!$AO$2:$AO$196,0))</f>
        <v/>
      </c>
      <c r="W9" s="1" t="str">
        <f t="array" ref="W9">INDEX('Data Log'!$X$2:$X$196,MATCH('Data Log_BI'!$A9,'Data Log'!$AO$2:$AO$196,0))</f>
        <v/>
      </c>
      <c r="X9" s="1" t="str">
        <f t="array" ref="X9">INDEX('Data Log'!$Y$2:$Y$196,MATCH('Data Log_BI'!$A9,'Data Log'!$AO$2:$AO$196,0))</f>
        <v/>
      </c>
      <c r="Y9" s="9" t="str">
        <f t="array" ref="Y9">INDEX('Data Log'!$Z$2:$Z$196,MATCH('Data Log_BI'!$A9,'Data Log'!$AO$2:$AO$196,0))</f>
        <v/>
      </c>
      <c r="Z9" s="1" t="str">
        <f t="array" ref="Z9">INDEX('Data Log'!$AA$2:$AA$196,MATCH('Data Log_BI'!$A9,'Data Log'!$AO$2:$AO$196,0))</f>
        <v/>
      </c>
      <c r="AA9" s="1" t="str">
        <f t="array" ref="AA9">INDEX('Data Log'!$AB$2:$AB$196,MATCH('Data Log_BI'!$A9,'Data Log'!$AO$2:$AO$196,0))</f>
        <v/>
      </c>
      <c r="AB9" s="9" t="str">
        <f t="array" ref="AB9">INDEX('Data Log'!$AC$2:$AC$196,MATCH('Data Log_BI'!$A9,'Data Log'!$AO$2:$AO$196,0))</f>
        <v/>
      </c>
      <c r="AC9" s="1" t="str">
        <f t="array" ref="AC9">INDEX('Data Log'!$AD$2:$AD$196,MATCH('Data Log_BI'!$A9,'Data Log'!$AO$2:$AO$196,0))</f>
        <v/>
      </c>
      <c r="AD9" s="1" t="str">
        <f t="array" ref="AD9">INDEX('Data Log'!$AE$2:$AE$196,MATCH('Data Log_BI'!$A9,'Data Log'!$AO$2:$AO$196,0))</f>
        <v/>
      </c>
      <c r="AE9" s="1" t="str">
        <f t="array" ref="AE9">INDEX('Data Log'!$AF$2:$AF$196,MATCH('Data Log_BI'!$A9,'Data Log'!$AO$2:$AO$196,0))</f>
        <v/>
      </c>
      <c r="AF9" s="9" t="str">
        <f t="array" ref="AF9">INDEX('Data Log'!$AG$2:$AG$196,MATCH('Data Log_BI'!$A9,'Data Log'!$AO$2:$AO$196,0))</f>
        <v/>
      </c>
      <c r="AG9" s="5" t="str">
        <f t="array" ref="AG9">INDEX('Data Log'!$AH$2:$AH$196,MATCH('Data Log_BI'!$A9,'Data Log'!$AO$2:$AO$196,0))</f>
        <v/>
      </c>
      <c r="AH9" s="15">
        <f t="array" ref="AH9">INDEX('Data Log'!$AI$2:$AI$196,MATCH('Data Log_BI'!$A9,'Data Log'!$AO$2:$AO$196,0))</f>
        <v>0</v>
      </c>
      <c r="AI9" s="1" t="str">
        <f t="array" ref="AI9">INDEX('Data Log'!$AJ$2:$AJ$196,MATCH('Data Log_BI'!$A9,'Data Log'!$AO$2:$AO$196,0))</f>
        <v/>
      </c>
      <c r="AJ9" s="9" t="str">
        <f t="array" ref="AJ9">INDEX('Data Log'!$AK$2:$AK$196,MATCH('Data Log_BI'!$A9,'Data Log'!$AO$2:$AO$196,0))</f>
        <v/>
      </c>
      <c r="AK9" s="1" t="str">
        <f t="array" ref="AK9">INDEX('Data Log'!$AL$2:$AL$196,MATCH('Data Log_BI'!$A9,'Data Log'!$AO$2:$AO$196,0))</f>
        <v/>
      </c>
      <c r="AL9" s="1" t="str">
        <f t="array" ref="AL9">INDEX('Data Log'!$AM$2:$AM$196,MATCH('Data Log_BI'!$A9,'Data Log'!$AO$2:$AO$196,0))</f>
        <v/>
      </c>
      <c r="AM9" s="9" t="str">
        <f t="array" ref="AM9">INDEX('Data Log'!$AN$2:$AN$196,MATCH('Data Log_BI'!$A9,'Data Log'!$AO$2:$AO$196,0))</f>
        <v/>
      </c>
      <c r="AN9" s="1">
        <f t="array" ref="AN9">INDEX('Data Log'!$A$2:$A$196,MATCH('Data Log_BI'!$A9,'Data Log'!$AO$2:$AO$196,0))</f>
        <v>595</v>
      </c>
    </row>
    <row r="10">
      <c r="A10" s="1" t="s">
        <v>918</v>
      </c>
      <c r="B10" s="1" t="str">
        <f t="array" ref="B10">INDEX('Data Log'!$C$2:$C$196,MATCH('Data Log_BI'!$A10,'Data Log'!$AO$2:$AO$196,0))</f>
        <v>CCTV</v>
      </c>
      <c r="C10" s="9">
        <f t="array" ref="C10">INDEX('Data Log'!$D$2:$D$196,MATCH('Data Log_BI'!$A10,'Data Log'!$AO$2:$AO$196,0))</f>
        <v>45140.68958</v>
      </c>
      <c r="D10" s="4" t="str">
        <f t="array" ref="D10">INDEX('Data Log'!$E$2:$E$196,MATCH('Data Log_BI'!$A10,'Data Log'!$AO$2:$AO$196,0))</f>
        <v>Central Office</v>
      </c>
      <c r="E10" s="4" t="str">
        <f t="array" ref="E10">INDEX('Data Log'!$F$2:$F$196,MATCH('Data Log_BI'!$A10,'Data Log'!$AO$2:$AO$196,0))</f>
        <v>Central Office</v>
      </c>
      <c r="F10" s="4" t="str">
        <f t="array" ref="F10">INDEX('Data Log'!$G$2:$G$196,MATCH('Data Log_BI'!$A10,'Data Log'!$AO$2:$AO$196,0))</f>
        <v>Eagle Alert</v>
      </c>
      <c r="G10" s="14">
        <f t="array" ref="G10">INDEX('Data Log'!$H$2:$H$196,MATCH('Data Log_BI'!$A10,'Data Log'!$AO$2:$AO$196,0))</f>
        <v>0</v>
      </c>
      <c r="H10" s="14">
        <f t="array" ref="H10">INDEX('Data Log'!$I$2:$I$196,MATCH('Data Log_BI'!$A10,'Data Log'!$AO$2:$AO$196,0))</f>
        <v>33250</v>
      </c>
      <c r="I10" s="5">
        <f t="array" ref="I10">INDEX('Data Log'!$J$2:$J$196,MATCH('Data Log_BI'!$A10,'Data Log'!$AO$2:$AO$196,0))</f>
        <v>2023</v>
      </c>
      <c r="J10" s="5" t="str">
        <f t="array" ref="J10">INDEX('Data Log'!$K$2:$K$196,MATCH('Data Log_BI'!$A10,'Data Log'!$AO$2:$AO$196,0))</f>
        <v>July</v>
      </c>
      <c r="K10" s="5" t="str">
        <f t="array" ref="K10">INDEX('Data Log'!$L$2:$L$196,MATCH('Data Log_BI'!$A10,'Data Log'!$AO$2:$AO$196,0))</f>
        <v>Umesh Ruberu</v>
      </c>
      <c r="L10" s="4" t="str">
        <f t="array" ref="L10">INDEX('Data Log'!$M$2:$M$196,MATCH('Data Log_BI'!$A10,'Data Log'!$AO$2:$AO$196,0))</f>
        <v/>
      </c>
      <c r="M10" s="4" t="str">
        <f t="array" ref="M10">INDEX('Data Log'!$N$2:$N$196,MATCH('Data Log_BI'!$A10,'Data Log'!$AO$2:$AO$196,0))</f>
        <v>Invoice Validation</v>
      </c>
      <c r="N10" s="1" t="str">
        <f t="array" ref="N10">INDEX('Data Log'!$O$2:$O$196,MATCH('Data Log_BI'!$A10,'Data Log'!$AO$2:$AO$196,0))</f>
        <v/>
      </c>
      <c r="O10" s="9" t="str">
        <f t="array" ref="O10">INDEX('Data Log'!$P$2:$P$196,MATCH('Data Log_BI'!$A10,'Data Log'!$AO$2:$AO$196,0))</f>
        <v/>
      </c>
      <c r="P10" s="1" t="str">
        <f t="array" ref="P10">INDEX('Data Log'!$Q$2:$Q$196,MATCH('Data Log_BI'!$A10,'Data Log'!$AO$2:$AO$196,0))</f>
        <v/>
      </c>
      <c r="Q10" s="1" t="str">
        <f t="array" ref="Q10">INDEX('Data Log'!$R$2:$R$196,MATCH('Data Log_BI'!$A10,'Data Log'!$AO$2:$AO$196,0))</f>
        <v>Approved</v>
      </c>
      <c r="R10" s="1" t="str">
        <f t="array" ref="R10">INDEX('Data Log'!$S$2:$S$196,MATCH('Data Log_BI'!$A10,'Data Log'!$AO$2:$AO$196,0))</f>
        <v>Anju Kumarasinghe</v>
      </c>
      <c r="S10" s="9">
        <f t="array" ref="S10">INDEX('Data Log'!$T$2:$T$196,MATCH('Data Log_BI'!$A10,'Data Log'!$AO$2:$AO$196,0))</f>
        <v>45142.46777</v>
      </c>
      <c r="T10" s="1" t="str">
        <f t="array" ref="T10">INDEX('Data Log'!$U$2:$U$196,MATCH('Data Log_BI'!$A10,'Data Log'!$AO$2:$AO$196,0))</f>
        <v/>
      </c>
      <c r="U10" s="1" t="str">
        <f t="array" ref="U10">INDEX('Data Log'!$V$2:$V$196,MATCH('Data Log_BI'!$A10,'Data Log'!$AO$2:$AO$196,0))</f>
        <v/>
      </c>
      <c r="V10" s="9" t="str">
        <f t="array" ref="V10">INDEX('Data Log'!$W$2:$W$196,MATCH('Data Log_BI'!$A10,'Data Log'!$AO$2:$AO$196,0))</f>
        <v/>
      </c>
      <c r="W10" s="1" t="str">
        <f t="array" ref="W10">INDEX('Data Log'!$X$2:$X$196,MATCH('Data Log_BI'!$A10,'Data Log'!$AO$2:$AO$196,0))</f>
        <v/>
      </c>
      <c r="X10" s="1" t="str">
        <f t="array" ref="X10">INDEX('Data Log'!$Y$2:$Y$196,MATCH('Data Log_BI'!$A10,'Data Log'!$AO$2:$AO$196,0))</f>
        <v/>
      </c>
      <c r="Y10" s="9" t="str">
        <f t="array" ref="Y10">INDEX('Data Log'!$Z$2:$Z$196,MATCH('Data Log_BI'!$A10,'Data Log'!$AO$2:$AO$196,0))</f>
        <v/>
      </c>
      <c r="Z10" s="1" t="str">
        <f t="array" ref="Z10">INDEX('Data Log'!$AA$2:$AA$196,MATCH('Data Log_BI'!$A10,'Data Log'!$AO$2:$AO$196,0))</f>
        <v/>
      </c>
      <c r="AA10" s="1" t="str">
        <f t="array" ref="AA10">INDEX('Data Log'!$AB$2:$AB$196,MATCH('Data Log_BI'!$A10,'Data Log'!$AO$2:$AO$196,0))</f>
        <v/>
      </c>
      <c r="AB10" s="9" t="str">
        <f t="array" ref="AB10">INDEX('Data Log'!$AC$2:$AC$196,MATCH('Data Log_BI'!$A10,'Data Log'!$AO$2:$AO$196,0))</f>
        <v/>
      </c>
      <c r="AC10" s="1" t="str">
        <f t="array" ref="AC10">INDEX('Data Log'!$AD$2:$AD$196,MATCH('Data Log_BI'!$A10,'Data Log'!$AO$2:$AO$196,0))</f>
        <v/>
      </c>
      <c r="AD10" s="1" t="str">
        <f t="array" ref="AD10">INDEX('Data Log'!$AE$2:$AE$196,MATCH('Data Log_BI'!$A10,'Data Log'!$AO$2:$AO$196,0))</f>
        <v/>
      </c>
      <c r="AE10" s="1" t="str">
        <f t="array" ref="AE10">INDEX('Data Log'!$AF$2:$AF$196,MATCH('Data Log_BI'!$A10,'Data Log'!$AO$2:$AO$196,0))</f>
        <v/>
      </c>
      <c r="AF10" s="9" t="str">
        <f t="array" ref="AF10">INDEX('Data Log'!$AG$2:$AG$196,MATCH('Data Log_BI'!$A10,'Data Log'!$AO$2:$AO$196,0))</f>
        <v/>
      </c>
      <c r="AG10" s="5" t="str">
        <f t="array" ref="AG10">INDEX('Data Log'!$AH$2:$AH$196,MATCH('Data Log_BI'!$A10,'Data Log'!$AO$2:$AO$196,0))</f>
        <v/>
      </c>
      <c r="AH10" s="15">
        <f t="array" ref="AH10">INDEX('Data Log'!$AI$2:$AI$196,MATCH('Data Log_BI'!$A10,'Data Log'!$AO$2:$AO$196,0))</f>
        <v>0</v>
      </c>
      <c r="AI10" s="1" t="str">
        <f t="array" ref="AI10">INDEX('Data Log'!$AJ$2:$AJ$196,MATCH('Data Log_BI'!$A10,'Data Log'!$AO$2:$AO$196,0))</f>
        <v/>
      </c>
      <c r="AJ10" s="9" t="str">
        <f t="array" ref="AJ10">INDEX('Data Log'!$AK$2:$AK$196,MATCH('Data Log_BI'!$A10,'Data Log'!$AO$2:$AO$196,0))</f>
        <v/>
      </c>
      <c r="AK10" s="1" t="str">
        <f t="array" ref="AK10">INDEX('Data Log'!$AL$2:$AL$196,MATCH('Data Log_BI'!$A10,'Data Log'!$AO$2:$AO$196,0))</f>
        <v/>
      </c>
      <c r="AL10" s="1" t="str">
        <f t="array" ref="AL10">INDEX('Data Log'!$AM$2:$AM$196,MATCH('Data Log_BI'!$A10,'Data Log'!$AO$2:$AO$196,0))</f>
        <v/>
      </c>
      <c r="AM10" s="9" t="str">
        <f t="array" ref="AM10">INDEX('Data Log'!$AN$2:$AN$196,MATCH('Data Log_BI'!$A10,'Data Log'!$AO$2:$AO$196,0))</f>
        <v/>
      </c>
      <c r="AN10" s="1">
        <f t="array" ref="AN10">INDEX('Data Log'!$A$2:$A$196,MATCH('Data Log_BI'!$A10,'Data Log'!$AO$2:$AO$196,0))</f>
        <v>731</v>
      </c>
    </row>
    <row r="11">
      <c r="A11" s="1" t="s">
        <v>919</v>
      </c>
      <c r="B11" s="1" t="str">
        <f t="array" ref="B11">INDEX('Data Log'!$C$2:$C$196,MATCH('Data Log_BI'!$A11,'Data Log'!$AO$2:$AO$196,0))</f>
        <v>CCTV</v>
      </c>
      <c r="C11" s="9">
        <f t="array" ref="C11">INDEX('Data Log'!$D$2:$D$196,MATCH('Data Log_BI'!$A11,'Data Log'!$AO$2:$AO$196,0))</f>
        <v>45140.68958</v>
      </c>
      <c r="D11" s="4" t="str">
        <f t="array" ref="D11">INDEX('Data Log'!$E$2:$E$196,MATCH('Data Log_BI'!$A11,'Data Log'!$AO$2:$AO$196,0))</f>
        <v>Central Office</v>
      </c>
      <c r="E11" s="4" t="str">
        <f t="array" ref="E11">INDEX('Data Log'!$F$2:$F$196,MATCH('Data Log_BI'!$A11,'Data Log'!$AO$2:$AO$196,0))</f>
        <v>Central Office</v>
      </c>
      <c r="F11" s="4" t="str">
        <f t="array" ref="F11">INDEX('Data Log'!$G$2:$G$196,MATCH('Data Log_BI'!$A11,'Data Log'!$AO$2:$AO$196,0))</f>
        <v>Eagle Alert</v>
      </c>
      <c r="G11" s="14">
        <f t="array" ref="G11">INDEX('Data Log'!$H$2:$H$196,MATCH('Data Log_BI'!$A11,'Data Log'!$AO$2:$AO$196,0))</f>
        <v>60000</v>
      </c>
      <c r="H11" s="14">
        <f t="array" ref="H11">INDEX('Data Log'!$I$2:$I$196,MATCH('Data Log_BI'!$A11,'Data Log'!$AO$2:$AO$196,0))</f>
        <v>0</v>
      </c>
      <c r="I11" s="5">
        <f t="array" ref="I11">INDEX('Data Log'!$J$2:$J$196,MATCH('Data Log_BI'!$A11,'Data Log'!$AO$2:$AO$196,0))</f>
        <v>2023</v>
      </c>
      <c r="J11" s="5" t="str">
        <f t="array" ref="J11">INDEX('Data Log'!$K$2:$K$196,MATCH('Data Log_BI'!$A11,'Data Log'!$AO$2:$AO$196,0))</f>
        <v>July</v>
      </c>
      <c r="K11" s="5" t="str">
        <f t="array" ref="K11">INDEX('Data Log'!$L$2:$L$196,MATCH('Data Log_BI'!$A11,'Data Log'!$AO$2:$AO$196,0))</f>
        <v>Umesh Ruberu</v>
      </c>
      <c r="L11" s="4">
        <f t="array" ref="L11">INDEX('Data Log'!$M$2:$M$196,MATCH('Data Log_BI'!$A11,'Data Log'!$AO$2:$AO$196,0))</f>
        <v>45140.63873</v>
      </c>
      <c r="M11" s="4" t="str">
        <f t="array" ref="M11">INDEX('Data Log'!$N$2:$N$196,MATCH('Data Log_BI'!$A11,'Data Log'!$AO$2:$AO$196,0))</f>
        <v>Region Update</v>
      </c>
      <c r="N11" s="1" t="str">
        <f t="array" ref="N11">INDEX('Data Log'!$O$2:$O$196,MATCH('Data Log_BI'!$A11,'Data Log'!$AO$2:$AO$196,0))</f>
        <v/>
      </c>
      <c r="O11" s="9" t="str">
        <f t="array" ref="O11">INDEX('Data Log'!$P$2:$P$196,MATCH('Data Log_BI'!$A11,'Data Log'!$AO$2:$AO$196,0))</f>
        <v/>
      </c>
      <c r="P11" s="1" t="str">
        <f t="array" ref="P11">INDEX('Data Log'!$Q$2:$Q$196,MATCH('Data Log_BI'!$A11,'Data Log'!$AO$2:$AO$196,0))</f>
        <v/>
      </c>
      <c r="Q11" s="1" t="str">
        <f t="array" ref="Q11">INDEX('Data Log'!$R$2:$R$196,MATCH('Data Log_BI'!$A11,'Data Log'!$AO$2:$AO$196,0))</f>
        <v/>
      </c>
      <c r="R11" s="1" t="str">
        <f t="array" ref="R11">INDEX('Data Log'!$S$2:$S$196,MATCH('Data Log_BI'!$A11,'Data Log'!$AO$2:$AO$196,0))</f>
        <v/>
      </c>
      <c r="S11" s="9" t="str">
        <f t="array" ref="S11">INDEX('Data Log'!$T$2:$T$196,MATCH('Data Log_BI'!$A11,'Data Log'!$AO$2:$AO$196,0))</f>
        <v/>
      </c>
      <c r="T11" s="1" t="str">
        <f t="array" ref="T11">INDEX('Data Log'!$U$2:$U$196,MATCH('Data Log_BI'!$A11,'Data Log'!$AO$2:$AO$196,0))</f>
        <v/>
      </c>
      <c r="U11" s="1" t="str">
        <f t="array" ref="U11">INDEX('Data Log'!$V$2:$V$196,MATCH('Data Log_BI'!$A11,'Data Log'!$AO$2:$AO$196,0))</f>
        <v/>
      </c>
      <c r="V11" s="9" t="str">
        <f t="array" ref="V11">INDEX('Data Log'!$W$2:$W$196,MATCH('Data Log_BI'!$A11,'Data Log'!$AO$2:$AO$196,0))</f>
        <v/>
      </c>
      <c r="W11" s="1" t="str">
        <f t="array" ref="W11">INDEX('Data Log'!$X$2:$X$196,MATCH('Data Log_BI'!$A11,'Data Log'!$AO$2:$AO$196,0))</f>
        <v/>
      </c>
      <c r="X11" s="1" t="str">
        <f t="array" ref="X11">INDEX('Data Log'!$Y$2:$Y$196,MATCH('Data Log_BI'!$A11,'Data Log'!$AO$2:$AO$196,0))</f>
        <v/>
      </c>
      <c r="Y11" s="9" t="str">
        <f t="array" ref="Y11">INDEX('Data Log'!$Z$2:$Z$196,MATCH('Data Log_BI'!$A11,'Data Log'!$AO$2:$AO$196,0))</f>
        <v/>
      </c>
      <c r="Z11" s="1" t="str">
        <f t="array" ref="Z11">INDEX('Data Log'!$AA$2:$AA$196,MATCH('Data Log_BI'!$A11,'Data Log'!$AO$2:$AO$196,0))</f>
        <v/>
      </c>
      <c r="AA11" s="1" t="str">
        <f t="array" ref="AA11">INDEX('Data Log'!$AB$2:$AB$196,MATCH('Data Log_BI'!$A11,'Data Log'!$AO$2:$AO$196,0))</f>
        <v/>
      </c>
      <c r="AB11" s="9" t="str">
        <f t="array" ref="AB11">INDEX('Data Log'!$AC$2:$AC$196,MATCH('Data Log_BI'!$A11,'Data Log'!$AO$2:$AO$196,0))</f>
        <v/>
      </c>
      <c r="AC11" s="1" t="str">
        <f t="array" ref="AC11">INDEX('Data Log'!$AD$2:$AD$196,MATCH('Data Log_BI'!$A11,'Data Log'!$AO$2:$AO$196,0))</f>
        <v/>
      </c>
      <c r="AD11" s="1" t="str">
        <f t="array" ref="AD11">INDEX('Data Log'!$AE$2:$AE$196,MATCH('Data Log_BI'!$A11,'Data Log'!$AO$2:$AO$196,0))</f>
        <v/>
      </c>
      <c r="AE11" s="1" t="str">
        <f t="array" ref="AE11">INDEX('Data Log'!$AF$2:$AF$196,MATCH('Data Log_BI'!$A11,'Data Log'!$AO$2:$AO$196,0))</f>
        <v/>
      </c>
      <c r="AF11" s="9" t="str">
        <f t="array" ref="AF11">INDEX('Data Log'!$AG$2:$AG$196,MATCH('Data Log_BI'!$A11,'Data Log'!$AO$2:$AO$196,0))</f>
        <v/>
      </c>
      <c r="AG11" s="5" t="str">
        <f t="array" ref="AG11">INDEX('Data Log'!$AH$2:$AH$196,MATCH('Data Log_BI'!$A11,'Data Log'!$AO$2:$AO$196,0))</f>
        <v/>
      </c>
      <c r="AH11" s="15">
        <f t="array" ref="AH11">INDEX('Data Log'!$AI$2:$AI$196,MATCH('Data Log_BI'!$A11,'Data Log'!$AO$2:$AO$196,0))</f>
        <v>0</v>
      </c>
      <c r="AI11" s="1" t="str">
        <f t="array" ref="AI11">INDEX('Data Log'!$AJ$2:$AJ$196,MATCH('Data Log_BI'!$A11,'Data Log'!$AO$2:$AO$196,0))</f>
        <v/>
      </c>
      <c r="AJ11" s="9" t="str">
        <f t="array" ref="AJ11">INDEX('Data Log'!$AK$2:$AK$196,MATCH('Data Log_BI'!$A11,'Data Log'!$AO$2:$AO$196,0))</f>
        <v/>
      </c>
      <c r="AK11" s="1" t="str">
        <f t="array" ref="AK11">INDEX('Data Log'!$AL$2:$AL$196,MATCH('Data Log_BI'!$A11,'Data Log'!$AO$2:$AO$196,0))</f>
        <v/>
      </c>
      <c r="AL11" s="1" t="str">
        <f t="array" ref="AL11">INDEX('Data Log'!$AM$2:$AM$196,MATCH('Data Log_BI'!$A11,'Data Log'!$AO$2:$AO$196,0))</f>
        <v/>
      </c>
      <c r="AM11" s="9" t="str">
        <f t="array" ref="AM11">INDEX('Data Log'!$AN$2:$AN$196,MATCH('Data Log_BI'!$A11,'Data Log'!$AO$2:$AO$196,0))</f>
        <v/>
      </c>
      <c r="AN11" s="1">
        <f t="array" ref="AN11">INDEX('Data Log'!$A$2:$A$196,MATCH('Data Log_BI'!$A11,'Data Log'!$AO$2:$AO$196,0))</f>
        <v>661</v>
      </c>
    </row>
    <row r="12">
      <c r="A12" s="1" t="s">
        <v>920</v>
      </c>
      <c r="B12" s="1" t="str">
        <f t="array" ref="B12">INDEX('Data Log'!$C$2:$C$196,MATCH('Data Log_BI'!$A12,'Data Log'!$AO$2:$AO$196,0))</f>
        <v>CCTV</v>
      </c>
      <c r="C12" s="9" t="str">
        <f t="array" ref="C12">INDEX('Data Log'!$D$2:$D$196,MATCH('Data Log_BI'!$A12,'Data Log'!$AO$2:$AO$196,0))</f>
        <v/>
      </c>
      <c r="D12" s="4" t="str">
        <f t="array" ref="D12">INDEX('Data Log'!$E$2:$E$196,MATCH('Data Log_BI'!$A12,'Data Log'!$AO$2:$AO$196,0))</f>
        <v>Central Office</v>
      </c>
      <c r="E12" s="4" t="str">
        <f t="array" ref="E12">INDEX('Data Log'!$F$2:$F$196,MATCH('Data Log_BI'!$A12,'Data Log'!$AO$2:$AO$196,0))</f>
        <v>Central Office</v>
      </c>
      <c r="F12" s="4" t="str">
        <f t="array" ref="F12">INDEX('Data Log'!$G$2:$G$196,MATCH('Data Log_BI'!$A12,'Data Log'!$AO$2:$AO$196,0))</f>
        <v>Eagle Alert</v>
      </c>
      <c r="G12" s="14">
        <f t="array" ref="G12">INDEX('Data Log'!$H$2:$H$196,MATCH('Data Log_BI'!$A12,'Data Log'!$AO$2:$AO$196,0))</f>
        <v>60000</v>
      </c>
      <c r="H12" s="14">
        <f t="array" ref="H12">INDEX('Data Log'!$I$2:$I$196,MATCH('Data Log_BI'!$A12,'Data Log'!$AO$2:$AO$196,0))</f>
        <v>33250</v>
      </c>
      <c r="I12" s="5">
        <f t="array" ref="I12">INDEX('Data Log'!$J$2:$J$196,MATCH('Data Log_BI'!$A12,'Data Log'!$AO$2:$AO$196,0))</f>
        <v>2023</v>
      </c>
      <c r="J12" s="5" t="str">
        <f t="array" ref="J12">INDEX('Data Log'!$K$2:$K$196,MATCH('Data Log_BI'!$A12,'Data Log'!$AO$2:$AO$196,0))</f>
        <v>July</v>
      </c>
      <c r="K12" s="5" t="str">
        <f t="array" ref="K12">INDEX('Data Log'!$L$2:$L$196,MATCH('Data Log_BI'!$A12,'Data Log'!$AO$2:$AO$196,0))</f>
        <v/>
      </c>
      <c r="L12" s="4" t="str">
        <f t="array" ref="L12">INDEX('Data Log'!$M$2:$M$196,MATCH('Data Log_BI'!$A12,'Data Log'!$AO$2:$AO$196,0))</f>
        <v/>
      </c>
      <c r="M12" s="4" t="str">
        <f t="array" ref="M12">INDEX('Data Log'!$N$2:$N$196,MATCH('Data Log_BI'!$A12,'Data Log'!$AO$2:$AO$196,0))</f>
        <v>SCM Invoice Validation</v>
      </c>
      <c r="N12" s="1" t="str">
        <f t="array" ref="N12">INDEX('Data Log'!$O$2:$O$196,MATCH('Data Log_BI'!$A12,'Data Log'!$AO$2:$AO$196,0))</f>
        <v/>
      </c>
      <c r="O12" s="9" t="str">
        <f t="array" ref="O12">INDEX('Data Log'!$P$2:$P$196,MATCH('Data Log_BI'!$A12,'Data Log'!$AO$2:$AO$196,0))</f>
        <v/>
      </c>
      <c r="P12" s="1" t="str">
        <f t="array" ref="P12">INDEX('Data Log'!$Q$2:$Q$196,MATCH('Data Log_BI'!$A12,'Data Log'!$AO$2:$AO$196,0))</f>
        <v/>
      </c>
      <c r="Q12" s="1" t="str">
        <f t="array" ref="Q12">INDEX('Data Log'!$R$2:$R$196,MATCH('Data Log_BI'!$A12,'Data Log'!$AO$2:$AO$196,0))</f>
        <v/>
      </c>
      <c r="R12" s="1" t="str">
        <f t="array" ref="R12">INDEX('Data Log'!$S$2:$S$196,MATCH('Data Log_BI'!$A12,'Data Log'!$AO$2:$AO$196,0))</f>
        <v/>
      </c>
      <c r="S12" s="9" t="str">
        <f t="array" ref="S12">INDEX('Data Log'!$T$2:$T$196,MATCH('Data Log_BI'!$A12,'Data Log'!$AO$2:$AO$196,0))</f>
        <v/>
      </c>
      <c r="T12" s="1" t="str">
        <f t="array" ref="T12">INDEX('Data Log'!$U$2:$U$196,MATCH('Data Log_BI'!$A12,'Data Log'!$AO$2:$AO$196,0))</f>
        <v/>
      </c>
      <c r="U12" s="1" t="str">
        <f t="array" ref="U12">INDEX('Data Log'!$V$2:$V$196,MATCH('Data Log_BI'!$A12,'Data Log'!$AO$2:$AO$196,0))</f>
        <v/>
      </c>
      <c r="V12" s="9" t="str">
        <f t="array" ref="V12">INDEX('Data Log'!$W$2:$W$196,MATCH('Data Log_BI'!$A12,'Data Log'!$AO$2:$AO$196,0))</f>
        <v/>
      </c>
      <c r="W12" s="1" t="str">
        <f t="array" ref="W12">INDEX('Data Log'!$X$2:$X$196,MATCH('Data Log_BI'!$A12,'Data Log'!$AO$2:$AO$196,0))</f>
        <v/>
      </c>
      <c r="X12" s="1" t="str">
        <f t="array" ref="X12">INDEX('Data Log'!$Y$2:$Y$196,MATCH('Data Log_BI'!$A12,'Data Log'!$AO$2:$AO$196,0))</f>
        <v/>
      </c>
      <c r="Y12" s="9" t="str">
        <f t="array" ref="Y12">INDEX('Data Log'!$Z$2:$Z$196,MATCH('Data Log_BI'!$A12,'Data Log'!$AO$2:$AO$196,0))</f>
        <v/>
      </c>
      <c r="Z12" s="1" t="str">
        <f t="array" ref="Z12">INDEX('Data Log'!$AA$2:$AA$196,MATCH('Data Log_BI'!$A12,'Data Log'!$AO$2:$AO$196,0))</f>
        <v>Approved</v>
      </c>
      <c r="AA12" s="1" t="str">
        <f t="array" ref="AA12">INDEX('Data Log'!$AB$2:$AB$196,MATCH('Data Log_BI'!$A12,'Data Log'!$AO$2:$AO$196,0))</f>
        <v>Rizwan Mohamed</v>
      </c>
      <c r="AB12" s="9">
        <f t="array" ref="AB12">INDEX('Data Log'!$AC$2:$AC$196,MATCH('Data Log_BI'!$A12,'Data Log'!$AO$2:$AO$196,0))</f>
        <v>45145.39949</v>
      </c>
      <c r="AC12" s="1" t="str">
        <f t="array" ref="AC12">INDEX('Data Log'!$AD$2:$AD$196,MATCH('Data Log_BI'!$A12,'Data Log'!$AO$2:$AO$196,0))</f>
        <v/>
      </c>
      <c r="AD12" s="1" t="str">
        <f t="array" ref="AD12">INDEX('Data Log'!$AE$2:$AE$196,MATCH('Data Log_BI'!$A12,'Data Log'!$AO$2:$AO$196,0))</f>
        <v/>
      </c>
      <c r="AE12" s="1" t="str">
        <f t="array" ref="AE12">INDEX('Data Log'!$AF$2:$AF$196,MATCH('Data Log_BI'!$A12,'Data Log'!$AO$2:$AO$196,0))</f>
        <v/>
      </c>
      <c r="AF12" s="9" t="str">
        <f t="array" ref="AF12">INDEX('Data Log'!$AG$2:$AG$196,MATCH('Data Log_BI'!$A12,'Data Log'!$AO$2:$AO$196,0))</f>
        <v/>
      </c>
      <c r="AG12" s="5" t="str">
        <f t="array" ref="AG12">INDEX('Data Log'!$AH$2:$AH$196,MATCH('Data Log_BI'!$A12,'Data Log'!$AO$2:$AO$196,0))</f>
        <v/>
      </c>
      <c r="AH12" s="15">
        <f t="array" ref="AH12">INDEX('Data Log'!$AI$2:$AI$196,MATCH('Data Log_BI'!$A12,'Data Log'!$AO$2:$AO$196,0))</f>
        <v>0</v>
      </c>
      <c r="AI12" s="1" t="str">
        <f t="array" ref="AI12">INDEX('Data Log'!$AJ$2:$AJ$196,MATCH('Data Log_BI'!$A12,'Data Log'!$AO$2:$AO$196,0))</f>
        <v/>
      </c>
      <c r="AJ12" s="9" t="str">
        <f t="array" ref="AJ12">INDEX('Data Log'!$AK$2:$AK$196,MATCH('Data Log_BI'!$A12,'Data Log'!$AO$2:$AO$196,0))</f>
        <v/>
      </c>
      <c r="AK12" s="1" t="str">
        <f t="array" ref="AK12">INDEX('Data Log'!$AL$2:$AL$196,MATCH('Data Log_BI'!$A12,'Data Log'!$AO$2:$AO$196,0))</f>
        <v/>
      </c>
      <c r="AL12" s="1" t="str">
        <f t="array" ref="AL12">INDEX('Data Log'!$AM$2:$AM$196,MATCH('Data Log_BI'!$A12,'Data Log'!$AO$2:$AO$196,0))</f>
        <v/>
      </c>
      <c r="AM12" s="9" t="str">
        <f t="array" ref="AM12">INDEX('Data Log'!$AN$2:$AN$196,MATCH('Data Log_BI'!$A12,'Data Log'!$AO$2:$AO$196,0))</f>
        <v/>
      </c>
      <c r="AN12" s="1">
        <f t="array" ref="AN12">INDEX('Data Log'!$A$2:$A$196,MATCH('Data Log_BI'!$A12,'Data Log'!$AO$2:$AO$196,0))</f>
        <v>796</v>
      </c>
    </row>
    <row r="13">
      <c r="A13" s="1" t="s">
        <v>921</v>
      </c>
      <c r="B13" s="1" t="str">
        <f t="array" ref="B13">INDEX('Data Log'!$C$2:$C$196,MATCH('Data Log_BI'!$A13,'Data Log'!$AO$2:$AO$196,0))</f>
        <v>CCTV</v>
      </c>
      <c r="C13" s="9">
        <f t="array" ref="C13">INDEX('Data Log'!$D$2:$D$196,MATCH('Data Log_BI'!$A13,'Data Log'!$AO$2:$AO$196,0))</f>
        <v>45140.68958</v>
      </c>
      <c r="D13" s="4" t="str">
        <f t="array" ref="D13">INDEX('Data Log'!$E$2:$E$196,MATCH('Data Log_BI'!$A13,'Data Log'!$AO$2:$AO$196,0))</f>
        <v>Central Office</v>
      </c>
      <c r="E13" s="4" t="str">
        <f t="array" ref="E13">INDEX('Data Log'!$F$2:$F$196,MATCH('Data Log_BI'!$A13,'Data Log'!$AO$2:$AO$196,0))</f>
        <v>Central Office</v>
      </c>
      <c r="F13" s="4" t="str">
        <f t="array" ref="F13">INDEX('Data Log'!$G$2:$G$196,MATCH('Data Log_BI'!$A13,'Data Log'!$AO$2:$AO$196,0))</f>
        <v>Eagle Alert</v>
      </c>
      <c r="G13" s="14">
        <f t="array" ref="G13">INDEX('Data Log'!$H$2:$H$196,MATCH('Data Log_BI'!$A13,'Data Log'!$AO$2:$AO$196,0))</f>
        <v>60000</v>
      </c>
      <c r="H13" s="14">
        <f t="array" ref="H13">INDEX('Data Log'!$I$2:$I$196,MATCH('Data Log_BI'!$A13,'Data Log'!$AO$2:$AO$196,0))</f>
        <v>33250</v>
      </c>
      <c r="I13" s="5">
        <f t="array" ref="I13">INDEX('Data Log'!$J$2:$J$196,MATCH('Data Log_BI'!$A13,'Data Log'!$AO$2:$AO$196,0))</f>
        <v>2023</v>
      </c>
      <c r="J13" s="5" t="str">
        <f t="array" ref="J13">INDEX('Data Log'!$K$2:$K$196,MATCH('Data Log_BI'!$A13,'Data Log'!$AO$2:$AO$196,0))</f>
        <v>July</v>
      </c>
      <c r="K13" s="5" t="str">
        <f t="array" ref="K13">INDEX('Data Log'!$L$2:$L$196,MATCH('Data Log_BI'!$A13,'Data Log'!$AO$2:$AO$196,0))</f>
        <v/>
      </c>
      <c r="L13" s="4" t="str">
        <f t="array" ref="L13">INDEX('Data Log'!$M$2:$M$196,MATCH('Data Log_BI'!$A13,'Data Log'!$AO$2:$AO$196,0))</f>
        <v/>
      </c>
      <c r="M13" s="4" t="str">
        <f t="array" ref="M13">INDEX('Data Log'!$N$2:$N$196,MATCH('Data Log_BI'!$A13,'Data Log'!$AO$2:$AO$196,0))</f>
        <v>Submit Invoice</v>
      </c>
      <c r="N13" s="1" t="str">
        <f t="array" ref="N13">INDEX('Data Log'!$O$2:$O$196,MATCH('Data Log_BI'!$A13,'Data Log'!$AO$2:$AO$196,0))</f>
        <v>Mohamed Saheed</v>
      </c>
      <c r="O13" s="9">
        <f t="array" ref="O13">INDEX('Data Log'!$P$2:$P$196,MATCH('Data Log_BI'!$A13,'Data Log'!$AO$2:$AO$196,0))</f>
        <v>45142.46971</v>
      </c>
      <c r="P13" s="1" t="str">
        <f t="array" ref="P13">INDEX('Data Log'!$Q$2:$Q$196,MATCH('Data Log_BI'!$A13,'Data Log'!$AO$2:$AO$196,0))</f>
        <v/>
      </c>
      <c r="Q13" s="1" t="str">
        <f t="array" ref="Q13">INDEX('Data Log'!$R$2:$R$196,MATCH('Data Log_BI'!$A13,'Data Log'!$AO$2:$AO$196,0))</f>
        <v/>
      </c>
      <c r="R13" s="1" t="str">
        <f t="array" ref="R13">INDEX('Data Log'!$S$2:$S$196,MATCH('Data Log_BI'!$A13,'Data Log'!$AO$2:$AO$196,0))</f>
        <v/>
      </c>
      <c r="S13" s="9" t="str">
        <f t="array" ref="S13">INDEX('Data Log'!$T$2:$T$196,MATCH('Data Log_BI'!$A13,'Data Log'!$AO$2:$AO$196,0))</f>
        <v/>
      </c>
      <c r="T13" s="1" t="str">
        <f t="array" ref="T13">INDEX('Data Log'!$U$2:$U$196,MATCH('Data Log_BI'!$A13,'Data Log'!$AO$2:$AO$196,0))</f>
        <v/>
      </c>
      <c r="U13" s="1" t="str">
        <f t="array" ref="U13">INDEX('Data Log'!$V$2:$V$196,MATCH('Data Log_BI'!$A13,'Data Log'!$AO$2:$AO$196,0))</f>
        <v/>
      </c>
      <c r="V13" s="9" t="str">
        <f t="array" ref="V13">INDEX('Data Log'!$W$2:$W$196,MATCH('Data Log_BI'!$A13,'Data Log'!$AO$2:$AO$196,0))</f>
        <v/>
      </c>
      <c r="W13" s="1" t="str">
        <f t="array" ref="W13">INDEX('Data Log'!$X$2:$X$196,MATCH('Data Log_BI'!$A13,'Data Log'!$AO$2:$AO$196,0))</f>
        <v/>
      </c>
      <c r="X13" s="1" t="str">
        <f t="array" ref="X13">INDEX('Data Log'!$Y$2:$Y$196,MATCH('Data Log_BI'!$A13,'Data Log'!$AO$2:$AO$196,0))</f>
        <v/>
      </c>
      <c r="Y13" s="9" t="str">
        <f t="array" ref="Y13">INDEX('Data Log'!$Z$2:$Z$196,MATCH('Data Log_BI'!$A13,'Data Log'!$AO$2:$AO$196,0))</f>
        <v/>
      </c>
      <c r="Z13" s="1" t="str">
        <f t="array" ref="Z13">INDEX('Data Log'!$AA$2:$AA$196,MATCH('Data Log_BI'!$A13,'Data Log'!$AO$2:$AO$196,0))</f>
        <v/>
      </c>
      <c r="AA13" s="1" t="str">
        <f t="array" ref="AA13">INDEX('Data Log'!$AB$2:$AB$196,MATCH('Data Log_BI'!$A13,'Data Log'!$AO$2:$AO$196,0))</f>
        <v/>
      </c>
      <c r="AB13" s="9" t="str">
        <f t="array" ref="AB13">INDEX('Data Log'!$AC$2:$AC$196,MATCH('Data Log_BI'!$A13,'Data Log'!$AO$2:$AO$196,0))</f>
        <v/>
      </c>
      <c r="AC13" s="1" t="str">
        <f t="array" ref="AC13">INDEX('Data Log'!$AD$2:$AD$196,MATCH('Data Log_BI'!$A13,'Data Log'!$AO$2:$AO$196,0))</f>
        <v/>
      </c>
      <c r="AD13" s="1" t="str">
        <f t="array" ref="AD13">INDEX('Data Log'!$AE$2:$AE$196,MATCH('Data Log_BI'!$A13,'Data Log'!$AO$2:$AO$196,0))</f>
        <v/>
      </c>
      <c r="AE13" s="1" t="str">
        <f t="array" ref="AE13">INDEX('Data Log'!$AF$2:$AF$196,MATCH('Data Log_BI'!$A13,'Data Log'!$AO$2:$AO$196,0))</f>
        <v/>
      </c>
      <c r="AF13" s="9" t="str">
        <f t="array" ref="AF13">INDEX('Data Log'!$AG$2:$AG$196,MATCH('Data Log_BI'!$A13,'Data Log'!$AO$2:$AO$196,0))</f>
        <v/>
      </c>
      <c r="AG13" s="5" t="str">
        <f t="array" ref="AG13">INDEX('Data Log'!$AH$2:$AH$196,MATCH('Data Log_BI'!$A13,'Data Log'!$AO$2:$AO$196,0))</f>
        <v/>
      </c>
      <c r="AH13" s="15">
        <f t="array" ref="AH13">INDEX('Data Log'!$AI$2:$AI$196,MATCH('Data Log_BI'!$A13,'Data Log'!$AO$2:$AO$196,0))</f>
        <v>0</v>
      </c>
      <c r="AI13" s="1" t="str">
        <f t="array" ref="AI13">INDEX('Data Log'!$AJ$2:$AJ$196,MATCH('Data Log_BI'!$A13,'Data Log'!$AO$2:$AO$196,0))</f>
        <v/>
      </c>
      <c r="AJ13" s="9" t="str">
        <f t="array" ref="AJ13">INDEX('Data Log'!$AK$2:$AK$196,MATCH('Data Log_BI'!$A13,'Data Log'!$AO$2:$AO$196,0))</f>
        <v/>
      </c>
      <c r="AK13" s="1" t="str">
        <f t="array" ref="AK13">INDEX('Data Log'!$AL$2:$AL$196,MATCH('Data Log_BI'!$A13,'Data Log'!$AO$2:$AO$196,0))</f>
        <v/>
      </c>
      <c r="AL13" s="1" t="str">
        <f t="array" ref="AL13">INDEX('Data Log'!$AM$2:$AM$196,MATCH('Data Log_BI'!$A13,'Data Log'!$AO$2:$AO$196,0))</f>
        <v/>
      </c>
      <c r="AM13" s="9" t="str">
        <f t="array" ref="AM13">INDEX('Data Log'!$AN$2:$AN$196,MATCH('Data Log_BI'!$A13,'Data Log'!$AO$2:$AO$196,0))</f>
        <v/>
      </c>
      <c r="AN13" s="1">
        <f t="array" ref="AN13">INDEX('Data Log'!$A$2:$A$196,MATCH('Data Log_BI'!$A13,'Data Log'!$AO$2:$AO$196,0))</f>
        <v>730</v>
      </c>
    </row>
    <row r="14">
      <c r="A14" s="1" t="s">
        <v>922</v>
      </c>
      <c r="B14" s="1" t="str">
        <f t="array" ref="B14">INDEX('Data Log'!$C$2:$C$196,MATCH('Data Log_BI'!$A14,'Data Log'!$AO$2:$AO$196,0))</f>
        <v>Investigation</v>
      </c>
      <c r="C14" s="9">
        <f t="array" ref="C14">INDEX('Data Log'!$D$2:$D$196,MATCH('Data Log_BI'!$A14,'Data Log'!$AO$2:$AO$196,0))</f>
        <v>45140.68889</v>
      </c>
      <c r="D14" s="4" t="str">
        <f t="array" ref="D14">INDEX('Data Log'!$E$2:$E$196,MATCH('Data Log_BI'!$A14,'Data Log'!$AO$2:$AO$196,0))</f>
        <v>Central Office</v>
      </c>
      <c r="E14" s="4" t="str">
        <f t="array" ref="E14">INDEX('Data Log'!$F$2:$F$196,MATCH('Data Log_BI'!$A14,'Data Log'!$AO$2:$AO$196,0))</f>
        <v>Central Office</v>
      </c>
      <c r="F14" s="4" t="str">
        <f t="array" ref="F14">INDEX('Data Log'!$G$2:$G$196,MATCH('Data Log_BI'!$A14,'Data Log'!$AO$2:$AO$196,0))</f>
        <v>Eagle Alert</v>
      </c>
      <c r="G14" s="14">
        <f t="array" ref="G14">INDEX('Data Log'!$H$2:$H$196,MATCH('Data Log_BI'!$A14,'Data Log'!$AO$2:$AO$196,0))</f>
        <v>0</v>
      </c>
      <c r="H14" s="14">
        <f t="array" ref="H14">INDEX('Data Log'!$I$2:$I$196,MATCH('Data Log_BI'!$A14,'Data Log'!$AO$2:$AO$196,0))</f>
        <v>1744000</v>
      </c>
      <c r="I14" s="5">
        <f t="array" ref="I14">INDEX('Data Log'!$J$2:$J$196,MATCH('Data Log_BI'!$A14,'Data Log'!$AO$2:$AO$196,0))</f>
        <v>2023</v>
      </c>
      <c r="J14" s="5" t="str">
        <f t="array" ref="J14">INDEX('Data Log'!$K$2:$K$196,MATCH('Data Log_BI'!$A14,'Data Log'!$AO$2:$AO$196,0))</f>
        <v>July</v>
      </c>
      <c r="K14" s="5" t="str">
        <f t="array" ref="K14">INDEX('Data Log'!$L$2:$L$196,MATCH('Data Log_BI'!$A14,'Data Log'!$AO$2:$AO$196,0))</f>
        <v>Anju Kumarasinghe</v>
      </c>
      <c r="L14" s="4" t="str">
        <f t="array" ref="L14">INDEX('Data Log'!$M$2:$M$196,MATCH('Data Log_BI'!$A14,'Data Log'!$AO$2:$AO$196,0))</f>
        <v/>
      </c>
      <c r="M14" s="4" t="str">
        <f t="array" ref="M14">INDEX('Data Log'!$N$2:$N$196,MATCH('Data Log_BI'!$A14,'Data Log'!$AO$2:$AO$196,0))</f>
        <v>Invoice Validation</v>
      </c>
      <c r="N14" s="1" t="str">
        <f t="array" ref="N14">INDEX('Data Log'!$O$2:$O$196,MATCH('Data Log_BI'!$A14,'Data Log'!$AO$2:$AO$196,0))</f>
        <v/>
      </c>
      <c r="O14" s="9" t="str">
        <f t="array" ref="O14">INDEX('Data Log'!$P$2:$P$196,MATCH('Data Log_BI'!$A14,'Data Log'!$AO$2:$AO$196,0))</f>
        <v/>
      </c>
      <c r="P14" s="1" t="str">
        <f t="array" ref="P14">INDEX('Data Log'!$Q$2:$Q$196,MATCH('Data Log_BI'!$A14,'Data Log'!$AO$2:$AO$196,0))</f>
        <v/>
      </c>
      <c r="Q14" s="1" t="str">
        <f t="array" ref="Q14">INDEX('Data Log'!$R$2:$R$196,MATCH('Data Log_BI'!$A14,'Data Log'!$AO$2:$AO$196,0))</f>
        <v>Approved</v>
      </c>
      <c r="R14" s="1" t="str">
        <f t="array" ref="R14">INDEX('Data Log'!$S$2:$S$196,MATCH('Data Log_BI'!$A14,'Data Log'!$AO$2:$AO$196,0))</f>
        <v>Anju Kumarasinghe</v>
      </c>
      <c r="S14" s="9">
        <f t="array" ref="S14">INDEX('Data Log'!$T$2:$T$196,MATCH('Data Log_BI'!$A14,'Data Log'!$AO$2:$AO$196,0))</f>
        <v>45142.47178</v>
      </c>
      <c r="T14" s="1" t="str">
        <f t="array" ref="T14">INDEX('Data Log'!$U$2:$U$196,MATCH('Data Log_BI'!$A14,'Data Log'!$AO$2:$AO$196,0))</f>
        <v/>
      </c>
      <c r="U14" s="1" t="str">
        <f t="array" ref="U14">INDEX('Data Log'!$V$2:$V$196,MATCH('Data Log_BI'!$A14,'Data Log'!$AO$2:$AO$196,0))</f>
        <v/>
      </c>
      <c r="V14" s="9" t="str">
        <f t="array" ref="V14">INDEX('Data Log'!$W$2:$W$196,MATCH('Data Log_BI'!$A14,'Data Log'!$AO$2:$AO$196,0))</f>
        <v/>
      </c>
      <c r="W14" s="1" t="str">
        <f t="array" ref="W14">INDEX('Data Log'!$X$2:$X$196,MATCH('Data Log_BI'!$A14,'Data Log'!$AO$2:$AO$196,0))</f>
        <v/>
      </c>
      <c r="X14" s="1" t="str">
        <f t="array" ref="X14">INDEX('Data Log'!$Y$2:$Y$196,MATCH('Data Log_BI'!$A14,'Data Log'!$AO$2:$AO$196,0))</f>
        <v/>
      </c>
      <c r="Y14" s="9" t="str">
        <f t="array" ref="Y14">INDEX('Data Log'!$Z$2:$Z$196,MATCH('Data Log_BI'!$A14,'Data Log'!$AO$2:$AO$196,0))</f>
        <v/>
      </c>
      <c r="Z14" s="1" t="str">
        <f t="array" ref="Z14">INDEX('Data Log'!$AA$2:$AA$196,MATCH('Data Log_BI'!$A14,'Data Log'!$AO$2:$AO$196,0))</f>
        <v/>
      </c>
      <c r="AA14" s="1" t="str">
        <f t="array" ref="AA14">INDEX('Data Log'!$AB$2:$AB$196,MATCH('Data Log_BI'!$A14,'Data Log'!$AO$2:$AO$196,0))</f>
        <v/>
      </c>
      <c r="AB14" s="9" t="str">
        <f t="array" ref="AB14">INDEX('Data Log'!$AC$2:$AC$196,MATCH('Data Log_BI'!$A14,'Data Log'!$AO$2:$AO$196,0))</f>
        <v/>
      </c>
      <c r="AC14" s="1" t="str">
        <f t="array" ref="AC14">INDEX('Data Log'!$AD$2:$AD$196,MATCH('Data Log_BI'!$A14,'Data Log'!$AO$2:$AO$196,0))</f>
        <v/>
      </c>
      <c r="AD14" s="1" t="str">
        <f t="array" ref="AD14">INDEX('Data Log'!$AE$2:$AE$196,MATCH('Data Log_BI'!$A14,'Data Log'!$AO$2:$AO$196,0))</f>
        <v/>
      </c>
      <c r="AE14" s="1" t="str">
        <f t="array" ref="AE14">INDEX('Data Log'!$AF$2:$AF$196,MATCH('Data Log_BI'!$A14,'Data Log'!$AO$2:$AO$196,0))</f>
        <v/>
      </c>
      <c r="AF14" s="9" t="str">
        <f t="array" ref="AF14">INDEX('Data Log'!$AG$2:$AG$196,MATCH('Data Log_BI'!$A14,'Data Log'!$AO$2:$AO$196,0))</f>
        <v/>
      </c>
      <c r="AG14" s="5" t="str">
        <f t="array" ref="AG14">INDEX('Data Log'!$AH$2:$AH$196,MATCH('Data Log_BI'!$A14,'Data Log'!$AO$2:$AO$196,0))</f>
        <v/>
      </c>
      <c r="AH14" s="15">
        <f t="array" ref="AH14">INDEX('Data Log'!$AI$2:$AI$196,MATCH('Data Log_BI'!$A14,'Data Log'!$AO$2:$AO$196,0))</f>
        <v>0</v>
      </c>
      <c r="AI14" s="1" t="str">
        <f t="array" ref="AI14">INDEX('Data Log'!$AJ$2:$AJ$196,MATCH('Data Log_BI'!$A14,'Data Log'!$AO$2:$AO$196,0))</f>
        <v/>
      </c>
      <c r="AJ14" s="9" t="str">
        <f t="array" ref="AJ14">INDEX('Data Log'!$AK$2:$AK$196,MATCH('Data Log_BI'!$A14,'Data Log'!$AO$2:$AO$196,0))</f>
        <v/>
      </c>
      <c r="AK14" s="1" t="str">
        <f t="array" ref="AK14">INDEX('Data Log'!$AL$2:$AL$196,MATCH('Data Log_BI'!$A14,'Data Log'!$AO$2:$AO$196,0))</f>
        <v/>
      </c>
      <c r="AL14" s="1" t="str">
        <f t="array" ref="AL14">INDEX('Data Log'!$AM$2:$AM$196,MATCH('Data Log_BI'!$A14,'Data Log'!$AO$2:$AO$196,0))</f>
        <v/>
      </c>
      <c r="AM14" s="9" t="str">
        <f t="array" ref="AM14">INDEX('Data Log'!$AN$2:$AN$196,MATCH('Data Log_BI'!$A14,'Data Log'!$AO$2:$AO$196,0))</f>
        <v/>
      </c>
      <c r="AN14" s="1">
        <f t="array" ref="AN14">INDEX('Data Log'!$A$2:$A$196,MATCH('Data Log_BI'!$A14,'Data Log'!$AO$2:$AO$196,0))</f>
        <v>733</v>
      </c>
    </row>
    <row r="15">
      <c r="A15" s="1" t="s">
        <v>923</v>
      </c>
      <c r="B15" s="1" t="str">
        <f t="array" ref="B15">INDEX('Data Log'!$C$2:$C$196,MATCH('Data Log_BI'!$A15,'Data Log'!$AO$2:$AO$196,0))</f>
        <v>Investigation</v>
      </c>
      <c r="C15" s="9">
        <f t="array" ref="C15">INDEX('Data Log'!$D$2:$D$196,MATCH('Data Log_BI'!$A15,'Data Log'!$AO$2:$AO$196,0))</f>
        <v>45140.68889</v>
      </c>
      <c r="D15" s="4" t="str">
        <f t="array" ref="D15">INDEX('Data Log'!$E$2:$E$196,MATCH('Data Log_BI'!$A15,'Data Log'!$AO$2:$AO$196,0))</f>
        <v>Central Office</v>
      </c>
      <c r="E15" s="4" t="str">
        <f t="array" ref="E15">INDEX('Data Log'!$F$2:$F$196,MATCH('Data Log_BI'!$A15,'Data Log'!$AO$2:$AO$196,0))</f>
        <v>Central Office</v>
      </c>
      <c r="F15" s="4" t="str">
        <f t="array" ref="F15">INDEX('Data Log'!$G$2:$G$196,MATCH('Data Log_BI'!$A15,'Data Log'!$AO$2:$AO$196,0))</f>
        <v>Eagle Alert</v>
      </c>
      <c r="G15" s="14">
        <f t="array" ref="G15">INDEX('Data Log'!$H$2:$H$196,MATCH('Data Log_BI'!$A15,'Data Log'!$AO$2:$AO$196,0))</f>
        <v>1800000</v>
      </c>
      <c r="H15" s="14">
        <f t="array" ref="H15">INDEX('Data Log'!$I$2:$I$196,MATCH('Data Log_BI'!$A15,'Data Log'!$AO$2:$AO$196,0))</f>
        <v>0</v>
      </c>
      <c r="I15" s="5">
        <f t="array" ref="I15">INDEX('Data Log'!$J$2:$J$196,MATCH('Data Log_BI'!$A15,'Data Log'!$AO$2:$AO$196,0))</f>
        <v>2023</v>
      </c>
      <c r="J15" s="5" t="str">
        <f t="array" ref="J15">INDEX('Data Log'!$K$2:$K$196,MATCH('Data Log_BI'!$A15,'Data Log'!$AO$2:$AO$196,0))</f>
        <v>July</v>
      </c>
      <c r="K15" s="5" t="str">
        <f t="array" ref="K15">INDEX('Data Log'!$L$2:$L$196,MATCH('Data Log_BI'!$A15,'Data Log'!$AO$2:$AO$196,0))</f>
        <v>Anju Kumarasinghe</v>
      </c>
      <c r="L15" s="4">
        <f t="array" ref="L15">INDEX('Data Log'!$M$2:$M$196,MATCH('Data Log_BI'!$A15,'Data Log'!$AO$2:$AO$196,0))</f>
        <v>45142.46213</v>
      </c>
      <c r="M15" s="4" t="str">
        <f t="array" ref="M15">INDEX('Data Log'!$N$2:$N$196,MATCH('Data Log_BI'!$A15,'Data Log'!$AO$2:$AO$196,0))</f>
        <v>Region Update</v>
      </c>
      <c r="N15" s="1" t="str">
        <f t="array" ref="N15">INDEX('Data Log'!$O$2:$O$196,MATCH('Data Log_BI'!$A15,'Data Log'!$AO$2:$AO$196,0))</f>
        <v/>
      </c>
      <c r="O15" s="9" t="str">
        <f t="array" ref="O15">INDEX('Data Log'!$P$2:$P$196,MATCH('Data Log_BI'!$A15,'Data Log'!$AO$2:$AO$196,0))</f>
        <v/>
      </c>
      <c r="P15" s="1" t="str">
        <f t="array" ref="P15">INDEX('Data Log'!$Q$2:$Q$196,MATCH('Data Log_BI'!$A15,'Data Log'!$AO$2:$AO$196,0))</f>
        <v/>
      </c>
      <c r="Q15" s="1" t="str">
        <f t="array" ref="Q15">INDEX('Data Log'!$R$2:$R$196,MATCH('Data Log_BI'!$A15,'Data Log'!$AO$2:$AO$196,0))</f>
        <v/>
      </c>
      <c r="R15" s="1" t="str">
        <f t="array" ref="R15">INDEX('Data Log'!$S$2:$S$196,MATCH('Data Log_BI'!$A15,'Data Log'!$AO$2:$AO$196,0))</f>
        <v/>
      </c>
      <c r="S15" s="9" t="str">
        <f t="array" ref="S15">INDEX('Data Log'!$T$2:$T$196,MATCH('Data Log_BI'!$A15,'Data Log'!$AO$2:$AO$196,0))</f>
        <v/>
      </c>
      <c r="T15" s="1" t="str">
        <f t="array" ref="T15">INDEX('Data Log'!$U$2:$U$196,MATCH('Data Log_BI'!$A15,'Data Log'!$AO$2:$AO$196,0))</f>
        <v/>
      </c>
      <c r="U15" s="1" t="str">
        <f t="array" ref="U15">INDEX('Data Log'!$V$2:$V$196,MATCH('Data Log_BI'!$A15,'Data Log'!$AO$2:$AO$196,0))</f>
        <v/>
      </c>
      <c r="V15" s="9" t="str">
        <f t="array" ref="V15">INDEX('Data Log'!$W$2:$W$196,MATCH('Data Log_BI'!$A15,'Data Log'!$AO$2:$AO$196,0))</f>
        <v/>
      </c>
      <c r="W15" s="1" t="str">
        <f t="array" ref="W15">INDEX('Data Log'!$X$2:$X$196,MATCH('Data Log_BI'!$A15,'Data Log'!$AO$2:$AO$196,0))</f>
        <v/>
      </c>
      <c r="X15" s="1" t="str">
        <f t="array" ref="X15">INDEX('Data Log'!$Y$2:$Y$196,MATCH('Data Log_BI'!$A15,'Data Log'!$AO$2:$AO$196,0))</f>
        <v/>
      </c>
      <c r="Y15" s="9" t="str">
        <f t="array" ref="Y15">INDEX('Data Log'!$Z$2:$Z$196,MATCH('Data Log_BI'!$A15,'Data Log'!$AO$2:$AO$196,0))</f>
        <v/>
      </c>
      <c r="Z15" s="1" t="str">
        <f t="array" ref="Z15">INDEX('Data Log'!$AA$2:$AA$196,MATCH('Data Log_BI'!$A15,'Data Log'!$AO$2:$AO$196,0))</f>
        <v/>
      </c>
      <c r="AA15" s="1" t="str">
        <f t="array" ref="AA15">INDEX('Data Log'!$AB$2:$AB$196,MATCH('Data Log_BI'!$A15,'Data Log'!$AO$2:$AO$196,0))</f>
        <v/>
      </c>
      <c r="AB15" s="9" t="str">
        <f t="array" ref="AB15">INDEX('Data Log'!$AC$2:$AC$196,MATCH('Data Log_BI'!$A15,'Data Log'!$AO$2:$AO$196,0))</f>
        <v/>
      </c>
      <c r="AC15" s="1" t="str">
        <f t="array" ref="AC15">INDEX('Data Log'!$AD$2:$AD$196,MATCH('Data Log_BI'!$A15,'Data Log'!$AO$2:$AO$196,0))</f>
        <v/>
      </c>
      <c r="AD15" s="1" t="str">
        <f t="array" ref="AD15">INDEX('Data Log'!$AE$2:$AE$196,MATCH('Data Log_BI'!$A15,'Data Log'!$AO$2:$AO$196,0))</f>
        <v/>
      </c>
      <c r="AE15" s="1" t="str">
        <f t="array" ref="AE15">INDEX('Data Log'!$AF$2:$AF$196,MATCH('Data Log_BI'!$A15,'Data Log'!$AO$2:$AO$196,0))</f>
        <v/>
      </c>
      <c r="AF15" s="9" t="str">
        <f t="array" ref="AF15">INDEX('Data Log'!$AG$2:$AG$196,MATCH('Data Log_BI'!$A15,'Data Log'!$AO$2:$AO$196,0))</f>
        <v/>
      </c>
      <c r="AG15" s="5" t="str">
        <f t="array" ref="AG15">INDEX('Data Log'!$AH$2:$AH$196,MATCH('Data Log_BI'!$A15,'Data Log'!$AO$2:$AO$196,0))</f>
        <v/>
      </c>
      <c r="AH15" s="15">
        <f t="array" ref="AH15">INDEX('Data Log'!$AI$2:$AI$196,MATCH('Data Log_BI'!$A15,'Data Log'!$AO$2:$AO$196,0))</f>
        <v>0</v>
      </c>
      <c r="AI15" s="1" t="str">
        <f t="array" ref="AI15">INDEX('Data Log'!$AJ$2:$AJ$196,MATCH('Data Log_BI'!$A15,'Data Log'!$AO$2:$AO$196,0))</f>
        <v/>
      </c>
      <c r="AJ15" s="9" t="str">
        <f t="array" ref="AJ15">INDEX('Data Log'!$AK$2:$AK$196,MATCH('Data Log_BI'!$A15,'Data Log'!$AO$2:$AO$196,0))</f>
        <v/>
      </c>
      <c r="AK15" s="1" t="str">
        <f t="array" ref="AK15">INDEX('Data Log'!$AL$2:$AL$196,MATCH('Data Log_BI'!$A15,'Data Log'!$AO$2:$AO$196,0))</f>
        <v/>
      </c>
      <c r="AL15" s="1" t="str">
        <f t="array" ref="AL15">INDEX('Data Log'!$AM$2:$AM$196,MATCH('Data Log_BI'!$A15,'Data Log'!$AO$2:$AO$196,0))</f>
        <v/>
      </c>
      <c r="AM15" s="9" t="str">
        <f t="array" ref="AM15">INDEX('Data Log'!$AN$2:$AN$196,MATCH('Data Log_BI'!$A15,'Data Log'!$AO$2:$AO$196,0))</f>
        <v/>
      </c>
      <c r="AN15" s="1">
        <f t="array" ref="AN15">INDEX('Data Log'!$A$2:$A$196,MATCH('Data Log_BI'!$A15,'Data Log'!$AO$2:$AO$196,0))</f>
        <v>728</v>
      </c>
    </row>
    <row r="16">
      <c r="A16" s="1" t="s">
        <v>924</v>
      </c>
      <c r="B16" s="1" t="str">
        <f t="array" ref="B16">INDEX('Data Log'!$C$2:$C$196,MATCH('Data Log_BI'!$A16,'Data Log'!$AO$2:$AO$196,0))</f>
        <v>Investigation</v>
      </c>
      <c r="C16" s="9" t="str">
        <f t="array" ref="C16">INDEX('Data Log'!$D$2:$D$196,MATCH('Data Log_BI'!$A16,'Data Log'!$AO$2:$AO$196,0))</f>
        <v/>
      </c>
      <c r="D16" s="4" t="str">
        <f t="array" ref="D16">INDEX('Data Log'!$E$2:$E$196,MATCH('Data Log_BI'!$A16,'Data Log'!$AO$2:$AO$196,0))</f>
        <v>Central Office</v>
      </c>
      <c r="E16" s="4" t="str">
        <f t="array" ref="E16">INDEX('Data Log'!$F$2:$F$196,MATCH('Data Log_BI'!$A16,'Data Log'!$AO$2:$AO$196,0))</f>
        <v>Central Office</v>
      </c>
      <c r="F16" s="4" t="str">
        <f t="array" ref="F16">INDEX('Data Log'!$G$2:$G$196,MATCH('Data Log_BI'!$A16,'Data Log'!$AO$2:$AO$196,0))</f>
        <v>Eagle Alert</v>
      </c>
      <c r="G16" s="14">
        <f t="array" ref="G16">INDEX('Data Log'!$H$2:$H$196,MATCH('Data Log_BI'!$A16,'Data Log'!$AO$2:$AO$196,0))</f>
        <v>1800000</v>
      </c>
      <c r="H16" s="14">
        <f t="array" ref="H16">INDEX('Data Log'!$I$2:$I$196,MATCH('Data Log_BI'!$A16,'Data Log'!$AO$2:$AO$196,0))</f>
        <v>1744000</v>
      </c>
      <c r="I16" s="5">
        <f t="array" ref="I16">INDEX('Data Log'!$J$2:$J$196,MATCH('Data Log_BI'!$A16,'Data Log'!$AO$2:$AO$196,0))</f>
        <v>2023</v>
      </c>
      <c r="J16" s="5" t="str">
        <f t="array" ref="J16">INDEX('Data Log'!$K$2:$K$196,MATCH('Data Log_BI'!$A16,'Data Log'!$AO$2:$AO$196,0))</f>
        <v>July</v>
      </c>
      <c r="K16" s="5" t="str">
        <f t="array" ref="K16">INDEX('Data Log'!$L$2:$L$196,MATCH('Data Log_BI'!$A16,'Data Log'!$AO$2:$AO$196,0))</f>
        <v/>
      </c>
      <c r="L16" s="4" t="str">
        <f t="array" ref="L16">INDEX('Data Log'!$M$2:$M$196,MATCH('Data Log_BI'!$A16,'Data Log'!$AO$2:$AO$196,0))</f>
        <v/>
      </c>
      <c r="M16" s="4" t="str">
        <f t="array" ref="M16">INDEX('Data Log'!$N$2:$N$196,MATCH('Data Log_BI'!$A16,'Data Log'!$AO$2:$AO$196,0))</f>
        <v>SCM Invoice Validation</v>
      </c>
      <c r="N16" s="1" t="str">
        <f t="array" ref="N16">INDEX('Data Log'!$O$2:$O$196,MATCH('Data Log_BI'!$A16,'Data Log'!$AO$2:$AO$196,0))</f>
        <v/>
      </c>
      <c r="O16" s="9" t="str">
        <f t="array" ref="O16">INDEX('Data Log'!$P$2:$P$196,MATCH('Data Log_BI'!$A16,'Data Log'!$AO$2:$AO$196,0))</f>
        <v/>
      </c>
      <c r="P16" s="1" t="str">
        <f t="array" ref="P16">INDEX('Data Log'!$Q$2:$Q$196,MATCH('Data Log_BI'!$A16,'Data Log'!$AO$2:$AO$196,0))</f>
        <v/>
      </c>
      <c r="Q16" s="1" t="str">
        <f t="array" ref="Q16">INDEX('Data Log'!$R$2:$R$196,MATCH('Data Log_BI'!$A16,'Data Log'!$AO$2:$AO$196,0))</f>
        <v/>
      </c>
      <c r="R16" s="1" t="str">
        <f t="array" ref="R16">INDEX('Data Log'!$S$2:$S$196,MATCH('Data Log_BI'!$A16,'Data Log'!$AO$2:$AO$196,0))</f>
        <v/>
      </c>
      <c r="S16" s="9" t="str">
        <f t="array" ref="S16">INDEX('Data Log'!$T$2:$T$196,MATCH('Data Log_BI'!$A16,'Data Log'!$AO$2:$AO$196,0))</f>
        <v/>
      </c>
      <c r="T16" s="1" t="str">
        <f t="array" ref="T16">INDEX('Data Log'!$U$2:$U$196,MATCH('Data Log_BI'!$A16,'Data Log'!$AO$2:$AO$196,0))</f>
        <v/>
      </c>
      <c r="U16" s="1" t="str">
        <f t="array" ref="U16">INDEX('Data Log'!$V$2:$V$196,MATCH('Data Log_BI'!$A16,'Data Log'!$AO$2:$AO$196,0))</f>
        <v/>
      </c>
      <c r="V16" s="9" t="str">
        <f t="array" ref="V16">INDEX('Data Log'!$W$2:$W$196,MATCH('Data Log_BI'!$A16,'Data Log'!$AO$2:$AO$196,0))</f>
        <v/>
      </c>
      <c r="W16" s="1" t="str">
        <f t="array" ref="W16">INDEX('Data Log'!$X$2:$X$196,MATCH('Data Log_BI'!$A16,'Data Log'!$AO$2:$AO$196,0))</f>
        <v/>
      </c>
      <c r="X16" s="1" t="str">
        <f t="array" ref="X16">INDEX('Data Log'!$Y$2:$Y$196,MATCH('Data Log_BI'!$A16,'Data Log'!$AO$2:$AO$196,0))</f>
        <v/>
      </c>
      <c r="Y16" s="9" t="str">
        <f t="array" ref="Y16">INDEX('Data Log'!$Z$2:$Z$196,MATCH('Data Log_BI'!$A16,'Data Log'!$AO$2:$AO$196,0))</f>
        <v/>
      </c>
      <c r="Z16" s="1" t="str">
        <f t="array" ref="Z16">INDEX('Data Log'!$AA$2:$AA$196,MATCH('Data Log_BI'!$A16,'Data Log'!$AO$2:$AO$196,0))</f>
        <v>Approved</v>
      </c>
      <c r="AA16" s="1" t="str">
        <f t="array" ref="AA16">INDEX('Data Log'!$AB$2:$AB$196,MATCH('Data Log_BI'!$A16,'Data Log'!$AO$2:$AO$196,0))</f>
        <v>Rizwan Mohamed</v>
      </c>
      <c r="AB16" s="9">
        <f t="array" ref="AB16">INDEX('Data Log'!$AC$2:$AC$196,MATCH('Data Log_BI'!$A16,'Data Log'!$AO$2:$AO$196,0))</f>
        <v>45145.39911</v>
      </c>
      <c r="AC16" s="1" t="str">
        <f t="array" ref="AC16">INDEX('Data Log'!$AD$2:$AD$196,MATCH('Data Log_BI'!$A16,'Data Log'!$AO$2:$AO$196,0))</f>
        <v/>
      </c>
      <c r="AD16" s="1" t="str">
        <f t="array" ref="AD16">INDEX('Data Log'!$AE$2:$AE$196,MATCH('Data Log_BI'!$A16,'Data Log'!$AO$2:$AO$196,0))</f>
        <v/>
      </c>
      <c r="AE16" s="1" t="str">
        <f t="array" ref="AE16">INDEX('Data Log'!$AF$2:$AF$196,MATCH('Data Log_BI'!$A16,'Data Log'!$AO$2:$AO$196,0))</f>
        <v/>
      </c>
      <c r="AF16" s="9" t="str">
        <f t="array" ref="AF16">INDEX('Data Log'!$AG$2:$AG$196,MATCH('Data Log_BI'!$A16,'Data Log'!$AO$2:$AO$196,0))</f>
        <v/>
      </c>
      <c r="AG16" s="5" t="str">
        <f t="array" ref="AG16">INDEX('Data Log'!$AH$2:$AH$196,MATCH('Data Log_BI'!$A16,'Data Log'!$AO$2:$AO$196,0))</f>
        <v/>
      </c>
      <c r="AH16" s="15">
        <f t="array" ref="AH16">INDEX('Data Log'!$AI$2:$AI$196,MATCH('Data Log_BI'!$A16,'Data Log'!$AO$2:$AO$196,0))</f>
        <v>0</v>
      </c>
      <c r="AI16" s="1" t="str">
        <f t="array" ref="AI16">INDEX('Data Log'!$AJ$2:$AJ$196,MATCH('Data Log_BI'!$A16,'Data Log'!$AO$2:$AO$196,0))</f>
        <v/>
      </c>
      <c r="AJ16" s="9" t="str">
        <f t="array" ref="AJ16">INDEX('Data Log'!$AK$2:$AK$196,MATCH('Data Log_BI'!$A16,'Data Log'!$AO$2:$AO$196,0))</f>
        <v/>
      </c>
      <c r="AK16" s="1" t="str">
        <f t="array" ref="AK16">INDEX('Data Log'!$AL$2:$AL$196,MATCH('Data Log_BI'!$A16,'Data Log'!$AO$2:$AO$196,0))</f>
        <v/>
      </c>
      <c r="AL16" s="1" t="str">
        <f t="array" ref="AL16">INDEX('Data Log'!$AM$2:$AM$196,MATCH('Data Log_BI'!$A16,'Data Log'!$AO$2:$AO$196,0))</f>
        <v/>
      </c>
      <c r="AM16" s="9" t="str">
        <f t="array" ref="AM16">INDEX('Data Log'!$AN$2:$AN$196,MATCH('Data Log_BI'!$A16,'Data Log'!$AO$2:$AO$196,0))</f>
        <v/>
      </c>
      <c r="AN16" s="1">
        <f t="array" ref="AN16">INDEX('Data Log'!$A$2:$A$196,MATCH('Data Log_BI'!$A16,'Data Log'!$AO$2:$AO$196,0))</f>
        <v>795</v>
      </c>
    </row>
    <row r="17">
      <c r="A17" s="1" t="s">
        <v>925</v>
      </c>
      <c r="B17" s="1" t="str">
        <f t="array" ref="B17">INDEX('Data Log'!$C$2:$C$196,MATCH('Data Log_BI'!$A17,'Data Log'!$AO$2:$AO$196,0))</f>
        <v>Investigation</v>
      </c>
      <c r="C17" s="9">
        <f t="array" ref="C17">INDEX('Data Log'!$D$2:$D$196,MATCH('Data Log_BI'!$A17,'Data Log'!$AO$2:$AO$196,0))</f>
        <v>45140.68889</v>
      </c>
      <c r="D17" s="4" t="str">
        <f t="array" ref="D17">INDEX('Data Log'!$E$2:$E$196,MATCH('Data Log_BI'!$A17,'Data Log'!$AO$2:$AO$196,0))</f>
        <v>Central Office</v>
      </c>
      <c r="E17" s="4" t="str">
        <f t="array" ref="E17">INDEX('Data Log'!$F$2:$F$196,MATCH('Data Log_BI'!$A17,'Data Log'!$AO$2:$AO$196,0))</f>
        <v>Central Office</v>
      </c>
      <c r="F17" s="4" t="str">
        <f t="array" ref="F17">INDEX('Data Log'!$G$2:$G$196,MATCH('Data Log_BI'!$A17,'Data Log'!$AO$2:$AO$196,0))</f>
        <v>Eagle Alert</v>
      </c>
      <c r="G17" s="14">
        <f t="array" ref="G17">INDEX('Data Log'!$H$2:$H$196,MATCH('Data Log_BI'!$A17,'Data Log'!$AO$2:$AO$196,0))</f>
        <v>1800000</v>
      </c>
      <c r="H17" s="14">
        <f t="array" ref="H17">INDEX('Data Log'!$I$2:$I$196,MATCH('Data Log_BI'!$A17,'Data Log'!$AO$2:$AO$196,0))</f>
        <v>1744000</v>
      </c>
      <c r="I17" s="5">
        <f t="array" ref="I17">INDEX('Data Log'!$J$2:$J$196,MATCH('Data Log_BI'!$A17,'Data Log'!$AO$2:$AO$196,0))</f>
        <v>2023</v>
      </c>
      <c r="J17" s="5" t="str">
        <f t="array" ref="J17">INDEX('Data Log'!$K$2:$K$196,MATCH('Data Log_BI'!$A17,'Data Log'!$AO$2:$AO$196,0))</f>
        <v>July</v>
      </c>
      <c r="K17" s="5" t="str">
        <f t="array" ref="K17">INDEX('Data Log'!$L$2:$L$196,MATCH('Data Log_BI'!$A17,'Data Log'!$AO$2:$AO$196,0))</f>
        <v/>
      </c>
      <c r="L17" s="4" t="str">
        <f t="array" ref="L17">INDEX('Data Log'!$M$2:$M$196,MATCH('Data Log_BI'!$A17,'Data Log'!$AO$2:$AO$196,0))</f>
        <v/>
      </c>
      <c r="M17" s="4" t="str">
        <f t="array" ref="M17">INDEX('Data Log'!$N$2:$N$196,MATCH('Data Log_BI'!$A17,'Data Log'!$AO$2:$AO$196,0))</f>
        <v>Submit Invoice</v>
      </c>
      <c r="N17" s="1" t="str">
        <f t="array" ref="N17">INDEX('Data Log'!$O$2:$O$196,MATCH('Data Log_BI'!$A17,'Data Log'!$AO$2:$AO$196,0))</f>
        <v>Mohamed Saheed</v>
      </c>
      <c r="O17" s="9">
        <f t="array" ref="O17">INDEX('Data Log'!$P$2:$P$196,MATCH('Data Log_BI'!$A17,'Data Log'!$AO$2:$AO$196,0))</f>
        <v>45142.4733</v>
      </c>
      <c r="P17" s="1" t="str">
        <f t="array" ref="P17">INDEX('Data Log'!$Q$2:$Q$196,MATCH('Data Log_BI'!$A17,'Data Log'!$AO$2:$AO$196,0))</f>
        <v/>
      </c>
      <c r="Q17" s="1" t="str">
        <f t="array" ref="Q17">INDEX('Data Log'!$R$2:$R$196,MATCH('Data Log_BI'!$A17,'Data Log'!$AO$2:$AO$196,0))</f>
        <v/>
      </c>
      <c r="R17" s="1" t="str">
        <f t="array" ref="R17">INDEX('Data Log'!$S$2:$S$196,MATCH('Data Log_BI'!$A17,'Data Log'!$AO$2:$AO$196,0))</f>
        <v/>
      </c>
      <c r="S17" s="9" t="str">
        <f t="array" ref="S17">INDEX('Data Log'!$T$2:$T$196,MATCH('Data Log_BI'!$A17,'Data Log'!$AO$2:$AO$196,0))</f>
        <v/>
      </c>
      <c r="T17" s="1" t="str">
        <f t="array" ref="T17">INDEX('Data Log'!$U$2:$U$196,MATCH('Data Log_BI'!$A17,'Data Log'!$AO$2:$AO$196,0))</f>
        <v/>
      </c>
      <c r="U17" s="1" t="str">
        <f t="array" ref="U17">INDEX('Data Log'!$V$2:$V$196,MATCH('Data Log_BI'!$A17,'Data Log'!$AO$2:$AO$196,0))</f>
        <v/>
      </c>
      <c r="V17" s="9" t="str">
        <f t="array" ref="V17">INDEX('Data Log'!$W$2:$W$196,MATCH('Data Log_BI'!$A17,'Data Log'!$AO$2:$AO$196,0))</f>
        <v/>
      </c>
      <c r="W17" s="1" t="str">
        <f t="array" ref="W17">INDEX('Data Log'!$X$2:$X$196,MATCH('Data Log_BI'!$A17,'Data Log'!$AO$2:$AO$196,0))</f>
        <v/>
      </c>
      <c r="X17" s="1" t="str">
        <f t="array" ref="X17">INDEX('Data Log'!$Y$2:$Y$196,MATCH('Data Log_BI'!$A17,'Data Log'!$AO$2:$AO$196,0))</f>
        <v/>
      </c>
      <c r="Y17" s="9" t="str">
        <f t="array" ref="Y17">INDEX('Data Log'!$Z$2:$Z$196,MATCH('Data Log_BI'!$A17,'Data Log'!$AO$2:$AO$196,0))</f>
        <v/>
      </c>
      <c r="Z17" s="1" t="str">
        <f t="array" ref="Z17">INDEX('Data Log'!$AA$2:$AA$196,MATCH('Data Log_BI'!$A17,'Data Log'!$AO$2:$AO$196,0))</f>
        <v/>
      </c>
      <c r="AA17" s="1" t="str">
        <f t="array" ref="AA17">INDEX('Data Log'!$AB$2:$AB$196,MATCH('Data Log_BI'!$A17,'Data Log'!$AO$2:$AO$196,0))</f>
        <v/>
      </c>
      <c r="AB17" s="9" t="str">
        <f t="array" ref="AB17">INDEX('Data Log'!$AC$2:$AC$196,MATCH('Data Log_BI'!$A17,'Data Log'!$AO$2:$AO$196,0))</f>
        <v/>
      </c>
      <c r="AC17" s="1" t="str">
        <f t="array" ref="AC17">INDEX('Data Log'!$AD$2:$AD$196,MATCH('Data Log_BI'!$A17,'Data Log'!$AO$2:$AO$196,0))</f>
        <v/>
      </c>
      <c r="AD17" s="1" t="str">
        <f t="array" ref="AD17">INDEX('Data Log'!$AE$2:$AE$196,MATCH('Data Log_BI'!$A17,'Data Log'!$AO$2:$AO$196,0))</f>
        <v/>
      </c>
      <c r="AE17" s="1" t="str">
        <f t="array" ref="AE17">INDEX('Data Log'!$AF$2:$AF$196,MATCH('Data Log_BI'!$A17,'Data Log'!$AO$2:$AO$196,0))</f>
        <v/>
      </c>
      <c r="AF17" s="9" t="str">
        <f t="array" ref="AF17">INDEX('Data Log'!$AG$2:$AG$196,MATCH('Data Log_BI'!$A17,'Data Log'!$AO$2:$AO$196,0))</f>
        <v/>
      </c>
      <c r="AG17" s="5" t="str">
        <f t="array" ref="AG17">INDEX('Data Log'!$AH$2:$AH$196,MATCH('Data Log_BI'!$A17,'Data Log'!$AO$2:$AO$196,0))</f>
        <v/>
      </c>
      <c r="AH17" s="15">
        <f t="array" ref="AH17">INDEX('Data Log'!$AI$2:$AI$196,MATCH('Data Log_BI'!$A17,'Data Log'!$AO$2:$AO$196,0))</f>
        <v>0</v>
      </c>
      <c r="AI17" s="1" t="str">
        <f t="array" ref="AI17">INDEX('Data Log'!$AJ$2:$AJ$196,MATCH('Data Log_BI'!$A17,'Data Log'!$AO$2:$AO$196,0))</f>
        <v/>
      </c>
      <c r="AJ17" s="9" t="str">
        <f t="array" ref="AJ17">INDEX('Data Log'!$AK$2:$AK$196,MATCH('Data Log_BI'!$A17,'Data Log'!$AO$2:$AO$196,0))</f>
        <v/>
      </c>
      <c r="AK17" s="1" t="str">
        <f t="array" ref="AK17">INDEX('Data Log'!$AL$2:$AL$196,MATCH('Data Log_BI'!$A17,'Data Log'!$AO$2:$AO$196,0))</f>
        <v/>
      </c>
      <c r="AL17" s="1" t="str">
        <f t="array" ref="AL17">INDEX('Data Log'!$AM$2:$AM$196,MATCH('Data Log_BI'!$A17,'Data Log'!$AO$2:$AO$196,0))</f>
        <v/>
      </c>
      <c r="AM17" s="9" t="str">
        <f t="array" ref="AM17">INDEX('Data Log'!$AN$2:$AN$196,MATCH('Data Log_BI'!$A17,'Data Log'!$AO$2:$AO$196,0))</f>
        <v/>
      </c>
      <c r="AN17" s="1">
        <f t="array" ref="AN17">INDEX('Data Log'!$A$2:$A$196,MATCH('Data Log_BI'!$A17,'Data Log'!$AO$2:$AO$196,0))</f>
        <v>732</v>
      </c>
    </row>
    <row r="18">
      <c r="A18" s="1" t="s">
        <v>926</v>
      </c>
      <c r="B18" s="1" t="str">
        <f t="array" ref="B18">INDEX('Data Log'!$C$2:$C$196,MATCH('Data Log_BI'!$A18,'Data Log'!$AO$2:$AO$196,0))</f>
        <v>Security</v>
      </c>
      <c r="C18" s="9">
        <f t="array" ref="C18">INDEX('Data Log'!$D$2:$D$196,MATCH('Data Log_BI'!$A18,'Data Log'!$AO$2:$AO$196,0))</f>
        <v>45140.68889</v>
      </c>
      <c r="D18" s="4" t="str">
        <f t="array" ref="D18">INDEX('Data Log'!$E$2:$E$196,MATCH('Data Log_BI'!$A18,'Data Log'!$AO$2:$AO$196,0))</f>
        <v>Central Office</v>
      </c>
      <c r="E18" s="4" t="str">
        <f t="array" ref="E18">INDEX('Data Log'!$F$2:$F$196,MATCH('Data Log_BI'!$A18,'Data Log'!$AO$2:$AO$196,0))</f>
        <v>Central Office</v>
      </c>
      <c r="F18" s="4" t="str">
        <f t="array" ref="F18">INDEX('Data Log'!$G$2:$G$196,MATCH('Data Log_BI'!$A18,'Data Log'!$AO$2:$AO$196,0))</f>
        <v>Avant Guard</v>
      </c>
      <c r="G18" s="14">
        <f t="array" ref="G18">INDEX('Data Log'!$H$2:$H$196,MATCH('Data Log_BI'!$A18,'Data Log'!$AO$2:$AO$196,0))</f>
        <v>713700</v>
      </c>
      <c r="H18" s="14">
        <f t="array" ref="H18">INDEX('Data Log'!$I$2:$I$196,MATCH('Data Log_BI'!$A18,'Data Log'!$AO$2:$AO$196,0))</f>
        <v>0</v>
      </c>
      <c r="I18" s="5">
        <f t="array" ref="I18">INDEX('Data Log'!$J$2:$J$196,MATCH('Data Log_BI'!$A18,'Data Log'!$AO$2:$AO$196,0))</f>
        <v>2023</v>
      </c>
      <c r="J18" s="5" t="str">
        <f t="array" ref="J18">INDEX('Data Log'!$K$2:$K$196,MATCH('Data Log_BI'!$A18,'Data Log'!$AO$2:$AO$196,0))</f>
        <v>July</v>
      </c>
      <c r="K18" s="5" t="str">
        <f t="array" ref="K18">INDEX('Data Log'!$L$2:$L$196,MATCH('Data Log_BI'!$A18,'Data Log'!$AO$2:$AO$196,0))</f>
        <v>Umesh Ruberu</v>
      </c>
      <c r="L18" s="4">
        <f t="array" ref="L18">INDEX('Data Log'!$M$2:$M$196,MATCH('Data Log_BI'!$A18,'Data Log'!$AO$2:$AO$196,0))</f>
        <v>45140.64466</v>
      </c>
      <c r="M18" s="4" t="str">
        <f t="array" ref="M18">INDEX('Data Log'!$N$2:$N$196,MATCH('Data Log_BI'!$A18,'Data Log'!$AO$2:$AO$196,0))</f>
        <v>Region Update</v>
      </c>
      <c r="N18" s="1" t="str">
        <f t="array" ref="N18">INDEX('Data Log'!$O$2:$O$196,MATCH('Data Log_BI'!$A18,'Data Log'!$AO$2:$AO$196,0))</f>
        <v/>
      </c>
      <c r="O18" s="9" t="str">
        <f t="array" ref="O18">INDEX('Data Log'!$P$2:$P$196,MATCH('Data Log_BI'!$A18,'Data Log'!$AO$2:$AO$196,0))</f>
        <v/>
      </c>
      <c r="P18" s="1" t="str">
        <f t="array" ref="P18">INDEX('Data Log'!$Q$2:$Q$196,MATCH('Data Log_BI'!$A18,'Data Log'!$AO$2:$AO$196,0))</f>
        <v/>
      </c>
      <c r="Q18" s="1" t="str">
        <f t="array" ref="Q18">INDEX('Data Log'!$R$2:$R$196,MATCH('Data Log_BI'!$A18,'Data Log'!$AO$2:$AO$196,0))</f>
        <v/>
      </c>
      <c r="R18" s="1" t="str">
        <f t="array" ref="R18">INDEX('Data Log'!$S$2:$S$196,MATCH('Data Log_BI'!$A18,'Data Log'!$AO$2:$AO$196,0))</f>
        <v/>
      </c>
      <c r="S18" s="9" t="str">
        <f t="array" ref="S18">INDEX('Data Log'!$T$2:$T$196,MATCH('Data Log_BI'!$A18,'Data Log'!$AO$2:$AO$196,0))</f>
        <v/>
      </c>
      <c r="T18" s="1" t="str">
        <f t="array" ref="T18">INDEX('Data Log'!$U$2:$U$196,MATCH('Data Log_BI'!$A18,'Data Log'!$AO$2:$AO$196,0))</f>
        <v/>
      </c>
      <c r="U18" s="1" t="str">
        <f t="array" ref="U18">INDEX('Data Log'!$V$2:$V$196,MATCH('Data Log_BI'!$A18,'Data Log'!$AO$2:$AO$196,0))</f>
        <v/>
      </c>
      <c r="V18" s="9" t="str">
        <f t="array" ref="V18">INDEX('Data Log'!$W$2:$W$196,MATCH('Data Log_BI'!$A18,'Data Log'!$AO$2:$AO$196,0))</f>
        <v/>
      </c>
      <c r="W18" s="1" t="str">
        <f t="array" ref="W18">INDEX('Data Log'!$X$2:$X$196,MATCH('Data Log_BI'!$A18,'Data Log'!$AO$2:$AO$196,0))</f>
        <v/>
      </c>
      <c r="X18" s="1" t="str">
        <f t="array" ref="X18">INDEX('Data Log'!$Y$2:$Y$196,MATCH('Data Log_BI'!$A18,'Data Log'!$AO$2:$AO$196,0))</f>
        <v/>
      </c>
      <c r="Y18" s="9" t="str">
        <f t="array" ref="Y18">INDEX('Data Log'!$Z$2:$Z$196,MATCH('Data Log_BI'!$A18,'Data Log'!$AO$2:$AO$196,0))</f>
        <v/>
      </c>
      <c r="Z18" s="1" t="str">
        <f t="array" ref="Z18">INDEX('Data Log'!$AA$2:$AA$196,MATCH('Data Log_BI'!$A18,'Data Log'!$AO$2:$AO$196,0))</f>
        <v/>
      </c>
      <c r="AA18" s="1" t="str">
        <f t="array" ref="AA18">INDEX('Data Log'!$AB$2:$AB$196,MATCH('Data Log_BI'!$A18,'Data Log'!$AO$2:$AO$196,0))</f>
        <v/>
      </c>
      <c r="AB18" s="9" t="str">
        <f t="array" ref="AB18">INDEX('Data Log'!$AC$2:$AC$196,MATCH('Data Log_BI'!$A18,'Data Log'!$AO$2:$AO$196,0))</f>
        <v/>
      </c>
      <c r="AC18" s="1" t="str">
        <f t="array" ref="AC18">INDEX('Data Log'!$AD$2:$AD$196,MATCH('Data Log_BI'!$A18,'Data Log'!$AO$2:$AO$196,0))</f>
        <v/>
      </c>
      <c r="AD18" s="1" t="str">
        <f t="array" ref="AD18">INDEX('Data Log'!$AE$2:$AE$196,MATCH('Data Log_BI'!$A18,'Data Log'!$AO$2:$AO$196,0))</f>
        <v/>
      </c>
      <c r="AE18" s="1" t="str">
        <f t="array" ref="AE18">INDEX('Data Log'!$AF$2:$AF$196,MATCH('Data Log_BI'!$A18,'Data Log'!$AO$2:$AO$196,0))</f>
        <v/>
      </c>
      <c r="AF18" s="9" t="str">
        <f t="array" ref="AF18">INDEX('Data Log'!$AG$2:$AG$196,MATCH('Data Log_BI'!$A18,'Data Log'!$AO$2:$AO$196,0))</f>
        <v/>
      </c>
      <c r="AG18" s="5" t="str">
        <f t="array" ref="AG18">INDEX('Data Log'!$AH$2:$AH$196,MATCH('Data Log_BI'!$A18,'Data Log'!$AO$2:$AO$196,0))</f>
        <v/>
      </c>
      <c r="AH18" s="15">
        <f t="array" ref="AH18">INDEX('Data Log'!$AI$2:$AI$196,MATCH('Data Log_BI'!$A18,'Data Log'!$AO$2:$AO$196,0))</f>
        <v>0</v>
      </c>
      <c r="AI18" s="1" t="str">
        <f t="array" ref="AI18">INDEX('Data Log'!$AJ$2:$AJ$196,MATCH('Data Log_BI'!$A18,'Data Log'!$AO$2:$AO$196,0))</f>
        <v/>
      </c>
      <c r="AJ18" s="9" t="str">
        <f t="array" ref="AJ18">INDEX('Data Log'!$AK$2:$AK$196,MATCH('Data Log_BI'!$A18,'Data Log'!$AO$2:$AO$196,0))</f>
        <v/>
      </c>
      <c r="AK18" s="1" t="str">
        <f t="array" ref="AK18">INDEX('Data Log'!$AL$2:$AL$196,MATCH('Data Log_BI'!$A18,'Data Log'!$AO$2:$AO$196,0))</f>
        <v/>
      </c>
      <c r="AL18" s="1" t="str">
        <f t="array" ref="AL18">INDEX('Data Log'!$AM$2:$AM$196,MATCH('Data Log_BI'!$A18,'Data Log'!$AO$2:$AO$196,0))</f>
        <v/>
      </c>
      <c r="AM18" s="9" t="str">
        <f t="array" ref="AM18">INDEX('Data Log'!$AN$2:$AN$196,MATCH('Data Log_BI'!$A18,'Data Log'!$AO$2:$AO$196,0))</f>
        <v/>
      </c>
      <c r="AN18" s="1">
        <f t="array" ref="AN18">INDEX('Data Log'!$A$2:$A$196,MATCH('Data Log_BI'!$A18,'Data Log'!$AO$2:$AO$196,0))</f>
        <v>662</v>
      </c>
    </row>
    <row r="19">
      <c r="A19" s="1" t="s">
        <v>927</v>
      </c>
      <c r="B19" s="1" t="str">
        <f t="array" ref="B19">INDEX('Data Log'!$C$2:$C$196,MATCH('Data Log_BI'!$A19,'Data Log'!$AO$2:$AO$196,0))</f>
        <v>Security</v>
      </c>
      <c r="C19" s="9">
        <f t="array" ref="C19">INDEX('Data Log'!$D$2:$D$196,MATCH('Data Log_BI'!$A19,'Data Log'!$AO$2:$AO$196,0))</f>
        <v>45140.68958</v>
      </c>
      <c r="D19" s="4" t="str">
        <f t="array" ref="D19">INDEX('Data Log'!$E$2:$E$196,MATCH('Data Log_BI'!$A19,'Data Log'!$AO$2:$AO$196,0))</f>
        <v>Central Office</v>
      </c>
      <c r="E19" s="4" t="str">
        <f t="array" ref="E19">INDEX('Data Log'!$F$2:$F$196,MATCH('Data Log_BI'!$A19,'Data Log'!$AO$2:$AO$196,0))</f>
        <v>Central Office</v>
      </c>
      <c r="F19" s="4" t="str">
        <f t="array" ref="F19">INDEX('Data Log'!$G$2:$G$196,MATCH('Data Log_BI'!$A19,'Data Log'!$AO$2:$AO$196,0))</f>
        <v>Eagle Alert</v>
      </c>
      <c r="G19" s="14">
        <f t="array" ref="G19">INDEX('Data Log'!$H$2:$H$196,MATCH('Data Log_BI'!$A19,'Data Log'!$AO$2:$AO$196,0))</f>
        <v>0</v>
      </c>
      <c r="H19" s="14">
        <f t="array" ref="H19">INDEX('Data Log'!$I$2:$I$196,MATCH('Data Log_BI'!$A19,'Data Log'!$AO$2:$AO$196,0))</f>
        <v>5940800</v>
      </c>
      <c r="I19" s="5">
        <f t="array" ref="I19">INDEX('Data Log'!$J$2:$J$196,MATCH('Data Log_BI'!$A19,'Data Log'!$AO$2:$AO$196,0))</f>
        <v>2023</v>
      </c>
      <c r="J19" s="5" t="str">
        <f t="array" ref="J19">INDEX('Data Log'!$K$2:$K$196,MATCH('Data Log_BI'!$A19,'Data Log'!$AO$2:$AO$196,0))</f>
        <v>July</v>
      </c>
      <c r="K19" s="5" t="str">
        <f t="array" ref="K19">INDEX('Data Log'!$L$2:$L$196,MATCH('Data Log_BI'!$A19,'Data Log'!$AO$2:$AO$196,0))</f>
        <v>Umesh Ruberu</v>
      </c>
      <c r="L19" s="4" t="str">
        <f t="array" ref="L19">INDEX('Data Log'!$M$2:$M$196,MATCH('Data Log_BI'!$A19,'Data Log'!$AO$2:$AO$196,0))</f>
        <v/>
      </c>
      <c r="M19" s="4" t="str">
        <f t="array" ref="M19">INDEX('Data Log'!$N$2:$N$196,MATCH('Data Log_BI'!$A19,'Data Log'!$AO$2:$AO$196,0))</f>
        <v>Invoice Validation</v>
      </c>
      <c r="N19" s="1" t="str">
        <f t="array" ref="N19">INDEX('Data Log'!$O$2:$O$196,MATCH('Data Log_BI'!$A19,'Data Log'!$AO$2:$AO$196,0))</f>
        <v/>
      </c>
      <c r="O19" s="9" t="str">
        <f t="array" ref="O19">INDEX('Data Log'!$P$2:$P$196,MATCH('Data Log_BI'!$A19,'Data Log'!$AO$2:$AO$196,0))</f>
        <v/>
      </c>
      <c r="P19" s="1" t="str">
        <f t="array" ref="P19">INDEX('Data Log'!$Q$2:$Q$196,MATCH('Data Log_BI'!$A19,'Data Log'!$AO$2:$AO$196,0))</f>
        <v/>
      </c>
      <c r="Q19" s="1" t="str">
        <f t="array" ref="Q19">INDEX('Data Log'!$R$2:$R$196,MATCH('Data Log_BI'!$A19,'Data Log'!$AO$2:$AO$196,0))</f>
        <v>Approved</v>
      </c>
      <c r="R19" s="1" t="str">
        <f t="array" ref="R19">INDEX('Data Log'!$S$2:$S$196,MATCH('Data Log_BI'!$A19,'Data Log'!$AO$2:$AO$196,0))</f>
        <v>Umesh Ruberu</v>
      </c>
      <c r="S19" s="9">
        <f t="array" ref="S19">INDEX('Data Log'!$T$2:$T$196,MATCH('Data Log_BI'!$A19,'Data Log'!$AO$2:$AO$196,0))</f>
        <v>45142.48208</v>
      </c>
      <c r="T19" s="1" t="str">
        <f t="array" ref="T19">INDEX('Data Log'!$U$2:$U$196,MATCH('Data Log_BI'!$A19,'Data Log'!$AO$2:$AO$196,0))</f>
        <v/>
      </c>
      <c r="U19" s="1" t="str">
        <f t="array" ref="U19">INDEX('Data Log'!$V$2:$V$196,MATCH('Data Log_BI'!$A19,'Data Log'!$AO$2:$AO$196,0))</f>
        <v/>
      </c>
      <c r="V19" s="9" t="str">
        <f t="array" ref="V19">INDEX('Data Log'!$W$2:$W$196,MATCH('Data Log_BI'!$A19,'Data Log'!$AO$2:$AO$196,0))</f>
        <v/>
      </c>
      <c r="W19" s="1" t="str">
        <f t="array" ref="W19">INDEX('Data Log'!$X$2:$X$196,MATCH('Data Log_BI'!$A19,'Data Log'!$AO$2:$AO$196,0))</f>
        <v/>
      </c>
      <c r="X19" s="1" t="str">
        <f t="array" ref="X19">INDEX('Data Log'!$Y$2:$Y$196,MATCH('Data Log_BI'!$A19,'Data Log'!$AO$2:$AO$196,0))</f>
        <v/>
      </c>
      <c r="Y19" s="9" t="str">
        <f t="array" ref="Y19">INDEX('Data Log'!$Z$2:$Z$196,MATCH('Data Log_BI'!$A19,'Data Log'!$AO$2:$AO$196,0))</f>
        <v/>
      </c>
      <c r="Z19" s="1" t="str">
        <f t="array" ref="Z19">INDEX('Data Log'!$AA$2:$AA$196,MATCH('Data Log_BI'!$A19,'Data Log'!$AO$2:$AO$196,0))</f>
        <v/>
      </c>
      <c r="AA19" s="1" t="str">
        <f t="array" ref="AA19">INDEX('Data Log'!$AB$2:$AB$196,MATCH('Data Log_BI'!$A19,'Data Log'!$AO$2:$AO$196,0))</f>
        <v/>
      </c>
      <c r="AB19" s="9" t="str">
        <f t="array" ref="AB19">INDEX('Data Log'!$AC$2:$AC$196,MATCH('Data Log_BI'!$A19,'Data Log'!$AO$2:$AO$196,0))</f>
        <v/>
      </c>
      <c r="AC19" s="1" t="str">
        <f t="array" ref="AC19">INDEX('Data Log'!$AD$2:$AD$196,MATCH('Data Log_BI'!$A19,'Data Log'!$AO$2:$AO$196,0))</f>
        <v/>
      </c>
      <c r="AD19" s="1" t="str">
        <f t="array" ref="AD19">INDEX('Data Log'!$AE$2:$AE$196,MATCH('Data Log_BI'!$A19,'Data Log'!$AO$2:$AO$196,0))</f>
        <v/>
      </c>
      <c r="AE19" s="1" t="str">
        <f t="array" ref="AE19">INDEX('Data Log'!$AF$2:$AF$196,MATCH('Data Log_BI'!$A19,'Data Log'!$AO$2:$AO$196,0))</f>
        <v/>
      </c>
      <c r="AF19" s="9" t="str">
        <f t="array" ref="AF19">INDEX('Data Log'!$AG$2:$AG$196,MATCH('Data Log_BI'!$A19,'Data Log'!$AO$2:$AO$196,0))</f>
        <v/>
      </c>
      <c r="AG19" s="5" t="str">
        <f t="array" ref="AG19">INDEX('Data Log'!$AH$2:$AH$196,MATCH('Data Log_BI'!$A19,'Data Log'!$AO$2:$AO$196,0))</f>
        <v/>
      </c>
      <c r="AH19" s="15">
        <f t="array" ref="AH19">INDEX('Data Log'!$AI$2:$AI$196,MATCH('Data Log_BI'!$A19,'Data Log'!$AO$2:$AO$196,0))</f>
        <v>0</v>
      </c>
      <c r="AI19" s="1" t="str">
        <f t="array" ref="AI19">INDEX('Data Log'!$AJ$2:$AJ$196,MATCH('Data Log_BI'!$A19,'Data Log'!$AO$2:$AO$196,0))</f>
        <v/>
      </c>
      <c r="AJ19" s="9" t="str">
        <f t="array" ref="AJ19">INDEX('Data Log'!$AK$2:$AK$196,MATCH('Data Log_BI'!$A19,'Data Log'!$AO$2:$AO$196,0))</f>
        <v/>
      </c>
      <c r="AK19" s="1" t="str">
        <f t="array" ref="AK19">INDEX('Data Log'!$AL$2:$AL$196,MATCH('Data Log_BI'!$A19,'Data Log'!$AO$2:$AO$196,0))</f>
        <v/>
      </c>
      <c r="AL19" s="1" t="str">
        <f t="array" ref="AL19">INDEX('Data Log'!$AM$2:$AM$196,MATCH('Data Log_BI'!$A19,'Data Log'!$AO$2:$AO$196,0))</f>
        <v/>
      </c>
      <c r="AM19" s="9" t="str">
        <f t="array" ref="AM19">INDEX('Data Log'!$AN$2:$AN$196,MATCH('Data Log_BI'!$A19,'Data Log'!$AO$2:$AO$196,0))</f>
        <v/>
      </c>
      <c r="AN19" s="1">
        <f t="array" ref="AN19">INDEX('Data Log'!$A$2:$A$196,MATCH('Data Log_BI'!$A19,'Data Log'!$AO$2:$AO$196,0))</f>
        <v>734</v>
      </c>
    </row>
    <row r="20">
      <c r="A20" s="1" t="s">
        <v>928</v>
      </c>
      <c r="B20" s="1" t="str">
        <f t="array" ref="B20">INDEX('Data Log'!$C$2:$C$196,MATCH('Data Log_BI'!$A20,'Data Log'!$AO$2:$AO$196,0))</f>
        <v>Security</v>
      </c>
      <c r="C20" s="9">
        <f t="array" ref="C20">INDEX('Data Log'!$D$2:$D$196,MATCH('Data Log_BI'!$A20,'Data Log'!$AO$2:$AO$196,0))</f>
        <v>45140.68958</v>
      </c>
      <c r="D20" s="4" t="str">
        <f t="array" ref="D20">INDEX('Data Log'!$E$2:$E$196,MATCH('Data Log_BI'!$A20,'Data Log'!$AO$2:$AO$196,0))</f>
        <v>Central Office</v>
      </c>
      <c r="E20" s="4" t="str">
        <f t="array" ref="E20">INDEX('Data Log'!$F$2:$F$196,MATCH('Data Log_BI'!$A20,'Data Log'!$AO$2:$AO$196,0))</f>
        <v>Central Office</v>
      </c>
      <c r="F20" s="4" t="str">
        <f t="array" ref="F20">INDEX('Data Log'!$G$2:$G$196,MATCH('Data Log_BI'!$A20,'Data Log'!$AO$2:$AO$196,0))</f>
        <v>Eagle Alert</v>
      </c>
      <c r="G20" s="14">
        <f t="array" ref="G20">INDEX('Data Log'!$H$2:$H$196,MATCH('Data Log_BI'!$A20,'Data Log'!$AO$2:$AO$196,0))</f>
        <v>6000000</v>
      </c>
      <c r="H20" s="14">
        <f t="array" ref="H20">INDEX('Data Log'!$I$2:$I$196,MATCH('Data Log_BI'!$A20,'Data Log'!$AO$2:$AO$196,0))</f>
        <v>0</v>
      </c>
      <c r="I20" s="5">
        <f t="array" ref="I20">INDEX('Data Log'!$J$2:$J$196,MATCH('Data Log_BI'!$A20,'Data Log'!$AO$2:$AO$196,0))</f>
        <v>2023</v>
      </c>
      <c r="J20" s="5" t="str">
        <f t="array" ref="J20">INDEX('Data Log'!$K$2:$K$196,MATCH('Data Log_BI'!$A20,'Data Log'!$AO$2:$AO$196,0))</f>
        <v>July</v>
      </c>
      <c r="K20" s="5" t="str">
        <f t="array" ref="K20">INDEX('Data Log'!$L$2:$L$196,MATCH('Data Log_BI'!$A20,'Data Log'!$AO$2:$AO$196,0))</f>
        <v>Umesh Ruberu</v>
      </c>
      <c r="L20" s="4">
        <f t="array" ref="L20">INDEX('Data Log'!$M$2:$M$196,MATCH('Data Log_BI'!$A20,'Data Log'!$AO$2:$AO$196,0))</f>
        <v>45140.64537</v>
      </c>
      <c r="M20" s="4" t="str">
        <f t="array" ref="M20">INDEX('Data Log'!$N$2:$N$196,MATCH('Data Log_BI'!$A20,'Data Log'!$AO$2:$AO$196,0))</f>
        <v>Region Update</v>
      </c>
      <c r="N20" s="1" t="str">
        <f t="array" ref="N20">INDEX('Data Log'!$O$2:$O$196,MATCH('Data Log_BI'!$A20,'Data Log'!$AO$2:$AO$196,0))</f>
        <v/>
      </c>
      <c r="O20" s="9" t="str">
        <f t="array" ref="O20">INDEX('Data Log'!$P$2:$P$196,MATCH('Data Log_BI'!$A20,'Data Log'!$AO$2:$AO$196,0))</f>
        <v/>
      </c>
      <c r="P20" s="1" t="str">
        <f t="array" ref="P20">INDEX('Data Log'!$Q$2:$Q$196,MATCH('Data Log_BI'!$A20,'Data Log'!$AO$2:$AO$196,0))</f>
        <v/>
      </c>
      <c r="Q20" s="1" t="str">
        <f t="array" ref="Q20">INDEX('Data Log'!$R$2:$R$196,MATCH('Data Log_BI'!$A20,'Data Log'!$AO$2:$AO$196,0))</f>
        <v/>
      </c>
      <c r="R20" s="1" t="str">
        <f t="array" ref="R20">INDEX('Data Log'!$S$2:$S$196,MATCH('Data Log_BI'!$A20,'Data Log'!$AO$2:$AO$196,0))</f>
        <v/>
      </c>
      <c r="S20" s="9" t="str">
        <f t="array" ref="S20">INDEX('Data Log'!$T$2:$T$196,MATCH('Data Log_BI'!$A20,'Data Log'!$AO$2:$AO$196,0))</f>
        <v/>
      </c>
      <c r="T20" s="1" t="str">
        <f t="array" ref="T20">INDEX('Data Log'!$U$2:$U$196,MATCH('Data Log_BI'!$A20,'Data Log'!$AO$2:$AO$196,0))</f>
        <v/>
      </c>
      <c r="U20" s="1" t="str">
        <f t="array" ref="U20">INDEX('Data Log'!$V$2:$V$196,MATCH('Data Log_BI'!$A20,'Data Log'!$AO$2:$AO$196,0))</f>
        <v/>
      </c>
      <c r="V20" s="9" t="str">
        <f t="array" ref="V20">INDEX('Data Log'!$W$2:$W$196,MATCH('Data Log_BI'!$A20,'Data Log'!$AO$2:$AO$196,0))</f>
        <v/>
      </c>
      <c r="W20" s="1" t="str">
        <f t="array" ref="W20">INDEX('Data Log'!$X$2:$X$196,MATCH('Data Log_BI'!$A20,'Data Log'!$AO$2:$AO$196,0))</f>
        <v/>
      </c>
      <c r="X20" s="1" t="str">
        <f t="array" ref="X20">INDEX('Data Log'!$Y$2:$Y$196,MATCH('Data Log_BI'!$A20,'Data Log'!$AO$2:$AO$196,0))</f>
        <v/>
      </c>
      <c r="Y20" s="9" t="str">
        <f t="array" ref="Y20">INDEX('Data Log'!$Z$2:$Z$196,MATCH('Data Log_BI'!$A20,'Data Log'!$AO$2:$AO$196,0))</f>
        <v/>
      </c>
      <c r="Z20" s="1" t="str">
        <f t="array" ref="Z20">INDEX('Data Log'!$AA$2:$AA$196,MATCH('Data Log_BI'!$A20,'Data Log'!$AO$2:$AO$196,0))</f>
        <v/>
      </c>
      <c r="AA20" s="1" t="str">
        <f t="array" ref="AA20">INDEX('Data Log'!$AB$2:$AB$196,MATCH('Data Log_BI'!$A20,'Data Log'!$AO$2:$AO$196,0))</f>
        <v/>
      </c>
      <c r="AB20" s="9" t="str">
        <f t="array" ref="AB20">INDEX('Data Log'!$AC$2:$AC$196,MATCH('Data Log_BI'!$A20,'Data Log'!$AO$2:$AO$196,0))</f>
        <v/>
      </c>
      <c r="AC20" s="1" t="str">
        <f t="array" ref="AC20">INDEX('Data Log'!$AD$2:$AD$196,MATCH('Data Log_BI'!$A20,'Data Log'!$AO$2:$AO$196,0))</f>
        <v/>
      </c>
      <c r="AD20" s="1" t="str">
        <f t="array" ref="AD20">INDEX('Data Log'!$AE$2:$AE$196,MATCH('Data Log_BI'!$A20,'Data Log'!$AO$2:$AO$196,0))</f>
        <v/>
      </c>
      <c r="AE20" s="1" t="str">
        <f t="array" ref="AE20">INDEX('Data Log'!$AF$2:$AF$196,MATCH('Data Log_BI'!$A20,'Data Log'!$AO$2:$AO$196,0))</f>
        <v/>
      </c>
      <c r="AF20" s="9" t="str">
        <f t="array" ref="AF20">INDEX('Data Log'!$AG$2:$AG$196,MATCH('Data Log_BI'!$A20,'Data Log'!$AO$2:$AO$196,0))</f>
        <v/>
      </c>
      <c r="AG20" s="5" t="str">
        <f t="array" ref="AG20">INDEX('Data Log'!$AH$2:$AH$196,MATCH('Data Log_BI'!$A20,'Data Log'!$AO$2:$AO$196,0))</f>
        <v/>
      </c>
      <c r="AH20" s="15">
        <f t="array" ref="AH20">INDEX('Data Log'!$AI$2:$AI$196,MATCH('Data Log_BI'!$A20,'Data Log'!$AO$2:$AO$196,0))</f>
        <v>0</v>
      </c>
      <c r="AI20" s="1" t="str">
        <f t="array" ref="AI20">INDEX('Data Log'!$AJ$2:$AJ$196,MATCH('Data Log_BI'!$A20,'Data Log'!$AO$2:$AO$196,0))</f>
        <v/>
      </c>
      <c r="AJ20" s="9" t="str">
        <f t="array" ref="AJ20">INDEX('Data Log'!$AK$2:$AK$196,MATCH('Data Log_BI'!$A20,'Data Log'!$AO$2:$AO$196,0))</f>
        <v/>
      </c>
      <c r="AK20" s="1" t="str">
        <f t="array" ref="AK20">INDEX('Data Log'!$AL$2:$AL$196,MATCH('Data Log_BI'!$A20,'Data Log'!$AO$2:$AO$196,0))</f>
        <v/>
      </c>
      <c r="AL20" s="1" t="str">
        <f t="array" ref="AL20">INDEX('Data Log'!$AM$2:$AM$196,MATCH('Data Log_BI'!$A20,'Data Log'!$AO$2:$AO$196,0))</f>
        <v/>
      </c>
      <c r="AM20" s="9" t="str">
        <f t="array" ref="AM20">INDEX('Data Log'!$AN$2:$AN$196,MATCH('Data Log_BI'!$A20,'Data Log'!$AO$2:$AO$196,0))</f>
        <v/>
      </c>
      <c r="AN20" s="1">
        <f t="array" ref="AN20">INDEX('Data Log'!$A$2:$A$196,MATCH('Data Log_BI'!$A20,'Data Log'!$AO$2:$AO$196,0))</f>
        <v>663</v>
      </c>
    </row>
    <row r="21" ht="15.75" customHeight="1">
      <c r="A21" s="1" t="s">
        <v>929</v>
      </c>
      <c r="B21" s="1" t="str">
        <f t="array" ref="B21">INDEX('Data Log'!$C$2:$C$196,MATCH('Data Log_BI'!$A21,'Data Log'!$AO$2:$AO$196,0))</f>
        <v>Security</v>
      </c>
      <c r="C21" s="9" t="str">
        <f t="array" ref="C21">INDEX('Data Log'!$D$2:$D$196,MATCH('Data Log_BI'!$A21,'Data Log'!$AO$2:$AO$196,0))</f>
        <v/>
      </c>
      <c r="D21" s="4" t="str">
        <f t="array" ref="D21">INDEX('Data Log'!$E$2:$E$196,MATCH('Data Log_BI'!$A21,'Data Log'!$AO$2:$AO$196,0))</f>
        <v>Central Office</v>
      </c>
      <c r="E21" s="4" t="str">
        <f t="array" ref="E21">INDEX('Data Log'!$F$2:$F$196,MATCH('Data Log_BI'!$A21,'Data Log'!$AO$2:$AO$196,0))</f>
        <v>Central Office</v>
      </c>
      <c r="F21" s="4" t="str">
        <f t="array" ref="F21">INDEX('Data Log'!$G$2:$G$196,MATCH('Data Log_BI'!$A21,'Data Log'!$AO$2:$AO$196,0))</f>
        <v>Eagle Alert</v>
      </c>
      <c r="G21" s="14">
        <f t="array" ref="G21">INDEX('Data Log'!$H$2:$H$196,MATCH('Data Log_BI'!$A21,'Data Log'!$AO$2:$AO$196,0))</f>
        <v>6000000</v>
      </c>
      <c r="H21" s="14">
        <f t="array" ref="H21">INDEX('Data Log'!$I$2:$I$196,MATCH('Data Log_BI'!$A21,'Data Log'!$AO$2:$AO$196,0))</f>
        <v>5940800</v>
      </c>
      <c r="I21" s="5">
        <f t="array" ref="I21">INDEX('Data Log'!$J$2:$J$196,MATCH('Data Log_BI'!$A21,'Data Log'!$AO$2:$AO$196,0))</f>
        <v>2023</v>
      </c>
      <c r="J21" s="5" t="str">
        <f t="array" ref="J21">INDEX('Data Log'!$K$2:$K$196,MATCH('Data Log_BI'!$A21,'Data Log'!$AO$2:$AO$196,0))</f>
        <v>July</v>
      </c>
      <c r="K21" s="5" t="str">
        <f t="array" ref="K21">INDEX('Data Log'!$L$2:$L$196,MATCH('Data Log_BI'!$A21,'Data Log'!$AO$2:$AO$196,0))</f>
        <v/>
      </c>
      <c r="L21" s="4" t="str">
        <f t="array" ref="L21">INDEX('Data Log'!$M$2:$M$196,MATCH('Data Log_BI'!$A21,'Data Log'!$AO$2:$AO$196,0))</f>
        <v/>
      </c>
      <c r="M21" s="4" t="str">
        <f t="array" ref="M21">INDEX('Data Log'!$N$2:$N$196,MATCH('Data Log_BI'!$A21,'Data Log'!$AO$2:$AO$196,0))</f>
        <v>SCM Invoice Validation</v>
      </c>
      <c r="N21" s="1" t="str">
        <f t="array" ref="N21">INDEX('Data Log'!$O$2:$O$196,MATCH('Data Log_BI'!$A21,'Data Log'!$AO$2:$AO$196,0))</f>
        <v/>
      </c>
      <c r="O21" s="9" t="str">
        <f t="array" ref="O21">INDEX('Data Log'!$P$2:$P$196,MATCH('Data Log_BI'!$A21,'Data Log'!$AO$2:$AO$196,0))</f>
        <v/>
      </c>
      <c r="P21" s="1" t="str">
        <f t="array" ref="P21">INDEX('Data Log'!$Q$2:$Q$196,MATCH('Data Log_BI'!$A21,'Data Log'!$AO$2:$AO$196,0))</f>
        <v/>
      </c>
      <c r="Q21" s="1" t="str">
        <f t="array" ref="Q21">INDEX('Data Log'!$R$2:$R$196,MATCH('Data Log_BI'!$A21,'Data Log'!$AO$2:$AO$196,0))</f>
        <v/>
      </c>
      <c r="R21" s="1" t="str">
        <f t="array" ref="R21">INDEX('Data Log'!$S$2:$S$196,MATCH('Data Log_BI'!$A21,'Data Log'!$AO$2:$AO$196,0))</f>
        <v/>
      </c>
      <c r="S21" s="9" t="str">
        <f t="array" ref="S21">INDEX('Data Log'!$T$2:$T$196,MATCH('Data Log_BI'!$A21,'Data Log'!$AO$2:$AO$196,0))</f>
        <v/>
      </c>
      <c r="T21" s="1" t="str">
        <f t="array" ref="T21">INDEX('Data Log'!$U$2:$U$196,MATCH('Data Log_BI'!$A21,'Data Log'!$AO$2:$AO$196,0))</f>
        <v/>
      </c>
      <c r="U21" s="1" t="str">
        <f t="array" ref="U21">INDEX('Data Log'!$V$2:$V$196,MATCH('Data Log_BI'!$A21,'Data Log'!$AO$2:$AO$196,0))</f>
        <v/>
      </c>
      <c r="V21" s="9" t="str">
        <f t="array" ref="V21">INDEX('Data Log'!$W$2:$W$196,MATCH('Data Log_BI'!$A21,'Data Log'!$AO$2:$AO$196,0))</f>
        <v/>
      </c>
      <c r="W21" s="1" t="str">
        <f t="array" ref="W21">INDEX('Data Log'!$X$2:$X$196,MATCH('Data Log_BI'!$A21,'Data Log'!$AO$2:$AO$196,0))</f>
        <v/>
      </c>
      <c r="X21" s="1" t="str">
        <f t="array" ref="X21">INDEX('Data Log'!$Y$2:$Y$196,MATCH('Data Log_BI'!$A21,'Data Log'!$AO$2:$AO$196,0))</f>
        <v/>
      </c>
      <c r="Y21" s="9" t="str">
        <f t="array" ref="Y21">INDEX('Data Log'!$Z$2:$Z$196,MATCH('Data Log_BI'!$A21,'Data Log'!$AO$2:$AO$196,0))</f>
        <v/>
      </c>
      <c r="Z21" s="1" t="str">
        <f t="array" ref="Z21">INDEX('Data Log'!$AA$2:$AA$196,MATCH('Data Log_BI'!$A21,'Data Log'!$AO$2:$AO$196,0))</f>
        <v>Approved</v>
      </c>
      <c r="AA21" s="1" t="str">
        <f t="array" ref="AA21">INDEX('Data Log'!$AB$2:$AB$196,MATCH('Data Log_BI'!$A21,'Data Log'!$AO$2:$AO$196,0))</f>
        <v>Rizwan Mohamed</v>
      </c>
      <c r="AB21" s="9">
        <f t="array" ref="AB21">INDEX('Data Log'!$AC$2:$AC$196,MATCH('Data Log_BI'!$A21,'Data Log'!$AO$2:$AO$196,0))</f>
        <v>45145.39898</v>
      </c>
      <c r="AC21" s="1" t="str">
        <f t="array" ref="AC21">INDEX('Data Log'!$AD$2:$AD$196,MATCH('Data Log_BI'!$A21,'Data Log'!$AO$2:$AO$196,0))</f>
        <v/>
      </c>
      <c r="AD21" s="1" t="str">
        <f t="array" ref="AD21">INDEX('Data Log'!$AE$2:$AE$196,MATCH('Data Log_BI'!$A21,'Data Log'!$AO$2:$AO$196,0))</f>
        <v/>
      </c>
      <c r="AE21" s="1" t="str">
        <f t="array" ref="AE21">INDEX('Data Log'!$AF$2:$AF$196,MATCH('Data Log_BI'!$A21,'Data Log'!$AO$2:$AO$196,0))</f>
        <v/>
      </c>
      <c r="AF21" s="9" t="str">
        <f t="array" ref="AF21">INDEX('Data Log'!$AG$2:$AG$196,MATCH('Data Log_BI'!$A21,'Data Log'!$AO$2:$AO$196,0))</f>
        <v/>
      </c>
      <c r="AG21" s="5" t="str">
        <f t="array" ref="AG21">INDEX('Data Log'!$AH$2:$AH$196,MATCH('Data Log_BI'!$A21,'Data Log'!$AO$2:$AO$196,0))</f>
        <v/>
      </c>
      <c r="AH21" s="15">
        <f t="array" ref="AH21">INDEX('Data Log'!$AI$2:$AI$196,MATCH('Data Log_BI'!$A21,'Data Log'!$AO$2:$AO$196,0))</f>
        <v>0</v>
      </c>
      <c r="AI21" s="1" t="str">
        <f t="array" ref="AI21">INDEX('Data Log'!$AJ$2:$AJ$196,MATCH('Data Log_BI'!$A21,'Data Log'!$AO$2:$AO$196,0))</f>
        <v/>
      </c>
      <c r="AJ21" s="9" t="str">
        <f t="array" ref="AJ21">INDEX('Data Log'!$AK$2:$AK$196,MATCH('Data Log_BI'!$A21,'Data Log'!$AO$2:$AO$196,0))</f>
        <v/>
      </c>
      <c r="AK21" s="1" t="str">
        <f t="array" ref="AK21">INDEX('Data Log'!$AL$2:$AL$196,MATCH('Data Log_BI'!$A21,'Data Log'!$AO$2:$AO$196,0))</f>
        <v/>
      </c>
      <c r="AL21" s="1" t="str">
        <f t="array" ref="AL21">INDEX('Data Log'!$AM$2:$AM$196,MATCH('Data Log_BI'!$A21,'Data Log'!$AO$2:$AO$196,0))</f>
        <v/>
      </c>
      <c r="AM21" s="9" t="str">
        <f t="array" ref="AM21">INDEX('Data Log'!$AN$2:$AN$196,MATCH('Data Log_BI'!$A21,'Data Log'!$AO$2:$AO$196,0))</f>
        <v/>
      </c>
      <c r="AN21" s="1">
        <f t="array" ref="AN21">INDEX('Data Log'!$A$2:$A$196,MATCH('Data Log_BI'!$A21,'Data Log'!$AO$2:$AO$196,0))</f>
        <v>794</v>
      </c>
    </row>
    <row r="22" ht="15.75" customHeight="1">
      <c r="A22" s="1" t="s">
        <v>930</v>
      </c>
      <c r="B22" s="1" t="str">
        <f t="array" ref="B22">INDEX('Data Log'!$C$2:$C$196,MATCH('Data Log_BI'!$A22,'Data Log'!$AO$2:$AO$196,0))</f>
        <v>Security</v>
      </c>
      <c r="C22" s="9">
        <f t="array" ref="C22">INDEX('Data Log'!$D$2:$D$196,MATCH('Data Log_BI'!$A22,'Data Log'!$AO$2:$AO$196,0))</f>
        <v>45140.68958</v>
      </c>
      <c r="D22" s="4" t="str">
        <f t="array" ref="D22">INDEX('Data Log'!$E$2:$E$196,MATCH('Data Log_BI'!$A22,'Data Log'!$AO$2:$AO$196,0))</f>
        <v>Central Office</v>
      </c>
      <c r="E22" s="4" t="str">
        <f t="array" ref="E22">INDEX('Data Log'!$F$2:$F$196,MATCH('Data Log_BI'!$A22,'Data Log'!$AO$2:$AO$196,0))</f>
        <v>Central Office</v>
      </c>
      <c r="F22" s="4" t="str">
        <f t="array" ref="F22">INDEX('Data Log'!$G$2:$G$196,MATCH('Data Log_BI'!$A22,'Data Log'!$AO$2:$AO$196,0))</f>
        <v>Eagle Alert</v>
      </c>
      <c r="G22" s="14">
        <f t="array" ref="G22">INDEX('Data Log'!$H$2:$H$196,MATCH('Data Log_BI'!$A22,'Data Log'!$AO$2:$AO$196,0))</f>
        <v>6000000</v>
      </c>
      <c r="H22" s="14">
        <f t="array" ref="H22">INDEX('Data Log'!$I$2:$I$196,MATCH('Data Log_BI'!$A22,'Data Log'!$AO$2:$AO$196,0))</f>
        <v>5940800</v>
      </c>
      <c r="I22" s="5">
        <f t="array" ref="I22">INDEX('Data Log'!$J$2:$J$196,MATCH('Data Log_BI'!$A22,'Data Log'!$AO$2:$AO$196,0))</f>
        <v>2023</v>
      </c>
      <c r="J22" s="5" t="str">
        <f t="array" ref="J22">INDEX('Data Log'!$K$2:$K$196,MATCH('Data Log_BI'!$A22,'Data Log'!$AO$2:$AO$196,0))</f>
        <v>July</v>
      </c>
      <c r="K22" s="5" t="str">
        <f t="array" ref="K22">INDEX('Data Log'!$L$2:$L$196,MATCH('Data Log_BI'!$A22,'Data Log'!$AO$2:$AO$196,0))</f>
        <v/>
      </c>
      <c r="L22" s="4" t="str">
        <f t="array" ref="L22">INDEX('Data Log'!$M$2:$M$196,MATCH('Data Log_BI'!$A22,'Data Log'!$AO$2:$AO$196,0))</f>
        <v/>
      </c>
      <c r="M22" s="4" t="str">
        <f t="array" ref="M22">INDEX('Data Log'!$N$2:$N$196,MATCH('Data Log_BI'!$A22,'Data Log'!$AO$2:$AO$196,0))</f>
        <v>Submit Invoice</v>
      </c>
      <c r="N22" s="1" t="str">
        <f t="array" ref="N22">INDEX('Data Log'!$O$2:$O$196,MATCH('Data Log_BI'!$A22,'Data Log'!$AO$2:$AO$196,0))</f>
        <v>Mohamed Saheed</v>
      </c>
      <c r="O22" s="9">
        <f t="array" ref="O22">INDEX('Data Log'!$P$2:$P$196,MATCH('Data Log_BI'!$A22,'Data Log'!$AO$2:$AO$196,0))</f>
        <v>45142.46828</v>
      </c>
      <c r="P22" s="1" t="str">
        <f t="array" ref="P22">INDEX('Data Log'!$Q$2:$Q$196,MATCH('Data Log_BI'!$A22,'Data Log'!$AO$2:$AO$196,0))</f>
        <v/>
      </c>
      <c r="Q22" s="1" t="str">
        <f t="array" ref="Q22">INDEX('Data Log'!$R$2:$R$196,MATCH('Data Log_BI'!$A22,'Data Log'!$AO$2:$AO$196,0))</f>
        <v/>
      </c>
      <c r="R22" s="1" t="str">
        <f t="array" ref="R22">INDEX('Data Log'!$S$2:$S$196,MATCH('Data Log_BI'!$A22,'Data Log'!$AO$2:$AO$196,0))</f>
        <v/>
      </c>
      <c r="S22" s="9" t="str">
        <f t="array" ref="S22">INDEX('Data Log'!$T$2:$T$196,MATCH('Data Log_BI'!$A22,'Data Log'!$AO$2:$AO$196,0))</f>
        <v/>
      </c>
      <c r="T22" s="1" t="str">
        <f t="array" ref="T22">INDEX('Data Log'!$U$2:$U$196,MATCH('Data Log_BI'!$A22,'Data Log'!$AO$2:$AO$196,0))</f>
        <v/>
      </c>
      <c r="U22" s="1" t="str">
        <f t="array" ref="U22">INDEX('Data Log'!$V$2:$V$196,MATCH('Data Log_BI'!$A22,'Data Log'!$AO$2:$AO$196,0))</f>
        <v/>
      </c>
      <c r="V22" s="9" t="str">
        <f t="array" ref="V22">INDEX('Data Log'!$W$2:$W$196,MATCH('Data Log_BI'!$A22,'Data Log'!$AO$2:$AO$196,0))</f>
        <v/>
      </c>
      <c r="W22" s="1" t="str">
        <f t="array" ref="W22">INDEX('Data Log'!$X$2:$X$196,MATCH('Data Log_BI'!$A22,'Data Log'!$AO$2:$AO$196,0))</f>
        <v/>
      </c>
      <c r="X22" s="1" t="str">
        <f t="array" ref="X22">INDEX('Data Log'!$Y$2:$Y$196,MATCH('Data Log_BI'!$A22,'Data Log'!$AO$2:$AO$196,0))</f>
        <v/>
      </c>
      <c r="Y22" s="9" t="str">
        <f t="array" ref="Y22">INDEX('Data Log'!$Z$2:$Z$196,MATCH('Data Log_BI'!$A22,'Data Log'!$AO$2:$AO$196,0))</f>
        <v/>
      </c>
      <c r="Z22" s="1" t="str">
        <f t="array" ref="Z22">INDEX('Data Log'!$AA$2:$AA$196,MATCH('Data Log_BI'!$A22,'Data Log'!$AO$2:$AO$196,0))</f>
        <v/>
      </c>
      <c r="AA22" s="1" t="str">
        <f t="array" ref="AA22">INDEX('Data Log'!$AB$2:$AB$196,MATCH('Data Log_BI'!$A22,'Data Log'!$AO$2:$AO$196,0))</f>
        <v/>
      </c>
      <c r="AB22" s="9" t="str">
        <f t="array" ref="AB22">INDEX('Data Log'!$AC$2:$AC$196,MATCH('Data Log_BI'!$A22,'Data Log'!$AO$2:$AO$196,0))</f>
        <v/>
      </c>
      <c r="AC22" s="1" t="str">
        <f t="array" ref="AC22">INDEX('Data Log'!$AD$2:$AD$196,MATCH('Data Log_BI'!$A22,'Data Log'!$AO$2:$AO$196,0))</f>
        <v/>
      </c>
      <c r="AD22" s="1" t="str">
        <f t="array" ref="AD22">INDEX('Data Log'!$AE$2:$AE$196,MATCH('Data Log_BI'!$A22,'Data Log'!$AO$2:$AO$196,0))</f>
        <v/>
      </c>
      <c r="AE22" s="1" t="str">
        <f t="array" ref="AE22">INDEX('Data Log'!$AF$2:$AF$196,MATCH('Data Log_BI'!$A22,'Data Log'!$AO$2:$AO$196,0))</f>
        <v/>
      </c>
      <c r="AF22" s="9" t="str">
        <f t="array" ref="AF22">INDEX('Data Log'!$AG$2:$AG$196,MATCH('Data Log_BI'!$A22,'Data Log'!$AO$2:$AO$196,0))</f>
        <v/>
      </c>
      <c r="AG22" s="5" t="str">
        <f t="array" ref="AG22">INDEX('Data Log'!$AH$2:$AH$196,MATCH('Data Log_BI'!$A22,'Data Log'!$AO$2:$AO$196,0))</f>
        <v/>
      </c>
      <c r="AH22" s="15">
        <f t="array" ref="AH22">INDEX('Data Log'!$AI$2:$AI$196,MATCH('Data Log_BI'!$A22,'Data Log'!$AO$2:$AO$196,0))</f>
        <v>0</v>
      </c>
      <c r="AI22" s="1" t="str">
        <f t="array" ref="AI22">INDEX('Data Log'!$AJ$2:$AJ$196,MATCH('Data Log_BI'!$A22,'Data Log'!$AO$2:$AO$196,0))</f>
        <v/>
      </c>
      <c r="AJ22" s="9" t="str">
        <f t="array" ref="AJ22">INDEX('Data Log'!$AK$2:$AK$196,MATCH('Data Log_BI'!$A22,'Data Log'!$AO$2:$AO$196,0))</f>
        <v/>
      </c>
      <c r="AK22" s="1" t="str">
        <f t="array" ref="AK22">INDEX('Data Log'!$AL$2:$AL$196,MATCH('Data Log_BI'!$A22,'Data Log'!$AO$2:$AO$196,0))</f>
        <v/>
      </c>
      <c r="AL22" s="1" t="str">
        <f t="array" ref="AL22">INDEX('Data Log'!$AM$2:$AM$196,MATCH('Data Log_BI'!$A22,'Data Log'!$AO$2:$AO$196,0))</f>
        <v/>
      </c>
      <c r="AM22" s="9" t="str">
        <f t="array" ref="AM22">INDEX('Data Log'!$AN$2:$AN$196,MATCH('Data Log_BI'!$A22,'Data Log'!$AO$2:$AO$196,0))</f>
        <v/>
      </c>
      <c r="AN22" s="1">
        <f t="array" ref="AN22">INDEX('Data Log'!$A$2:$A$196,MATCH('Data Log_BI'!$A22,'Data Log'!$AO$2:$AO$196,0))</f>
        <v>729</v>
      </c>
    </row>
    <row r="23" ht="15.75" customHeight="1">
      <c r="A23" s="1" t="s">
        <v>931</v>
      </c>
      <c r="B23" s="1" t="str">
        <f t="array" ref="B23">INDEX('Data Log'!$C$2:$C$196,MATCH('Data Log_BI'!$A23,'Data Log'!$AO$2:$AO$196,0))</f>
        <v>Vehicle - Additional</v>
      </c>
      <c r="C23" s="9">
        <f t="array" ref="C23">INDEX('Data Log'!$D$2:$D$196,MATCH('Data Log_BI'!$A23,'Data Log'!$AO$2:$AO$196,0))</f>
        <v>45117.82708</v>
      </c>
      <c r="D23" s="4" t="str">
        <f t="array" ref="D23">INDEX('Data Log'!$E$2:$E$196,MATCH('Data Log_BI'!$A23,'Data Log'!$AO$2:$AO$196,0))</f>
        <v>Central Office</v>
      </c>
      <c r="E23" s="4" t="str">
        <f t="array" ref="E23">INDEX('Data Log'!$F$2:$F$196,MATCH('Data Log_BI'!$A23,'Data Log'!$AO$2:$AO$196,0))</f>
        <v>Central Office</v>
      </c>
      <c r="F23" s="4" t="str">
        <f t="array" ref="F23">INDEX('Data Log'!$G$2:$G$196,MATCH('Data Log_BI'!$A23,'Data Log'!$AO$2:$AO$196,0))</f>
        <v>CS Tours</v>
      </c>
      <c r="G23" s="14">
        <f t="array" ref="G23">INDEX('Data Log'!$H$2:$H$196,MATCH('Data Log_BI'!$A23,'Data Log'!$AO$2:$AO$196,0))</f>
        <v>5000000</v>
      </c>
      <c r="H23" s="14">
        <f t="array" ref="H23">INDEX('Data Log'!$I$2:$I$196,MATCH('Data Log_BI'!$A23,'Data Log'!$AO$2:$AO$196,0))</f>
        <v>0</v>
      </c>
      <c r="I23" s="5">
        <f t="array" ref="I23">INDEX('Data Log'!$J$2:$J$196,MATCH('Data Log_BI'!$A23,'Data Log'!$AO$2:$AO$196,0))</f>
        <v>2023</v>
      </c>
      <c r="J23" s="5" t="str">
        <f t="array" ref="J23">INDEX('Data Log'!$K$2:$K$196,MATCH('Data Log_BI'!$A23,'Data Log'!$AO$2:$AO$196,0))</f>
        <v>June</v>
      </c>
      <c r="K23" s="5" t="str">
        <f t="array" ref="K23">INDEX('Data Log'!$L$2:$L$196,MATCH('Data Log_BI'!$A23,'Data Log'!$AO$2:$AO$196,0))</f>
        <v>Rajitha Lakmal</v>
      </c>
      <c r="L23" s="4">
        <f t="array" ref="L23">INDEX('Data Log'!$M$2:$M$196,MATCH('Data Log_BI'!$A23,'Data Log'!$AO$2:$AO$196,0))</f>
        <v>45121.68822</v>
      </c>
      <c r="M23" s="4" t="str">
        <f t="array" ref="M23">INDEX('Data Log'!$N$2:$N$196,MATCH('Data Log_BI'!$A23,'Data Log'!$AO$2:$AO$196,0))</f>
        <v>Region Update</v>
      </c>
      <c r="N23" s="1" t="str">
        <f t="array" ref="N23">INDEX('Data Log'!$O$2:$O$196,MATCH('Data Log_BI'!$A23,'Data Log'!$AO$2:$AO$196,0))</f>
        <v/>
      </c>
      <c r="O23" s="9" t="str">
        <f t="array" ref="O23">INDEX('Data Log'!$P$2:$P$196,MATCH('Data Log_BI'!$A23,'Data Log'!$AO$2:$AO$196,0))</f>
        <v/>
      </c>
      <c r="P23" s="1" t="str">
        <f t="array" ref="P23">INDEX('Data Log'!$Q$2:$Q$196,MATCH('Data Log_BI'!$A23,'Data Log'!$AO$2:$AO$196,0))</f>
        <v/>
      </c>
      <c r="Q23" s="1" t="str">
        <f t="array" ref="Q23">INDEX('Data Log'!$R$2:$R$196,MATCH('Data Log_BI'!$A23,'Data Log'!$AO$2:$AO$196,0))</f>
        <v/>
      </c>
      <c r="R23" s="1" t="str">
        <f t="array" ref="R23">INDEX('Data Log'!$S$2:$S$196,MATCH('Data Log_BI'!$A23,'Data Log'!$AO$2:$AO$196,0))</f>
        <v/>
      </c>
      <c r="S23" s="9" t="str">
        <f t="array" ref="S23">INDEX('Data Log'!$T$2:$T$196,MATCH('Data Log_BI'!$A23,'Data Log'!$AO$2:$AO$196,0))</f>
        <v/>
      </c>
      <c r="T23" s="1" t="str">
        <f t="array" ref="T23">INDEX('Data Log'!$U$2:$U$196,MATCH('Data Log_BI'!$A23,'Data Log'!$AO$2:$AO$196,0))</f>
        <v/>
      </c>
      <c r="U23" s="1" t="str">
        <f t="array" ref="U23">INDEX('Data Log'!$V$2:$V$196,MATCH('Data Log_BI'!$A23,'Data Log'!$AO$2:$AO$196,0))</f>
        <v/>
      </c>
      <c r="V23" s="9" t="str">
        <f t="array" ref="V23">INDEX('Data Log'!$W$2:$W$196,MATCH('Data Log_BI'!$A23,'Data Log'!$AO$2:$AO$196,0))</f>
        <v/>
      </c>
      <c r="W23" s="1" t="str">
        <f t="array" ref="W23">INDEX('Data Log'!$X$2:$X$196,MATCH('Data Log_BI'!$A23,'Data Log'!$AO$2:$AO$196,0))</f>
        <v/>
      </c>
      <c r="X23" s="1" t="str">
        <f t="array" ref="X23">INDEX('Data Log'!$Y$2:$Y$196,MATCH('Data Log_BI'!$A23,'Data Log'!$AO$2:$AO$196,0))</f>
        <v/>
      </c>
      <c r="Y23" s="9" t="str">
        <f t="array" ref="Y23">INDEX('Data Log'!$Z$2:$Z$196,MATCH('Data Log_BI'!$A23,'Data Log'!$AO$2:$AO$196,0))</f>
        <v/>
      </c>
      <c r="Z23" s="1" t="str">
        <f t="array" ref="Z23">INDEX('Data Log'!$AA$2:$AA$196,MATCH('Data Log_BI'!$A23,'Data Log'!$AO$2:$AO$196,0))</f>
        <v/>
      </c>
      <c r="AA23" s="1" t="str">
        <f t="array" ref="AA23">INDEX('Data Log'!$AB$2:$AB$196,MATCH('Data Log_BI'!$A23,'Data Log'!$AO$2:$AO$196,0))</f>
        <v/>
      </c>
      <c r="AB23" s="9" t="str">
        <f t="array" ref="AB23">INDEX('Data Log'!$AC$2:$AC$196,MATCH('Data Log_BI'!$A23,'Data Log'!$AO$2:$AO$196,0))</f>
        <v/>
      </c>
      <c r="AC23" s="1" t="str">
        <f t="array" ref="AC23">INDEX('Data Log'!$AD$2:$AD$196,MATCH('Data Log_BI'!$A23,'Data Log'!$AO$2:$AO$196,0))</f>
        <v/>
      </c>
      <c r="AD23" s="1" t="str">
        <f t="array" ref="AD23">INDEX('Data Log'!$AE$2:$AE$196,MATCH('Data Log_BI'!$A23,'Data Log'!$AO$2:$AO$196,0))</f>
        <v/>
      </c>
      <c r="AE23" s="1" t="str">
        <f t="array" ref="AE23">INDEX('Data Log'!$AF$2:$AF$196,MATCH('Data Log_BI'!$A23,'Data Log'!$AO$2:$AO$196,0))</f>
        <v/>
      </c>
      <c r="AF23" s="9" t="str">
        <f t="array" ref="AF23">INDEX('Data Log'!$AG$2:$AG$196,MATCH('Data Log_BI'!$A23,'Data Log'!$AO$2:$AO$196,0))</f>
        <v/>
      </c>
      <c r="AG23" s="5" t="str">
        <f t="array" ref="AG23">INDEX('Data Log'!$AH$2:$AH$196,MATCH('Data Log_BI'!$A23,'Data Log'!$AO$2:$AO$196,0))</f>
        <v/>
      </c>
      <c r="AH23" s="15">
        <f t="array" ref="AH23">INDEX('Data Log'!$AI$2:$AI$196,MATCH('Data Log_BI'!$A23,'Data Log'!$AO$2:$AO$196,0))</f>
        <v>0</v>
      </c>
      <c r="AI23" s="1" t="str">
        <f t="array" ref="AI23">INDEX('Data Log'!$AJ$2:$AJ$196,MATCH('Data Log_BI'!$A23,'Data Log'!$AO$2:$AO$196,0))</f>
        <v/>
      </c>
      <c r="AJ23" s="9" t="str">
        <f t="array" ref="AJ23">INDEX('Data Log'!$AK$2:$AK$196,MATCH('Data Log_BI'!$A23,'Data Log'!$AO$2:$AO$196,0))</f>
        <v/>
      </c>
      <c r="AK23" s="1" t="str">
        <f t="array" ref="AK23">INDEX('Data Log'!$AL$2:$AL$196,MATCH('Data Log_BI'!$A23,'Data Log'!$AO$2:$AO$196,0))</f>
        <v/>
      </c>
      <c r="AL23" s="1" t="str">
        <f t="array" ref="AL23">INDEX('Data Log'!$AM$2:$AM$196,MATCH('Data Log_BI'!$A23,'Data Log'!$AO$2:$AO$196,0))</f>
        <v/>
      </c>
      <c r="AM23" s="9" t="str">
        <f t="array" ref="AM23">INDEX('Data Log'!$AN$2:$AN$196,MATCH('Data Log_BI'!$A23,'Data Log'!$AO$2:$AO$196,0))</f>
        <v/>
      </c>
      <c r="AN23" s="1">
        <f t="array" ref="AN23">INDEX('Data Log'!$A$2:$A$196,MATCH('Data Log_BI'!$A23,'Data Log'!$AO$2:$AO$196,0))</f>
        <v>216</v>
      </c>
    </row>
    <row r="24" ht="15.75" customHeight="1">
      <c r="A24" s="1" t="s">
        <v>932</v>
      </c>
      <c r="B24" s="1" t="str">
        <f t="array" ref="B24">INDEX('Data Log'!$C$2:$C$196,MATCH('Data Log_BI'!$A24,'Data Log'!$AO$2:$AO$196,0))</f>
        <v>Vehicle - Additional</v>
      </c>
      <c r="C24" s="9">
        <f t="array" ref="C24">INDEX('Data Log'!$D$2:$D$196,MATCH('Data Log_BI'!$A24,'Data Log'!$AO$2:$AO$196,0))</f>
        <v>45117.83056</v>
      </c>
      <c r="D24" s="4" t="str">
        <f t="array" ref="D24">INDEX('Data Log'!$E$2:$E$196,MATCH('Data Log_BI'!$A24,'Data Log'!$AO$2:$AO$196,0))</f>
        <v>Central Office</v>
      </c>
      <c r="E24" s="4" t="str">
        <f t="array" ref="E24">INDEX('Data Log'!$F$2:$F$196,MATCH('Data Log_BI'!$A24,'Data Log'!$AO$2:$AO$196,0))</f>
        <v>Central Office</v>
      </c>
      <c r="F24" s="4" t="str">
        <f t="array" ref="F24">INDEX('Data Log'!$G$2:$G$196,MATCH('Data Log_BI'!$A24,'Data Log'!$AO$2:$AO$196,0))</f>
        <v>Prime Tours</v>
      </c>
      <c r="G24" s="14">
        <f t="array" ref="G24">INDEX('Data Log'!$H$2:$H$196,MATCH('Data Log_BI'!$A24,'Data Log'!$AO$2:$AO$196,0))</f>
        <v>5000000</v>
      </c>
      <c r="H24" s="14">
        <f t="array" ref="H24">INDEX('Data Log'!$I$2:$I$196,MATCH('Data Log_BI'!$A24,'Data Log'!$AO$2:$AO$196,0))</f>
        <v>0</v>
      </c>
      <c r="I24" s="5">
        <f t="array" ref="I24">INDEX('Data Log'!$J$2:$J$196,MATCH('Data Log_BI'!$A24,'Data Log'!$AO$2:$AO$196,0))</f>
        <v>2023</v>
      </c>
      <c r="J24" s="5" t="str">
        <f t="array" ref="J24">INDEX('Data Log'!$K$2:$K$196,MATCH('Data Log_BI'!$A24,'Data Log'!$AO$2:$AO$196,0))</f>
        <v>June</v>
      </c>
      <c r="K24" s="5" t="str">
        <f t="array" ref="K24">INDEX('Data Log'!$L$2:$L$196,MATCH('Data Log_BI'!$A24,'Data Log'!$AO$2:$AO$196,0))</f>
        <v>Rajitha Lakmal</v>
      </c>
      <c r="L24" s="4">
        <f t="array" ref="L24">INDEX('Data Log'!$M$2:$M$196,MATCH('Data Log_BI'!$A24,'Data Log'!$AO$2:$AO$196,0))</f>
        <v>45121.69087</v>
      </c>
      <c r="M24" s="4" t="str">
        <f t="array" ref="M24">INDEX('Data Log'!$N$2:$N$196,MATCH('Data Log_BI'!$A24,'Data Log'!$AO$2:$AO$196,0))</f>
        <v>Region Update</v>
      </c>
      <c r="N24" s="1" t="str">
        <f t="array" ref="N24">INDEX('Data Log'!$O$2:$O$196,MATCH('Data Log_BI'!$A24,'Data Log'!$AO$2:$AO$196,0))</f>
        <v/>
      </c>
      <c r="O24" s="9" t="str">
        <f t="array" ref="O24">INDEX('Data Log'!$P$2:$P$196,MATCH('Data Log_BI'!$A24,'Data Log'!$AO$2:$AO$196,0))</f>
        <v/>
      </c>
      <c r="P24" s="1" t="str">
        <f t="array" ref="P24">INDEX('Data Log'!$Q$2:$Q$196,MATCH('Data Log_BI'!$A24,'Data Log'!$AO$2:$AO$196,0))</f>
        <v/>
      </c>
      <c r="Q24" s="1" t="str">
        <f t="array" ref="Q24">INDEX('Data Log'!$R$2:$R$196,MATCH('Data Log_BI'!$A24,'Data Log'!$AO$2:$AO$196,0))</f>
        <v/>
      </c>
      <c r="R24" s="1" t="str">
        <f t="array" ref="R24">INDEX('Data Log'!$S$2:$S$196,MATCH('Data Log_BI'!$A24,'Data Log'!$AO$2:$AO$196,0))</f>
        <v/>
      </c>
      <c r="S24" s="9" t="str">
        <f t="array" ref="S24">INDEX('Data Log'!$T$2:$T$196,MATCH('Data Log_BI'!$A24,'Data Log'!$AO$2:$AO$196,0))</f>
        <v/>
      </c>
      <c r="T24" s="1" t="str">
        <f t="array" ref="T24">INDEX('Data Log'!$U$2:$U$196,MATCH('Data Log_BI'!$A24,'Data Log'!$AO$2:$AO$196,0))</f>
        <v/>
      </c>
      <c r="U24" s="1" t="str">
        <f t="array" ref="U24">INDEX('Data Log'!$V$2:$V$196,MATCH('Data Log_BI'!$A24,'Data Log'!$AO$2:$AO$196,0))</f>
        <v/>
      </c>
      <c r="V24" s="9" t="str">
        <f t="array" ref="V24">INDEX('Data Log'!$W$2:$W$196,MATCH('Data Log_BI'!$A24,'Data Log'!$AO$2:$AO$196,0))</f>
        <v/>
      </c>
      <c r="W24" s="1" t="str">
        <f t="array" ref="W24">INDEX('Data Log'!$X$2:$X$196,MATCH('Data Log_BI'!$A24,'Data Log'!$AO$2:$AO$196,0))</f>
        <v/>
      </c>
      <c r="X24" s="1" t="str">
        <f t="array" ref="X24">INDEX('Data Log'!$Y$2:$Y$196,MATCH('Data Log_BI'!$A24,'Data Log'!$AO$2:$AO$196,0))</f>
        <v/>
      </c>
      <c r="Y24" s="9" t="str">
        <f t="array" ref="Y24">INDEX('Data Log'!$Z$2:$Z$196,MATCH('Data Log_BI'!$A24,'Data Log'!$AO$2:$AO$196,0))</f>
        <v/>
      </c>
      <c r="Z24" s="1" t="str">
        <f t="array" ref="Z24">INDEX('Data Log'!$AA$2:$AA$196,MATCH('Data Log_BI'!$A24,'Data Log'!$AO$2:$AO$196,0))</f>
        <v/>
      </c>
      <c r="AA24" s="1" t="str">
        <f t="array" ref="AA24">INDEX('Data Log'!$AB$2:$AB$196,MATCH('Data Log_BI'!$A24,'Data Log'!$AO$2:$AO$196,0))</f>
        <v/>
      </c>
      <c r="AB24" s="9" t="str">
        <f t="array" ref="AB24">INDEX('Data Log'!$AC$2:$AC$196,MATCH('Data Log_BI'!$A24,'Data Log'!$AO$2:$AO$196,0))</f>
        <v/>
      </c>
      <c r="AC24" s="1" t="str">
        <f t="array" ref="AC24">INDEX('Data Log'!$AD$2:$AD$196,MATCH('Data Log_BI'!$A24,'Data Log'!$AO$2:$AO$196,0))</f>
        <v/>
      </c>
      <c r="AD24" s="1" t="str">
        <f t="array" ref="AD24">INDEX('Data Log'!$AE$2:$AE$196,MATCH('Data Log_BI'!$A24,'Data Log'!$AO$2:$AO$196,0))</f>
        <v/>
      </c>
      <c r="AE24" s="1" t="str">
        <f t="array" ref="AE24">INDEX('Data Log'!$AF$2:$AF$196,MATCH('Data Log_BI'!$A24,'Data Log'!$AO$2:$AO$196,0))</f>
        <v/>
      </c>
      <c r="AF24" s="9" t="str">
        <f t="array" ref="AF24">INDEX('Data Log'!$AG$2:$AG$196,MATCH('Data Log_BI'!$A24,'Data Log'!$AO$2:$AO$196,0))</f>
        <v/>
      </c>
      <c r="AG24" s="5" t="str">
        <f t="array" ref="AG24">INDEX('Data Log'!$AH$2:$AH$196,MATCH('Data Log_BI'!$A24,'Data Log'!$AO$2:$AO$196,0))</f>
        <v/>
      </c>
      <c r="AH24" s="15">
        <f t="array" ref="AH24">INDEX('Data Log'!$AI$2:$AI$196,MATCH('Data Log_BI'!$A24,'Data Log'!$AO$2:$AO$196,0))</f>
        <v>0</v>
      </c>
      <c r="AI24" s="1" t="str">
        <f t="array" ref="AI24">INDEX('Data Log'!$AJ$2:$AJ$196,MATCH('Data Log_BI'!$A24,'Data Log'!$AO$2:$AO$196,0))</f>
        <v/>
      </c>
      <c r="AJ24" s="9" t="str">
        <f t="array" ref="AJ24">INDEX('Data Log'!$AK$2:$AK$196,MATCH('Data Log_BI'!$A24,'Data Log'!$AO$2:$AO$196,0))</f>
        <v/>
      </c>
      <c r="AK24" s="1" t="str">
        <f t="array" ref="AK24">INDEX('Data Log'!$AL$2:$AL$196,MATCH('Data Log_BI'!$A24,'Data Log'!$AO$2:$AO$196,0))</f>
        <v/>
      </c>
      <c r="AL24" s="1" t="str">
        <f t="array" ref="AL24">INDEX('Data Log'!$AM$2:$AM$196,MATCH('Data Log_BI'!$A24,'Data Log'!$AO$2:$AO$196,0))</f>
        <v/>
      </c>
      <c r="AM24" s="9" t="str">
        <f t="array" ref="AM24">INDEX('Data Log'!$AN$2:$AN$196,MATCH('Data Log_BI'!$A24,'Data Log'!$AO$2:$AO$196,0))</f>
        <v/>
      </c>
      <c r="AN24" s="1">
        <f t="array" ref="AN24">INDEX('Data Log'!$A$2:$A$196,MATCH('Data Log_BI'!$A24,'Data Log'!$AO$2:$AO$196,0))</f>
        <v>217</v>
      </c>
    </row>
    <row r="25" ht="15.75" customHeight="1">
      <c r="A25" s="1" t="s">
        <v>933</v>
      </c>
      <c r="B25" s="1" t="str">
        <f t="array" ref="B25">INDEX('Data Log'!$C$2:$C$196,MATCH('Data Log_BI'!$A25,'Data Log'!$AO$2:$AO$196,0))</f>
        <v>AC</v>
      </c>
      <c r="C25" s="9">
        <f t="array" ref="C25">INDEX('Data Log'!$D$2:$D$196,MATCH('Data Log_BI'!$A25,'Data Log'!$AO$2:$AO$196,0))</f>
        <v>45117.82639</v>
      </c>
      <c r="D25" s="4" t="str">
        <f t="array" ref="D25">INDEX('Data Log'!$E$2:$E$196,MATCH('Data Log_BI'!$A25,'Data Log'!$AO$2:$AO$196,0))</f>
        <v>CR</v>
      </c>
      <c r="E25" s="4" t="str">
        <f t="array" ref="E25">INDEX('Data Log'!$F$2:$F$196,MATCH('Data Log_BI'!$A25,'Data Log'!$AO$2:$AO$196,0))</f>
        <v>CNR</v>
      </c>
      <c r="F25" s="4" t="str">
        <f t="array" ref="F25">INDEX('Data Log'!$G$2:$G$196,MATCH('Data Log_BI'!$A25,'Data Log'!$AO$2:$AO$196,0))</f>
        <v>Browns Engineering and Construction Pvt Ltd</v>
      </c>
      <c r="G25" s="14">
        <f t="array" ref="G25">INDEX('Data Log'!$H$2:$H$196,MATCH('Data Log_BI'!$A25,'Data Log'!$AO$2:$AO$196,0))</f>
        <v>195132.29</v>
      </c>
      <c r="H25" s="14">
        <f t="array" ref="H25">INDEX('Data Log'!$I$2:$I$196,MATCH('Data Log_BI'!$A25,'Data Log'!$AO$2:$AO$196,0))</f>
        <v>0</v>
      </c>
      <c r="I25" s="5">
        <f t="array" ref="I25">INDEX('Data Log'!$J$2:$J$196,MATCH('Data Log_BI'!$A25,'Data Log'!$AO$2:$AO$196,0))</f>
        <v>2023</v>
      </c>
      <c r="J25" s="5" t="str">
        <f t="array" ref="J25">INDEX('Data Log'!$K$2:$K$196,MATCH('Data Log_BI'!$A25,'Data Log'!$AO$2:$AO$196,0))</f>
        <v>June</v>
      </c>
      <c r="K25" s="5" t="str">
        <f t="array" ref="K25">INDEX('Data Log'!$L$2:$L$196,MATCH('Data Log_BI'!$A25,'Data Log'!$AO$2:$AO$196,0))</f>
        <v>Preshan Jayarathne</v>
      </c>
      <c r="L25" s="4">
        <f t="array" ref="L25">INDEX('Data Log'!$M$2:$M$196,MATCH('Data Log_BI'!$A25,'Data Log'!$AO$2:$AO$196,0))</f>
        <v>45123.93131</v>
      </c>
      <c r="M25" s="4" t="str">
        <f t="array" ref="M25">INDEX('Data Log'!$N$2:$N$196,MATCH('Data Log_BI'!$A25,'Data Log'!$AO$2:$AO$196,0))</f>
        <v>Region Update</v>
      </c>
      <c r="N25" s="1" t="str">
        <f t="array" ref="N25">INDEX('Data Log'!$O$2:$O$196,MATCH('Data Log_BI'!$A25,'Data Log'!$AO$2:$AO$196,0))</f>
        <v/>
      </c>
      <c r="O25" s="9" t="str">
        <f t="array" ref="O25">INDEX('Data Log'!$P$2:$P$196,MATCH('Data Log_BI'!$A25,'Data Log'!$AO$2:$AO$196,0))</f>
        <v/>
      </c>
      <c r="P25" s="1" t="str">
        <f t="array" ref="P25">INDEX('Data Log'!$Q$2:$Q$196,MATCH('Data Log_BI'!$A25,'Data Log'!$AO$2:$AO$196,0))</f>
        <v/>
      </c>
      <c r="Q25" s="1" t="str">
        <f t="array" ref="Q25">INDEX('Data Log'!$R$2:$R$196,MATCH('Data Log_BI'!$A25,'Data Log'!$AO$2:$AO$196,0))</f>
        <v/>
      </c>
      <c r="R25" s="1" t="str">
        <f t="array" ref="R25">INDEX('Data Log'!$S$2:$S$196,MATCH('Data Log_BI'!$A25,'Data Log'!$AO$2:$AO$196,0))</f>
        <v/>
      </c>
      <c r="S25" s="9" t="str">
        <f t="array" ref="S25">INDEX('Data Log'!$T$2:$T$196,MATCH('Data Log_BI'!$A25,'Data Log'!$AO$2:$AO$196,0))</f>
        <v/>
      </c>
      <c r="T25" s="1" t="str">
        <f t="array" ref="T25">INDEX('Data Log'!$U$2:$U$196,MATCH('Data Log_BI'!$A25,'Data Log'!$AO$2:$AO$196,0))</f>
        <v/>
      </c>
      <c r="U25" s="1" t="str">
        <f t="array" ref="U25">INDEX('Data Log'!$V$2:$V$196,MATCH('Data Log_BI'!$A25,'Data Log'!$AO$2:$AO$196,0))</f>
        <v/>
      </c>
      <c r="V25" s="9" t="str">
        <f t="array" ref="V25">INDEX('Data Log'!$W$2:$W$196,MATCH('Data Log_BI'!$A25,'Data Log'!$AO$2:$AO$196,0))</f>
        <v/>
      </c>
      <c r="W25" s="1" t="str">
        <f t="array" ref="W25">INDEX('Data Log'!$X$2:$X$196,MATCH('Data Log_BI'!$A25,'Data Log'!$AO$2:$AO$196,0))</f>
        <v/>
      </c>
      <c r="X25" s="1" t="str">
        <f t="array" ref="X25">INDEX('Data Log'!$Y$2:$Y$196,MATCH('Data Log_BI'!$A25,'Data Log'!$AO$2:$AO$196,0))</f>
        <v/>
      </c>
      <c r="Y25" s="9" t="str">
        <f t="array" ref="Y25">INDEX('Data Log'!$Z$2:$Z$196,MATCH('Data Log_BI'!$A25,'Data Log'!$AO$2:$AO$196,0))</f>
        <v/>
      </c>
      <c r="Z25" s="1" t="str">
        <f t="array" ref="Z25">INDEX('Data Log'!$AA$2:$AA$196,MATCH('Data Log_BI'!$A25,'Data Log'!$AO$2:$AO$196,0))</f>
        <v/>
      </c>
      <c r="AA25" s="1" t="str">
        <f t="array" ref="AA25">INDEX('Data Log'!$AB$2:$AB$196,MATCH('Data Log_BI'!$A25,'Data Log'!$AO$2:$AO$196,0))</f>
        <v/>
      </c>
      <c r="AB25" s="9" t="str">
        <f t="array" ref="AB25">INDEX('Data Log'!$AC$2:$AC$196,MATCH('Data Log_BI'!$A25,'Data Log'!$AO$2:$AO$196,0))</f>
        <v/>
      </c>
      <c r="AC25" s="1" t="str">
        <f t="array" ref="AC25">INDEX('Data Log'!$AD$2:$AD$196,MATCH('Data Log_BI'!$A25,'Data Log'!$AO$2:$AO$196,0))</f>
        <v/>
      </c>
      <c r="AD25" s="1" t="str">
        <f t="array" ref="AD25">INDEX('Data Log'!$AE$2:$AE$196,MATCH('Data Log_BI'!$A25,'Data Log'!$AO$2:$AO$196,0))</f>
        <v/>
      </c>
      <c r="AE25" s="1" t="str">
        <f t="array" ref="AE25">INDEX('Data Log'!$AF$2:$AF$196,MATCH('Data Log_BI'!$A25,'Data Log'!$AO$2:$AO$196,0))</f>
        <v/>
      </c>
      <c r="AF25" s="9" t="str">
        <f t="array" ref="AF25">INDEX('Data Log'!$AG$2:$AG$196,MATCH('Data Log_BI'!$A25,'Data Log'!$AO$2:$AO$196,0))</f>
        <v/>
      </c>
      <c r="AG25" s="5" t="str">
        <f t="array" ref="AG25">INDEX('Data Log'!$AH$2:$AH$196,MATCH('Data Log_BI'!$A25,'Data Log'!$AO$2:$AO$196,0))</f>
        <v/>
      </c>
      <c r="AH25" s="15">
        <f t="array" ref="AH25">INDEX('Data Log'!$AI$2:$AI$196,MATCH('Data Log_BI'!$A25,'Data Log'!$AO$2:$AO$196,0))</f>
        <v>0</v>
      </c>
      <c r="AI25" s="1" t="str">
        <f t="array" ref="AI25">INDEX('Data Log'!$AJ$2:$AJ$196,MATCH('Data Log_BI'!$A25,'Data Log'!$AO$2:$AO$196,0))</f>
        <v/>
      </c>
      <c r="AJ25" s="9" t="str">
        <f t="array" ref="AJ25">INDEX('Data Log'!$AK$2:$AK$196,MATCH('Data Log_BI'!$A25,'Data Log'!$AO$2:$AO$196,0))</f>
        <v/>
      </c>
      <c r="AK25" s="1" t="str">
        <f t="array" ref="AK25">INDEX('Data Log'!$AL$2:$AL$196,MATCH('Data Log_BI'!$A25,'Data Log'!$AO$2:$AO$196,0))</f>
        <v/>
      </c>
      <c r="AL25" s="1" t="str">
        <f t="array" ref="AL25">INDEX('Data Log'!$AM$2:$AM$196,MATCH('Data Log_BI'!$A25,'Data Log'!$AO$2:$AO$196,0))</f>
        <v/>
      </c>
      <c r="AM25" s="9" t="str">
        <f t="array" ref="AM25">INDEX('Data Log'!$AN$2:$AN$196,MATCH('Data Log_BI'!$A25,'Data Log'!$AO$2:$AO$196,0))</f>
        <v/>
      </c>
      <c r="AN25" s="1">
        <f t="array" ref="AN25">INDEX('Data Log'!$A$2:$A$196,MATCH('Data Log_BI'!$A25,'Data Log'!$AO$2:$AO$196,0))</f>
        <v>220</v>
      </c>
    </row>
    <row r="26" ht="15.75" customHeight="1">
      <c r="A26" s="1" t="s">
        <v>934</v>
      </c>
      <c r="B26" s="1" t="str">
        <f t="array" ref="B26">INDEX('Data Log'!$C$2:$C$196,MATCH('Data Log_BI'!$A26,'Data Log'!$AO$2:$AO$196,0))</f>
        <v>AC</v>
      </c>
      <c r="C26" s="9">
        <f t="array" ref="C26">INDEX('Data Log'!$D$2:$D$196,MATCH('Data Log_BI'!$A26,'Data Log'!$AO$2:$AO$196,0))</f>
        <v>45117.82639</v>
      </c>
      <c r="D26" s="4" t="str">
        <f t="array" ref="D26">INDEX('Data Log'!$E$2:$E$196,MATCH('Data Log_BI'!$A26,'Data Log'!$AO$2:$AO$196,0))</f>
        <v>CR</v>
      </c>
      <c r="E26" s="4" t="str">
        <f t="array" ref="E26">INDEX('Data Log'!$F$2:$F$196,MATCH('Data Log_BI'!$A26,'Data Log'!$AO$2:$AO$196,0))</f>
        <v>CNR</v>
      </c>
      <c r="F26" s="4" t="str">
        <f t="array" ref="F26">INDEX('Data Log'!$G$2:$G$196,MATCH('Data Log_BI'!$A26,'Data Log'!$AO$2:$AO$196,0))</f>
        <v>Browns Engineering and Construction Pvt Ltd</v>
      </c>
      <c r="G26" s="14">
        <f t="array" ref="G26">INDEX('Data Log'!$H$2:$H$196,MATCH('Data Log_BI'!$A26,'Data Log'!$AO$2:$AO$196,0))</f>
        <v>195132.29</v>
      </c>
      <c r="H26" s="14">
        <f t="array" ref="H26">INDEX('Data Log'!$I$2:$I$196,MATCH('Data Log_BI'!$A26,'Data Log'!$AO$2:$AO$196,0))</f>
        <v>361568.66</v>
      </c>
      <c r="I26" s="5">
        <f t="array" ref="I26">INDEX('Data Log'!$J$2:$J$196,MATCH('Data Log_BI'!$A26,'Data Log'!$AO$2:$AO$196,0))</f>
        <v>2023</v>
      </c>
      <c r="J26" s="5" t="str">
        <f t="array" ref="J26">INDEX('Data Log'!$K$2:$K$196,MATCH('Data Log_BI'!$A26,'Data Log'!$AO$2:$AO$196,0))</f>
        <v>June</v>
      </c>
      <c r="K26" s="5" t="str">
        <f t="array" ref="K26">INDEX('Data Log'!$L$2:$L$196,MATCH('Data Log_BI'!$A26,'Data Log'!$AO$2:$AO$196,0))</f>
        <v/>
      </c>
      <c r="L26" s="4" t="str">
        <f t="array" ref="L26">INDEX('Data Log'!$M$2:$M$196,MATCH('Data Log_BI'!$A26,'Data Log'!$AO$2:$AO$196,0))</f>
        <v/>
      </c>
      <c r="M26" s="4" t="str">
        <f t="array" ref="M26">INDEX('Data Log'!$N$2:$N$196,MATCH('Data Log_BI'!$A26,'Data Log'!$AO$2:$AO$196,0))</f>
        <v>Submit Invoice</v>
      </c>
      <c r="N26" s="1" t="str">
        <f t="array" ref="N26">INDEX('Data Log'!$O$2:$O$196,MATCH('Data Log_BI'!$A26,'Data Log'!$AO$2:$AO$196,0))</f>
        <v>Kaveesha Perera</v>
      </c>
      <c r="O26" s="9">
        <f t="array" ref="O26">INDEX('Data Log'!$P$2:$P$196,MATCH('Data Log_BI'!$A26,'Data Log'!$AO$2:$AO$196,0))</f>
        <v>45128.67359</v>
      </c>
      <c r="P26" s="1" t="str">
        <f t="array" ref="P26">INDEX('Data Log'!$Q$2:$Q$196,MATCH('Data Log_BI'!$A26,'Data Log'!$AO$2:$AO$196,0))</f>
        <v/>
      </c>
      <c r="Q26" s="1" t="str">
        <f t="array" ref="Q26">INDEX('Data Log'!$R$2:$R$196,MATCH('Data Log_BI'!$A26,'Data Log'!$AO$2:$AO$196,0))</f>
        <v/>
      </c>
      <c r="R26" s="1" t="str">
        <f t="array" ref="R26">INDEX('Data Log'!$S$2:$S$196,MATCH('Data Log_BI'!$A26,'Data Log'!$AO$2:$AO$196,0))</f>
        <v/>
      </c>
      <c r="S26" s="9" t="str">
        <f t="array" ref="S26">INDEX('Data Log'!$T$2:$T$196,MATCH('Data Log_BI'!$A26,'Data Log'!$AO$2:$AO$196,0))</f>
        <v/>
      </c>
      <c r="T26" s="1" t="str">
        <f t="array" ref="T26">INDEX('Data Log'!$U$2:$U$196,MATCH('Data Log_BI'!$A26,'Data Log'!$AO$2:$AO$196,0))</f>
        <v/>
      </c>
      <c r="U26" s="1" t="str">
        <f t="array" ref="U26">INDEX('Data Log'!$V$2:$V$196,MATCH('Data Log_BI'!$A26,'Data Log'!$AO$2:$AO$196,0))</f>
        <v/>
      </c>
      <c r="V26" s="9" t="str">
        <f t="array" ref="V26">INDEX('Data Log'!$W$2:$W$196,MATCH('Data Log_BI'!$A26,'Data Log'!$AO$2:$AO$196,0))</f>
        <v/>
      </c>
      <c r="W26" s="1" t="str">
        <f t="array" ref="W26">INDEX('Data Log'!$X$2:$X$196,MATCH('Data Log_BI'!$A26,'Data Log'!$AO$2:$AO$196,0))</f>
        <v/>
      </c>
      <c r="X26" s="1" t="str">
        <f t="array" ref="X26">INDEX('Data Log'!$Y$2:$Y$196,MATCH('Data Log_BI'!$A26,'Data Log'!$AO$2:$AO$196,0))</f>
        <v/>
      </c>
      <c r="Y26" s="9" t="str">
        <f t="array" ref="Y26">INDEX('Data Log'!$Z$2:$Z$196,MATCH('Data Log_BI'!$A26,'Data Log'!$AO$2:$AO$196,0))</f>
        <v/>
      </c>
      <c r="Z26" s="1" t="str">
        <f t="array" ref="Z26">INDEX('Data Log'!$AA$2:$AA$196,MATCH('Data Log_BI'!$A26,'Data Log'!$AO$2:$AO$196,0))</f>
        <v/>
      </c>
      <c r="AA26" s="1" t="str">
        <f t="array" ref="AA26">INDEX('Data Log'!$AB$2:$AB$196,MATCH('Data Log_BI'!$A26,'Data Log'!$AO$2:$AO$196,0))</f>
        <v/>
      </c>
      <c r="AB26" s="9" t="str">
        <f t="array" ref="AB26">INDEX('Data Log'!$AC$2:$AC$196,MATCH('Data Log_BI'!$A26,'Data Log'!$AO$2:$AO$196,0))</f>
        <v/>
      </c>
      <c r="AC26" s="1" t="str">
        <f t="array" ref="AC26">INDEX('Data Log'!$AD$2:$AD$196,MATCH('Data Log_BI'!$A26,'Data Log'!$AO$2:$AO$196,0))</f>
        <v/>
      </c>
      <c r="AD26" s="1" t="str">
        <f t="array" ref="AD26">INDEX('Data Log'!$AE$2:$AE$196,MATCH('Data Log_BI'!$A26,'Data Log'!$AO$2:$AO$196,0))</f>
        <v/>
      </c>
      <c r="AE26" s="1" t="str">
        <f t="array" ref="AE26">INDEX('Data Log'!$AF$2:$AF$196,MATCH('Data Log_BI'!$A26,'Data Log'!$AO$2:$AO$196,0))</f>
        <v/>
      </c>
      <c r="AF26" s="9" t="str">
        <f t="array" ref="AF26">INDEX('Data Log'!$AG$2:$AG$196,MATCH('Data Log_BI'!$A26,'Data Log'!$AO$2:$AO$196,0))</f>
        <v/>
      </c>
      <c r="AG26" s="5" t="str">
        <f t="array" ref="AG26">INDEX('Data Log'!$AH$2:$AH$196,MATCH('Data Log_BI'!$A26,'Data Log'!$AO$2:$AO$196,0))</f>
        <v/>
      </c>
      <c r="AH26" s="15">
        <f t="array" ref="AH26">INDEX('Data Log'!$AI$2:$AI$196,MATCH('Data Log_BI'!$A26,'Data Log'!$AO$2:$AO$196,0))</f>
        <v>0</v>
      </c>
      <c r="AI26" s="1" t="str">
        <f t="array" ref="AI26">INDEX('Data Log'!$AJ$2:$AJ$196,MATCH('Data Log_BI'!$A26,'Data Log'!$AO$2:$AO$196,0))</f>
        <v/>
      </c>
      <c r="AJ26" s="9" t="str">
        <f t="array" ref="AJ26">INDEX('Data Log'!$AK$2:$AK$196,MATCH('Data Log_BI'!$A26,'Data Log'!$AO$2:$AO$196,0))</f>
        <v/>
      </c>
      <c r="AK26" s="1" t="str">
        <f t="array" ref="AK26">INDEX('Data Log'!$AL$2:$AL$196,MATCH('Data Log_BI'!$A26,'Data Log'!$AO$2:$AO$196,0))</f>
        <v/>
      </c>
      <c r="AL26" s="1" t="str">
        <f t="array" ref="AL26">INDEX('Data Log'!$AM$2:$AM$196,MATCH('Data Log_BI'!$A26,'Data Log'!$AO$2:$AO$196,0))</f>
        <v/>
      </c>
      <c r="AM26" s="9" t="str">
        <f t="array" ref="AM26">INDEX('Data Log'!$AN$2:$AN$196,MATCH('Data Log_BI'!$A26,'Data Log'!$AO$2:$AO$196,0))</f>
        <v/>
      </c>
      <c r="AN26" s="1">
        <f t="array" ref="AN26">INDEX('Data Log'!$A$2:$A$196,MATCH('Data Log_BI'!$A26,'Data Log'!$AO$2:$AO$196,0))</f>
        <v>398</v>
      </c>
    </row>
    <row r="27" ht="15.75" customHeight="1">
      <c r="A27" s="1" t="s">
        <v>935</v>
      </c>
      <c r="B27" s="1" t="str">
        <f t="array" ref="B27">INDEX('Data Log'!$C$2:$C$196,MATCH('Data Log_BI'!$A27,'Data Log'!$AO$2:$AO$196,0))</f>
        <v>AC</v>
      </c>
      <c r="C27" s="9">
        <f t="array" ref="C27">INDEX('Data Log'!$D$2:$D$196,MATCH('Data Log_BI'!$A27,'Data Log'!$AO$2:$AO$196,0))</f>
        <v>45117.82639</v>
      </c>
      <c r="D27" s="4" t="str">
        <f t="array" ref="D27">INDEX('Data Log'!$E$2:$E$196,MATCH('Data Log_BI'!$A27,'Data Log'!$AO$2:$AO$196,0))</f>
        <v>CR</v>
      </c>
      <c r="E27" s="4" t="str">
        <f t="array" ref="E27">INDEX('Data Log'!$F$2:$F$196,MATCH('Data Log_BI'!$A27,'Data Log'!$AO$2:$AO$196,0))</f>
        <v>CNR</v>
      </c>
      <c r="F27" s="4" t="str">
        <f t="array" ref="F27">INDEX('Data Log'!$G$2:$G$196,MATCH('Data Log_BI'!$A27,'Data Log'!$AO$2:$AO$196,0))</f>
        <v>Browns Engineering and Construction Pvt Ltd</v>
      </c>
      <c r="G27" s="14">
        <f t="array" ref="G27">INDEX('Data Log'!$H$2:$H$196,MATCH('Data Log_BI'!$A27,'Data Log'!$AO$2:$AO$196,0))</f>
        <v>0</v>
      </c>
      <c r="H27" s="14">
        <f t="array" ref="H27">INDEX('Data Log'!$I$2:$I$196,MATCH('Data Log_BI'!$A27,'Data Log'!$AO$2:$AO$196,0))</f>
        <v>361568.66</v>
      </c>
      <c r="I27" s="5">
        <f t="array" ref="I27">INDEX('Data Log'!$J$2:$J$196,MATCH('Data Log_BI'!$A27,'Data Log'!$AO$2:$AO$196,0))</f>
        <v>2023</v>
      </c>
      <c r="J27" s="5" t="str">
        <f t="array" ref="J27">INDEX('Data Log'!$K$2:$K$196,MATCH('Data Log_BI'!$A27,'Data Log'!$AO$2:$AO$196,0))</f>
        <v>June</v>
      </c>
      <c r="K27" s="5" t="str">
        <f t="array" ref="K27">INDEX('Data Log'!$L$2:$L$196,MATCH('Data Log_BI'!$A27,'Data Log'!$AO$2:$AO$196,0))</f>
        <v>Preshan Jayarathne</v>
      </c>
      <c r="L27" s="4" t="str">
        <f t="array" ref="L27">INDEX('Data Log'!$M$2:$M$196,MATCH('Data Log_BI'!$A27,'Data Log'!$AO$2:$AO$196,0))</f>
        <v/>
      </c>
      <c r="M27" s="4" t="str">
        <f t="array" ref="M27">INDEX('Data Log'!$N$2:$N$196,MATCH('Data Log_BI'!$A27,'Data Log'!$AO$2:$AO$196,0))</f>
        <v>Invoice Validation</v>
      </c>
      <c r="N27" s="1" t="str">
        <f t="array" ref="N27">INDEX('Data Log'!$O$2:$O$196,MATCH('Data Log_BI'!$A27,'Data Log'!$AO$2:$AO$196,0))</f>
        <v/>
      </c>
      <c r="O27" s="9" t="str">
        <f t="array" ref="O27">INDEX('Data Log'!$P$2:$P$196,MATCH('Data Log_BI'!$A27,'Data Log'!$AO$2:$AO$196,0))</f>
        <v/>
      </c>
      <c r="P27" s="1" t="str">
        <f t="array" ref="P27">INDEX('Data Log'!$Q$2:$Q$196,MATCH('Data Log_BI'!$A27,'Data Log'!$AO$2:$AO$196,0))</f>
        <v/>
      </c>
      <c r="Q27" s="1" t="str">
        <f t="array" ref="Q27">INDEX('Data Log'!$R$2:$R$196,MATCH('Data Log_BI'!$A27,'Data Log'!$AO$2:$AO$196,0))</f>
        <v>Approved</v>
      </c>
      <c r="R27" s="1" t="str">
        <f t="array" ref="R27">INDEX('Data Log'!$S$2:$S$196,MATCH('Data Log_BI'!$A27,'Data Log'!$AO$2:$AO$196,0))</f>
        <v>Preshan Jayarathne</v>
      </c>
      <c r="S27" s="9">
        <f t="array" ref="S27">INDEX('Data Log'!$T$2:$T$196,MATCH('Data Log_BI'!$A27,'Data Log'!$AO$2:$AO$196,0))</f>
        <v>45139.96998</v>
      </c>
      <c r="T27" s="1" t="str">
        <f t="array" ref="T27">INDEX('Data Log'!$U$2:$U$196,MATCH('Data Log_BI'!$A27,'Data Log'!$AO$2:$AO$196,0))</f>
        <v/>
      </c>
      <c r="U27" s="1" t="str">
        <f t="array" ref="U27">INDEX('Data Log'!$V$2:$V$196,MATCH('Data Log_BI'!$A27,'Data Log'!$AO$2:$AO$196,0))</f>
        <v/>
      </c>
      <c r="V27" s="9" t="str">
        <f t="array" ref="V27">INDEX('Data Log'!$W$2:$W$196,MATCH('Data Log_BI'!$A27,'Data Log'!$AO$2:$AO$196,0))</f>
        <v/>
      </c>
      <c r="W27" s="1" t="str">
        <f t="array" ref="W27">INDEX('Data Log'!$X$2:$X$196,MATCH('Data Log_BI'!$A27,'Data Log'!$AO$2:$AO$196,0))</f>
        <v/>
      </c>
      <c r="X27" s="1" t="str">
        <f t="array" ref="X27">INDEX('Data Log'!$Y$2:$Y$196,MATCH('Data Log_BI'!$A27,'Data Log'!$AO$2:$AO$196,0))</f>
        <v/>
      </c>
      <c r="Y27" s="9" t="str">
        <f t="array" ref="Y27">INDEX('Data Log'!$Z$2:$Z$196,MATCH('Data Log_BI'!$A27,'Data Log'!$AO$2:$AO$196,0))</f>
        <v/>
      </c>
      <c r="Z27" s="1" t="str">
        <f t="array" ref="Z27">INDEX('Data Log'!$AA$2:$AA$196,MATCH('Data Log_BI'!$A27,'Data Log'!$AO$2:$AO$196,0))</f>
        <v/>
      </c>
      <c r="AA27" s="1" t="str">
        <f t="array" ref="AA27">INDEX('Data Log'!$AB$2:$AB$196,MATCH('Data Log_BI'!$A27,'Data Log'!$AO$2:$AO$196,0))</f>
        <v/>
      </c>
      <c r="AB27" s="9" t="str">
        <f t="array" ref="AB27">INDEX('Data Log'!$AC$2:$AC$196,MATCH('Data Log_BI'!$A27,'Data Log'!$AO$2:$AO$196,0))</f>
        <v/>
      </c>
      <c r="AC27" s="1" t="str">
        <f t="array" ref="AC27">INDEX('Data Log'!$AD$2:$AD$196,MATCH('Data Log_BI'!$A27,'Data Log'!$AO$2:$AO$196,0))</f>
        <v/>
      </c>
      <c r="AD27" s="1" t="str">
        <f t="array" ref="AD27">INDEX('Data Log'!$AE$2:$AE$196,MATCH('Data Log_BI'!$A27,'Data Log'!$AO$2:$AO$196,0))</f>
        <v/>
      </c>
      <c r="AE27" s="1" t="str">
        <f t="array" ref="AE27">INDEX('Data Log'!$AF$2:$AF$196,MATCH('Data Log_BI'!$A27,'Data Log'!$AO$2:$AO$196,0))</f>
        <v/>
      </c>
      <c r="AF27" s="9" t="str">
        <f t="array" ref="AF27">INDEX('Data Log'!$AG$2:$AG$196,MATCH('Data Log_BI'!$A27,'Data Log'!$AO$2:$AO$196,0))</f>
        <v/>
      </c>
      <c r="AG27" s="5" t="str">
        <f t="array" ref="AG27">INDEX('Data Log'!$AH$2:$AH$196,MATCH('Data Log_BI'!$A27,'Data Log'!$AO$2:$AO$196,0))</f>
        <v/>
      </c>
      <c r="AH27" s="15">
        <f t="array" ref="AH27">INDEX('Data Log'!$AI$2:$AI$196,MATCH('Data Log_BI'!$A27,'Data Log'!$AO$2:$AO$196,0))</f>
        <v>0</v>
      </c>
      <c r="AI27" s="1" t="str">
        <f t="array" ref="AI27">INDEX('Data Log'!$AJ$2:$AJ$196,MATCH('Data Log_BI'!$A27,'Data Log'!$AO$2:$AO$196,0))</f>
        <v/>
      </c>
      <c r="AJ27" s="9" t="str">
        <f t="array" ref="AJ27">INDEX('Data Log'!$AK$2:$AK$196,MATCH('Data Log_BI'!$A27,'Data Log'!$AO$2:$AO$196,0))</f>
        <v/>
      </c>
      <c r="AK27" s="1" t="str">
        <f t="array" ref="AK27">INDEX('Data Log'!$AL$2:$AL$196,MATCH('Data Log_BI'!$A27,'Data Log'!$AO$2:$AO$196,0))</f>
        <v/>
      </c>
      <c r="AL27" s="1" t="str">
        <f t="array" ref="AL27">INDEX('Data Log'!$AM$2:$AM$196,MATCH('Data Log_BI'!$A27,'Data Log'!$AO$2:$AO$196,0))</f>
        <v/>
      </c>
      <c r="AM27" s="9" t="str">
        <f t="array" ref="AM27">INDEX('Data Log'!$AN$2:$AN$196,MATCH('Data Log_BI'!$A27,'Data Log'!$AO$2:$AO$196,0))</f>
        <v/>
      </c>
      <c r="AN27" s="1">
        <f t="array" ref="AN27">INDEX('Data Log'!$A$2:$A$196,MATCH('Data Log_BI'!$A27,'Data Log'!$AO$2:$AO$196,0))</f>
        <v>598</v>
      </c>
    </row>
    <row r="28" ht="15.75" customHeight="1">
      <c r="A28" s="1" t="s">
        <v>936</v>
      </c>
      <c r="B28" s="1" t="str">
        <f t="array" ref="B28">INDEX('Data Log'!$C$2:$C$196,MATCH('Data Log_BI'!$A28,'Data Log'!$AO$2:$AO$196,0))</f>
        <v>FTG</v>
      </c>
      <c r="C28" s="9">
        <f t="array" ref="C28">INDEX('Data Log'!$D$2:$D$196,MATCH('Data Log_BI'!$A28,'Data Log'!$AO$2:$AO$196,0))</f>
        <v>45119.87083</v>
      </c>
      <c r="D28" s="4" t="str">
        <f t="array" ref="D28">INDEX('Data Log'!$E$2:$E$196,MATCH('Data Log_BI'!$A28,'Data Log'!$AO$2:$AO$196,0))</f>
        <v>CR</v>
      </c>
      <c r="E28" s="4" t="str">
        <f t="array" ref="E28">INDEX('Data Log'!$F$2:$F$196,MATCH('Data Log_BI'!$A28,'Data Log'!$AO$2:$AO$196,0))</f>
        <v>CNR</v>
      </c>
      <c r="F28" s="4" t="str">
        <f t="array" ref="F28">INDEX('Data Log'!$G$2:$G$196,MATCH('Data Log_BI'!$A28,'Data Log'!$AO$2:$AO$196,0))</f>
        <v>Browns Engineering and Construction Pvt Ltd</v>
      </c>
      <c r="G28" s="14">
        <f t="array" ref="G28">INDEX('Data Log'!$H$2:$H$196,MATCH('Data Log_BI'!$A28,'Data Log'!$AO$2:$AO$196,0))</f>
        <v>2803503.42</v>
      </c>
      <c r="H28" s="14">
        <f t="array" ref="H28">INDEX('Data Log'!$I$2:$I$196,MATCH('Data Log_BI'!$A28,'Data Log'!$AO$2:$AO$196,0))</f>
        <v>0</v>
      </c>
      <c r="I28" s="5">
        <f t="array" ref="I28">INDEX('Data Log'!$J$2:$J$196,MATCH('Data Log_BI'!$A28,'Data Log'!$AO$2:$AO$196,0))</f>
        <v>2023</v>
      </c>
      <c r="J28" s="5" t="str">
        <f t="array" ref="J28">INDEX('Data Log'!$K$2:$K$196,MATCH('Data Log_BI'!$A28,'Data Log'!$AO$2:$AO$196,0))</f>
        <v>June</v>
      </c>
      <c r="K28" s="5" t="str">
        <f t="array" ref="K28">INDEX('Data Log'!$L$2:$L$196,MATCH('Data Log_BI'!$A28,'Data Log'!$AO$2:$AO$196,0))</f>
        <v>Chathuranga  Wijesooriya</v>
      </c>
      <c r="L28" s="4">
        <f t="array" ref="L28">INDEX('Data Log'!$M$2:$M$196,MATCH('Data Log_BI'!$A28,'Data Log'!$AO$2:$AO$196,0))</f>
        <v>45140.27404</v>
      </c>
      <c r="M28" s="4" t="str">
        <f t="array" ref="M28">INDEX('Data Log'!$N$2:$N$196,MATCH('Data Log_BI'!$A28,'Data Log'!$AO$2:$AO$196,0))</f>
        <v>Region Update</v>
      </c>
      <c r="N28" s="1" t="str">
        <f t="array" ref="N28">INDEX('Data Log'!$O$2:$O$196,MATCH('Data Log_BI'!$A28,'Data Log'!$AO$2:$AO$196,0))</f>
        <v/>
      </c>
      <c r="O28" s="9" t="str">
        <f t="array" ref="O28">INDEX('Data Log'!$P$2:$P$196,MATCH('Data Log_BI'!$A28,'Data Log'!$AO$2:$AO$196,0))</f>
        <v/>
      </c>
      <c r="P28" s="1" t="str">
        <f t="array" ref="P28">INDEX('Data Log'!$Q$2:$Q$196,MATCH('Data Log_BI'!$A28,'Data Log'!$AO$2:$AO$196,0))</f>
        <v/>
      </c>
      <c r="Q28" s="1" t="str">
        <f t="array" ref="Q28">INDEX('Data Log'!$R$2:$R$196,MATCH('Data Log_BI'!$A28,'Data Log'!$AO$2:$AO$196,0))</f>
        <v/>
      </c>
      <c r="R28" s="1" t="str">
        <f t="array" ref="R28">INDEX('Data Log'!$S$2:$S$196,MATCH('Data Log_BI'!$A28,'Data Log'!$AO$2:$AO$196,0))</f>
        <v/>
      </c>
      <c r="S28" s="9" t="str">
        <f t="array" ref="S28">INDEX('Data Log'!$T$2:$T$196,MATCH('Data Log_BI'!$A28,'Data Log'!$AO$2:$AO$196,0))</f>
        <v/>
      </c>
      <c r="T28" s="1" t="str">
        <f t="array" ref="T28">INDEX('Data Log'!$U$2:$U$196,MATCH('Data Log_BI'!$A28,'Data Log'!$AO$2:$AO$196,0))</f>
        <v/>
      </c>
      <c r="U28" s="1" t="str">
        <f t="array" ref="U28">INDEX('Data Log'!$V$2:$V$196,MATCH('Data Log_BI'!$A28,'Data Log'!$AO$2:$AO$196,0))</f>
        <v/>
      </c>
      <c r="V28" s="9" t="str">
        <f t="array" ref="V28">INDEX('Data Log'!$W$2:$W$196,MATCH('Data Log_BI'!$A28,'Data Log'!$AO$2:$AO$196,0))</f>
        <v/>
      </c>
      <c r="W28" s="1" t="str">
        <f t="array" ref="W28">INDEX('Data Log'!$X$2:$X$196,MATCH('Data Log_BI'!$A28,'Data Log'!$AO$2:$AO$196,0))</f>
        <v/>
      </c>
      <c r="X28" s="1" t="str">
        <f t="array" ref="X28">INDEX('Data Log'!$Y$2:$Y$196,MATCH('Data Log_BI'!$A28,'Data Log'!$AO$2:$AO$196,0))</f>
        <v/>
      </c>
      <c r="Y28" s="9" t="str">
        <f t="array" ref="Y28">INDEX('Data Log'!$Z$2:$Z$196,MATCH('Data Log_BI'!$A28,'Data Log'!$AO$2:$AO$196,0))</f>
        <v/>
      </c>
      <c r="Z28" s="1" t="str">
        <f t="array" ref="Z28">INDEX('Data Log'!$AA$2:$AA$196,MATCH('Data Log_BI'!$A28,'Data Log'!$AO$2:$AO$196,0))</f>
        <v/>
      </c>
      <c r="AA28" s="1" t="str">
        <f t="array" ref="AA28">INDEX('Data Log'!$AB$2:$AB$196,MATCH('Data Log_BI'!$A28,'Data Log'!$AO$2:$AO$196,0))</f>
        <v/>
      </c>
      <c r="AB28" s="9" t="str">
        <f t="array" ref="AB28">INDEX('Data Log'!$AC$2:$AC$196,MATCH('Data Log_BI'!$A28,'Data Log'!$AO$2:$AO$196,0))</f>
        <v/>
      </c>
      <c r="AC28" s="1" t="str">
        <f t="array" ref="AC28">INDEX('Data Log'!$AD$2:$AD$196,MATCH('Data Log_BI'!$A28,'Data Log'!$AO$2:$AO$196,0))</f>
        <v/>
      </c>
      <c r="AD28" s="1" t="str">
        <f t="array" ref="AD28">INDEX('Data Log'!$AE$2:$AE$196,MATCH('Data Log_BI'!$A28,'Data Log'!$AO$2:$AO$196,0))</f>
        <v/>
      </c>
      <c r="AE28" s="1" t="str">
        <f t="array" ref="AE28">INDEX('Data Log'!$AF$2:$AF$196,MATCH('Data Log_BI'!$A28,'Data Log'!$AO$2:$AO$196,0))</f>
        <v/>
      </c>
      <c r="AF28" s="9" t="str">
        <f t="array" ref="AF28">INDEX('Data Log'!$AG$2:$AG$196,MATCH('Data Log_BI'!$A28,'Data Log'!$AO$2:$AO$196,0))</f>
        <v/>
      </c>
      <c r="AG28" s="5" t="str">
        <f t="array" ref="AG28">INDEX('Data Log'!$AH$2:$AH$196,MATCH('Data Log_BI'!$A28,'Data Log'!$AO$2:$AO$196,0))</f>
        <v/>
      </c>
      <c r="AH28" s="15">
        <f t="array" ref="AH28">INDEX('Data Log'!$AI$2:$AI$196,MATCH('Data Log_BI'!$A28,'Data Log'!$AO$2:$AO$196,0))</f>
        <v>0</v>
      </c>
      <c r="AI28" s="1" t="str">
        <f t="array" ref="AI28">INDEX('Data Log'!$AJ$2:$AJ$196,MATCH('Data Log_BI'!$A28,'Data Log'!$AO$2:$AO$196,0))</f>
        <v/>
      </c>
      <c r="AJ28" s="9" t="str">
        <f t="array" ref="AJ28">INDEX('Data Log'!$AK$2:$AK$196,MATCH('Data Log_BI'!$A28,'Data Log'!$AO$2:$AO$196,0))</f>
        <v/>
      </c>
      <c r="AK28" s="1" t="str">
        <f t="array" ref="AK28">INDEX('Data Log'!$AL$2:$AL$196,MATCH('Data Log_BI'!$A28,'Data Log'!$AO$2:$AO$196,0))</f>
        <v/>
      </c>
      <c r="AL28" s="1" t="str">
        <f t="array" ref="AL28">INDEX('Data Log'!$AM$2:$AM$196,MATCH('Data Log_BI'!$A28,'Data Log'!$AO$2:$AO$196,0))</f>
        <v/>
      </c>
      <c r="AM28" s="9" t="str">
        <f t="array" ref="AM28">INDEX('Data Log'!$AN$2:$AN$196,MATCH('Data Log_BI'!$A28,'Data Log'!$AO$2:$AO$196,0))</f>
        <v/>
      </c>
      <c r="AN28" s="1">
        <f t="array" ref="AN28">INDEX('Data Log'!$A$2:$A$196,MATCH('Data Log_BI'!$A28,'Data Log'!$AO$2:$AO$196,0))</f>
        <v>599</v>
      </c>
    </row>
    <row r="29" ht="15.75" customHeight="1">
      <c r="A29" s="1" t="s">
        <v>937</v>
      </c>
      <c r="B29" s="1" t="str">
        <f t="array" ref="B29">INDEX('Data Log'!$C$2:$C$196,MATCH('Data Log_BI'!$A29,'Data Log'!$AO$2:$AO$196,0))</f>
        <v>FTG</v>
      </c>
      <c r="C29" s="9">
        <f t="array" ref="C29">INDEX('Data Log'!$D$2:$D$196,MATCH('Data Log_BI'!$A29,'Data Log'!$AO$2:$AO$196,0))</f>
        <v>45119.87083</v>
      </c>
      <c r="D29" s="4" t="str">
        <f t="array" ref="D29">INDEX('Data Log'!$E$2:$E$196,MATCH('Data Log_BI'!$A29,'Data Log'!$AO$2:$AO$196,0))</f>
        <v>CR</v>
      </c>
      <c r="E29" s="4" t="str">
        <f t="array" ref="E29">INDEX('Data Log'!$F$2:$F$196,MATCH('Data Log_BI'!$A29,'Data Log'!$AO$2:$AO$196,0))</f>
        <v>CNR</v>
      </c>
      <c r="F29" s="4" t="str">
        <f t="array" ref="F29">INDEX('Data Log'!$G$2:$G$196,MATCH('Data Log_BI'!$A29,'Data Log'!$AO$2:$AO$196,0))</f>
        <v>Browns Engineering and Construction Pvt Ltd</v>
      </c>
      <c r="G29" s="14">
        <f t="array" ref="G29">INDEX('Data Log'!$H$2:$H$196,MATCH('Data Log_BI'!$A29,'Data Log'!$AO$2:$AO$196,0))</f>
        <v>0</v>
      </c>
      <c r="H29" s="14">
        <f t="array" ref="H29">INDEX('Data Log'!$I$2:$I$196,MATCH('Data Log_BI'!$A29,'Data Log'!$AO$2:$AO$196,0))</f>
        <v>2803503.42</v>
      </c>
      <c r="I29" s="5">
        <f t="array" ref="I29">INDEX('Data Log'!$J$2:$J$196,MATCH('Data Log_BI'!$A29,'Data Log'!$AO$2:$AO$196,0))</f>
        <v>2023</v>
      </c>
      <c r="J29" s="5" t="str">
        <f t="array" ref="J29">INDEX('Data Log'!$K$2:$K$196,MATCH('Data Log_BI'!$A29,'Data Log'!$AO$2:$AO$196,0))</f>
        <v>June</v>
      </c>
      <c r="K29" s="5" t="str">
        <f t="array" ref="K29">INDEX('Data Log'!$L$2:$L$196,MATCH('Data Log_BI'!$A29,'Data Log'!$AO$2:$AO$196,0))</f>
        <v>Chathuranga  Wijesooriya</v>
      </c>
      <c r="L29" s="4" t="str">
        <f t="array" ref="L29">INDEX('Data Log'!$M$2:$M$196,MATCH('Data Log_BI'!$A29,'Data Log'!$AO$2:$AO$196,0))</f>
        <v/>
      </c>
      <c r="M29" s="4" t="str">
        <f t="array" ref="M29">INDEX('Data Log'!$N$2:$N$196,MATCH('Data Log_BI'!$A29,'Data Log'!$AO$2:$AO$196,0))</f>
        <v>Invoice Validation</v>
      </c>
      <c r="N29" s="1" t="str">
        <f t="array" ref="N29">INDEX('Data Log'!$O$2:$O$196,MATCH('Data Log_BI'!$A29,'Data Log'!$AO$2:$AO$196,0))</f>
        <v/>
      </c>
      <c r="O29" s="9" t="str">
        <f t="array" ref="O29">INDEX('Data Log'!$P$2:$P$196,MATCH('Data Log_BI'!$A29,'Data Log'!$AO$2:$AO$196,0))</f>
        <v/>
      </c>
      <c r="P29" s="1" t="str">
        <f t="array" ref="P29">INDEX('Data Log'!$Q$2:$Q$196,MATCH('Data Log_BI'!$A29,'Data Log'!$AO$2:$AO$196,0))</f>
        <v/>
      </c>
      <c r="Q29" s="1" t="str">
        <f t="array" ref="Q29">INDEX('Data Log'!$R$2:$R$196,MATCH('Data Log_BI'!$A29,'Data Log'!$AO$2:$AO$196,0))</f>
        <v>Approved</v>
      </c>
      <c r="R29" s="1" t="str">
        <f t="array" ref="R29">INDEX('Data Log'!$S$2:$S$196,MATCH('Data Log_BI'!$A29,'Data Log'!$AO$2:$AO$196,0))</f>
        <v>Chathuranga  Wijesooriya</v>
      </c>
      <c r="S29" s="9">
        <f t="array" ref="S29">INDEX('Data Log'!$T$2:$T$196,MATCH('Data Log_BI'!$A29,'Data Log'!$AO$2:$AO$196,0))</f>
        <v>45142.62221</v>
      </c>
      <c r="T29" s="1" t="str">
        <f t="array" ref="T29">INDEX('Data Log'!$U$2:$U$196,MATCH('Data Log_BI'!$A29,'Data Log'!$AO$2:$AO$196,0))</f>
        <v/>
      </c>
      <c r="U29" s="1" t="str">
        <f t="array" ref="U29">INDEX('Data Log'!$V$2:$V$196,MATCH('Data Log_BI'!$A29,'Data Log'!$AO$2:$AO$196,0))</f>
        <v/>
      </c>
      <c r="V29" s="9" t="str">
        <f t="array" ref="V29">INDEX('Data Log'!$W$2:$W$196,MATCH('Data Log_BI'!$A29,'Data Log'!$AO$2:$AO$196,0))</f>
        <v/>
      </c>
      <c r="W29" s="1" t="str">
        <f t="array" ref="W29">INDEX('Data Log'!$X$2:$X$196,MATCH('Data Log_BI'!$A29,'Data Log'!$AO$2:$AO$196,0))</f>
        <v/>
      </c>
      <c r="X29" s="1" t="str">
        <f t="array" ref="X29">INDEX('Data Log'!$Y$2:$Y$196,MATCH('Data Log_BI'!$A29,'Data Log'!$AO$2:$AO$196,0))</f>
        <v/>
      </c>
      <c r="Y29" s="9" t="str">
        <f t="array" ref="Y29">INDEX('Data Log'!$Z$2:$Z$196,MATCH('Data Log_BI'!$A29,'Data Log'!$AO$2:$AO$196,0))</f>
        <v/>
      </c>
      <c r="Z29" s="1" t="str">
        <f t="array" ref="Z29">INDEX('Data Log'!$AA$2:$AA$196,MATCH('Data Log_BI'!$A29,'Data Log'!$AO$2:$AO$196,0))</f>
        <v/>
      </c>
      <c r="AA29" s="1" t="str">
        <f t="array" ref="AA29">INDEX('Data Log'!$AB$2:$AB$196,MATCH('Data Log_BI'!$A29,'Data Log'!$AO$2:$AO$196,0))</f>
        <v/>
      </c>
      <c r="AB29" s="9" t="str">
        <f t="array" ref="AB29">INDEX('Data Log'!$AC$2:$AC$196,MATCH('Data Log_BI'!$A29,'Data Log'!$AO$2:$AO$196,0))</f>
        <v/>
      </c>
      <c r="AC29" s="1" t="str">
        <f t="array" ref="AC29">INDEX('Data Log'!$AD$2:$AD$196,MATCH('Data Log_BI'!$A29,'Data Log'!$AO$2:$AO$196,0))</f>
        <v/>
      </c>
      <c r="AD29" s="1" t="str">
        <f t="array" ref="AD29">INDEX('Data Log'!$AE$2:$AE$196,MATCH('Data Log_BI'!$A29,'Data Log'!$AO$2:$AO$196,0))</f>
        <v/>
      </c>
      <c r="AE29" s="1" t="str">
        <f t="array" ref="AE29">INDEX('Data Log'!$AF$2:$AF$196,MATCH('Data Log_BI'!$A29,'Data Log'!$AO$2:$AO$196,0))</f>
        <v/>
      </c>
      <c r="AF29" s="9" t="str">
        <f t="array" ref="AF29">INDEX('Data Log'!$AG$2:$AG$196,MATCH('Data Log_BI'!$A29,'Data Log'!$AO$2:$AO$196,0))</f>
        <v/>
      </c>
      <c r="AG29" s="5" t="str">
        <f t="array" ref="AG29">INDEX('Data Log'!$AH$2:$AH$196,MATCH('Data Log_BI'!$A29,'Data Log'!$AO$2:$AO$196,0))</f>
        <v/>
      </c>
      <c r="AH29" s="15">
        <f t="array" ref="AH29">INDEX('Data Log'!$AI$2:$AI$196,MATCH('Data Log_BI'!$A29,'Data Log'!$AO$2:$AO$196,0))</f>
        <v>0</v>
      </c>
      <c r="AI29" s="1" t="str">
        <f t="array" ref="AI29">INDEX('Data Log'!$AJ$2:$AJ$196,MATCH('Data Log_BI'!$A29,'Data Log'!$AO$2:$AO$196,0))</f>
        <v/>
      </c>
      <c r="AJ29" s="9" t="str">
        <f t="array" ref="AJ29">INDEX('Data Log'!$AK$2:$AK$196,MATCH('Data Log_BI'!$A29,'Data Log'!$AO$2:$AO$196,0))</f>
        <v/>
      </c>
      <c r="AK29" s="1" t="str">
        <f t="array" ref="AK29">INDEX('Data Log'!$AL$2:$AL$196,MATCH('Data Log_BI'!$A29,'Data Log'!$AO$2:$AO$196,0))</f>
        <v/>
      </c>
      <c r="AL29" s="1" t="str">
        <f t="array" ref="AL29">INDEX('Data Log'!$AM$2:$AM$196,MATCH('Data Log_BI'!$A29,'Data Log'!$AO$2:$AO$196,0))</f>
        <v/>
      </c>
      <c r="AM29" s="9" t="str">
        <f t="array" ref="AM29">INDEX('Data Log'!$AN$2:$AN$196,MATCH('Data Log_BI'!$A29,'Data Log'!$AO$2:$AO$196,0))</f>
        <v/>
      </c>
      <c r="AN29" s="1">
        <f t="array" ref="AN29">INDEX('Data Log'!$A$2:$A$196,MATCH('Data Log_BI'!$A29,'Data Log'!$AO$2:$AO$196,0))</f>
        <v>760</v>
      </c>
    </row>
    <row r="30" ht="15.75" customHeight="1">
      <c r="A30" s="1" t="s">
        <v>938</v>
      </c>
      <c r="B30" s="1" t="str">
        <f t="array" ref="B30">INDEX('Data Log'!$C$2:$C$196,MATCH('Data Log_BI'!$A30,'Data Log'!$AO$2:$AO$196,0))</f>
        <v>FTG</v>
      </c>
      <c r="C30" s="9" t="str">
        <f t="array" ref="C30">INDEX('Data Log'!$D$2:$D$196,MATCH('Data Log_BI'!$A30,'Data Log'!$AO$2:$AO$196,0))</f>
        <v/>
      </c>
      <c r="D30" s="4" t="str">
        <f t="array" ref="D30">INDEX('Data Log'!$E$2:$E$196,MATCH('Data Log_BI'!$A30,'Data Log'!$AO$2:$AO$196,0))</f>
        <v>CR</v>
      </c>
      <c r="E30" s="4" t="str">
        <f t="array" ref="E30">INDEX('Data Log'!$F$2:$F$196,MATCH('Data Log_BI'!$A30,'Data Log'!$AO$2:$AO$196,0))</f>
        <v>CNR</v>
      </c>
      <c r="F30" s="4" t="str">
        <f t="array" ref="F30">INDEX('Data Log'!$G$2:$G$196,MATCH('Data Log_BI'!$A30,'Data Log'!$AO$2:$AO$196,0))</f>
        <v>Browns Engineering and Construction Pvt Ltd</v>
      </c>
      <c r="G30" s="14">
        <f t="array" ref="G30">INDEX('Data Log'!$H$2:$H$196,MATCH('Data Log_BI'!$A30,'Data Log'!$AO$2:$AO$196,0))</f>
        <v>2803503.42</v>
      </c>
      <c r="H30" s="14">
        <f t="array" ref="H30">INDEX('Data Log'!$I$2:$I$196,MATCH('Data Log_BI'!$A30,'Data Log'!$AO$2:$AO$196,0))</f>
        <v>2803503.42</v>
      </c>
      <c r="I30" s="5">
        <f t="array" ref="I30">INDEX('Data Log'!$J$2:$J$196,MATCH('Data Log_BI'!$A30,'Data Log'!$AO$2:$AO$196,0))</f>
        <v>2023</v>
      </c>
      <c r="J30" s="5" t="str">
        <f t="array" ref="J30">INDEX('Data Log'!$K$2:$K$196,MATCH('Data Log_BI'!$A30,'Data Log'!$AO$2:$AO$196,0))</f>
        <v>June</v>
      </c>
      <c r="K30" s="5" t="str">
        <f t="array" ref="K30">INDEX('Data Log'!$L$2:$L$196,MATCH('Data Log_BI'!$A30,'Data Log'!$AO$2:$AO$196,0))</f>
        <v/>
      </c>
      <c r="L30" s="4" t="str">
        <f t="array" ref="L30">INDEX('Data Log'!$M$2:$M$196,MATCH('Data Log_BI'!$A30,'Data Log'!$AO$2:$AO$196,0))</f>
        <v/>
      </c>
      <c r="M30" s="4" t="str">
        <f t="array" ref="M30">INDEX('Data Log'!$N$2:$N$196,MATCH('Data Log_BI'!$A30,'Data Log'!$AO$2:$AO$196,0))</f>
        <v>SCM Invoice Validation</v>
      </c>
      <c r="N30" s="16" t="str">
        <f t="array" ref="N30">INDEX('Data Log'!$O$2:$O$196,MATCH('Data Log_BI'!$A30,'Data Log'!$AO$2:$AO$196,0))</f>
        <v/>
      </c>
      <c r="O30" s="9" t="str">
        <f t="array" ref="O30">INDEX('Data Log'!$P$2:$P$196,MATCH('Data Log_BI'!$A30,'Data Log'!$AO$2:$AO$196,0))</f>
        <v/>
      </c>
      <c r="P30" s="1" t="str">
        <f t="array" ref="P30">INDEX('Data Log'!$Q$2:$Q$196,MATCH('Data Log_BI'!$A30,'Data Log'!$AO$2:$AO$196,0))</f>
        <v/>
      </c>
      <c r="Q30" s="1" t="str">
        <f t="array" ref="Q30">INDEX('Data Log'!$R$2:$R$196,MATCH('Data Log_BI'!$A30,'Data Log'!$AO$2:$AO$196,0))</f>
        <v/>
      </c>
      <c r="R30" s="1" t="str">
        <f t="array" ref="R30">INDEX('Data Log'!$S$2:$S$196,MATCH('Data Log_BI'!$A30,'Data Log'!$AO$2:$AO$196,0))</f>
        <v/>
      </c>
      <c r="S30" s="9" t="str">
        <f t="array" ref="S30">INDEX('Data Log'!$T$2:$T$196,MATCH('Data Log_BI'!$A30,'Data Log'!$AO$2:$AO$196,0))</f>
        <v/>
      </c>
      <c r="T30" s="1" t="str">
        <f t="array" ref="T30">INDEX('Data Log'!$U$2:$U$196,MATCH('Data Log_BI'!$A30,'Data Log'!$AO$2:$AO$196,0))</f>
        <v/>
      </c>
      <c r="U30" s="1" t="str">
        <f t="array" ref="U30">INDEX('Data Log'!$V$2:$V$196,MATCH('Data Log_BI'!$A30,'Data Log'!$AO$2:$AO$196,0))</f>
        <v/>
      </c>
      <c r="V30" s="9" t="str">
        <f t="array" ref="V30">INDEX('Data Log'!$W$2:$W$196,MATCH('Data Log_BI'!$A30,'Data Log'!$AO$2:$AO$196,0))</f>
        <v/>
      </c>
      <c r="W30" s="1" t="str">
        <f t="array" ref="W30">INDEX('Data Log'!$X$2:$X$196,MATCH('Data Log_BI'!$A30,'Data Log'!$AO$2:$AO$196,0))</f>
        <v/>
      </c>
      <c r="X30" s="1" t="str">
        <f t="array" ref="X30">INDEX('Data Log'!$Y$2:$Y$196,MATCH('Data Log_BI'!$A30,'Data Log'!$AO$2:$AO$196,0))</f>
        <v/>
      </c>
      <c r="Y30" s="9" t="str">
        <f t="array" ref="Y30">INDEX('Data Log'!$Z$2:$Z$196,MATCH('Data Log_BI'!$A30,'Data Log'!$AO$2:$AO$196,0))</f>
        <v/>
      </c>
      <c r="Z30" s="1" t="str">
        <f t="array" ref="Z30">INDEX('Data Log'!$AA$2:$AA$196,MATCH('Data Log_BI'!$A30,'Data Log'!$AO$2:$AO$196,0))</f>
        <v>Approved</v>
      </c>
      <c r="AA30" s="1" t="str">
        <f t="array" ref="AA30">INDEX('Data Log'!$AB$2:$AB$196,MATCH('Data Log_BI'!$A30,'Data Log'!$AO$2:$AO$196,0))</f>
        <v>Rizwan Mohamed</v>
      </c>
      <c r="AB30" s="9">
        <f t="array" ref="AB30">INDEX('Data Log'!$AC$2:$AC$196,MATCH('Data Log_BI'!$A30,'Data Log'!$AO$2:$AO$196,0))</f>
        <v>45145.3988</v>
      </c>
      <c r="AC30" s="1" t="str">
        <f t="array" ref="AC30">INDEX('Data Log'!$AD$2:$AD$196,MATCH('Data Log_BI'!$A30,'Data Log'!$AO$2:$AO$196,0))</f>
        <v/>
      </c>
      <c r="AD30" s="1" t="str">
        <f t="array" ref="AD30">INDEX('Data Log'!$AE$2:$AE$196,MATCH('Data Log_BI'!$A30,'Data Log'!$AO$2:$AO$196,0))</f>
        <v/>
      </c>
      <c r="AE30" s="1" t="str">
        <f t="array" ref="AE30">INDEX('Data Log'!$AF$2:$AF$196,MATCH('Data Log_BI'!$A30,'Data Log'!$AO$2:$AO$196,0))</f>
        <v/>
      </c>
      <c r="AF30" s="9" t="str">
        <f t="array" ref="AF30">INDEX('Data Log'!$AG$2:$AG$196,MATCH('Data Log_BI'!$A30,'Data Log'!$AO$2:$AO$196,0))</f>
        <v/>
      </c>
      <c r="AG30" s="5" t="str">
        <f t="array" ref="AG30">INDEX('Data Log'!$AH$2:$AH$196,MATCH('Data Log_BI'!$A30,'Data Log'!$AO$2:$AO$196,0))</f>
        <v/>
      </c>
      <c r="AH30" s="15">
        <f t="array" ref="AH30">INDEX('Data Log'!$AI$2:$AI$196,MATCH('Data Log_BI'!$A30,'Data Log'!$AO$2:$AO$196,0))</f>
        <v>0</v>
      </c>
      <c r="AI30" s="1" t="str">
        <f t="array" ref="AI30">INDEX('Data Log'!$AJ$2:$AJ$196,MATCH('Data Log_BI'!$A30,'Data Log'!$AO$2:$AO$196,0))</f>
        <v/>
      </c>
      <c r="AJ30" s="9" t="str">
        <f t="array" ref="AJ30">INDEX('Data Log'!$AK$2:$AK$196,MATCH('Data Log_BI'!$A30,'Data Log'!$AO$2:$AO$196,0))</f>
        <v/>
      </c>
      <c r="AK30" s="1" t="str">
        <f t="array" ref="AK30">INDEX('Data Log'!$AL$2:$AL$196,MATCH('Data Log_BI'!$A30,'Data Log'!$AO$2:$AO$196,0))</f>
        <v/>
      </c>
      <c r="AL30" s="1" t="str">
        <f t="array" ref="AL30">INDEX('Data Log'!$AM$2:$AM$196,MATCH('Data Log_BI'!$A30,'Data Log'!$AO$2:$AO$196,0))</f>
        <v/>
      </c>
      <c r="AM30" s="9" t="str">
        <f t="array" ref="AM30">INDEX('Data Log'!$AN$2:$AN$196,MATCH('Data Log_BI'!$A30,'Data Log'!$AO$2:$AO$196,0))</f>
        <v/>
      </c>
      <c r="AN30" s="1">
        <f t="array" ref="AN30">INDEX('Data Log'!$A$2:$A$196,MATCH('Data Log_BI'!$A30,'Data Log'!$AO$2:$AO$196,0))</f>
        <v>793</v>
      </c>
    </row>
    <row r="31" ht="15.75" customHeight="1">
      <c r="A31" s="1" t="s">
        <v>939</v>
      </c>
      <c r="B31" s="1" t="str">
        <f t="array" ref="B31">INDEX('Data Log'!$C$2:$C$196,MATCH('Data Log_BI'!$A31,'Data Log'!$AO$2:$AO$196,0))</f>
        <v>FTG</v>
      </c>
      <c r="C31" s="9">
        <f t="array" ref="C31">INDEX('Data Log'!$D$2:$D$196,MATCH('Data Log_BI'!$A31,'Data Log'!$AO$2:$AO$196,0))</f>
        <v>45119.87083</v>
      </c>
      <c r="D31" s="4" t="str">
        <f t="array" ref="D31">INDEX('Data Log'!$E$2:$E$196,MATCH('Data Log_BI'!$A31,'Data Log'!$AO$2:$AO$196,0))</f>
        <v>CR</v>
      </c>
      <c r="E31" s="4" t="str">
        <f t="array" ref="E31">INDEX('Data Log'!$F$2:$F$196,MATCH('Data Log_BI'!$A31,'Data Log'!$AO$2:$AO$196,0))</f>
        <v>CNR</v>
      </c>
      <c r="F31" s="4" t="str">
        <f t="array" ref="F31">INDEX('Data Log'!$G$2:$G$196,MATCH('Data Log_BI'!$A31,'Data Log'!$AO$2:$AO$196,0))</f>
        <v>Browns Engineering and Construction Pvt Ltd</v>
      </c>
      <c r="G31" s="14">
        <f t="array" ref="G31">INDEX('Data Log'!$H$2:$H$196,MATCH('Data Log_BI'!$A31,'Data Log'!$AO$2:$AO$196,0))</f>
        <v>2803503.42</v>
      </c>
      <c r="H31" s="14">
        <f t="array" ref="H31">INDEX('Data Log'!$I$2:$I$196,MATCH('Data Log_BI'!$A31,'Data Log'!$AO$2:$AO$196,0))</f>
        <v>2803503.42</v>
      </c>
      <c r="I31" s="5">
        <f t="array" ref="I31">INDEX('Data Log'!$J$2:$J$196,MATCH('Data Log_BI'!$A31,'Data Log'!$AO$2:$AO$196,0))</f>
        <v>2023</v>
      </c>
      <c r="J31" s="5" t="str">
        <f t="array" ref="J31">INDEX('Data Log'!$K$2:$K$196,MATCH('Data Log_BI'!$A31,'Data Log'!$AO$2:$AO$196,0))</f>
        <v>June</v>
      </c>
      <c r="K31" s="5" t="str">
        <f t="array" ref="K31">INDEX('Data Log'!$L$2:$L$196,MATCH('Data Log_BI'!$A31,'Data Log'!$AO$2:$AO$196,0))</f>
        <v/>
      </c>
      <c r="L31" s="4" t="str">
        <f t="array" ref="L31">INDEX('Data Log'!$M$2:$M$196,MATCH('Data Log_BI'!$A31,'Data Log'!$AO$2:$AO$196,0))</f>
        <v/>
      </c>
      <c r="M31" s="4" t="str">
        <f t="array" ref="M31">INDEX('Data Log'!$N$2:$N$196,MATCH('Data Log_BI'!$A31,'Data Log'!$AO$2:$AO$196,0))</f>
        <v>Submit Invoice</v>
      </c>
      <c r="N31" s="1" t="str">
        <f t="array" ref="N31">INDEX('Data Log'!$O$2:$O$196,MATCH('Data Log_BI'!$A31,'Data Log'!$AO$2:$AO$196,0))</f>
        <v>Kaveesha Perera</v>
      </c>
      <c r="O31" s="9">
        <f t="array" ref="O31">INDEX('Data Log'!$P$2:$P$196,MATCH('Data Log_BI'!$A31,'Data Log'!$AO$2:$AO$196,0))</f>
        <v>45142.5444</v>
      </c>
      <c r="P31" s="1" t="str">
        <f t="array" ref="P31">INDEX('Data Log'!$Q$2:$Q$196,MATCH('Data Log_BI'!$A31,'Data Log'!$AO$2:$AO$196,0))</f>
        <v/>
      </c>
      <c r="Q31" s="1" t="str">
        <f t="array" ref="Q31">INDEX('Data Log'!$R$2:$R$196,MATCH('Data Log_BI'!$A31,'Data Log'!$AO$2:$AO$196,0))</f>
        <v/>
      </c>
      <c r="R31" s="1" t="str">
        <f t="array" ref="R31">INDEX('Data Log'!$S$2:$S$196,MATCH('Data Log_BI'!$A31,'Data Log'!$AO$2:$AO$196,0))</f>
        <v/>
      </c>
      <c r="S31" s="9" t="str">
        <f t="array" ref="S31">INDEX('Data Log'!$T$2:$T$196,MATCH('Data Log_BI'!$A31,'Data Log'!$AO$2:$AO$196,0))</f>
        <v/>
      </c>
      <c r="T31" s="1" t="str">
        <f t="array" ref="T31">INDEX('Data Log'!$U$2:$U$196,MATCH('Data Log_BI'!$A31,'Data Log'!$AO$2:$AO$196,0))</f>
        <v/>
      </c>
      <c r="U31" s="1" t="str">
        <f t="array" ref="U31">INDEX('Data Log'!$V$2:$V$196,MATCH('Data Log_BI'!$A31,'Data Log'!$AO$2:$AO$196,0))</f>
        <v/>
      </c>
      <c r="V31" s="9" t="str">
        <f t="array" ref="V31">INDEX('Data Log'!$W$2:$W$196,MATCH('Data Log_BI'!$A31,'Data Log'!$AO$2:$AO$196,0))</f>
        <v/>
      </c>
      <c r="W31" s="1" t="str">
        <f t="array" ref="W31">INDEX('Data Log'!$X$2:$X$196,MATCH('Data Log_BI'!$A31,'Data Log'!$AO$2:$AO$196,0))</f>
        <v/>
      </c>
      <c r="X31" s="1" t="str">
        <f t="array" ref="X31">INDEX('Data Log'!$Y$2:$Y$196,MATCH('Data Log_BI'!$A31,'Data Log'!$AO$2:$AO$196,0))</f>
        <v/>
      </c>
      <c r="Y31" s="9" t="str">
        <f t="array" ref="Y31">INDEX('Data Log'!$Z$2:$Z$196,MATCH('Data Log_BI'!$A31,'Data Log'!$AO$2:$AO$196,0))</f>
        <v/>
      </c>
      <c r="Z31" s="1" t="str">
        <f t="array" ref="Z31">INDEX('Data Log'!$AA$2:$AA$196,MATCH('Data Log_BI'!$A31,'Data Log'!$AO$2:$AO$196,0))</f>
        <v/>
      </c>
      <c r="AA31" s="1" t="str">
        <f t="array" ref="AA31">INDEX('Data Log'!$AB$2:$AB$196,MATCH('Data Log_BI'!$A31,'Data Log'!$AO$2:$AO$196,0))</f>
        <v/>
      </c>
      <c r="AB31" s="9" t="str">
        <f t="array" ref="AB31">INDEX('Data Log'!$AC$2:$AC$196,MATCH('Data Log_BI'!$A31,'Data Log'!$AO$2:$AO$196,0))</f>
        <v/>
      </c>
      <c r="AC31" s="1" t="str">
        <f t="array" ref="AC31">INDEX('Data Log'!$AD$2:$AD$196,MATCH('Data Log_BI'!$A31,'Data Log'!$AO$2:$AO$196,0))</f>
        <v/>
      </c>
      <c r="AD31" s="1" t="str">
        <f t="array" ref="AD31">INDEX('Data Log'!$AE$2:$AE$196,MATCH('Data Log_BI'!$A31,'Data Log'!$AO$2:$AO$196,0))</f>
        <v/>
      </c>
      <c r="AE31" s="1" t="str">
        <f t="array" ref="AE31">INDEX('Data Log'!$AF$2:$AF$196,MATCH('Data Log_BI'!$A31,'Data Log'!$AO$2:$AO$196,0))</f>
        <v/>
      </c>
      <c r="AF31" s="9" t="str">
        <f t="array" ref="AF31">INDEX('Data Log'!$AG$2:$AG$196,MATCH('Data Log_BI'!$A31,'Data Log'!$AO$2:$AO$196,0))</f>
        <v/>
      </c>
      <c r="AG31" s="5" t="str">
        <f t="array" ref="AG31">INDEX('Data Log'!$AH$2:$AH$196,MATCH('Data Log_BI'!$A31,'Data Log'!$AO$2:$AO$196,0))</f>
        <v/>
      </c>
      <c r="AH31" s="15">
        <f t="array" ref="AH31">INDEX('Data Log'!$AI$2:$AI$196,MATCH('Data Log_BI'!$A31,'Data Log'!$AO$2:$AO$196,0))</f>
        <v>0</v>
      </c>
      <c r="AI31" s="1" t="str">
        <f t="array" ref="AI31">INDEX('Data Log'!$AJ$2:$AJ$196,MATCH('Data Log_BI'!$A31,'Data Log'!$AO$2:$AO$196,0))</f>
        <v/>
      </c>
      <c r="AJ31" s="9" t="str">
        <f t="array" ref="AJ31">INDEX('Data Log'!$AK$2:$AK$196,MATCH('Data Log_BI'!$A31,'Data Log'!$AO$2:$AO$196,0))</f>
        <v/>
      </c>
      <c r="AK31" s="1" t="str">
        <f t="array" ref="AK31">INDEX('Data Log'!$AL$2:$AL$196,MATCH('Data Log_BI'!$A31,'Data Log'!$AO$2:$AO$196,0))</f>
        <v/>
      </c>
      <c r="AL31" s="1" t="str">
        <f t="array" ref="AL31">INDEX('Data Log'!$AM$2:$AM$196,MATCH('Data Log_BI'!$A31,'Data Log'!$AO$2:$AO$196,0))</f>
        <v/>
      </c>
      <c r="AM31" s="9" t="str">
        <f t="array" ref="AM31">INDEX('Data Log'!$AN$2:$AN$196,MATCH('Data Log_BI'!$A31,'Data Log'!$AO$2:$AO$196,0))</f>
        <v/>
      </c>
      <c r="AN31" s="1">
        <f t="array" ref="AN31">INDEX('Data Log'!$A$2:$A$196,MATCH('Data Log_BI'!$A31,'Data Log'!$AO$2:$AO$196,0))</f>
        <v>735</v>
      </c>
    </row>
    <row r="32" ht="15.75" customHeight="1">
      <c r="A32" s="1" t="s">
        <v>940</v>
      </c>
      <c r="B32" s="1" t="str">
        <f t="array" ref="B32">INDEX('Data Log'!$C$2:$C$196,MATCH('Data Log_BI'!$A32,'Data Log'!$AO$2:$AO$196,0))</f>
        <v>PG</v>
      </c>
      <c r="C32" s="9">
        <f t="array" ref="C32">INDEX('Data Log'!$D$2:$D$196,MATCH('Data Log_BI'!$A32,'Data Log'!$AO$2:$AO$196,0))</f>
        <v>45117.82847</v>
      </c>
      <c r="D32" s="4" t="str">
        <f t="array" ref="D32">INDEX('Data Log'!$E$2:$E$196,MATCH('Data Log_BI'!$A32,'Data Log'!$AO$2:$AO$196,0))</f>
        <v>CR</v>
      </c>
      <c r="E32" s="4" t="str">
        <f t="array" ref="E32">INDEX('Data Log'!$F$2:$F$196,MATCH('Data Log_BI'!$A32,'Data Log'!$AO$2:$AO$196,0))</f>
        <v>CNR</v>
      </c>
      <c r="F32" s="4" t="str">
        <f t="array" ref="F32">INDEX('Data Log'!$G$2:$G$196,MATCH('Data Log_BI'!$A32,'Data Log'!$AO$2:$AO$196,0))</f>
        <v>Browns Engineering and Construction Pvt Ltd</v>
      </c>
      <c r="G32" s="14">
        <f t="array" ref="G32">INDEX('Data Log'!$H$2:$H$196,MATCH('Data Log_BI'!$A32,'Data Log'!$AO$2:$AO$196,0))</f>
        <v>0</v>
      </c>
      <c r="H32" s="14">
        <f t="array" ref="H32">INDEX('Data Log'!$I$2:$I$196,MATCH('Data Log_BI'!$A32,'Data Log'!$AO$2:$AO$196,0))</f>
        <v>1124360.09</v>
      </c>
      <c r="I32" s="5">
        <f t="array" ref="I32">INDEX('Data Log'!$J$2:$J$196,MATCH('Data Log_BI'!$A32,'Data Log'!$AO$2:$AO$196,0))</f>
        <v>2023</v>
      </c>
      <c r="J32" s="5" t="str">
        <f t="array" ref="J32">INDEX('Data Log'!$K$2:$K$196,MATCH('Data Log_BI'!$A32,'Data Log'!$AO$2:$AO$196,0))</f>
        <v>June</v>
      </c>
      <c r="K32" s="5" t="str">
        <f t="array" ref="K32">INDEX('Data Log'!$L$2:$L$196,MATCH('Data Log_BI'!$A32,'Data Log'!$AO$2:$AO$196,0))</f>
        <v>Mahinda  Panampitiya</v>
      </c>
      <c r="L32" s="4" t="str">
        <f t="array" ref="L32">INDEX('Data Log'!$M$2:$M$196,MATCH('Data Log_BI'!$A32,'Data Log'!$AO$2:$AO$196,0))</f>
        <v/>
      </c>
      <c r="M32" s="4" t="str">
        <f t="array" ref="M32">INDEX('Data Log'!$N$2:$N$196,MATCH('Data Log_BI'!$A32,'Data Log'!$AO$2:$AO$196,0))</f>
        <v>Invoice Validation</v>
      </c>
      <c r="N32" s="1" t="str">
        <f t="array" ref="N32">INDEX('Data Log'!$O$2:$O$196,MATCH('Data Log_BI'!$A32,'Data Log'!$AO$2:$AO$196,0))</f>
        <v/>
      </c>
      <c r="O32" s="9" t="str">
        <f t="array" ref="O32">INDEX('Data Log'!$P$2:$P$196,MATCH('Data Log_BI'!$A32,'Data Log'!$AO$2:$AO$196,0))</f>
        <v/>
      </c>
      <c r="P32" s="1" t="str">
        <f t="array" ref="P32">INDEX('Data Log'!$Q$2:$Q$196,MATCH('Data Log_BI'!$A32,'Data Log'!$AO$2:$AO$196,0))</f>
        <v/>
      </c>
      <c r="Q32" s="1" t="str">
        <f t="array" ref="Q32">INDEX('Data Log'!$R$2:$R$196,MATCH('Data Log_BI'!$A32,'Data Log'!$AO$2:$AO$196,0))</f>
        <v>Approved</v>
      </c>
      <c r="R32" s="1" t="str">
        <f t="array" ref="R32">INDEX('Data Log'!$S$2:$S$196,MATCH('Data Log_BI'!$A32,'Data Log'!$AO$2:$AO$196,0))</f>
        <v>Mahinda  Panampitiya</v>
      </c>
      <c r="S32" s="9">
        <f t="array" ref="S32">INDEX('Data Log'!$T$2:$T$196,MATCH('Data Log_BI'!$A32,'Data Log'!$AO$2:$AO$196,0))</f>
        <v>45124.54089</v>
      </c>
      <c r="T32" s="1" t="str">
        <f t="array" ref="T32">INDEX('Data Log'!$U$2:$U$196,MATCH('Data Log_BI'!$A32,'Data Log'!$AO$2:$AO$196,0))</f>
        <v/>
      </c>
      <c r="U32" s="1" t="str">
        <f t="array" ref="U32">INDEX('Data Log'!$V$2:$V$196,MATCH('Data Log_BI'!$A32,'Data Log'!$AO$2:$AO$196,0))</f>
        <v/>
      </c>
      <c r="V32" s="9" t="str">
        <f t="array" ref="V32">INDEX('Data Log'!$W$2:$W$196,MATCH('Data Log_BI'!$A32,'Data Log'!$AO$2:$AO$196,0))</f>
        <v/>
      </c>
      <c r="W32" s="1" t="str">
        <f t="array" ref="W32">INDEX('Data Log'!$X$2:$X$196,MATCH('Data Log_BI'!$A32,'Data Log'!$AO$2:$AO$196,0))</f>
        <v/>
      </c>
      <c r="X32" s="1" t="str">
        <f t="array" ref="X32">INDEX('Data Log'!$Y$2:$Y$196,MATCH('Data Log_BI'!$A32,'Data Log'!$AO$2:$AO$196,0))</f>
        <v/>
      </c>
      <c r="Y32" s="9" t="str">
        <f t="array" ref="Y32">INDEX('Data Log'!$Z$2:$Z$196,MATCH('Data Log_BI'!$A32,'Data Log'!$AO$2:$AO$196,0))</f>
        <v/>
      </c>
      <c r="Z32" s="1" t="str">
        <f t="array" ref="Z32">INDEX('Data Log'!$AA$2:$AA$196,MATCH('Data Log_BI'!$A32,'Data Log'!$AO$2:$AO$196,0))</f>
        <v/>
      </c>
      <c r="AA32" s="1" t="str">
        <f t="array" ref="AA32">INDEX('Data Log'!$AB$2:$AB$196,MATCH('Data Log_BI'!$A32,'Data Log'!$AO$2:$AO$196,0))</f>
        <v/>
      </c>
      <c r="AB32" s="9" t="str">
        <f t="array" ref="AB32">INDEX('Data Log'!$AC$2:$AC$196,MATCH('Data Log_BI'!$A32,'Data Log'!$AO$2:$AO$196,0))</f>
        <v/>
      </c>
      <c r="AC32" s="1" t="str">
        <f t="array" ref="AC32">INDEX('Data Log'!$AD$2:$AD$196,MATCH('Data Log_BI'!$A32,'Data Log'!$AO$2:$AO$196,0))</f>
        <v/>
      </c>
      <c r="AD32" s="1" t="str">
        <f t="array" ref="AD32">INDEX('Data Log'!$AE$2:$AE$196,MATCH('Data Log_BI'!$A32,'Data Log'!$AO$2:$AO$196,0))</f>
        <v/>
      </c>
      <c r="AE32" s="1" t="str">
        <f t="array" ref="AE32">INDEX('Data Log'!$AF$2:$AF$196,MATCH('Data Log_BI'!$A32,'Data Log'!$AO$2:$AO$196,0))</f>
        <v/>
      </c>
      <c r="AF32" s="9" t="str">
        <f t="array" ref="AF32">INDEX('Data Log'!$AG$2:$AG$196,MATCH('Data Log_BI'!$A32,'Data Log'!$AO$2:$AO$196,0))</f>
        <v/>
      </c>
      <c r="AG32" s="5" t="str">
        <f t="array" ref="AG32">INDEX('Data Log'!$AH$2:$AH$196,MATCH('Data Log_BI'!$A32,'Data Log'!$AO$2:$AO$196,0))</f>
        <v/>
      </c>
      <c r="AH32" s="15">
        <f t="array" ref="AH32">INDEX('Data Log'!$AI$2:$AI$196,MATCH('Data Log_BI'!$A32,'Data Log'!$AO$2:$AO$196,0))</f>
        <v>0</v>
      </c>
      <c r="AI32" s="1" t="str">
        <f t="array" ref="AI32">INDEX('Data Log'!$AJ$2:$AJ$196,MATCH('Data Log_BI'!$A32,'Data Log'!$AO$2:$AO$196,0))</f>
        <v/>
      </c>
      <c r="AJ32" s="9" t="str">
        <f t="array" ref="AJ32">INDEX('Data Log'!$AK$2:$AK$196,MATCH('Data Log_BI'!$A32,'Data Log'!$AO$2:$AO$196,0))</f>
        <v/>
      </c>
      <c r="AK32" s="1" t="str">
        <f t="array" ref="AK32">INDEX('Data Log'!$AL$2:$AL$196,MATCH('Data Log_BI'!$A32,'Data Log'!$AO$2:$AO$196,0))</f>
        <v/>
      </c>
      <c r="AL32" s="1" t="str">
        <f t="array" ref="AL32">INDEX('Data Log'!$AM$2:$AM$196,MATCH('Data Log_BI'!$A32,'Data Log'!$AO$2:$AO$196,0))</f>
        <v/>
      </c>
      <c r="AM32" s="9" t="str">
        <f t="array" ref="AM32">INDEX('Data Log'!$AN$2:$AN$196,MATCH('Data Log_BI'!$A32,'Data Log'!$AO$2:$AO$196,0))</f>
        <v/>
      </c>
      <c r="AN32" s="1">
        <f t="array" ref="AN32">INDEX('Data Log'!$A$2:$A$196,MATCH('Data Log_BI'!$A32,'Data Log'!$AO$2:$AO$196,0))</f>
        <v>232</v>
      </c>
    </row>
    <row r="33" ht="15.75" customHeight="1">
      <c r="A33" s="1" t="s">
        <v>941</v>
      </c>
      <c r="B33" s="1" t="str">
        <f t="array" ref="B33">INDEX('Data Log'!$C$2:$C$196,MATCH('Data Log_BI'!$A33,'Data Log'!$AO$2:$AO$196,0))</f>
        <v>PG</v>
      </c>
      <c r="C33" s="9">
        <f t="array" ref="C33">INDEX('Data Log'!$D$2:$D$196,MATCH('Data Log_BI'!$A33,'Data Log'!$AO$2:$AO$196,0))</f>
        <v>45117.82847</v>
      </c>
      <c r="D33" s="4" t="str">
        <f t="array" ref="D33">INDEX('Data Log'!$E$2:$E$196,MATCH('Data Log_BI'!$A33,'Data Log'!$AO$2:$AO$196,0))</f>
        <v>CR</v>
      </c>
      <c r="E33" s="4" t="str">
        <f t="array" ref="E33">INDEX('Data Log'!$F$2:$F$196,MATCH('Data Log_BI'!$A33,'Data Log'!$AO$2:$AO$196,0))</f>
        <v>CNR</v>
      </c>
      <c r="F33" s="4" t="str">
        <f t="array" ref="F33">INDEX('Data Log'!$G$2:$G$196,MATCH('Data Log_BI'!$A33,'Data Log'!$AO$2:$AO$196,0))</f>
        <v>Browns Engineering and Construction Pvt Ltd</v>
      </c>
      <c r="G33" s="14">
        <f t="array" ref="G33">INDEX('Data Log'!$H$2:$H$196,MATCH('Data Log_BI'!$A33,'Data Log'!$AO$2:$AO$196,0))</f>
        <v>1125000</v>
      </c>
      <c r="H33" s="14">
        <f t="array" ref="H33">INDEX('Data Log'!$I$2:$I$196,MATCH('Data Log_BI'!$A33,'Data Log'!$AO$2:$AO$196,0))</f>
        <v>0</v>
      </c>
      <c r="I33" s="5">
        <f t="array" ref="I33">INDEX('Data Log'!$J$2:$J$196,MATCH('Data Log_BI'!$A33,'Data Log'!$AO$2:$AO$196,0))</f>
        <v>2023</v>
      </c>
      <c r="J33" s="5" t="str">
        <f t="array" ref="J33">INDEX('Data Log'!$K$2:$K$196,MATCH('Data Log_BI'!$A33,'Data Log'!$AO$2:$AO$196,0))</f>
        <v>June</v>
      </c>
      <c r="K33" s="5" t="str">
        <f t="array" ref="K33">INDEX('Data Log'!$L$2:$L$196,MATCH('Data Log_BI'!$A33,'Data Log'!$AO$2:$AO$196,0))</f>
        <v>Mahinda  Panampitiya</v>
      </c>
      <c r="L33" s="4">
        <f t="array" ref="L33">INDEX('Data Log'!$M$2:$M$196,MATCH('Data Log_BI'!$A33,'Data Log'!$AO$2:$AO$196,0))</f>
        <v>45120.55207</v>
      </c>
      <c r="M33" s="4" t="str">
        <f t="array" ref="M33">INDEX('Data Log'!$N$2:$N$196,MATCH('Data Log_BI'!$A33,'Data Log'!$AO$2:$AO$196,0))</f>
        <v>Region Update</v>
      </c>
      <c r="N33" s="1" t="str">
        <f t="array" ref="N33">INDEX('Data Log'!$O$2:$O$196,MATCH('Data Log_BI'!$A33,'Data Log'!$AO$2:$AO$196,0))</f>
        <v/>
      </c>
      <c r="O33" s="9" t="str">
        <f t="array" ref="O33">INDEX('Data Log'!$P$2:$P$196,MATCH('Data Log_BI'!$A33,'Data Log'!$AO$2:$AO$196,0))</f>
        <v/>
      </c>
      <c r="P33" s="1" t="str">
        <f t="array" ref="P33">INDEX('Data Log'!$Q$2:$Q$196,MATCH('Data Log_BI'!$A33,'Data Log'!$AO$2:$AO$196,0))</f>
        <v/>
      </c>
      <c r="Q33" s="1" t="str">
        <f t="array" ref="Q33">INDEX('Data Log'!$R$2:$R$196,MATCH('Data Log_BI'!$A33,'Data Log'!$AO$2:$AO$196,0))</f>
        <v/>
      </c>
      <c r="R33" s="1" t="str">
        <f t="array" ref="R33">INDEX('Data Log'!$S$2:$S$196,MATCH('Data Log_BI'!$A33,'Data Log'!$AO$2:$AO$196,0))</f>
        <v/>
      </c>
      <c r="S33" s="9" t="str">
        <f t="array" ref="S33">INDEX('Data Log'!$T$2:$T$196,MATCH('Data Log_BI'!$A33,'Data Log'!$AO$2:$AO$196,0))</f>
        <v/>
      </c>
      <c r="T33" s="1" t="str">
        <f t="array" ref="T33">INDEX('Data Log'!$U$2:$U$196,MATCH('Data Log_BI'!$A33,'Data Log'!$AO$2:$AO$196,0))</f>
        <v/>
      </c>
      <c r="U33" s="1" t="str">
        <f t="array" ref="U33">INDEX('Data Log'!$V$2:$V$196,MATCH('Data Log_BI'!$A33,'Data Log'!$AO$2:$AO$196,0))</f>
        <v/>
      </c>
      <c r="V33" s="9" t="str">
        <f t="array" ref="V33">INDEX('Data Log'!$W$2:$W$196,MATCH('Data Log_BI'!$A33,'Data Log'!$AO$2:$AO$196,0))</f>
        <v/>
      </c>
      <c r="W33" s="1" t="str">
        <f t="array" ref="W33">INDEX('Data Log'!$X$2:$X$196,MATCH('Data Log_BI'!$A33,'Data Log'!$AO$2:$AO$196,0))</f>
        <v/>
      </c>
      <c r="X33" s="1" t="str">
        <f t="array" ref="X33">INDEX('Data Log'!$Y$2:$Y$196,MATCH('Data Log_BI'!$A33,'Data Log'!$AO$2:$AO$196,0))</f>
        <v/>
      </c>
      <c r="Y33" s="9" t="str">
        <f t="array" ref="Y33">INDEX('Data Log'!$Z$2:$Z$196,MATCH('Data Log_BI'!$A33,'Data Log'!$AO$2:$AO$196,0))</f>
        <v/>
      </c>
      <c r="Z33" s="1" t="str">
        <f t="array" ref="Z33">INDEX('Data Log'!$AA$2:$AA$196,MATCH('Data Log_BI'!$A33,'Data Log'!$AO$2:$AO$196,0))</f>
        <v/>
      </c>
      <c r="AA33" s="1" t="str">
        <f t="array" ref="AA33">INDEX('Data Log'!$AB$2:$AB$196,MATCH('Data Log_BI'!$A33,'Data Log'!$AO$2:$AO$196,0))</f>
        <v/>
      </c>
      <c r="AB33" s="9" t="str">
        <f t="array" ref="AB33">INDEX('Data Log'!$AC$2:$AC$196,MATCH('Data Log_BI'!$A33,'Data Log'!$AO$2:$AO$196,0))</f>
        <v/>
      </c>
      <c r="AC33" s="1" t="str">
        <f t="array" ref="AC33">INDEX('Data Log'!$AD$2:$AD$196,MATCH('Data Log_BI'!$A33,'Data Log'!$AO$2:$AO$196,0))</f>
        <v/>
      </c>
      <c r="AD33" s="1" t="str">
        <f t="array" ref="AD33">INDEX('Data Log'!$AE$2:$AE$196,MATCH('Data Log_BI'!$A33,'Data Log'!$AO$2:$AO$196,0))</f>
        <v/>
      </c>
      <c r="AE33" s="1" t="str">
        <f t="array" ref="AE33">INDEX('Data Log'!$AF$2:$AF$196,MATCH('Data Log_BI'!$A33,'Data Log'!$AO$2:$AO$196,0))</f>
        <v/>
      </c>
      <c r="AF33" s="9" t="str">
        <f t="array" ref="AF33">INDEX('Data Log'!$AG$2:$AG$196,MATCH('Data Log_BI'!$A33,'Data Log'!$AO$2:$AO$196,0))</f>
        <v/>
      </c>
      <c r="AG33" s="5" t="str">
        <f t="array" ref="AG33">INDEX('Data Log'!$AH$2:$AH$196,MATCH('Data Log_BI'!$A33,'Data Log'!$AO$2:$AO$196,0))</f>
        <v/>
      </c>
      <c r="AH33" s="15">
        <f t="array" ref="AH33">INDEX('Data Log'!$AI$2:$AI$196,MATCH('Data Log_BI'!$A33,'Data Log'!$AO$2:$AO$196,0))</f>
        <v>0</v>
      </c>
      <c r="AI33" s="1" t="str">
        <f t="array" ref="AI33">INDEX('Data Log'!$AJ$2:$AJ$196,MATCH('Data Log_BI'!$A33,'Data Log'!$AO$2:$AO$196,0))</f>
        <v/>
      </c>
      <c r="AJ33" s="9" t="str">
        <f t="array" ref="AJ33">INDEX('Data Log'!$AK$2:$AK$196,MATCH('Data Log_BI'!$A33,'Data Log'!$AO$2:$AO$196,0))</f>
        <v/>
      </c>
      <c r="AK33" s="1" t="str">
        <f t="array" ref="AK33">INDEX('Data Log'!$AL$2:$AL$196,MATCH('Data Log_BI'!$A33,'Data Log'!$AO$2:$AO$196,0))</f>
        <v/>
      </c>
      <c r="AL33" s="1" t="str">
        <f t="array" ref="AL33">INDEX('Data Log'!$AM$2:$AM$196,MATCH('Data Log_BI'!$A33,'Data Log'!$AO$2:$AO$196,0))</f>
        <v/>
      </c>
      <c r="AM33" s="9" t="str">
        <f t="array" ref="AM33">INDEX('Data Log'!$AN$2:$AN$196,MATCH('Data Log_BI'!$A33,'Data Log'!$AO$2:$AO$196,0))</f>
        <v/>
      </c>
      <c r="AN33" s="1">
        <f t="array" ref="AN33">INDEX('Data Log'!$A$2:$A$196,MATCH('Data Log_BI'!$A33,'Data Log'!$AO$2:$AO$196,0))</f>
        <v>206</v>
      </c>
    </row>
    <row r="34" ht="15.75" customHeight="1">
      <c r="A34" s="1" t="s">
        <v>942</v>
      </c>
      <c r="B34" s="1" t="str">
        <f t="array" ref="B34">INDEX('Data Log'!$C$2:$C$196,MATCH('Data Log_BI'!$A34,'Data Log'!$AO$2:$AO$196,0))</f>
        <v>PG</v>
      </c>
      <c r="C34" s="9" t="str">
        <f t="array" ref="C34">INDEX('Data Log'!$D$2:$D$196,MATCH('Data Log_BI'!$A34,'Data Log'!$AO$2:$AO$196,0))</f>
        <v/>
      </c>
      <c r="D34" s="4" t="str">
        <f t="array" ref="D34">INDEX('Data Log'!$E$2:$E$196,MATCH('Data Log_BI'!$A34,'Data Log'!$AO$2:$AO$196,0))</f>
        <v>CR</v>
      </c>
      <c r="E34" s="4" t="str">
        <f t="array" ref="E34">INDEX('Data Log'!$F$2:$F$196,MATCH('Data Log_BI'!$A34,'Data Log'!$AO$2:$AO$196,0))</f>
        <v>CNR</v>
      </c>
      <c r="F34" s="4" t="str">
        <f t="array" ref="F34">INDEX('Data Log'!$G$2:$G$196,MATCH('Data Log_BI'!$A34,'Data Log'!$AO$2:$AO$196,0))</f>
        <v>Browns Engineering and Construction Pvt Ltd</v>
      </c>
      <c r="G34" s="14">
        <f t="array" ref="G34">INDEX('Data Log'!$H$2:$H$196,MATCH('Data Log_BI'!$A34,'Data Log'!$AO$2:$AO$196,0))</f>
        <v>0</v>
      </c>
      <c r="H34" s="14">
        <f t="array" ref="H34">INDEX('Data Log'!$I$2:$I$196,MATCH('Data Log_BI'!$A34,'Data Log'!$AO$2:$AO$196,0))</f>
        <v>1124360.09</v>
      </c>
      <c r="I34" s="5">
        <f t="array" ref="I34">INDEX('Data Log'!$J$2:$J$196,MATCH('Data Log_BI'!$A34,'Data Log'!$AO$2:$AO$196,0))</f>
        <v>2023</v>
      </c>
      <c r="J34" s="5" t="str">
        <f t="array" ref="J34">INDEX('Data Log'!$K$2:$K$196,MATCH('Data Log_BI'!$A34,'Data Log'!$AO$2:$AO$196,0))</f>
        <v>June</v>
      </c>
      <c r="K34" s="5" t="str">
        <f t="array" ref="K34">INDEX('Data Log'!$L$2:$L$196,MATCH('Data Log_BI'!$A34,'Data Log'!$AO$2:$AO$196,0))</f>
        <v/>
      </c>
      <c r="L34" s="4" t="str">
        <f t="array" ref="L34">INDEX('Data Log'!$M$2:$M$196,MATCH('Data Log_BI'!$A34,'Data Log'!$AO$2:$AO$196,0))</f>
        <v/>
      </c>
      <c r="M34" s="4" t="str">
        <f t="array" ref="M34">INDEX('Data Log'!$N$2:$N$196,MATCH('Data Log_BI'!$A34,'Data Log'!$AO$2:$AO$196,0))</f>
        <v>SCM Invoice Validation</v>
      </c>
      <c r="N34" s="1" t="str">
        <f t="array" ref="N34">INDEX('Data Log'!$O$2:$O$196,MATCH('Data Log_BI'!$A34,'Data Log'!$AO$2:$AO$196,0))</f>
        <v/>
      </c>
      <c r="O34" s="9" t="str">
        <f t="array" ref="O34">INDEX('Data Log'!$P$2:$P$196,MATCH('Data Log_BI'!$A34,'Data Log'!$AO$2:$AO$196,0))</f>
        <v/>
      </c>
      <c r="P34" s="1" t="str">
        <f t="array" ref="P34">INDEX('Data Log'!$Q$2:$Q$196,MATCH('Data Log_BI'!$A34,'Data Log'!$AO$2:$AO$196,0))</f>
        <v/>
      </c>
      <c r="Q34" s="1" t="str">
        <f t="array" ref="Q34">INDEX('Data Log'!$R$2:$R$196,MATCH('Data Log_BI'!$A34,'Data Log'!$AO$2:$AO$196,0))</f>
        <v/>
      </c>
      <c r="R34" s="1" t="str">
        <f t="array" ref="R34">INDEX('Data Log'!$S$2:$S$196,MATCH('Data Log_BI'!$A34,'Data Log'!$AO$2:$AO$196,0))</f>
        <v/>
      </c>
      <c r="S34" s="9" t="str">
        <f t="array" ref="S34">INDEX('Data Log'!$T$2:$T$196,MATCH('Data Log_BI'!$A34,'Data Log'!$AO$2:$AO$196,0))</f>
        <v/>
      </c>
      <c r="T34" s="1" t="str">
        <f t="array" ref="T34">INDEX('Data Log'!$U$2:$U$196,MATCH('Data Log_BI'!$A34,'Data Log'!$AO$2:$AO$196,0))</f>
        <v/>
      </c>
      <c r="U34" s="1" t="str">
        <f t="array" ref="U34">INDEX('Data Log'!$V$2:$V$196,MATCH('Data Log_BI'!$A34,'Data Log'!$AO$2:$AO$196,0))</f>
        <v/>
      </c>
      <c r="V34" s="9" t="str">
        <f t="array" ref="V34">INDEX('Data Log'!$W$2:$W$196,MATCH('Data Log_BI'!$A34,'Data Log'!$AO$2:$AO$196,0))</f>
        <v/>
      </c>
      <c r="W34" s="1" t="str">
        <f t="array" ref="W34">INDEX('Data Log'!$X$2:$X$196,MATCH('Data Log_BI'!$A34,'Data Log'!$AO$2:$AO$196,0))</f>
        <v/>
      </c>
      <c r="X34" s="1" t="str">
        <f t="array" ref="X34">INDEX('Data Log'!$Y$2:$Y$196,MATCH('Data Log_BI'!$A34,'Data Log'!$AO$2:$AO$196,0))</f>
        <v/>
      </c>
      <c r="Y34" s="9" t="str">
        <f t="array" ref="Y34">INDEX('Data Log'!$Z$2:$Z$196,MATCH('Data Log_BI'!$A34,'Data Log'!$AO$2:$AO$196,0))</f>
        <v/>
      </c>
      <c r="Z34" s="1" t="str">
        <f t="array" ref="Z34">INDEX('Data Log'!$AA$2:$AA$196,MATCH('Data Log_BI'!$A34,'Data Log'!$AO$2:$AO$196,0))</f>
        <v>Approved</v>
      </c>
      <c r="AA34" s="1" t="str">
        <f t="array" ref="AA34">INDEX('Data Log'!$AB$2:$AB$196,MATCH('Data Log_BI'!$A34,'Data Log'!$AO$2:$AO$196,0))</f>
        <v>Rizwan Mohamed</v>
      </c>
      <c r="AB34" s="9">
        <f t="array" ref="AB34">INDEX('Data Log'!$AC$2:$AC$196,MATCH('Data Log_BI'!$A34,'Data Log'!$AO$2:$AO$196,0))</f>
        <v>45126.58249</v>
      </c>
      <c r="AC34" s="1" t="str">
        <f t="array" ref="AC34">INDEX('Data Log'!$AD$2:$AD$196,MATCH('Data Log_BI'!$A34,'Data Log'!$AO$2:$AO$196,0))</f>
        <v/>
      </c>
      <c r="AD34" s="1" t="str">
        <f t="array" ref="AD34">INDEX('Data Log'!$AE$2:$AE$196,MATCH('Data Log_BI'!$A34,'Data Log'!$AO$2:$AO$196,0))</f>
        <v/>
      </c>
      <c r="AE34" s="1" t="str">
        <f t="array" ref="AE34">INDEX('Data Log'!$AF$2:$AF$196,MATCH('Data Log_BI'!$A34,'Data Log'!$AO$2:$AO$196,0))</f>
        <v/>
      </c>
      <c r="AF34" s="9" t="str">
        <f t="array" ref="AF34">INDEX('Data Log'!$AG$2:$AG$196,MATCH('Data Log_BI'!$A34,'Data Log'!$AO$2:$AO$196,0))</f>
        <v/>
      </c>
      <c r="AG34" s="5" t="str">
        <f t="array" ref="AG34">INDEX('Data Log'!$AH$2:$AH$196,MATCH('Data Log_BI'!$A34,'Data Log'!$AO$2:$AO$196,0))</f>
        <v/>
      </c>
      <c r="AH34" s="15">
        <f t="array" ref="AH34">INDEX('Data Log'!$AI$2:$AI$196,MATCH('Data Log_BI'!$A34,'Data Log'!$AO$2:$AO$196,0))</f>
        <v>0</v>
      </c>
      <c r="AI34" s="1" t="str">
        <f t="array" ref="AI34">INDEX('Data Log'!$AJ$2:$AJ$196,MATCH('Data Log_BI'!$A34,'Data Log'!$AO$2:$AO$196,0))</f>
        <v/>
      </c>
      <c r="AJ34" s="9" t="str">
        <f t="array" ref="AJ34">INDEX('Data Log'!$AK$2:$AK$196,MATCH('Data Log_BI'!$A34,'Data Log'!$AO$2:$AO$196,0))</f>
        <v/>
      </c>
      <c r="AK34" s="1" t="str">
        <f t="array" ref="AK34">INDEX('Data Log'!$AL$2:$AL$196,MATCH('Data Log_BI'!$A34,'Data Log'!$AO$2:$AO$196,0))</f>
        <v/>
      </c>
      <c r="AL34" s="1" t="str">
        <f t="array" ref="AL34">INDEX('Data Log'!$AM$2:$AM$196,MATCH('Data Log_BI'!$A34,'Data Log'!$AO$2:$AO$196,0))</f>
        <v/>
      </c>
      <c r="AM34" s="9" t="str">
        <f t="array" ref="AM34">INDEX('Data Log'!$AN$2:$AN$196,MATCH('Data Log_BI'!$A34,'Data Log'!$AO$2:$AO$196,0))</f>
        <v/>
      </c>
      <c r="AN34" s="1">
        <f t="array" ref="AN34">INDEX('Data Log'!$A$2:$A$196,MATCH('Data Log_BI'!$A34,'Data Log'!$AO$2:$AO$196,0))</f>
        <v>276</v>
      </c>
    </row>
    <row r="35" ht="15.75" customHeight="1">
      <c r="A35" s="1" t="s">
        <v>943</v>
      </c>
      <c r="B35" s="1" t="str">
        <f t="array" ref="B35">INDEX('Data Log'!$C$2:$C$196,MATCH('Data Log_BI'!$A35,'Data Log'!$AO$2:$AO$196,0))</f>
        <v>PG</v>
      </c>
      <c r="C35" s="9">
        <f t="array" ref="C35">INDEX('Data Log'!$D$2:$D$196,MATCH('Data Log_BI'!$A35,'Data Log'!$AO$2:$AO$196,0))</f>
        <v>45117.82847</v>
      </c>
      <c r="D35" s="4" t="str">
        <f t="array" ref="D35">INDEX('Data Log'!$E$2:$E$196,MATCH('Data Log_BI'!$A35,'Data Log'!$AO$2:$AO$196,0))</f>
        <v>CR</v>
      </c>
      <c r="E35" s="4" t="str">
        <f t="array" ref="E35">INDEX('Data Log'!$F$2:$F$196,MATCH('Data Log_BI'!$A35,'Data Log'!$AO$2:$AO$196,0))</f>
        <v>CNR</v>
      </c>
      <c r="F35" s="4" t="str">
        <f t="array" ref="F35">INDEX('Data Log'!$G$2:$G$196,MATCH('Data Log_BI'!$A35,'Data Log'!$AO$2:$AO$196,0))</f>
        <v>Browns Engineering and Construction Pvt Ltd</v>
      </c>
      <c r="G35" s="14">
        <f t="array" ref="G35">INDEX('Data Log'!$H$2:$H$196,MATCH('Data Log_BI'!$A35,'Data Log'!$AO$2:$AO$196,0))</f>
        <v>1125000</v>
      </c>
      <c r="H35" s="14">
        <f t="array" ref="H35">INDEX('Data Log'!$I$2:$I$196,MATCH('Data Log_BI'!$A35,'Data Log'!$AO$2:$AO$196,0))</f>
        <v>1124360.09</v>
      </c>
      <c r="I35" s="5">
        <f t="array" ref="I35">INDEX('Data Log'!$J$2:$J$196,MATCH('Data Log_BI'!$A35,'Data Log'!$AO$2:$AO$196,0))</f>
        <v>2023</v>
      </c>
      <c r="J35" s="5" t="str">
        <f t="array" ref="J35">INDEX('Data Log'!$K$2:$K$196,MATCH('Data Log_BI'!$A35,'Data Log'!$AO$2:$AO$196,0))</f>
        <v>June</v>
      </c>
      <c r="K35" s="5" t="str">
        <f t="array" ref="K35">INDEX('Data Log'!$L$2:$L$196,MATCH('Data Log_BI'!$A35,'Data Log'!$AO$2:$AO$196,0))</f>
        <v/>
      </c>
      <c r="L35" s="4" t="str">
        <f t="array" ref="L35">INDEX('Data Log'!$M$2:$M$196,MATCH('Data Log_BI'!$A35,'Data Log'!$AO$2:$AO$196,0))</f>
        <v/>
      </c>
      <c r="M35" s="4" t="str">
        <f t="array" ref="M35">INDEX('Data Log'!$N$2:$N$196,MATCH('Data Log_BI'!$A35,'Data Log'!$AO$2:$AO$196,0))</f>
        <v>Submit Invoice</v>
      </c>
      <c r="N35" s="1" t="str">
        <f t="array" ref="N35">INDEX('Data Log'!$O$2:$O$196,MATCH('Data Log_BI'!$A35,'Data Log'!$AO$2:$AO$196,0))</f>
        <v>Kaveesha Perera</v>
      </c>
      <c r="O35" s="9">
        <f t="array" ref="O35">INDEX('Data Log'!$P$2:$P$196,MATCH('Data Log_BI'!$A35,'Data Log'!$AO$2:$AO$196,0))</f>
        <v>45124.49631</v>
      </c>
      <c r="P35" s="1" t="str">
        <f t="array" ref="P35">INDEX('Data Log'!$Q$2:$Q$196,MATCH('Data Log_BI'!$A35,'Data Log'!$AO$2:$AO$196,0))</f>
        <v/>
      </c>
      <c r="Q35" s="1" t="str">
        <f t="array" ref="Q35">INDEX('Data Log'!$R$2:$R$196,MATCH('Data Log_BI'!$A35,'Data Log'!$AO$2:$AO$196,0))</f>
        <v/>
      </c>
      <c r="R35" s="1" t="str">
        <f t="array" ref="R35">INDEX('Data Log'!$S$2:$S$196,MATCH('Data Log_BI'!$A35,'Data Log'!$AO$2:$AO$196,0))</f>
        <v/>
      </c>
      <c r="S35" s="9" t="str">
        <f t="array" ref="S35">INDEX('Data Log'!$T$2:$T$196,MATCH('Data Log_BI'!$A35,'Data Log'!$AO$2:$AO$196,0))</f>
        <v/>
      </c>
      <c r="T35" s="1" t="str">
        <f t="array" ref="T35">INDEX('Data Log'!$U$2:$U$196,MATCH('Data Log_BI'!$A35,'Data Log'!$AO$2:$AO$196,0))</f>
        <v/>
      </c>
      <c r="U35" s="1" t="str">
        <f t="array" ref="U35">INDEX('Data Log'!$V$2:$V$196,MATCH('Data Log_BI'!$A35,'Data Log'!$AO$2:$AO$196,0))</f>
        <v/>
      </c>
      <c r="V35" s="9" t="str">
        <f t="array" ref="V35">INDEX('Data Log'!$W$2:$W$196,MATCH('Data Log_BI'!$A35,'Data Log'!$AO$2:$AO$196,0))</f>
        <v/>
      </c>
      <c r="W35" s="1" t="str">
        <f t="array" ref="W35">INDEX('Data Log'!$X$2:$X$196,MATCH('Data Log_BI'!$A35,'Data Log'!$AO$2:$AO$196,0))</f>
        <v/>
      </c>
      <c r="X35" s="1" t="str">
        <f t="array" ref="X35">INDEX('Data Log'!$Y$2:$Y$196,MATCH('Data Log_BI'!$A35,'Data Log'!$AO$2:$AO$196,0))</f>
        <v/>
      </c>
      <c r="Y35" s="9" t="str">
        <f t="array" ref="Y35">INDEX('Data Log'!$Z$2:$Z$196,MATCH('Data Log_BI'!$A35,'Data Log'!$AO$2:$AO$196,0))</f>
        <v/>
      </c>
      <c r="Z35" s="1" t="str">
        <f t="array" ref="Z35">INDEX('Data Log'!$AA$2:$AA$196,MATCH('Data Log_BI'!$A35,'Data Log'!$AO$2:$AO$196,0))</f>
        <v/>
      </c>
      <c r="AA35" s="1" t="str">
        <f t="array" ref="AA35">INDEX('Data Log'!$AB$2:$AB$196,MATCH('Data Log_BI'!$A35,'Data Log'!$AO$2:$AO$196,0))</f>
        <v/>
      </c>
      <c r="AB35" s="9" t="str">
        <f t="array" ref="AB35">INDEX('Data Log'!$AC$2:$AC$196,MATCH('Data Log_BI'!$A35,'Data Log'!$AO$2:$AO$196,0))</f>
        <v/>
      </c>
      <c r="AC35" s="1" t="str">
        <f t="array" ref="AC35">INDEX('Data Log'!$AD$2:$AD$196,MATCH('Data Log_BI'!$A35,'Data Log'!$AO$2:$AO$196,0))</f>
        <v/>
      </c>
      <c r="AD35" s="1" t="str">
        <f t="array" ref="AD35">INDEX('Data Log'!$AE$2:$AE$196,MATCH('Data Log_BI'!$A35,'Data Log'!$AO$2:$AO$196,0))</f>
        <v/>
      </c>
      <c r="AE35" s="1" t="str">
        <f t="array" ref="AE35">INDEX('Data Log'!$AF$2:$AF$196,MATCH('Data Log_BI'!$A35,'Data Log'!$AO$2:$AO$196,0))</f>
        <v/>
      </c>
      <c r="AF35" s="9" t="str">
        <f t="array" ref="AF35">INDEX('Data Log'!$AG$2:$AG$196,MATCH('Data Log_BI'!$A35,'Data Log'!$AO$2:$AO$196,0))</f>
        <v/>
      </c>
      <c r="AG35" s="5" t="str">
        <f t="array" ref="AG35">INDEX('Data Log'!$AH$2:$AH$196,MATCH('Data Log_BI'!$A35,'Data Log'!$AO$2:$AO$196,0))</f>
        <v/>
      </c>
      <c r="AH35" s="15">
        <f t="array" ref="AH35">INDEX('Data Log'!$AI$2:$AI$196,MATCH('Data Log_BI'!$A35,'Data Log'!$AO$2:$AO$196,0))</f>
        <v>0</v>
      </c>
      <c r="AI35" s="1" t="str">
        <f t="array" ref="AI35">INDEX('Data Log'!$AJ$2:$AJ$196,MATCH('Data Log_BI'!$A35,'Data Log'!$AO$2:$AO$196,0))</f>
        <v/>
      </c>
      <c r="AJ35" s="9" t="str">
        <f t="array" ref="AJ35">INDEX('Data Log'!$AK$2:$AK$196,MATCH('Data Log_BI'!$A35,'Data Log'!$AO$2:$AO$196,0))</f>
        <v/>
      </c>
      <c r="AK35" s="1" t="str">
        <f t="array" ref="AK35">INDEX('Data Log'!$AL$2:$AL$196,MATCH('Data Log_BI'!$A35,'Data Log'!$AO$2:$AO$196,0))</f>
        <v/>
      </c>
      <c r="AL35" s="1" t="str">
        <f t="array" ref="AL35">INDEX('Data Log'!$AM$2:$AM$196,MATCH('Data Log_BI'!$A35,'Data Log'!$AO$2:$AO$196,0))</f>
        <v/>
      </c>
      <c r="AM35" s="9" t="str">
        <f t="array" ref="AM35">INDEX('Data Log'!$AN$2:$AN$196,MATCH('Data Log_BI'!$A35,'Data Log'!$AO$2:$AO$196,0))</f>
        <v/>
      </c>
      <c r="AN35" s="1">
        <f t="array" ref="AN35">INDEX('Data Log'!$A$2:$A$196,MATCH('Data Log_BI'!$A35,'Data Log'!$AO$2:$AO$196,0))</f>
        <v>229</v>
      </c>
    </row>
    <row r="36" ht="15.75" customHeight="1">
      <c r="A36" s="1" t="s">
        <v>944</v>
      </c>
      <c r="B36" s="1" t="str">
        <f t="array" ref="B36">INDEX('Data Log'!$C$2:$C$196,MATCH('Data Log_BI'!$A36,'Data Log'!$AO$2:$AO$196,0))</f>
        <v>PG</v>
      </c>
      <c r="C36" s="9" t="str">
        <f t="array" ref="C36">INDEX('Data Log'!$D$2:$D$196,MATCH('Data Log_BI'!$A36,'Data Log'!$AO$2:$AO$196,0))</f>
        <v/>
      </c>
      <c r="D36" s="4" t="str">
        <f t="array" ref="D36">INDEX('Data Log'!$E$2:$E$196,MATCH('Data Log_BI'!$A36,'Data Log'!$AO$2:$AO$196,0))</f>
        <v>CR</v>
      </c>
      <c r="E36" s="4" t="str">
        <f t="array" ref="E36">INDEX('Data Log'!$F$2:$F$196,MATCH('Data Log_BI'!$A36,'Data Log'!$AO$2:$AO$196,0))</f>
        <v>CNR</v>
      </c>
      <c r="F36" s="4" t="str">
        <f t="array" ref="F36">INDEX('Data Log'!$G$2:$G$196,MATCH('Data Log_BI'!$A36,'Data Log'!$AO$2:$AO$196,0))</f>
        <v>Browns Engineering and Construction Pvt Ltd</v>
      </c>
      <c r="G36" s="14">
        <f t="array" ref="G36">INDEX('Data Log'!$H$2:$H$196,MATCH('Data Log_BI'!$A36,'Data Log'!$AO$2:$AO$196,0))</f>
        <v>0</v>
      </c>
      <c r="H36" s="14">
        <f t="array" ref="H36">INDEX('Data Log'!$I$2:$I$196,MATCH('Data Log_BI'!$A36,'Data Log'!$AO$2:$AO$196,0))</f>
        <v>1124360.09</v>
      </c>
      <c r="I36" s="5">
        <f t="array" ref="I36">INDEX('Data Log'!$J$2:$J$196,MATCH('Data Log_BI'!$A36,'Data Log'!$AO$2:$AO$196,0))</f>
        <v>2023</v>
      </c>
      <c r="J36" s="5" t="str">
        <f t="array" ref="J36">INDEX('Data Log'!$K$2:$K$196,MATCH('Data Log_BI'!$A36,'Data Log'!$AO$2:$AO$196,0))</f>
        <v>June</v>
      </c>
      <c r="K36" s="5" t="str">
        <f t="array" ref="K36">INDEX('Data Log'!$L$2:$L$196,MATCH('Data Log_BI'!$A36,'Data Log'!$AO$2:$AO$196,0))</f>
        <v/>
      </c>
      <c r="L36" s="4" t="str">
        <f t="array" ref="L36">INDEX('Data Log'!$M$2:$M$196,MATCH('Data Log_BI'!$A36,'Data Log'!$AO$2:$AO$196,0))</f>
        <v/>
      </c>
      <c r="M36" s="4" t="str">
        <f t="array" ref="M36">INDEX('Data Log'!$N$2:$N$196,MATCH('Data Log_BI'!$A36,'Data Log'!$AO$2:$AO$196,0))</f>
        <v>Create &amp; Upload PO</v>
      </c>
      <c r="N36" s="1" t="str">
        <f t="array" ref="N36">INDEX('Data Log'!$O$2:$O$196,MATCH('Data Log_BI'!$A36,'Data Log'!$AO$2:$AO$196,0))</f>
        <v/>
      </c>
      <c r="O36" s="9" t="str">
        <f t="array" ref="O36">INDEX('Data Log'!$P$2:$P$196,MATCH('Data Log_BI'!$A36,'Data Log'!$AO$2:$AO$196,0))</f>
        <v/>
      </c>
      <c r="P36" s="1" t="str">
        <f t="array" ref="P36">INDEX('Data Log'!$Q$2:$Q$196,MATCH('Data Log_BI'!$A36,'Data Log'!$AO$2:$AO$196,0))</f>
        <v/>
      </c>
      <c r="Q36" s="1" t="str">
        <f t="array" ref="Q36">INDEX('Data Log'!$R$2:$R$196,MATCH('Data Log_BI'!$A36,'Data Log'!$AO$2:$AO$196,0))</f>
        <v/>
      </c>
      <c r="R36" s="1" t="str">
        <f t="array" ref="R36">INDEX('Data Log'!$S$2:$S$196,MATCH('Data Log_BI'!$A36,'Data Log'!$AO$2:$AO$196,0))</f>
        <v/>
      </c>
      <c r="S36" s="9" t="str">
        <f t="array" ref="S36">INDEX('Data Log'!$T$2:$T$196,MATCH('Data Log_BI'!$A36,'Data Log'!$AO$2:$AO$196,0))</f>
        <v/>
      </c>
      <c r="T36" s="1" t="str">
        <f t="array" ref="T36">INDEX('Data Log'!$U$2:$U$196,MATCH('Data Log_BI'!$A36,'Data Log'!$AO$2:$AO$196,0))</f>
        <v/>
      </c>
      <c r="U36" s="1" t="str">
        <f t="array" ref="U36">INDEX('Data Log'!$V$2:$V$196,MATCH('Data Log_BI'!$A36,'Data Log'!$AO$2:$AO$196,0))</f>
        <v/>
      </c>
      <c r="V36" s="9" t="str">
        <f t="array" ref="V36">INDEX('Data Log'!$W$2:$W$196,MATCH('Data Log_BI'!$A36,'Data Log'!$AO$2:$AO$196,0))</f>
        <v/>
      </c>
      <c r="W36" s="1" t="str">
        <f t="array" ref="W36">INDEX('Data Log'!$X$2:$X$196,MATCH('Data Log_BI'!$A36,'Data Log'!$AO$2:$AO$196,0))</f>
        <v/>
      </c>
      <c r="X36" s="1" t="str">
        <f t="array" ref="X36">INDEX('Data Log'!$Y$2:$Y$196,MATCH('Data Log_BI'!$A36,'Data Log'!$AO$2:$AO$196,0))</f>
        <v/>
      </c>
      <c r="Y36" s="9" t="str">
        <f t="array" ref="Y36">INDEX('Data Log'!$Z$2:$Z$196,MATCH('Data Log_BI'!$A36,'Data Log'!$AO$2:$AO$196,0))</f>
        <v/>
      </c>
      <c r="Z36" s="1" t="str">
        <f t="array" ref="Z36">INDEX('Data Log'!$AA$2:$AA$196,MATCH('Data Log_BI'!$A36,'Data Log'!$AO$2:$AO$196,0))</f>
        <v/>
      </c>
      <c r="AA36" s="1" t="str">
        <f t="array" ref="AA36">INDEX('Data Log'!$AB$2:$AB$196,MATCH('Data Log_BI'!$A36,'Data Log'!$AO$2:$AO$196,0))</f>
        <v/>
      </c>
      <c r="AB36" s="9" t="str">
        <f t="array" ref="AB36">INDEX('Data Log'!$AC$2:$AC$196,MATCH('Data Log_BI'!$A36,'Data Log'!$AO$2:$AO$196,0))</f>
        <v/>
      </c>
      <c r="AC36" s="1" t="str">
        <f t="array" ref="AC36">INDEX('Data Log'!$AD$2:$AD$196,MATCH('Data Log_BI'!$A36,'Data Log'!$AO$2:$AO$196,0))</f>
        <v/>
      </c>
      <c r="AD36" s="1" t="str">
        <f t="array" ref="AD36">INDEX('Data Log'!$AE$2:$AE$196,MATCH('Data Log_BI'!$A36,'Data Log'!$AO$2:$AO$196,0))</f>
        <v>Approved</v>
      </c>
      <c r="AE36" s="1" t="str">
        <f t="array" ref="AE36">INDEX('Data Log'!$AF$2:$AF$196,MATCH('Data Log_BI'!$A36,'Data Log'!$AO$2:$AO$196,0))</f>
        <v>Nadeesha Ranaweera</v>
      </c>
      <c r="AF36" s="9">
        <f t="array" ref="AF36">INDEX('Data Log'!$AG$2:$AG$196,MATCH('Data Log_BI'!$A36,'Data Log'!$AO$2:$AO$196,0))</f>
        <v>45135.92416</v>
      </c>
      <c r="AG36" s="5">
        <f t="array" ref="AG36">INDEX('Data Log'!$AH$2:$AH$196,MATCH('Data Log_BI'!$A36,'Data Log'!$AO$2:$AO$196,0))</f>
        <v>3100028704</v>
      </c>
      <c r="AH36" s="15">
        <f t="array" ref="AH36">INDEX('Data Log'!$AI$2:$AI$196,MATCH('Data Log_BI'!$A36,'Data Log'!$AO$2:$AO$196,0))</f>
        <v>0</v>
      </c>
      <c r="AI36" s="1" t="str">
        <f t="array" ref="AI36">INDEX('Data Log'!$AJ$2:$AJ$196,MATCH('Data Log_BI'!$A36,'Data Log'!$AO$2:$AO$196,0))</f>
        <v/>
      </c>
      <c r="AJ36" s="9" t="str">
        <f t="array" ref="AJ36">INDEX('Data Log'!$AK$2:$AK$196,MATCH('Data Log_BI'!$A36,'Data Log'!$AO$2:$AO$196,0))</f>
        <v/>
      </c>
      <c r="AK36" s="1" t="str">
        <f t="array" ref="AK36">INDEX('Data Log'!$AL$2:$AL$196,MATCH('Data Log_BI'!$A36,'Data Log'!$AO$2:$AO$196,0))</f>
        <v/>
      </c>
      <c r="AL36" s="1" t="str">
        <f t="array" ref="AL36">INDEX('Data Log'!$AM$2:$AM$196,MATCH('Data Log_BI'!$A36,'Data Log'!$AO$2:$AO$196,0))</f>
        <v/>
      </c>
      <c r="AM36" s="9" t="str">
        <f t="array" ref="AM36">INDEX('Data Log'!$AN$2:$AN$196,MATCH('Data Log_BI'!$A36,'Data Log'!$AO$2:$AO$196,0))</f>
        <v/>
      </c>
      <c r="AN36" s="1">
        <f t="array" ref="AN36">INDEX('Data Log'!$A$2:$A$196,MATCH('Data Log_BI'!$A36,'Data Log'!$AO$2:$AO$196,0))</f>
        <v>578</v>
      </c>
    </row>
    <row r="37" ht="15.75" customHeight="1">
      <c r="A37" s="1" t="s">
        <v>945</v>
      </c>
      <c r="B37" s="1" t="str">
        <f t="array" ref="B37">INDEX('Data Log'!$C$2:$C$196,MATCH('Data Log_BI'!$A37,'Data Log'!$AO$2:$AO$196,0))</f>
        <v>PIS</v>
      </c>
      <c r="C37" s="9" t="str">
        <f t="array" ref="C37">INDEX('Data Log'!$D$2:$D$196,MATCH('Data Log_BI'!$A37,'Data Log'!$AO$2:$AO$196,0))</f>
        <v/>
      </c>
      <c r="D37" s="4" t="str">
        <f t="array" ref="D37">INDEX('Data Log'!$E$2:$E$196,MATCH('Data Log_BI'!$A37,'Data Log'!$AO$2:$AO$196,0))</f>
        <v>CR</v>
      </c>
      <c r="E37" s="4" t="str">
        <f t="array" ref="E37">INDEX('Data Log'!$F$2:$F$196,MATCH('Data Log_BI'!$A37,'Data Log'!$AO$2:$AO$196,0))</f>
        <v>CNR</v>
      </c>
      <c r="F37" s="4" t="str">
        <f t="array" ref="F37">INDEX('Data Log'!$G$2:$G$196,MATCH('Data Log_BI'!$A37,'Data Log'!$AO$2:$AO$196,0))</f>
        <v>Browns Engineering and Construction Pvt Ltd</v>
      </c>
      <c r="G37" s="14">
        <f t="array" ref="G37">INDEX('Data Log'!$H$2:$H$196,MATCH('Data Log_BI'!$A37,'Data Log'!$AO$2:$AO$196,0))</f>
        <v>0</v>
      </c>
      <c r="H37" s="14">
        <f t="array" ref="H37">INDEX('Data Log'!$I$2:$I$196,MATCH('Data Log_BI'!$A37,'Data Log'!$AO$2:$AO$196,0))</f>
        <v>10</v>
      </c>
      <c r="I37" s="5">
        <f t="array" ref="I37">INDEX('Data Log'!$J$2:$J$196,MATCH('Data Log_BI'!$A37,'Data Log'!$AO$2:$AO$196,0))</f>
        <v>2023</v>
      </c>
      <c r="J37" s="5" t="str">
        <f t="array" ref="J37">INDEX('Data Log'!$K$2:$K$196,MATCH('Data Log_BI'!$A37,'Data Log'!$AO$2:$AO$196,0))</f>
        <v>April</v>
      </c>
      <c r="K37" s="5" t="str">
        <f t="array" ref="K37">INDEX('Data Log'!$L$2:$L$196,MATCH('Data Log_BI'!$A37,'Data Log'!$AO$2:$AO$196,0))</f>
        <v/>
      </c>
      <c r="L37" s="4" t="str">
        <f t="array" ref="L37">INDEX('Data Log'!$M$2:$M$196,MATCH('Data Log_BI'!$A37,'Data Log'!$AO$2:$AO$196,0))</f>
        <v/>
      </c>
      <c r="M37" s="4" t="str">
        <f t="array" ref="M37">INDEX('Data Log'!$N$2:$N$196,MATCH('Data Log_BI'!$A37,'Data Log'!$AO$2:$AO$196,0))</f>
        <v>Create &amp; Upload PO</v>
      </c>
      <c r="N37" s="1" t="str">
        <f t="array" ref="N37">INDEX('Data Log'!$O$2:$O$196,MATCH('Data Log_BI'!$A37,'Data Log'!$AO$2:$AO$196,0))</f>
        <v/>
      </c>
      <c r="O37" s="9" t="str">
        <f t="array" ref="O37">INDEX('Data Log'!$P$2:$P$196,MATCH('Data Log_BI'!$A37,'Data Log'!$AO$2:$AO$196,0))</f>
        <v/>
      </c>
      <c r="P37" s="1" t="str">
        <f t="array" ref="P37">INDEX('Data Log'!$Q$2:$Q$196,MATCH('Data Log_BI'!$A37,'Data Log'!$AO$2:$AO$196,0))</f>
        <v/>
      </c>
      <c r="Q37" s="1" t="str">
        <f t="array" ref="Q37">INDEX('Data Log'!$R$2:$R$196,MATCH('Data Log_BI'!$A37,'Data Log'!$AO$2:$AO$196,0))</f>
        <v/>
      </c>
      <c r="R37" s="1" t="str">
        <f t="array" ref="R37">INDEX('Data Log'!$S$2:$S$196,MATCH('Data Log_BI'!$A37,'Data Log'!$AO$2:$AO$196,0))</f>
        <v/>
      </c>
      <c r="S37" s="9" t="str">
        <f t="array" ref="S37">INDEX('Data Log'!$T$2:$T$196,MATCH('Data Log_BI'!$A37,'Data Log'!$AO$2:$AO$196,0))</f>
        <v/>
      </c>
      <c r="T37" s="1" t="str">
        <f t="array" ref="T37">INDEX('Data Log'!$U$2:$U$196,MATCH('Data Log_BI'!$A37,'Data Log'!$AO$2:$AO$196,0))</f>
        <v/>
      </c>
      <c r="U37" s="1" t="str">
        <f t="array" ref="U37">INDEX('Data Log'!$V$2:$V$196,MATCH('Data Log_BI'!$A37,'Data Log'!$AO$2:$AO$196,0))</f>
        <v/>
      </c>
      <c r="V37" s="9" t="str">
        <f t="array" ref="V37">INDEX('Data Log'!$W$2:$W$196,MATCH('Data Log_BI'!$A37,'Data Log'!$AO$2:$AO$196,0))</f>
        <v/>
      </c>
      <c r="W37" s="1" t="str">
        <f t="array" ref="W37">INDEX('Data Log'!$X$2:$X$196,MATCH('Data Log_BI'!$A37,'Data Log'!$AO$2:$AO$196,0))</f>
        <v/>
      </c>
      <c r="X37" s="1" t="str">
        <f t="array" ref="X37">INDEX('Data Log'!$Y$2:$Y$196,MATCH('Data Log_BI'!$A37,'Data Log'!$AO$2:$AO$196,0))</f>
        <v/>
      </c>
      <c r="Y37" s="9" t="str">
        <f t="array" ref="Y37">INDEX('Data Log'!$Z$2:$Z$196,MATCH('Data Log_BI'!$A37,'Data Log'!$AO$2:$AO$196,0))</f>
        <v/>
      </c>
      <c r="Z37" s="1" t="str">
        <f t="array" ref="Z37">INDEX('Data Log'!$AA$2:$AA$196,MATCH('Data Log_BI'!$A37,'Data Log'!$AO$2:$AO$196,0))</f>
        <v/>
      </c>
      <c r="AA37" s="1" t="str">
        <f t="array" ref="AA37">INDEX('Data Log'!$AB$2:$AB$196,MATCH('Data Log_BI'!$A37,'Data Log'!$AO$2:$AO$196,0))</f>
        <v/>
      </c>
      <c r="AB37" s="9" t="str">
        <f t="array" ref="AB37">INDEX('Data Log'!$AC$2:$AC$196,MATCH('Data Log_BI'!$A37,'Data Log'!$AO$2:$AO$196,0))</f>
        <v/>
      </c>
      <c r="AC37" s="1" t="str">
        <f t="array" ref="AC37">INDEX('Data Log'!$AD$2:$AD$196,MATCH('Data Log_BI'!$A37,'Data Log'!$AO$2:$AO$196,0))</f>
        <v/>
      </c>
      <c r="AD37" s="1" t="str">
        <f t="array" ref="AD37">INDEX('Data Log'!$AE$2:$AE$196,MATCH('Data Log_BI'!$A37,'Data Log'!$AO$2:$AO$196,0))</f>
        <v>Approved</v>
      </c>
      <c r="AE37" s="1" t="str">
        <f t="array" ref="AE37">INDEX('Data Log'!$AF$2:$AF$196,MATCH('Data Log_BI'!$A37,'Data Log'!$AO$2:$AO$196,0))</f>
        <v>Janagan Kathiramalainathan</v>
      </c>
      <c r="AF37" s="9">
        <f t="array" ref="AF37">INDEX('Data Log'!$AG$2:$AG$196,MATCH('Data Log_BI'!$A37,'Data Log'!$AO$2:$AO$196,0))</f>
        <v>45113.45663</v>
      </c>
      <c r="AG37" s="5" t="str">
        <f t="array" ref="AG37">INDEX('Data Log'!$AH$2:$AH$196,MATCH('Data Log_BI'!$A37,'Data Log'!$AO$2:$AO$196,0))</f>
        <v/>
      </c>
      <c r="AH37" s="15">
        <f t="array" ref="AH37">INDEX('Data Log'!$AI$2:$AI$196,MATCH('Data Log_BI'!$A37,'Data Log'!$AO$2:$AO$196,0))</f>
        <v>0</v>
      </c>
      <c r="AI37" s="1" t="str">
        <f t="array" ref="AI37">INDEX('Data Log'!$AJ$2:$AJ$196,MATCH('Data Log_BI'!$A37,'Data Log'!$AO$2:$AO$196,0))</f>
        <v/>
      </c>
      <c r="AJ37" s="9" t="str">
        <f t="array" ref="AJ37">INDEX('Data Log'!$AK$2:$AK$196,MATCH('Data Log_BI'!$A37,'Data Log'!$AO$2:$AO$196,0))</f>
        <v/>
      </c>
      <c r="AK37" s="1" t="str">
        <f t="array" ref="AK37">INDEX('Data Log'!$AL$2:$AL$196,MATCH('Data Log_BI'!$A37,'Data Log'!$AO$2:$AO$196,0))</f>
        <v/>
      </c>
      <c r="AL37" s="1" t="str">
        <f t="array" ref="AL37">INDEX('Data Log'!$AM$2:$AM$196,MATCH('Data Log_BI'!$A37,'Data Log'!$AO$2:$AO$196,0))</f>
        <v/>
      </c>
      <c r="AM37" s="9" t="str">
        <f t="array" ref="AM37">INDEX('Data Log'!$AN$2:$AN$196,MATCH('Data Log_BI'!$A37,'Data Log'!$AO$2:$AO$196,0))</f>
        <v/>
      </c>
      <c r="AN37" s="1">
        <f t="array" ref="AN37">INDEX('Data Log'!$A$2:$A$196,MATCH('Data Log_BI'!$A37,'Data Log'!$AO$2:$AO$196,0))</f>
        <v>137</v>
      </c>
    </row>
    <row r="38" ht="15.75" customHeight="1">
      <c r="A38" s="1" t="s">
        <v>946</v>
      </c>
      <c r="B38" s="1" t="str">
        <f t="array" ref="B38">INDEX('Data Log'!$C$2:$C$196,MATCH('Data Log_BI'!$A38,'Data Log'!$AO$2:$AO$196,0))</f>
        <v>PIS</v>
      </c>
      <c r="C38" s="9" t="str">
        <f t="array" ref="C38">INDEX('Data Log'!$D$2:$D$196,MATCH('Data Log_BI'!$A38,'Data Log'!$AO$2:$AO$196,0))</f>
        <v/>
      </c>
      <c r="D38" s="4" t="str">
        <f t="array" ref="D38">INDEX('Data Log'!$E$2:$E$196,MATCH('Data Log_BI'!$A38,'Data Log'!$AO$2:$AO$196,0))</f>
        <v>CR</v>
      </c>
      <c r="E38" s="4" t="str">
        <f t="array" ref="E38">INDEX('Data Log'!$F$2:$F$196,MATCH('Data Log_BI'!$A38,'Data Log'!$AO$2:$AO$196,0))</f>
        <v>CNR</v>
      </c>
      <c r="F38" s="4" t="str">
        <f t="array" ref="F38">INDEX('Data Log'!$G$2:$G$196,MATCH('Data Log_BI'!$A38,'Data Log'!$AO$2:$AO$196,0))</f>
        <v>Browns Engineering and Construction Pvt Ltd</v>
      </c>
      <c r="G38" s="14">
        <f t="array" ref="G38">INDEX('Data Log'!$H$2:$H$196,MATCH('Data Log_BI'!$A38,'Data Log'!$AO$2:$AO$196,0))</f>
        <v>0</v>
      </c>
      <c r="H38" s="14">
        <f t="array" ref="H38">INDEX('Data Log'!$I$2:$I$196,MATCH('Data Log_BI'!$A38,'Data Log'!$AO$2:$AO$196,0))</f>
        <v>10</v>
      </c>
      <c r="I38" s="5">
        <f t="array" ref="I38">INDEX('Data Log'!$J$2:$J$196,MATCH('Data Log_BI'!$A38,'Data Log'!$AO$2:$AO$196,0))</f>
        <v>2023</v>
      </c>
      <c r="J38" s="5" t="str">
        <f t="array" ref="J38">INDEX('Data Log'!$K$2:$K$196,MATCH('Data Log_BI'!$A38,'Data Log'!$AO$2:$AO$196,0))</f>
        <v>April</v>
      </c>
      <c r="K38" s="5" t="str">
        <f t="array" ref="K38">INDEX('Data Log'!$L$2:$L$196,MATCH('Data Log_BI'!$A38,'Data Log'!$AO$2:$AO$196,0))</f>
        <v/>
      </c>
      <c r="L38" s="4" t="str">
        <f t="array" ref="L38">INDEX('Data Log'!$M$2:$M$196,MATCH('Data Log_BI'!$A38,'Data Log'!$AO$2:$AO$196,0))</f>
        <v/>
      </c>
      <c r="M38" s="4" t="str">
        <f t="array" ref="M38">INDEX('Data Log'!$N$2:$N$196,MATCH('Data Log_BI'!$A38,'Data Log'!$AO$2:$AO$196,0))</f>
        <v>Create SES and Send to Finance</v>
      </c>
      <c r="N38" s="1" t="str">
        <f t="array" ref="N38">INDEX('Data Log'!$O$2:$O$196,MATCH('Data Log_BI'!$A38,'Data Log'!$AO$2:$AO$196,0))</f>
        <v/>
      </c>
      <c r="O38" s="9" t="str">
        <f t="array" ref="O38">INDEX('Data Log'!$P$2:$P$196,MATCH('Data Log_BI'!$A38,'Data Log'!$AO$2:$AO$196,0))</f>
        <v/>
      </c>
      <c r="P38" s="1" t="str">
        <f t="array" ref="P38">INDEX('Data Log'!$Q$2:$Q$196,MATCH('Data Log_BI'!$A38,'Data Log'!$AO$2:$AO$196,0))</f>
        <v/>
      </c>
      <c r="Q38" s="1" t="str">
        <f t="array" ref="Q38">INDEX('Data Log'!$R$2:$R$196,MATCH('Data Log_BI'!$A38,'Data Log'!$AO$2:$AO$196,0))</f>
        <v/>
      </c>
      <c r="R38" s="1" t="str">
        <f t="array" ref="R38">INDEX('Data Log'!$S$2:$S$196,MATCH('Data Log_BI'!$A38,'Data Log'!$AO$2:$AO$196,0))</f>
        <v/>
      </c>
      <c r="S38" s="9" t="str">
        <f t="array" ref="S38">INDEX('Data Log'!$T$2:$T$196,MATCH('Data Log_BI'!$A38,'Data Log'!$AO$2:$AO$196,0))</f>
        <v/>
      </c>
      <c r="T38" s="1" t="str">
        <f t="array" ref="T38">INDEX('Data Log'!$U$2:$U$196,MATCH('Data Log_BI'!$A38,'Data Log'!$AO$2:$AO$196,0))</f>
        <v/>
      </c>
      <c r="U38" s="1" t="str">
        <f t="array" ref="U38">INDEX('Data Log'!$V$2:$V$196,MATCH('Data Log_BI'!$A38,'Data Log'!$AO$2:$AO$196,0))</f>
        <v/>
      </c>
      <c r="V38" s="9" t="str">
        <f t="array" ref="V38">INDEX('Data Log'!$W$2:$W$196,MATCH('Data Log_BI'!$A38,'Data Log'!$AO$2:$AO$196,0))</f>
        <v/>
      </c>
      <c r="W38" s="1" t="str">
        <f t="array" ref="W38">INDEX('Data Log'!$X$2:$X$196,MATCH('Data Log_BI'!$A38,'Data Log'!$AO$2:$AO$196,0))</f>
        <v/>
      </c>
      <c r="X38" s="1" t="str">
        <f t="array" ref="X38">INDEX('Data Log'!$Y$2:$Y$196,MATCH('Data Log_BI'!$A38,'Data Log'!$AO$2:$AO$196,0))</f>
        <v/>
      </c>
      <c r="Y38" s="9" t="str">
        <f t="array" ref="Y38">INDEX('Data Log'!$Z$2:$Z$196,MATCH('Data Log_BI'!$A38,'Data Log'!$AO$2:$AO$196,0))</f>
        <v/>
      </c>
      <c r="Z38" s="1" t="str">
        <f t="array" ref="Z38">INDEX('Data Log'!$AA$2:$AA$196,MATCH('Data Log_BI'!$A38,'Data Log'!$AO$2:$AO$196,0))</f>
        <v/>
      </c>
      <c r="AA38" s="1" t="str">
        <f t="array" ref="AA38">INDEX('Data Log'!$AB$2:$AB$196,MATCH('Data Log_BI'!$A38,'Data Log'!$AO$2:$AO$196,0))</f>
        <v/>
      </c>
      <c r="AB38" s="9" t="str">
        <f t="array" ref="AB38">INDEX('Data Log'!$AC$2:$AC$196,MATCH('Data Log_BI'!$A38,'Data Log'!$AO$2:$AO$196,0))</f>
        <v/>
      </c>
      <c r="AC38" s="1" t="str">
        <f t="array" ref="AC38">INDEX('Data Log'!$AD$2:$AD$196,MATCH('Data Log_BI'!$A38,'Data Log'!$AO$2:$AO$196,0))</f>
        <v/>
      </c>
      <c r="AD38" s="1" t="str">
        <f t="array" ref="AD38">INDEX('Data Log'!$AE$2:$AE$196,MATCH('Data Log_BI'!$A38,'Data Log'!$AO$2:$AO$196,0))</f>
        <v/>
      </c>
      <c r="AE38" s="1" t="str">
        <f t="array" ref="AE38">INDEX('Data Log'!$AF$2:$AF$196,MATCH('Data Log_BI'!$A38,'Data Log'!$AO$2:$AO$196,0))</f>
        <v/>
      </c>
      <c r="AF38" s="9" t="str">
        <f t="array" ref="AF38">INDEX('Data Log'!$AG$2:$AG$196,MATCH('Data Log_BI'!$A38,'Data Log'!$AO$2:$AO$196,0))</f>
        <v/>
      </c>
      <c r="AG38" s="5" t="str">
        <f t="array" ref="AG38">INDEX('Data Log'!$AH$2:$AH$196,MATCH('Data Log_BI'!$A38,'Data Log'!$AO$2:$AO$196,0))</f>
        <v/>
      </c>
      <c r="AH38" s="15">
        <f t="array" ref="AH38">INDEX('Data Log'!$AI$2:$AI$196,MATCH('Data Log_BI'!$A38,'Data Log'!$AO$2:$AO$196,0))</f>
        <v>0</v>
      </c>
      <c r="AI38" s="1" t="str">
        <f t="array" ref="AI38">INDEX('Data Log'!$AJ$2:$AJ$196,MATCH('Data Log_BI'!$A38,'Data Log'!$AO$2:$AO$196,0))</f>
        <v>Janagan Kathiramalainathan</v>
      </c>
      <c r="AJ38" s="9">
        <f t="array" ref="AJ38">INDEX('Data Log'!$AK$2:$AK$196,MATCH('Data Log_BI'!$A38,'Data Log'!$AO$2:$AO$196,0))</f>
        <v>45113.45685</v>
      </c>
      <c r="AK38" s="1" t="str">
        <f t="array" ref="AK38">INDEX('Data Log'!$AL$2:$AL$196,MATCH('Data Log_BI'!$A38,'Data Log'!$AO$2:$AO$196,0))</f>
        <v/>
      </c>
      <c r="AL38" s="1" t="str">
        <f t="array" ref="AL38">INDEX('Data Log'!$AM$2:$AM$196,MATCH('Data Log_BI'!$A38,'Data Log'!$AO$2:$AO$196,0))</f>
        <v/>
      </c>
      <c r="AM38" s="9" t="str">
        <f t="array" ref="AM38">INDEX('Data Log'!$AN$2:$AN$196,MATCH('Data Log_BI'!$A38,'Data Log'!$AO$2:$AO$196,0))</f>
        <v/>
      </c>
      <c r="AN38" s="1">
        <f t="array" ref="AN38">INDEX('Data Log'!$A$2:$A$196,MATCH('Data Log_BI'!$A38,'Data Log'!$AO$2:$AO$196,0))</f>
        <v>138</v>
      </c>
    </row>
    <row r="39" ht="15.75" customHeight="1">
      <c r="A39" s="1" t="s">
        <v>947</v>
      </c>
      <c r="B39" s="1" t="str">
        <f t="array" ref="B39">INDEX('Data Log'!$C$2:$C$196,MATCH('Data Log_BI'!$A39,'Data Log'!$AO$2:$AO$196,0))</f>
        <v>PIS</v>
      </c>
      <c r="C39" s="9" t="str">
        <f t="array" ref="C39">INDEX('Data Log'!$D$2:$D$196,MATCH('Data Log_BI'!$A39,'Data Log'!$AO$2:$AO$196,0))</f>
        <v/>
      </c>
      <c r="D39" s="4" t="str">
        <f t="array" ref="D39">INDEX('Data Log'!$E$2:$E$196,MATCH('Data Log_BI'!$A39,'Data Log'!$AO$2:$AO$196,0))</f>
        <v>CR</v>
      </c>
      <c r="E39" s="4" t="str">
        <f t="array" ref="E39">INDEX('Data Log'!$F$2:$F$196,MATCH('Data Log_BI'!$A39,'Data Log'!$AO$2:$AO$196,0))</f>
        <v>CNR</v>
      </c>
      <c r="F39" s="4" t="str">
        <f t="array" ref="F39">INDEX('Data Log'!$G$2:$G$196,MATCH('Data Log_BI'!$A39,'Data Log'!$AO$2:$AO$196,0))</f>
        <v>Browns Engineering and Construction Pvt Ltd</v>
      </c>
      <c r="G39" s="14">
        <f t="array" ref="G39">INDEX('Data Log'!$H$2:$H$196,MATCH('Data Log_BI'!$A39,'Data Log'!$AO$2:$AO$196,0))</f>
        <v>0</v>
      </c>
      <c r="H39" s="14">
        <f t="array" ref="H39">INDEX('Data Log'!$I$2:$I$196,MATCH('Data Log_BI'!$A39,'Data Log'!$AO$2:$AO$196,0))</f>
        <v>10</v>
      </c>
      <c r="I39" s="5">
        <f t="array" ref="I39">INDEX('Data Log'!$J$2:$J$196,MATCH('Data Log_BI'!$A39,'Data Log'!$AO$2:$AO$196,0))</f>
        <v>2023</v>
      </c>
      <c r="J39" s="5" t="str">
        <f t="array" ref="J39">INDEX('Data Log'!$K$2:$K$196,MATCH('Data Log_BI'!$A39,'Data Log'!$AO$2:$AO$196,0))</f>
        <v>April</v>
      </c>
      <c r="K39" s="5" t="str">
        <f t="array" ref="K39">INDEX('Data Log'!$L$2:$L$196,MATCH('Data Log_BI'!$A39,'Data Log'!$AO$2:$AO$196,0))</f>
        <v>Janagan Kathiramalainathan</v>
      </c>
      <c r="L39" s="4" t="str">
        <f t="array" ref="L39">INDEX('Data Log'!$M$2:$M$196,MATCH('Data Log_BI'!$A39,'Data Log'!$AO$2:$AO$196,0))</f>
        <v/>
      </c>
      <c r="M39" s="4" t="str">
        <f t="array" ref="M39">INDEX('Data Log'!$N$2:$N$196,MATCH('Data Log_BI'!$A39,'Data Log'!$AO$2:$AO$196,0))</f>
        <v>Invoice Validation</v>
      </c>
      <c r="N39" s="1" t="str">
        <f t="array" ref="N39">INDEX('Data Log'!$O$2:$O$196,MATCH('Data Log_BI'!$A39,'Data Log'!$AO$2:$AO$196,0))</f>
        <v/>
      </c>
      <c r="O39" s="9" t="str">
        <f t="array" ref="O39">INDEX('Data Log'!$P$2:$P$196,MATCH('Data Log_BI'!$A39,'Data Log'!$AO$2:$AO$196,0))</f>
        <v/>
      </c>
      <c r="P39" s="1" t="str">
        <f t="array" ref="P39">INDEX('Data Log'!$Q$2:$Q$196,MATCH('Data Log_BI'!$A39,'Data Log'!$AO$2:$AO$196,0))</f>
        <v/>
      </c>
      <c r="Q39" s="1" t="str">
        <f t="array" ref="Q39">INDEX('Data Log'!$R$2:$R$196,MATCH('Data Log_BI'!$A39,'Data Log'!$AO$2:$AO$196,0))</f>
        <v>Approved</v>
      </c>
      <c r="R39" s="1" t="str">
        <f t="array" ref="R39">INDEX('Data Log'!$S$2:$S$196,MATCH('Data Log_BI'!$A39,'Data Log'!$AO$2:$AO$196,0))</f>
        <v>Janagan Kathiramalainathan</v>
      </c>
      <c r="S39" s="9">
        <f t="array" ref="S39">INDEX('Data Log'!$T$2:$T$196,MATCH('Data Log_BI'!$A39,'Data Log'!$AO$2:$AO$196,0))</f>
        <v>45113.45598</v>
      </c>
      <c r="T39" s="1" t="str">
        <f t="array" ref="T39">INDEX('Data Log'!$U$2:$U$196,MATCH('Data Log_BI'!$A39,'Data Log'!$AO$2:$AO$196,0))</f>
        <v/>
      </c>
      <c r="U39" s="1" t="str">
        <f t="array" ref="U39">INDEX('Data Log'!$V$2:$V$196,MATCH('Data Log_BI'!$A39,'Data Log'!$AO$2:$AO$196,0))</f>
        <v/>
      </c>
      <c r="V39" s="9" t="str">
        <f t="array" ref="V39">INDEX('Data Log'!$W$2:$W$196,MATCH('Data Log_BI'!$A39,'Data Log'!$AO$2:$AO$196,0))</f>
        <v/>
      </c>
      <c r="W39" s="1" t="str">
        <f t="array" ref="W39">INDEX('Data Log'!$X$2:$X$196,MATCH('Data Log_BI'!$A39,'Data Log'!$AO$2:$AO$196,0))</f>
        <v/>
      </c>
      <c r="X39" s="1" t="str">
        <f t="array" ref="X39">INDEX('Data Log'!$Y$2:$Y$196,MATCH('Data Log_BI'!$A39,'Data Log'!$AO$2:$AO$196,0))</f>
        <v/>
      </c>
      <c r="Y39" s="9" t="str">
        <f t="array" ref="Y39">INDEX('Data Log'!$Z$2:$Z$196,MATCH('Data Log_BI'!$A39,'Data Log'!$AO$2:$AO$196,0))</f>
        <v/>
      </c>
      <c r="Z39" s="1" t="str">
        <f t="array" ref="Z39">INDEX('Data Log'!$AA$2:$AA$196,MATCH('Data Log_BI'!$A39,'Data Log'!$AO$2:$AO$196,0))</f>
        <v/>
      </c>
      <c r="AA39" s="1" t="str">
        <f t="array" ref="AA39">INDEX('Data Log'!$AB$2:$AB$196,MATCH('Data Log_BI'!$A39,'Data Log'!$AO$2:$AO$196,0))</f>
        <v/>
      </c>
      <c r="AB39" s="9" t="str">
        <f t="array" ref="AB39">INDEX('Data Log'!$AC$2:$AC$196,MATCH('Data Log_BI'!$A39,'Data Log'!$AO$2:$AO$196,0))</f>
        <v/>
      </c>
      <c r="AC39" s="1" t="str">
        <f t="array" ref="AC39">INDEX('Data Log'!$AD$2:$AD$196,MATCH('Data Log_BI'!$A39,'Data Log'!$AO$2:$AO$196,0))</f>
        <v/>
      </c>
      <c r="AD39" s="1" t="str">
        <f t="array" ref="AD39">INDEX('Data Log'!$AE$2:$AE$196,MATCH('Data Log_BI'!$A39,'Data Log'!$AO$2:$AO$196,0))</f>
        <v/>
      </c>
      <c r="AE39" s="1" t="str">
        <f t="array" ref="AE39">INDEX('Data Log'!$AF$2:$AF$196,MATCH('Data Log_BI'!$A39,'Data Log'!$AO$2:$AO$196,0))</f>
        <v/>
      </c>
      <c r="AF39" s="9" t="str">
        <f t="array" ref="AF39">INDEX('Data Log'!$AG$2:$AG$196,MATCH('Data Log_BI'!$A39,'Data Log'!$AO$2:$AO$196,0))</f>
        <v/>
      </c>
      <c r="AG39" s="5" t="str">
        <f t="array" ref="AG39">INDEX('Data Log'!$AH$2:$AH$196,MATCH('Data Log_BI'!$A39,'Data Log'!$AO$2:$AO$196,0))</f>
        <v/>
      </c>
      <c r="AH39" s="15">
        <f t="array" ref="AH39">INDEX('Data Log'!$AI$2:$AI$196,MATCH('Data Log_BI'!$A39,'Data Log'!$AO$2:$AO$196,0))</f>
        <v>0</v>
      </c>
      <c r="AI39" s="1" t="str">
        <f t="array" ref="AI39">INDEX('Data Log'!$AJ$2:$AJ$196,MATCH('Data Log_BI'!$A39,'Data Log'!$AO$2:$AO$196,0))</f>
        <v/>
      </c>
      <c r="AJ39" s="9" t="str">
        <f t="array" ref="AJ39">INDEX('Data Log'!$AK$2:$AK$196,MATCH('Data Log_BI'!$A39,'Data Log'!$AO$2:$AO$196,0))</f>
        <v/>
      </c>
      <c r="AK39" s="1" t="str">
        <f t="array" ref="AK39">INDEX('Data Log'!$AL$2:$AL$196,MATCH('Data Log_BI'!$A39,'Data Log'!$AO$2:$AO$196,0))</f>
        <v/>
      </c>
      <c r="AL39" s="1" t="str">
        <f t="array" ref="AL39">INDEX('Data Log'!$AM$2:$AM$196,MATCH('Data Log_BI'!$A39,'Data Log'!$AO$2:$AO$196,0))</f>
        <v/>
      </c>
      <c r="AM39" s="9" t="str">
        <f t="array" ref="AM39">INDEX('Data Log'!$AN$2:$AN$196,MATCH('Data Log_BI'!$A39,'Data Log'!$AO$2:$AO$196,0))</f>
        <v/>
      </c>
      <c r="AN39" s="1">
        <f t="array" ref="AN39">INDEX('Data Log'!$A$2:$A$196,MATCH('Data Log_BI'!$A39,'Data Log'!$AO$2:$AO$196,0))</f>
        <v>135</v>
      </c>
    </row>
    <row r="40" ht="15.75" customHeight="1">
      <c r="A40" s="1" t="s">
        <v>948</v>
      </c>
      <c r="B40" s="1" t="str">
        <f t="array" ref="B40">INDEX('Data Log'!$C$2:$C$196,MATCH('Data Log_BI'!$A40,'Data Log'!$AO$2:$AO$196,0))</f>
        <v>PIS</v>
      </c>
      <c r="C40" s="9" t="str">
        <f t="array" ref="C40">INDEX('Data Log'!$D$2:$D$196,MATCH('Data Log_BI'!$A40,'Data Log'!$AO$2:$AO$196,0))</f>
        <v/>
      </c>
      <c r="D40" s="4" t="str">
        <f t="array" ref="D40">INDEX('Data Log'!$E$2:$E$196,MATCH('Data Log_BI'!$A40,'Data Log'!$AO$2:$AO$196,0))</f>
        <v>CR</v>
      </c>
      <c r="E40" s="4" t="str">
        <f t="array" ref="E40">INDEX('Data Log'!$F$2:$F$196,MATCH('Data Log_BI'!$A40,'Data Log'!$AO$2:$AO$196,0))</f>
        <v>CNR</v>
      </c>
      <c r="F40" s="4" t="str">
        <f t="array" ref="F40">INDEX('Data Log'!$G$2:$G$196,MATCH('Data Log_BI'!$A40,'Data Log'!$AO$2:$AO$196,0))</f>
        <v>Browns Engineering and Construction Pvt Ltd</v>
      </c>
      <c r="G40" s="14">
        <f t="array" ref="G40">INDEX('Data Log'!$H$2:$H$196,MATCH('Data Log_BI'!$A40,'Data Log'!$AO$2:$AO$196,0))</f>
        <v>0</v>
      </c>
      <c r="H40" s="14">
        <f t="array" ref="H40">INDEX('Data Log'!$I$2:$I$196,MATCH('Data Log_BI'!$A40,'Data Log'!$AO$2:$AO$196,0))</f>
        <v>10</v>
      </c>
      <c r="I40" s="5">
        <f t="array" ref="I40">INDEX('Data Log'!$J$2:$J$196,MATCH('Data Log_BI'!$A40,'Data Log'!$AO$2:$AO$196,0))</f>
        <v>2023</v>
      </c>
      <c r="J40" s="5" t="str">
        <f t="array" ref="J40">INDEX('Data Log'!$K$2:$K$196,MATCH('Data Log_BI'!$A40,'Data Log'!$AO$2:$AO$196,0))</f>
        <v>April</v>
      </c>
      <c r="K40" s="5" t="str">
        <f t="array" ref="K40">INDEX('Data Log'!$L$2:$L$196,MATCH('Data Log_BI'!$A40,'Data Log'!$AO$2:$AO$196,0))</f>
        <v/>
      </c>
      <c r="L40" s="4" t="str">
        <f t="array" ref="L40">INDEX('Data Log'!$M$2:$M$196,MATCH('Data Log_BI'!$A40,'Data Log'!$AO$2:$AO$196,0))</f>
        <v/>
      </c>
      <c r="M40" s="4" t="str">
        <f t="array" ref="M40">INDEX('Data Log'!$N$2:$N$196,MATCH('Data Log_BI'!$A40,'Data Log'!$AO$2:$AO$196,0))</f>
        <v>Payment Status Update</v>
      </c>
      <c r="N40" s="1" t="str">
        <f t="array" ref="N40">INDEX('Data Log'!$O$2:$O$196,MATCH('Data Log_BI'!$A40,'Data Log'!$AO$2:$AO$196,0))</f>
        <v/>
      </c>
      <c r="O40" s="9" t="str">
        <f t="array" ref="O40">INDEX('Data Log'!$P$2:$P$196,MATCH('Data Log_BI'!$A40,'Data Log'!$AO$2:$AO$196,0))</f>
        <v/>
      </c>
      <c r="P40" s="1" t="str">
        <f t="array" ref="P40">INDEX('Data Log'!$Q$2:$Q$196,MATCH('Data Log_BI'!$A40,'Data Log'!$AO$2:$AO$196,0))</f>
        <v/>
      </c>
      <c r="Q40" s="1" t="str">
        <f t="array" ref="Q40">INDEX('Data Log'!$R$2:$R$196,MATCH('Data Log_BI'!$A40,'Data Log'!$AO$2:$AO$196,0))</f>
        <v/>
      </c>
      <c r="R40" s="1" t="str">
        <f t="array" ref="R40">INDEX('Data Log'!$S$2:$S$196,MATCH('Data Log_BI'!$A40,'Data Log'!$AO$2:$AO$196,0))</f>
        <v/>
      </c>
      <c r="S40" s="9" t="str">
        <f t="array" ref="S40">INDEX('Data Log'!$T$2:$T$196,MATCH('Data Log_BI'!$A40,'Data Log'!$AO$2:$AO$196,0))</f>
        <v/>
      </c>
      <c r="T40" s="1" t="str">
        <f t="array" ref="T40">INDEX('Data Log'!$U$2:$U$196,MATCH('Data Log_BI'!$A40,'Data Log'!$AO$2:$AO$196,0))</f>
        <v/>
      </c>
      <c r="U40" s="1" t="str">
        <f t="array" ref="U40">INDEX('Data Log'!$V$2:$V$196,MATCH('Data Log_BI'!$A40,'Data Log'!$AO$2:$AO$196,0))</f>
        <v/>
      </c>
      <c r="V40" s="9" t="str">
        <f t="array" ref="V40">INDEX('Data Log'!$W$2:$W$196,MATCH('Data Log_BI'!$A40,'Data Log'!$AO$2:$AO$196,0))</f>
        <v/>
      </c>
      <c r="W40" s="1" t="str">
        <f t="array" ref="W40">INDEX('Data Log'!$X$2:$X$196,MATCH('Data Log_BI'!$A40,'Data Log'!$AO$2:$AO$196,0))</f>
        <v/>
      </c>
      <c r="X40" s="1" t="str">
        <f t="array" ref="X40">INDEX('Data Log'!$Y$2:$Y$196,MATCH('Data Log_BI'!$A40,'Data Log'!$AO$2:$AO$196,0))</f>
        <v/>
      </c>
      <c r="Y40" s="9" t="str">
        <f t="array" ref="Y40">INDEX('Data Log'!$Z$2:$Z$196,MATCH('Data Log_BI'!$A40,'Data Log'!$AO$2:$AO$196,0))</f>
        <v/>
      </c>
      <c r="Z40" s="1" t="str">
        <f t="array" ref="Z40">INDEX('Data Log'!$AA$2:$AA$196,MATCH('Data Log_BI'!$A40,'Data Log'!$AO$2:$AO$196,0))</f>
        <v/>
      </c>
      <c r="AA40" s="1" t="str">
        <f t="array" ref="AA40">INDEX('Data Log'!$AB$2:$AB$196,MATCH('Data Log_BI'!$A40,'Data Log'!$AO$2:$AO$196,0))</f>
        <v/>
      </c>
      <c r="AB40" s="9" t="str">
        <f t="array" ref="AB40">INDEX('Data Log'!$AC$2:$AC$196,MATCH('Data Log_BI'!$A40,'Data Log'!$AO$2:$AO$196,0))</f>
        <v/>
      </c>
      <c r="AC40" s="1" t="str">
        <f t="array" ref="AC40">INDEX('Data Log'!$AD$2:$AD$196,MATCH('Data Log_BI'!$A40,'Data Log'!$AO$2:$AO$196,0))</f>
        <v/>
      </c>
      <c r="AD40" s="1" t="str">
        <f t="array" ref="AD40">INDEX('Data Log'!$AE$2:$AE$196,MATCH('Data Log_BI'!$A40,'Data Log'!$AO$2:$AO$196,0))</f>
        <v/>
      </c>
      <c r="AE40" s="1" t="str">
        <f t="array" ref="AE40">INDEX('Data Log'!$AF$2:$AF$196,MATCH('Data Log_BI'!$A40,'Data Log'!$AO$2:$AO$196,0))</f>
        <v/>
      </c>
      <c r="AF40" s="9" t="str">
        <f t="array" ref="AF40">INDEX('Data Log'!$AG$2:$AG$196,MATCH('Data Log_BI'!$A40,'Data Log'!$AO$2:$AO$196,0))</f>
        <v/>
      </c>
      <c r="AG40" s="5" t="str">
        <f t="array" ref="AG40">INDEX('Data Log'!$AH$2:$AH$196,MATCH('Data Log_BI'!$A40,'Data Log'!$AO$2:$AO$196,0))</f>
        <v/>
      </c>
      <c r="AH40" s="15">
        <f t="array" ref="AH40">INDEX('Data Log'!$AI$2:$AI$196,MATCH('Data Log_BI'!$A40,'Data Log'!$AO$2:$AO$196,0))</f>
        <v>0</v>
      </c>
      <c r="AI40" s="1" t="str">
        <f t="array" ref="AI40">INDEX('Data Log'!$AJ$2:$AJ$196,MATCH('Data Log_BI'!$A40,'Data Log'!$AO$2:$AO$196,0))</f>
        <v/>
      </c>
      <c r="AJ40" s="9" t="str">
        <f t="array" ref="AJ40">INDEX('Data Log'!$AK$2:$AK$196,MATCH('Data Log_BI'!$A40,'Data Log'!$AO$2:$AO$196,0))</f>
        <v/>
      </c>
      <c r="AK40" s="1" t="str">
        <f t="array" ref="AK40">INDEX('Data Log'!$AL$2:$AL$196,MATCH('Data Log_BI'!$A40,'Data Log'!$AO$2:$AO$196,0))</f>
        <v>Completed</v>
      </c>
      <c r="AL40" s="1" t="str">
        <f t="array" ref="AL40">INDEX('Data Log'!$AM$2:$AM$196,MATCH('Data Log_BI'!$A40,'Data Log'!$AO$2:$AO$196,0))</f>
        <v>Janagan Kathiramalainathan</v>
      </c>
      <c r="AM40" s="9">
        <f t="array" ref="AM40">INDEX('Data Log'!$AN$2:$AN$196,MATCH('Data Log_BI'!$A40,'Data Log'!$AO$2:$AO$196,0))</f>
        <v>45113.45708</v>
      </c>
      <c r="AN40" s="1">
        <f t="array" ref="AN40">INDEX('Data Log'!$A$2:$A$196,MATCH('Data Log_BI'!$A40,'Data Log'!$AO$2:$AO$196,0))</f>
        <v>139</v>
      </c>
    </row>
    <row r="41" ht="15.75" customHeight="1">
      <c r="A41" s="1" t="s">
        <v>949</v>
      </c>
      <c r="B41" s="1" t="str">
        <f t="array" ref="B41">INDEX('Data Log'!$C$2:$C$196,MATCH('Data Log_BI'!$A41,'Data Log'!$AO$2:$AO$196,0))</f>
        <v>PIS</v>
      </c>
      <c r="C41" s="9" t="str">
        <f t="array" ref="C41">INDEX('Data Log'!$D$2:$D$196,MATCH('Data Log_BI'!$A41,'Data Log'!$AO$2:$AO$196,0))</f>
        <v/>
      </c>
      <c r="D41" s="4" t="str">
        <f t="array" ref="D41">INDEX('Data Log'!$E$2:$E$196,MATCH('Data Log_BI'!$A41,'Data Log'!$AO$2:$AO$196,0))</f>
        <v>CR</v>
      </c>
      <c r="E41" s="4" t="str">
        <f t="array" ref="E41">INDEX('Data Log'!$F$2:$F$196,MATCH('Data Log_BI'!$A41,'Data Log'!$AO$2:$AO$196,0))</f>
        <v>CNR</v>
      </c>
      <c r="F41" s="4" t="str">
        <f t="array" ref="F41">INDEX('Data Log'!$G$2:$G$196,MATCH('Data Log_BI'!$A41,'Data Log'!$AO$2:$AO$196,0))</f>
        <v>Browns Engineering and Construction Pvt Ltd</v>
      </c>
      <c r="G41" s="14">
        <f t="array" ref="G41">INDEX('Data Log'!$H$2:$H$196,MATCH('Data Log_BI'!$A41,'Data Log'!$AO$2:$AO$196,0))</f>
        <v>100</v>
      </c>
      <c r="H41" s="14">
        <f t="array" ref="H41">INDEX('Data Log'!$I$2:$I$196,MATCH('Data Log_BI'!$A41,'Data Log'!$AO$2:$AO$196,0))</f>
        <v>0</v>
      </c>
      <c r="I41" s="5">
        <f t="array" ref="I41">INDEX('Data Log'!$J$2:$J$196,MATCH('Data Log_BI'!$A41,'Data Log'!$AO$2:$AO$196,0))</f>
        <v>2023</v>
      </c>
      <c r="J41" s="5" t="str">
        <f t="array" ref="J41">INDEX('Data Log'!$K$2:$K$196,MATCH('Data Log_BI'!$A41,'Data Log'!$AO$2:$AO$196,0))</f>
        <v>April</v>
      </c>
      <c r="K41" s="5" t="str">
        <f t="array" ref="K41">INDEX('Data Log'!$L$2:$L$196,MATCH('Data Log_BI'!$A41,'Data Log'!$AO$2:$AO$196,0))</f>
        <v>Janagan Kathiramalainathan</v>
      </c>
      <c r="L41" s="4">
        <f t="array" ref="L41">INDEX('Data Log'!$M$2:$M$196,MATCH('Data Log_BI'!$A41,'Data Log'!$AO$2:$AO$196,0))</f>
        <v>45112.72772</v>
      </c>
      <c r="M41" s="4" t="str">
        <f t="array" ref="M41">INDEX('Data Log'!$N$2:$N$196,MATCH('Data Log_BI'!$A41,'Data Log'!$AO$2:$AO$196,0))</f>
        <v>Region Update</v>
      </c>
      <c r="N41" s="1" t="str">
        <f t="array" ref="N41">INDEX('Data Log'!$O$2:$O$196,MATCH('Data Log_BI'!$A41,'Data Log'!$AO$2:$AO$196,0))</f>
        <v/>
      </c>
      <c r="O41" s="9" t="str">
        <f t="array" ref="O41">INDEX('Data Log'!$P$2:$P$196,MATCH('Data Log_BI'!$A41,'Data Log'!$AO$2:$AO$196,0))</f>
        <v/>
      </c>
      <c r="P41" s="1" t="str">
        <f t="array" ref="P41">INDEX('Data Log'!$Q$2:$Q$196,MATCH('Data Log_BI'!$A41,'Data Log'!$AO$2:$AO$196,0))</f>
        <v/>
      </c>
      <c r="Q41" s="1" t="str">
        <f t="array" ref="Q41">INDEX('Data Log'!$R$2:$R$196,MATCH('Data Log_BI'!$A41,'Data Log'!$AO$2:$AO$196,0))</f>
        <v/>
      </c>
      <c r="R41" s="1" t="str">
        <f t="array" ref="R41">INDEX('Data Log'!$S$2:$S$196,MATCH('Data Log_BI'!$A41,'Data Log'!$AO$2:$AO$196,0))</f>
        <v/>
      </c>
      <c r="S41" s="9" t="str">
        <f t="array" ref="S41">INDEX('Data Log'!$T$2:$T$196,MATCH('Data Log_BI'!$A41,'Data Log'!$AO$2:$AO$196,0))</f>
        <v/>
      </c>
      <c r="T41" s="1" t="str">
        <f t="array" ref="T41">INDEX('Data Log'!$U$2:$U$196,MATCH('Data Log_BI'!$A41,'Data Log'!$AO$2:$AO$196,0))</f>
        <v/>
      </c>
      <c r="U41" s="1" t="str">
        <f t="array" ref="U41">INDEX('Data Log'!$V$2:$V$196,MATCH('Data Log_BI'!$A41,'Data Log'!$AO$2:$AO$196,0))</f>
        <v/>
      </c>
      <c r="V41" s="9" t="str">
        <f t="array" ref="V41">INDEX('Data Log'!$W$2:$W$196,MATCH('Data Log_BI'!$A41,'Data Log'!$AO$2:$AO$196,0))</f>
        <v/>
      </c>
      <c r="W41" s="1" t="str">
        <f t="array" ref="W41">INDEX('Data Log'!$X$2:$X$196,MATCH('Data Log_BI'!$A41,'Data Log'!$AO$2:$AO$196,0))</f>
        <v/>
      </c>
      <c r="X41" s="1" t="str">
        <f t="array" ref="X41">INDEX('Data Log'!$Y$2:$Y$196,MATCH('Data Log_BI'!$A41,'Data Log'!$AO$2:$AO$196,0))</f>
        <v/>
      </c>
      <c r="Y41" s="9" t="str">
        <f t="array" ref="Y41">INDEX('Data Log'!$Z$2:$Z$196,MATCH('Data Log_BI'!$A41,'Data Log'!$AO$2:$AO$196,0))</f>
        <v/>
      </c>
      <c r="Z41" s="1" t="str">
        <f t="array" ref="Z41">INDEX('Data Log'!$AA$2:$AA$196,MATCH('Data Log_BI'!$A41,'Data Log'!$AO$2:$AO$196,0))</f>
        <v/>
      </c>
      <c r="AA41" s="1" t="str">
        <f t="array" ref="AA41">INDEX('Data Log'!$AB$2:$AB$196,MATCH('Data Log_BI'!$A41,'Data Log'!$AO$2:$AO$196,0))</f>
        <v/>
      </c>
      <c r="AB41" s="9" t="str">
        <f t="array" ref="AB41">INDEX('Data Log'!$AC$2:$AC$196,MATCH('Data Log_BI'!$A41,'Data Log'!$AO$2:$AO$196,0))</f>
        <v/>
      </c>
      <c r="AC41" s="1" t="str">
        <f t="array" ref="AC41">INDEX('Data Log'!$AD$2:$AD$196,MATCH('Data Log_BI'!$A41,'Data Log'!$AO$2:$AO$196,0))</f>
        <v/>
      </c>
      <c r="AD41" s="1" t="str">
        <f t="array" ref="AD41">INDEX('Data Log'!$AE$2:$AE$196,MATCH('Data Log_BI'!$A41,'Data Log'!$AO$2:$AO$196,0))</f>
        <v/>
      </c>
      <c r="AE41" s="1" t="str">
        <f t="array" ref="AE41">INDEX('Data Log'!$AF$2:$AF$196,MATCH('Data Log_BI'!$A41,'Data Log'!$AO$2:$AO$196,0))</f>
        <v/>
      </c>
      <c r="AF41" s="9" t="str">
        <f t="array" ref="AF41">INDEX('Data Log'!$AG$2:$AG$196,MATCH('Data Log_BI'!$A41,'Data Log'!$AO$2:$AO$196,0))</f>
        <v/>
      </c>
      <c r="AG41" s="5" t="str">
        <f t="array" ref="AG41">INDEX('Data Log'!$AH$2:$AH$196,MATCH('Data Log_BI'!$A41,'Data Log'!$AO$2:$AO$196,0))</f>
        <v/>
      </c>
      <c r="AH41" s="15">
        <f t="array" ref="AH41">INDEX('Data Log'!$AI$2:$AI$196,MATCH('Data Log_BI'!$A41,'Data Log'!$AO$2:$AO$196,0))</f>
        <v>0</v>
      </c>
      <c r="AI41" s="1" t="str">
        <f t="array" ref="AI41">INDEX('Data Log'!$AJ$2:$AJ$196,MATCH('Data Log_BI'!$A41,'Data Log'!$AO$2:$AO$196,0))</f>
        <v/>
      </c>
      <c r="AJ41" s="9" t="str">
        <f t="array" ref="AJ41">INDEX('Data Log'!$AK$2:$AK$196,MATCH('Data Log_BI'!$A41,'Data Log'!$AO$2:$AO$196,0))</f>
        <v/>
      </c>
      <c r="AK41" s="1" t="str">
        <f t="array" ref="AK41">INDEX('Data Log'!$AL$2:$AL$196,MATCH('Data Log_BI'!$A41,'Data Log'!$AO$2:$AO$196,0))</f>
        <v/>
      </c>
      <c r="AL41" s="1" t="str">
        <f t="array" ref="AL41">INDEX('Data Log'!$AM$2:$AM$196,MATCH('Data Log_BI'!$A41,'Data Log'!$AO$2:$AO$196,0))</f>
        <v/>
      </c>
      <c r="AM41" s="9" t="str">
        <f t="array" ref="AM41">INDEX('Data Log'!$AN$2:$AN$196,MATCH('Data Log_BI'!$A41,'Data Log'!$AO$2:$AO$196,0))</f>
        <v/>
      </c>
      <c r="AN41" s="1">
        <f t="array" ref="AN41">INDEX('Data Log'!$A$2:$A$196,MATCH('Data Log_BI'!$A41,'Data Log'!$AO$2:$AO$196,0))</f>
        <v>133</v>
      </c>
    </row>
    <row r="42" ht="15.75" customHeight="1">
      <c r="A42" s="1" t="s">
        <v>950</v>
      </c>
      <c r="B42" s="1" t="str">
        <f t="array" ref="B42">INDEX('Data Log'!$C$2:$C$196,MATCH('Data Log_BI'!$A42,'Data Log'!$AO$2:$AO$196,0))</f>
        <v>PIS</v>
      </c>
      <c r="C42" s="9" t="str">
        <f t="array" ref="C42">INDEX('Data Log'!$D$2:$D$196,MATCH('Data Log_BI'!$A42,'Data Log'!$AO$2:$AO$196,0))</f>
        <v/>
      </c>
      <c r="D42" s="4" t="str">
        <f t="array" ref="D42">INDEX('Data Log'!$E$2:$E$196,MATCH('Data Log_BI'!$A42,'Data Log'!$AO$2:$AO$196,0))</f>
        <v>CR</v>
      </c>
      <c r="E42" s="4" t="str">
        <f t="array" ref="E42">INDEX('Data Log'!$F$2:$F$196,MATCH('Data Log_BI'!$A42,'Data Log'!$AO$2:$AO$196,0))</f>
        <v>CNR</v>
      </c>
      <c r="F42" s="4" t="str">
        <f t="array" ref="F42">INDEX('Data Log'!$G$2:$G$196,MATCH('Data Log_BI'!$A42,'Data Log'!$AO$2:$AO$196,0))</f>
        <v>Browns Engineering and Construction Pvt Ltd</v>
      </c>
      <c r="G42" s="14">
        <f t="array" ref="G42">INDEX('Data Log'!$H$2:$H$196,MATCH('Data Log_BI'!$A42,'Data Log'!$AO$2:$AO$196,0))</f>
        <v>0</v>
      </c>
      <c r="H42" s="14">
        <f t="array" ref="H42">INDEX('Data Log'!$I$2:$I$196,MATCH('Data Log_BI'!$A42,'Data Log'!$AO$2:$AO$196,0))</f>
        <v>10</v>
      </c>
      <c r="I42" s="5">
        <f t="array" ref="I42">INDEX('Data Log'!$J$2:$J$196,MATCH('Data Log_BI'!$A42,'Data Log'!$AO$2:$AO$196,0))</f>
        <v>2023</v>
      </c>
      <c r="J42" s="5" t="str">
        <f t="array" ref="J42">INDEX('Data Log'!$K$2:$K$196,MATCH('Data Log_BI'!$A42,'Data Log'!$AO$2:$AO$196,0))</f>
        <v>April</v>
      </c>
      <c r="K42" s="5" t="str">
        <f t="array" ref="K42">INDEX('Data Log'!$L$2:$L$196,MATCH('Data Log_BI'!$A42,'Data Log'!$AO$2:$AO$196,0))</f>
        <v/>
      </c>
      <c r="L42" s="4" t="str">
        <f t="array" ref="L42">INDEX('Data Log'!$M$2:$M$196,MATCH('Data Log_BI'!$A42,'Data Log'!$AO$2:$AO$196,0))</f>
        <v/>
      </c>
      <c r="M42" s="4" t="str">
        <f t="array" ref="M42">INDEX('Data Log'!$N$2:$N$196,MATCH('Data Log_BI'!$A42,'Data Log'!$AO$2:$AO$196,0))</f>
        <v>SCM Invoice Validation</v>
      </c>
      <c r="N42" s="1" t="str">
        <f t="array" ref="N42">INDEX('Data Log'!$O$2:$O$196,MATCH('Data Log_BI'!$A42,'Data Log'!$AO$2:$AO$196,0))</f>
        <v/>
      </c>
      <c r="O42" s="9" t="str">
        <f t="array" ref="O42">INDEX('Data Log'!$P$2:$P$196,MATCH('Data Log_BI'!$A42,'Data Log'!$AO$2:$AO$196,0))</f>
        <v/>
      </c>
      <c r="P42" s="1" t="str">
        <f t="array" ref="P42">INDEX('Data Log'!$Q$2:$Q$196,MATCH('Data Log_BI'!$A42,'Data Log'!$AO$2:$AO$196,0))</f>
        <v/>
      </c>
      <c r="Q42" s="1" t="str">
        <f t="array" ref="Q42">INDEX('Data Log'!$R$2:$R$196,MATCH('Data Log_BI'!$A42,'Data Log'!$AO$2:$AO$196,0))</f>
        <v/>
      </c>
      <c r="R42" s="1" t="str">
        <f t="array" ref="R42">INDEX('Data Log'!$S$2:$S$196,MATCH('Data Log_BI'!$A42,'Data Log'!$AO$2:$AO$196,0))</f>
        <v/>
      </c>
      <c r="S42" s="9" t="str">
        <f t="array" ref="S42">INDEX('Data Log'!$T$2:$T$196,MATCH('Data Log_BI'!$A42,'Data Log'!$AO$2:$AO$196,0))</f>
        <v/>
      </c>
      <c r="T42" s="1" t="str">
        <f t="array" ref="T42">INDEX('Data Log'!$U$2:$U$196,MATCH('Data Log_BI'!$A42,'Data Log'!$AO$2:$AO$196,0))</f>
        <v/>
      </c>
      <c r="U42" s="1" t="str">
        <f t="array" ref="U42">INDEX('Data Log'!$V$2:$V$196,MATCH('Data Log_BI'!$A42,'Data Log'!$AO$2:$AO$196,0))</f>
        <v/>
      </c>
      <c r="V42" s="9" t="str">
        <f t="array" ref="V42">INDEX('Data Log'!$W$2:$W$196,MATCH('Data Log_BI'!$A42,'Data Log'!$AO$2:$AO$196,0))</f>
        <v/>
      </c>
      <c r="W42" s="1" t="str">
        <f t="array" ref="W42">INDEX('Data Log'!$X$2:$X$196,MATCH('Data Log_BI'!$A42,'Data Log'!$AO$2:$AO$196,0))</f>
        <v/>
      </c>
      <c r="X42" s="1" t="str">
        <f t="array" ref="X42">INDEX('Data Log'!$Y$2:$Y$196,MATCH('Data Log_BI'!$A42,'Data Log'!$AO$2:$AO$196,0))</f>
        <v/>
      </c>
      <c r="Y42" s="9" t="str">
        <f t="array" ref="Y42">INDEX('Data Log'!$Z$2:$Z$196,MATCH('Data Log_BI'!$A42,'Data Log'!$AO$2:$AO$196,0))</f>
        <v/>
      </c>
      <c r="Z42" s="1" t="str">
        <f t="array" ref="Z42">INDEX('Data Log'!$AA$2:$AA$196,MATCH('Data Log_BI'!$A42,'Data Log'!$AO$2:$AO$196,0))</f>
        <v>Approved</v>
      </c>
      <c r="AA42" s="1" t="str">
        <f t="array" ref="AA42">INDEX('Data Log'!$AB$2:$AB$196,MATCH('Data Log_BI'!$A42,'Data Log'!$AO$2:$AO$196,0))</f>
        <v>Janagan Kathiramalainathan</v>
      </c>
      <c r="AB42" s="9">
        <f t="array" ref="AB42">INDEX('Data Log'!$AC$2:$AC$196,MATCH('Data Log_BI'!$A42,'Data Log'!$AO$2:$AO$196,0))</f>
        <v>45113.45616</v>
      </c>
      <c r="AC42" s="1" t="str">
        <f t="array" ref="AC42">INDEX('Data Log'!$AD$2:$AD$196,MATCH('Data Log_BI'!$A42,'Data Log'!$AO$2:$AO$196,0))</f>
        <v/>
      </c>
      <c r="AD42" s="1" t="str">
        <f t="array" ref="AD42">INDEX('Data Log'!$AE$2:$AE$196,MATCH('Data Log_BI'!$A42,'Data Log'!$AO$2:$AO$196,0))</f>
        <v/>
      </c>
      <c r="AE42" s="1" t="str">
        <f t="array" ref="AE42">INDEX('Data Log'!$AF$2:$AF$196,MATCH('Data Log_BI'!$A42,'Data Log'!$AO$2:$AO$196,0))</f>
        <v/>
      </c>
      <c r="AF42" s="9" t="str">
        <f t="array" ref="AF42">INDEX('Data Log'!$AG$2:$AG$196,MATCH('Data Log_BI'!$A42,'Data Log'!$AO$2:$AO$196,0))</f>
        <v/>
      </c>
      <c r="AG42" s="5" t="str">
        <f t="array" ref="AG42">INDEX('Data Log'!$AH$2:$AH$196,MATCH('Data Log_BI'!$A42,'Data Log'!$AO$2:$AO$196,0))</f>
        <v/>
      </c>
      <c r="AH42" s="15">
        <f t="array" ref="AH42">INDEX('Data Log'!$AI$2:$AI$196,MATCH('Data Log_BI'!$A42,'Data Log'!$AO$2:$AO$196,0))</f>
        <v>0</v>
      </c>
      <c r="AI42" s="1" t="str">
        <f t="array" ref="AI42">INDEX('Data Log'!$AJ$2:$AJ$196,MATCH('Data Log_BI'!$A42,'Data Log'!$AO$2:$AO$196,0))</f>
        <v/>
      </c>
      <c r="AJ42" s="9" t="str">
        <f t="array" ref="AJ42">INDEX('Data Log'!$AK$2:$AK$196,MATCH('Data Log_BI'!$A42,'Data Log'!$AO$2:$AO$196,0))</f>
        <v/>
      </c>
      <c r="AK42" s="1" t="str">
        <f t="array" ref="AK42">INDEX('Data Log'!$AL$2:$AL$196,MATCH('Data Log_BI'!$A42,'Data Log'!$AO$2:$AO$196,0))</f>
        <v/>
      </c>
      <c r="AL42" s="1" t="str">
        <f t="array" ref="AL42">INDEX('Data Log'!$AM$2:$AM$196,MATCH('Data Log_BI'!$A42,'Data Log'!$AO$2:$AO$196,0))</f>
        <v/>
      </c>
      <c r="AM42" s="9" t="str">
        <f t="array" ref="AM42">INDEX('Data Log'!$AN$2:$AN$196,MATCH('Data Log_BI'!$A42,'Data Log'!$AO$2:$AO$196,0))</f>
        <v/>
      </c>
      <c r="AN42" s="1">
        <f t="array" ref="AN42">INDEX('Data Log'!$A$2:$A$196,MATCH('Data Log_BI'!$A42,'Data Log'!$AO$2:$AO$196,0))</f>
        <v>136</v>
      </c>
    </row>
    <row r="43" ht="15.75" customHeight="1">
      <c r="A43" s="1" t="s">
        <v>951</v>
      </c>
      <c r="B43" s="1" t="str">
        <f t="array" ref="B43">INDEX('Data Log'!$C$2:$C$196,MATCH('Data Log_BI'!$A43,'Data Log'!$AO$2:$AO$196,0))</f>
        <v>PIS</v>
      </c>
      <c r="C43" s="9" t="str">
        <f t="array" ref="C43">INDEX('Data Log'!$D$2:$D$196,MATCH('Data Log_BI'!$A43,'Data Log'!$AO$2:$AO$196,0))</f>
        <v/>
      </c>
      <c r="D43" s="4" t="str">
        <f t="array" ref="D43">INDEX('Data Log'!$E$2:$E$196,MATCH('Data Log_BI'!$A43,'Data Log'!$AO$2:$AO$196,0))</f>
        <v>CR</v>
      </c>
      <c r="E43" s="4" t="str">
        <f t="array" ref="E43">INDEX('Data Log'!$F$2:$F$196,MATCH('Data Log_BI'!$A43,'Data Log'!$AO$2:$AO$196,0))</f>
        <v>CNR</v>
      </c>
      <c r="F43" s="4" t="str">
        <f t="array" ref="F43">INDEX('Data Log'!$G$2:$G$196,MATCH('Data Log_BI'!$A43,'Data Log'!$AO$2:$AO$196,0))</f>
        <v>Browns Engineering and Construction Pvt Ltd</v>
      </c>
      <c r="G43" s="14">
        <f t="array" ref="G43">INDEX('Data Log'!$H$2:$H$196,MATCH('Data Log_BI'!$A43,'Data Log'!$AO$2:$AO$196,0))</f>
        <v>100</v>
      </c>
      <c r="H43" s="14">
        <f t="array" ref="H43">INDEX('Data Log'!$I$2:$I$196,MATCH('Data Log_BI'!$A43,'Data Log'!$AO$2:$AO$196,0))</f>
        <v>10</v>
      </c>
      <c r="I43" s="5">
        <f t="array" ref="I43">INDEX('Data Log'!$J$2:$J$196,MATCH('Data Log_BI'!$A43,'Data Log'!$AO$2:$AO$196,0))</f>
        <v>2023</v>
      </c>
      <c r="J43" s="5" t="str">
        <f t="array" ref="J43">INDEX('Data Log'!$K$2:$K$196,MATCH('Data Log_BI'!$A43,'Data Log'!$AO$2:$AO$196,0))</f>
        <v>April</v>
      </c>
      <c r="K43" s="5" t="str">
        <f t="array" ref="K43">INDEX('Data Log'!$L$2:$L$196,MATCH('Data Log_BI'!$A43,'Data Log'!$AO$2:$AO$196,0))</f>
        <v/>
      </c>
      <c r="L43" s="4" t="str">
        <f t="array" ref="L43">INDEX('Data Log'!$M$2:$M$196,MATCH('Data Log_BI'!$A43,'Data Log'!$AO$2:$AO$196,0))</f>
        <v/>
      </c>
      <c r="M43" s="4" t="str">
        <f t="array" ref="M43">INDEX('Data Log'!$N$2:$N$196,MATCH('Data Log_BI'!$A43,'Data Log'!$AO$2:$AO$196,0))</f>
        <v>Submit Invoice</v>
      </c>
      <c r="N43" s="1" t="str">
        <f t="array" ref="N43">INDEX('Data Log'!$O$2:$O$196,MATCH('Data Log_BI'!$A43,'Data Log'!$AO$2:$AO$196,0))</f>
        <v>Janagan Kathiramalainathan</v>
      </c>
      <c r="O43" s="9">
        <f t="array" ref="O43">INDEX('Data Log'!$P$2:$P$196,MATCH('Data Log_BI'!$A43,'Data Log'!$AO$2:$AO$196,0))</f>
        <v>45113.43162</v>
      </c>
      <c r="P43" s="1" t="str">
        <f t="array" ref="P43">INDEX('Data Log'!$Q$2:$Q$196,MATCH('Data Log_BI'!$A43,'Data Log'!$AO$2:$AO$196,0))</f>
        <v/>
      </c>
      <c r="Q43" s="1" t="str">
        <f t="array" ref="Q43">INDEX('Data Log'!$R$2:$R$196,MATCH('Data Log_BI'!$A43,'Data Log'!$AO$2:$AO$196,0))</f>
        <v/>
      </c>
      <c r="R43" s="1" t="str">
        <f t="array" ref="R43">INDEX('Data Log'!$S$2:$S$196,MATCH('Data Log_BI'!$A43,'Data Log'!$AO$2:$AO$196,0))</f>
        <v/>
      </c>
      <c r="S43" s="9" t="str">
        <f t="array" ref="S43">INDEX('Data Log'!$T$2:$T$196,MATCH('Data Log_BI'!$A43,'Data Log'!$AO$2:$AO$196,0))</f>
        <v/>
      </c>
      <c r="T43" s="1" t="str">
        <f t="array" ref="T43">INDEX('Data Log'!$U$2:$U$196,MATCH('Data Log_BI'!$A43,'Data Log'!$AO$2:$AO$196,0))</f>
        <v/>
      </c>
      <c r="U43" s="1" t="str">
        <f t="array" ref="U43">INDEX('Data Log'!$V$2:$V$196,MATCH('Data Log_BI'!$A43,'Data Log'!$AO$2:$AO$196,0))</f>
        <v/>
      </c>
      <c r="V43" s="9" t="str">
        <f t="array" ref="V43">INDEX('Data Log'!$W$2:$W$196,MATCH('Data Log_BI'!$A43,'Data Log'!$AO$2:$AO$196,0))</f>
        <v/>
      </c>
      <c r="W43" s="1" t="str">
        <f t="array" ref="W43">INDEX('Data Log'!$X$2:$X$196,MATCH('Data Log_BI'!$A43,'Data Log'!$AO$2:$AO$196,0))</f>
        <v/>
      </c>
      <c r="X43" s="1" t="str">
        <f t="array" ref="X43">INDEX('Data Log'!$Y$2:$Y$196,MATCH('Data Log_BI'!$A43,'Data Log'!$AO$2:$AO$196,0))</f>
        <v/>
      </c>
      <c r="Y43" s="9" t="str">
        <f t="array" ref="Y43">INDEX('Data Log'!$Z$2:$Z$196,MATCH('Data Log_BI'!$A43,'Data Log'!$AO$2:$AO$196,0))</f>
        <v/>
      </c>
      <c r="Z43" s="1" t="str">
        <f t="array" ref="Z43">INDEX('Data Log'!$AA$2:$AA$196,MATCH('Data Log_BI'!$A43,'Data Log'!$AO$2:$AO$196,0))</f>
        <v/>
      </c>
      <c r="AA43" s="1" t="str">
        <f t="array" ref="AA43">INDEX('Data Log'!$AB$2:$AB$196,MATCH('Data Log_BI'!$A43,'Data Log'!$AO$2:$AO$196,0))</f>
        <v/>
      </c>
      <c r="AB43" s="9" t="str">
        <f t="array" ref="AB43">INDEX('Data Log'!$AC$2:$AC$196,MATCH('Data Log_BI'!$A43,'Data Log'!$AO$2:$AO$196,0))</f>
        <v/>
      </c>
      <c r="AC43" s="1" t="str">
        <f t="array" ref="AC43">INDEX('Data Log'!$AD$2:$AD$196,MATCH('Data Log_BI'!$A43,'Data Log'!$AO$2:$AO$196,0))</f>
        <v/>
      </c>
      <c r="AD43" s="1" t="str">
        <f t="array" ref="AD43">INDEX('Data Log'!$AE$2:$AE$196,MATCH('Data Log_BI'!$A43,'Data Log'!$AO$2:$AO$196,0))</f>
        <v/>
      </c>
      <c r="AE43" s="1" t="str">
        <f t="array" ref="AE43">INDEX('Data Log'!$AF$2:$AF$196,MATCH('Data Log_BI'!$A43,'Data Log'!$AO$2:$AO$196,0))</f>
        <v/>
      </c>
      <c r="AF43" s="9" t="str">
        <f t="array" ref="AF43">INDEX('Data Log'!$AG$2:$AG$196,MATCH('Data Log_BI'!$A43,'Data Log'!$AO$2:$AO$196,0))</f>
        <v/>
      </c>
      <c r="AG43" s="5" t="str">
        <f t="array" ref="AG43">INDEX('Data Log'!$AH$2:$AH$196,MATCH('Data Log_BI'!$A43,'Data Log'!$AO$2:$AO$196,0))</f>
        <v/>
      </c>
      <c r="AH43" s="15">
        <f t="array" ref="AH43">INDEX('Data Log'!$AI$2:$AI$196,MATCH('Data Log_BI'!$A43,'Data Log'!$AO$2:$AO$196,0))</f>
        <v>0</v>
      </c>
      <c r="AI43" s="1" t="str">
        <f t="array" ref="AI43">INDEX('Data Log'!$AJ$2:$AJ$196,MATCH('Data Log_BI'!$A43,'Data Log'!$AO$2:$AO$196,0))</f>
        <v/>
      </c>
      <c r="AJ43" s="9" t="str">
        <f t="array" ref="AJ43">INDEX('Data Log'!$AK$2:$AK$196,MATCH('Data Log_BI'!$A43,'Data Log'!$AO$2:$AO$196,0))</f>
        <v/>
      </c>
      <c r="AK43" s="1" t="str">
        <f t="array" ref="AK43">INDEX('Data Log'!$AL$2:$AL$196,MATCH('Data Log_BI'!$A43,'Data Log'!$AO$2:$AO$196,0))</f>
        <v/>
      </c>
      <c r="AL43" s="1" t="str">
        <f t="array" ref="AL43">INDEX('Data Log'!$AM$2:$AM$196,MATCH('Data Log_BI'!$A43,'Data Log'!$AO$2:$AO$196,0))</f>
        <v/>
      </c>
      <c r="AM43" s="9" t="str">
        <f t="array" ref="AM43">INDEX('Data Log'!$AN$2:$AN$196,MATCH('Data Log_BI'!$A43,'Data Log'!$AO$2:$AO$196,0))</f>
        <v/>
      </c>
      <c r="AN43" s="1">
        <f t="array" ref="AN43">INDEX('Data Log'!$A$2:$A$196,MATCH('Data Log_BI'!$A43,'Data Log'!$AO$2:$AO$196,0))</f>
        <v>134</v>
      </c>
    </row>
    <row r="44" ht="15.75" customHeight="1">
      <c r="A44" s="1" t="s">
        <v>952</v>
      </c>
      <c r="B44" s="1" t="str">
        <f t="array" ref="B44">INDEX('Data Log'!$C$2:$C$196,MATCH('Data Log_BI'!$A44,'Data Log'!$AO$2:$AO$196,0))</f>
        <v>PIS</v>
      </c>
      <c r="C44" s="9">
        <f t="array" ref="C44">INDEX('Data Log'!$D$2:$D$196,MATCH('Data Log_BI'!$A44,'Data Log'!$AO$2:$AO$196,0))</f>
        <v>45117.82639</v>
      </c>
      <c r="D44" s="4" t="str">
        <f t="array" ref="D44">INDEX('Data Log'!$E$2:$E$196,MATCH('Data Log_BI'!$A44,'Data Log'!$AO$2:$AO$196,0))</f>
        <v>CR</v>
      </c>
      <c r="E44" s="4" t="str">
        <f t="array" ref="E44">INDEX('Data Log'!$F$2:$F$196,MATCH('Data Log_BI'!$A44,'Data Log'!$AO$2:$AO$196,0))</f>
        <v>CNR</v>
      </c>
      <c r="F44" s="4" t="str">
        <f t="array" ref="F44">INDEX('Data Log'!$G$2:$G$196,MATCH('Data Log_BI'!$A44,'Data Log'!$AO$2:$AO$196,0))</f>
        <v>Browns Engineering and Construction Pvt Ltd</v>
      </c>
      <c r="G44" s="14">
        <f t="array" ref="G44">INDEX('Data Log'!$H$2:$H$196,MATCH('Data Log_BI'!$A44,'Data Log'!$AO$2:$AO$196,0))</f>
        <v>1829751.7</v>
      </c>
      <c r="H44" s="14">
        <f t="array" ref="H44">INDEX('Data Log'!$I$2:$I$196,MATCH('Data Log_BI'!$A44,'Data Log'!$AO$2:$AO$196,0))</f>
        <v>0</v>
      </c>
      <c r="I44" s="5">
        <f t="array" ref="I44">INDEX('Data Log'!$J$2:$J$196,MATCH('Data Log_BI'!$A44,'Data Log'!$AO$2:$AO$196,0))</f>
        <v>2023</v>
      </c>
      <c r="J44" s="5" t="str">
        <f t="array" ref="J44">INDEX('Data Log'!$K$2:$K$196,MATCH('Data Log_BI'!$A44,'Data Log'!$AO$2:$AO$196,0))</f>
        <v>June</v>
      </c>
      <c r="K44" s="5" t="str">
        <f t="array" ref="K44">INDEX('Data Log'!$L$2:$L$196,MATCH('Data Log_BI'!$A44,'Data Log'!$AO$2:$AO$196,0))</f>
        <v>Preshan Jayarathne</v>
      </c>
      <c r="L44" s="4">
        <f t="array" ref="L44">INDEX('Data Log'!$M$2:$M$196,MATCH('Data Log_BI'!$A44,'Data Log'!$AO$2:$AO$196,0))</f>
        <v>45123.92988</v>
      </c>
      <c r="M44" s="4" t="str">
        <f t="array" ref="M44">INDEX('Data Log'!$N$2:$N$196,MATCH('Data Log_BI'!$A44,'Data Log'!$AO$2:$AO$196,0))</f>
        <v>Region Update</v>
      </c>
      <c r="N44" s="1" t="str">
        <f t="array" ref="N44">INDEX('Data Log'!$O$2:$O$196,MATCH('Data Log_BI'!$A44,'Data Log'!$AO$2:$AO$196,0))</f>
        <v/>
      </c>
      <c r="O44" s="9" t="str">
        <f t="array" ref="O44">INDEX('Data Log'!$P$2:$P$196,MATCH('Data Log_BI'!$A44,'Data Log'!$AO$2:$AO$196,0))</f>
        <v/>
      </c>
      <c r="P44" s="1" t="str">
        <f t="array" ref="P44">INDEX('Data Log'!$Q$2:$Q$196,MATCH('Data Log_BI'!$A44,'Data Log'!$AO$2:$AO$196,0))</f>
        <v/>
      </c>
      <c r="Q44" s="1" t="str">
        <f t="array" ref="Q44">INDEX('Data Log'!$R$2:$R$196,MATCH('Data Log_BI'!$A44,'Data Log'!$AO$2:$AO$196,0))</f>
        <v/>
      </c>
      <c r="R44" s="1" t="str">
        <f t="array" ref="R44">INDEX('Data Log'!$S$2:$S$196,MATCH('Data Log_BI'!$A44,'Data Log'!$AO$2:$AO$196,0))</f>
        <v/>
      </c>
      <c r="S44" s="9" t="str">
        <f t="array" ref="S44">INDEX('Data Log'!$T$2:$T$196,MATCH('Data Log_BI'!$A44,'Data Log'!$AO$2:$AO$196,0))</f>
        <v/>
      </c>
      <c r="T44" s="1" t="str">
        <f t="array" ref="T44">INDEX('Data Log'!$U$2:$U$196,MATCH('Data Log_BI'!$A44,'Data Log'!$AO$2:$AO$196,0))</f>
        <v/>
      </c>
      <c r="U44" s="1" t="str">
        <f t="array" ref="U44">INDEX('Data Log'!$V$2:$V$196,MATCH('Data Log_BI'!$A44,'Data Log'!$AO$2:$AO$196,0))</f>
        <v/>
      </c>
      <c r="V44" s="9" t="str">
        <f t="array" ref="V44">INDEX('Data Log'!$W$2:$W$196,MATCH('Data Log_BI'!$A44,'Data Log'!$AO$2:$AO$196,0))</f>
        <v/>
      </c>
      <c r="W44" s="1" t="str">
        <f t="array" ref="W44">INDEX('Data Log'!$X$2:$X$196,MATCH('Data Log_BI'!$A44,'Data Log'!$AO$2:$AO$196,0))</f>
        <v/>
      </c>
      <c r="X44" s="1" t="str">
        <f t="array" ref="X44">INDEX('Data Log'!$Y$2:$Y$196,MATCH('Data Log_BI'!$A44,'Data Log'!$AO$2:$AO$196,0))</f>
        <v/>
      </c>
      <c r="Y44" s="9" t="str">
        <f t="array" ref="Y44">INDEX('Data Log'!$Z$2:$Z$196,MATCH('Data Log_BI'!$A44,'Data Log'!$AO$2:$AO$196,0))</f>
        <v/>
      </c>
      <c r="Z44" s="1" t="str">
        <f t="array" ref="Z44">INDEX('Data Log'!$AA$2:$AA$196,MATCH('Data Log_BI'!$A44,'Data Log'!$AO$2:$AO$196,0))</f>
        <v/>
      </c>
      <c r="AA44" s="1" t="str">
        <f t="array" ref="AA44">INDEX('Data Log'!$AB$2:$AB$196,MATCH('Data Log_BI'!$A44,'Data Log'!$AO$2:$AO$196,0))</f>
        <v/>
      </c>
      <c r="AB44" s="9" t="str">
        <f t="array" ref="AB44">INDEX('Data Log'!$AC$2:$AC$196,MATCH('Data Log_BI'!$A44,'Data Log'!$AO$2:$AO$196,0))</f>
        <v/>
      </c>
      <c r="AC44" s="1" t="str">
        <f t="array" ref="AC44">INDEX('Data Log'!$AD$2:$AD$196,MATCH('Data Log_BI'!$A44,'Data Log'!$AO$2:$AO$196,0))</f>
        <v/>
      </c>
      <c r="AD44" s="1" t="str">
        <f t="array" ref="AD44">INDEX('Data Log'!$AE$2:$AE$196,MATCH('Data Log_BI'!$A44,'Data Log'!$AO$2:$AO$196,0))</f>
        <v/>
      </c>
      <c r="AE44" s="1" t="str">
        <f t="array" ref="AE44">INDEX('Data Log'!$AF$2:$AF$196,MATCH('Data Log_BI'!$A44,'Data Log'!$AO$2:$AO$196,0))</f>
        <v/>
      </c>
      <c r="AF44" s="9" t="str">
        <f t="array" ref="AF44">INDEX('Data Log'!$AG$2:$AG$196,MATCH('Data Log_BI'!$A44,'Data Log'!$AO$2:$AO$196,0))</f>
        <v/>
      </c>
      <c r="AG44" s="5" t="str">
        <f t="array" ref="AG44">INDEX('Data Log'!$AH$2:$AH$196,MATCH('Data Log_BI'!$A44,'Data Log'!$AO$2:$AO$196,0))</f>
        <v/>
      </c>
      <c r="AH44" s="15">
        <f t="array" ref="AH44">INDEX('Data Log'!$AI$2:$AI$196,MATCH('Data Log_BI'!$A44,'Data Log'!$AO$2:$AO$196,0))</f>
        <v>0</v>
      </c>
      <c r="AI44" s="1" t="str">
        <f t="array" ref="AI44">INDEX('Data Log'!$AJ$2:$AJ$196,MATCH('Data Log_BI'!$A44,'Data Log'!$AO$2:$AO$196,0))</f>
        <v/>
      </c>
      <c r="AJ44" s="9" t="str">
        <f t="array" ref="AJ44">INDEX('Data Log'!$AK$2:$AK$196,MATCH('Data Log_BI'!$A44,'Data Log'!$AO$2:$AO$196,0))</f>
        <v/>
      </c>
      <c r="AK44" s="1" t="str">
        <f t="array" ref="AK44">INDEX('Data Log'!$AL$2:$AL$196,MATCH('Data Log_BI'!$A44,'Data Log'!$AO$2:$AO$196,0))</f>
        <v/>
      </c>
      <c r="AL44" s="1" t="str">
        <f t="array" ref="AL44">INDEX('Data Log'!$AM$2:$AM$196,MATCH('Data Log_BI'!$A44,'Data Log'!$AO$2:$AO$196,0))</f>
        <v/>
      </c>
      <c r="AM44" s="9" t="str">
        <f t="array" ref="AM44">INDEX('Data Log'!$AN$2:$AN$196,MATCH('Data Log_BI'!$A44,'Data Log'!$AO$2:$AO$196,0))</f>
        <v/>
      </c>
      <c r="AN44" s="1">
        <f t="array" ref="AN44">INDEX('Data Log'!$A$2:$A$196,MATCH('Data Log_BI'!$A44,'Data Log'!$AO$2:$AO$196,0))</f>
        <v>218</v>
      </c>
    </row>
    <row r="45" ht="15.75" customHeight="1">
      <c r="A45" s="1" t="s">
        <v>953</v>
      </c>
      <c r="B45" s="1" t="str">
        <f t="array" ref="B45">INDEX('Data Log'!$C$2:$C$196,MATCH('Data Log_BI'!$A45,'Data Log'!$AO$2:$AO$196,0))</f>
        <v>PIS</v>
      </c>
      <c r="C45" s="9">
        <f t="array" ref="C45">INDEX('Data Log'!$D$2:$D$196,MATCH('Data Log_BI'!$A45,'Data Log'!$AO$2:$AO$196,0))</f>
        <v>45117.82639</v>
      </c>
      <c r="D45" s="4" t="str">
        <f t="array" ref="D45">INDEX('Data Log'!$E$2:$E$196,MATCH('Data Log_BI'!$A45,'Data Log'!$AO$2:$AO$196,0))</f>
        <v>CR</v>
      </c>
      <c r="E45" s="4" t="str">
        <f t="array" ref="E45">INDEX('Data Log'!$F$2:$F$196,MATCH('Data Log_BI'!$A45,'Data Log'!$AO$2:$AO$196,0))</f>
        <v>CNR</v>
      </c>
      <c r="F45" s="4" t="str">
        <f t="array" ref="F45">INDEX('Data Log'!$G$2:$G$196,MATCH('Data Log_BI'!$A45,'Data Log'!$AO$2:$AO$196,0))</f>
        <v>Browns Engineering and Construction Pvt Ltd</v>
      </c>
      <c r="G45" s="14">
        <f t="array" ref="G45">INDEX('Data Log'!$H$2:$H$196,MATCH('Data Log_BI'!$A45,'Data Log'!$AO$2:$AO$196,0))</f>
        <v>1829751.7</v>
      </c>
      <c r="H45" s="14">
        <f t="array" ref="H45">INDEX('Data Log'!$I$2:$I$196,MATCH('Data Log_BI'!$A45,'Data Log'!$AO$2:$AO$196,0))</f>
        <v>3403839.47</v>
      </c>
      <c r="I45" s="5">
        <f t="array" ref="I45">INDEX('Data Log'!$J$2:$J$196,MATCH('Data Log_BI'!$A45,'Data Log'!$AO$2:$AO$196,0))</f>
        <v>2023</v>
      </c>
      <c r="J45" s="5" t="str">
        <f t="array" ref="J45">INDEX('Data Log'!$K$2:$K$196,MATCH('Data Log_BI'!$A45,'Data Log'!$AO$2:$AO$196,0))</f>
        <v>June</v>
      </c>
      <c r="K45" s="5" t="str">
        <f t="array" ref="K45">INDEX('Data Log'!$L$2:$L$196,MATCH('Data Log_BI'!$A45,'Data Log'!$AO$2:$AO$196,0))</f>
        <v/>
      </c>
      <c r="L45" s="4" t="str">
        <f t="array" ref="L45">INDEX('Data Log'!$M$2:$M$196,MATCH('Data Log_BI'!$A45,'Data Log'!$AO$2:$AO$196,0))</f>
        <v/>
      </c>
      <c r="M45" s="4" t="str">
        <f t="array" ref="M45">INDEX('Data Log'!$N$2:$N$196,MATCH('Data Log_BI'!$A45,'Data Log'!$AO$2:$AO$196,0))</f>
        <v>Submit Invoice</v>
      </c>
      <c r="N45" s="1" t="str">
        <f t="array" ref="N45">INDEX('Data Log'!$O$2:$O$196,MATCH('Data Log_BI'!$A45,'Data Log'!$AO$2:$AO$196,0))</f>
        <v>Kaveesha Perera</v>
      </c>
      <c r="O45" s="9">
        <f t="array" ref="O45">INDEX('Data Log'!$P$2:$P$196,MATCH('Data Log_BI'!$A45,'Data Log'!$AO$2:$AO$196,0))</f>
        <v>45126.45535</v>
      </c>
      <c r="P45" s="1" t="str">
        <f t="array" ref="P45">INDEX('Data Log'!$Q$2:$Q$196,MATCH('Data Log_BI'!$A45,'Data Log'!$AO$2:$AO$196,0))</f>
        <v/>
      </c>
      <c r="Q45" s="1" t="str">
        <f t="array" ref="Q45">INDEX('Data Log'!$R$2:$R$196,MATCH('Data Log_BI'!$A45,'Data Log'!$AO$2:$AO$196,0))</f>
        <v/>
      </c>
      <c r="R45" s="1" t="str">
        <f t="array" ref="R45">INDEX('Data Log'!$S$2:$S$196,MATCH('Data Log_BI'!$A45,'Data Log'!$AO$2:$AO$196,0))</f>
        <v/>
      </c>
      <c r="S45" s="9" t="str">
        <f t="array" ref="S45">INDEX('Data Log'!$T$2:$T$196,MATCH('Data Log_BI'!$A45,'Data Log'!$AO$2:$AO$196,0))</f>
        <v/>
      </c>
      <c r="T45" s="1" t="str">
        <f t="array" ref="T45">INDEX('Data Log'!$U$2:$U$196,MATCH('Data Log_BI'!$A45,'Data Log'!$AO$2:$AO$196,0))</f>
        <v/>
      </c>
      <c r="U45" s="1" t="str">
        <f t="array" ref="U45">INDEX('Data Log'!$V$2:$V$196,MATCH('Data Log_BI'!$A45,'Data Log'!$AO$2:$AO$196,0))</f>
        <v/>
      </c>
      <c r="V45" s="9" t="str">
        <f t="array" ref="V45">INDEX('Data Log'!$W$2:$W$196,MATCH('Data Log_BI'!$A45,'Data Log'!$AO$2:$AO$196,0))</f>
        <v/>
      </c>
      <c r="W45" s="1" t="str">
        <f t="array" ref="W45">INDEX('Data Log'!$X$2:$X$196,MATCH('Data Log_BI'!$A45,'Data Log'!$AO$2:$AO$196,0))</f>
        <v/>
      </c>
      <c r="X45" s="1" t="str">
        <f t="array" ref="X45">INDEX('Data Log'!$Y$2:$Y$196,MATCH('Data Log_BI'!$A45,'Data Log'!$AO$2:$AO$196,0))</f>
        <v/>
      </c>
      <c r="Y45" s="9" t="str">
        <f t="array" ref="Y45">INDEX('Data Log'!$Z$2:$Z$196,MATCH('Data Log_BI'!$A45,'Data Log'!$AO$2:$AO$196,0))</f>
        <v/>
      </c>
      <c r="Z45" s="1" t="str">
        <f t="array" ref="Z45">INDEX('Data Log'!$AA$2:$AA$196,MATCH('Data Log_BI'!$A45,'Data Log'!$AO$2:$AO$196,0))</f>
        <v/>
      </c>
      <c r="AA45" s="1" t="str">
        <f t="array" ref="AA45">INDEX('Data Log'!$AB$2:$AB$196,MATCH('Data Log_BI'!$A45,'Data Log'!$AO$2:$AO$196,0))</f>
        <v/>
      </c>
      <c r="AB45" s="9" t="str">
        <f t="array" ref="AB45">INDEX('Data Log'!$AC$2:$AC$196,MATCH('Data Log_BI'!$A45,'Data Log'!$AO$2:$AO$196,0))</f>
        <v/>
      </c>
      <c r="AC45" s="1" t="str">
        <f t="array" ref="AC45">INDEX('Data Log'!$AD$2:$AD$196,MATCH('Data Log_BI'!$A45,'Data Log'!$AO$2:$AO$196,0))</f>
        <v/>
      </c>
      <c r="AD45" s="1" t="str">
        <f t="array" ref="AD45">INDEX('Data Log'!$AE$2:$AE$196,MATCH('Data Log_BI'!$A45,'Data Log'!$AO$2:$AO$196,0))</f>
        <v/>
      </c>
      <c r="AE45" s="1" t="str">
        <f t="array" ref="AE45">INDEX('Data Log'!$AF$2:$AF$196,MATCH('Data Log_BI'!$A45,'Data Log'!$AO$2:$AO$196,0))</f>
        <v/>
      </c>
      <c r="AF45" s="9" t="str">
        <f t="array" ref="AF45">INDEX('Data Log'!$AG$2:$AG$196,MATCH('Data Log_BI'!$A45,'Data Log'!$AO$2:$AO$196,0))</f>
        <v/>
      </c>
      <c r="AG45" s="5" t="str">
        <f t="array" ref="AG45">INDEX('Data Log'!$AH$2:$AH$196,MATCH('Data Log_BI'!$A45,'Data Log'!$AO$2:$AO$196,0))</f>
        <v/>
      </c>
      <c r="AH45" s="15">
        <f t="array" ref="AH45">INDEX('Data Log'!$AI$2:$AI$196,MATCH('Data Log_BI'!$A45,'Data Log'!$AO$2:$AO$196,0))</f>
        <v>0</v>
      </c>
      <c r="AI45" s="1" t="str">
        <f t="array" ref="AI45">INDEX('Data Log'!$AJ$2:$AJ$196,MATCH('Data Log_BI'!$A45,'Data Log'!$AO$2:$AO$196,0))</f>
        <v/>
      </c>
      <c r="AJ45" s="9" t="str">
        <f t="array" ref="AJ45">INDEX('Data Log'!$AK$2:$AK$196,MATCH('Data Log_BI'!$A45,'Data Log'!$AO$2:$AO$196,0))</f>
        <v/>
      </c>
      <c r="AK45" s="1" t="str">
        <f t="array" ref="AK45">INDEX('Data Log'!$AL$2:$AL$196,MATCH('Data Log_BI'!$A45,'Data Log'!$AO$2:$AO$196,0))</f>
        <v/>
      </c>
      <c r="AL45" s="1" t="str">
        <f t="array" ref="AL45">INDEX('Data Log'!$AM$2:$AM$196,MATCH('Data Log_BI'!$A45,'Data Log'!$AO$2:$AO$196,0))</f>
        <v/>
      </c>
      <c r="AM45" s="9" t="str">
        <f t="array" ref="AM45">INDEX('Data Log'!$AN$2:$AN$196,MATCH('Data Log_BI'!$A45,'Data Log'!$AO$2:$AO$196,0))</f>
        <v/>
      </c>
      <c r="AN45" s="1">
        <f t="array" ref="AN45">INDEX('Data Log'!$A$2:$A$196,MATCH('Data Log_BI'!$A45,'Data Log'!$AO$2:$AO$196,0))</f>
        <v>266</v>
      </c>
    </row>
    <row r="46" ht="15.75" customHeight="1">
      <c r="A46" s="1" t="s">
        <v>954</v>
      </c>
      <c r="B46" s="1" t="str">
        <f t="array" ref="B46">INDEX('Data Log'!$C$2:$C$196,MATCH('Data Log_BI'!$A46,'Data Log'!$AO$2:$AO$196,0))</f>
        <v>PIS</v>
      </c>
      <c r="C46" s="9">
        <f t="array" ref="C46">INDEX('Data Log'!$D$2:$D$196,MATCH('Data Log_BI'!$A46,'Data Log'!$AO$2:$AO$196,0))</f>
        <v>45117.82639</v>
      </c>
      <c r="D46" s="4" t="str">
        <f t="array" ref="D46">INDEX('Data Log'!$E$2:$E$196,MATCH('Data Log_BI'!$A46,'Data Log'!$AO$2:$AO$196,0))</f>
        <v>CR</v>
      </c>
      <c r="E46" s="4" t="str">
        <f t="array" ref="E46">INDEX('Data Log'!$F$2:$F$196,MATCH('Data Log_BI'!$A46,'Data Log'!$AO$2:$AO$196,0))</f>
        <v>CNR</v>
      </c>
      <c r="F46" s="4" t="str">
        <f t="array" ref="F46">INDEX('Data Log'!$G$2:$G$196,MATCH('Data Log_BI'!$A46,'Data Log'!$AO$2:$AO$196,0))</f>
        <v>Browns Engineering and Construction Pvt Ltd</v>
      </c>
      <c r="G46" s="14">
        <f t="array" ref="G46">INDEX('Data Log'!$H$2:$H$196,MATCH('Data Log_BI'!$A46,'Data Log'!$AO$2:$AO$196,0))</f>
        <v>0</v>
      </c>
      <c r="H46" s="14">
        <f t="array" ref="H46">INDEX('Data Log'!$I$2:$I$196,MATCH('Data Log_BI'!$A46,'Data Log'!$AO$2:$AO$196,0))</f>
        <v>3403839.47</v>
      </c>
      <c r="I46" s="5">
        <f t="array" ref="I46">INDEX('Data Log'!$J$2:$J$196,MATCH('Data Log_BI'!$A46,'Data Log'!$AO$2:$AO$196,0))</f>
        <v>2023</v>
      </c>
      <c r="J46" s="5" t="str">
        <f t="array" ref="J46">INDEX('Data Log'!$K$2:$K$196,MATCH('Data Log_BI'!$A46,'Data Log'!$AO$2:$AO$196,0))</f>
        <v>June</v>
      </c>
      <c r="K46" s="5" t="str">
        <f t="array" ref="K46">INDEX('Data Log'!$L$2:$L$196,MATCH('Data Log_BI'!$A46,'Data Log'!$AO$2:$AO$196,0))</f>
        <v>Preshan Jayarathne</v>
      </c>
      <c r="L46" s="4" t="str">
        <f t="array" ref="L46">INDEX('Data Log'!$M$2:$M$196,MATCH('Data Log_BI'!$A46,'Data Log'!$AO$2:$AO$196,0))</f>
        <v/>
      </c>
      <c r="M46" s="4" t="str">
        <f t="array" ref="M46">INDEX('Data Log'!$N$2:$N$196,MATCH('Data Log_BI'!$A46,'Data Log'!$AO$2:$AO$196,0))</f>
        <v>Invoice Validation</v>
      </c>
      <c r="N46" s="1" t="str">
        <f t="array" ref="N46">INDEX('Data Log'!$O$2:$O$196,MATCH('Data Log_BI'!$A46,'Data Log'!$AO$2:$AO$196,0))</f>
        <v/>
      </c>
      <c r="O46" s="9" t="str">
        <f t="array" ref="O46">INDEX('Data Log'!$P$2:$P$196,MATCH('Data Log_BI'!$A46,'Data Log'!$AO$2:$AO$196,0))</f>
        <v/>
      </c>
      <c r="P46" s="1" t="str">
        <f t="array" ref="P46">INDEX('Data Log'!$Q$2:$Q$196,MATCH('Data Log_BI'!$A46,'Data Log'!$AO$2:$AO$196,0))</f>
        <v/>
      </c>
      <c r="Q46" s="1" t="str">
        <f t="array" ref="Q46">INDEX('Data Log'!$R$2:$R$196,MATCH('Data Log_BI'!$A46,'Data Log'!$AO$2:$AO$196,0))</f>
        <v>Approved</v>
      </c>
      <c r="R46" s="1" t="str">
        <f t="array" ref="R46">INDEX('Data Log'!$S$2:$S$196,MATCH('Data Log_BI'!$A46,'Data Log'!$AO$2:$AO$196,0))</f>
        <v>Preshan Jayarathne</v>
      </c>
      <c r="S46" s="9">
        <f t="array" ref="S46">INDEX('Data Log'!$T$2:$T$196,MATCH('Data Log_BI'!$A46,'Data Log'!$AO$2:$AO$196,0))</f>
        <v>45139.96873</v>
      </c>
      <c r="T46" s="1" t="str">
        <f t="array" ref="T46">INDEX('Data Log'!$U$2:$U$196,MATCH('Data Log_BI'!$A46,'Data Log'!$AO$2:$AO$196,0))</f>
        <v/>
      </c>
      <c r="U46" s="1" t="str">
        <f t="array" ref="U46">INDEX('Data Log'!$V$2:$V$196,MATCH('Data Log_BI'!$A46,'Data Log'!$AO$2:$AO$196,0))</f>
        <v/>
      </c>
      <c r="V46" s="9" t="str">
        <f t="array" ref="V46">INDEX('Data Log'!$W$2:$W$196,MATCH('Data Log_BI'!$A46,'Data Log'!$AO$2:$AO$196,0))</f>
        <v/>
      </c>
      <c r="W46" s="1" t="str">
        <f t="array" ref="W46">INDEX('Data Log'!$X$2:$X$196,MATCH('Data Log_BI'!$A46,'Data Log'!$AO$2:$AO$196,0))</f>
        <v/>
      </c>
      <c r="X46" s="1" t="str">
        <f t="array" ref="X46">INDEX('Data Log'!$Y$2:$Y$196,MATCH('Data Log_BI'!$A46,'Data Log'!$AO$2:$AO$196,0))</f>
        <v/>
      </c>
      <c r="Y46" s="9" t="str">
        <f t="array" ref="Y46">INDEX('Data Log'!$Z$2:$Z$196,MATCH('Data Log_BI'!$A46,'Data Log'!$AO$2:$AO$196,0))</f>
        <v/>
      </c>
      <c r="Z46" s="1" t="str">
        <f t="array" ref="Z46">INDEX('Data Log'!$AA$2:$AA$196,MATCH('Data Log_BI'!$A46,'Data Log'!$AO$2:$AO$196,0))</f>
        <v/>
      </c>
      <c r="AA46" s="1" t="str">
        <f t="array" ref="AA46">INDEX('Data Log'!$AB$2:$AB$196,MATCH('Data Log_BI'!$A46,'Data Log'!$AO$2:$AO$196,0))</f>
        <v/>
      </c>
      <c r="AB46" s="9" t="str">
        <f t="array" ref="AB46">INDEX('Data Log'!$AC$2:$AC$196,MATCH('Data Log_BI'!$A46,'Data Log'!$AO$2:$AO$196,0))</f>
        <v/>
      </c>
      <c r="AC46" s="1" t="str">
        <f t="array" ref="AC46">INDEX('Data Log'!$AD$2:$AD$196,MATCH('Data Log_BI'!$A46,'Data Log'!$AO$2:$AO$196,0))</f>
        <v/>
      </c>
      <c r="AD46" s="1" t="str">
        <f t="array" ref="AD46">INDEX('Data Log'!$AE$2:$AE$196,MATCH('Data Log_BI'!$A46,'Data Log'!$AO$2:$AO$196,0))</f>
        <v/>
      </c>
      <c r="AE46" s="1" t="str">
        <f t="array" ref="AE46">INDEX('Data Log'!$AF$2:$AF$196,MATCH('Data Log_BI'!$A46,'Data Log'!$AO$2:$AO$196,0))</f>
        <v/>
      </c>
      <c r="AF46" s="9" t="str">
        <f t="array" ref="AF46">INDEX('Data Log'!$AG$2:$AG$196,MATCH('Data Log_BI'!$A46,'Data Log'!$AO$2:$AO$196,0))</f>
        <v/>
      </c>
      <c r="AG46" s="5" t="str">
        <f t="array" ref="AG46">INDEX('Data Log'!$AH$2:$AH$196,MATCH('Data Log_BI'!$A46,'Data Log'!$AO$2:$AO$196,0))</f>
        <v/>
      </c>
      <c r="AH46" s="15">
        <f t="array" ref="AH46">INDEX('Data Log'!$AI$2:$AI$196,MATCH('Data Log_BI'!$A46,'Data Log'!$AO$2:$AO$196,0))</f>
        <v>0</v>
      </c>
      <c r="AI46" s="1" t="str">
        <f t="array" ref="AI46">INDEX('Data Log'!$AJ$2:$AJ$196,MATCH('Data Log_BI'!$A46,'Data Log'!$AO$2:$AO$196,0))</f>
        <v/>
      </c>
      <c r="AJ46" s="9" t="str">
        <f t="array" ref="AJ46">INDEX('Data Log'!$AK$2:$AK$196,MATCH('Data Log_BI'!$A46,'Data Log'!$AO$2:$AO$196,0))</f>
        <v/>
      </c>
      <c r="AK46" s="1" t="str">
        <f t="array" ref="AK46">INDEX('Data Log'!$AL$2:$AL$196,MATCH('Data Log_BI'!$A46,'Data Log'!$AO$2:$AO$196,0))</f>
        <v/>
      </c>
      <c r="AL46" s="1" t="str">
        <f t="array" ref="AL46">INDEX('Data Log'!$AM$2:$AM$196,MATCH('Data Log_BI'!$A46,'Data Log'!$AO$2:$AO$196,0))</f>
        <v/>
      </c>
      <c r="AM46" s="9" t="str">
        <f t="array" ref="AM46">INDEX('Data Log'!$AN$2:$AN$196,MATCH('Data Log_BI'!$A46,'Data Log'!$AO$2:$AO$196,0))</f>
        <v/>
      </c>
      <c r="AN46" s="1">
        <f t="array" ref="AN46">INDEX('Data Log'!$A$2:$A$196,MATCH('Data Log_BI'!$A46,'Data Log'!$AO$2:$AO$196,0))</f>
        <v>597</v>
      </c>
    </row>
    <row r="47" ht="15.75" customHeight="1">
      <c r="A47" s="1" t="s">
        <v>955</v>
      </c>
      <c r="B47" s="1" t="str">
        <f t="array" ref="B47">INDEX('Data Log'!$C$2:$C$196,MATCH('Data Log_BI'!$A47,'Data Log'!$AO$2:$AO$196,0))</f>
        <v>Refuel</v>
      </c>
      <c r="C47" s="9" t="str">
        <f t="array" ref="C47">INDEX('Data Log'!$D$2:$D$196,MATCH('Data Log_BI'!$A47,'Data Log'!$AO$2:$AO$196,0))</f>
        <v/>
      </c>
      <c r="D47" s="4" t="str">
        <f t="array" ref="D47">INDEX('Data Log'!$E$2:$E$196,MATCH('Data Log_BI'!$A47,'Data Log'!$AO$2:$AO$196,0))</f>
        <v>CR</v>
      </c>
      <c r="E47" s="4" t="str">
        <f t="array" ref="E47">INDEX('Data Log'!$F$2:$F$196,MATCH('Data Log_BI'!$A47,'Data Log'!$AO$2:$AO$196,0))</f>
        <v>CNR</v>
      </c>
      <c r="F47" s="4" t="str">
        <f t="array" ref="F47">INDEX('Data Log'!$G$2:$G$196,MATCH('Data Log_BI'!$A47,'Data Log'!$AO$2:$AO$196,0))</f>
        <v>Browns Engineering and Construction Pvt Ltd</v>
      </c>
      <c r="G47" s="14">
        <f t="array" ref="G47">INDEX('Data Log'!$H$2:$H$196,MATCH('Data Log_BI'!$A47,'Data Log'!$AO$2:$AO$196,0))</f>
        <v>0</v>
      </c>
      <c r="H47" s="14">
        <f t="array" ref="H47">INDEX('Data Log'!$I$2:$I$196,MATCH('Data Log_BI'!$A47,'Data Log'!$AO$2:$AO$196,0))</f>
        <v>10000</v>
      </c>
      <c r="I47" s="5">
        <f t="array" ref="I47">INDEX('Data Log'!$J$2:$J$196,MATCH('Data Log_BI'!$A47,'Data Log'!$AO$2:$AO$196,0))</f>
        <v>2023</v>
      </c>
      <c r="J47" s="5" t="str">
        <f t="array" ref="J47">INDEX('Data Log'!$K$2:$K$196,MATCH('Data Log_BI'!$A47,'Data Log'!$AO$2:$AO$196,0))</f>
        <v>May</v>
      </c>
      <c r="K47" s="5" t="str">
        <f t="array" ref="K47">INDEX('Data Log'!$L$2:$L$196,MATCH('Data Log_BI'!$A47,'Data Log'!$AO$2:$AO$196,0))</f>
        <v/>
      </c>
      <c r="L47" s="4" t="str">
        <f t="array" ref="L47">INDEX('Data Log'!$M$2:$M$196,MATCH('Data Log_BI'!$A47,'Data Log'!$AO$2:$AO$196,0))</f>
        <v/>
      </c>
      <c r="M47" s="4" t="str">
        <f t="array" ref="M47">INDEX('Data Log'!$N$2:$N$196,MATCH('Data Log_BI'!$A47,'Data Log'!$AO$2:$AO$196,0))</f>
        <v>Create &amp; Upload PO</v>
      </c>
      <c r="N47" s="1" t="str">
        <f t="array" ref="N47">INDEX('Data Log'!$O$2:$O$196,MATCH('Data Log_BI'!$A47,'Data Log'!$AO$2:$AO$196,0))</f>
        <v/>
      </c>
      <c r="O47" s="9" t="str">
        <f t="array" ref="O47">INDEX('Data Log'!$P$2:$P$196,MATCH('Data Log_BI'!$A47,'Data Log'!$AO$2:$AO$196,0))</f>
        <v/>
      </c>
      <c r="P47" s="1" t="str">
        <f t="array" ref="P47">INDEX('Data Log'!$Q$2:$Q$196,MATCH('Data Log_BI'!$A47,'Data Log'!$AO$2:$AO$196,0))</f>
        <v/>
      </c>
      <c r="Q47" s="1" t="str">
        <f t="array" ref="Q47">INDEX('Data Log'!$R$2:$R$196,MATCH('Data Log_BI'!$A47,'Data Log'!$AO$2:$AO$196,0))</f>
        <v/>
      </c>
      <c r="R47" s="1" t="str">
        <f t="array" ref="R47">INDEX('Data Log'!$S$2:$S$196,MATCH('Data Log_BI'!$A47,'Data Log'!$AO$2:$AO$196,0))</f>
        <v/>
      </c>
      <c r="S47" s="9" t="str">
        <f t="array" ref="S47">INDEX('Data Log'!$T$2:$T$196,MATCH('Data Log_BI'!$A47,'Data Log'!$AO$2:$AO$196,0))</f>
        <v/>
      </c>
      <c r="T47" s="1" t="str">
        <f t="array" ref="T47">INDEX('Data Log'!$U$2:$U$196,MATCH('Data Log_BI'!$A47,'Data Log'!$AO$2:$AO$196,0))</f>
        <v/>
      </c>
      <c r="U47" s="1" t="str">
        <f t="array" ref="U47">INDEX('Data Log'!$V$2:$V$196,MATCH('Data Log_BI'!$A47,'Data Log'!$AO$2:$AO$196,0))</f>
        <v/>
      </c>
      <c r="V47" s="9" t="str">
        <f t="array" ref="V47">INDEX('Data Log'!$W$2:$W$196,MATCH('Data Log_BI'!$A47,'Data Log'!$AO$2:$AO$196,0))</f>
        <v/>
      </c>
      <c r="W47" s="1" t="str">
        <f t="array" ref="W47">INDEX('Data Log'!$X$2:$X$196,MATCH('Data Log_BI'!$A47,'Data Log'!$AO$2:$AO$196,0))</f>
        <v/>
      </c>
      <c r="X47" s="1" t="str">
        <f t="array" ref="X47">INDEX('Data Log'!$Y$2:$Y$196,MATCH('Data Log_BI'!$A47,'Data Log'!$AO$2:$AO$196,0))</f>
        <v/>
      </c>
      <c r="Y47" s="9" t="str">
        <f t="array" ref="Y47">INDEX('Data Log'!$Z$2:$Z$196,MATCH('Data Log_BI'!$A47,'Data Log'!$AO$2:$AO$196,0))</f>
        <v/>
      </c>
      <c r="Z47" s="1" t="str">
        <f t="array" ref="Z47">INDEX('Data Log'!$AA$2:$AA$196,MATCH('Data Log_BI'!$A47,'Data Log'!$AO$2:$AO$196,0))</f>
        <v/>
      </c>
      <c r="AA47" s="1" t="str">
        <f t="array" ref="AA47">INDEX('Data Log'!$AB$2:$AB$196,MATCH('Data Log_BI'!$A47,'Data Log'!$AO$2:$AO$196,0))</f>
        <v/>
      </c>
      <c r="AB47" s="9" t="str">
        <f t="array" ref="AB47">INDEX('Data Log'!$AC$2:$AC$196,MATCH('Data Log_BI'!$A47,'Data Log'!$AO$2:$AO$196,0))</f>
        <v/>
      </c>
      <c r="AC47" s="1" t="str">
        <f t="array" ref="AC47">INDEX('Data Log'!$AD$2:$AD$196,MATCH('Data Log_BI'!$A47,'Data Log'!$AO$2:$AO$196,0))</f>
        <v/>
      </c>
      <c r="AD47" s="1" t="str">
        <f t="array" ref="AD47">INDEX('Data Log'!$AE$2:$AE$196,MATCH('Data Log_BI'!$A47,'Data Log'!$AO$2:$AO$196,0))</f>
        <v>Approved</v>
      </c>
      <c r="AE47" s="1" t="str">
        <f t="array" ref="AE47">INDEX('Data Log'!$AF$2:$AF$196,MATCH('Data Log_BI'!$A47,'Data Log'!$AO$2:$AO$196,0))</f>
        <v>Rizwan Mohamed</v>
      </c>
      <c r="AF47" s="9">
        <f t="array" ref="AF47">INDEX('Data Log'!$AG$2:$AG$196,MATCH('Data Log_BI'!$A47,'Data Log'!$AO$2:$AO$196,0))</f>
        <v>45113.52332</v>
      </c>
      <c r="AG47" s="5" t="str">
        <f t="array" ref="AG47">INDEX('Data Log'!$AH$2:$AH$196,MATCH('Data Log_BI'!$A47,'Data Log'!$AO$2:$AO$196,0))</f>
        <v/>
      </c>
      <c r="AH47" s="15">
        <f t="array" ref="AH47">INDEX('Data Log'!$AI$2:$AI$196,MATCH('Data Log_BI'!$A47,'Data Log'!$AO$2:$AO$196,0))</f>
        <v>9450</v>
      </c>
      <c r="AI47" s="1" t="str">
        <f t="array" ref="AI47">INDEX('Data Log'!$AJ$2:$AJ$196,MATCH('Data Log_BI'!$A47,'Data Log'!$AO$2:$AO$196,0))</f>
        <v/>
      </c>
      <c r="AJ47" s="9" t="str">
        <f t="array" ref="AJ47">INDEX('Data Log'!$AK$2:$AK$196,MATCH('Data Log_BI'!$A47,'Data Log'!$AO$2:$AO$196,0))</f>
        <v/>
      </c>
      <c r="AK47" s="1" t="str">
        <f t="array" ref="AK47">INDEX('Data Log'!$AL$2:$AL$196,MATCH('Data Log_BI'!$A47,'Data Log'!$AO$2:$AO$196,0))</f>
        <v/>
      </c>
      <c r="AL47" s="1" t="str">
        <f t="array" ref="AL47">INDEX('Data Log'!$AM$2:$AM$196,MATCH('Data Log_BI'!$A47,'Data Log'!$AO$2:$AO$196,0))</f>
        <v/>
      </c>
      <c r="AM47" s="9" t="str">
        <f t="array" ref="AM47">INDEX('Data Log'!$AN$2:$AN$196,MATCH('Data Log_BI'!$A47,'Data Log'!$AO$2:$AO$196,0))</f>
        <v/>
      </c>
      <c r="AN47" s="1">
        <f t="array" ref="AN47">INDEX('Data Log'!$A$2:$A$196,MATCH('Data Log_BI'!$A47,'Data Log'!$AO$2:$AO$196,0))</f>
        <v>144</v>
      </c>
    </row>
    <row r="48" ht="15.75" customHeight="1">
      <c r="A48" s="1" t="s">
        <v>956</v>
      </c>
      <c r="B48" s="1" t="str">
        <f t="array" ref="B48">INDEX('Data Log'!$C$2:$C$196,MATCH('Data Log_BI'!$A48,'Data Log'!$AO$2:$AO$196,0))</f>
        <v>Refuel</v>
      </c>
      <c r="C48" s="9" t="str">
        <f t="array" ref="C48">INDEX('Data Log'!$D$2:$D$196,MATCH('Data Log_BI'!$A48,'Data Log'!$AO$2:$AO$196,0))</f>
        <v/>
      </c>
      <c r="D48" s="4" t="str">
        <f t="array" ref="D48">INDEX('Data Log'!$E$2:$E$196,MATCH('Data Log_BI'!$A48,'Data Log'!$AO$2:$AO$196,0))</f>
        <v>CR</v>
      </c>
      <c r="E48" s="4" t="str">
        <f t="array" ref="E48">INDEX('Data Log'!$F$2:$F$196,MATCH('Data Log_BI'!$A48,'Data Log'!$AO$2:$AO$196,0))</f>
        <v>CNR</v>
      </c>
      <c r="F48" s="4" t="str">
        <f t="array" ref="F48">INDEX('Data Log'!$G$2:$G$196,MATCH('Data Log_BI'!$A48,'Data Log'!$AO$2:$AO$196,0))</f>
        <v>Browns Engineering and Construction Pvt Ltd</v>
      </c>
      <c r="G48" s="14">
        <f t="array" ref="G48">INDEX('Data Log'!$H$2:$H$196,MATCH('Data Log_BI'!$A48,'Data Log'!$AO$2:$AO$196,0))</f>
        <v>0</v>
      </c>
      <c r="H48" s="14">
        <f t="array" ref="H48">INDEX('Data Log'!$I$2:$I$196,MATCH('Data Log_BI'!$A48,'Data Log'!$AO$2:$AO$196,0))</f>
        <v>10000</v>
      </c>
      <c r="I48" s="5">
        <f t="array" ref="I48">INDEX('Data Log'!$J$2:$J$196,MATCH('Data Log_BI'!$A48,'Data Log'!$AO$2:$AO$196,0))</f>
        <v>2023</v>
      </c>
      <c r="J48" s="5" t="str">
        <f t="array" ref="J48">INDEX('Data Log'!$K$2:$K$196,MATCH('Data Log_BI'!$A48,'Data Log'!$AO$2:$AO$196,0))</f>
        <v>May</v>
      </c>
      <c r="K48" s="5" t="str">
        <f t="array" ref="K48">INDEX('Data Log'!$L$2:$L$196,MATCH('Data Log_BI'!$A48,'Data Log'!$AO$2:$AO$196,0))</f>
        <v/>
      </c>
      <c r="L48" s="4" t="str">
        <f t="array" ref="L48">INDEX('Data Log'!$M$2:$M$196,MATCH('Data Log_BI'!$A48,'Data Log'!$AO$2:$AO$196,0))</f>
        <v/>
      </c>
      <c r="M48" s="4" t="str">
        <f t="array" ref="M48">INDEX('Data Log'!$N$2:$N$196,MATCH('Data Log_BI'!$A48,'Data Log'!$AO$2:$AO$196,0))</f>
        <v>Create SES and Send to Finance</v>
      </c>
      <c r="N48" s="1" t="str">
        <f t="array" ref="N48">INDEX('Data Log'!$O$2:$O$196,MATCH('Data Log_BI'!$A48,'Data Log'!$AO$2:$AO$196,0))</f>
        <v/>
      </c>
      <c r="O48" s="9" t="str">
        <f t="array" ref="O48">INDEX('Data Log'!$P$2:$P$196,MATCH('Data Log_BI'!$A48,'Data Log'!$AO$2:$AO$196,0))</f>
        <v/>
      </c>
      <c r="P48" s="1" t="str">
        <f t="array" ref="P48">INDEX('Data Log'!$Q$2:$Q$196,MATCH('Data Log_BI'!$A48,'Data Log'!$AO$2:$AO$196,0))</f>
        <v/>
      </c>
      <c r="Q48" s="1" t="str">
        <f t="array" ref="Q48">INDEX('Data Log'!$R$2:$R$196,MATCH('Data Log_BI'!$A48,'Data Log'!$AO$2:$AO$196,0))</f>
        <v/>
      </c>
      <c r="R48" s="1" t="str">
        <f t="array" ref="R48">INDEX('Data Log'!$S$2:$S$196,MATCH('Data Log_BI'!$A48,'Data Log'!$AO$2:$AO$196,0))</f>
        <v/>
      </c>
      <c r="S48" s="9" t="str">
        <f t="array" ref="S48">INDEX('Data Log'!$T$2:$T$196,MATCH('Data Log_BI'!$A48,'Data Log'!$AO$2:$AO$196,0))</f>
        <v/>
      </c>
      <c r="T48" s="1" t="str">
        <f t="array" ref="T48">INDEX('Data Log'!$U$2:$U$196,MATCH('Data Log_BI'!$A48,'Data Log'!$AO$2:$AO$196,0))</f>
        <v/>
      </c>
      <c r="U48" s="1" t="str">
        <f t="array" ref="U48">INDEX('Data Log'!$V$2:$V$196,MATCH('Data Log_BI'!$A48,'Data Log'!$AO$2:$AO$196,0))</f>
        <v/>
      </c>
      <c r="V48" s="9" t="str">
        <f t="array" ref="V48">INDEX('Data Log'!$W$2:$W$196,MATCH('Data Log_BI'!$A48,'Data Log'!$AO$2:$AO$196,0))</f>
        <v/>
      </c>
      <c r="W48" s="1" t="str">
        <f t="array" ref="W48">INDEX('Data Log'!$X$2:$X$196,MATCH('Data Log_BI'!$A48,'Data Log'!$AO$2:$AO$196,0))</f>
        <v/>
      </c>
      <c r="X48" s="1" t="str">
        <f t="array" ref="X48">INDEX('Data Log'!$Y$2:$Y$196,MATCH('Data Log_BI'!$A48,'Data Log'!$AO$2:$AO$196,0))</f>
        <v/>
      </c>
      <c r="Y48" s="9" t="str">
        <f t="array" ref="Y48">INDEX('Data Log'!$Z$2:$Z$196,MATCH('Data Log_BI'!$A48,'Data Log'!$AO$2:$AO$196,0))</f>
        <v/>
      </c>
      <c r="Z48" s="1" t="str">
        <f t="array" ref="Z48">INDEX('Data Log'!$AA$2:$AA$196,MATCH('Data Log_BI'!$A48,'Data Log'!$AO$2:$AO$196,0))</f>
        <v/>
      </c>
      <c r="AA48" s="1" t="str">
        <f t="array" ref="AA48">INDEX('Data Log'!$AB$2:$AB$196,MATCH('Data Log_BI'!$A48,'Data Log'!$AO$2:$AO$196,0))</f>
        <v/>
      </c>
      <c r="AB48" s="9" t="str">
        <f t="array" ref="AB48">INDEX('Data Log'!$AC$2:$AC$196,MATCH('Data Log_BI'!$A48,'Data Log'!$AO$2:$AO$196,0))</f>
        <v/>
      </c>
      <c r="AC48" s="1" t="str">
        <f t="array" ref="AC48">INDEX('Data Log'!$AD$2:$AD$196,MATCH('Data Log_BI'!$A48,'Data Log'!$AO$2:$AO$196,0))</f>
        <v/>
      </c>
      <c r="AD48" s="1" t="str">
        <f t="array" ref="AD48">INDEX('Data Log'!$AE$2:$AE$196,MATCH('Data Log_BI'!$A48,'Data Log'!$AO$2:$AO$196,0))</f>
        <v/>
      </c>
      <c r="AE48" s="1" t="str">
        <f t="array" ref="AE48">INDEX('Data Log'!$AF$2:$AF$196,MATCH('Data Log_BI'!$A48,'Data Log'!$AO$2:$AO$196,0))</f>
        <v/>
      </c>
      <c r="AF48" s="9" t="str">
        <f t="array" ref="AF48">INDEX('Data Log'!$AG$2:$AG$196,MATCH('Data Log_BI'!$A48,'Data Log'!$AO$2:$AO$196,0))</f>
        <v/>
      </c>
      <c r="AG48" s="5" t="str">
        <f t="array" ref="AG48">INDEX('Data Log'!$AH$2:$AH$196,MATCH('Data Log_BI'!$A48,'Data Log'!$AO$2:$AO$196,0))</f>
        <v/>
      </c>
      <c r="AH48" s="15">
        <f t="array" ref="AH48">INDEX('Data Log'!$AI$2:$AI$196,MATCH('Data Log_BI'!$A48,'Data Log'!$AO$2:$AO$196,0))</f>
        <v>0</v>
      </c>
      <c r="AI48" s="1" t="str">
        <f t="array" ref="AI48">INDEX('Data Log'!$AJ$2:$AJ$196,MATCH('Data Log_BI'!$A48,'Data Log'!$AO$2:$AO$196,0))</f>
        <v>Rizwan Mohamed</v>
      </c>
      <c r="AJ48" s="9">
        <f t="array" ref="AJ48">INDEX('Data Log'!$AK$2:$AK$196,MATCH('Data Log_BI'!$A48,'Data Log'!$AO$2:$AO$196,0))</f>
        <v>45113.52571</v>
      </c>
      <c r="AK48" s="1" t="str">
        <f t="array" ref="AK48">INDEX('Data Log'!$AL$2:$AL$196,MATCH('Data Log_BI'!$A48,'Data Log'!$AO$2:$AO$196,0))</f>
        <v/>
      </c>
      <c r="AL48" s="1" t="str">
        <f t="array" ref="AL48">INDEX('Data Log'!$AM$2:$AM$196,MATCH('Data Log_BI'!$A48,'Data Log'!$AO$2:$AO$196,0))</f>
        <v/>
      </c>
      <c r="AM48" s="9" t="str">
        <f t="array" ref="AM48">INDEX('Data Log'!$AN$2:$AN$196,MATCH('Data Log_BI'!$A48,'Data Log'!$AO$2:$AO$196,0))</f>
        <v/>
      </c>
      <c r="AN48" s="1">
        <f t="array" ref="AN48">INDEX('Data Log'!$A$2:$A$196,MATCH('Data Log_BI'!$A48,'Data Log'!$AO$2:$AO$196,0))</f>
        <v>145</v>
      </c>
    </row>
    <row r="49" ht="15.75" customHeight="1">
      <c r="A49" s="1" t="s">
        <v>957</v>
      </c>
      <c r="B49" s="1" t="str">
        <f t="array" ref="B49">INDEX('Data Log'!$C$2:$C$196,MATCH('Data Log_BI'!$A49,'Data Log'!$AO$2:$AO$196,0))</f>
        <v>Refuel</v>
      </c>
      <c r="C49" s="9" t="str">
        <f t="array" ref="C49">INDEX('Data Log'!$D$2:$D$196,MATCH('Data Log_BI'!$A49,'Data Log'!$AO$2:$AO$196,0))</f>
        <v/>
      </c>
      <c r="D49" s="4" t="str">
        <f t="array" ref="D49">INDEX('Data Log'!$E$2:$E$196,MATCH('Data Log_BI'!$A49,'Data Log'!$AO$2:$AO$196,0))</f>
        <v>CR</v>
      </c>
      <c r="E49" s="4" t="str">
        <f t="array" ref="E49">INDEX('Data Log'!$F$2:$F$196,MATCH('Data Log_BI'!$A49,'Data Log'!$AO$2:$AO$196,0))</f>
        <v>CNR</v>
      </c>
      <c r="F49" s="4" t="str">
        <f t="array" ref="F49">INDEX('Data Log'!$G$2:$G$196,MATCH('Data Log_BI'!$A49,'Data Log'!$AO$2:$AO$196,0))</f>
        <v>Browns Engineering and Construction Pvt Ltd</v>
      </c>
      <c r="G49" s="14">
        <f t="array" ref="G49">INDEX('Data Log'!$H$2:$H$196,MATCH('Data Log_BI'!$A49,'Data Log'!$AO$2:$AO$196,0))</f>
        <v>0</v>
      </c>
      <c r="H49" s="14">
        <f t="array" ref="H49">INDEX('Data Log'!$I$2:$I$196,MATCH('Data Log_BI'!$A49,'Data Log'!$AO$2:$AO$196,0))</f>
        <v>10000</v>
      </c>
      <c r="I49" s="5">
        <f t="array" ref="I49">INDEX('Data Log'!$J$2:$J$196,MATCH('Data Log_BI'!$A49,'Data Log'!$AO$2:$AO$196,0))</f>
        <v>2023</v>
      </c>
      <c r="J49" s="5" t="str">
        <f t="array" ref="J49">INDEX('Data Log'!$K$2:$K$196,MATCH('Data Log_BI'!$A49,'Data Log'!$AO$2:$AO$196,0))</f>
        <v>May</v>
      </c>
      <c r="K49" s="5" t="str">
        <f t="array" ref="K49">INDEX('Data Log'!$L$2:$L$196,MATCH('Data Log_BI'!$A49,'Data Log'!$AO$2:$AO$196,0))</f>
        <v>Janagan Kathiramalainathan</v>
      </c>
      <c r="L49" s="4" t="str">
        <f t="array" ref="L49">INDEX('Data Log'!$M$2:$M$196,MATCH('Data Log_BI'!$A49,'Data Log'!$AO$2:$AO$196,0))</f>
        <v/>
      </c>
      <c r="M49" s="4" t="str">
        <f t="array" ref="M49">INDEX('Data Log'!$N$2:$N$196,MATCH('Data Log_BI'!$A49,'Data Log'!$AO$2:$AO$196,0))</f>
        <v>Invoice Validation</v>
      </c>
      <c r="N49" s="1" t="str">
        <f t="array" ref="N49">INDEX('Data Log'!$O$2:$O$196,MATCH('Data Log_BI'!$A49,'Data Log'!$AO$2:$AO$196,0))</f>
        <v/>
      </c>
      <c r="O49" s="9" t="str">
        <f t="array" ref="O49">INDEX('Data Log'!$P$2:$P$196,MATCH('Data Log_BI'!$A49,'Data Log'!$AO$2:$AO$196,0))</f>
        <v/>
      </c>
      <c r="P49" s="1" t="str">
        <f t="array" ref="P49">INDEX('Data Log'!$Q$2:$Q$196,MATCH('Data Log_BI'!$A49,'Data Log'!$AO$2:$AO$196,0))</f>
        <v/>
      </c>
      <c r="Q49" s="1" t="str">
        <f t="array" ref="Q49">INDEX('Data Log'!$R$2:$R$196,MATCH('Data Log_BI'!$A49,'Data Log'!$AO$2:$AO$196,0))</f>
        <v>Approved</v>
      </c>
      <c r="R49" s="1" t="str">
        <f t="array" ref="R49">INDEX('Data Log'!$S$2:$S$196,MATCH('Data Log_BI'!$A49,'Data Log'!$AO$2:$AO$196,0))</f>
        <v>Mahinda  Panampitiya</v>
      </c>
      <c r="S49" s="9">
        <f t="array" ref="S49">INDEX('Data Log'!$T$2:$T$196,MATCH('Data Log_BI'!$A49,'Data Log'!$AO$2:$AO$196,0))</f>
        <v>45113.51236</v>
      </c>
      <c r="T49" s="1" t="str">
        <f t="array" ref="T49">INDEX('Data Log'!$U$2:$U$196,MATCH('Data Log_BI'!$A49,'Data Log'!$AO$2:$AO$196,0))</f>
        <v/>
      </c>
      <c r="U49" s="1" t="str">
        <f t="array" ref="U49">INDEX('Data Log'!$V$2:$V$196,MATCH('Data Log_BI'!$A49,'Data Log'!$AO$2:$AO$196,0))</f>
        <v/>
      </c>
      <c r="V49" s="9" t="str">
        <f t="array" ref="V49">INDEX('Data Log'!$W$2:$W$196,MATCH('Data Log_BI'!$A49,'Data Log'!$AO$2:$AO$196,0))</f>
        <v/>
      </c>
      <c r="W49" s="1" t="str">
        <f t="array" ref="W49">INDEX('Data Log'!$X$2:$X$196,MATCH('Data Log_BI'!$A49,'Data Log'!$AO$2:$AO$196,0))</f>
        <v/>
      </c>
      <c r="X49" s="1" t="str">
        <f t="array" ref="X49">INDEX('Data Log'!$Y$2:$Y$196,MATCH('Data Log_BI'!$A49,'Data Log'!$AO$2:$AO$196,0))</f>
        <v/>
      </c>
      <c r="Y49" s="9" t="str">
        <f t="array" ref="Y49">INDEX('Data Log'!$Z$2:$Z$196,MATCH('Data Log_BI'!$A49,'Data Log'!$AO$2:$AO$196,0))</f>
        <v/>
      </c>
      <c r="Z49" s="1" t="str">
        <f t="array" ref="Z49">INDEX('Data Log'!$AA$2:$AA$196,MATCH('Data Log_BI'!$A49,'Data Log'!$AO$2:$AO$196,0))</f>
        <v/>
      </c>
      <c r="AA49" s="1" t="str">
        <f t="array" ref="AA49">INDEX('Data Log'!$AB$2:$AB$196,MATCH('Data Log_BI'!$A49,'Data Log'!$AO$2:$AO$196,0))</f>
        <v/>
      </c>
      <c r="AB49" s="9" t="str">
        <f t="array" ref="AB49">INDEX('Data Log'!$AC$2:$AC$196,MATCH('Data Log_BI'!$A49,'Data Log'!$AO$2:$AO$196,0))</f>
        <v/>
      </c>
      <c r="AC49" s="1" t="str">
        <f t="array" ref="AC49">INDEX('Data Log'!$AD$2:$AD$196,MATCH('Data Log_BI'!$A49,'Data Log'!$AO$2:$AO$196,0))</f>
        <v/>
      </c>
      <c r="AD49" s="1" t="str">
        <f t="array" ref="AD49">INDEX('Data Log'!$AE$2:$AE$196,MATCH('Data Log_BI'!$A49,'Data Log'!$AO$2:$AO$196,0))</f>
        <v/>
      </c>
      <c r="AE49" s="1" t="str">
        <f t="array" ref="AE49">INDEX('Data Log'!$AF$2:$AF$196,MATCH('Data Log_BI'!$A49,'Data Log'!$AO$2:$AO$196,0))</f>
        <v/>
      </c>
      <c r="AF49" s="9" t="str">
        <f t="array" ref="AF49">INDEX('Data Log'!$AG$2:$AG$196,MATCH('Data Log_BI'!$A49,'Data Log'!$AO$2:$AO$196,0))</f>
        <v/>
      </c>
      <c r="AG49" s="5" t="str">
        <f t="array" ref="AG49">INDEX('Data Log'!$AH$2:$AH$196,MATCH('Data Log_BI'!$A49,'Data Log'!$AO$2:$AO$196,0))</f>
        <v/>
      </c>
      <c r="AH49" s="15">
        <f t="array" ref="AH49">INDEX('Data Log'!$AI$2:$AI$196,MATCH('Data Log_BI'!$A49,'Data Log'!$AO$2:$AO$196,0))</f>
        <v>0</v>
      </c>
      <c r="AI49" s="1" t="str">
        <f t="array" ref="AI49">INDEX('Data Log'!$AJ$2:$AJ$196,MATCH('Data Log_BI'!$A49,'Data Log'!$AO$2:$AO$196,0))</f>
        <v/>
      </c>
      <c r="AJ49" s="9" t="str">
        <f t="array" ref="AJ49">INDEX('Data Log'!$AK$2:$AK$196,MATCH('Data Log_BI'!$A49,'Data Log'!$AO$2:$AO$196,0))</f>
        <v/>
      </c>
      <c r="AK49" s="1" t="str">
        <f t="array" ref="AK49">INDEX('Data Log'!$AL$2:$AL$196,MATCH('Data Log_BI'!$A49,'Data Log'!$AO$2:$AO$196,0))</f>
        <v/>
      </c>
      <c r="AL49" s="1" t="str">
        <f t="array" ref="AL49">INDEX('Data Log'!$AM$2:$AM$196,MATCH('Data Log_BI'!$A49,'Data Log'!$AO$2:$AO$196,0))</f>
        <v/>
      </c>
      <c r="AM49" s="9" t="str">
        <f t="array" ref="AM49">INDEX('Data Log'!$AN$2:$AN$196,MATCH('Data Log_BI'!$A49,'Data Log'!$AO$2:$AO$196,0))</f>
        <v/>
      </c>
      <c r="AN49" s="1">
        <f t="array" ref="AN49">INDEX('Data Log'!$A$2:$A$196,MATCH('Data Log_BI'!$A49,'Data Log'!$AO$2:$AO$196,0))</f>
        <v>142</v>
      </c>
    </row>
    <row r="50" ht="15.75" customHeight="1">
      <c r="A50" s="1" t="s">
        <v>958</v>
      </c>
      <c r="B50" s="1" t="str">
        <f t="array" ref="B50">INDEX('Data Log'!$C$2:$C$196,MATCH('Data Log_BI'!$A50,'Data Log'!$AO$2:$AO$196,0))</f>
        <v>Refuel</v>
      </c>
      <c r="C50" s="9" t="str">
        <f t="array" ref="C50">INDEX('Data Log'!$D$2:$D$196,MATCH('Data Log_BI'!$A50,'Data Log'!$AO$2:$AO$196,0))</f>
        <v/>
      </c>
      <c r="D50" s="4" t="str">
        <f t="array" ref="D50">INDEX('Data Log'!$E$2:$E$196,MATCH('Data Log_BI'!$A50,'Data Log'!$AO$2:$AO$196,0))</f>
        <v>CR</v>
      </c>
      <c r="E50" s="4" t="str">
        <f t="array" ref="E50">INDEX('Data Log'!$F$2:$F$196,MATCH('Data Log_BI'!$A50,'Data Log'!$AO$2:$AO$196,0))</f>
        <v>CNR</v>
      </c>
      <c r="F50" s="4" t="str">
        <f t="array" ref="F50">INDEX('Data Log'!$G$2:$G$196,MATCH('Data Log_BI'!$A50,'Data Log'!$AO$2:$AO$196,0))</f>
        <v>Browns Engineering and Construction Pvt Ltd</v>
      </c>
      <c r="G50" s="14">
        <f t="array" ref="G50">INDEX('Data Log'!$H$2:$H$196,MATCH('Data Log_BI'!$A50,'Data Log'!$AO$2:$AO$196,0))</f>
        <v>0</v>
      </c>
      <c r="H50" s="14">
        <f t="array" ref="H50">INDEX('Data Log'!$I$2:$I$196,MATCH('Data Log_BI'!$A50,'Data Log'!$AO$2:$AO$196,0))</f>
        <v>10000</v>
      </c>
      <c r="I50" s="5">
        <f t="array" ref="I50">INDEX('Data Log'!$J$2:$J$196,MATCH('Data Log_BI'!$A50,'Data Log'!$AO$2:$AO$196,0))</f>
        <v>2023</v>
      </c>
      <c r="J50" s="5" t="str">
        <f t="array" ref="J50">INDEX('Data Log'!$K$2:$K$196,MATCH('Data Log_BI'!$A50,'Data Log'!$AO$2:$AO$196,0))</f>
        <v>May</v>
      </c>
      <c r="K50" s="5" t="str">
        <f t="array" ref="K50">INDEX('Data Log'!$L$2:$L$196,MATCH('Data Log_BI'!$A50,'Data Log'!$AO$2:$AO$196,0))</f>
        <v/>
      </c>
      <c r="L50" s="4" t="str">
        <f t="array" ref="L50">INDEX('Data Log'!$M$2:$M$196,MATCH('Data Log_BI'!$A50,'Data Log'!$AO$2:$AO$196,0))</f>
        <v/>
      </c>
      <c r="M50" s="4" t="str">
        <f t="array" ref="M50">INDEX('Data Log'!$N$2:$N$196,MATCH('Data Log_BI'!$A50,'Data Log'!$AO$2:$AO$196,0))</f>
        <v>Payment Status Update</v>
      </c>
      <c r="N50" s="1" t="str">
        <f t="array" ref="N50">INDEX('Data Log'!$O$2:$O$196,MATCH('Data Log_BI'!$A50,'Data Log'!$AO$2:$AO$196,0))</f>
        <v/>
      </c>
      <c r="O50" s="9" t="str">
        <f t="array" ref="O50">INDEX('Data Log'!$P$2:$P$196,MATCH('Data Log_BI'!$A50,'Data Log'!$AO$2:$AO$196,0))</f>
        <v/>
      </c>
      <c r="P50" s="1" t="str">
        <f t="array" ref="P50">INDEX('Data Log'!$Q$2:$Q$196,MATCH('Data Log_BI'!$A50,'Data Log'!$AO$2:$AO$196,0))</f>
        <v/>
      </c>
      <c r="Q50" s="1" t="str">
        <f t="array" ref="Q50">INDEX('Data Log'!$R$2:$R$196,MATCH('Data Log_BI'!$A50,'Data Log'!$AO$2:$AO$196,0))</f>
        <v/>
      </c>
      <c r="R50" s="1" t="str">
        <f t="array" ref="R50">INDEX('Data Log'!$S$2:$S$196,MATCH('Data Log_BI'!$A50,'Data Log'!$AO$2:$AO$196,0))</f>
        <v/>
      </c>
      <c r="S50" s="9" t="str">
        <f t="array" ref="S50">INDEX('Data Log'!$T$2:$T$196,MATCH('Data Log_BI'!$A50,'Data Log'!$AO$2:$AO$196,0))</f>
        <v/>
      </c>
      <c r="T50" s="1" t="str">
        <f t="array" ref="T50">INDEX('Data Log'!$U$2:$U$196,MATCH('Data Log_BI'!$A50,'Data Log'!$AO$2:$AO$196,0))</f>
        <v/>
      </c>
      <c r="U50" s="1" t="str">
        <f t="array" ref="U50">INDEX('Data Log'!$V$2:$V$196,MATCH('Data Log_BI'!$A50,'Data Log'!$AO$2:$AO$196,0))</f>
        <v/>
      </c>
      <c r="V50" s="9" t="str">
        <f t="array" ref="V50">INDEX('Data Log'!$W$2:$W$196,MATCH('Data Log_BI'!$A50,'Data Log'!$AO$2:$AO$196,0))</f>
        <v/>
      </c>
      <c r="W50" s="1" t="str">
        <f t="array" ref="W50">INDEX('Data Log'!$X$2:$X$196,MATCH('Data Log_BI'!$A50,'Data Log'!$AO$2:$AO$196,0))</f>
        <v/>
      </c>
      <c r="X50" s="1" t="str">
        <f t="array" ref="X50">INDEX('Data Log'!$Y$2:$Y$196,MATCH('Data Log_BI'!$A50,'Data Log'!$AO$2:$AO$196,0))</f>
        <v/>
      </c>
      <c r="Y50" s="9" t="str">
        <f t="array" ref="Y50">INDEX('Data Log'!$Z$2:$Z$196,MATCH('Data Log_BI'!$A50,'Data Log'!$AO$2:$AO$196,0))</f>
        <v/>
      </c>
      <c r="Z50" s="1" t="str">
        <f t="array" ref="Z50">INDEX('Data Log'!$AA$2:$AA$196,MATCH('Data Log_BI'!$A50,'Data Log'!$AO$2:$AO$196,0))</f>
        <v/>
      </c>
      <c r="AA50" s="1" t="str">
        <f t="array" ref="AA50">INDEX('Data Log'!$AB$2:$AB$196,MATCH('Data Log_BI'!$A50,'Data Log'!$AO$2:$AO$196,0))</f>
        <v/>
      </c>
      <c r="AB50" s="9" t="str">
        <f t="array" ref="AB50">INDEX('Data Log'!$AC$2:$AC$196,MATCH('Data Log_BI'!$A50,'Data Log'!$AO$2:$AO$196,0))</f>
        <v/>
      </c>
      <c r="AC50" s="1" t="str">
        <f t="array" ref="AC50">INDEX('Data Log'!$AD$2:$AD$196,MATCH('Data Log_BI'!$A50,'Data Log'!$AO$2:$AO$196,0))</f>
        <v/>
      </c>
      <c r="AD50" s="1" t="str">
        <f t="array" ref="AD50">INDEX('Data Log'!$AE$2:$AE$196,MATCH('Data Log_BI'!$A50,'Data Log'!$AO$2:$AO$196,0))</f>
        <v/>
      </c>
      <c r="AE50" s="1" t="str">
        <f t="array" ref="AE50">INDEX('Data Log'!$AF$2:$AF$196,MATCH('Data Log_BI'!$A50,'Data Log'!$AO$2:$AO$196,0))</f>
        <v/>
      </c>
      <c r="AF50" s="9" t="str">
        <f t="array" ref="AF50">INDEX('Data Log'!$AG$2:$AG$196,MATCH('Data Log_BI'!$A50,'Data Log'!$AO$2:$AO$196,0))</f>
        <v/>
      </c>
      <c r="AG50" s="5" t="str">
        <f t="array" ref="AG50">INDEX('Data Log'!$AH$2:$AH$196,MATCH('Data Log_BI'!$A50,'Data Log'!$AO$2:$AO$196,0))</f>
        <v/>
      </c>
      <c r="AH50" s="15">
        <f t="array" ref="AH50">INDEX('Data Log'!$AI$2:$AI$196,MATCH('Data Log_BI'!$A50,'Data Log'!$AO$2:$AO$196,0))</f>
        <v>0</v>
      </c>
      <c r="AI50" s="1" t="str">
        <f t="array" ref="AI50">INDEX('Data Log'!$AJ$2:$AJ$196,MATCH('Data Log_BI'!$A50,'Data Log'!$AO$2:$AO$196,0))</f>
        <v/>
      </c>
      <c r="AJ50" s="9" t="str">
        <f t="array" ref="AJ50">INDEX('Data Log'!$AK$2:$AK$196,MATCH('Data Log_BI'!$A50,'Data Log'!$AO$2:$AO$196,0))</f>
        <v/>
      </c>
      <c r="AK50" s="1" t="str">
        <f t="array" ref="AK50">INDEX('Data Log'!$AL$2:$AL$196,MATCH('Data Log_BI'!$A50,'Data Log'!$AO$2:$AO$196,0))</f>
        <v>Completed</v>
      </c>
      <c r="AL50" s="1" t="str">
        <f t="array" ref="AL50">INDEX('Data Log'!$AM$2:$AM$196,MATCH('Data Log_BI'!$A50,'Data Log'!$AO$2:$AO$196,0))</f>
        <v>Rizwan Mohamed</v>
      </c>
      <c r="AM50" s="9">
        <f t="array" ref="AM50">INDEX('Data Log'!$AN$2:$AN$196,MATCH('Data Log_BI'!$A50,'Data Log'!$AO$2:$AO$196,0))</f>
        <v>45113.52648</v>
      </c>
      <c r="AN50" s="1">
        <f t="array" ref="AN50">INDEX('Data Log'!$A$2:$A$196,MATCH('Data Log_BI'!$A50,'Data Log'!$AO$2:$AO$196,0))</f>
        <v>146</v>
      </c>
    </row>
    <row r="51" ht="15.75" customHeight="1">
      <c r="A51" s="1" t="s">
        <v>959</v>
      </c>
      <c r="B51" s="1" t="str">
        <f t="array" ref="B51">INDEX('Data Log'!$C$2:$C$196,MATCH('Data Log_BI'!$A51,'Data Log'!$AO$2:$AO$196,0))</f>
        <v>Refuel</v>
      </c>
      <c r="C51" s="9" t="str">
        <f t="array" ref="C51">INDEX('Data Log'!$D$2:$D$196,MATCH('Data Log_BI'!$A51,'Data Log'!$AO$2:$AO$196,0))</f>
        <v/>
      </c>
      <c r="D51" s="4" t="str">
        <f t="array" ref="D51">INDEX('Data Log'!$E$2:$E$196,MATCH('Data Log_BI'!$A51,'Data Log'!$AO$2:$AO$196,0))</f>
        <v>CR</v>
      </c>
      <c r="E51" s="4" t="str">
        <f t="array" ref="E51">INDEX('Data Log'!$F$2:$F$196,MATCH('Data Log_BI'!$A51,'Data Log'!$AO$2:$AO$196,0))</f>
        <v>CNR</v>
      </c>
      <c r="F51" s="4" t="str">
        <f t="array" ref="F51">INDEX('Data Log'!$G$2:$G$196,MATCH('Data Log_BI'!$A51,'Data Log'!$AO$2:$AO$196,0))</f>
        <v>Browns Engineering and Construction Pvt Ltd</v>
      </c>
      <c r="G51" s="14">
        <f t="array" ref="G51">INDEX('Data Log'!$H$2:$H$196,MATCH('Data Log_BI'!$A51,'Data Log'!$AO$2:$AO$196,0))</f>
        <v>100000</v>
      </c>
      <c r="H51" s="14">
        <f t="array" ref="H51">INDEX('Data Log'!$I$2:$I$196,MATCH('Data Log_BI'!$A51,'Data Log'!$AO$2:$AO$196,0))</f>
        <v>0</v>
      </c>
      <c r="I51" s="5">
        <f t="array" ref="I51">INDEX('Data Log'!$J$2:$J$196,MATCH('Data Log_BI'!$A51,'Data Log'!$AO$2:$AO$196,0))</f>
        <v>2023</v>
      </c>
      <c r="J51" s="5" t="str">
        <f t="array" ref="J51">INDEX('Data Log'!$K$2:$K$196,MATCH('Data Log_BI'!$A51,'Data Log'!$AO$2:$AO$196,0))</f>
        <v>May</v>
      </c>
      <c r="K51" s="5" t="str">
        <f t="array" ref="K51">INDEX('Data Log'!$L$2:$L$196,MATCH('Data Log_BI'!$A51,'Data Log'!$AO$2:$AO$196,0))</f>
        <v>Mahinda  Panampitiya</v>
      </c>
      <c r="L51" s="4">
        <f t="array" ref="L51">INDEX('Data Log'!$M$2:$M$196,MATCH('Data Log_BI'!$A51,'Data Log'!$AO$2:$AO$196,0))</f>
        <v>45113.50277</v>
      </c>
      <c r="M51" s="4" t="str">
        <f t="array" ref="M51">INDEX('Data Log'!$N$2:$N$196,MATCH('Data Log_BI'!$A51,'Data Log'!$AO$2:$AO$196,0))</f>
        <v>Region Update</v>
      </c>
      <c r="N51" s="1" t="str">
        <f t="array" ref="N51">INDEX('Data Log'!$O$2:$O$196,MATCH('Data Log_BI'!$A51,'Data Log'!$AO$2:$AO$196,0))</f>
        <v/>
      </c>
      <c r="O51" s="9" t="str">
        <f t="array" ref="O51">INDEX('Data Log'!$P$2:$P$196,MATCH('Data Log_BI'!$A51,'Data Log'!$AO$2:$AO$196,0))</f>
        <v/>
      </c>
      <c r="P51" s="1" t="str">
        <f t="array" ref="P51">INDEX('Data Log'!$Q$2:$Q$196,MATCH('Data Log_BI'!$A51,'Data Log'!$AO$2:$AO$196,0))</f>
        <v/>
      </c>
      <c r="Q51" s="1" t="str">
        <f t="array" ref="Q51">INDEX('Data Log'!$R$2:$R$196,MATCH('Data Log_BI'!$A51,'Data Log'!$AO$2:$AO$196,0))</f>
        <v/>
      </c>
      <c r="R51" s="1" t="str">
        <f t="array" ref="R51">INDEX('Data Log'!$S$2:$S$196,MATCH('Data Log_BI'!$A51,'Data Log'!$AO$2:$AO$196,0))</f>
        <v/>
      </c>
      <c r="S51" s="9" t="str">
        <f t="array" ref="S51">INDEX('Data Log'!$T$2:$T$196,MATCH('Data Log_BI'!$A51,'Data Log'!$AO$2:$AO$196,0))</f>
        <v/>
      </c>
      <c r="T51" s="1" t="str">
        <f t="array" ref="T51">INDEX('Data Log'!$U$2:$U$196,MATCH('Data Log_BI'!$A51,'Data Log'!$AO$2:$AO$196,0))</f>
        <v/>
      </c>
      <c r="U51" s="1" t="str">
        <f t="array" ref="U51">INDEX('Data Log'!$V$2:$V$196,MATCH('Data Log_BI'!$A51,'Data Log'!$AO$2:$AO$196,0))</f>
        <v/>
      </c>
      <c r="V51" s="9" t="str">
        <f t="array" ref="V51">INDEX('Data Log'!$W$2:$W$196,MATCH('Data Log_BI'!$A51,'Data Log'!$AO$2:$AO$196,0))</f>
        <v/>
      </c>
      <c r="W51" s="1" t="str">
        <f t="array" ref="W51">INDEX('Data Log'!$X$2:$X$196,MATCH('Data Log_BI'!$A51,'Data Log'!$AO$2:$AO$196,0))</f>
        <v/>
      </c>
      <c r="X51" s="1" t="str">
        <f t="array" ref="X51">INDEX('Data Log'!$Y$2:$Y$196,MATCH('Data Log_BI'!$A51,'Data Log'!$AO$2:$AO$196,0))</f>
        <v/>
      </c>
      <c r="Y51" s="9" t="str">
        <f t="array" ref="Y51">INDEX('Data Log'!$Z$2:$Z$196,MATCH('Data Log_BI'!$A51,'Data Log'!$AO$2:$AO$196,0))</f>
        <v/>
      </c>
      <c r="Z51" s="1" t="str">
        <f t="array" ref="Z51">INDEX('Data Log'!$AA$2:$AA$196,MATCH('Data Log_BI'!$A51,'Data Log'!$AO$2:$AO$196,0))</f>
        <v/>
      </c>
      <c r="AA51" s="1" t="str">
        <f t="array" ref="AA51">INDEX('Data Log'!$AB$2:$AB$196,MATCH('Data Log_BI'!$A51,'Data Log'!$AO$2:$AO$196,0))</f>
        <v/>
      </c>
      <c r="AB51" s="9" t="str">
        <f t="array" ref="AB51">INDEX('Data Log'!$AC$2:$AC$196,MATCH('Data Log_BI'!$A51,'Data Log'!$AO$2:$AO$196,0))</f>
        <v/>
      </c>
      <c r="AC51" s="1" t="str">
        <f t="array" ref="AC51">INDEX('Data Log'!$AD$2:$AD$196,MATCH('Data Log_BI'!$A51,'Data Log'!$AO$2:$AO$196,0))</f>
        <v/>
      </c>
      <c r="AD51" s="1" t="str">
        <f t="array" ref="AD51">INDEX('Data Log'!$AE$2:$AE$196,MATCH('Data Log_BI'!$A51,'Data Log'!$AO$2:$AO$196,0))</f>
        <v/>
      </c>
      <c r="AE51" s="1" t="str">
        <f t="array" ref="AE51">INDEX('Data Log'!$AF$2:$AF$196,MATCH('Data Log_BI'!$A51,'Data Log'!$AO$2:$AO$196,0))</f>
        <v/>
      </c>
      <c r="AF51" s="9" t="str">
        <f t="array" ref="AF51">INDEX('Data Log'!$AG$2:$AG$196,MATCH('Data Log_BI'!$A51,'Data Log'!$AO$2:$AO$196,0))</f>
        <v/>
      </c>
      <c r="AG51" s="5" t="str">
        <f t="array" ref="AG51">INDEX('Data Log'!$AH$2:$AH$196,MATCH('Data Log_BI'!$A51,'Data Log'!$AO$2:$AO$196,0))</f>
        <v/>
      </c>
      <c r="AH51" s="15">
        <f t="array" ref="AH51">INDEX('Data Log'!$AI$2:$AI$196,MATCH('Data Log_BI'!$A51,'Data Log'!$AO$2:$AO$196,0))</f>
        <v>0</v>
      </c>
      <c r="AI51" s="1" t="str">
        <f t="array" ref="AI51">INDEX('Data Log'!$AJ$2:$AJ$196,MATCH('Data Log_BI'!$A51,'Data Log'!$AO$2:$AO$196,0))</f>
        <v/>
      </c>
      <c r="AJ51" s="9" t="str">
        <f t="array" ref="AJ51">INDEX('Data Log'!$AK$2:$AK$196,MATCH('Data Log_BI'!$A51,'Data Log'!$AO$2:$AO$196,0))</f>
        <v/>
      </c>
      <c r="AK51" s="1" t="str">
        <f t="array" ref="AK51">INDEX('Data Log'!$AL$2:$AL$196,MATCH('Data Log_BI'!$A51,'Data Log'!$AO$2:$AO$196,0))</f>
        <v/>
      </c>
      <c r="AL51" s="1" t="str">
        <f t="array" ref="AL51">INDEX('Data Log'!$AM$2:$AM$196,MATCH('Data Log_BI'!$A51,'Data Log'!$AO$2:$AO$196,0))</f>
        <v/>
      </c>
      <c r="AM51" s="9" t="str">
        <f t="array" ref="AM51">INDEX('Data Log'!$AN$2:$AN$196,MATCH('Data Log_BI'!$A51,'Data Log'!$AO$2:$AO$196,0))</f>
        <v/>
      </c>
      <c r="AN51" s="1">
        <f t="array" ref="AN51">INDEX('Data Log'!$A$2:$A$196,MATCH('Data Log_BI'!$A51,'Data Log'!$AO$2:$AO$196,0))</f>
        <v>140</v>
      </c>
    </row>
    <row r="52" ht="15.75" customHeight="1">
      <c r="A52" s="1" t="s">
        <v>960</v>
      </c>
      <c r="B52" s="1" t="str">
        <f t="array" ref="B52">INDEX('Data Log'!$C$2:$C$196,MATCH('Data Log_BI'!$A52,'Data Log'!$AO$2:$AO$196,0))</f>
        <v>Refuel</v>
      </c>
      <c r="C52" s="9" t="str">
        <f t="array" ref="C52">INDEX('Data Log'!$D$2:$D$196,MATCH('Data Log_BI'!$A52,'Data Log'!$AO$2:$AO$196,0))</f>
        <v/>
      </c>
      <c r="D52" s="4" t="str">
        <f t="array" ref="D52">INDEX('Data Log'!$E$2:$E$196,MATCH('Data Log_BI'!$A52,'Data Log'!$AO$2:$AO$196,0))</f>
        <v>CR</v>
      </c>
      <c r="E52" s="4" t="str">
        <f t="array" ref="E52">INDEX('Data Log'!$F$2:$F$196,MATCH('Data Log_BI'!$A52,'Data Log'!$AO$2:$AO$196,0))</f>
        <v>CNR</v>
      </c>
      <c r="F52" s="4" t="str">
        <f t="array" ref="F52">INDEX('Data Log'!$G$2:$G$196,MATCH('Data Log_BI'!$A52,'Data Log'!$AO$2:$AO$196,0))</f>
        <v>Browns Engineering and Construction Pvt Ltd</v>
      </c>
      <c r="G52" s="14">
        <f t="array" ref="G52">INDEX('Data Log'!$H$2:$H$196,MATCH('Data Log_BI'!$A52,'Data Log'!$AO$2:$AO$196,0))</f>
        <v>0</v>
      </c>
      <c r="H52" s="14">
        <f t="array" ref="H52">INDEX('Data Log'!$I$2:$I$196,MATCH('Data Log_BI'!$A52,'Data Log'!$AO$2:$AO$196,0))</f>
        <v>10000</v>
      </c>
      <c r="I52" s="5">
        <f t="array" ref="I52">INDEX('Data Log'!$J$2:$J$196,MATCH('Data Log_BI'!$A52,'Data Log'!$AO$2:$AO$196,0))</f>
        <v>2023</v>
      </c>
      <c r="J52" s="5" t="str">
        <f t="array" ref="J52">INDEX('Data Log'!$K$2:$K$196,MATCH('Data Log_BI'!$A52,'Data Log'!$AO$2:$AO$196,0))</f>
        <v>May</v>
      </c>
      <c r="K52" s="5" t="str">
        <f t="array" ref="K52">INDEX('Data Log'!$L$2:$L$196,MATCH('Data Log_BI'!$A52,'Data Log'!$AO$2:$AO$196,0))</f>
        <v/>
      </c>
      <c r="L52" s="4" t="str">
        <f t="array" ref="L52">INDEX('Data Log'!$M$2:$M$196,MATCH('Data Log_BI'!$A52,'Data Log'!$AO$2:$AO$196,0))</f>
        <v/>
      </c>
      <c r="M52" s="4" t="str">
        <f t="array" ref="M52">INDEX('Data Log'!$N$2:$N$196,MATCH('Data Log_BI'!$A52,'Data Log'!$AO$2:$AO$196,0))</f>
        <v>SCM Invoice Validation</v>
      </c>
      <c r="N52" s="1" t="str">
        <f t="array" ref="N52">INDEX('Data Log'!$O$2:$O$196,MATCH('Data Log_BI'!$A52,'Data Log'!$AO$2:$AO$196,0))</f>
        <v/>
      </c>
      <c r="O52" s="9" t="str">
        <f t="array" ref="O52">INDEX('Data Log'!$P$2:$P$196,MATCH('Data Log_BI'!$A52,'Data Log'!$AO$2:$AO$196,0))</f>
        <v/>
      </c>
      <c r="P52" s="1" t="str">
        <f t="array" ref="P52">INDEX('Data Log'!$Q$2:$Q$196,MATCH('Data Log_BI'!$A52,'Data Log'!$AO$2:$AO$196,0))</f>
        <v/>
      </c>
      <c r="Q52" s="1" t="str">
        <f t="array" ref="Q52">INDEX('Data Log'!$R$2:$R$196,MATCH('Data Log_BI'!$A52,'Data Log'!$AO$2:$AO$196,0))</f>
        <v/>
      </c>
      <c r="R52" s="1" t="str">
        <f t="array" ref="R52">INDEX('Data Log'!$S$2:$S$196,MATCH('Data Log_BI'!$A52,'Data Log'!$AO$2:$AO$196,0))</f>
        <v/>
      </c>
      <c r="S52" s="9" t="str">
        <f t="array" ref="S52">INDEX('Data Log'!$T$2:$T$196,MATCH('Data Log_BI'!$A52,'Data Log'!$AO$2:$AO$196,0))</f>
        <v/>
      </c>
      <c r="T52" s="1" t="str">
        <f t="array" ref="T52">INDEX('Data Log'!$U$2:$U$196,MATCH('Data Log_BI'!$A52,'Data Log'!$AO$2:$AO$196,0))</f>
        <v/>
      </c>
      <c r="U52" s="1" t="str">
        <f t="array" ref="U52">INDEX('Data Log'!$V$2:$V$196,MATCH('Data Log_BI'!$A52,'Data Log'!$AO$2:$AO$196,0))</f>
        <v/>
      </c>
      <c r="V52" s="9" t="str">
        <f t="array" ref="V52">INDEX('Data Log'!$W$2:$W$196,MATCH('Data Log_BI'!$A52,'Data Log'!$AO$2:$AO$196,0))</f>
        <v/>
      </c>
      <c r="W52" s="1" t="str">
        <f t="array" ref="W52">INDEX('Data Log'!$X$2:$X$196,MATCH('Data Log_BI'!$A52,'Data Log'!$AO$2:$AO$196,0))</f>
        <v/>
      </c>
      <c r="X52" s="1" t="str">
        <f t="array" ref="X52">INDEX('Data Log'!$Y$2:$Y$196,MATCH('Data Log_BI'!$A52,'Data Log'!$AO$2:$AO$196,0))</f>
        <v/>
      </c>
      <c r="Y52" s="9" t="str">
        <f t="array" ref="Y52">INDEX('Data Log'!$Z$2:$Z$196,MATCH('Data Log_BI'!$A52,'Data Log'!$AO$2:$AO$196,0))</f>
        <v/>
      </c>
      <c r="Z52" s="1" t="str">
        <f t="array" ref="Z52">INDEX('Data Log'!$AA$2:$AA$196,MATCH('Data Log_BI'!$A52,'Data Log'!$AO$2:$AO$196,0))</f>
        <v>Approved</v>
      </c>
      <c r="AA52" s="1" t="str">
        <f t="array" ref="AA52">INDEX('Data Log'!$AB$2:$AB$196,MATCH('Data Log_BI'!$A52,'Data Log'!$AO$2:$AO$196,0))</f>
        <v>Rizwan Mohamed</v>
      </c>
      <c r="AB52" s="9">
        <f t="array" ref="AB52">INDEX('Data Log'!$AC$2:$AC$196,MATCH('Data Log_BI'!$A52,'Data Log'!$AO$2:$AO$196,0))</f>
        <v>45113.51826</v>
      </c>
      <c r="AC52" s="1" t="str">
        <f t="array" ref="AC52">INDEX('Data Log'!$AD$2:$AD$196,MATCH('Data Log_BI'!$A52,'Data Log'!$AO$2:$AO$196,0))</f>
        <v/>
      </c>
      <c r="AD52" s="1" t="str">
        <f t="array" ref="AD52">INDEX('Data Log'!$AE$2:$AE$196,MATCH('Data Log_BI'!$A52,'Data Log'!$AO$2:$AO$196,0))</f>
        <v/>
      </c>
      <c r="AE52" s="1" t="str">
        <f t="array" ref="AE52">INDEX('Data Log'!$AF$2:$AF$196,MATCH('Data Log_BI'!$A52,'Data Log'!$AO$2:$AO$196,0))</f>
        <v/>
      </c>
      <c r="AF52" s="9" t="str">
        <f t="array" ref="AF52">INDEX('Data Log'!$AG$2:$AG$196,MATCH('Data Log_BI'!$A52,'Data Log'!$AO$2:$AO$196,0))</f>
        <v/>
      </c>
      <c r="AG52" s="5" t="str">
        <f t="array" ref="AG52">INDEX('Data Log'!$AH$2:$AH$196,MATCH('Data Log_BI'!$A52,'Data Log'!$AO$2:$AO$196,0))</f>
        <v/>
      </c>
      <c r="AH52" s="15">
        <f t="array" ref="AH52">INDEX('Data Log'!$AI$2:$AI$196,MATCH('Data Log_BI'!$A52,'Data Log'!$AO$2:$AO$196,0))</f>
        <v>0</v>
      </c>
      <c r="AI52" s="1" t="str">
        <f t="array" ref="AI52">INDEX('Data Log'!$AJ$2:$AJ$196,MATCH('Data Log_BI'!$A52,'Data Log'!$AO$2:$AO$196,0))</f>
        <v/>
      </c>
      <c r="AJ52" s="9" t="str">
        <f t="array" ref="AJ52">INDEX('Data Log'!$AK$2:$AK$196,MATCH('Data Log_BI'!$A52,'Data Log'!$AO$2:$AO$196,0))</f>
        <v/>
      </c>
      <c r="AK52" s="1" t="str">
        <f t="array" ref="AK52">INDEX('Data Log'!$AL$2:$AL$196,MATCH('Data Log_BI'!$A52,'Data Log'!$AO$2:$AO$196,0))</f>
        <v/>
      </c>
      <c r="AL52" s="1" t="str">
        <f t="array" ref="AL52">INDEX('Data Log'!$AM$2:$AM$196,MATCH('Data Log_BI'!$A52,'Data Log'!$AO$2:$AO$196,0))</f>
        <v/>
      </c>
      <c r="AM52" s="9" t="str">
        <f t="array" ref="AM52">INDEX('Data Log'!$AN$2:$AN$196,MATCH('Data Log_BI'!$A52,'Data Log'!$AO$2:$AO$196,0))</f>
        <v/>
      </c>
      <c r="AN52" s="1">
        <f t="array" ref="AN52">INDEX('Data Log'!$A$2:$A$196,MATCH('Data Log_BI'!$A52,'Data Log'!$AO$2:$AO$196,0))</f>
        <v>143</v>
      </c>
    </row>
    <row r="53" ht="15.75" customHeight="1">
      <c r="A53" s="1" t="s">
        <v>961</v>
      </c>
      <c r="B53" s="1" t="str">
        <f t="array" ref="B53">INDEX('Data Log'!$C$2:$C$196,MATCH('Data Log_BI'!$A53,'Data Log'!$AO$2:$AO$196,0))</f>
        <v>Refuel</v>
      </c>
      <c r="C53" s="9" t="str">
        <f t="array" ref="C53">INDEX('Data Log'!$D$2:$D$196,MATCH('Data Log_BI'!$A53,'Data Log'!$AO$2:$AO$196,0))</f>
        <v/>
      </c>
      <c r="D53" s="4" t="str">
        <f t="array" ref="D53">INDEX('Data Log'!$E$2:$E$196,MATCH('Data Log_BI'!$A53,'Data Log'!$AO$2:$AO$196,0))</f>
        <v>CR</v>
      </c>
      <c r="E53" s="4" t="str">
        <f t="array" ref="E53">INDEX('Data Log'!$F$2:$F$196,MATCH('Data Log_BI'!$A53,'Data Log'!$AO$2:$AO$196,0))</f>
        <v>CNR</v>
      </c>
      <c r="F53" s="4" t="str">
        <f t="array" ref="F53">INDEX('Data Log'!$G$2:$G$196,MATCH('Data Log_BI'!$A53,'Data Log'!$AO$2:$AO$196,0))</f>
        <v>Browns Engineering and Construction Pvt Ltd</v>
      </c>
      <c r="G53" s="14">
        <f t="array" ref="G53">INDEX('Data Log'!$H$2:$H$196,MATCH('Data Log_BI'!$A53,'Data Log'!$AO$2:$AO$196,0))</f>
        <v>100000</v>
      </c>
      <c r="H53" s="14">
        <f t="array" ref="H53">INDEX('Data Log'!$I$2:$I$196,MATCH('Data Log_BI'!$A53,'Data Log'!$AO$2:$AO$196,0))</f>
        <v>10000</v>
      </c>
      <c r="I53" s="5">
        <f t="array" ref="I53">INDEX('Data Log'!$J$2:$J$196,MATCH('Data Log_BI'!$A53,'Data Log'!$AO$2:$AO$196,0))</f>
        <v>2023</v>
      </c>
      <c r="J53" s="5" t="str">
        <f t="array" ref="J53">INDEX('Data Log'!$K$2:$K$196,MATCH('Data Log_BI'!$A53,'Data Log'!$AO$2:$AO$196,0))</f>
        <v>May</v>
      </c>
      <c r="K53" s="5" t="str">
        <f t="array" ref="K53">INDEX('Data Log'!$L$2:$L$196,MATCH('Data Log_BI'!$A53,'Data Log'!$AO$2:$AO$196,0))</f>
        <v/>
      </c>
      <c r="L53" s="4" t="str">
        <f t="array" ref="L53">INDEX('Data Log'!$M$2:$M$196,MATCH('Data Log_BI'!$A53,'Data Log'!$AO$2:$AO$196,0))</f>
        <v/>
      </c>
      <c r="M53" s="4" t="str">
        <f t="array" ref="M53">INDEX('Data Log'!$N$2:$N$196,MATCH('Data Log_BI'!$A53,'Data Log'!$AO$2:$AO$196,0))</f>
        <v>Submit Invoice</v>
      </c>
      <c r="N53" s="1" t="str">
        <f t="array" ref="N53">INDEX('Data Log'!$O$2:$O$196,MATCH('Data Log_BI'!$A53,'Data Log'!$AO$2:$AO$196,0))</f>
        <v>Janagan Kathiramalainathan</v>
      </c>
      <c r="O53" s="9">
        <f t="array" ref="O53">INDEX('Data Log'!$P$2:$P$196,MATCH('Data Log_BI'!$A53,'Data Log'!$AO$2:$AO$196,0))</f>
        <v>45113.50981</v>
      </c>
      <c r="P53" s="1" t="str">
        <f t="array" ref="P53">INDEX('Data Log'!$Q$2:$Q$196,MATCH('Data Log_BI'!$A53,'Data Log'!$AO$2:$AO$196,0))</f>
        <v/>
      </c>
      <c r="Q53" s="1" t="str">
        <f t="array" ref="Q53">INDEX('Data Log'!$R$2:$R$196,MATCH('Data Log_BI'!$A53,'Data Log'!$AO$2:$AO$196,0))</f>
        <v/>
      </c>
      <c r="R53" s="1" t="str">
        <f t="array" ref="R53">INDEX('Data Log'!$S$2:$S$196,MATCH('Data Log_BI'!$A53,'Data Log'!$AO$2:$AO$196,0))</f>
        <v/>
      </c>
      <c r="S53" s="9" t="str">
        <f t="array" ref="S53">INDEX('Data Log'!$T$2:$T$196,MATCH('Data Log_BI'!$A53,'Data Log'!$AO$2:$AO$196,0))</f>
        <v/>
      </c>
      <c r="T53" s="1" t="str">
        <f t="array" ref="T53">INDEX('Data Log'!$U$2:$U$196,MATCH('Data Log_BI'!$A53,'Data Log'!$AO$2:$AO$196,0))</f>
        <v/>
      </c>
      <c r="U53" s="1" t="str">
        <f t="array" ref="U53">INDEX('Data Log'!$V$2:$V$196,MATCH('Data Log_BI'!$A53,'Data Log'!$AO$2:$AO$196,0))</f>
        <v/>
      </c>
      <c r="V53" s="9" t="str">
        <f t="array" ref="V53">INDEX('Data Log'!$W$2:$W$196,MATCH('Data Log_BI'!$A53,'Data Log'!$AO$2:$AO$196,0))</f>
        <v/>
      </c>
      <c r="W53" s="1" t="str">
        <f t="array" ref="W53">INDEX('Data Log'!$X$2:$X$196,MATCH('Data Log_BI'!$A53,'Data Log'!$AO$2:$AO$196,0))</f>
        <v/>
      </c>
      <c r="X53" s="1" t="str">
        <f t="array" ref="X53">INDEX('Data Log'!$Y$2:$Y$196,MATCH('Data Log_BI'!$A53,'Data Log'!$AO$2:$AO$196,0))</f>
        <v/>
      </c>
      <c r="Y53" s="9" t="str">
        <f t="array" ref="Y53">INDEX('Data Log'!$Z$2:$Z$196,MATCH('Data Log_BI'!$A53,'Data Log'!$AO$2:$AO$196,0))</f>
        <v/>
      </c>
      <c r="Z53" s="1" t="str">
        <f t="array" ref="Z53">INDEX('Data Log'!$AA$2:$AA$196,MATCH('Data Log_BI'!$A53,'Data Log'!$AO$2:$AO$196,0))</f>
        <v/>
      </c>
      <c r="AA53" s="1" t="str">
        <f t="array" ref="AA53">INDEX('Data Log'!$AB$2:$AB$196,MATCH('Data Log_BI'!$A53,'Data Log'!$AO$2:$AO$196,0))</f>
        <v/>
      </c>
      <c r="AB53" s="9" t="str">
        <f t="array" ref="AB53">INDEX('Data Log'!$AC$2:$AC$196,MATCH('Data Log_BI'!$A53,'Data Log'!$AO$2:$AO$196,0))</f>
        <v/>
      </c>
      <c r="AC53" s="1" t="str">
        <f t="array" ref="AC53">INDEX('Data Log'!$AD$2:$AD$196,MATCH('Data Log_BI'!$A53,'Data Log'!$AO$2:$AO$196,0))</f>
        <v/>
      </c>
      <c r="AD53" s="1" t="str">
        <f t="array" ref="AD53">INDEX('Data Log'!$AE$2:$AE$196,MATCH('Data Log_BI'!$A53,'Data Log'!$AO$2:$AO$196,0))</f>
        <v/>
      </c>
      <c r="AE53" s="1" t="str">
        <f t="array" ref="AE53">INDEX('Data Log'!$AF$2:$AF$196,MATCH('Data Log_BI'!$A53,'Data Log'!$AO$2:$AO$196,0))</f>
        <v/>
      </c>
      <c r="AF53" s="9" t="str">
        <f t="array" ref="AF53">INDEX('Data Log'!$AG$2:$AG$196,MATCH('Data Log_BI'!$A53,'Data Log'!$AO$2:$AO$196,0))</f>
        <v/>
      </c>
      <c r="AG53" s="5" t="str">
        <f t="array" ref="AG53">INDEX('Data Log'!$AH$2:$AH$196,MATCH('Data Log_BI'!$A53,'Data Log'!$AO$2:$AO$196,0))</f>
        <v/>
      </c>
      <c r="AH53" s="15">
        <f t="array" ref="AH53">INDEX('Data Log'!$AI$2:$AI$196,MATCH('Data Log_BI'!$A53,'Data Log'!$AO$2:$AO$196,0))</f>
        <v>0</v>
      </c>
      <c r="AI53" s="1" t="str">
        <f t="array" ref="AI53">INDEX('Data Log'!$AJ$2:$AJ$196,MATCH('Data Log_BI'!$A53,'Data Log'!$AO$2:$AO$196,0))</f>
        <v/>
      </c>
      <c r="AJ53" s="9" t="str">
        <f t="array" ref="AJ53">INDEX('Data Log'!$AK$2:$AK$196,MATCH('Data Log_BI'!$A53,'Data Log'!$AO$2:$AO$196,0))</f>
        <v/>
      </c>
      <c r="AK53" s="1" t="str">
        <f t="array" ref="AK53">INDEX('Data Log'!$AL$2:$AL$196,MATCH('Data Log_BI'!$A53,'Data Log'!$AO$2:$AO$196,0))</f>
        <v/>
      </c>
      <c r="AL53" s="1" t="str">
        <f t="array" ref="AL53">INDEX('Data Log'!$AM$2:$AM$196,MATCH('Data Log_BI'!$A53,'Data Log'!$AO$2:$AO$196,0))</f>
        <v/>
      </c>
      <c r="AM53" s="9" t="str">
        <f t="array" ref="AM53">INDEX('Data Log'!$AN$2:$AN$196,MATCH('Data Log_BI'!$A53,'Data Log'!$AO$2:$AO$196,0))</f>
        <v/>
      </c>
      <c r="AN53" s="1">
        <f t="array" ref="AN53">INDEX('Data Log'!$A$2:$A$196,MATCH('Data Log_BI'!$A53,'Data Log'!$AO$2:$AO$196,0))</f>
        <v>141</v>
      </c>
    </row>
    <row r="54" ht="15.75" customHeight="1">
      <c r="A54" s="1" t="s">
        <v>962</v>
      </c>
      <c r="B54" s="1" t="str">
        <f t="array" ref="B54">INDEX('Data Log'!$C$2:$C$196,MATCH('Data Log_BI'!$A54,'Data Log'!$AO$2:$AO$196,0))</f>
        <v>Refuel</v>
      </c>
      <c r="C54" s="9">
        <f t="array" ref="C54">INDEX('Data Log'!$D$2:$D$196,MATCH('Data Log_BI'!$A54,'Data Log'!$AO$2:$AO$196,0))</f>
        <v>45117.82708</v>
      </c>
      <c r="D54" s="4" t="str">
        <f t="array" ref="D54">INDEX('Data Log'!$E$2:$E$196,MATCH('Data Log_BI'!$A54,'Data Log'!$AO$2:$AO$196,0))</f>
        <v>CR</v>
      </c>
      <c r="E54" s="4" t="str">
        <f t="array" ref="E54">INDEX('Data Log'!$F$2:$F$196,MATCH('Data Log_BI'!$A54,'Data Log'!$AO$2:$AO$196,0))</f>
        <v>CNR</v>
      </c>
      <c r="F54" s="4" t="str">
        <f t="array" ref="F54">INDEX('Data Log'!$G$2:$G$196,MATCH('Data Log_BI'!$A54,'Data Log'!$AO$2:$AO$196,0))</f>
        <v>Browns Engineering and Construction Pvt Ltd</v>
      </c>
      <c r="G54" s="14">
        <f t="array" ref="G54">INDEX('Data Log'!$H$2:$H$196,MATCH('Data Log_BI'!$A54,'Data Log'!$AO$2:$AO$196,0))</f>
        <v>581846.85</v>
      </c>
      <c r="H54" s="14">
        <f t="array" ref="H54">INDEX('Data Log'!$I$2:$I$196,MATCH('Data Log_BI'!$A54,'Data Log'!$AO$2:$AO$196,0))</f>
        <v>0</v>
      </c>
      <c r="I54" s="5">
        <f t="array" ref="I54">INDEX('Data Log'!$J$2:$J$196,MATCH('Data Log_BI'!$A54,'Data Log'!$AO$2:$AO$196,0))</f>
        <v>2023</v>
      </c>
      <c r="J54" s="5" t="str">
        <f t="array" ref="J54">INDEX('Data Log'!$K$2:$K$196,MATCH('Data Log_BI'!$A54,'Data Log'!$AO$2:$AO$196,0))</f>
        <v>June</v>
      </c>
      <c r="K54" s="5" t="str">
        <f t="array" ref="K54">INDEX('Data Log'!$L$2:$L$196,MATCH('Data Log_BI'!$A54,'Data Log'!$AO$2:$AO$196,0))</f>
        <v>Preshan Jayarathne</v>
      </c>
      <c r="L54" s="4">
        <f t="array" ref="L54">INDEX('Data Log'!$M$2:$M$196,MATCH('Data Log_BI'!$A54,'Data Log'!$AO$2:$AO$196,0))</f>
        <v>45123.93073</v>
      </c>
      <c r="M54" s="4" t="str">
        <f t="array" ref="M54">INDEX('Data Log'!$N$2:$N$196,MATCH('Data Log_BI'!$A54,'Data Log'!$AO$2:$AO$196,0))</f>
        <v>Region Update</v>
      </c>
      <c r="N54" s="1" t="str">
        <f t="array" ref="N54">INDEX('Data Log'!$O$2:$O$196,MATCH('Data Log_BI'!$A54,'Data Log'!$AO$2:$AO$196,0))</f>
        <v/>
      </c>
      <c r="O54" s="9" t="str">
        <f t="array" ref="O54">INDEX('Data Log'!$P$2:$P$196,MATCH('Data Log_BI'!$A54,'Data Log'!$AO$2:$AO$196,0))</f>
        <v/>
      </c>
      <c r="P54" s="1" t="str">
        <f t="array" ref="P54">INDEX('Data Log'!$Q$2:$Q$196,MATCH('Data Log_BI'!$A54,'Data Log'!$AO$2:$AO$196,0))</f>
        <v/>
      </c>
      <c r="Q54" s="1" t="str">
        <f t="array" ref="Q54">INDEX('Data Log'!$R$2:$R$196,MATCH('Data Log_BI'!$A54,'Data Log'!$AO$2:$AO$196,0))</f>
        <v/>
      </c>
      <c r="R54" s="1" t="str">
        <f t="array" ref="R54">INDEX('Data Log'!$S$2:$S$196,MATCH('Data Log_BI'!$A54,'Data Log'!$AO$2:$AO$196,0))</f>
        <v/>
      </c>
      <c r="S54" s="9" t="str">
        <f t="array" ref="S54">INDEX('Data Log'!$T$2:$T$196,MATCH('Data Log_BI'!$A54,'Data Log'!$AO$2:$AO$196,0))</f>
        <v/>
      </c>
      <c r="T54" s="1" t="str">
        <f t="array" ref="T54">INDEX('Data Log'!$U$2:$U$196,MATCH('Data Log_BI'!$A54,'Data Log'!$AO$2:$AO$196,0))</f>
        <v/>
      </c>
      <c r="U54" s="1" t="str">
        <f t="array" ref="U54">INDEX('Data Log'!$V$2:$V$196,MATCH('Data Log_BI'!$A54,'Data Log'!$AO$2:$AO$196,0))</f>
        <v/>
      </c>
      <c r="V54" s="9" t="str">
        <f t="array" ref="V54">INDEX('Data Log'!$W$2:$W$196,MATCH('Data Log_BI'!$A54,'Data Log'!$AO$2:$AO$196,0))</f>
        <v/>
      </c>
      <c r="W54" s="1" t="str">
        <f t="array" ref="W54">INDEX('Data Log'!$X$2:$X$196,MATCH('Data Log_BI'!$A54,'Data Log'!$AO$2:$AO$196,0))</f>
        <v/>
      </c>
      <c r="X54" s="1" t="str">
        <f t="array" ref="X54">INDEX('Data Log'!$Y$2:$Y$196,MATCH('Data Log_BI'!$A54,'Data Log'!$AO$2:$AO$196,0))</f>
        <v/>
      </c>
      <c r="Y54" s="9" t="str">
        <f t="array" ref="Y54">INDEX('Data Log'!$Z$2:$Z$196,MATCH('Data Log_BI'!$A54,'Data Log'!$AO$2:$AO$196,0))</f>
        <v/>
      </c>
      <c r="Z54" s="1" t="str">
        <f t="array" ref="Z54">INDEX('Data Log'!$AA$2:$AA$196,MATCH('Data Log_BI'!$A54,'Data Log'!$AO$2:$AO$196,0))</f>
        <v/>
      </c>
      <c r="AA54" s="1" t="str">
        <f t="array" ref="AA54">INDEX('Data Log'!$AB$2:$AB$196,MATCH('Data Log_BI'!$A54,'Data Log'!$AO$2:$AO$196,0))</f>
        <v/>
      </c>
      <c r="AB54" s="9" t="str">
        <f t="array" ref="AB54">INDEX('Data Log'!$AC$2:$AC$196,MATCH('Data Log_BI'!$A54,'Data Log'!$AO$2:$AO$196,0))</f>
        <v/>
      </c>
      <c r="AC54" s="1" t="str">
        <f t="array" ref="AC54">INDEX('Data Log'!$AD$2:$AD$196,MATCH('Data Log_BI'!$A54,'Data Log'!$AO$2:$AO$196,0))</f>
        <v/>
      </c>
      <c r="AD54" s="1" t="str">
        <f t="array" ref="AD54">INDEX('Data Log'!$AE$2:$AE$196,MATCH('Data Log_BI'!$A54,'Data Log'!$AO$2:$AO$196,0))</f>
        <v/>
      </c>
      <c r="AE54" s="1" t="str">
        <f t="array" ref="AE54">INDEX('Data Log'!$AF$2:$AF$196,MATCH('Data Log_BI'!$A54,'Data Log'!$AO$2:$AO$196,0))</f>
        <v/>
      </c>
      <c r="AF54" s="9" t="str">
        <f t="array" ref="AF54">INDEX('Data Log'!$AG$2:$AG$196,MATCH('Data Log_BI'!$A54,'Data Log'!$AO$2:$AO$196,0))</f>
        <v/>
      </c>
      <c r="AG54" s="5" t="str">
        <f t="array" ref="AG54">INDEX('Data Log'!$AH$2:$AH$196,MATCH('Data Log_BI'!$A54,'Data Log'!$AO$2:$AO$196,0))</f>
        <v/>
      </c>
      <c r="AH54" s="15">
        <f t="array" ref="AH54">INDEX('Data Log'!$AI$2:$AI$196,MATCH('Data Log_BI'!$A54,'Data Log'!$AO$2:$AO$196,0))</f>
        <v>0</v>
      </c>
      <c r="AI54" s="1" t="str">
        <f t="array" ref="AI54">INDEX('Data Log'!$AJ$2:$AJ$196,MATCH('Data Log_BI'!$A54,'Data Log'!$AO$2:$AO$196,0))</f>
        <v/>
      </c>
      <c r="AJ54" s="9" t="str">
        <f t="array" ref="AJ54">INDEX('Data Log'!$AK$2:$AK$196,MATCH('Data Log_BI'!$A54,'Data Log'!$AO$2:$AO$196,0))</f>
        <v/>
      </c>
      <c r="AK54" s="1" t="str">
        <f t="array" ref="AK54">INDEX('Data Log'!$AL$2:$AL$196,MATCH('Data Log_BI'!$A54,'Data Log'!$AO$2:$AO$196,0))</f>
        <v/>
      </c>
      <c r="AL54" s="1" t="str">
        <f t="array" ref="AL54">INDEX('Data Log'!$AM$2:$AM$196,MATCH('Data Log_BI'!$A54,'Data Log'!$AO$2:$AO$196,0))</f>
        <v/>
      </c>
      <c r="AM54" s="9" t="str">
        <f t="array" ref="AM54">INDEX('Data Log'!$AN$2:$AN$196,MATCH('Data Log_BI'!$A54,'Data Log'!$AO$2:$AO$196,0))</f>
        <v/>
      </c>
      <c r="AN54" s="1">
        <f t="array" ref="AN54">INDEX('Data Log'!$A$2:$A$196,MATCH('Data Log_BI'!$A54,'Data Log'!$AO$2:$AO$196,0))</f>
        <v>219</v>
      </c>
    </row>
    <row r="55" ht="15.75" customHeight="1">
      <c r="A55" s="1" t="s">
        <v>963</v>
      </c>
      <c r="B55" s="1" t="str">
        <f t="array" ref="B55">INDEX('Data Log'!$C$2:$C$196,MATCH('Data Log_BI'!$A55,'Data Log'!$AO$2:$AO$196,0))</f>
        <v>Refuel</v>
      </c>
      <c r="C55" s="9">
        <f t="array" ref="C55">INDEX('Data Log'!$D$2:$D$196,MATCH('Data Log_BI'!$A55,'Data Log'!$AO$2:$AO$196,0))</f>
        <v>45117.82708</v>
      </c>
      <c r="D55" s="4" t="str">
        <f t="array" ref="D55">INDEX('Data Log'!$E$2:$E$196,MATCH('Data Log_BI'!$A55,'Data Log'!$AO$2:$AO$196,0))</f>
        <v>CR</v>
      </c>
      <c r="E55" s="4" t="str">
        <f t="array" ref="E55">INDEX('Data Log'!$F$2:$F$196,MATCH('Data Log_BI'!$A55,'Data Log'!$AO$2:$AO$196,0))</f>
        <v>CNR</v>
      </c>
      <c r="F55" s="4" t="str">
        <f t="array" ref="F55">INDEX('Data Log'!$G$2:$G$196,MATCH('Data Log_BI'!$A55,'Data Log'!$AO$2:$AO$196,0))</f>
        <v>Browns Engineering and Construction Pvt Ltd</v>
      </c>
      <c r="G55" s="14">
        <f t="array" ref="G55">INDEX('Data Log'!$H$2:$H$196,MATCH('Data Log_BI'!$A55,'Data Log'!$AO$2:$AO$196,0))</f>
        <v>581846.85</v>
      </c>
      <c r="H55" s="14">
        <f t="array" ref="H55">INDEX('Data Log'!$I$2:$I$196,MATCH('Data Log_BI'!$A55,'Data Log'!$AO$2:$AO$196,0))</f>
        <v>709395.61</v>
      </c>
      <c r="I55" s="5">
        <f t="array" ref="I55">INDEX('Data Log'!$J$2:$J$196,MATCH('Data Log_BI'!$A55,'Data Log'!$AO$2:$AO$196,0))</f>
        <v>2023</v>
      </c>
      <c r="J55" s="5" t="str">
        <f t="array" ref="J55">INDEX('Data Log'!$K$2:$K$196,MATCH('Data Log_BI'!$A55,'Data Log'!$AO$2:$AO$196,0))</f>
        <v>June</v>
      </c>
      <c r="K55" s="5" t="str">
        <f t="array" ref="K55">INDEX('Data Log'!$L$2:$L$196,MATCH('Data Log_BI'!$A55,'Data Log'!$AO$2:$AO$196,0))</f>
        <v/>
      </c>
      <c r="L55" s="4" t="str">
        <f t="array" ref="L55">INDEX('Data Log'!$M$2:$M$196,MATCH('Data Log_BI'!$A55,'Data Log'!$AO$2:$AO$196,0))</f>
        <v/>
      </c>
      <c r="M55" s="4" t="str">
        <f t="array" ref="M55">INDEX('Data Log'!$N$2:$N$196,MATCH('Data Log_BI'!$A55,'Data Log'!$AO$2:$AO$196,0))</f>
        <v>Submit Invoice</v>
      </c>
      <c r="N55" s="1" t="str">
        <f t="array" ref="N55">INDEX('Data Log'!$O$2:$O$196,MATCH('Data Log_BI'!$A55,'Data Log'!$AO$2:$AO$196,0))</f>
        <v>Kaveesha Perera</v>
      </c>
      <c r="O55" s="9">
        <f t="array" ref="O55">INDEX('Data Log'!$P$2:$P$196,MATCH('Data Log_BI'!$A55,'Data Log'!$AO$2:$AO$196,0))</f>
        <v>45126.47214</v>
      </c>
      <c r="P55" s="1" t="str">
        <f t="array" ref="P55">INDEX('Data Log'!$Q$2:$Q$196,MATCH('Data Log_BI'!$A55,'Data Log'!$AO$2:$AO$196,0))</f>
        <v/>
      </c>
      <c r="Q55" s="1" t="str">
        <f t="array" ref="Q55">INDEX('Data Log'!$R$2:$R$196,MATCH('Data Log_BI'!$A55,'Data Log'!$AO$2:$AO$196,0))</f>
        <v/>
      </c>
      <c r="R55" s="1" t="str">
        <f t="array" ref="R55">INDEX('Data Log'!$S$2:$S$196,MATCH('Data Log_BI'!$A55,'Data Log'!$AO$2:$AO$196,0))</f>
        <v/>
      </c>
      <c r="S55" s="9" t="str">
        <f t="array" ref="S55">INDEX('Data Log'!$T$2:$T$196,MATCH('Data Log_BI'!$A55,'Data Log'!$AO$2:$AO$196,0))</f>
        <v/>
      </c>
      <c r="T55" s="1" t="str">
        <f t="array" ref="T55">INDEX('Data Log'!$U$2:$U$196,MATCH('Data Log_BI'!$A55,'Data Log'!$AO$2:$AO$196,0))</f>
        <v/>
      </c>
      <c r="U55" s="1" t="str">
        <f t="array" ref="U55">INDEX('Data Log'!$V$2:$V$196,MATCH('Data Log_BI'!$A55,'Data Log'!$AO$2:$AO$196,0))</f>
        <v/>
      </c>
      <c r="V55" s="9" t="str">
        <f t="array" ref="V55">INDEX('Data Log'!$W$2:$W$196,MATCH('Data Log_BI'!$A55,'Data Log'!$AO$2:$AO$196,0))</f>
        <v/>
      </c>
      <c r="W55" s="1" t="str">
        <f t="array" ref="W55">INDEX('Data Log'!$X$2:$X$196,MATCH('Data Log_BI'!$A55,'Data Log'!$AO$2:$AO$196,0))</f>
        <v/>
      </c>
      <c r="X55" s="1" t="str">
        <f t="array" ref="X55">INDEX('Data Log'!$Y$2:$Y$196,MATCH('Data Log_BI'!$A55,'Data Log'!$AO$2:$AO$196,0))</f>
        <v/>
      </c>
      <c r="Y55" s="9" t="str">
        <f t="array" ref="Y55">INDEX('Data Log'!$Z$2:$Z$196,MATCH('Data Log_BI'!$A55,'Data Log'!$AO$2:$AO$196,0))</f>
        <v/>
      </c>
      <c r="Z55" s="1" t="str">
        <f t="array" ref="Z55">INDEX('Data Log'!$AA$2:$AA$196,MATCH('Data Log_BI'!$A55,'Data Log'!$AO$2:$AO$196,0))</f>
        <v/>
      </c>
      <c r="AA55" s="1" t="str">
        <f t="array" ref="AA55">INDEX('Data Log'!$AB$2:$AB$196,MATCH('Data Log_BI'!$A55,'Data Log'!$AO$2:$AO$196,0))</f>
        <v/>
      </c>
      <c r="AB55" s="9" t="str">
        <f t="array" ref="AB55">INDEX('Data Log'!$AC$2:$AC$196,MATCH('Data Log_BI'!$A55,'Data Log'!$AO$2:$AO$196,0))</f>
        <v/>
      </c>
      <c r="AC55" s="1" t="str">
        <f t="array" ref="AC55">INDEX('Data Log'!$AD$2:$AD$196,MATCH('Data Log_BI'!$A55,'Data Log'!$AO$2:$AO$196,0))</f>
        <v/>
      </c>
      <c r="AD55" s="1" t="str">
        <f t="array" ref="AD55">INDEX('Data Log'!$AE$2:$AE$196,MATCH('Data Log_BI'!$A55,'Data Log'!$AO$2:$AO$196,0))</f>
        <v/>
      </c>
      <c r="AE55" s="1" t="str">
        <f t="array" ref="AE55">INDEX('Data Log'!$AF$2:$AF$196,MATCH('Data Log_BI'!$A55,'Data Log'!$AO$2:$AO$196,0))</f>
        <v/>
      </c>
      <c r="AF55" s="9" t="str">
        <f t="array" ref="AF55">INDEX('Data Log'!$AG$2:$AG$196,MATCH('Data Log_BI'!$A55,'Data Log'!$AO$2:$AO$196,0))</f>
        <v/>
      </c>
      <c r="AG55" s="5" t="str">
        <f t="array" ref="AG55">INDEX('Data Log'!$AH$2:$AH$196,MATCH('Data Log_BI'!$A55,'Data Log'!$AO$2:$AO$196,0))</f>
        <v/>
      </c>
      <c r="AH55" s="15">
        <f t="array" ref="AH55">INDEX('Data Log'!$AI$2:$AI$196,MATCH('Data Log_BI'!$A55,'Data Log'!$AO$2:$AO$196,0))</f>
        <v>0</v>
      </c>
      <c r="AI55" s="1" t="str">
        <f t="array" ref="AI55">INDEX('Data Log'!$AJ$2:$AJ$196,MATCH('Data Log_BI'!$A55,'Data Log'!$AO$2:$AO$196,0))</f>
        <v/>
      </c>
      <c r="AJ55" s="9" t="str">
        <f t="array" ref="AJ55">INDEX('Data Log'!$AK$2:$AK$196,MATCH('Data Log_BI'!$A55,'Data Log'!$AO$2:$AO$196,0))</f>
        <v/>
      </c>
      <c r="AK55" s="1" t="str">
        <f t="array" ref="AK55">INDEX('Data Log'!$AL$2:$AL$196,MATCH('Data Log_BI'!$A55,'Data Log'!$AO$2:$AO$196,0))</f>
        <v/>
      </c>
      <c r="AL55" s="1" t="str">
        <f t="array" ref="AL55">INDEX('Data Log'!$AM$2:$AM$196,MATCH('Data Log_BI'!$A55,'Data Log'!$AO$2:$AO$196,0))</f>
        <v/>
      </c>
      <c r="AM55" s="9" t="str">
        <f t="array" ref="AM55">INDEX('Data Log'!$AN$2:$AN$196,MATCH('Data Log_BI'!$A55,'Data Log'!$AO$2:$AO$196,0))</f>
        <v/>
      </c>
      <c r="AN55" s="1">
        <f t="array" ref="AN55">INDEX('Data Log'!$A$2:$A$196,MATCH('Data Log_BI'!$A55,'Data Log'!$AO$2:$AO$196,0))</f>
        <v>267</v>
      </c>
    </row>
    <row r="56" ht="15.75" customHeight="1">
      <c r="A56" s="1" t="s">
        <v>964</v>
      </c>
      <c r="B56" s="1" t="str">
        <f t="array" ref="B56">INDEX('Data Log'!$C$2:$C$196,MATCH('Data Log_BI'!$A56,'Data Log'!$AO$2:$AO$196,0))</f>
        <v>Refuel</v>
      </c>
      <c r="C56" s="9">
        <f t="array" ref="C56">INDEX('Data Log'!$D$2:$D$196,MATCH('Data Log_BI'!$A56,'Data Log'!$AO$2:$AO$196,0))</f>
        <v>45117.82708</v>
      </c>
      <c r="D56" s="4" t="str">
        <f t="array" ref="D56">INDEX('Data Log'!$E$2:$E$196,MATCH('Data Log_BI'!$A56,'Data Log'!$AO$2:$AO$196,0))</f>
        <v>CR</v>
      </c>
      <c r="E56" s="4" t="str">
        <f t="array" ref="E56">INDEX('Data Log'!$F$2:$F$196,MATCH('Data Log_BI'!$A56,'Data Log'!$AO$2:$AO$196,0))</f>
        <v>CNR</v>
      </c>
      <c r="F56" s="4" t="str">
        <f t="array" ref="F56">INDEX('Data Log'!$G$2:$G$196,MATCH('Data Log_BI'!$A56,'Data Log'!$AO$2:$AO$196,0))</f>
        <v>Browns Engineering and Construction Pvt Ltd</v>
      </c>
      <c r="G56" s="14">
        <f t="array" ref="G56">INDEX('Data Log'!$H$2:$H$196,MATCH('Data Log_BI'!$A56,'Data Log'!$AO$2:$AO$196,0))</f>
        <v>0</v>
      </c>
      <c r="H56" s="14">
        <f t="array" ref="H56">INDEX('Data Log'!$I$2:$I$196,MATCH('Data Log_BI'!$A56,'Data Log'!$AO$2:$AO$196,0))</f>
        <v>709395.61</v>
      </c>
      <c r="I56" s="5">
        <f t="array" ref="I56">INDEX('Data Log'!$J$2:$J$196,MATCH('Data Log_BI'!$A56,'Data Log'!$AO$2:$AO$196,0))</f>
        <v>2023</v>
      </c>
      <c r="J56" s="5" t="str">
        <f t="array" ref="J56">INDEX('Data Log'!$K$2:$K$196,MATCH('Data Log_BI'!$A56,'Data Log'!$AO$2:$AO$196,0))</f>
        <v>June</v>
      </c>
      <c r="K56" s="5" t="str">
        <f t="array" ref="K56">INDEX('Data Log'!$L$2:$L$196,MATCH('Data Log_BI'!$A56,'Data Log'!$AO$2:$AO$196,0))</f>
        <v>Preshan Jayarathne</v>
      </c>
      <c r="L56" s="4" t="str">
        <f t="array" ref="L56">INDEX('Data Log'!$M$2:$M$196,MATCH('Data Log_BI'!$A56,'Data Log'!$AO$2:$AO$196,0))</f>
        <v/>
      </c>
      <c r="M56" s="4" t="str">
        <f t="array" ref="M56">INDEX('Data Log'!$N$2:$N$196,MATCH('Data Log_BI'!$A56,'Data Log'!$AO$2:$AO$196,0))</f>
        <v>Invoice Validation</v>
      </c>
      <c r="N56" s="1" t="str">
        <f t="array" ref="N56">INDEX('Data Log'!$O$2:$O$196,MATCH('Data Log_BI'!$A56,'Data Log'!$AO$2:$AO$196,0))</f>
        <v/>
      </c>
      <c r="O56" s="9" t="str">
        <f t="array" ref="O56">INDEX('Data Log'!$P$2:$P$196,MATCH('Data Log_BI'!$A56,'Data Log'!$AO$2:$AO$196,0))</f>
        <v/>
      </c>
      <c r="P56" s="1" t="str">
        <f t="array" ref="P56">INDEX('Data Log'!$Q$2:$Q$196,MATCH('Data Log_BI'!$A56,'Data Log'!$AO$2:$AO$196,0))</f>
        <v/>
      </c>
      <c r="Q56" s="1" t="str">
        <f t="array" ref="Q56">INDEX('Data Log'!$R$2:$R$196,MATCH('Data Log_BI'!$A56,'Data Log'!$AO$2:$AO$196,0))</f>
        <v>Approved</v>
      </c>
      <c r="R56" s="1" t="str">
        <f t="array" ref="R56">INDEX('Data Log'!$S$2:$S$196,MATCH('Data Log_BI'!$A56,'Data Log'!$AO$2:$AO$196,0))</f>
        <v>Preshan Jayarathne</v>
      </c>
      <c r="S56" s="9">
        <f t="array" ref="S56">INDEX('Data Log'!$T$2:$T$196,MATCH('Data Log_BI'!$A56,'Data Log'!$AO$2:$AO$196,0))</f>
        <v>45139.96502</v>
      </c>
      <c r="T56" s="1" t="str">
        <f t="array" ref="T56">INDEX('Data Log'!$U$2:$U$196,MATCH('Data Log_BI'!$A56,'Data Log'!$AO$2:$AO$196,0))</f>
        <v/>
      </c>
      <c r="U56" s="1" t="str">
        <f t="array" ref="U56">INDEX('Data Log'!$V$2:$V$196,MATCH('Data Log_BI'!$A56,'Data Log'!$AO$2:$AO$196,0))</f>
        <v/>
      </c>
      <c r="V56" s="9" t="str">
        <f t="array" ref="V56">INDEX('Data Log'!$W$2:$W$196,MATCH('Data Log_BI'!$A56,'Data Log'!$AO$2:$AO$196,0))</f>
        <v/>
      </c>
      <c r="W56" s="1" t="str">
        <f t="array" ref="W56">INDEX('Data Log'!$X$2:$X$196,MATCH('Data Log_BI'!$A56,'Data Log'!$AO$2:$AO$196,0))</f>
        <v/>
      </c>
      <c r="X56" s="1" t="str">
        <f t="array" ref="X56">INDEX('Data Log'!$Y$2:$Y$196,MATCH('Data Log_BI'!$A56,'Data Log'!$AO$2:$AO$196,0))</f>
        <v/>
      </c>
      <c r="Y56" s="9" t="str">
        <f t="array" ref="Y56">INDEX('Data Log'!$Z$2:$Z$196,MATCH('Data Log_BI'!$A56,'Data Log'!$AO$2:$AO$196,0))</f>
        <v/>
      </c>
      <c r="Z56" s="1" t="str">
        <f t="array" ref="Z56">INDEX('Data Log'!$AA$2:$AA$196,MATCH('Data Log_BI'!$A56,'Data Log'!$AO$2:$AO$196,0))</f>
        <v/>
      </c>
      <c r="AA56" s="1" t="str">
        <f t="array" ref="AA56">INDEX('Data Log'!$AB$2:$AB$196,MATCH('Data Log_BI'!$A56,'Data Log'!$AO$2:$AO$196,0))</f>
        <v/>
      </c>
      <c r="AB56" s="9" t="str">
        <f t="array" ref="AB56">INDEX('Data Log'!$AC$2:$AC$196,MATCH('Data Log_BI'!$A56,'Data Log'!$AO$2:$AO$196,0))</f>
        <v/>
      </c>
      <c r="AC56" s="1" t="str">
        <f t="array" ref="AC56">INDEX('Data Log'!$AD$2:$AD$196,MATCH('Data Log_BI'!$A56,'Data Log'!$AO$2:$AO$196,0))</f>
        <v/>
      </c>
      <c r="AD56" s="1" t="str">
        <f t="array" ref="AD56">INDEX('Data Log'!$AE$2:$AE$196,MATCH('Data Log_BI'!$A56,'Data Log'!$AO$2:$AO$196,0))</f>
        <v/>
      </c>
      <c r="AE56" s="1" t="str">
        <f t="array" ref="AE56">INDEX('Data Log'!$AF$2:$AF$196,MATCH('Data Log_BI'!$A56,'Data Log'!$AO$2:$AO$196,0))</f>
        <v/>
      </c>
      <c r="AF56" s="9" t="str">
        <f t="array" ref="AF56">INDEX('Data Log'!$AG$2:$AG$196,MATCH('Data Log_BI'!$A56,'Data Log'!$AO$2:$AO$196,0))</f>
        <v/>
      </c>
      <c r="AG56" s="5" t="str">
        <f t="array" ref="AG56">INDEX('Data Log'!$AH$2:$AH$196,MATCH('Data Log_BI'!$A56,'Data Log'!$AO$2:$AO$196,0))</f>
        <v/>
      </c>
      <c r="AH56" s="15">
        <f t="array" ref="AH56">INDEX('Data Log'!$AI$2:$AI$196,MATCH('Data Log_BI'!$A56,'Data Log'!$AO$2:$AO$196,0))</f>
        <v>0</v>
      </c>
      <c r="AI56" s="1" t="str">
        <f t="array" ref="AI56">INDEX('Data Log'!$AJ$2:$AJ$196,MATCH('Data Log_BI'!$A56,'Data Log'!$AO$2:$AO$196,0))</f>
        <v/>
      </c>
      <c r="AJ56" s="9" t="str">
        <f t="array" ref="AJ56">INDEX('Data Log'!$AK$2:$AK$196,MATCH('Data Log_BI'!$A56,'Data Log'!$AO$2:$AO$196,0))</f>
        <v/>
      </c>
      <c r="AK56" s="1" t="str">
        <f t="array" ref="AK56">INDEX('Data Log'!$AL$2:$AL$196,MATCH('Data Log_BI'!$A56,'Data Log'!$AO$2:$AO$196,0))</f>
        <v/>
      </c>
      <c r="AL56" s="1" t="str">
        <f t="array" ref="AL56">INDEX('Data Log'!$AM$2:$AM$196,MATCH('Data Log_BI'!$A56,'Data Log'!$AO$2:$AO$196,0))</f>
        <v/>
      </c>
      <c r="AM56" s="9" t="str">
        <f t="array" ref="AM56">INDEX('Data Log'!$AN$2:$AN$196,MATCH('Data Log_BI'!$A56,'Data Log'!$AO$2:$AO$196,0))</f>
        <v/>
      </c>
      <c r="AN56" s="1">
        <f t="array" ref="AN56">INDEX('Data Log'!$A$2:$A$196,MATCH('Data Log_BI'!$A56,'Data Log'!$AO$2:$AO$196,0))</f>
        <v>596</v>
      </c>
    </row>
    <row r="57" ht="15.75" customHeight="1">
      <c r="A57" s="1" t="s">
        <v>965</v>
      </c>
      <c r="B57" s="1" t="str">
        <f t="array" ref="B57">INDEX('Data Log'!$C$2:$C$196,MATCH('Data Log_BI'!$A57,'Data Log'!$AO$2:$AO$196,0))</f>
        <v>AC</v>
      </c>
      <c r="C57" s="9">
        <f t="array" ref="C57">INDEX('Data Log'!$D$2:$D$196,MATCH('Data Log_BI'!$A57,'Data Log'!$AO$2:$AO$196,0))</f>
        <v>45117.82708</v>
      </c>
      <c r="D57" s="4" t="str">
        <f t="array" ref="D57">INDEX('Data Log'!$E$2:$E$196,MATCH('Data Log_BI'!$A57,'Data Log'!$AO$2:$AO$196,0))</f>
        <v>ER</v>
      </c>
      <c r="E57" s="4" t="str">
        <f t="array" ref="E57">INDEX('Data Log'!$F$2:$F$196,MATCH('Data Log_BI'!$A57,'Data Log'!$AO$2:$AO$196,0))</f>
        <v>ESR</v>
      </c>
      <c r="F57" s="4" t="str">
        <f t="array" ref="F57">INDEX('Data Log'!$G$2:$G$196,MATCH('Data Log_BI'!$A57,'Data Log'!$AO$2:$AO$196,0))</f>
        <v>Browns Engineering and Construction Pvt Ltd</v>
      </c>
      <c r="G57" s="14">
        <f t="array" ref="G57">INDEX('Data Log'!$H$2:$H$196,MATCH('Data Log_BI'!$A57,'Data Log'!$AO$2:$AO$196,0))</f>
        <v>0</v>
      </c>
      <c r="H57" s="14">
        <f t="array" ref="H57">INDEX('Data Log'!$I$2:$I$196,MATCH('Data Log_BI'!$A57,'Data Log'!$AO$2:$AO$196,0))</f>
        <v>552492.89</v>
      </c>
      <c r="I57" s="5">
        <f t="array" ref="I57">INDEX('Data Log'!$J$2:$J$196,MATCH('Data Log_BI'!$A57,'Data Log'!$AO$2:$AO$196,0))</f>
        <v>2023</v>
      </c>
      <c r="J57" s="5" t="str">
        <f t="array" ref="J57">INDEX('Data Log'!$K$2:$K$196,MATCH('Data Log_BI'!$A57,'Data Log'!$AO$2:$AO$196,0))</f>
        <v>June</v>
      </c>
      <c r="K57" s="5" t="str">
        <f t="array" ref="K57">INDEX('Data Log'!$L$2:$L$196,MATCH('Data Log_BI'!$A57,'Data Log'!$AO$2:$AO$196,0))</f>
        <v>Amila Chamindu</v>
      </c>
      <c r="L57" s="4" t="str">
        <f t="array" ref="L57">INDEX('Data Log'!$M$2:$M$196,MATCH('Data Log_BI'!$A57,'Data Log'!$AO$2:$AO$196,0))</f>
        <v/>
      </c>
      <c r="M57" s="4" t="str">
        <f t="array" ref="M57">INDEX('Data Log'!$N$2:$N$196,MATCH('Data Log_BI'!$A57,'Data Log'!$AO$2:$AO$196,0))</f>
        <v>Invoice Validation</v>
      </c>
      <c r="N57" s="1" t="str">
        <f t="array" ref="N57">INDEX('Data Log'!$O$2:$O$196,MATCH('Data Log_BI'!$A57,'Data Log'!$AO$2:$AO$196,0))</f>
        <v/>
      </c>
      <c r="O57" s="9" t="str">
        <f t="array" ref="O57">INDEX('Data Log'!$P$2:$P$196,MATCH('Data Log_BI'!$A57,'Data Log'!$AO$2:$AO$196,0))</f>
        <v/>
      </c>
      <c r="P57" s="1" t="str">
        <f t="array" ref="P57">INDEX('Data Log'!$Q$2:$Q$196,MATCH('Data Log_BI'!$A57,'Data Log'!$AO$2:$AO$196,0))</f>
        <v/>
      </c>
      <c r="Q57" s="1" t="str">
        <f t="array" ref="Q57">INDEX('Data Log'!$R$2:$R$196,MATCH('Data Log_BI'!$A57,'Data Log'!$AO$2:$AO$196,0))</f>
        <v>Approved</v>
      </c>
      <c r="R57" s="1" t="str">
        <f t="array" ref="R57">INDEX('Data Log'!$S$2:$S$196,MATCH('Data Log_BI'!$A57,'Data Log'!$AO$2:$AO$196,0))</f>
        <v>Amila Chamindu</v>
      </c>
      <c r="S57" s="9">
        <f t="array" ref="S57">INDEX('Data Log'!$T$2:$T$196,MATCH('Data Log_BI'!$A57,'Data Log'!$AO$2:$AO$196,0))</f>
        <v>45124.65993</v>
      </c>
      <c r="T57" s="1" t="str">
        <f t="array" ref="T57">INDEX('Data Log'!$U$2:$U$196,MATCH('Data Log_BI'!$A57,'Data Log'!$AO$2:$AO$196,0))</f>
        <v/>
      </c>
      <c r="U57" s="1" t="str">
        <f t="array" ref="U57">INDEX('Data Log'!$V$2:$V$196,MATCH('Data Log_BI'!$A57,'Data Log'!$AO$2:$AO$196,0))</f>
        <v/>
      </c>
      <c r="V57" s="9" t="str">
        <f t="array" ref="V57">INDEX('Data Log'!$W$2:$W$196,MATCH('Data Log_BI'!$A57,'Data Log'!$AO$2:$AO$196,0))</f>
        <v/>
      </c>
      <c r="W57" s="1" t="str">
        <f t="array" ref="W57">INDEX('Data Log'!$X$2:$X$196,MATCH('Data Log_BI'!$A57,'Data Log'!$AO$2:$AO$196,0))</f>
        <v/>
      </c>
      <c r="X57" s="1" t="str">
        <f t="array" ref="X57">INDEX('Data Log'!$Y$2:$Y$196,MATCH('Data Log_BI'!$A57,'Data Log'!$AO$2:$AO$196,0))</f>
        <v/>
      </c>
      <c r="Y57" s="9" t="str">
        <f t="array" ref="Y57">INDEX('Data Log'!$Z$2:$Z$196,MATCH('Data Log_BI'!$A57,'Data Log'!$AO$2:$AO$196,0))</f>
        <v/>
      </c>
      <c r="Z57" s="1" t="str">
        <f t="array" ref="Z57">INDEX('Data Log'!$AA$2:$AA$196,MATCH('Data Log_BI'!$A57,'Data Log'!$AO$2:$AO$196,0))</f>
        <v/>
      </c>
      <c r="AA57" s="1" t="str">
        <f t="array" ref="AA57">INDEX('Data Log'!$AB$2:$AB$196,MATCH('Data Log_BI'!$A57,'Data Log'!$AO$2:$AO$196,0))</f>
        <v/>
      </c>
      <c r="AB57" s="9" t="str">
        <f t="array" ref="AB57">INDEX('Data Log'!$AC$2:$AC$196,MATCH('Data Log_BI'!$A57,'Data Log'!$AO$2:$AO$196,0))</f>
        <v/>
      </c>
      <c r="AC57" s="1" t="str">
        <f t="array" ref="AC57">INDEX('Data Log'!$AD$2:$AD$196,MATCH('Data Log_BI'!$A57,'Data Log'!$AO$2:$AO$196,0))</f>
        <v/>
      </c>
      <c r="AD57" s="1" t="str">
        <f t="array" ref="AD57">INDEX('Data Log'!$AE$2:$AE$196,MATCH('Data Log_BI'!$A57,'Data Log'!$AO$2:$AO$196,0))</f>
        <v/>
      </c>
      <c r="AE57" s="1" t="str">
        <f t="array" ref="AE57">INDEX('Data Log'!$AF$2:$AF$196,MATCH('Data Log_BI'!$A57,'Data Log'!$AO$2:$AO$196,0))</f>
        <v/>
      </c>
      <c r="AF57" s="9" t="str">
        <f t="array" ref="AF57">INDEX('Data Log'!$AG$2:$AG$196,MATCH('Data Log_BI'!$A57,'Data Log'!$AO$2:$AO$196,0))</f>
        <v/>
      </c>
      <c r="AG57" s="5" t="str">
        <f t="array" ref="AG57">INDEX('Data Log'!$AH$2:$AH$196,MATCH('Data Log_BI'!$A57,'Data Log'!$AO$2:$AO$196,0))</f>
        <v/>
      </c>
      <c r="AH57" s="15">
        <f t="array" ref="AH57">INDEX('Data Log'!$AI$2:$AI$196,MATCH('Data Log_BI'!$A57,'Data Log'!$AO$2:$AO$196,0))</f>
        <v>0</v>
      </c>
      <c r="AI57" s="1" t="str">
        <f t="array" ref="AI57">INDEX('Data Log'!$AJ$2:$AJ$196,MATCH('Data Log_BI'!$A57,'Data Log'!$AO$2:$AO$196,0))</f>
        <v/>
      </c>
      <c r="AJ57" s="9" t="str">
        <f t="array" ref="AJ57">INDEX('Data Log'!$AK$2:$AK$196,MATCH('Data Log_BI'!$A57,'Data Log'!$AO$2:$AO$196,0))</f>
        <v/>
      </c>
      <c r="AK57" s="1" t="str">
        <f t="array" ref="AK57">INDEX('Data Log'!$AL$2:$AL$196,MATCH('Data Log_BI'!$A57,'Data Log'!$AO$2:$AO$196,0))</f>
        <v/>
      </c>
      <c r="AL57" s="1" t="str">
        <f t="array" ref="AL57">INDEX('Data Log'!$AM$2:$AM$196,MATCH('Data Log_BI'!$A57,'Data Log'!$AO$2:$AO$196,0))</f>
        <v/>
      </c>
      <c r="AM57" s="9" t="str">
        <f t="array" ref="AM57">INDEX('Data Log'!$AN$2:$AN$196,MATCH('Data Log_BI'!$A57,'Data Log'!$AO$2:$AO$196,0))</f>
        <v/>
      </c>
      <c r="AN57" s="1">
        <f t="array" ref="AN57">INDEX('Data Log'!$A$2:$A$196,MATCH('Data Log_BI'!$A57,'Data Log'!$AO$2:$AO$196,0))</f>
        <v>242</v>
      </c>
    </row>
    <row r="58" ht="15.75" customHeight="1">
      <c r="A58" s="1" t="s">
        <v>966</v>
      </c>
      <c r="B58" s="1" t="str">
        <f t="array" ref="B58">INDEX('Data Log'!$C$2:$C$196,MATCH('Data Log_BI'!$A58,'Data Log'!$AO$2:$AO$196,0))</f>
        <v>AC</v>
      </c>
      <c r="C58" s="9">
        <f t="array" ref="C58">INDEX('Data Log'!$D$2:$D$196,MATCH('Data Log_BI'!$A58,'Data Log'!$AO$2:$AO$196,0))</f>
        <v>45117.82708</v>
      </c>
      <c r="D58" s="4" t="str">
        <f t="array" ref="D58">INDEX('Data Log'!$E$2:$E$196,MATCH('Data Log_BI'!$A58,'Data Log'!$AO$2:$AO$196,0))</f>
        <v>ER</v>
      </c>
      <c r="E58" s="4" t="str">
        <f t="array" ref="E58">INDEX('Data Log'!$F$2:$F$196,MATCH('Data Log_BI'!$A58,'Data Log'!$AO$2:$AO$196,0))</f>
        <v>ESR</v>
      </c>
      <c r="F58" s="4" t="str">
        <f t="array" ref="F58">INDEX('Data Log'!$G$2:$G$196,MATCH('Data Log_BI'!$A58,'Data Log'!$AO$2:$AO$196,0))</f>
        <v>Browns Engineering and Construction Pvt Ltd</v>
      </c>
      <c r="G58" s="14">
        <f t="array" ref="G58">INDEX('Data Log'!$H$2:$H$196,MATCH('Data Log_BI'!$A58,'Data Log'!$AO$2:$AO$196,0))</f>
        <v>0</v>
      </c>
      <c r="H58" s="14">
        <f t="array" ref="H58">INDEX('Data Log'!$I$2:$I$196,MATCH('Data Log_BI'!$A58,'Data Log'!$AO$2:$AO$196,0))</f>
        <v>0</v>
      </c>
      <c r="I58" s="5">
        <f t="array" ref="I58">INDEX('Data Log'!$J$2:$J$196,MATCH('Data Log_BI'!$A58,'Data Log'!$AO$2:$AO$196,0))</f>
        <v>2023</v>
      </c>
      <c r="J58" s="5" t="str">
        <f t="array" ref="J58">INDEX('Data Log'!$K$2:$K$196,MATCH('Data Log_BI'!$A58,'Data Log'!$AO$2:$AO$196,0))</f>
        <v>June</v>
      </c>
      <c r="K58" s="5" t="str">
        <f t="array" ref="K58">INDEX('Data Log'!$L$2:$L$196,MATCH('Data Log_BI'!$A58,'Data Log'!$AO$2:$AO$196,0))</f>
        <v>Amila Chamindu</v>
      </c>
      <c r="L58" s="4">
        <f t="array" ref="L58">INDEX('Data Log'!$M$2:$M$196,MATCH('Data Log_BI'!$A58,'Data Log'!$AO$2:$AO$196,0))</f>
        <v>45120.88028</v>
      </c>
      <c r="M58" s="4" t="str">
        <f t="array" ref="M58">INDEX('Data Log'!$N$2:$N$196,MATCH('Data Log_BI'!$A58,'Data Log'!$AO$2:$AO$196,0))</f>
        <v>Region Update</v>
      </c>
      <c r="N58" s="1" t="str">
        <f t="array" ref="N58">INDEX('Data Log'!$O$2:$O$196,MATCH('Data Log_BI'!$A58,'Data Log'!$AO$2:$AO$196,0))</f>
        <v/>
      </c>
      <c r="O58" s="9" t="str">
        <f t="array" ref="O58">INDEX('Data Log'!$P$2:$P$196,MATCH('Data Log_BI'!$A58,'Data Log'!$AO$2:$AO$196,0))</f>
        <v/>
      </c>
      <c r="P58" s="1" t="str">
        <f t="array" ref="P58">INDEX('Data Log'!$Q$2:$Q$196,MATCH('Data Log_BI'!$A58,'Data Log'!$AO$2:$AO$196,0))</f>
        <v/>
      </c>
      <c r="Q58" s="1" t="str">
        <f t="array" ref="Q58">INDEX('Data Log'!$R$2:$R$196,MATCH('Data Log_BI'!$A58,'Data Log'!$AO$2:$AO$196,0))</f>
        <v/>
      </c>
      <c r="R58" s="1" t="str">
        <f t="array" ref="R58">INDEX('Data Log'!$S$2:$S$196,MATCH('Data Log_BI'!$A58,'Data Log'!$AO$2:$AO$196,0))</f>
        <v/>
      </c>
      <c r="S58" s="9" t="str">
        <f t="array" ref="S58">INDEX('Data Log'!$T$2:$T$196,MATCH('Data Log_BI'!$A58,'Data Log'!$AO$2:$AO$196,0))</f>
        <v/>
      </c>
      <c r="T58" s="1" t="str">
        <f t="array" ref="T58">INDEX('Data Log'!$U$2:$U$196,MATCH('Data Log_BI'!$A58,'Data Log'!$AO$2:$AO$196,0))</f>
        <v/>
      </c>
      <c r="U58" s="1" t="str">
        <f t="array" ref="U58">INDEX('Data Log'!$V$2:$V$196,MATCH('Data Log_BI'!$A58,'Data Log'!$AO$2:$AO$196,0))</f>
        <v/>
      </c>
      <c r="V58" s="9" t="str">
        <f t="array" ref="V58">INDEX('Data Log'!$W$2:$W$196,MATCH('Data Log_BI'!$A58,'Data Log'!$AO$2:$AO$196,0))</f>
        <v/>
      </c>
      <c r="W58" s="1" t="str">
        <f t="array" ref="W58">INDEX('Data Log'!$X$2:$X$196,MATCH('Data Log_BI'!$A58,'Data Log'!$AO$2:$AO$196,0))</f>
        <v/>
      </c>
      <c r="X58" s="1" t="str">
        <f t="array" ref="X58">INDEX('Data Log'!$Y$2:$Y$196,MATCH('Data Log_BI'!$A58,'Data Log'!$AO$2:$AO$196,0))</f>
        <v/>
      </c>
      <c r="Y58" s="9" t="str">
        <f t="array" ref="Y58">INDEX('Data Log'!$Z$2:$Z$196,MATCH('Data Log_BI'!$A58,'Data Log'!$AO$2:$AO$196,0))</f>
        <v/>
      </c>
      <c r="Z58" s="1" t="str">
        <f t="array" ref="Z58">INDEX('Data Log'!$AA$2:$AA$196,MATCH('Data Log_BI'!$A58,'Data Log'!$AO$2:$AO$196,0))</f>
        <v/>
      </c>
      <c r="AA58" s="1" t="str">
        <f t="array" ref="AA58">INDEX('Data Log'!$AB$2:$AB$196,MATCH('Data Log_BI'!$A58,'Data Log'!$AO$2:$AO$196,0))</f>
        <v/>
      </c>
      <c r="AB58" s="9" t="str">
        <f t="array" ref="AB58">INDEX('Data Log'!$AC$2:$AC$196,MATCH('Data Log_BI'!$A58,'Data Log'!$AO$2:$AO$196,0))</f>
        <v/>
      </c>
      <c r="AC58" s="1" t="str">
        <f t="array" ref="AC58">INDEX('Data Log'!$AD$2:$AD$196,MATCH('Data Log_BI'!$A58,'Data Log'!$AO$2:$AO$196,0))</f>
        <v/>
      </c>
      <c r="AD58" s="1" t="str">
        <f t="array" ref="AD58">INDEX('Data Log'!$AE$2:$AE$196,MATCH('Data Log_BI'!$A58,'Data Log'!$AO$2:$AO$196,0))</f>
        <v/>
      </c>
      <c r="AE58" s="1" t="str">
        <f t="array" ref="AE58">INDEX('Data Log'!$AF$2:$AF$196,MATCH('Data Log_BI'!$A58,'Data Log'!$AO$2:$AO$196,0))</f>
        <v/>
      </c>
      <c r="AF58" s="9" t="str">
        <f t="array" ref="AF58">INDEX('Data Log'!$AG$2:$AG$196,MATCH('Data Log_BI'!$A58,'Data Log'!$AO$2:$AO$196,0))</f>
        <v/>
      </c>
      <c r="AG58" s="5" t="str">
        <f t="array" ref="AG58">INDEX('Data Log'!$AH$2:$AH$196,MATCH('Data Log_BI'!$A58,'Data Log'!$AO$2:$AO$196,0))</f>
        <v/>
      </c>
      <c r="AH58" s="15">
        <f t="array" ref="AH58">INDEX('Data Log'!$AI$2:$AI$196,MATCH('Data Log_BI'!$A58,'Data Log'!$AO$2:$AO$196,0))</f>
        <v>0</v>
      </c>
      <c r="AI58" s="1" t="str">
        <f t="array" ref="AI58">INDEX('Data Log'!$AJ$2:$AJ$196,MATCH('Data Log_BI'!$A58,'Data Log'!$AO$2:$AO$196,0))</f>
        <v/>
      </c>
      <c r="AJ58" s="9" t="str">
        <f t="array" ref="AJ58">INDEX('Data Log'!$AK$2:$AK$196,MATCH('Data Log_BI'!$A58,'Data Log'!$AO$2:$AO$196,0))</f>
        <v/>
      </c>
      <c r="AK58" s="1" t="str">
        <f t="array" ref="AK58">INDEX('Data Log'!$AL$2:$AL$196,MATCH('Data Log_BI'!$A58,'Data Log'!$AO$2:$AO$196,0))</f>
        <v/>
      </c>
      <c r="AL58" s="1" t="str">
        <f t="array" ref="AL58">INDEX('Data Log'!$AM$2:$AM$196,MATCH('Data Log_BI'!$A58,'Data Log'!$AO$2:$AO$196,0))</f>
        <v/>
      </c>
      <c r="AM58" s="9" t="str">
        <f t="array" ref="AM58">INDEX('Data Log'!$AN$2:$AN$196,MATCH('Data Log_BI'!$A58,'Data Log'!$AO$2:$AO$196,0))</f>
        <v/>
      </c>
      <c r="AN58" s="1">
        <f t="array" ref="AN58">INDEX('Data Log'!$A$2:$A$196,MATCH('Data Log_BI'!$A58,'Data Log'!$AO$2:$AO$196,0))</f>
        <v>213</v>
      </c>
    </row>
    <row r="59" ht="15.75" customHeight="1">
      <c r="A59" s="1" t="s">
        <v>967</v>
      </c>
      <c r="B59" s="1" t="str">
        <f t="array" ref="B59">INDEX('Data Log'!$C$2:$C$196,MATCH('Data Log_BI'!$A59,'Data Log'!$AO$2:$AO$196,0))</f>
        <v>AC</v>
      </c>
      <c r="C59" s="9">
        <f t="array" ref="C59">INDEX('Data Log'!$D$2:$D$196,MATCH('Data Log_BI'!$A59,'Data Log'!$AO$2:$AO$196,0))</f>
        <v>45117.82708</v>
      </c>
      <c r="D59" s="4" t="str">
        <f t="array" ref="D59">INDEX('Data Log'!$E$2:$E$196,MATCH('Data Log_BI'!$A59,'Data Log'!$AO$2:$AO$196,0))</f>
        <v>ER</v>
      </c>
      <c r="E59" s="4" t="str">
        <f t="array" ref="E59">INDEX('Data Log'!$F$2:$F$196,MATCH('Data Log_BI'!$A59,'Data Log'!$AO$2:$AO$196,0))</f>
        <v>ESR</v>
      </c>
      <c r="F59" s="4" t="str">
        <f t="array" ref="F59">INDEX('Data Log'!$G$2:$G$196,MATCH('Data Log_BI'!$A59,'Data Log'!$AO$2:$AO$196,0))</f>
        <v>Browns Engineering and Construction Pvt Ltd</v>
      </c>
      <c r="G59" s="14">
        <f t="array" ref="G59">INDEX('Data Log'!$H$2:$H$196,MATCH('Data Log_BI'!$A59,'Data Log'!$AO$2:$AO$196,0))</f>
        <v>0</v>
      </c>
      <c r="H59" s="14">
        <f t="array" ref="H59">INDEX('Data Log'!$I$2:$I$196,MATCH('Data Log_BI'!$A59,'Data Log'!$AO$2:$AO$196,0))</f>
        <v>552492.89</v>
      </c>
      <c r="I59" s="5">
        <f t="array" ref="I59">INDEX('Data Log'!$J$2:$J$196,MATCH('Data Log_BI'!$A59,'Data Log'!$AO$2:$AO$196,0))</f>
        <v>2023</v>
      </c>
      <c r="J59" s="5" t="str">
        <f t="array" ref="J59">INDEX('Data Log'!$K$2:$K$196,MATCH('Data Log_BI'!$A59,'Data Log'!$AO$2:$AO$196,0))</f>
        <v>June</v>
      </c>
      <c r="K59" s="5" t="str">
        <f t="array" ref="K59">INDEX('Data Log'!$L$2:$L$196,MATCH('Data Log_BI'!$A59,'Data Log'!$AO$2:$AO$196,0))</f>
        <v/>
      </c>
      <c r="L59" s="4" t="str">
        <f t="array" ref="L59">INDEX('Data Log'!$M$2:$M$196,MATCH('Data Log_BI'!$A59,'Data Log'!$AO$2:$AO$196,0))</f>
        <v/>
      </c>
      <c r="M59" s="4" t="str">
        <f t="array" ref="M59">INDEX('Data Log'!$N$2:$N$196,MATCH('Data Log_BI'!$A59,'Data Log'!$AO$2:$AO$196,0))</f>
        <v>Submit Invoice</v>
      </c>
      <c r="N59" s="1" t="str">
        <f t="array" ref="N59">INDEX('Data Log'!$O$2:$O$196,MATCH('Data Log_BI'!$A59,'Data Log'!$AO$2:$AO$196,0))</f>
        <v>Kaveesha Perera</v>
      </c>
      <c r="O59" s="9">
        <f t="array" ref="O59">INDEX('Data Log'!$P$2:$P$196,MATCH('Data Log_BI'!$A59,'Data Log'!$AO$2:$AO$196,0))</f>
        <v>45124.612</v>
      </c>
      <c r="P59" s="1" t="str">
        <f t="array" ref="P59">INDEX('Data Log'!$Q$2:$Q$196,MATCH('Data Log_BI'!$A59,'Data Log'!$AO$2:$AO$196,0))</f>
        <v/>
      </c>
      <c r="Q59" s="1" t="str">
        <f t="array" ref="Q59">INDEX('Data Log'!$R$2:$R$196,MATCH('Data Log_BI'!$A59,'Data Log'!$AO$2:$AO$196,0))</f>
        <v/>
      </c>
      <c r="R59" s="1" t="str">
        <f t="array" ref="R59">INDEX('Data Log'!$S$2:$S$196,MATCH('Data Log_BI'!$A59,'Data Log'!$AO$2:$AO$196,0))</f>
        <v/>
      </c>
      <c r="S59" s="9" t="str">
        <f t="array" ref="S59">INDEX('Data Log'!$T$2:$T$196,MATCH('Data Log_BI'!$A59,'Data Log'!$AO$2:$AO$196,0))</f>
        <v/>
      </c>
      <c r="T59" s="1" t="str">
        <f t="array" ref="T59">INDEX('Data Log'!$U$2:$U$196,MATCH('Data Log_BI'!$A59,'Data Log'!$AO$2:$AO$196,0))</f>
        <v/>
      </c>
      <c r="U59" s="1" t="str">
        <f t="array" ref="U59">INDEX('Data Log'!$V$2:$V$196,MATCH('Data Log_BI'!$A59,'Data Log'!$AO$2:$AO$196,0))</f>
        <v/>
      </c>
      <c r="V59" s="9" t="str">
        <f t="array" ref="V59">INDEX('Data Log'!$W$2:$W$196,MATCH('Data Log_BI'!$A59,'Data Log'!$AO$2:$AO$196,0))</f>
        <v/>
      </c>
      <c r="W59" s="1" t="str">
        <f t="array" ref="W59">INDEX('Data Log'!$X$2:$X$196,MATCH('Data Log_BI'!$A59,'Data Log'!$AO$2:$AO$196,0))</f>
        <v/>
      </c>
      <c r="X59" s="1" t="str">
        <f t="array" ref="X59">INDEX('Data Log'!$Y$2:$Y$196,MATCH('Data Log_BI'!$A59,'Data Log'!$AO$2:$AO$196,0))</f>
        <v/>
      </c>
      <c r="Y59" s="9" t="str">
        <f t="array" ref="Y59">INDEX('Data Log'!$Z$2:$Z$196,MATCH('Data Log_BI'!$A59,'Data Log'!$AO$2:$AO$196,0))</f>
        <v/>
      </c>
      <c r="Z59" s="1" t="str">
        <f t="array" ref="Z59">INDEX('Data Log'!$AA$2:$AA$196,MATCH('Data Log_BI'!$A59,'Data Log'!$AO$2:$AO$196,0))</f>
        <v/>
      </c>
      <c r="AA59" s="1" t="str">
        <f t="array" ref="AA59">INDEX('Data Log'!$AB$2:$AB$196,MATCH('Data Log_BI'!$A59,'Data Log'!$AO$2:$AO$196,0))</f>
        <v/>
      </c>
      <c r="AB59" s="9" t="str">
        <f t="array" ref="AB59">INDEX('Data Log'!$AC$2:$AC$196,MATCH('Data Log_BI'!$A59,'Data Log'!$AO$2:$AO$196,0))</f>
        <v/>
      </c>
      <c r="AC59" s="1" t="str">
        <f t="array" ref="AC59">INDEX('Data Log'!$AD$2:$AD$196,MATCH('Data Log_BI'!$A59,'Data Log'!$AO$2:$AO$196,0))</f>
        <v/>
      </c>
      <c r="AD59" s="1" t="str">
        <f t="array" ref="AD59">INDEX('Data Log'!$AE$2:$AE$196,MATCH('Data Log_BI'!$A59,'Data Log'!$AO$2:$AO$196,0))</f>
        <v/>
      </c>
      <c r="AE59" s="1" t="str">
        <f t="array" ref="AE59">INDEX('Data Log'!$AF$2:$AF$196,MATCH('Data Log_BI'!$A59,'Data Log'!$AO$2:$AO$196,0))</f>
        <v/>
      </c>
      <c r="AF59" s="9" t="str">
        <f t="array" ref="AF59">INDEX('Data Log'!$AG$2:$AG$196,MATCH('Data Log_BI'!$A59,'Data Log'!$AO$2:$AO$196,0))</f>
        <v/>
      </c>
      <c r="AG59" s="5" t="str">
        <f t="array" ref="AG59">INDEX('Data Log'!$AH$2:$AH$196,MATCH('Data Log_BI'!$A59,'Data Log'!$AO$2:$AO$196,0))</f>
        <v/>
      </c>
      <c r="AH59" s="15">
        <f t="array" ref="AH59">INDEX('Data Log'!$AI$2:$AI$196,MATCH('Data Log_BI'!$A59,'Data Log'!$AO$2:$AO$196,0))</f>
        <v>0</v>
      </c>
      <c r="AI59" s="1" t="str">
        <f t="array" ref="AI59">INDEX('Data Log'!$AJ$2:$AJ$196,MATCH('Data Log_BI'!$A59,'Data Log'!$AO$2:$AO$196,0))</f>
        <v/>
      </c>
      <c r="AJ59" s="9" t="str">
        <f t="array" ref="AJ59">INDEX('Data Log'!$AK$2:$AK$196,MATCH('Data Log_BI'!$A59,'Data Log'!$AO$2:$AO$196,0))</f>
        <v/>
      </c>
      <c r="AK59" s="1" t="str">
        <f t="array" ref="AK59">INDEX('Data Log'!$AL$2:$AL$196,MATCH('Data Log_BI'!$A59,'Data Log'!$AO$2:$AO$196,0))</f>
        <v/>
      </c>
      <c r="AL59" s="1" t="str">
        <f t="array" ref="AL59">INDEX('Data Log'!$AM$2:$AM$196,MATCH('Data Log_BI'!$A59,'Data Log'!$AO$2:$AO$196,0))</f>
        <v/>
      </c>
      <c r="AM59" s="9" t="str">
        <f t="array" ref="AM59">INDEX('Data Log'!$AN$2:$AN$196,MATCH('Data Log_BI'!$A59,'Data Log'!$AO$2:$AO$196,0))</f>
        <v/>
      </c>
      <c r="AN59" s="1">
        <f t="array" ref="AN59">INDEX('Data Log'!$A$2:$A$196,MATCH('Data Log_BI'!$A59,'Data Log'!$AO$2:$AO$196,0))</f>
        <v>238</v>
      </c>
    </row>
    <row r="60" ht="15.75" customHeight="1">
      <c r="A60" s="1" t="s">
        <v>968</v>
      </c>
      <c r="B60" s="1" t="str">
        <f t="array" ref="B60">INDEX('Data Log'!$C$2:$C$196,MATCH('Data Log_BI'!$A60,'Data Log'!$AO$2:$AO$196,0))</f>
        <v>FTG</v>
      </c>
      <c r="C60" s="9">
        <f t="array" ref="C60">INDEX('Data Log'!$D$2:$D$196,MATCH('Data Log_BI'!$A60,'Data Log'!$AO$2:$AO$196,0))</f>
        <v>45119.87222</v>
      </c>
      <c r="D60" s="4" t="str">
        <f t="array" ref="D60">INDEX('Data Log'!$E$2:$E$196,MATCH('Data Log_BI'!$A60,'Data Log'!$AO$2:$AO$196,0))</f>
        <v>ER</v>
      </c>
      <c r="E60" s="4" t="str">
        <f t="array" ref="E60">INDEX('Data Log'!$F$2:$F$196,MATCH('Data Log_BI'!$A60,'Data Log'!$AO$2:$AO$196,0))</f>
        <v>ESR</v>
      </c>
      <c r="F60" s="4" t="str">
        <f t="array" ref="F60">INDEX('Data Log'!$G$2:$G$196,MATCH('Data Log_BI'!$A60,'Data Log'!$AO$2:$AO$196,0))</f>
        <v>Browns Engineering and Construction Pvt Ltd</v>
      </c>
      <c r="G60" s="14">
        <f t="array" ref="G60">INDEX('Data Log'!$H$2:$H$196,MATCH('Data Log_BI'!$A60,'Data Log'!$AO$2:$AO$196,0))</f>
        <v>0</v>
      </c>
      <c r="H60" s="14">
        <f t="array" ref="H60">INDEX('Data Log'!$I$2:$I$196,MATCH('Data Log_BI'!$A60,'Data Log'!$AO$2:$AO$196,0))</f>
        <v>703359.44</v>
      </c>
      <c r="I60" s="5">
        <f t="array" ref="I60">INDEX('Data Log'!$J$2:$J$196,MATCH('Data Log_BI'!$A60,'Data Log'!$AO$2:$AO$196,0))</f>
        <v>2023</v>
      </c>
      <c r="J60" s="5" t="str">
        <f t="array" ref="J60">INDEX('Data Log'!$K$2:$K$196,MATCH('Data Log_BI'!$A60,'Data Log'!$AO$2:$AO$196,0))</f>
        <v>June</v>
      </c>
      <c r="K60" s="5" t="str">
        <f t="array" ref="K60">INDEX('Data Log'!$L$2:$L$196,MATCH('Data Log_BI'!$A60,'Data Log'!$AO$2:$AO$196,0))</f>
        <v>Amila Chamindu</v>
      </c>
      <c r="L60" s="4" t="str">
        <f t="array" ref="L60">INDEX('Data Log'!$M$2:$M$196,MATCH('Data Log_BI'!$A60,'Data Log'!$AO$2:$AO$196,0))</f>
        <v/>
      </c>
      <c r="M60" s="4" t="str">
        <f t="array" ref="M60">INDEX('Data Log'!$N$2:$N$196,MATCH('Data Log_BI'!$A60,'Data Log'!$AO$2:$AO$196,0))</f>
        <v>Invoice Validation</v>
      </c>
      <c r="N60" s="1" t="str">
        <f t="array" ref="N60">INDEX('Data Log'!$O$2:$O$196,MATCH('Data Log_BI'!$A60,'Data Log'!$AO$2:$AO$196,0))</f>
        <v/>
      </c>
      <c r="O60" s="9" t="str">
        <f t="array" ref="O60">INDEX('Data Log'!$P$2:$P$196,MATCH('Data Log_BI'!$A60,'Data Log'!$AO$2:$AO$196,0))</f>
        <v/>
      </c>
      <c r="P60" s="1" t="str">
        <f t="array" ref="P60">INDEX('Data Log'!$Q$2:$Q$196,MATCH('Data Log_BI'!$A60,'Data Log'!$AO$2:$AO$196,0))</f>
        <v/>
      </c>
      <c r="Q60" s="1" t="str">
        <f t="array" ref="Q60">INDEX('Data Log'!$R$2:$R$196,MATCH('Data Log_BI'!$A60,'Data Log'!$AO$2:$AO$196,0))</f>
        <v>Approved</v>
      </c>
      <c r="R60" s="1" t="str">
        <f t="array" ref="R60">INDEX('Data Log'!$S$2:$S$196,MATCH('Data Log_BI'!$A60,'Data Log'!$AO$2:$AO$196,0))</f>
        <v>Amila Chamindu</v>
      </c>
      <c r="S60" s="9">
        <f t="array" ref="S60">INDEX('Data Log'!$T$2:$T$196,MATCH('Data Log_BI'!$A60,'Data Log'!$AO$2:$AO$196,0))</f>
        <v>45124.65969</v>
      </c>
      <c r="T60" s="1" t="str">
        <f t="array" ref="T60">INDEX('Data Log'!$U$2:$U$196,MATCH('Data Log_BI'!$A60,'Data Log'!$AO$2:$AO$196,0))</f>
        <v/>
      </c>
      <c r="U60" s="1" t="str">
        <f t="array" ref="U60">INDEX('Data Log'!$V$2:$V$196,MATCH('Data Log_BI'!$A60,'Data Log'!$AO$2:$AO$196,0))</f>
        <v/>
      </c>
      <c r="V60" s="9" t="str">
        <f t="array" ref="V60">INDEX('Data Log'!$W$2:$W$196,MATCH('Data Log_BI'!$A60,'Data Log'!$AO$2:$AO$196,0))</f>
        <v/>
      </c>
      <c r="W60" s="1" t="str">
        <f t="array" ref="W60">INDEX('Data Log'!$X$2:$X$196,MATCH('Data Log_BI'!$A60,'Data Log'!$AO$2:$AO$196,0))</f>
        <v/>
      </c>
      <c r="X60" s="1" t="str">
        <f t="array" ref="X60">INDEX('Data Log'!$Y$2:$Y$196,MATCH('Data Log_BI'!$A60,'Data Log'!$AO$2:$AO$196,0))</f>
        <v/>
      </c>
      <c r="Y60" s="9" t="str">
        <f t="array" ref="Y60">INDEX('Data Log'!$Z$2:$Z$196,MATCH('Data Log_BI'!$A60,'Data Log'!$AO$2:$AO$196,0))</f>
        <v/>
      </c>
      <c r="Z60" s="1" t="str">
        <f t="array" ref="Z60">INDEX('Data Log'!$AA$2:$AA$196,MATCH('Data Log_BI'!$A60,'Data Log'!$AO$2:$AO$196,0))</f>
        <v/>
      </c>
      <c r="AA60" s="1" t="str">
        <f t="array" ref="AA60">INDEX('Data Log'!$AB$2:$AB$196,MATCH('Data Log_BI'!$A60,'Data Log'!$AO$2:$AO$196,0))</f>
        <v/>
      </c>
      <c r="AB60" s="9" t="str">
        <f t="array" ref="AB60">INDEX('Data Log'!$AC$2:$AC$196,MATCH('Data Log_BI'!$A60,'Data Log'!$AO$2:$AO$196,0))</f>
        <v/>
      </c>
      <c r="AC60" s="1" t="str">
        <f t="array" ref="AC60">INDEX('Data Log'!$AD$2:$AD$196,MATCH('Data Log_BI'!$A60,'Data Log'!$AO$2:$AO$196,0))</f>
        <v/>
      </c>
      <c r="AD60" s="1" t="str">
        <f t="array" ref="AD60">INDEX('Data Log'!$AE$2:$AE$196,MATCH('Data Log_BI'!$A60,'Data Log'!$AO$2:$AO$196,0))</f>
        <v/>
      </c>
      <c r="AE60" s="1" t="str">
        <f t="array" ref="AE60">INDEX('Data Log'!$AF$2:$AF$196,MATCH('Data Log_BI'!$A60,'Data Log'!$AO$2:$AO$196,0))</f>
        <v/>
      </c>
      <c r="AF60" s="9" t="str">
        <f t="array" ref="AF60">INDEX('Data Log'!$AG$2:$AG$196,MATCH('Data Log_BI'!$A60,'Data Log'!$AO$2:$AO$196,0))</f>
        <v/>
      </c>
      <c r="AG60" s="5" t="str">
        <f t="array" ref="AG60">INDEX('Data Log'!$AH$2:$AH$196,MATCH('Data Log_BI'!$A60,'Data Log'!$AO$2:$AO$196,0))</f>
        <v/>
      </c>
      <c r="AH60" s="15">
        <f t="array" ref="AH60">INDEX('Data Log'!$AI$2:$AI$196,MATCH('Data Log_BI'!$A60,'Data Log'!$AO$2:$AO$196,0))</f>
        <v>0</v>
      </c>
      <c r="AI60" s="1" t="str">
        <f t="array" ref="AI60">INDEX('Data Log'!$AJ$2:$AJ$196,MATCH('Data Log_BI'!$A60,'Data Log'!$AO$2:$AO$196,0))</f>
        <v/>
      </c>
      <c r="AJ60" s="9" t="str">
        <f t="array" ref="AJ60">INDEX('Data Log'!$AK$2:$AK$196,MATCH('Data Log_BI'!$A60,'Data Log'!$AO$2:$AO$196,0))</f>
        <v/>
      </c>
      <c r="AK60" s="1" t="str">
        <f t="array" ref="AK60">INDEX('Data Log'!$AL$2:$AL$196,MATCH('Data Log_BI'!$A60,'Data Log'!$AO$2:$AO$196,0))</f>
        <v/>
      </c>
      <c r="AL60" s="1" t="str">
        <f t="array" ref="AL60">INDEX('Data Log'!$AM$2:$AM$196,MATCH('Data Log_BI'!$A60,'Data Log'!$AO$2:$AO$196,0))</f>
        <v/>
      </c>
      <c r="AM60" s="9" t="str">
        <f t="array" ref="AM60">INDEX('Data Log'!$AN$2:$AN$196,MATCH('Data Log_BI'!$A60,'Data Log'!$AO$2:$AO$196,0))</f>
        <v/>
      </c>
      <c r="AN60" s="1">
        <f t="array" ref="AN60">INDEX('Data Log'!$A$2:$A$196,MATCH('Data Log_BI'!$A60,'Data Log'!$AO$2:$AO$196,0))</f>
        <v>241</v>
      </c>
    </row>
    <row r="61" ht="15.75" customHeight="1">
      <c r="A61" s="1" t="s">
        <v>969</v>
      </c>
      <c r="B61" s="1" t="str">
        <f t="array" ref="B61">INDEX('Data Log'!$C$2:$C$196,MATCH('Data Log_BI'!$A61,'Data Log'!$AO$2:$AO$196,0))</f>
        <v>FTG</v>
      </c>
      <c r="C61" s="9">
        <f t="array" ref="C61">INDEX('Data Log'!$D$2:$D$196,MATCH('Data Log_BI'!$A61,'Data Log'!$AO$2:$AO$196,0))</f>
        <v>45119.87222</v>
      </c>
      <c r="D61" s="4" t="str">
        <f t="array" ref="D61">INDEX('Data Log'!$E$2:$E$196,MATCH('Data Log_BI'!$A61,'Data Log'!$AO$2:$AO$196,0))</f>
        <v>ER</v>
      </c>
      <c r="E61" s="4" t="str">
        <f t="array" ref="E61">INDEX('Data Log'!$F$2:$F$196,MATCH('Data Log_BI'!$A61,'Data Log'!$AO$2:$AO$196,0))</f>
        <v>ESR</v>
      </c>
      <c r="F61" s="4" t="str">
        <f t="array" ref="F61">INDEX('Data Log'!$G$2:$G$196,MATCH('Data Log_BI'!$A61,'Data Log'!$AO$2:$AO$196,0))</f>
        <v>Browns Engineering and Construction Pvt Ltd</v>
      </c>
      <c r="G61" s="14">
        <f t="array" ref="G61">INDEX('Data Log'!$H$2:$H$196,MATCH('Data Log_BI'!$A61,'Data Log'!$AO$2:$AO$196,0))</f>
        <v>0</v>
      </c>
      <c r="H61" s="14">
        <f t="array" ref="H61">INDEX('Data Log'!$I$2:$I$196,MATCH('Data Log_BI'!$A61,'Data Log'!$AO$2:$AO$196,0))</f>
        <v>0</v>
      </c>
      <c r="I61" s="5">
        <f t="array" ref="I61">INDEX('Data Log'!$J$2:$J$196,MATCH('Data Log_BI'!$A61,'Data Log'!$AO$2:$AO$196,0))</f>
        <v>2023</v>
      </c>
      <c r="J61" s="5" t="str">
        <f t="array" ref="J61">INDEX('Data Log'!$K$2:$K$196,MATCH('Data Log_BI'!$A61,'Data Log'!$AO$2:$AO$196,0))</f>
        <v>June</v>
      </c>
      <c r="K61" s="5" t="str">
        <f t="array" ref="K61">INDEX('Data Log'!$L$2:$L$196,MATCH('Data Log_BI'!$A61,'Data Log'!$AO$2:$AO$196,0))</f>
        <v>Amila Chamindu</v>
      </c>
      <c r="L61" s="4">
        <f t="array" ref="L61">INDEX('Data Log'!$M$2:$M$196,MATCH('Data Log_BI'!$A61,'Data Log'!$AO$2:$AO$196,0))</f>
        <v>45120.87883</v>
      </c>
      <c r="M61" s="4" t="str">
        <f t="array" ref="M61">INDEX('Data Log'!$N$2:$N$196,MATCH('Data Log_BI'!$A61,'Data Log'!$AO$2:$AO$196,0))</f>
        <v>Region Update</v>
      </c>
      <c r="N61" s="1" t="str">
        <f t="array" ref="N61">INDEX('Data Log'!$O$2:$O$196,MATCH('Data Log_BI'!$A61,'Data Log'!$AO$2:$AO$196,0))</f>
        <v/>
      </c>
      <c r="O61" s="9" t="str">
        <f t="array" ref="O61">INDEX('Data Log'!$P$2:$P$196,MATCH('Data Log_BI'!$A61,'Data Log'!$AO$2:$AO$196,0))</f>
        <v/>
      </c>
      <c r="P61" s="1" t="str">
        <f t="array" ref="P61">INDEX('Data Log'!$Q$2:$Q$196,MATCH('Data Log_BI'!$A61,'Data Log'!$AO$2:$AO$196,0))</f>
        <v/>
      </c>
      <c r="Q61" s="1" t="str">
        <f t="array" ref="Q61">INDEX('Data Log'!$R$2:$R$196,MATCH('Data Log_BI'!$A61,'Data Log'!$AO$2:$AO$196,0))</f>
        <v/>
      </c>
      <c r="R61" s="1" t="str">
        <f t="array" ref="R61">INDEX('Data Log'!$S$2:$S$196,MATCH('Data Log_BI'!$A61,'Data Log'!$AO$2:$AO$196,0))</f>
        <v/>
      </c>
      <c r="S61" s="9" t="str">
        <f t="array" ref="S61">INDEX('Data Log'!$T$2:$T$196,MATCH('Data Log_BI'!$A61,'Data Log'!$AO$2:$AO$196,0))</f>
        <v/>
      </c>
      <c r="T61" s="1" t="str">
        <f t="array" ref="T61">INDEX('Data Log'!$U$2:$U$196,MATCH('Data Log_BI'!$A61,'Data Log'!$AO$2:$AO$196,0))</f>
        <v/>
      </c>
      <c r="U61" s="1" t="str">
        <f t="array" ref="U61">INDEX('Data Log'!$V$2:$V$196,MATCH('Data Log_BI'!$A61,'Data Log'!$AO$2:$AO$196,0))</f>
        <v/>
      </c>
      <c r="V61" s="9" t="str">
        <f t="array" ref="V61">INDEX('Data Log'!$W$2:$W$196,MATCH('Data Log_BI'!$A61,'Data Log'!$AO$2:$AO$196,0))</f>
        <v/>
      </c>
      <c r="W61" s="1" t="str">
        <f t="array" ref="W61">INDEX('Data Log'!$X$2:$X$196,MATCH('Data Log_BI'!$A61,'Data Log'!$AO$2:$AO$196,0))</f>
        <v/>
      </c>
      <c r="X61" s="1" t="str">
        <f t="array" ref="X61">INDEX('Data Log'!$Y$2:$Y$196,MATCH('Data Log_BI'!$A61,'Data Log'!$AO$2:$AO$196,0))</f>
        <v/>
      </c>
      <c r="Y61" s="9" t="str">
        <f t="array" ref="Y61">INDEX('Data Log'!$Z$2:$Z$196,MATCH('Data Log_BI'!$A61,'Data Log'!$AO$2:$AO$196,0))</f>
        <v/>
      </c>
      <c r="Z61" s="1" t="str">
        <f t="array" ref="Z61">INDEX('Data Log'!$AA$2:$AA$196,MATCH('Data Log_BI'!$A61,'Data Log'!$AO$2:$AO$196,0))</f>
        <v/>
      </c>
      <c r="AA61" s="1" t="str">
        <f t="array" ref="AA61">INDEX('Data Log'!$AB$2:$AB$196,MATCH('Data Log_BI'!$A61,'Data Log'!$AO$2:$AO$196,0))</f>
        <v/>
      </c>
      <c r="AB61" s="9" t="str">
        <f t="array" ref="AB61">INDEX('Data Log'!$AC$2:$AC$196,MATCH('Data Log_BI'!$A61,'Data Log'!$AO$2:$AO$196,0))</f>
        <v/>
      </c>
      <c r="AC61" s="1" t="str">
        <f t="array" ref="AC61">INDEX('Data Log'!$AD$2:$AD$196,MATCH('Data Log_BI'!$A61,'Data Log'!$AO$2:$AO$196,0))</f>
        <v/>
      </c>
      <c r="AD61" s="1" t="str">
        <f t="array" ref="AD61">INDEX('Data Log'!$AE$2:$AE$196,MATCH('Data Log_BI'!$A61,'Data Log'!$AO$2:$AO$196,0))</f>
        <v/>
      </c>
      <c r="AE61" s="1" t="str">
        <f t="array" ref="AE61">INDEX('Data Log'!$AF$2:$AF$196,MATCH('Data Log_BI'!$A61,'Data Log'!$AO$2:$AO$196,0))</f>
        <v/>
      </c>
      <c r="AF61" s="9" t="str">
        <f t="array" ref="AF61">INDEX('Data Log'!$AG$2:$AG$196,MATCH('Data Log_BI'!$A61,'Data Log'!$AO$2:$AO$196,0))</f>
        <v/>
      </c>
      <c r="AG61" s="5" t="str">
        <f t="array" ref="AG61">INDEX('Data Log'!$AH$2:$AH$196,MATCH('Data Log_BI'!$A61,'Data Log'!$AO$2:$AO$196,0))</f>
        <v/>
      </c>
      <c r="AH61" s="15">
        <f t="array" ref="AH61">INDEX('Data Log'!$AI$2:$AI$196,MATCH('Data Log_BI'!$A61,'Data Log'!$AO$2:$AO$196,0))</f>
        <v>0</v>
      </c>
      <c r="AI61" s="1" t="str">
        <f t="array" ref="AI61">INDEX('Data Log'!$AJ$2:$AJ$196,MATCH('Data Log_BI'!$A61,'Data Log'!$AO$2:$AO$196,0))</f>
        <v/>
      </c>
      <c r="AJ61" s="9" t="str">
        <f t="array" ref="AJ61">INDEX('Data Log'!$AK$2:$AK$196,MATCH('Data Log_BI'!$A61,'Data Log'!$AO$2:$AO$196,0))</f>
        <v/>
      </c>
      <c r="AK61" s="1" t="str">
        <f t="array" ref="AK61">INDEX('Data Log'!$AL$2:$AL$196,MATCH('Data Log_BI'!$A61,'Data Log'!$AO$2:$AO$196,0))</f>
        <v/>
      </c>
      <c r="AL61" s="1" t="str">
        <f t="array" ref="AL61">INDEX('Data Log'!$AM$2:$AM$196,MATCH('Data Log_BI'!$A61,'Data Log'!$AO$2:$AO$196,0))</f>
        <v/>
      </c>
      <c r="AM61" s="9" t="str">
        <f t="array" ref="AM61">INDEX('Data Log'!$AN$2:$AN$196,MATCH('Data Log_BI'!$A61,'Data Log'!$AO$2:$AO$196,0))</f>
        <v/>
      </c>
      <c r="AN61" s="1">
        <f t="array" ref="AN61">INDEX('Data Log'!$A$2:$A$196,MATCH('Data Log_BI'!$A61,'Data Log'!$AO$2:$AO$196,0))</f>
        <v>211</v>
      </c>
    </row>
    <row r="62" ht="15.75" customHeight="1">
      <c r="A62" s="1" t="s">
        <v>970</v>
      </c>
      <c r="B62" s="1" t="str">
        <f t="array" ref="B62">INDEX('Data Log'!$C$2:$C$196,MATCH('Data Log_BI'!$A62,'Data Log'!$AO$2:$AO$196,0))</f>
        <v>FTG</v>
      </c>
      <c r="C62" s="9">
        <f t="array" ref="C62">INDEX('Data Log'!$D$2:$D$196,MATCH('Data Log_BI'!$A62,'Data Log'!$AO$2:$AO$196,0))</f>
        <v>45119.87222</v>
      </c>
      <c r="D62" s="4" t="str">
        <f t="array" ref="D62">INDEX('Data Log'!$E$2:$E$196,MATCH('Data Log_BI'!$A62,'Data Log'!$AO$2:$AO$196,0))</f>
        <v>ER</v>
      </c>
      <c r="E62" s="4" t="str">
        <f t="array" ref="E62">INDEX('Data Log'!$F$2:$F$196,MATCH('Data Log_BI'!$A62,'Data Log'!$AO$2:$AO$196,0))</f>
        <v>ESR</v>
      </c>
      <c r="F62" s="4" t="str">
        <f t="array" ref="F62">INDEX('Data Log'!$G$2:$G$196,MATCH('Data Log_BI'!$A62,'Data Log'!$AO$2:$AO$196,0))</f>
        <v>Browns Engineering and Construction Pvt Ltd</v>
      </c>
      <c r="G62" s="14">
        <f t="array" ref="G62">INDEX('Data Log'!$H$2:$H$196,MATCH('Data Log_BI'!$A62,'Data Log'!$AO$2:$AO$196,0))</f>
        <v>0</v>
      </c>
      <c r="H62" s="14">
        <f t="array" ref="H62">INDEX('Data Log'!$I$2:$I$196,MATCH('Data Log_BI'!$A62,'Data Log'!$AO$2:$AO$196,0))</f>
        <v>703359.44</v>
      </c>
      <c r="I62" s="5">
        <f t="array" ref="I62">INDEX('Data Log'!$J$2:$J$196,MATCH('Data Log_BI'!$A62,'Data Log'!$AO$2:$AO$196,0))</f>
        <v>2023</v>
      </c>
      <c r="J62" s="5" t="str">
        <f t="array" ref="J62">INDEX('Data Log'!$K$2:$K$196,MATCH('Data Log_BI'!$A62,'Data Log'!$AO$2:$AO$196,0))</f>
        <v>June</v>
      </c>
      <c r="K62" s="5" t="str">
        <f t="array" ref="K62">INDEX('Data Log'!$L$2:$L$196,MATCH('Data Log_BI'!$A62,'Data Log'!$AO$2:$AO$196,0))</f>
        <v/>
      </c>
      <c r="L62" s="4" t="str">
        <f t="array" ref="L62">INDEX('Data Log'!$M$2:$M$196,MATCH('Data Log_BI'!$A62,'Data Log'!$AO$2:$AO$196,0))</f>
        <v/>
      </c>
      <c r="M62" s="4" t="str">
        <f t="array" ref="M62">INDEX('Data Log'!$N$2:$N$196,MATCH('Data Log_BI'!$A62,'Data Log'!$AO$2:$AO$196,0))</f>
        <v>Submit Invoice</v>
      </c>
      <c r="N62" s="1" t="str">
        <f t="array" ref="N62">INDEX('Data Log'!$O$2:$O$196,MATCH('Data Log_BI'!$A62,'Data Log'!$AO$2:$AO$196,0))</f>
        <v>Kaveesha Perera</v>
      </c>
      <c r="O62" s="9">
        <f t="array" ref="O62">INDEX('Data Log'!$P$2:$P$196,MATCH('Data Log_BI'!$A62,'Data Log'!$AO$2:$AO$196,0))</f>
        <v>45124.65189</v>
      </c>
      <c r="P62" s="1" t="str">
        <f t="array" ref="P62">INDEX('Data Log'!$Q$2:$Q$196,MATCH('Data Log_BI'!$A62,'Data Log'!$AO$2:$AO$196,0))</f>
        <v/>
      </c>
      <c r="Q62" s="1" t="str">
        <f t="array" ref="Q62">INDEX('Data Log'!$R$2:$R$196,MATCH('Data Log_BI'!$A62,'Data Log'!$AO$2:$AO$196,0))</f>
        <v/>
      </c>
      <c r="R62" s="1" t="str">
        <f t="array" ref="R62">INDEX('Data Log'!$S$2:$S$196,MATCH('Data Log_BI'!$A62,'Data Log'!$AO$2:$AO$196,0))</f>
        <v/>
      </c>
      <c r="S62" s="9" t="str">
        <f t="array" ref="S62">INDEX('Data Log'!$T$2:$T$196,MATCH('Data Log_BI'!$A62,'Data Log'!$AO$2:$AO$196,0))</f>
        <v/>
      </c>
      <c r="T62" s="1" t="str">
        <f t="array" ref="T62">INDEX('Data Log'!$U$2:$U$196,MATCH('Data Log_BI'!$A62,'Data Log'!$AO$2:$AO$196,0))</f>
        <v/>
      </c>
      <c r="U62" s="1" t="str">
        <f t="array" ref="U62">INDEX('Data Log'!$V$2:$V$196,MATCH('Data Log_BI'!$A62,'Data Log'!$AO$2:$AO$196,0))</f>
        <v/>
      </c>
      <c r="V62" s="9" t="str">
        <f t="array" ref="V62">INDEX('Data Log'!$W$2:$W$196,MATCH('Data Log_BI'!$A62,'Data Log'!$AO$2:$AO$196,0))</f>
        <v/>
      </c>
      <c r="W62" s="1" t="str">
        <f t="array" ref="W62">INDEX('Data Log'!$X$2:$X$196,MATCH('Data Log_BI'!$A62,'Data Log'!$AO$2:$AO$196,0))</f>
        <v/>
      </c>
      <c r="X62" s="1" t="str">
        <f t="array" ref="X62">INDEX('Data Log'!$Y$2:$Y$196,MATCH('Data Log_BI'!$A62,'Data Log'!$AO$2:$AO$196,0))</f>
        <v/>
      </c>
      <c r="Y62" s="9" t="str">
        <f t="array" ref="Y62">INDEX('Data Log'!$Z$2:$Z$196,MATCH('Data Log_BI'!$A62,'Data Log'!$AO$2:$AO$196,0))</f>
        <v/>
      </c>
      <c r="Z62" s="1" t="str">
        <f t="array" ref="Z62">INDEX('Data Log'!$AA$2:$AA$196,MATCH('Data Log_BI'!$A62,'Data Log'!$AO$2:$AO$196,0))</f>
        <v/>
      </c>
      <c r="AA62" s="1" t="str">
        <f t="array" ref="AA62">INDEX('Data Log'!$AB$2:$AB$196,MATCH('Data Log_BI'!$A62,'Data Log'!$AO$2:$AO$196,0))</f>
        <v/>
      </c>
      <c r="AB62" s="9" t="str">
        <f t="array" ref="AB62">INDEX('Data Log'!$AC$2:$AC$196,MATCH('Data Log_BI'!$A62,'Data Log'!$AO$2:$AO$196,0))</f>
        <v/>
      </c>
      <c r="AC62" s="1" t="str">
        <f t="array" ref="AC62">INDEX('Data Log'!$AD$2:$AD$196,MATCH('Data Log_BI'!$A62,'Data Log'!$AO$2:$AO$196,0))</f>
        <v/>
      </c>
      <c r="AD62" s="1" t="str">
        <f t="array" ref="AD62">INDEX('Data Log'!$AE$2:$AE$196,MATCH('Data Log_BI'!$A62,'Data Log'!$AO$2:$AO$196,0))</f>
        <v/>
      </c>
      <c r="AE62" s="1" t="str">
        <f t="array" ref="AE62">INDEX('Data Log'!$AF$2:$AF$196,MATCH('Data Log_BI'!$A62,'Data Log'!$AO$2:$AO$196,0))</f>
        <v/>
      </c>
      <c r="AF62" s="9" t="str">
        <f t="array" ref="AF62">INDEX('Data Log'!$AG$2:$AG$196,MATCH('Data Log_BI'!$A62,'Data Log'!$AO$2:$AO$196,0))</f>
        <v/>
      </c>
      <c r="AG62" s="5" t="str">
        <f t="array" ref="AG62">INDEX('Data Log'!$AH$2:$AH$196,MATCH('Data Log_BI'!$A62,'Data Log'!$AO$2:$AO$196,0))</f>
        <v/>
      </c>
      <c r="AH62" s="15">
        <f t="array" ref="AH62">INDEX('Data Log'!$AI$2:$AI$196,MATCH('Data Log_BI'!$A62,'Data Log'!$AO$2:$AO$196,0))</f>
        <v>0</v>
      </c>
      <c r="AI62" s="1" t="str">
        <f t="array" ref="AI62">INDEX('Data Log'!$AJ$2:$AJ$196,MATCH('Data Log_BI'!$A62,'Data Log'!$AO$2:$AO$196,0))</f>
        <v/>
      </c>
      <c r="AJ62" s="9" t="str">
        <f t="array" ref="AJ62">INDEX('Data Log'!$AK$2:$AK$196,MATCH('Data Log_BI'!$A62,'Data Log'!$AO$2:$AO$196,0))</f>
        <v/>
      </c>
      <c r="AK62" s="1" t="str">
        <f t="array" ref="AK62">INDEX('Data Log'!$AL$2:$AL$196,MATCH('Data Log_BI'!$A62,'Data Log'!$AO$2:$AO$196,0))</f>
        <v/>
      </c>
      <c r="AL62" s="1" t="str">
        <f t="array" ref="AL62">INDEX('Data Log'!$AM$2:$AM$196,MATCH('Data Log_BI'!$A62,'Data Log'!$AO$2:$AO$196,0))</f>
        <v/>
      </c>
      <c r="AM62" s="9" t="str">
        <f t="array" ref="AM62">INDEX('Data Log'!$AN$2:$AN$196,MATCH('Data Log_BI'!$A62,'Data Log'!$AO$2:$AO$196,0))</f>
        <v/>
      </c>
      <c r="AN62" s="1">
        <f t="array" ref="AN62">INDEX('Data Log'!$A$2:$A$196,MATCH('Data Log_BI'!$A62,'Data Log'!$AO$2:$AO$196,0))</f>
        <v>239</v>
      </c>
    </row>
    <row r="63" ht="15.75" customHeight="1">
      <c r="A63" s="1" t="s">
        <v>971</v>
      </c>
      <c r="B63" s="1" t="str">
        <f t="array" ref="B63">INDEX('Data Log'!$C$2:$C$196,MATCH('Data Log_BI'!$A63,'Data Log'!$AO$2:$AO$196,0))</f>
        <v>PG</v>
      </c>
      <c r="C63" s="9">
        <f t="array" ref="C63">INDEX('Data Log'!$D$2:$D$196,MATCH('Data Log_BI'!$A63,'Data Log'!$AO$2:$AO$196,0))</f>
        <v>45117.82708</v>
      </c>
      <c r="D63" s="4" t="str">
        <f t="array" ref="D63">INDEX('Data Log'!$E$2:$E$196,MATCH('Data Log_BI'!$A63,'Data Log'!$AO$2:$AO$196,0))</f>
        <v>ER</v>
      </c>
      <c r="E63" s="4" t="str">
        <f t="array" ref="E63">INDEX('Data Log'!$F$2:$F$196,MATCH('Data Log_BI'!$A63,'Data Log'!$AO$2:$AO$196,0))</f>
        <v>ESR</v>
      </c>
      <c r="F63" s="4" t="str">
        <f t="array" ref="F63">INDEX('Data Log'!$G$2:$G$196,MATCH('Data Log_BI'!$A63,'Data Log'!$AO$2:$AO$196,0))</f>
        <v>Browns Engineering and Construction Pvt Ltd</v>
      </c>
      <c r="G63" s="14">
        <f t="array" ref="G63">INDEX('Data Log'!$H$2:$H$196,MATCH('Data Log_BI'!$A63,'Data Log'!$AO$2:$AO$196,0))</f>
        <v>0</v>
      </c>
      <c r="H63" s="14">
        <f t="array" ref="H63">INDEX('Data Log'!$I$2:$I$196,MATCH('Data Log_BI'!$A63,'Data Log'!$AO$2:$AO$196,0))</f>
        <v>1052467.15</v>
      </c>
      <c r="I63" s="5">
        <f t="array" ref="I63">INDEX('Data Log'!$J$2:$J$196,MATCH('Data Log_BI'!$A63,'Data Log'!$AO$2:$AO$196,0))</f>
        <v>2023</v>
      </c>
      <c r="J63" s="5" t="str">
        <f t="array" ref="J63">INDEX('Data Log'!$K$2:$K$196,MATCH('Data Log_BI'!$A63,'Data Log'!$AO$2:$AO$196,0))</f>
        <v>June</v>
      </c>
      <c r="K63" s="5" t="str">
        <f t="array" ref="K63">INDEX('Data Log'!$L$2:$L$196,MATCH('Data Log_BI'!$A63,'Data Log'!$AO$2:$AO$196,0))</f>
        <v>Amila Chamindu</v>
      </c>
      <c r="L63" s="4" t="str">
        <f t="array" ref="L63">INDEX('Data Log'!$M$2:$M$196,MATCH('Data Log_BI'!$A63,'Data Log'!$AO$2:$AO$196,0))</f>
        <v/>
      </c>
      <c r="M63" s="4" t="str">
        <f t="array" ref="M63">INDEX('Data Log'!$N$2:$N$196,MATCH('Data Log_BI'!$A63,'Data Log'!$AO$2:$AO$196,0))</f>
        <v>Invoice Validation</v>
      </c>
      <c r="N63" s="1" t="str">
        <f t="array" ref="N63">INDEX('Data Log'!$O$2:$O$196,MATCH('Data Log_BI'!$A63,'Data Log'!$AO$2:$AO$196,0))</f>
        <v/>
      </c>
      <c r="O63" s="9" t="str">
        <f t="array" ref="O63">INDEX('Data Log'!$P$2:$P$196,MATCH('Data Log_BI'!$A63,'Data Log'!$AO$2:$AO$196,0))</f>
        <v/>
      </c>
      <c r="P63" s="1" t="str">
        <f t="array" ref="P63">INDEX('Data Log'!$Q$2:$Q$196,MATCH('Data Log_BI'!$A63,'Data Log'!$AO$2:$AO$196,0))</f>
        <v/>
      </c>
      <c r="Q63" s="1" t="str">
        <f t="array" ref="Q63">INDEX('Data Log'!$R$2:$R$196,MATCH('Data Log_BI'!$A63,'Data Log'!$AO$2:$AO$196,0))</f>
        <v>Approved</v>
      </c>
      <c r="R63" s="1" t="str">
        <f t="array" ref="R63">INDEX('Data Log'!$S$2:$S$196,MATCH('Data Log_BI'!$A63,'Data Log'!$AO$2:$AO$196,0))</f>
        <v>Amila Chamindu</v>
      </c>
      <c r="S63" s="9">
        <f t="array" ref="S63">INDEX('Data Log'!$T$2:$T$196,MATCH('Data Log_BI'!$A63,'Data Log'!$AO$2:$AO$196,0))</f>
        <v>45124.56372</v>
      </c>
      <c r="T63" s="1" t="str">
        <f t="array" ref="T63">INDEX('Data Log'!$U$2:$U$196,MATCH('Data Log_BI'!$A63,'Data Log'!$AO$2:$AO$196,0))</f>
        <v/>
      </c>
      <c r="U63" s="1" t="str">
        <f t="array" ref="U63">INDEX('Data Log'!$V$2:$V$196,MATCH('Data Log_BI'!$A63,'Data Log'!$AO$2:$AO$196,0))</f>
        <v/>
      </c>
      <c r="V63" s="9" t="str">
        <f t="array" ref="V63">INDEX('Data Log'!$W$2:$W$196,MATCH('Data Log_BI'!$A63,'Data Log'!$AO$2:$AO$196,0))</f>
        <v/>
      </c>
      <c r="W63" s="1" t="str">
        <f t="array" ref="W63">INDEX('Data Log'!$X$2:$X$196,MATCH('Data Log_BI'!$A63,'Data Log'!$AO$2:$AO$196,0))</f>
        <v/>
      </c>
      <c r="X63" s="1" t="str">
        <f t="array" ref="X63">INDEX('Data Log'!$Y$2:$Y$196,MATCH('Data Log_BI'!$A63,'Data Log'!$AO$2:$AO$196,0))</f>
        <v/>
      </c>
      <c r="Y63" s="9" t="str">
        <f t="array" ref="Y63">INDEX('Data Log'!$Z$2:$Z$196,MATCH('Data Log_BI'!$A63,'Data Log'!$AO$2:$AO$196,0))</f>
        <v/>
      </c>
      <c r="Z63" s="1" t="str">
        <f t="array" ref="Z63">INDEX('Data Log'!$AA$2:$AA$196,MATCH('Data Log_BI'!$A63,'Data Log'!$AO$2:$AO$196,0))</f>
        <v/>
      </c>
      <c r="AA63" s="1" t="str">
        <f t="array" ref="AA63">INDEX('Data Log'!$AB$2:$AB$196,MATCH('Data Log_BI'!$A63,'Data Log'!$AO$2:$AO$196,0))</f>
        <v/>
      </c>
      <c r="AB63" s="9" t="str">
        <f t="array" ref="AB63">INDEX('Data Log'!$AC$2:$AC$196,MATCH('Data Log_BI'!$A63,'Data Log'!$AO$2:$AO$196,0))</f>
        <v/>
      </c>
      <c r="AC63" s="1" t="str">
        <f t="array" ref="AC63">INDEX('Data Log'!$AD$2:$AD$196,MATCH('Data Log_BI'!$A63,'Data Log'!$AO$2:$AO$196,0))</f>
        <v/>
      </c>
      <c r="AD63" s="1" t="str">
        <f t="array" ref="AD63">INDEX('Data Log'!$AE$2:$AE$196,MATCH('Data Log_BI'!$A63,'Data Log'!$AO$2:$AO$196,0))</f>
        <v/>
      </c>
      <c r="AE63" s="1" t="str">
        <f t="array" ref="AE63">INDEX('Data Log'!$AF$2:$AF$196,MATCH('Data Log_BI'!$A63,'Data Log'!$AO$2:$AO$196,0))</f>
        <v/>
      </c>
      <c r="AF63" s="9" t="str">
        <f t="array" ref="AF63">INDEX('Data Log'!$AG$2:$AG$196,MATCH('Data Log_BI'!$A63,'Data Log'!$AO$2:$AO$196,0))</f>
        <v/>
      </c>
      <c r="AG63" s="5" t="str">
        <f t="array" ref="AG63">INDEX('Data Log'!$AH$2:$AH$196,MATCH('Data Log_BI'!$A63,'Data Log'!$AO$2:$AO$196,0))</f>
        <v/>
      </c>
      <c r="AH63" s="15">
        <f t="array" ref="AH63">INDEX('Data Log'!$AI$2:$AI$196,MATCH('Data Log_BI'!$A63,'Data Log'!$AO$2:$AO$196,0))</f>
        <v>0</v>
      </c>
      <c r="AI63" s="1" t="str">
        <f t="array" ref="AI63">INDEX('Data Log'!$AJ$2:$AJ$196,MATCH('Data Log_BI'!$A63,'Data Log'!$AO$2:$AO$196,0))</f>
        <v/>
      </c>
      <c r="AJ63" s="9" t="str">
        <f t="array" ref="AJ63">INDEX('Data Log'!$AK$2:$AK$196,MATCH('Data Log_BI'!$A63,'Data Log'!$AO$2:$AO$196,0))</f>
        <v/>
      </c>
      <c r="AK63" s="1" t="str">
        <f t="array" ref="AK63">INDEX('Data Log'!$AL$2:$AL$196,MATCH('Data Log_BI'!$A63,'Data Log'!$AO$2:$AO$196,0))</f>
        <v/>
      </c>
      <c r="AL63" s="1" t="str">
        <f t="array" ref="AL63">INDEX('Data Log'!$AM$2:$AM$196,MATCH('Data Log_BI'!$A63,'Data Log'!$AO$2:$AO$196,0))</f>
        <v/>
      </c>
      <c r="AM63" s="9" t="str">
        <f t="array" ref="AM63">INDEX('Data Log'!$AN$2:$AN$196,MATCH('Data Log_BI'!$A63,'Data Log'!$AO$2:$AO$196,0))</f>
        <v/>
      </c>
      <c r="AN63" s="1">
        <f t="array" ref="AN63">INDEX('Data Log'!$A$2:$A$196,MATCH('Data Log_BI'!$A63,'Data Log'!$AO$2:$AO$196,0))</f>
        <v>236</v>
      </c>
    </row>
    <row r="64" ht="15.75" customHeight="1">
      <c r="A64" s="1" t="s">
        <v>972</v>
      </c>
      <c r="B64" s="1" t="str">
        <f t="array" ref="B64">INDEX('Data Log'!$C$2:$C$196,MATCH('Data Log_BI'!$A64,'Data Log'!$AO$2:$AO$196,0))</f>
        <v>PG</v>
      </c>
      <c r="C64" s="9">
        <f t="array" ref="C64">INDEX('Data Log'!$D$2:$D$196,MATCH('Data Log_BI'!$A64,'Data Log'!$AO$2:$AO$196,0))</f>
        <v>45117.82708</v>
      </c>
      <c r="D64" s="4" t="str">
        <f t="array" ref="D64">INDEX('Data Log'!$E$2:$E$196,MATCH('Data Log_BI'!$A64,'Data Log'!$AO$2:$AO$196,0))</f>
        <v>ER</v>
      </c>
      <c r="E64" s="4" t="str">
        <f t="array" ref="E64">INDEX('Data Log'!$F$2:$F$196,MATCH('Data Log_BI'!$A64,'Data Log'!$AO$2:$AO$196,0))</f>
        <v>ESR</v>
      </c>
      <c r="F64" s="4" t="str">
        <f t="array" ref="F64">INDEX('Data Log'!$G$2:$G$196,MATCH('Data Log_BI'!$A64,'Data Log'!$AO$2:$AO$196,0))</f>
        <v>Browns Engineering and Construction Pvt Ltd</v>
      </c>
      <c r="G64" s="14">
        <f t="array" ref="G64">INDEX('Data Log'!$H$2:$H$196,MATCH('Data Log_BI'!$A64,'Data Log'!$AO$2:$AO$196,0))</f>
        <v>0</v>
      </c>
      <c r="H64" s="14">
        <f t="array" ref="H64">INDEX('Data Log'!$I$2:$I$196,MATCH('Data Log_BI'!$A64,'Data Log'!$AO$2:$AO$196,0))</f>
        <v>0</v>
      </c>
      <c r="I64" s="5">
        <f t="array" ref="I64">INDEX('Data Log'!$J$2:$J$196,MATCH('Data Log_BI'!$A64,'Data Log'!$AO$2:$AO$196,0))</f>
        <v>2023</v>
      </c>
      <c r="J64" s="5" t="str">
        <f t="array" ref="J64">INDEX('Data Log'!$K$2:$K$196,MATCH('Data Log_BI'!$A64,'Data Log'!$AO$2:$AO$196,0))</f>
        <v>June</v>
      </c>
      <c r="K64" s="5" t="str">
        <f t="array" ref="K64">INDEX('Data Log'!$L$2:$L$196,MATCH('Data Log_BI'!$A64,'Data Log'!$AO$2:$AO$196,0))</f>
        <v>Amila Chamindu</v>
      </c>
      <c r="L64" s="4">
        <f t="array" ref="L64">INDEX('Data Log'!$M$2:$M$196,MATCH('Data Log_BI'!$A64,'Data Log'!$AO$2:$AO$196,0))</f>
        <v>45120.87969</v>
      </c>
      <c r="M64" s="4" t="str">
        <f t="array" ref="M64">INDEX('Data Log'!$N$2:$N$196,MATCH('Data Log_BI'!$A64,'Data Log'!$AO$2:$AO$196,0))</f>
        <v>Region Update</v>
      </c>
      <c r="N64" s="1" t="str">
        <f t="array" ref="N64">INDEX('Data Log'!$O$2:$O$196,MATCH('Data Log_BI'!$A64,'Data Log'!$AO$2:$AO$196,0))</f>
        <v/>
      </c>
      <c r="O64" s="9" t="str">
        <f t="array" ref="O64">INDEX('Data Log'!$P$2:$P$196,MATCH('Data Log_BI'!$A64,'Data Log'!$AO$2:$AO$196,0))</f>
        <v/>
      </c>
      <c r="P64" s="1" t="str">
        <f t="array" ref="P64">INDEX('Data Log'!$Q$2:$Q$196,MATCH('Data Log_BI'!$A64,'Data Log'!$AO$2:$AO$196,0))</f>
        <v/>
      </c>
      <c r="Q64" s="1" t="str">
        <f t="array" ref="Q64">INDEX('Data Log'!$R$2:$R$196,MATCH('Data Log_BI'!$A64,'Data Log'!$AO$2:$AO$196,0))</f>
        <v/>
      </c>
      <c r="R64" s="1" t="str">
        <f t="array" ref="R64">INDEX('Data Log'!$S$2:$S$196,MATCH('Data Log_BI'!$A64,'Data Log'!$AO$2:$AO$196,0))</f>
        <v/>
      </c>
      <c r="S64" s="9" t="str">
        <f t="array" ref="S64">INDEX('Data Log'!$T$2:$T$196,MATCH('Data Log_BI'!$A64,'Data Log'!$AO$2:$AO$196,0))</f>
        <v/>
      </c>
      <c r="T64" s="1" t="str">
        <f t="array" ref="T64">INDEX('Data Log'!$U$2:$U$196,MATCH('Data Log_BI'!$A64,'Data Log'!$AO$2:$AO$196,0))</f>
        <v/>
      </c>
      <c r="U64" s="1" t="str">
        <f t="array" ref="U64">INDEX('Data Log'!$V$2:$V$196,MATCH('Data Log_BI'!$A64,'Data Log'!$AO$2:$AO$196,0))</f>
        <v/>
      </c>
      <c r="V64" s="9" t="str">
        <f t="array" ref="V64">INDEX('Data Log'!$W$2:$W$196,MATCH('Data Log_BI'!$A64,'Data Log'!$AO$2:$AO$196,0))</f>
        <v/>
      </c>
      <c r="W64" s="1" t="str">
        <f t="array" ref="W64">INDEX('Data Log'!$X$2:$X$196,MATCH('Data Log_BI'!$A64,'Data Log'!$AO$2:$AO$196,0))</f>
        <v/>
      </c>
      <c r="X64" s="1" t="str">
        <f t="array" ref="X64">INDEX('Data Log'!$Y$2:$Y$196,MATCH('Data Log_BI'!$A64,'Data Log'!$AO$2:$AO$196,0))</f>
        <v/>
      </c>
      <c r="Y64" s="9" t="str">
        <f t="array" ref="Y64">INDEX('Data Log'!$Z$2:$Z$196,MATCH('Data Log_BI'!$A64,'Data Log'!$AO$2:$AO$196,0))</f>
        <v/>
      </c>
      <c r="Z64" s="1" t="str">
        <f t="array" ref="Z64">INDEX('Data Log'!$AA$2:$AA$196,MATCH('Data Log_BI'!$A64,'Data Log'!$AO$2:$AO$196,0))</f>
        <v/>
      </c>
      <c r="AA64" s="1" t="str">
        <f t="array" ref="AA64">INDEX('Data Log'!$AB$2:$AB$196,MATCH('Data Log_BI'!$A64,'Data Log'!$AO$2:$AO$196,0))</f>
        <v/>
      </c>
      <c r="AB64" s="9" t="str">
        <f t="array" ref="AB64">INDEX('Data Log'!$AC$2:$AC$196,MATCH('Data Log_BI'!$A64,'Data Log'!$AO$2:$AO$196,0))</f>
        <v/>
      </c>
      <c r="AC64" s="1" t="str">
        <f t="array" ref="AC64">INDEX('Data Log'!$AD$2:$AD$196,MATCH('Data Log_BI'!$A64,'Data Log'!$AO$2:$AO$196,0))</f>
        <v/>
      </c>
      <c r="AD64" s="1" t="str">
        <f t="array" ref="AD64">INDEX('Data Log'!$AE$2:$AE$196,MATCH('Data Log_BI'!$A64,'Data Log'!$AO$2:$AO$196,0))</f>
        <v/>
      </c>
      <c r="AE64" s="1" t="str">
        <f t="array" ref="AE64">INDEX('Data Log'!$AF$2:$AF$196,MATCH('Data Log_BI'!$A64,'Data Log'!$AO$2:$AO$196,0))</f>
        <v/>
      </c>
      <c r="AF64" s="9" t="str">
        <f t="array" ref="AF64">INDEX('Data Log'!$AG$2:$AG$196,MATCH('Data Log_BI'!$A64,'Data Log'!$AO$2:$AO$196,0))</f>
        <v/>
      </c>
      <c r="AG64" s="5" t="str">
        <f t="array" ref="AG64">INDEX('Data Log'!$AH$2:$AH$196,MATCH('Data Log_BI'!$A64,'Data Log'!$AO$2:$AO$196,0))</f>
        <v/>
      </c>
      <c r="AH64" s="15">
        <f t="array" ref="AH64">INDEX('Data Log'!$AI$2:$AI$196,MATCH('Data Log_BI'!$A64,'Data Log'!$AO$2:$AO$196,0))</f>
        <v>0</v>
      </c>
      <c r="AI64" s="1" t="str">
        <f t="array" ref="AI64">INDEX('Data Log'!$AJ$2:$AJ$196,MATCH('Data Log_BI'!$A64,'Data Log'!$AO$2:$AO$196,0))</f>
        <v/>
      </c>
      <c r="AJ64" s="9" t="str">
        <f t="array" ref="AJ64">INDEX('Data Log'!$AK$2:$AK$196,MATCH('Data Log_BI'!$A64,'Data Log'!$AO$2:$AO$196,0))</f>
        <v/>
      </c>
      <c r="AK64" s="1" t="str">
        <f t="array" ref="AK64">INDEX('Data Log'!$AL$2:$AL$196,MATCH('Data Log_BI'!$A64,'Data Log'!$AO$2:$AO$196,0))</f>
        <v/>
      </c>
      <c r="AL64" s="1" t="str">
        <f t="array" ref="AL64">INDEX('Data Log'!$AM$2:$AM$196,MATCH('Data Log_BI'!$A64,'Data Log'!$AO$2:$AO$196,0))</f>
        <v/>
      </c>
      <c r="AM64" s="9" t="str">
        <f t="array" ref="AM64">INDEX('Data Log'!$AN$2:$AN$196,MATCH('Data Log_BI'!$A64,'Data Log'!$AO$2:$AO$196,0))</f>
        <v/>
      </c>
      <c r="AN64" s="1">
        <f t="array" ref="AN64">INDEX('Data Log'!$A$2:$A$196,MATCH('Data Log_BI'!$A64,'Data Log'!$AO$2:$AO$196,0))</f>
        <v>212</v>
      </c>
    </row>
    <row r="65" ht="15.75" customHeight="1">
      <c r="A65" s="1" t="s">
        <v>973</v>
      </c>
      <c r="B65" s="1" t="str">
        <f t="array" ref="B65">INDEX('Data Log'!$C$2:$C$196,MATCH('Data Log_BI'!$A65,'Data Log'!$AO$2:$AO$196,0))</f>
        <v>PG</v>
      </c>
      <c r="C65" s="9">
        <f t="array" ref="C65">INDEX('Data Log'!$D$2:$D$196,MATCH('Data Log_BI'!$A65,'Data Log'!$AO$2:$AO$196,0))</f>
        <v>45117.82708</v>
      </c>
      <c r="D65" s="4" t="str">
        <f t="array" ref="D65">INDEX('Data Log'!$E$2:$E$196,MATCH('Data Log_BI'!$A65,'Data Log'!$AO$2:$AO$196,0))</f>
        <v>ER</v>
      </c>
      <c r="E65" s="4" t="str">
        <f t="array" ref="E65">INDEX('Data Log'!$F$2:$F$196,MATCH('Data Log_BI'!$A65,'Data Log'!$AO$2:$AO$196,0))</f>
        <v>ESR</v>
      </c>
      <c r="F65" s="4" t="str">
        <f t="array" ref="F65">INDEX('Data Log'!$G$2:$G$196,MATCH('Data Log_BI'!$A65,'Data Log'!$AO$2:$AO$196,0))</f>
        <v>Browns Engineering and Construction Pvt Ltd</v>
      </c>
      <c r="G65" s="14">
        <f t="array" ref="G65">INDEX('Data Log'!$H$2:$H$196,MATCH('Data Log_BI'!$A65,'Data Log'!$AO$2:$AO$196,0))</f>
        <v>0</v>
      </c>
      <c r="H65" s="14">
        <f t="array" ref="H65">INDEX('Data Log'!$I$2:$I$196,MATCH('Data Log_BI'!$A65,'Data Log'!$AO$2:$AO$196,0))</f>
        <v>1052467.15</v>
      </c>
      <c r="I65" s="5">
        <f t="array" ref="I65">INDEX('Data Log'!$J$2:$J$196,MATCH('Data Log_BI'!$A65,'Data Log'!$AO$2:$AO$196,0))</f>
        <v>2023</v>
      </c>
      <c r="J65" s="5" t="str">
        <f t="array" ref="J65">INDEX('Data Log'!$K$2:$K$196,MATCH('Data Log_BI'!$A65,'Data Log'!$AO$2:$AO$196,0))</f>
        <v>June</v>
      </c>
      <c r="K65" s="5" t="str">
        <f t="array" ref="K65">INDEX('Data Log'!$L$2:$L$196,MATCH('Data Log_BI'!$A65,'Data Log'!$AO$2:$AO$196,0))</f>
        <v/>
      </c>
      <c r="L65" s="4" t="str">
        <f t="array" ref="L65">INDEX('Data Log'!$M$2:$M$196,MATCH('Data Log_BI'!$A65,'Data Log'!$AO$2:$AO$196,0))</f>
        <v/>
      </c>
      <c r="M65" s="4" t="str">
        <f t="array" ref="M65">INDEX('Data Log'!$N$2:$N$196,MATCH('Data Log_BI'!$A65,'Data Log'!$AO$2:$AO$196,0))</f>
        <v>Submit Invoice</v>
      </c>
      <c r="N65" s="1" t="str">
        <f t="array" ref="N65">INDEX('Data Log'!$O$2:$O$196,MATCH('Data Log_BI'!$A65,'Data Log'!$AO$2:$AO$196,0))</f>
        <v>Kaveesha Perera</v>
      </c>
      <c r="O65" s="9">
        <f t="array" ref="O65">INDEX('Data Log'!$P$2:$P$196,MATCH('Data Log_BI'!$A65,'Data Log'!$AO$2:$AO$196,0))</f>
        <v>45124.555</v>
      </c>
      <c r="P65" s="1" t="str">
        <f t="array" ref="P65">INDEX('Data Log'!$Q$2:$Q$196,MATCH('Data Log_BI'!$A65,'Data Log'!$AO$2:$AO$196,0))</f>
        <v/>
      </c>
      <c r="Q65" s="1" t="str">
        <f t="array" ref="Q65">INDEX('Data Log'!$R$2:$R$196,MATCH('Data Log_BI'!$A65,'Data Log'!$AO$2:$AO$196,0))</f>
        <v/>
      </c>
      <c r="R65" s="1" t="str">
        <f t="array" ref="R65">INDEX('Data Log'!$S$2:$S$196,MATCH('Data Log_BI'!$A65,'Data Log'!$AO$2:$AO$196,0))</f>
        <v/>
      </c>
      <c r="S65" s="9" t="str">
        <f t="array" ref="S65">INDEX('Data Log'!$T$2:$T$196,MATCH('Data Log_BI'!$A65,'Data Log'!$AO$2:$AO$196,0))</f>
        <v/>
      </c>
      <c r="T65" s="1" t="str">
        <f t="array" ref="T65">INDEX('Data Log'!$U$2:$U$196,MATCH('Data Log_BI'!$A65,'Data Log'!$AO$2:$AO$196,0))</f>
        <v/>
      </c>
      <c r="U65" s="1" t="str">
        <f t="array" ref="U65">INDEX('Data Log'!$V$2:$V$196,MATCH('Data Log_BI'!$A65,'Data Log'!$AO$2:$AO$196,0))</f>
        <v/>
      </c>
      <c r="V65" s="9" t="str">
        <f t="array" ref="V65">INDEX('Data Log'!$W$2:$W$196,MATCH('Data Log_BI'!$A65,'Data Log'!$AO$2:$AO$196,0))</f>
        <v/>
      </c>
      <c r="W65" s="1" t="str">
        <f t="array" ref="W65">INDEX('Data Log'!$X$2:$X$196,MATCH('Data Log_BI'!$A65,'Data Log'!$AO$2:$AO$196,0))</f>
        <v/>
      </c>
      <c r="X65" s="1" t="str">
        <f t="array" ref="X65">INDEX('Data Log'!$Y$2:$Y$196,MATCH('Data Log_BI'!$A65,'Data Log'!$AO$2:$AO$196,0))</f>
        <v/>
      </c>
      <c r="Y65" s="9" t="str">
        <f t="array" ref="Y65">INDEX('Data Log'!$Z$2:$Z$196,MATCH('Data Log_BI'!$A65,'Data Log'!$AO$2:$AO$196,0))</f>
        <v/>
      </c>
      <c r="Z65" s="1" t="str">
        <f t="array" ref="Z65">INDEX('Data Log'!$AA$2:$AA$196,MATCH('Data Log_BI'!$A65,'Data Log'!$AO$2:$AO$196,0))</f>
        <v/>
      </c>
      <c r="AA65" s="1" t="str">
        <f t="array" ref="AA65">INDEX('Data Log'!$AB$2:$AB$196,MATCH('Data Log_BI'!$A65,'Data Log'!$AO$2:$AO$196,0))</f>
        <v/>
      </c>
      <c r="AB65" s="9" t="str">
        <f t="array" ref="AB65">INDEX('Data Log'!$AC$2:$AC$196,MATCH('Data Log_BI'!$A65,'Data Log'!$AO$2:$AO$196,0))</f>
        <v/>
      </c>
      <c r="AC65" s="1" t="str">
        <f t="array" ref="AC65">INDEX('Data Log'!$AD$2:$AD$196,MATCH('Data Log_BI'!$A65,'Data Log'!$AO$2:$AO$196,0))</f>
        <v/>
      </c>
      <c r="AD65" s="1" t="str">
        <f t="array" ref="AD65">INDEX('Data Log'!$AE$2:$AE$196,MATCH('Data Log_BI'!$A65,'Data Log'!$AO$2:$AO$196,0))</f>
        <v/>
      </c>
      <c r="AE65" s="1" t="str">
        <f t="array" ref="AE65">INDEX('Data Log'!$AF$2:$AF$196,MATCH('Data Log_BI'!$A65,'Data Log'!$AO$2:$AO$196,0))</f>
        <v/>
      </c>
      <c r="AF65" s="9" t="str">
        <f t="array" ref="AF65">INDEX('Data Log'!$AG$2:$AG$196,MATCH('Data Log_BI'!$A65,'Data Log'!$AO$2:$AO$196,0))</f>
        <v/>
      </c>
      <c r="AG65" s="5" t="str">
        <f t="array" ref="AG65">INDEX('Data Log'!$AH$2:$AH$196,MATCH('Data Log_BI'!$A65,'Data Log'!$AO$2:$AO$196,0))</f>
        <v/>
      </c>
      <c r="AH65" s="15">
        <f t="array" ref="AH65">INDEX('Data Log'!$AI$2:$AI$196,MATCH('Data Log_BI'!$A65,'Data Log'!$AO$2:$AO$196,0))</f>
        <v>0</v>
      </c>
      <c r="AI65" s="1" t="str">
        <f t="array" ref="AI65">INDEX('Data Log'!$AJ$2:$AJ$196,MATCH('Data Log_BI'!$A65,'Data Log'!$AO$2:$AO$196,0))</f>
        <v/>
      </c>
      <c r="AJ65" s="9" t="str">
        <f t="array" ref="AJ65">INDEX('Data Log'!$AK$2:$AK$196,MATCH('Data Log_BI'!$A65,'Data Log'!$AO$2:$AO$196,0))</f>
        <v/>
      </c>
      <c r="AK65" s="1" t="str">
        <f t="array" ref="AK65">INDEX('Data Log'!$AL$2:$AL$196,MATCH('Data Log_BI'!$A65,'Data Log'!$AO$2:$AO$196,0))</f>
        <v/>
      </c>
      <c r="AL65" s="1" t="str">
        <f t="array" ref="AL65">INDEX('Data Log'!$AM$2:$AM$196,MATCH('Data Log_BI'!$A65,'Data Log'!$AO$2:$AO$196,0))</f>
        <v/>
      </c>
      <c r="AM65" s="9" t="str">
        <f t="array" ref="AM65">INDEX('Data Log'!$AN$2:$AN$196,MATCH('Data Log_BI'!$A65,'Data Log'!$AO$2:$AO$196,0))</f>
        <v/>
      </c>
      <c r="AN65" s="1">
        <f t="array" ref="AN65">INDEX('Data Log'!$A$2:$A$196,MATCH('Data Log_BI'!$A65,'Data Log'!$AO$2:$AO$196,0))</f>
        <v>234</v>
      </c>
    </row>
    <row r="66" ht="15.75" customHeight="1">
      <c r="A66" s="1" t="s">
        <v>974</v>
      </c>
      <c r="B66" s="1" t="str">
        <f t="array" ref="B66">INDEX('Data Log'!$C$2:$C$196,MATCH('Data Log_BI'!$A66,'Data Log'!$AO$2:$AO$196,0))</f>
        <v>PIS</v>
      </c>
      <c r="C66" s="9">
        <f t="array" ref="C66">INDEX('Data Log'!$D$2:$D$196,MATCH('Data Log_BI'!$A66,'Data Log'!$AO$2:$AO$196,0))</f>
        <v>45117.82639</v>
      </c>
      <c r="D66" s="4" t="str">
        <f t="array" ref="D66">INDEX('Data Log'!$E$2:$E$196,MATCH('Data Log_BI'!$A66,'Data Log'!$AO$2:$AO$196,0))</f>
        <v>ER</v>
      </c>
      <c r="E66" s="4" t="str">
        <f t="array" ref="E66">INDEX('Data Log'!$F$2:$F$196,MATCH('Data Log_BI'!$A66,'Data Log'!$AO$2:$AO$196,0))</f>
        <v>ESR</v>
      </c>
      <c r="F66" s="4" t="str">
        <f t="array" ref="F66">INDEX('Data Log'!$G$2:$G$196,MATCH('Data Log_BI'!$A66,'Data Log'!$AO$2:$AO$196,0))</f>
        <v>Browns Engineering and Construction Pvt Ltd</v>
      </c>
      <c r="G66" s="14">
        <f t="array" ref="G66">INDEX('Data Log'!$H$2:$H$196,MATCH('Data Log_BI'!$A66,'Data Log'!$AO$2:$AO$196,0))</f>
        <v>0</v>
      </c>
      <c r="H66" s="14">
        <f t="array" ref="H66">INDEX('Data Log'!$I$2:$I$196,MATCH('Data Log_BI'!$A66,'Data Log'!$AO$2:$AO$196,0))</f>
        <v>2135410.44</v>
      </c>
      <c r="I66" s="5">
        <f t="array" ref="I66">INDEX('Data Log'!$J$2:$J$196,MATCH('Data Log_BI'!$A66,'Data Log'!$AO$2:$AO$196,0))</f>
        <v>2023</v>
      </c>
      <c r="J66" s="5" t="str">
        <f t="array" ref="J66">INDEX('Data Log'!$K$2:$K$196,MATCH('Data Log_BI'!$A66,'Data Log'!$AO$2:$AO$196,0))</f>
        <v>June</v>
      </c>
      <c r="K66" s="5" t="str">
        <f t="array" ref="K66">INDEX('Data Log'!$L$2:$L$196,MATCH('Data Log_BI'!$A66,'Data Log'!$AO$2:$AO$196,0))</f>
        <v>Amila Chamindu</v>
      </c>
      <c r="L66" s="4" t="str">
        <f t="array" ref="L66">INDEX('Data Log'!$M$2:$M$196,MATCH('Data Log_BI'!$A66,'Data Log'!$AO$2:$AO$196,0))</f>
        <v/>
      </c>
      <c r="M66" s="4" t="str">
        <f t="array" ref="M66">INDEX('Data Log'!$N$2:$N$196,MATCH('Data Log_BI'!$A66,'Data Log'!$AO$2:$AO$196,0))</f>
        <v>Invoice Validation</v>
      </c>
      <c r="N66" s="1" t="str">
        <f t="array" ref="N66">INDEX('Data Log'!$O$2:$O$196,MATCH('Data Log_BI'!$A66,'Data Log'!$AO$2:$AO$196,0))</f>
        <v/>
      </c>
      <c r="O66" s="9" t="str">
        <f t="array" ref="O66">INDEX('Data Log'!$P$2:$P$196,MATCH('Data Log_BI'!$A66,'Data Log'!$AO$2:$AO$196,0))</f>
        <v/>
      </c>
      <c r="P66" s="1" t="str">
        <f t="array" ref="P66">INDEX('Data Log'!$Q$2:$Q$196,MATCH('Data Log_BI'!$A66,'Data Log'!$AO$2:$AO$196,0))</f>
        <v/>
      </c>
      <c r="Q66" s="1" t="str">
        <f t="array" ref="Q66">INDEX('Data Log'!$R$2:$R$196,MATCH('Data Log_BI'!$A66,'Data Log'!$AO$2:$AO$196,0))</f>
        <v>Approved</v>
      </c>
      <c r="R66" s="1" t="str">
        <f t="array" ref="R66">INDEX('Data Log'!$S$2:$S$196,MATCH('Data Log_BI'!$A66,'Data Log'!$AO$2:$AO$196,0))</f>
        <v>Amila Chamindu</v>
      </c>
      <c r="S66" s="9">
        <f t="array" ref="S66">INDEX('Data Log'!$T$2:$T$196,MATCH('Data Log_BI'!$A66,'Data Log'!$AO$2:$AO$196,0))</f>
        <v>45124.56625</v>
      </c>
      <c r="T66" s="1" t="str">
        <f t="array" ref="T66">INDEX('Data Log'!$U$2:$U$196,MATCH('Data Log_BI'!$A66,'Data Log'!$AO$2:$AO$196,0))</f>
        <v/>
      </c>
      <c r="U66" s="1" t="str">
        <f t="array" ref="U66">INDEX('Data Log'!$V$2:$V$196,MATCH('Data Log_BI'!$A66,'Data Log'!$AO$2:$AO$196,0))</f>
        <v/>
      </c>
      <c r="V66" s="9" t="str">
        <f t="array" ref="V66">INDEX('Data Log'!$W$2:$W$196,MATCH('Data Log_BI'!$A66,'Data Log'!$AO$2:$AO$196,0))</f>
        <v/>
      </c>
      <c r="W66" s="1" t="str">
        <f t="array" ref="W66">INDEX('Data Log'!$X$2:$X$196,MATCH('Data Log_BI'!$A66,'Data Log'!$AO$2:$AO$196,0))</f>
        <v/>
      </c>
      <c r="X66" s="1" t="str">
        <f t="array" ref="X66">INDEX('Data Log'!$Y$2:$Y$196,MATCH('Data Log_BI'!$A66,'Data Log'!$AO$2:$AO$196,0))</f>
        <v/>
      </c>
      <c r="Y66" s="9" t="str">
        <f t="array" ref="Y66">INDEX('Data Log'!$Z$2:$Z$196,MATCH('Data Log_BI'!$A66,'Data Log'!$AO$2:$AO$196,0))</f>
        <v/>
      </c>
      <c r="Z66" s="1" t="str">
        <f t="array" ref="Z66">INDEX('Data Log'!$AA$2:$AA$196,MATCH('Data Log_BI'!$A66,'Data Log'!$AO$2:$AO$196,0))</f>
        <v/>
      </c>
      <c r="AA66" s="1" t="str">
        <f t="array" ref="AA66">INDEX('Data Log'!$AB$2:$AB$196,MATCH('Data Log_BI'!$A66,'Data Log'!$AO$2:$AO$196,0))</f>
        <v/>
      </c>
      <c r="AB66" s="9" t="str">
        <f t="array" ref="AB66">INDEX('Data Log'!$AC$2:$AC$196,MATCH('Data Log_BI'!$A66,'Data Log'!$AO$2:$AO$196,0))</f>
        <v/>
      </c>
      <c r="AC66" s="1" t="str">
        <f t="array" ref="AC66">INDEX('Data Log'!$AD$2:$AD$196,MATCH('Data Log_BI'!$A66,'Data Log'!$AO$2:$AO$196,0))</f>
        <v/>
      </c>
      <c r="AD66" s="1" t="str">
        <f t="array" ref="AD66">INDEX('Data Log'!$AE$2:$AE$196,MATCH('Data Log_BI'!$A66,'Data Log'!$AO$2:$AO$196,0))</f>
        <v/>
      </c>
      <c r="AE66" s="1" t="str">
        <f t="array" ref="AE66">INDEX('Data Log'!$AF$2:$AF$196,MATCH('Data Log_BI'!$A66,'Data Log'!$AO$2:$AO$196,0))</f>
        <v/>
      </c>
      <c r="AF66" s="9" t="str">
        <f t="array" ref="AF66">INDEX('Data Log'!$AG$2:$AG$196,MATCH('Data Log_BI'!$A66,'Data Log'!$AO$2:$AO$196,0))</f>
        <v/>
      </c>
      <c r="AG66" s="5" t="str">
        <f t="array" ref="AG66">INDEX('Data Log'!$AH$2:$AH$196,MATCH('Data Log_BI'!$A66,'Data Log'!$AO$2:$AO$196,0))</f>
        <v/>
      </c>
      <c r="AH66" s="15">
        <f t="array" ref="AH66">INDEX('Data Log'!$AI$2:$AI$196,MATCH('Data Log_BI'!$A66,'Data Log'!$AO$2:$AO$196,0))</f>
        <v>0</v>
      </c>
      <c r="AI66" s="1" t="str">
        <f t="array" ref="AI66">INDEX('Data Log'!$AJ$2:$AJ$196,MATCH('Data Log_BI'!$A66,'Data Log'!$AO$2:$AO$196,0))</f>
        <v/>
      </c>
      <c r="AJ66" s="9" t="str">
        <f t="array" ref="AJ66">INDEX('Data Log'!$AK$2:$AK$196,MATCH('Data Log_BI'!$A66,'Data Log'!$AO$2:$AO$196,0))</f>
        <v/>
      </c>
      <c r="AK66" s="1" t="str">
        <f t="array" ref="AK66">INDEX('Data Log'!$AL$2:$AL$196,MATCH('Data Log_BI'!$A66,'Data Log'!$AO$2:$AO$196,0))</f>
        <v/>
      </c>
      <c r="AL66" s="1" t="str">
        <f t="array" ref="AL66">INDEX('Data Log'!$AM$2:$AM$196,MATCH('Data Log_BI'!$A66,'Data Log'!$AO$2:$AO$196,0))</f>
        <v/>
      </c>
      <c r="AM66" s="9" t="str">
        <f t="array" ref="AM66">INDEX('Data Log'!$AN$2:$AN$196,MATCH('Data Log_BI'!$A66,'Data Log'!$AO$2:$AO$196,0))</f>
        <v/>
      </c>
      <c r="AN66" s="1">
        <f t="array" ref="AN66">INDEX('Data Log'!$A$2:$A$196,MATCH('Data Log_BI'!$A66,'Data Log'!$AO$2:$AO$196,0))</f>
        <v>237</v>
      </c>
    </row>
    <row r="67" ht="15.75" customHeight="1">
      <c r="A67" s="1" t="s">
        <v>975</v>
      </c>
      <c r="B67" s="1" t="str">
        <f t="array" ref="B67">INDEX('Data Log'!$C$2:$C$196,MATCH('Data Log_BI'!$A67,'Data Log'!$AO$2:$AO$196,0))</f>
        <v>PIS</v>
      </c>
      <c r="C67" s="9">
        <f t="array" ref="C67">INDEX('Data Log'!$D$2:$D$196,MATCH('Data Log_BI'!$A67,'Data Log'!$AO$2:$AO$196,0))</f>
        <v>45117.82639</v>
      </c>
      <c r="D67" s="4" t="str">
        <f t="array" ref="D67">INDEX('Data Log'!$E$2:$E$196,MATCH('Data Log_BI'!$A67,'Data Log'!$AO$2:$AO$196,0))</f>
        <v>ER</v>
      </c>
      <c r="E67" s="4" t="str">
        <f t="array" ref="E67">INDEX('Data Log'!$F$2:$F$196,MATCH('Data Log_BI'!$A67,'Data Log'!$AO$2:$AO$196,0))</f>
        <v>ESR</v>
      </c>
      <c r="F67" s="4" t="str">
        <f t="array" ref="F67">INDEX('Data Log'!$G$2:$G$196,MATCH('Data Log_BI'!$A67,'Data Log'!$AO$2:$AO$196,0))</f>
        <v>Browns Engineering and Construction Pvt Ltd</v>
      </c>
      <c r="G67" s="14">
        <f t="array" ref="G67">INDEX('Data Log'!$H$2:$H$196,MATCH('Data Log_BI'!$A67,'Data Log'!$AO$2:$AO$196,0))</f>
        <v>0</v>
      </c>
      <c r="H67" s="14">
        <f t="array" ref="H67">INDEX('Data Log'!$I$2:$I$196,MATCH('Data Log_BI'!$A67,'Data Log'!$AO$2:$AO$196,0))</f>
        <v>0</v>
      </c>
      <c r="I67" s="5">
        <f t="array" ref="I67">INDEX('Data Log'!$J$2:$J$196,MATCH('Data Log_BI'!$A67,'Data Log'!$AO$2:$AO$196,0))</f>
        <v>2023</v>
      </c>
      <c r="J67" s="5" t="str">
        <f t="array" ref="J67">INDEX('Data Log'!$K$2:$K$196,MATCH('Data Log_BI'!$A67,'Data Log'!$AO$2:$AO$196,0))</f>
        <v>June</v>
      </c>
      <c r="K67" s="5" t="str">
        <f t="array" ref="K67">INDEX('Data Log'!$L$2:$L$196,MATCH('Data Log_BI'!$A67,'Data Log'!$AO$2:$AO$196,0))</f>
        <v>Amila Chamindu</v>
      </c>
      <c r="L67" s="4">
        <f t="array" ref="L67">INDEX('Data Log'!$M$2:$M$196,MATCH('Data Log_BI'!$A67,'Data Log'!$AO$2:$AO$196,0))</f>
        <v>45120.88066</v>
      </c>
      <c r="M67" s="4" t="str">
        <f t="array" ref="M67">INDEX('Data Log'!$N$2:$N$196,MATCH('Data Log_BI'!$A67,'Data Log'!$AO$2:$AO$196,0))</f>
        <v>Region Update</v>
      </c>
      <c r="N67" s="1" t="str">
        <f t="array" ref="N67">INDEX('Data Log'!$O$2:$O$196,MATCH('Data Log_BI'!$A67,'Data Log'!$AO$2:$AO$196,0))</f>
        <v/>
      </c>
      <c r="O67" s="9" t="str">
        <f t="array" ref="O67">INDEX('Data Log'!$P$2:$P$196,MATCH('Data Log_BI'!$A67,'Data Log'!$AO$2:$AO$196,0))</f>
        <v/>
      </c>
      <c r="P67" s="1" t="str">
        <f t="array" ref="P67">INDEX('Data Log'!$Q$2:$Q$196,MATCH('Data Log_BI'!$A67,'Data Log'!$AO$2:$AO$196,0))</f>
        <v/>
      </c>
      <c r="Q67" s="1" t="str">
        <f t="array" ref="Q67">INDEX('Data Log'!$R$2:$R$196,MATCH('Data Log_BI'!$A67,'Data Log'!$AO$2:$AO$196,0))</f>
        <v/>
      </c>
      <c r="R67" s="1" t="str">
        <f t="array" ref="R67">INDEX('Data Log'!$S$2:$S$196,MATCH('Data Log_BI'!$A67,'Data Log'!$AO$2:$AO$196,0))</f>
        <v/>
      </c>
      <c r="S67" s="9" t="str">
        <f t="array" ref="S67">INDEX('Data Log'!$T$2:$T$196,MATCH('Data Log_BI'!$A67,'Data Log'!$AO$2:$AO$196,0))</f>
        <v/>
      </c>
      <c r="T67" s="1" t="str">
        <f t="array" ref="T67">INDEX('Data Log'!$U$2:$U$196,MATCH('Data Log_BI'!$A67,'Data Log'!$AO$2:$AO$196,0))</f>
        <v/>
      </c>
      <c r="U67" s="1" t="str">
        <f t="array" ref="U67">INDEX('Data Log'!$V$2:$V$196,MATCH('Data Log_BI'!$A67,'Data Log'!$AO$2:$AO$196,0))</f>
        <v/>
      </c>
      <c r="V67" s="9" t="str">
        <f t="array" ref="V67">INDEX('Data Log'!$W$2:$W$196,MATCH('Data Log_BI'!$A67,'Data Log'!$AO$2:$AO$196,0))</f>
        <v/>
      </c>
      <c r="W67" s="1" t="str">
        <f t="array" ref="W67">INDEX('Data Log'!$X$2:$X$196,MATCH('Data Log_BI'!$A67,'Data Log'!$AO$2:$AO$196,0))</f>
        <v/>
      </c>
      <c r="X67" s="1" t="str">
        <f t="array" ref="X67">INDEX('Data Log'!$Y$2:$Y$196,MATCH('Data Log_BI'!$A67,'Data Log'!$AO$2:$AO$196,0))</f>
        <v/>
      </c>
      <c r="Y67" s="9" t="str">
        <f t="array" ref="Y67">INDEX('Data Log'!$Z$2:$Z$196,MATCH('Data Log_BI'!$A67,'Data Log'!$AO$2:$AO$196,0))</f>
        <v/>
      </c>
      <c r="Z67" s="1" t="str">
        <f t="array" ref="Z67">INDEX('Data Log'!$AA$2:$AA$196,MATCH('Data Log_BI'!$A67,'Data Log'!$AO$2:$AO$196,0))</f>
        <v/>
      </c>
      <c r="AA67" s="1" t="str">
        <f t="array" ref="AA67">INDEX('Data Log'!$AB$2:$AB$196,MATCH('Data Log_BI'!$A67,'Data Log'!$AO$2:$AO$196,0))</f>
        <v/>
      </c>
      <c r="AB67" s="9" t="str">
        <f t="array" ref="AB67">INDEX('Data Log'!$AC$2:$AC$196,MATCH('Data Log_BI'!$A67,'Data Log'!$AO$2:$AO$196,0))</f>
        <v/>
      </c>
      <c r="AC67" s="1" t="str">
        <f t="array" ref="AC67">INDEX('Data Log'!$AD$2:$AD$196,MATCH('Data Log_BI'!$A67,'Data Log'!$AO$2:$AO$196,0))</f>
        <v/>
      </c>
      <c r="AD67" s="1" t="str">
        <f t="array" ref="AD67">INDEX('Data Log'!$AE$2:$AE$196,MATCH('Data Log_BI'!$A67,'Data Log'!$AO$2:$AO$196,0))</f>
        <v/>
      </c>
      <c r="AE67" s="1" t="str">
        <f t="array" ref="AE67">INDEX('Data Log'!$AF$2:$AF$196,MATCH('Data Log_BI'!$A67,'Data Log'!$AO$2:$AO$196,0))</f>
        <v/>
      </c>
      <c r="AF67" s="9" t="str">
        <f t="array" ref="AF67">INDEX('Data Log'!$AG$2:$AG$196,MATCH('Data Log_BI'!$A67,'Data Log'!$AO$2:$AO$196,0))</f>
        <v/>
      </c>
      <c r="AG67" s="5" t="str">
        <f t="array" ref="AG67">INDEX('Data Log'!$AH$2:$AH$196,MATCH('Data Log_BI'!$A67,'Data Log'!$AO$2:$AO$196,0))</f>
        <v/>
      </c>
      <c r="AH67" s="15">
        <f t="array" ref="AH67">INDEX('Data Log'!$AI$2:$AI$196,MATCH('Data Log_BI'!$A67,'Data Log'!$AO$2:$AO$196,0))</f>
        <v>0</v>
      </c>
      <c r="AI67" s="1" t="str">
        <f t="array" ref="AI67">INDEX('Data Log'!$AJ$2:$AJ$196,MATCH('Data Log_BI'!$A67,'Data Log'!$AO$2:$AO$196,0))</f>
        <v/>
      </c>
      <c r="AJ67" s="9" t="str">
        <f t="array" ref="AJ67">INDEX('Data Log'!$AK$2:$AK$196,MATCH('Data Log_BI'!$A67,'Data Log'!$AO$2:$AO$196,0))</f>
        <v/>
      </c>
      <c r="AK67" s="1" t="str">
        <f t="array" ref="AK67">INDEX('Data Log'!$AL$2:$AL$196,MATCH('Data Log_BI'!$A67,'Data Log'!$AO$2:$AO$196,0))</f>
        <v/>
      </c>
      <c r="AL67" s="1" t="str">
        <f t="array" ref="AL67">INDEX('Data Log'!$AM$2:$AM$196,MATCH('Data Log_BI'!$A67,'Data Log'!$AO$2:$AO$196,0))</f>
        <v/>
      </c>
      <c r="AM67" s="9" t="str">
        <f t="array" ref="AM67">INDEX('Data Log'!$AN$2:$AN$196,MATCH('Data Log_BI'!$A67,'Data Log'!$AO$2:$AO$196,0))</f>
        <v/>
      </c>
      <c r="AN67" s="1">
        <f t="array" ref="AN67">INDEX('Data Log'!$A$2:$A$196,MATCH('Data Log_BI'!$A67,'Data Log'!$AO$2:$AO$196,0))</f>
        <v>214</v>
      </c>
    </row>
    <row r="68" ht="15.75" customHeight="1">
      <c r="A68" s="1" t="s">
        <v>976</v>
      </c>
      <c r="B68" s="1" t="str">
        <f t="array" ref="B68">INDEX('Data Log'!$C$2:$C$196,MATCH('Data Log_BI'!$A68,'Data Log'!$AO$2:$AO$196,0))</f>
        <v>PIS</v>
      </c>
      <c r="C68" s="9">
        <f t="array" ref="C68">INDEX('Data Log'!$D$2:$D$196,MATCH('Data Log_BI'!$A68,'Data Log'!$AO$2:$AO$196,0))</f>
        <v>45117.82639</v>
      </c>
      <c r="D68" s="4" t="str">
        <f t="array" ref="D68">INDEX('Data Log'!$E$2:$E$196,MATCH('Data Log_BI'!$A68,'Data Log'!$AO$2:$AO$196,0))</f>
        <v>ER</v>
      </c>
      <c r="E68" s="4" t="str">
        <f t="array" ref="E68">INDEX('Data Log'!$F$2:$F$196,MATCH('Data Log_BI'!$A68,'Data Log'!$AO$2:$AO$196,0))</f>
        <v>ESR</v>
      </c>
      <c r="F68" s="4" t="str">
        <f t="array" ref="F68">INDEX('Data Log'!$G$2:$G$196,MATCH('Data Log_BI'!$A68,'Data Log'!$AO$2:$AO$196,0))</f>
        <v>Browns Engineering and Construction Pvt Ltd</v>
      </c>
      <c r="G68" s="14">
        <f t="array" ref="G68">INDEX('Data Log'!$H$2:$H$196,MATCH('Data Log_BI'!$A68,'Data Log'!$AO$2:$AO$196,0))</f>
        <v>0</v>
      </c>
      <c r="H68" s="14">
        <f t="array" ref="H68">INDEX('Data Log'!$I$2:$I$196,MATCH('Data Log_BI'!$A68,'Data Log'!$AO$2:$AO$196,0))</f>
        <v>2135410.44</v>
      </c>
      <c r="I68" s="5">
        <f t="array" ref="I68">INDEX('Data Log'!$J$2:$J$196,MATCH('Data Log_BI'!$A68,'Data Log'!$AO$2:$AO$196,0))</f>
        <v>2023</v>
      </c>
      <c r="J68" s="5" t="str">
        <f t="array" ref="J68">INDEX('Data Log'!$K$2:$K$196,MATCH('Data Log_BI'!$A68,'Data Log'!$AO$2:$AO$196,0))</f>
        <v>June</v>
      </c>
      <c r="K68" s="5" t="str">
        <f t="array" ref="K68">INDEX('Data Log'!$L$2:$L$196,MATCH('Data Log_BI'!$A68,'Data Log'!$AO$2:$AO$196,0))</f>
        <v/>
      </c>
      <c r="L68" s="4" t="str">
        <f t="array" ref="L68">INDEX('Data Log'!$M$2:$M$196,MATCH('Data Log_BI'!$A68,'Data Log'!$AO$2:$AO$196,0))</f>
        <v/>
      </c>
      <c r="M68" s="4" t="str">
        <f t="array" ref="M68">INDEX('Data Log'!$N$2:$N$196,MATCH('Data Log_BI'!$A68,'Data Log'!$AO$2:$AO$196,0))</f>
        <v>Submit Invoice</v>
      </c>
      <c r="N68" s="1" t="str">
        <f t="array" ref="N68">INDEX('Data Log'!$O$2:$O$196,MATCH('Data Log_BI'!$A68,'Data Log'!$AO$2:$AO$196,0))</f>
        <v>Kaveesha Perera</v>
      </c>
      <c r="O68" s="9">
        <f t="array" ref="O68">INDEX('Data Log'!$P$2:$P$196,MATCH('Data Log_BI'!$A68,'Data Log'!$AO$2:$AO$196,0))</f>
        <v>45124.55027</v>
      </c>
      <c r="P68" s="1" t="str">
        <f t="array" ref="P68">INDEX('Data Log'!$Q$2:$Q$196,MATCH('Data Log_BI'!$A68,'Data Log'!$AO$2:$AO$196,0))</f>
        <v/>
      </c>
      <c r="Q68" s="1" t="str">
        <f t="array" ref="Q68">INDEX('Data Log'!$R$2:$R$196,MATCH('Data Log_BI'!$A68,'Data Log'!$AO$2:$AO$196,0))</f>
        <v/>
      </c>
      <c r="R68" s="1" t="str">
        <f t="array" ref="R68">INDEX('Data Log'!$S$2:$S$196,MATCH('Data Log_BI'!$A68,'Data Log'!$AO$2:$AO$196,0))</f>
        <v/>
      </c>
      <c r="S68" s="9" t="str">
        <f t="array" ref="S68">INDEX('Data Log'!$T$2:$T$196,MATCH('Data Log_BI'!$A68,'Data Log'!$AO$2:$AO$196,0))</f>
        <v/>
      </c>
      <c r="T68" s="1" t="str">
        <f t="array" ref="T68">INDEX('Data Log'!$U$2:$U$196,MATCH('Data Log_BI'!$A68,'Data Log'!$AO$2:$AO$196,0))</f>
        <v/>
      </c>
      <c r="U68" s="1" t="str">
        <f t="array" ref="U68">INDEX('Data Log'!$V$2:$V$196,MATCH('Data Log_BI'!$A68,'Data Log'!$AO$2:$AO$196,0))</f>
        <v/>
      </c>
      <c r="V68" s="9" t="str">
        <f t="array" ref="V68">INDEX('Data Log'!$W$2:$W$196,MATCH('Data Log_BI'!$A68,'Data Log'!$AO$2:$AO$196,0))</f>
        <v/>
      </c>
      <c r="W68" s="1" t="str">
        <f t="array" ref="W68">INDEX('Data Log'!$X$2:$X$196,MATCH('Data Log_BI'!$A68,'Data Log'!$AO$2:$AO$196,0))</f>
        <v/>
      </c>
      <c r="X68" s="1" t="str">
        <f t="array" ref="X68">INDEX('Data Log'!$Y$2:$Y$196,MATCH('Data Log_BI'!$A68,'Data Log'!$AO$2:$AO$196,0))</f>
        <v/>
      </c>
      <c r="Y68" s="9" t="str">
        <f t="array" ref="Y68">INDEX('Data Log'!$Z$2:$Z$196,MATCH('Data Log_BI'!$A68,'Data Log'!$AO$2:$AO$196,0))</f>
        <v/>
      </c>
      <c r="Z68" s="1" t="str">
        <f t="array" ref="Z68">INDEX('Data Log'!$AA$2:$AA$196,MATCH('Data Log_BI'!$A68,'Data Log'!$AO$2:$AO$196,0))</f>
        <v/>
      </c>
      <c r="AA68" s="1" t="str">
        <f t="array" ref="AA68">INDEX('Data Log'!$AB$2:$AB$196,MATCH('Data Log_BI'!$A68,'Data Log'!$AO$2:$AO$196,0))</f>
        <v/>
      </c>
      <c r="AB68" s="9" t="str">
        <f t="array" ref="AB68">INDEX('Data Log'!$AC$2:$AC$196,MATCH('Data Log_BI'!$A68,'Data Log'!$AO$2:$AO$196,0))</f>
        <v/>
      </c>
      <c r="AC68" s="1" t="str">
        <f t="array" ref="AC68">INDEX('Data Log'!$AD$2:$AD$196,MATCH('Data Log_BI'!$A68,'Data Log'!$AO$2:$AO$196,0))</f>
        <v/>
      </c>
      <c r="AD68" s="1" t="str">
        <f t="array" ref="AD68">INDEX('Data Log'!$AE$2:$AE$196,MATCH('Data Log_BI'!$A68,'Data Log'!$AO$2:$AO$196,0))</f>
        <v/>
      </c>
      <c r="AE68" s="1" t="str">
        <f t="array" ref="AE68">INDEX('Data Log'!$AF$2:$AF$196,MATCH('Data Log_BI'!$A68,'Data Log'!$AO$2:$AO$196,0))</f>
        <v/>
      </c>
      <c r="AF68" s="9" t="str">
        <f t="array" ref="AF68">INDEX('Data Log'!$AG$2:$AG$196,MATCH('Data Log_BI'!$A68,'Data Log'!$AO$2:$AO$196,0))</f>
        <v/>
      </c>
      <c r="AG68" s="5" t="str">
        <f t="array" ref="AG68">INDEX('Data Log'!$AH$2:$AH$196,MATCH('Data Log_BI'!$A68,'Data Log'!$AO$2:$AO$196,0))</f>
        <v/>
      </c>
      <c r="AH68" s="15">
        <f t="array" ref="AH68">INDEX('Data Log'!$AI$2:$AI$196,MATCH('Data Log_BI'!$A68,'Data Log'!$AO$2:$AO$196,0))</f>
        <v>0</v>
      </c>
      <c r="AI68" s="1" t="str">
        <f t="array" ref="AI68">INDEX('Data Log'!$AJ$2:$AJ$196,MATCH('Data Log_BI'!$A68,'Data Log'!$AO$2:$AO$196,0))</f>
        <v/>
      </c>
      <c r="AJ68" s="9" t="str">
        <f t="array" ref="AJ68">INDEX('Data Log'!$AK$2:$AK$196,MATCH('Data Log_BI'!$A68,'Data Log'!$AO$2:$AO$196,0))</f>
        <v/>
      </c>
      <c r="AK68" s="1" t="str">
        <f t="array" ref="AK68">INDEX('Data Log'!$AL$2:$AL$196,MATCH('Data Log_BI'!$A68,'Data Log'!$AO$2:$AO$196,0))</f>
        <v/>
      </c>
      <c r="AL68" s="1" t="str">
        <f t="array" ref="AL68">INDEX('Data Log'!$AM$2:$AM$196,MATCH('Data Log_BI'!$A68,'Data Log'!$AO$2:$AO$196,0))</f>
        <v/>
      </c>
      <c r="AM68" s="9" t="str">
        <f t="array" ref="AM68">INDEX('Data Log'!$AN$2:$AN$196,MATCH('Data Log_BI'!$A68,'Data Log'!$AO$2:$AO$196,0))</f>
        <v/>
      </c>
      <c r="AN68" s="1">
        <f t="array" ref="AN68">INDEX('Data Log'!$A$2:$A$196,MATCH('Data Log_BI'!$A68,'Data Log'!$AO$2:$AO$196,0))</f>
        <v>233</v>
      </c>
    </row>
    <row r="69" ht="15.75" customHeight="1">
      <c r="A69" s="1" t="s">
        <v>977</v>
      </c>
      <c r="B69" s="1" t="str">
        <f t="array" ref="B69">INDEX('Data Log'!$C$2:$C$196,MATCH('Data Log_BI'!$A69,'Data Log'!$AO$2:$AO$196,0))</f>
        <v>Refuel</v>
      </c>
      <c r="C69" s="9">
        <f t="array" ref="C69">INDEX('Data Log'!$D$2:$D$196,MATCH('Data Log_BI'!$A69,'Data Log'!$AO$2:$AO$196,0))</f>
        <v>45117.82639</v>
      </c>
      <c r="D69" s="4" t="str">
        <f t="array" ref="D69">INDEX('Data Log'!$E$2:$E$196,MATCH('Data Log_BI'!$A69,'Data Log'!$AO$2:$AO$196,0))</f>
        <v>ER</v>
      </c>
      <c r="E69" s="4" t="str">
        <f t="array" ref="E69">INDEX('Data Log'!$F$2:$F$196,MATCH('Data Log_BI'!$A69,'Data Log'!$AO$2:$AO$196,0))</f>
        <v>ESR</v>
      </c>
      <c r="F69" s="4" t="str">
        <f t="array" ref="F69">INDEX('Data Log'!$G$2:$G$196,MATCH('Data Log_BI'!$A69,'Data Log'!$AO$2:$AO$196,0))</f>
        <v>Browns Engineering and Construction Pvt Ltd</v>
      </c>
      <c r="G69" s="14">
        <f t="array" ref="G69">INDEX('Data Log'!$H$2:$H$196,MATCH('Data Log_BI'!$A69,'Data Log'!$AO$2:$AO$196,0))</f>
        <v>0</v>
      </c>
      <c r="H69" s="14">
        <f t="array" ref="H69">INDEX('Data Log'!$I$2:$I$196,MATCH('Data Log_BI'!$A69,'Data Log'!$AO$2:$AO$196,0))</f>
        <v>331407.36</v>
      </c>
      <c r="I69" s="5">
        <f t="array" ref="I69">INDEX('Data Log'!$J$2:$J$196,MATCH('Data Log_BI'!$A69,'Data Log'!$AO$2:$AO$196,0))</f>
        <v>2023</v>
      </c>
      <c r="J69" s="5" t="str">
        <f t="array" ref="J69">INDEX('Data Log'!$K$2:$K$196,MATCH('Data Log_BI'!$A69,'Data Log'!$AO$2:$AO$196,0))</f>
        <v>June</v>
      </c>
      <c r="K69" s="5" t="str">
        <f t="array" ref="K69">INDEX('Data Log'!$L$2:$L$196,MATCH('Data Log_BI'!$A69,'Data Log'!$AO$2:$AO$196,0))</f>
        <v>Amila Chamindu</v>
      </c>
      <c r="L69" s="4" t="str">
        <f t="array" ref="L69">INDEX('Data Log'!$M$2:$M$196,MATCH('Data Log_BI'!$A69,'Data Log'!$AO$2:$AO$196,0))</f>
        <v/>
      </c>
      <c r="M69" s="4" t="str">
        <f t="array" ref="M69">INDEX('Data Log'!$N$2:$N$196,MATCH('Data Log_BI'!$A69,'Data Log'!$AO$2:$AO$196,0))</f>
        <v>Invoice Validation</v>
      </c>
      <c r="N69" s="1" t="str">
        <f t="array" ref="N69">INDEX('Data Log'!$O$2:$O$196,MATCH('Data Log_BI'!$A69,'Data Log'!$AO$2:$AO$196,0))</f>
        <v/>
      </c>
      <c r="O69" s="9" t="str">
        <f t="array" ref="O69">INDEX('Data Log'!$P$2:$P$196,MATCH('Data Log_BI'!$A69,'Data Log'!$AO$2:$AO$196,0))</f>
        <v/>
      </c>
      <c r="P69" s="1" t="str">
        <f t="array" ref="P69">INDEX('Data Log'!$Q$2:$Q$196,MATCH('Data Log_BI'!$A69,'Data Log'!$AO$2:$AO$196,0))</f>
        <v/>
      </c>
      <c r="Q69" s="1" t="str">
        <f t="array" ref="Q69">INDEX('Data Log'!$R$2:$R$196,MATCH('Data Log_BI'!$A69,'Data Log'!$AO$2:$AO$196,0))</f>
        <v>Approved</v>
      </c>
      <c r="R69" s="1" t="str">
        <f t="array" ref="R69">INDEX('Data Log'!$S$2:$S$196,MATCH('Data Log_BI'!$A69,'Data Log'!$AO$2:$AO$196,0))</f>
        <v>Isuru Sunimal</v>
      </c>
      <c r="S69" s="9">
        <f t="array" ref="S69">INDEX('Data Log'!$T$2:$T$196,MATCH('Data Log_BI'!$A69,'Data Log'!$AO$2:$AO$196,0))</f>
        <v>45131.37711</v>
      </c>
      <c r="T69" s="1" t="str">
        <f t="array" ref="T69">INDEX('Data Log'!$U$2:$U$196,MATCH('Data Log_BI'!$A69,'Data Log'!$AO$2:$AO$196,0))</f>
        <v/>
      </c>
      <c r="U69" s="1" t="str">
        <f t="array" ref="U69">INDEX('Data Log'!$V$2:$V$196,MATCH('Data Log_BI'!$A69,'Data Log'!$AO$2:$AO$196,0))</f>
        <v/>
      </c>
      <c r="V69" s="9" t="str">
        <f t="array" ref="V69">INDEX('Data Log'!$W$2:$W$196,MATCH('Data Log_BI'!$A69,'Data Log'!$AO$2:$AO$196,0))</f>
        <v/>
      </c>
      <c r="W69" s="1" t="str">
        <f t="array" ref="W69">INDEX('Data Log'!$X$2:$X$196,MATCH('Data Log_BI'!$A69,'Data Log'!$AO$2:$AO$196,0))</f>
        <v/>
      </c>
      <c r="X69" s="1" t="str">
        <f t="array" ref="X69">INDEX('Data Log'!$Y$2:$Y$196,MATCH('Data Log_BI'!$A69,'Data Log'!$AO$2:$AO$196,0))</f>
        <v/>
      </c>
      <c r="Y69" s="9" t="str">
        <f t="array" ref="Y69">INDEX('Data Log'!$Z$2:$Z$196,MATCH('Data Log_BI'!$A69,'Data Log'!$AO$2:$AO$196,0))</f>
        <v/>
      </c>
      <c r="Z69" s="1" t="str">
        <f t="array" ref="Z69">INDEX('Data Log'!$AA$2:$AA$196,MATCH('Data Log_BI'!$A69,'Data Log'!$AO$2:$AO$196,0))</f>
        <v/>
      </c>
      <c r="AA69" s="1" t="str">
        <f t="array" ref="AA69">INDEX('Data Log'!$AB$2:$AB$196,MATCH('Data Log_BI'!$A69,'Data Log'!$AO$2:$AO$196,0))</f>
        <v/>
      </c>
      <c r="AB69" s="9" t="str">
        <f t="array" ref="AB69">INDEX('Data Log'!$AC$2:$AC$196,MATCH('Data Log_BI'!$A69,'Data Log'!$AO$2:$AO$196,0))</f>
        <v/>
      </c>
      <c r="AC69" s="1" t="str">
        <f t="array" ref="AC69">INDEX('Data Log'!$AD$2:$AD$196,MATCH('Data Log_BI'!$A69,'Data Log'!$AO$2:$AO$196,0))</f>
        <v/>
      </c>
      <c r="AD69" s="1" t="str">
        <f t="array" ref="AD69">INDEX('Data Log'!$AE$2:$AE$196,MATCH('Data Log_BI'!$A69,'Data Log'!$AO$2:$AO$196,0))</f>
        <v/>
      </c>
      <c r="AE69" s="1" t="str">
        <f t="array" ref="AE69">INDEX('Data Log'!$AF$2:$AF$196,MATCH('Data Log_BI'!$A69,'Data Log'!$AO$2:$AO$196,0))</f>
        <v/>
      </c>
      <c r="AF69" s="9" t="str">
        <f t="array" ref="AF69">INDEX('Data Log'!$AG$2:$AG$196,MATCH('Data Log_BI'!$A69,'Data Log'!$AO$2:$AO$196,0))</f>
        <v/>
      </c>
      <c r="AG69" s="5" t="str">
        <f t="array" ref="AG69">INDEX('Data Log'!$AH$2:$AH$196,MATCH('Data Log_BI'!$A69,'Data Log'!$AO$2:$AO$196,0))</f>
        <v/>
      </c>
      <c r="AH69" s="15">
        <f t="array" ref="AH69">INDEX('Data Log'!$AI$2:$AI$196,MATCH('Data Log_BI'!$A69,'Data Log'!$AO$2:$AO$196,0))</f>
        <v>0</v>
      </c>
      <c r="AI69" s="1" t="str">
        <f t="array" ref="AI69">INDEX('Data Log'!$AJ$2:$AJ$196,MATCH('Data Log_BI'!$A69,'Data Log'!$AO$2:$AO$196,0))</f>
        <v/>
      </c>
      <c r="AJ69" s="9" t="str">
        <f t="array" ref="AJ69">INDEX('Data Log'!$AK$2:$AK$196,MATCH('Data Log_BI'!$A69,'Data Log'!$AO$2:$AO$196,0))</f>
        <v/>
      </c>
      <c r="AK69" s="1" t="str">
        <f t="array" ref="AK69">INDEX('Data Log'!$AL$2:$AL$196,MATCH('Data Log_BI'!$A69,'Data Log'!$AO$2:$AO$196,0))</f>
        <v/>
      </c>
      <c r="AL69" s="1" t="str">
        <f t="array" ref="AL69">INDEX('Data Log'!$AM$2:$AM$196,MATCH('Data Log_BI'!$A69,'Data Log'!$AO$2:$AO$196,0))</f>
        <v/>
      </c>
      <c r="AM69" s="9" t="str">
        <f t="array" ref="AM69">INDEX('Data Log'!$AN$2:$AN$196,MATCH('Data Log_BI'!$A69,'Data Log'!$AO$2:$AO$196,0))</f>
        <v/>
      </c>
      <c r="AN69" s="1">
        <f t="array" ref="AN69">INDEX('Data Log'!$A$2:$A$196,MATCH('Data Log_BI'!$A69,'Data Log'!$AO$2:$AO$196,0))</f>
        <v>401</v>
      </c>
    </row>
    <row r="70" ht="15.75" customHeight="1">
      <c r="A70" s="1" t="s">
        <v>978</v>
      </c>
      <c r="B70" s="1" t="str">
        <f t="array" ref="B70">INDEX('Data Log'!$C$2:$C$196,MATCH('Data Log_BI'!$A70,'Data Log'!$AO$2:$AO$196,0))</f>
        <v>Refuel</v>
      </c>
      <c r="C70" s="9">
        <f t="array" ref="C70">INDEX('Data Log'!$D$2:$D$196,MATCH('Data Log_BI'!$A70,'Data Log'!$AO$2:$AO$196,0))</f>
        <v>45117.82639</v>
      </c>
      <c r="D70" s="4" t="str">
        <f t="array" ref="D70">INDEX('Data Log'!$E$2:$E$196,MATCH('Data Log_BI'!$A70,'Data Log'!$AO$2:$AO$196,0))</f>
        <v>ER</v>
      </c>
      <c r="E70" s="4" t="str">
        <f t="array" ref="E70">INDEX('Data Log'!$F$2:$F$196,MATCH('Data Log_BI'!$A70,'Data Log'!$AO$2:$AO$196,0))</f>
        <v>ESR</v>
      </c>
      <c r="F70" s="4" t="str">
        <f t="array" ref="F70">INDEX('Data Log'!$G$2:$G$196,MATCH('Data Log_BI'!$A70,'Data Log'!$AO$2:$AO$196,0))</f>
        <v>Browns Engineering and Construction Pvt Ltd</v>
      </c>
      <c r="G70" s="14">
        <f t="array" ref="G70">INDEX('Data Log'!$H$2:$H$196,MATCH('Data Log_BI'!$A70,'Data Log'!$AO$2:$AO$196,0))</f>
        <v>0</v>
      </c>
      <c r="H70" s="14">
        <f t="array" ref="H70">INDEX('Data Log'!$I$2:$I$196,MATCH('Data Log_BI'!$A70,'Data Log'!$AO$2:$AO$196,0))</f>
        <v>0</v>
      </c>
      <c r="I70" s="5">
        <f t="array" ref="I70">INDEX('Data Log'!$J$2:$J$196,MATCH('Data Log_BI'!$A70,'Data Log'!$AO$2:$AO$196,0))</f>
        <v>2023</v>
      </c>
      <c r="J70" s="5" t="str">
        <f t="array" ref="J70">INDEX('Data Log'!$K$2:$K$196,MATCH('Data Log_BI'!$A70,'Data Log'!$AO$2:$AO$196,0))</f>
        <v>June</v>
      </c>
      <c r="K70" s="5" t="str">
        <f t="array" ref="K70">INDEX('Data Log'!$L$2:$L$196,MATCH('Data Log_BI'!$A70,'Data Log'!$AO$2:$AO$196,0))</f>
        <v>Amila Chamindu</v>
      </c>
      <c r="L70" s="4">
        <f t="array" ref="L70">INDEX('Data Log'!$M$2:$M$196,MATCH('Data Log_BI'!$A70,'Data Log'!$AO$2:$AO$196,0))</f>
        <v>45120.88214</v>
      </c>
      <c r="M70" s="4" t="str">
        <f t="array" ref="M70">INDEX('Data Log'!$N$2:$N$196,MATCH('Data Log_BI'!$A70,'Data Log'!$AO$2:$AO$196,0))</f>
        <v>Region Update</v>
      </c>
      <c r="N70" s="1" t="str">
        <f t="array" ref="N70">INDEX('Data Log'!$O$2:$O$196,MATCH('Data Log_BI'!$A70,'Data Log'!$AO$2:$AO$196,0))</f>
        <v/>
      </c>
      <c r="O70" s="9" t="str">
        <f t="array" ref="O70">INDEX('Data Log'!$P$2:$P$196,MATCH('Data Log_BI'!$A70,'Data Log'!$AO$2:$AO$196,0))</f>
        <v/>
      </c>
      <c r="P70" s="1" t="str">
        <f t="array" ref="P70">INDEX('Data Log'!$Q$2:$Q$196,MATCH('Data Log_BI'!$A70,'Data Log'!$AO$2:$AO$196,0))</f>
        <v/>
      </c>
      <c r="Q70" s="1" t="str">
        <f t="array" ref="Q70">INDEX('Data Log'!$R$2:$R$196,MATCH('Data Log_BI'!$A70,'Data Log'!$AO$2:$AO$196,0))</f>
        <v/>
      </c>
      <c r="R70" s="1" t="str">
        <f t="array" ref="R70">INDEX('Data Log'!$S$2:$S$196,MATCH('Data Log_BI'!$A70,'Data Log'!$AO$2:$AO$196,0))</f>
        <v/>
      </c>
      <c r="S70" s="9" t="str">
        <f t="array" ref="S70">INDEX('Data Log'!$T$2:$T$196,MATCH('Data Log_BI'!$A70,'Data Log'!$AO$2:$AO$196,0))</f>
        <v/>
      </c>
      <c r="T70" s="1" t="str">
        <f t="array" ref="T70">INDEX('Data Log'!$U$2:$U$196,MATCH('Data Log_BI'!$A70,'Data Log'!$AO$2:$AO$196,0))</f>
        <v/>
      </c>
      <c r="U70" s="1" t="str">
        <f t="array" ref="U70">INDEX('Data Log'!$V$2:$V$196,MATCH('Data Log_BI'!$A70,'Data Log'!$AO$2:$AO$196,0))</f>
        <v/>
      </c>
      <c r="V70" s="9" t="str">
        <f t="array" ref="V70">INDEX('Data Log'!$W$2:$W$196,MATCH('Data Log_BI'!$A70,'Data Log'!$AO$2:$AO$196,0))</f>
        <v/>
      </c>
      <c r="W70" s="1" t="str">
        <f t="array" ref="W70">INDEX('Data Log'!$X$2:$X$196,MATCH('Data Log_BI'!$A70,'Data Log'!$AO$2:$AO$196,0))</f>
        <v/>
      </c>
      <c r="X70" s="1" t="str">
        <f t="array" ref="X70">INDEX('Data Log'!$Y$2:$Y$196,MATCH('Data Log_BI'!$A70,'Data Log'!$AO$2:$AO$196,0))</f>
        <v/>
      </c>
      <c r="Y70" s="9" t="str">
        <f t="array" ref="Y70">INDEX('Data Log'!$Z$2:$Z$196,MATCH('Data Log_BI'!$A70,'Data Log'!$AO$2:$AO$196,0))</f>
        <v/>
      </c>
      <c r="Z70" s="1" t="str">
        <f t="array" ref="Z70">INDEX('Data Log'!$AA$2:$AA$196,MATCH('Data Log_BI'!$A70,'Data Log'!$AO$2:$AO$196,0))</f>
        <v/>
      </c>
      <c r="AA70" s="1" t="str">
        <f t="array" ref="AA70">INDEX('Data Log'!$AB$2:$AB$196,MATCH('Data Log_BI'!$A70,'Data Log'!$AO$2:$AO$196,0))</f>
        <v/>
      </c>
      <c r="AB70" s="9" t="str">
        <f t="array" ref="AB70">INDEX('Data Log'!$AC$2:$AC$196,MATCH('Data Log_BI'!$A70,'Data Log'!$AO$2:$AO$196,0))</f>
        <v/>
      </c>
      <c r="AC70" s="1" t="str">
        <f t="array" ref="AC70">INDEX('Data Log'!$AD$2:$AD$196,MATCH('Data Log_BI'!$A70,'Data Log'!$AO$2:$AO$196,0))</f>
        <v/>
      </c>
      <c r="AD70" s="1" t="str">
        <f t="array" ref="AD70">INDEX('Data Log'!$AE$2:$AE$196,MATCH('Data Log_BI'!$A70,'Data Log'!$AO$2:$AO$196,0))</f>
        <v/>
      </c>
      <c r="AE70" s="1" t="str">
        <f t="array" ref="AE70">INDEX('Data Log'!$AF$2:$AF$196,MATCH('Data Log_BI'!$A70,'Data Log'!$AO$2:$AO$196,0))</f>
        <v/>
      </c>
      <c r="AF70" s="9" t="str">
        <f t="array" ref="AF70">INDEX('Data Log'!$AG$2:$AG$196,MATCH('Data Log_BI'!$A70,'Data Log'!$AO$2:$AO$196,0))</f>
        <v/>
      </c>
      <c r="AG70" s="5" t="str">
        <f t="array" ref="AG70">INDEX('Data Log'!$AH$2:$AH$196,MATCH('Data Log_BI'!$A70,'Data Log'!$AO$2:$AO$196,0))</f>
        <v/>
      </c>
      <c r="AH70" s="15">
        <f t="array" ref="AH70">INDEX('Data Log'!$AI$2:$AI$196,MATCH('Data Log_BI'!$A70,'Data Log'!$AO$2:$AO$196,0))</f>
        <v>0</v>
      </c>
      <c r="AI70" s="1" t="str">
        <f t="array" ref="AI70">INDEX('Data Log'!$AJ$2:$AJ$196,MATCH('Data Log_BI'!$A70,'Data Log'!$AO$2:$AO$196,0))</f>
        <v/>
      </c>
      <c r="AJ70" s="9" t="str">
        <f t="array" ref="AJ70">INDEX('Data Log'!$AK$2:$AK$196,MATCH('Data Log_BI'!$A70,'Data Log'!$AO$2:$AO$196,0))</f>
        <v/>
      </c>
      <c r="AK70" s="1" t="str">
        <f t="array" ref="AK70">INDEX('Data Log'!$AL$2:$AL$196,MATCH('Data Log_BI'!$A70,'Data Log'!$AO$2:$AO$196,0))</f>
        <v/>
      </c>
      <c r="AL70" s="1" t="str">
        <f t="array" ref="AL70">INDEX('Data Log'!$AM$2:$AM$196,MATCH('Data Log_BI'!$A70,'Data Log'!$AO$2:$AO$196,0))</f>
        <v/>
      </c>
      <c r="AM70" s="9" t="str">
        <f t="array" ref="AM70">INDEX('Data Log'!$AN$2:$AN$196,MATCH('Data Log_BI'!$A70,'Data Log'!$AO$2:$AO$196,0))</f>
        <v/>
      </c>
      <c r="AN70" s="1">
        <f t="array" ref="AN70">INDEX('Data Log'!$A$2:$A$196,MATCH('Data Log_BI'!$A70,'Data Log'!$AO$2:$AO$196,0))</f>
        <v>215</v>
      </c>
    </row>
    <row r="71" ht="15.75" customHeight="1">
      <c r="A71" s="1" t="s">
        <v>979</v>
      </c>
      <c r="B71" s="1" t="str">
        <f t="array" ref="B71">INDEX('Data Log'!$C$2:$C$196,MATCH('Data Log_BI'!$A71,'Data Log'!$AO$2:$AO$196,0))</f>
        <v>Refuel</v>
      </c>
      <c r="C71" s="9">
        <f t="array" ref="C71">INDEX('Data Log'!$D$2:$D$196,MATCH('Data Log_BI'!$A71,'Data Log'!$AO$2:$AO$196,0))</f>
        <v>45117.82639</v>
      </c>
      <c r="D71" s="4" t="str">
        <f t="array" ref="D71">INDEX('Data Log'!$E$2:$E$196,MATCH('Data Log_BI'!$A71,'Data Log'!$AO$2:$AO$196,0))</f>
        <v>ER</v>
      </c>
      <c r="E71" s="4" t="str">
        <f t="array" ref="E71">INDEX('Data Log'!$F$2:$F$196,MATCH('Data Log_BI'!$A71,'Data Log'!$AO$2:$AO$196,0))</f>
        <v>ESR</v>
      </c>
      <c r="F71" s="4" t="str">
        <f t="array" ref="F71">INDEX('Data Log'!$G$2:$G$196,MATCH('Data Log_BI'!$A71,'Data Log'!$AO$2:$AO$196,0))</f>
        <v>Browns Engineering and Construction Pvt Ltd</v>
      </c>
      <c r="G71" s="14">
        <f t="array" ref="G71">INDEX('Data Log'!$H$2:$H$196,MATCH('Data Log_BI'!$A71,'Data Log'!$AO$2:$AO$196,0))</f>
        <v>0</v>
      </c>
      <c r="H71" s="14">
        <f t="array" ref="H71">INDEX('Data Log'!$I$2:$I$196,MATCH('Data Log_BI'!$A71,'Data Log'!$AO$2:$AO$196,0))</f>
        <v>331407.36</v>
      </c>
      <c r="I71" s="5">
        <f t="array" ref="I71">INDEX('Data Log'!$J$2:$J$196,MATCH('Data Log_BI'!$A71,'Data Log'!$AO$2:$AO$196,0))</f>
        <v>2023</v>
      </c>
      <c r="J71" s="5" t="str">
        <f t="array" ref="J71">INDEX('Data Log'!$K$2:$K$196,MATCH('Data Log_BI'!$A71,'Data Log'!$AO$2:$AO$196,0))</f>
        <v>June</v>
      </c>
      <c r="K71" s="5" t="str">
        <f t="array" ref="K71">INDEX('Data Log'!$L$2:$L$196,MATCH('Data Log_BI'!$A71,'Data Log'!$AO$2:$AO$196,0))</f>
        <v/>
      </c>
      <c r="L71" s="4" t="str">
        <f t="array" ref="L71">INDEX('Data Log'!$M$2:$M$196,MATCH('Data Log_BI'!$A71,'Data Log'!$AO$2:$AO$196,0))</f>
        <v/>
      </c>
      <c r="M71" s="4" t="str">
        <f t="array" ref="M71">INDEX('Data Log'!$N$2:$N$196,MATCH('Data Log_BI'!$A71,'Data Log'!$AO$2:$AO$196,0))</f>
        <v>Submit Invoice</v>
      </c>
      <c r="N71" s="1" t="str">
        <f t="array" ref="N71">INDEX('Data Log'!$O$2:$O$196,MATCH('Data Log_BI'!$A71,'Data Log'!$AO$2:$AO$196,0))</f>
        <v>Kaveesha Perera</v>
      </c>
      <c r="O71" s="9">
        <f t="array" ref="O71">INDEX('Data Log'!$P$2:$P$196,MATCH('Data Log_BI'!$A71,'Data Log'!$AO$2:$AO$196,0))</f>
        <v>45124.65935</v>
      </c>
      <c r="P71" s="1" t="str">
        <f t="array" ref="P71">INDEX('Data Log'!$Q$2:$Q$196,MATCH('Data Log_BI'!$A71,'Data Log'!$AO$2:$AO$196,0))</f>
        <v/>
      </c>
      <c r="Q71" s="1" t="str">
        <f t="array" ref="Q71">INDEX('Data Log'!$R$2:$R$196,MATCH('Data Log_BI'!$A71,'Data Log'!$AO$2:$AO$196,0))</f>
        <v/>
      </c>
      <c r="R71" s="1" t="str">
        <f t="array" ref="R71">INDEX('Data Log'!$S$2:$S$196,MATCH('Data Log_BI'!$A71,'Data Log'!$AO$2:$AO$196,0))</f>
        <v/>
      </c>
      <c r="S71" s="9" t="str">
        <f t="array" ref="S71">INDEX('Data Log'!$T$2:$T$196,MATCH('Data Log_BI'!$A71,'Data Log'!$AO$2:$AO$196,0))</f>
        <v/>
      </c>
      <c r="T71" s="1" t="str">
        <f t="array" ref="T71">INDEX('Data Log'!$U$2:$U$196,MATCH('Data Log_BI'!$A71,'Data Log'!$AO$2:$AO$196,0))</f>
        <v/>
      </c>
      <c r="U71" s="1" t="str">
        <f t="array" ref="U71">INDEX('Data Log'!$V$2:$V$196,MATCH('Data Log_BI'!$A71,'Data Log'!$AO$2:$AO$196,0))</f>
        <v/>
      </c>
      <c r="V71" s="9" t="str">
        <f t="array" ref="V71">INDEX('Data Log'!$W$2:$W$196,MATCH('Data Log_BI'!$A71,'Data Log'!$AO$2:$AO$196,0))</f>
        <v/>
      </c>
      <c r="W71" s="1" t="str">
        <f t="array" ref="W71">INDEX('Data Log'!$X$2:$X$196,MATCH('Data Log_BI'!$A71,'Data Log'!$AO$2:$AO$196,0))</f>
        <v/>
      </c>
      <c r="X71" s="1" t="str">
        <f t="array" ref="X71">INDEX('Data Log'!$Y$2:$Y$196,MATCH('Data Log_BI'!$A71,'Data Log'!$AO$2:$AO$196,0))</f>
        <v/>
      </c>
      <c r="Y71" s="9" t="str">
        <f t="array" ref="Y71">INDEX('Data Log'!$Z$2:$Z$196,MATCH('Data Log_BI'!$A71,'Data Log'!$AO$2:$AO$196,0))</f>
        <v/>
      </c>
      <c r="Z71" s="1" t="str">
        <f t="array" ref="Z71">INDEX('Data Log'!$AA$2:$AA$196,MATCH('Data Log_BI'!$A71,'Data Log'!$AO$2:$AO$196,0))</f>
        <v/>
      </c>
      <c r="AA71" s="1" t="str">
        <f t="array" ref="AA71">INDEX('Data Log'!$AB$2:$AB$196,MATCH('Data Log_BI'!$A71,'Data Log'!$AO$2:$AO$196,0))</f>
        <v/>
      </c>
      <c r="AB71" s="9" t="str">
        <f t="array" ref="AB71">INDEX('Data Log'!$AC$2:$AC$196,MATCH('Data Log_BI'!$A71,'Data Log'!$AO$2:$AO$196,0))</f>
        <v/>
      </c>
      <c r="AC71" s="1" t="str">
        <f t="array" ref="AC71">INDEX('Data Log'!$AD$2:$AD$196,MATCH('Data Log_BI'!$A71,'Data Log'!$AO$2:$AO$196,0))</f>
        <v/>
      </c>
      <c r="AD71" s="1" t="str">
        <f t="array" ref="AD71">INDEX('Data Log'!$AE$2:$AE$196,MATCH('Data Log_BI'!$A71,'Data Log'!$AO$2:$AO$196,0))</f>
        <v/>
      </c>
      <c r="AE71" s="1" t="str">
        <f t="array" ref="AE71">INDEX('Data Log'!$AF$2:$AF$196,MATCH('Data Log_BI'!$A71,'Data Log'!$AO$2:$AO$196,0))</f>
        <v/>
      </c>
      <c r="AF71" s="9" t="str">
        <f t="array" ref="AF71">INDEX('Data Log'!$AG$2:$AG$196,MATCH('Data Log_BI'!$A71,'Data Log'!$AO$2:$AO$196,0))</f>
        <v/>
      </c>
      <c r="AG71" s="5" t="str">
        <f t="array" ref="AG71">INDEX('Data Log'!$AH$2:$AH$196,MATCH('Data Log_BI'!$A71,'Data Log'!$AO$2:$AO$196,0))</f>
        <v/>
      </c>
      <c r="AH71" s="15">
        <f t="array" ref="AH71">INDEX('Data Log'!$AI$2:$AI$196,MATCH('Data Log_BI'!$A71,'Data Log'!$AO$2:$AO$196,0))</f>
        <v>0</v>
      </c>
      <c r="AI71" s="1" t="str">
        <f t="array" ref="AI71">INDEX('Data Log'!$AJ$2:$AJ$196,MATCH('Data Log_BI'!$A71,'Data Log'!$AO$2:$AO$196,0))</f>
        <v/>
      </c>
      <c r="AJ71" s="9" t="str">
        <f t="array" ref="AJ71">INDEX('Data Log'!$AK$2:$AK$196,MATCH('Data Log_BI'!$A71,'Data Log'!$AO$2:$AO$196,0))</f>
        <v/>
      </c>
      <c r="AK71" s="1" t="str">
        <f t="array" ref="AK71">INDEX('Data Log'!$AL$2:$AL$196,MATCH('Data Log_BI'!$A71,'Data Log'!$AO$2:$AO$196,0))</f>
        <v/>
      </c>
      <c r="AL71" s="1" t="str">
        <f t="array" ref="AL71">INDEX('Data Log'!$AM$2:$AM$196,MATCH('Data Log_BI'!$A71,'Data Log'!$AO$2:$AO$196,0))</f>
        <v/>
      </c>
      <c r="AM71" s="9" t="str">
        <f t="array" ref="AM71">INDEX('Data Log'!$AN$2:$AN$196,MATCH('Data Log_BI'!$A71,'Data Log'!$AO$2:$AO$196,0))</f>
        <v/>
      </c>
      <c r="AN71" s="1">
        <f t="array" ref="AN71">INDEX('Data Log'!$A$2:$A$196,MATCH('Data Log_BI'!$A71,'Data Log'!$AO$2:$AO$196,0))</f>
        <v>240</v>
      </c>
    </row>
    <row r="72" ht="15.75" customHeight="1">
      <c r="A72" s="1" t="s">
        <v>980</v>
      </c>
      <c r="B72" s="1" t="str">
        <f t="array" ref="B72">INDEX('Data Log'!$C$2:$C$196,MATCH('Data Log_BI'!$A72,'Data Log'!$AO$2:$AO$196,0))</f>
        <v>AC</v>
      </c>
      <c r="C72" s="9">
        <f t="array" ref="C72">INDEX('Data Log'!$D$2:$D$196,MATCH('Data Log_BI'!$A72,'Data Log'!$AO$2:$AO$196,0))</f>
        <v>45117.82708</v>
      </c>
      <c r="D72" s="4" t="str">
        <f t="array" ref="D72">INDEX('Data Log'!$E$2:$E$196,MATCH('Data Log_BI'!$A72,'Data Log'!$AO$2:$AO$196,0))</f>
        <v>NR</v>
      </c>
      <c r="E72" s="4" t="str">
        <f t="array" ref="E72">INDEX('Data Log'!$F$2:$F$196,MATCH('Data Log_BI'!$A72,'Data Log'!$AO$2:$AO$196,0))</f>
        <v>NTR</v>
      </c>
      <c r="F72" s="4" t="str">
        <f t="array" ref="F72">INDEX('Data Log'!$G$2:$G$196,MATCH('Data Log_BI'!$A72,'Data Log'!$AO$2:$AO$196,0))</f>
        <v>Browns Engineering and Construction Pvt Ltd</v>
      </c>
      <c r="G72" s="14">
        <f t="array" ref="G72">INDEX('Data Log'!$H$2:$H$196,MATCH('Data Log_BI'!$A72,'Data Log'!$AO$2:$AO$196,0))</f>
        <v>0</v>
      </c>
      <c r="H72" s="14">
        <f t="array" ref="H72">INDEX('Data Log'!$I$2:$I$196,MATCH('Data Log_BI'!$A72,'Data Log'!$AO$2:$AO$196,0))</f>
        <v>369948.16</v>
      </c>
      <c r="I72" s="5">
        <f t="array" ref="I72">INDEX('Data Log'!$J$2:$J$196,MATCH('Data Log_BI'!$A72,'Data Log'!$AO$2:$AO$196,0))</f>
        <v>2023</v>
      </c>
      <c r="J72" s="5" t="str">
        <f t="array" ref="J72">INDEX('Data Log'!$K$2:$K$196,MATCH('Data Log_BI'!$A72,'Data Log'!$AO$2:$AO$196,0))</f>
        <v>June</v>
      </c>
      <c r="K72" s="5" t="str">
        <f t="array" ref="K72">INDEX('Data Log'!$L$2:$L$196,MATCH('Data Log_BI'!$A72,'Data Log'!$AO$2:$AO$196,0))</f>
        <v>Supun  Amarathunga</v>
      </c>
      <c r="L72" s="4" t="str">
        <f t="array" ref="L72">INDEX('Data Log'!$M$2:$M$196,MATCH('Data Log_BI'!$A72,'Data Log'!$AO$2:$AO$196,0))</f>
        <v/>
      </c>
      <c r="M72" s="4" t="str">
        <f t="array" ref="M72">INDEX('Data Log'!$N$2:$N$196,MATCH('Data Log_BI'!$A72,'Data Log'!$AO$2:$AO$196,0))</f>
        <v>Invoice Validation</v>
      </c>
      <c r="N72" s="1" t="str">
        <f t="array" ref="N72">INDEX('Data Log'!$O$2:$O$196,MATCH('Data Log_BI'!$A72,'Data Log'!$AO$2:$AO$196,0))</f>
        <v/>
      </c>
      <c r="O72" s="9" t="str">
        <f t="array" ref="O72">INDEX('Data Log'!$P$2:$P$196,MATCH('Data Log_BI'!$A72,'Data Log'!$AO$2:$AO$196,0))</f>
        <v/>
      </c>
      <c r="P72" s="1" t="str">
        <f t="array" ref="P72">INDEX('Data Log'!$Q$2:$Q$196,MATCH('Data Log_BI'!$A72,'Data Log'!$AO$2:$AO$196,0))</f>
        <v/>
      </c>
      <c r="Q72" s="1" t="str">
        <f t="array" ref="Q72">INDEX('Data Log'!$R$2:$R$196,MATCH('Data Log_BI'!$A72,'Data Log'!$AO$2:$AO$196,0))</f>
        <v>Rejected</v>
      </c>
      <c r="R72" s="1" t="str">
        <f t="array" ref="R72">INDEX('Data Log'!$S$2:$S$196,MATCH('Data Log_BI'!$A72,'Data Log'!$AO$2:$AO$196,0))</f>
        <v>Supun  Amarathunga</v>
      </c>
      <c r="S72" s="9">
        <f t="array" ref="S72">INDEX('Data Log'!$T$2:$T$196,MATCH('Data Log_BI'!$A72,'Data Log'!$AO$2:$AO$196,0))</f>
        <v>45124.43917</v>
      </c>
      <c r="T72" s="1" t="str">
        <f t="array" ref="T72">INDEX('Data Log'!$U$2:$U$196,MATCH('Data Log_BI'!$A72,'Data Log'!$AO$2:$AO$196,0))</f>
        <v/>
      </c>
      <c r="U72" s="1" t="str">
        <f t="array" ref="U72">INDEX('Data Log'!$V$2:$V$196,MATCH('Data Log_BI'!$A72,'Data Log'!$AO$2:$AO$196,0))</f>
        <v/>
      </c>
      <c r="V72" s="9" t="str">
        <f t="array" ref="V72">INDEX('Data Log'!$W$2:$W$196,MATCH('Data Log_BI'!$A72,'Data Log'!$AO$2:$AO$196,0))</f>
        <v/>
      </c>
      <c r="W72" s="1" t="str">
        <f t="array" ref="W72">INDEX('Data Log'!$X$2:$X$196,MATCH('Data Log_BI'!$A72,'Data Log'!$AO$2:$AO$196,0))</f>
        <v/>
      </c>
      <c r="X72" s="1" t="str">
        <f t="array" ref="X72">INDEX('Data Log'!$Y$2:$Y$196,MATCH('Data Log_BI'!$A72,'Data Log'!$AO$2:$AO$196,0))</f>
        <v/>
      </c>
      <c r="Y72" s="9" t="str">
        <f t="array" ref="Y72">INDEX('Data Log'!$Z$2:$Z$196,MATCH('Data Log_BI'!$A72,'Data Log'!$AO$2:$AO$196,0))</f>
        <v/>
      </c>
      <c r="Z72" s="1" t="str">
        <f t="array" ref="Z72">INDEX('Data Log'!$AA$2:$AA$196,MATCH('Data Log_BI'!$A72,'Data Log'!$AO$2:$AO$196,0))</f>
        <v/>
      </c>
      <c r="AA72" s="1" t="str">
        <f t="array" ref="AA72">INDEX('Data Log'!$AB$2:$AB$196,MATCH('Data Log_BI'!$A72,'Data Log'!$AO$2:$AO$196,0))</f>
        <v/>
      </c>
      <c r="AB72" s="9" t="str">
        <f t="array" ref="AB72">INDEX('Data Log'!$AC$2:$AC$196,MATCH('Data Log_BI'!$A72,'Data Log'!$AO$2:$AO$196,0))</f>
        <v/>
      </c>
      <c r="AC72" s="1" t="str">
        <f t="array" ref="AC72">INDEX('Data Log'!$AD$2:$AD$196,MATCH('Data Log_BI'!$A72,'Data Log'!$AO$2:$AO$196,0))</f>
        <v/>
      </c>
      <c r="AD72" s="1" t="str">
        <f t="array" ref="AD72">INDEX('Data Log'!$AE$2:$AE$196,MATCH('Data Log_BI'!$A72,'Data Log'!$AO$2:$AO$196,0))</f>
        <v/>
      </c>
      <c r="AE72" s="1" t="str">
        <f t="array" ref="AE72">INDEX('Data Log'!$AF$2:$AF$196,MATCH('Data Log_BI'!$A72,'Data Log'!$AO$2:$AO$196,0))</f>
        <v/>
      </c>
      <c r="AF72" s="9" t="str">
        <f t="array" ref="AF72">INDEX('Data Log'!$AG$2:$AG$196,MATCH('Data Log_BI'!$A72,'Data Log'!$AO$2:$AO$196,0))</f>
        <v/>
      </c>
      <c r="AG72" s="5" t="str">
        <f t="array" ref="AG72">INDEX('Data Log'!$AH$2:$AH$196,MATCH('Data Log_BI'!$A72,'Data Log'!$AO$2:$AO$196,0))</f>
        <v/>
      </c>
      <c r="AH72" s="15">
        <f t="array" ref="AH72">INDEX('Data Log'!$AI$2:$AI$196,MATCH('Data Log_BI'!$A72,'Data Log'!$AO$2:$AO$196,0))</f>
        <v>0</v>
      </c>
      <c r="AI72" s="1" t="str">
        <f t="array" ref="AI72">INDEX('Data Log'!$AJ$2:$AJ$196,MATCH('Data Log_BI'!$A72,'Data Log'!$AO$2:$AO$196,0))</f>
        <v/>
      </c>
      <c r="AJ72" s="9" t="str">
        <f t="array" ref="AJ72">INDEX('Data Log'!$AK$2:$AK$196,MATCH('Data Log_BI'!$A72,'Data Log'!$AO$2:$AO$196,0))</f>
        <v/>
      </c>
      <c r="AK72" s="1" t="str">
        <f t="array" ref="AK72">INDEX('Data Log'!$AL$2:$AL$196,MATCH('Data Log_BI'!$A72,'Data Log'!$AO$2:$AO$196,0))</f>
        <v/>
      </c>
      <c r="AL72" s="1" t="str">
        <f t="array" ref="AL72">INDEX('Data Log'!$AM$2:$AM$196,MATCH('Data Log_BI'!$A72,'Data Log'!$AO$2:$AO$196,0))</f>
        <v/>
      </c>
      <c r="AM72" s="9" t="str">
        <f t="array" ref="AM72">INDEX('Data Log'!$AN$2:$AN$196,MATCH('Data Log_BI'!$A72,'Data Log'!$AO$2:$AO$196,0))</f>
        <v/>
      </c>
      <c r="AN72" s="1">
        <f t="array" ref="AN72">INDEX('Data Log'!$A$2:$A$196,MATCH('Data Log_BI'!$A72,'Data Log'!$AO$2:$AO$196,0))</f>
        <v>222</v>
      </c>
    </row>
    <row r="73" ht="15.75" customHeight="1">
      <c r="A73" s="1" t="s">
        <v>981</v>
      </c>
      <c r="B73" s="1" t="str">
        <f t="array" ref="B73">INDEX('Data Log'!$C$2:$C$196,MATCH('Data Log_BI'!$A73,'Data Log'!$AO$2:$AO$196,0))</f>
        <v>AC</v>
      </c>
      <c r="C73" s="9">
        <f t="array" ref="C73">INDEX('Data Log'!$D$2:$D$196,MATCH('Data Log_BI'!$A73,'Data Log'!$AO$2:$AO$196,0))</f>
        <v>45117.82708</v>
      </c>
      <c r="D73" s="4" t="str">
        <f t="array" ref="D73">INDEX('Data Log'!$E$2:$E$196,MATCH('Data Log_BI'!$A73,'Data Log'!$AO$2:$AO$196,0))</f>
        <v>NR</v>
      </c>
      <c r="E73" s="4" t="str">
        <f t="array" ref="E73">INDEX('Data Log'!$F$2:$F$196,MATCH('Data Log_BI'!$A73,'Data Log'!$AO$2:$AO$196,0))</f>
        <v>NTR</v>
      </c>
      <c r="F73" s="4" t="str">
        <f t="array" ref="F73">INDEX('Data Log'!$G$2:$G$196,MATCH('Data Log_BI'!$A73,'Data Log'!$AO$2:$AO$196,0))</f>
        <v>Browns Engineering and Construction Pvt Ltd</v>
      </c>
      <c r="G73" s="14">
        <f t="array" ref="G73">INDEX('Data Log'!$H$2:$H$196,MATCH('Data Log_BI'!$A73,'Data Log'!$AO$2:$AO$196,0))</f>
        <v>369948.16</v>
      </c>
      <c r="H73" s="14">
        <f t="array" ref="H73">INDEX('Data Log'!$I$2:$I$196,MATCH('Data Log_BI'!$A73,'Data Log'!$AO$2:$AO$196,0))</f>
        <v>0</v>
      </c>
      <c r="I73" s="5">
        <f t="array" ref="I73">INDEX('Data Log'!$J$2:$J$196,MATCH('Data Log_BI'!$A73,'Data Log'!$AO$2:$AO$196,0))</f>
        <v>2023</v>
      </c>
      <c r="J73" s="5" t="str">
        <f t="array" ref="J73">INDEX('Data Log'!$K$2:$K$196,MATCH('Data Log_BI'!$A73,'Data Log'!$AO$2:$AO$196,0))</f>
        <v>June</v>
      </c>
      <c r="K73" s="5" t="str">
        <f t="array" ref="K73">INDEX('Data Log'!$L$2:$L$196,MATCH('Data Log_BI'!$A73,'Data Log'!$AO$2:$AO$196,0))</f>
        <v>Supun  Amarathunga</v>
      </c>
      <c r="L73" s="4">
        <f t="array" ref="L73">INDEX('Data Log'!$M$2:$M$196,MATCH('Data Log_BI'!$A73,'Data Log'!$AO$2:$AO$196,0))</f>
        <v>45120.54109</v>
      </c>
      <c r="M73" s="4" t="str">
        <f t="array" ref="M73">INDEX('Data Log'!$N$2:$N$196,MATCH('Data Log_BI'!$A73,'Data Log'!$AO$2:$AO$196,0))</f>
        <v>Region Update</v>
      </c>
      <c r="N73" s="1" t="str">
        <f t="array" ref="N73">INDEX('Data Log'!$O$2:$O$196,MATCH('Data Log_BI'!$A73,'Data Log'!$AO$2:$AO$196,0))</f>
        <v/>
      </c>
      <c r="O73" s="9" t="str">
        <f t="array" ref="O73">INDEX('Data Log'!$P$2:$P$196,MATCH('Data Log_BI'!$A73,'Data Log'!$AO$2:$AO$196,0))</f>
        <v/>
      </c>
      <c r="P73" s="1" t="str">
        <f t="array" ref="P73">INDEX('Data Log'!$Q$2:$Q$196,MATCH('Data Log_BI'!$A73,'Data Log'!$AO$2:$AO$196,0))</f>
        <v/>
      </c>
      <c r="Q73" s="1" t="str">
        <f t="array" ref="Q73">INDEX('Data Log'!$R$2:$R$196,MATCH('Data Log_BI'!$A73,'Data Log'!$AO$2:$AO$196,0))</f>
        <v/>
      </c>
      <c r="R73" s="1" t="str">
        <f t="array" ref="R73">INDEX('Data Log'!$S$2:$S$196,MATCH('Data Log_BI'!$A73,'Data Log'!$AO$2:$AO$196,0))</f>
        <v/>
      </c>
      <c r="S73" s="9" t="str">
        <f t="array" ref="S73">INDEX('Data Log'!$T$2:$T$196,MATCH('Data Log_BI'!$A73,'Data Log'!$AO$2:$AO$196,0))</f>
        <v/>
      </c>
      <c r="T73" s="1" t="str">
        <f t="array" ref="T73">INDEX('Data Log'!$U$2:$U$196,MATCH('Data Log_BI'!$A73,'Data Log'!$AO$2:$AO$196,0))</f>
        <v/>
      </c>
      <c r="U73" s="1" t="str">
        <f t="array" ref="U73">INDEX('Data Log'!$V$2:$V$196,MATCH('Data Log_BI'!$A73,'Data Log'!$AO$2:$AO$196,0))</f>
        <v/>
      </c>
      <c r="V73" s="9" t="str">
        <f t="array" ref="V73">INDEX('Data Log'!$W$2:$W$196,MATCH('Data Log_BI'!$A73,'Data Log'!$AO$2:$AO$196,0))</f>
        <v/>
      </c>
      <c r="W73" s="1" t="str">
        <f t="array" ref="W73">INDEX('Data Log'!$X$2:$X$196,MATCH('Data Log_BI'!$A73,'Data Log'!$AO$2:$AO$196,0))</f>
        <v/>
      </c>
      <c r="X73" s="1" t="str">
        <f t="array" ref="X73">INDEX('Data Log'!$Y$2:$Y$196,MATCH('Data Log_BI'!$A73,'Data Log'!$AO$2:$AO$196,0))</f>
        <v/>
      </c>
      <c r="Y73" s="9" t="str">
        <f t="array" ref="Y73">INDEX('Data Log'!$Z$2:$Z$196,MATCH('Data Log_BI'!$A73,'Data Log'!$AO$2:$AO$196,0))</f>
        <v/>
      </c>
      <c r="Z73" s="1" t="str">
        <f t="array" ref="Z73">INDEX('Data Log'!$AA$2:$AA$196,MATCH('Data Log_BI'!$A73,'Data Log'!$AO$2:$AO$196,0))</f>
        <v/>
      </c>
      <c r="AA73" s="1" t="str">
        <f t="array" ref="AA73">INDEX('Data Log'!$AB$2:$AB$196,MATCH('Data Log_BI'!$A73,'Data Log'!$AO$2:$AO$196,0))</f>
        <v/>
      </c>
      <c r="AB73" s="9" t="str">
        <f t="array" ref="AB73">INDEX('Data Log'!$AC$2:$AC$196,MATCH('Data Log_BI'!$A73,'Data Log'!$AO$2:$AO$196,0))</f>
        <v/>
      </c>
      <c r="AC73" s="1" t="str">
        <f t="array" ref="AC73">INDEX('Data Log'!$AD$2:$AD$196,MATCH('Data Log_BI'!$A73,'Data Log'!$AO$2:$AO$196,0))</f>
        <v/>
      </c>
      <c r="AD73" s="1" t="str">
        <f t="array" ref="AD73">INDEX('Data Log'!$AE$2:$AE$196,MATCH('Data Log_BI'!$A73,'Data Log'!$AO$2:$AO$196,0))</f>
        <v/>
      </c>
      <c r="AE73" s="1" t="str">
        <f t="array" ref="AE73">INDEX('Data Log'!$AF$2:$AF$196,MATCH('Data Log_BI'!$A73,'Data Log'!$AO$2:$AO$196,0))</f>
        <v/>
      </c>
      <c r="AF73" s="9" t="str">
        <f t="array" ref="AF73">INDEX('Data Log'!$AG$2:$AG$196,MATCH('Data Log_BI'!$A73,'Data Log'!$AO$2:$AO$196,0))</f>
        <v/>
      </c>
      <c r="AG73" s="5" t="str">
        <f t="array" ref="AG73">INDEX('Data Log'!$AH$2:$AH$196,MATCH('Data Log_BI'!$A73,'Data Log'!$AO$2:$AO$196,0))</f>
        <v/>
      </c>
      <c r="AH73" s="15">
        <f t="array" ref="AH73">INDEX('Data Log'!$AI$2:$AI$196,MATCH('Data Log_BI'!$A73,'Data Log'!$AO$2:$AO$196,0))</f>
        <v>0</v>
      </c>
      <c r="AI73" s="1" t="str">
        <f t="array" ref="AI73">INDEX('Data Log'!$AJ$2:$AJ$196,MATCH('Data Log_BI'!$A73,'Data Log'!$AO$2:$AO$196,0))</f>
        <v/>
      </c>
      <c r="AJ73" s="9" t="str">
        <f t="array" ref="AJ73">INDEX('Data Log'!$AK$2:$AK$196,MATCH('Data Log_BI'!$A73,'Data Log'!$AO$2:$AO$196,0))</f>
        <v/>
      </c>
      <c r="AK73" s="1" t="str">
        <f t="array" ref="AK73">INDEX('Data Log'!$AL$2:$AL$196,MATCH('Data Log_BI'!$A73,'Data Log'!$AO$2:$AO$196,0))</f>
        <v/>
      </c>
      <c r="AL73" s="1" t="str">
        <f t="array" ref="AL73">INDEX('Data Log'!$AM$2:$AM$196,MATCH('Data Log_BI'!$A73,'Data Log'!$AO$2:$AO$196,0))</f>
        <v/>
      </c>
      <c r="AM73" s="9" t="str">
        <f t="array" ref="AM73">INDEX('Data Log'!$AN$2:$AN$196,MATCH('Data Log_BI'!$A73,'Data Log'!$AO$2:$AO$196,0))</f>
        <v/>
      </c>
      <c r="AN73" s="1">
        <f t="array" ref="AN73">INDEX('Data Log'!$A$2:$A$196,MATCH('Data Log_BI'!$A73,'Data Log'!$AO$2:$AO$196,0))</f>
        <v>205</v>
      </c>
    </row>
    <row r="74" ht="15.75" customHeight="1">
      <c r="A74" s="1" t="s">
        <v>982</v>
      </c>
      <c r="B74" s="1" t="str">
        <f t="array" ref="B74">INDEX('Data Log'!$C$2:$C$196,MATCH('Data Log_BI'!$A74,'Data Log'!$AO$2:$AO$196,0))</f>
        <v>AC</v>
      </c>
      <c r="C74" s="9">
        <f t="array" ref="C74">INDEX('Data Log'!$D$2:$D$196,MATCH('Data Log_BI'!$A74,'Data Log'!$AO$2:$AO$196,0))</f>
        <v>45117.82708</v>
      </c>
      <c r="D74" s="4" t="str">
        <f t="array" ref="D74">INDEX('Data Log'!$E$2:$E$196,MATCH('Data Log_BI'!$A74,'Data Log'!$AO$2:$AO$196,0))</f>
        <v>NR</v>
      </c>
      <c r="E74" s="4" t="str">
        <f t="array" ref="E74">INDEX('Data Log'!$F$2:$F$196,MATCH('Data Log_BI'!$A74,'Data Log'!$AO$2:$AO$196,0))</f>
        <v>NTR</v>
      </c>
      <c r="F74" s="4" t="str">
        <f t="array" ref="F74">INDEX('Data Log'!$G$2:$G$196,MATCH('Data Log_BI'!$A74,'Data Log'!$AO$2:$AO$196,0))</f>
        <v>Browns Engineering and Construction Pvt Ltd</v>
      </c>
      <c r="G74" s="14">
        <f t="array" ref="G74">INDEX('Data Log'!$H$2:$H$196,MATCH('Data Log_BI'!$A74,'Data Log'!$AO$2:$AO$196,0))</f>
        <v>369948.16</v>
      </c>
      <c r="H74" s="14">
        <f t="array" ref="H74">INDEX('Data Log'!$I$2:$I$196,MATCH('Data Log_BI'!$A74,'Data Log'!$AO$2:$AO$196,0))</f>
        <v>369948.16</v>
      </c>
      <c r="I74" s="5">
        <f t="array" ref="I74">INDEX('Data Log'!$J$2:$J$196,MATCH('Data Log_BI'!$A74,'Data Log'!$AO$2:$AO$196,0))</f>
        <v>2023</v>
      </c>
      <c r="J74" s="5" t="str">
        <f t="array" ref="J74">INDEX('Data Log'!$K$2:$K$196,MATCH('Data Log_BI'!$A74,'Data Log'!$AO$2:$AO$196,0))</f>
        <v>June</v>
      </c>
      <c r="K74" s="5" t="str">
        <f t="array" ref="K74">INDEX('Data Log'!$L$2:$L$196,MATCH('Data Log_BI'!$A74,'Data Log'!$AO$2:$AO$196,0))</f>
        <v/>
      </c>
      <c r="L74" s="4" t="str">
        <f t="array" ref="L74">INDEX('Data Log'!$M$2:$M$196,MATCH('Data Log_BI'!$A74,'Data Log'!$AO$2:$AO$196,0))</f>
        <v/>
      </c>
      <c r="M74" s="4" t="str">
        <f t="array" ref="M74">INDEX('Data Log'!$N$2:$N$196,MATCH('Data Log_BI'!$A74,'Data Log'!$AO$2:$AO$196,0))</f>
        <v>Re-Submit_Invoice(RG reject)</v>
      </c>
      <c r="N74" s="1" t="str">
        <f t="array" ref="N74">INDEX('Data Log'!$O$2:$O$196,MATCH('Data Log_BI'!$A74,'Data Log'!$AO$2:$AO$196,0))</f>
        <v>Kaveesha Perera</v>
      </c>
      <c r="O74" s="9">
        <f t="array" ref="O74">INDEX('Data Log'!$P$2:$P$196,MATCH('Data Log_BI'!$A74,'Data Log'!$AO$2:$AO$196,0))</f>
        <v>45124.46248</v>
      </c>
      <c r="P74" s="1" t="str">
        <f t="array" ref="P74">INDEX('Data Log'!$Q$2:$Q$196,MATCH('Data Log_BI'!$A74,'Data Log'!$AO$2:$AO$196,0))</f>
        <v>ReSubmission</v>
      </c>
      <c r="Q74" s="1" t="str">
        <f t="array" ref="Q74">INDEX('Data Log'!$R$2:$R$196,MATCH('Data Log_BI'!$A74,'Data Log'!$AO$2:$AO$196,0))</f>
        <v/>
      </c>
      <c r="R74" s="1" t="str">
        <f t="array" ref="R74">INDEX('Data Log'!$S$2:$S$196,MATCH('Data Log_BI'!$A74,'Data Log'!$AO$2:$AO$196,0))</f>
        <v/>
      </c>
      <c r="S74" s="9" t="str">
        <f t="array" ref="S74">INDEX('Data Log'!$T$2:$T$196,MATCH('Data Log_BI'!$A74,'Data Log'!$AO$2:$AO$196,0))</f>
        <v/>
      </c>
      <c r="T74" s="1" t="str">
        <f t="array" ref="T74">INDEX('Data Log'!$U$2:$U$196,MATCH('Data Log_BI'!$A74,'Data Log'!$AO$2:$AO$196,0))</f>
        <v/>
      </c>
      <c r="U74" s="1" t="str">
        <f t="array" ref="U74">INDEX('Data Log'!$V$2:$V$196,MATCH('Data Log_BI'!$A74,'Data Log'!$AO$2:$AO$196,0))</f>
        <v/>
      </c>
      <c r="V74" s="9" t="str">
        <f t="array" ref="V74">INDEX('Data Log'!$W$2:$W$196,MATCH('Data Log_BI'!$A74,'Data Log'!$AO$2:$AO$196,0))</f>
        <v/>
      </c>
      <c r="W74" s="1" t="str">
        <f t="array" ref="W74">INDEX('Data Log'!$X$2:$X$196,MATCH('Data Log_BI'!$A74,'Data Log'!$AO$2:$AO$196,0))</f>
        <v/>
      </c>
      <c r="X74" s="1" t="str">
        <f t="array" ref="X74">INDEX('Data Log'!$Y$2:$Y$196,MATCH('Data Log_BI'!$A74,'Data Log'!$AO$2:$AO$196,0))</f>
        <v/>
      </c>
      <c r="Y74" s="9" t="str">
        <f t="array" ref="Y74">INDEX('Data Log'!$Z$2:$Z$196,MATCH('Data Log_BI'!$A74,'Data Log'!$AO$2:$AO$196,0))</f>
        <v/>
      </c>
      <c r="Z74" s="1" t="str">
        <f t="array" ref="Z74">INDEX('Data Log'!$AA$2:$AA$196,MATCH('Data Log_BI'!$A74,'Data Log'!$AO$2:$AO$196,0))</f>
        <v/>
      </c>
      <c r="AA74" s="1" t="str">
        <f t="array" ref="AA74">INDEX('Data Log'!$AB$2:$AB$196,MATCH('Data Log_BI'!$A74,'Data Log'!$AO$2:$AO$196,0))</f>
        <v/>
      </c>
      <c r="AB74" s="9" t="str">
        <f t="array" ref="AB74">INDEX('Data Log'!$AC$2:$AC$196,MATCH('Data Log_BI'!$A74,'Data Log'!$AO$2:$AO$196,0))</f>
        <v/>
      </c>
      <c r="AC74" s="1" t="str">
        <f t="array" ref="AC74">INDEX('Data Log'!$AD$2:$AD$196,MATCH('Data Log_BI'!$A74,'Data Log'!$AO$2:$AO$196,0))</f>
        <v/>
      </c>
      <c r="AD74" s="1" t="str">
        <f t="array" ref="AD74">INDEX('Data Log'!$AE$2:$AE$196,MATCH('Data Log_BI'!$A74,'Data Log'!$AO$2:$AO$196,0))</f>
        <v/>
      </c>
      <c r="AE74" s="1" t="str">
        <f t="array" ref="AE74">INDEX('Data Log'!$AF$2:$AF$196,MATCH('Data Log_BI'!$A74,'Data Log'!$AO$2:$AO$196,0))</f>
        <v/>
      </c>
      <c r="AF74" s="9" t="str">
        <f t="array" ref="AF74">INDEX('Data Log'!$AG$2:$AG$196,MATCH('Data Log_BI'!$A74,'Data Log'!$AO$2:$AO$196,0))</f>
        <v/>
      </c>
      <c r="AG74" s="5" t="str">
        <f t="array" ref="AG74">INDEX('Data Log'!$AH$2:$AH$196,MATCH('Data Log_BI'!$A74,'Data Log'!$AO$2:$AO$196,0))</f>
        <v/>
      </c>
      <c r="AH74" s="15">
        <f t="array" ref="AH74">INDEX('Data Log'!$AI$2:$AI$196,MATCH('Data Log_BI'!$A74,'Data Log'!$AO$2:$AO$196,0))</f>
        <v>0</v>
      </c>
      <c r="AI74" s="1" t="str">
        <f t="array" ref="AI74">INDEX('Data Log'!$AJ$2:$AJ$196,MATCH('Data Log_BI'!$A74,'Data Log'!$AO$2:$AO$196,0))</f>
        <v/>
      </c>
      <c r="AJ74" s="9" t="str">
        <f t="array" ref="AJ74">INDEX('Data Log'!$AK$2:$AK$196,MATCH('Data Log_BI'!$A74,'Data Log'!$AO$2:$AO$196,0))</f>
        <v/>
      </c>
      <c r="AK74" s="1" t="str">
        <f t="array" ref="AK74">INDEX('Data Log'!$AL$2:$AL$196,MATCH('Data Log_BI'!$A74,'Data Log'!$AO$2:$AO$196,0))</f>
        <v/>
      </c>
      <c r="AL74" s="1" t="str">
        <f t="array" ref="AL74">INDEX('Data Log'!$AM$2:$AM$196,MATCH('Data Log_BI'!$A74,'Data Log'!$AO$2:$AO$196,0))</f>
        <v/>
      </c>
      <c r="AM74" s="9" t="str">
        <f t="array" ref="AM74">INDEX('Data Log'!$AN$2:$AN$196,MATCH('Data Log_BI'!$A74,'Data Log'!$AO$2:$AO$196,0))</f>
        <v/>
      </c>
      <c r="AN74" s="1">
        <f t="array" ref="AN74">INDEX('Data Log'!$A$2:$A$196,MATCH('Data Log_BI'!$A74,'Data Log'!$AO$2:$AO$196,0))</f>
        <v>226</v>
      </c>
    </row>
    <row r="75" ht="15.75" customHeight="1">
      <c r="A75" s="1" t="s">
        <v>983</v>
      </c>
      <c r="B75" s="1" t="str">
        <f t="array" ref="B75">INDEX('Data Log'!$C$2:$C$196,MATCH('Data Log_BI'!$A75,'Data Log'!$AO$2:$AO$196,0))</f>
        <v>AC</v>
      </c>
      <c r="C75" s="9">
        <f t="array" ref="C75">INDEX('Data Log'!$D$2:$D$196,MATCH('Data Log_BI'!$A75,'Data Log'!$AO$2:$AO$196,0))</f>
        <v>45117.82708</v>
      </c>
      <c r="D75" s="4" t="str">
        <f t="array" ref="D75">INDEX('Data Log'!$E$2:$E$196,MATCH('Data Log_BI'!$A75,'Data Log'!$AO$2:$AO$196,0))</f>
        <v>NR</v>
      </c>
      <c r="E75" s="4" t="str">
        <f t="array" ref="E75">INDEX('Data Log'!$F$2:$F$196,MATCH('Data Log_BI'!$A75,'Data Log'!$AO$2:$AO$196,0))</f>
        <v>NTR</v>
      </c>
      <c r="F75" s="4" t="str">
        <f t="array" ref="F75">INDEX('Data Log'!$G$2:$G$196,MATCH('Data Log_BI'!$A75,'Data Log'!$AO$2:$AO$196,0))</f>
        <v>Browns Engineering and Construction Pvt Ltd</v>
      </c>
      <c r="G75" s="14">
        <f t="array" ref="G75">INDEX('Data Log'!$H$2:$H$196,MATCH('Data Log_BI'!$A75,'Data Log'!$AO$2:$AO$196,0))</f>
        <v>369948.16</v>
      </c>
      <c r="H75" s="14">
        <f t="array" ref="H75">INDEX('Data Log'!$I$2:$I$196,MATCH('Data Log_BI'!$A75,'Data Log'!$AO$2:$AO$196,0))</f>
        <v>369948.16</v>
      </c>
      <c r="I75" s="5">
        <f t="array" ref="I75">INDEX('Data Log'!$J$2:$J$196,MATCH('Data Log_BI'!$A75,'Data Log'!$AO$2:$AO$196,0))</f>
        <v>2023</v>
      </c>
      <c r="J75" s="5" t="str">
        <f t="array" ref="J75">INDEX('Data Log'!$K$2:$K$196,MATCH('Data Log_BI'!$A75,'Data Log'!$AO$2:$AO$196,0))</f>
        <v>June</v>
      </c>
      <c r="K75" s="5" t="str">
        <f t="array" ref="K75">INDEX('Data Log'!$L$2:$L$196,MATCH('Data Log_BI'!$A75,'Data Log'!$AO$2:$AO$196,0))</f>
        <v/>
      </c>
      <c r="L75" s="4" t="str">
        <f t="array" ref="L75">INDEX('Data Log'!$M$2:$M$196,MATCH('Data Log_BI'!$A75,'Data Log'!$AO$2:$AO$196,0))</f>
        <v/>
      </c>
      <c r="M75" s="4" t="str">
        <f t="array" ref="M75">INDEX('Data Log'!$N$2:$N$196,MATCH('Data Log_BI'!$A75,'Data Log'!$AO$2:$AO$196,0))</f>
        <v>Submit Invoice</v>
      </c>
      <c r="N75" s="1" t="str">
        <f t="array" ref="N75">INDEX('Data Log'!$O$2:$O$196,MATCH('Data Log_BI'!$A75,'Data Log'!$AO$2:$AO$196,0))</f>
        <v>Kaveesha Perera</v>
      </c>
      <c r="O75" s="9">
        <f t="array" ref="O75">INDEX('Data Log'!$P$2:$P$196,MATCH('Data Log_BI'!$A75,'Data Log'!$AO$2:$AO$196,0))</f>
        <v>45120.6389</v>
      </c>
      <c r="P75" s="1" t="str">
        <f t="array" ref="P75">INDEX('Data Log'!$Q$2:$Q$196,MATCH('Data Log_BI'!$A75,'Data Log'!$AO$2:$AO$196,0))</f>
        <v/>
      </c>
      <c r="Q75" s="1" t="str">
        <f t="array" ref="Q75">INDEX('Data Log'!$R$2:$R$196,MATCH('Data Log_BI'!$A75,'Data Log'!$AO$2:$AO$196,0))</f>
        <v/>
      </c>
      <c r="R75" s="1" t="str">
        <f t="array" ref="R75">INDEX('Data Log'!$S$2:$S$196,MATCH('Data Log_BI'!$A75,'Data Log'!$AO$2:$AO$196,0))</f>
        <v/>
      </c>
      <c r="S75" s="9" t="str">
        <f t="array" ref="S75">INDEX('Data Log'!$T$2:$T$196,MATCH('Data Log_BI'!$A75,'Data Log'!$AO$2:$AO$196,0))</f>
        <v/>
      </c>
      <c r="T75" s="1" t="str">
        <f t="array" ref="T75">INDEX('Data Log'!$U$2:$U$196,MATCH('Data Log_BI'!$A75,'Data Log'!$AO$2:$AO$196,0))</f>
        <v/>
      </c>
      <c r="U75" s="1" t="str">
        <f t="array" ref="U75">INDEX('Data Log'!$V$2:$V$196,MATCH('Data Log_BI'!$A75,'Data Log'!$AO$2:$AO$196,0))</f>
        <v/>
      </c>
      <c r="V75" s="9" t="str">
        <f t="array" ref="V75">INDEX('Data Log'!$W$2:$W$196,MATCH('Data Log_BI'!$A75,'Data Log'!$AO$2:$AO$196,0))</f>
        <v/>
      </c>
      <c r="W75" s="1" t="str">
        <f t="array" ref="W75">INDEX('Data Log'!$X$2:$X$196,MATCH('Data Log_BI'!$A75,'Data Log'!$AO$2:$AO$196,0))</f>
        <v/>
      </c>
      <c r="X75" s="1" t="str">
        <f t="array" ref="X75">INDEX('Data Log'!$Y$2:$Y$196,MATCH('Data Log_BI'!$A75,'Data Log'!$AO$2:$AO$196,0))</f>
        <v/>
      </c>
      <c r="Y75" s="9" t="str">
        <f t="array" ref="Y75">INDEX('Data Log'!$Z$2:$Z$196,MATCH('Data Log_BI'!$A75,'Data Log'!$AO$2:$AO$196,0))</f>
        <v/>
      </c>
      <c r="Z75" s="1" t="str">
        <f t="array" ref="Z75">INDEX('Data Log'!$AA$2:$AA$196,MATCH('Data Log_BI'!$A75,'Data Log'!$AO$2:$AO$196,0))</f>
        <v/>
      </c>
      <c r="AA75" s="1" t="str">
        <f t="array" ref="AA75">INDEX('Data Log'!$AB$2:$AB$196,MATCH('Data Log_BI'!$A75,'Data Log'!$AO$2:$AO$196,0))</f>
        <v/>
      </c>
      <c r="AB75" s="9" t="str">
        <f t="array" ref="AB75">INDEX('Data Log'!$AC$2:$AC$196,MATCH('Data Log_BI'!$A75,'Data Log'!$AO$2:$AO$196,0))</f>
        <v/>
      </c>
      <c r="AC75" s="1" t="str">
        <f t="array" ref="AC75">INDEX('Data Log'!$AD$2:$AD$196,MATCH('Data Log_BI'!$A75,'Data Log'!$AO$2:$AO$196,0))</f>
        <v/>
      </c>
      <c r="AD75" s="1" t="str">
        <f t="array" ref="AD75">INDEX('Data Log'!$AE$2:$AE$196,MATCH('Data Log_BI'!$A75,'Data Log'!$AO$2:$AO$196,0))</f>
        <v/>
      </c>
      <c r="AE75" s="1" t="str">
        <f t="array" ref="AE75">INDEX('Data Log'!$AF$2:$AF$196,MATCH('Data Log_BI'!$A75,'Data Log'!$AO$2:$AO$196,0))</f>
        <v/>
      </c>
      <c r="AF75" s="9" t="str">
        <f t="array" ref="AF75">INDEX('Data Log'!$AG$2:$AG$196,MATCH('Data Log_BI'!$A75,'Data Log'!$AO$2:$AO$196,0))</f>
        <v/>
      </c>
      <c r="AG75" s="5" t="str">
        <f t="array" ref="AG75">INDEX('Data Log'!$AH$2:$AH$196,MATCH('Data Log_BI'!$A75,'Data Log'!$AO$2:$AO$196,0))</f>
        <v/>
      </c>
      <c r="AH75" s="15">
        <f t="array" ref="AH75">INDEX('Data Log'!$AI$2:$AI$196,MATCH('Data Log_BI'!$A75,'Data Log'!$AO$2:$AO$196,0))</f>
        <v>0</v>
      </c>
      <c r="AI75" s="1" t="str">
        <f t="array" ref="AI75">INDEX('Data Log'!$AJ$2:$AJ$196,MATCH('Data Log_BI'!$A75,'Data Log'!$AO$2:$AO$196,0))</f>
        <v/>
      </c>
      <c r="AJ75" s="9" t="str">
        <f t="array" ref="AJ75">INDEX('Data Log'!$AK$2:$AK$196,MATCH('Data Log_BI'!$A75,'Data Log'!$AO$2:$AO$196,0))</f>
        <v/>
      </c>
      <c r="AK75" s="1" t="str">
        <f t="array" ref="AK75">INDEX('Data Log'!$AL$2:$AL$196,MATCH('Data Log_BI'!$A75,'Data Log'!$AO$2:$AO$196,0))</f>
        <v/>
      </c>
      <c r="AL75" s="1" t="str">
        <f t="array" ref="AL75">INDEX('Data Log'!$AM$2:$AM$196,MATCH('Data Log_BI'!$A75,'Data Log'!$AO$2:$AO$196,0))</f>
        <v/>
      </c>
      <c r="AM75" s="9" t="str">
        <f t="array" ref="AM75">INDEX('Data Log'!$AN$2:$AN$196,MATCH('Data Log_BI'!$A75,'Data Log'!$AO$2:$AO$196,0))</f>
        <v/>
      </c>
      <c r="AN75" s="1">
        <f t="array" ref="AN75">INDEX('Data Log'!$A$2:$A$196,MATCH('Data Log_BI'!$A75,'Data Log'!$AO$2:$AO$196,0))</f>
        <v>208</v>
      </c>
    </row>
    <row r="76" ht="15.75" customHeight="1">
      <c r="A76" s="1" t="s">
        <v>984</v>
      </c>
      <c r="B76" s="1" t="str">
        <f t="array" ref="B76">INDEX('Data Log'!$C$2:$C$196,MATCH('Data Log_BI'!$A76,'Data Log'!$AO$2:$AO$196,0))</f>
        <v>AC</v>
      </c>
      <c r="C76" s="9">
        <f t="array" ref="C76">INDEX('Data Log'!$D$2:$D$196,MATCH('Data Log_BI'!$A76,'Data Log'!$AO$2:$AO$196,0))</f>
        <v>45140.68958</v>
      </c>
      <c r="D76" s="4" t="str">
        <f t="array" ref="D76">INDEX('Data Log'!$E$2:$E$196,MATCH('Data Log_BI'!$A76,'Data Log'!$AO$2:$AO$196,0))</f>
        <v>NR</v>
      </c>
      <c r="E76" s="4" t="str">
        <f t="array" ref="E76">INDEX('Data Log'!$F$2:$F$196,MATCH('Data Log_BI'!$A76,'Data Log'!$AO$2:$AO$196,0))</f>
        <v>NTR</v>
      </c>
      <c r="F76" s="4" t="str">
        <f t="array" ref="F76">INDEX('Data Log'!$G$2:$G$196,MATCH('Data Log_BI'!$A76,'Data Log'!$AO$2:$AO$196,0))</f>
        <v>Browns Engineering and Construction Pvt Ltd</v>
      </c>
      <c r="G76" s="14">
        <f t="array" ref="G76">INDEX('Data Log'!$H$2:$H$196,MATCH('Data Log_BI'!$A76,'Data Log'!$AO$2:$AO$196,0))</f>
        <v>0</v>
      </c>
      <c r="H76" s="14">
        <f t="array" ref="H76">INDEX('Data Log'!$I$2:$I$196,MATCH('Data Log_BI'!$A76,'Data Log'!$AO$2:$AO$196,0))</f>
        <v>0</v>
      </c>
      <c r="I76" s="5">
        <f t="array" ref="I76">INDEX('Data Log'!$J$2:$J$196,MATCH('Data Log_BI'!$A76,'Data Log'!$AO$2:$AO$196,0))</f>
        <v>2023</v>
      </c>
      <c r="J76" s="5" t="str">
        <f t="array" ref="J76">INDEX('Data Log'!$K$2:$K$196,MATCH('Data Log_BI'!$A76,'Data Log'!$AO$2:$AO$196,0))</f>
        <v>July</v>
      </c>
      <c r="K76" s="5" t="str">
        <f t="array" ref="K76">INDEX('Data Log'!$L$2:$L$196,MATCH('Data Log_BI'!$A76,'Data Log'!$AO$2:$AO$196,0))</f>
        <v>Imesha Madushan</v>
      </c>
      <c r="L76" s="4">
        <f t="array" ref="L76">INDEX('Data Log'!$M$2:$M$196,MATCH('Data Log_BI'!$A76,'Data Log'!$AO$2:$AO$196,0))</f>
        <v>45142.41733</v>
      </c>
      <c r="M76" s="4" t="str">
        <f t="array" ref="M76">INDEX('Data Log'!$N$2:$N$196,MATCH('Data Log_BI'!$A76,'Data Log'!$AO$2:$AO$196,0))</f>
        <v>Region Update</v>
      </c>
      <c r="N76" s="1" t="str">
        <f t="array" ref="N76">INDEX('Data Log'!$O$2:$O$196,MATCH('Data Log_BI'!$A76,'Data Log'!$AO$2:$AO$196,0))</f>
        <v/>
      </c>
      <c r="O76" s="9" t="str">
        <f t="array" ref="O76">INDEX('Data Log'!$P$2:$P$196,MATCH('Data Log_BI'!$A76,'Data Log'!$AO$2:$AO$196,0))</f>
        <v/>
      </c>
      <c r="P76" s="1" t="str">
        <f t="array" ref="P76">INDEX('Data Log'!$Q$2:$Q$196,MATCH('Data Log_BI'!$A76,'Data Log'!$AO$2:$AO$196,0))</f>
        <v/>
      </c>
      <c r="Q76" s="1" t="str">
        <f t="array" ref="Q76">INDEX('Data Log'!$R$2:$R$196,MATCH('Data Log_BI'!$A76,'Data Log'!$AO$2:$AO$196,0))</f>
        <v/>
      </c>
      <c r="R76" s="1" t="str">
        <f t="array" ref="R76">INDEX('Data Log'!$S$2:$S$196,MATCH('Data Log_BI'!$A76,'Data Log'!$AO$2:$AO$196,0))</f>
        <v/>
      </c>
      <c r="S76" s="9" t="str">
        <f t="array" ref="S76">INDEX('Data Log'!$T$2:$T$196,MATCH('Data Log_BI'!$A76,'Data Log'!$AO$2:$AO$196,0))</f>
        <v/>
      </c>
      <c r="T76" s="1" t="str">
        <f t="array" ref="T76">INDEX('Data Log'!$U$2:$U$196,MATCH('Data Log_BI'!$A76,'Data Log'!$AO$2:$AO$196,0))</f>
        <v/>
      </c>
      <c r="U76" s="1" t="str">
        <f t="array" ref="U76">INDEX('Data Log'!$V$2:$V$196,MATCH('Data Log_BI'!$A76,'Data Log'!$AO$2:$AO$196,0))</f>
        <v/>
      </c>
      <c r="V76" s="9" t="str">
        <f t="array" ref="V76">INDEX('Data Log'!$W$2:$W$196,MATCH('Data Log_BI'!$A76,'Data Log'!$AO$2:$AO$196,0))</f>
        <v/>
      </c>
      <c r="W76" s="1" t="str">
        <f t="array" ref="W76">INDEX('Data Log'!$X$2:$X$196,MATCH('Data Log_BI'!$A76,'Data Log'!$AO$2:$AO$196,0))</f>
        <v/>
      </c>
      <c r="X76" s="1" t="str">
        <f t="array" ref="X76">INDEX('Data Log'!$Y$2:$Y$196,MATCH('Data Log_BI'!$A76,'Data Log'!$AO$2:$AO$196,0))</f>
        <v/>
      </c>
      <c r="Y76" s="9" t="str">
        <f t="array" ref="Y76">INDEX('Data Log'!$Z$2:$Z$196,MATCH('Data Log_BI'!$A76,'Data Log'!$AO$2:$AO$196,0))</f>
        <v/>
      </c>
      <c r="Z76" s="1" t="str">
        <f t="array" ref="Z76">INDEX('Data Log'!$AA$2:$AA$196,MATCH('Data Log_BI'!$A76,'Data Log'!$AO$2:$AO$196,0))</f>
        <v/>
      </c>
      <c r="AA76" s="1" t="str">
        <f t="array" ref="AA76">INDEX('Data Log'!$AB$2:$AB$196,MATCH('Data Log_BI'!$A76,'Data Log'!$AO$2:$AO$196,0))</f>
        <v/>
      </c>
      <c r="AB76" s="9" t="str">
        <f t="array" ref="AB76">INDEX('Data Log'!$AC$2:$AC$196,MATCH('Data Log_BI'!$A76,'Data Log'!$AO$2:$AO$196,0))</f>
        <v/>
      </c>
      <c r="AC76" s="1" t="str">
        <f t="array" ref="AC76">INDEX('Data Log'!$AD$2:$AD$196,MATCH('Data Log_BI'!$A76,'Data Log'!$AO$2:$AO$196,0))</f>
        <v/>
      </c>
      <c r="AD76" s="1" t="str">
        <f t="array" ref="AD76">INDEX('Data Log'!$AE$2:$AE$196,MATCH('Data Log_BI'!$A76,'Data Log'!$AO$2:$AO$196,0))</f>
        <v/>
      </c>
      <c r="AE76" s="1" t="str">
        <f t="array" ref="AE76">INDEX('Data Log'!$AF$2:$AF$196,MATCH('Data Log_BI'!$A76,'Data Log'!$AO$2:$AO$196,0))</f>
        <v/>
      </c>
      <c r="AF76" s="9" t="str">
        <f t="array" ref="AF76">INDEX('Data Log'!$AG$2:$AG$196,MATCH('Data Log_BI'!$A76,'Data Log'!$AO$2:$AO$196,0))</f>
        <v/>
      </c>
      <c r="AG76" s="5" t="str">
        <f t="array" ref="AG76">INDEX('Data Log'!$AH$2:$AH$196,MATCH('Data Log_BI'!$A76,'Data Log'!$AO$2:$AO$196,0))</f>
        <v/>
      </c>
      <c r="AH76" s="15">
        <f t="array" ref="AH76">INDEX('Data Log'!$AI$2:$AI$196,MATCH('Data Log_BI'!$A76,'Data Log'!$AO$2:$AO$196,0))</f>
        <v>0</v>
      </c>
      <c r="AI76" s="1" t="str">
        <f t="array" ref="AI76">INDEX('Data Log'!$AJ$2:$AJ$196,MATCH('Data Log_BI'!$A76,'Data Log'!$AO$2:$AO$196,0))</f>
        <v/>
      </c>
      <c r="AJ76" s="9" t="str">
        <f t="array" ref="AJ76">INDEX('Data Log'!$AK$2:$AK$196,MATCH('Data Log_BI'!$A76,'Data Log'!$AO$2:$AO$196,0))</f>
        <v/>
      </c>
      <c r="AK76" s="1" t="str">
        <f t="array" ref="AK76">INDEX('Data Log'!$AL$2:$AL$196,MATCH('Data Log_BI'!$A76,'Data Log'!$AO$2:$AO$196,0))</f>
        <v/>
      </c>
      <c r="AL76" s="1" t="str">
        <f t="array" ref="AL76">INDEX('Data Log'!$AM$2:$AM$196,MATCH('Data Log_BI'!$A76,'Data Log'!$AO$2:$AO$196,0))</f>
        <v/>
      </c>
      <c r="AM76" s="9" t="str">
        <f t="array" ref="AM76">INDEX('Data Log'!$AN$2:$AN$196,MATCH('Data Log_BI'!$A76,'Data Log'!$AO$2:$AO$196,0))</f>
        <v/>
      </c>
      <c r="AN76" s="1">
        <f t="array" ref="AN76">INDEX('Data Log'!$A$2:$A$196,MATCH('Data Log_BI'!$A76,'Data Log'!$AO$2:$AO$196,0))</f>
        <v>727</v>
      </c>
    </row>
    <row r="77" ht="15.75" customHeight="1">
      <c r="A77" s="1" t="s">
        <v>985</v>
      </c>
      <c r="B77" s="1" t="str">
        <f t="array" ref="B77">INDEX('Data Log'!$C$2:$C$196,MATCH('Data Log_BI'!$A77,'Data Log'!$AO$2:$AO$196,0))</f>
        <v>FTG</v>
      </c>
      <c r="C77" s="9">
        <f t="array" ref="C77">INDEX('Data Log'!$D$2:$D$196,MATCH('Data Log_BI'!$A77,'Data Log'!$AO$2:$AO$196,0))</f>
        <v>45119.87222</v>
      </c>
      <c r="D77" s="4" t="str">
        <f t="array" ref="D77">INDEX('Data Log'!$E$2:$E$196,MATCH('Data Log_BI'!$A77,'Data Log'!$AO$2:$AO$196,0))</f>
        <v>NR</v>
      </c>
      <c r="E77" s="4" t="str">
        <f t="array" ref="E77">INDEX('Data Log'!$F$2:$F$196,MATCH('Data Log_BI'!$A77,'Data Log'!$AO$2:$AO$196,0))</f>
        <v>NTR</v>
      </c>
      <c r="F77" s="4" t="str">
        <f t="array" ref="F77">INDEX('Data Log'!$G$2:$G$196,MATCH('Data Log_BI'!$A77,'Data Log'!$AO$2:$AO$196,0))</f>
        <v>Browns Engineering and Construction Pvt Ltd</v>
      </c>
      <c r="G77" s="14">
        <f t="array" ref="G77">INDEX('Data Log'!$H$2:$H$196,MATCH('Data Log_BI'!$A77,'Data Log'!$AO$2:$AO$196,0))</f>
        <v>0</v>
      </c>
      <c r="H77" s="14">
        <f t="array" ref="H77">INDEX('Data Log'!$I$2:$I$196,MATCH('Data Log_BI'!$A77,'Data Log'!$AO$2:$AO$196,0))</f>
        <v>21056.46</v>
      </c>
      <c r="I77" s="5">
        <f t="array" ref="I77">INDEX('Data Log'!$J$2:$J$196,MATCH('Data Log_BI'!$A77,'Data Log'!$AO$2:$AO$196,0))</f>
        <v>2023</v>
      </c>
      <c r="J77" s="5" t="str">
        <f t="array" ref="J77">INDEX('Data Log'!$K$2:$K$196,MATCH('Data Log_BI'!$A77,'Data Log'!$AO$2:$AO$196,0))</f>
        <v>June</v>
      </c>
      <c r="K77" s="5" t="str">
        <f t="array" ref="K77">INDEX('Data Log'!$L$2:$L$196,MATCH('Data Log_BI'!$A77,'Data Log'!$AO$2:$AO$196,0))</f>
        <v>Supun  Amarathunga</v>
      </c>
      <c r="L77" s="4" t="str">
        <f t="array" ref="L77">INDEX('Data Log'!$M$2:$M$196,MATCH('Data Log_BI'!$A77,'Data Log'!$AO$2:$AO$196,0))</f>
        <v/>
      </c>
      <c r="M77" s="4" t="str">
        <f t="array" ref="M77">INDEX('Data Log'!$N$2:$N$196,MATCH('Data Log_BI'!$A77,'Data Log'!$AO$2:$AO$196,0))</f>
        <v>Invoice Validation</v>
      </c>
      <c r="N77" s="1" t="str">
        <f t="array" ref="N77">INDEX('Data Log'!$O$2:$O$196,MATCH('Data Log_BI'!$A77,'Data Log'!$AO$2:$AO$196,0))</f>
        <v/>
      </c>
      <c r="O77" s="9" t="str">
        <f t="array" ref="O77">INDEX('Data Log'!$P$2:$P$196,MATCH('Data Log_BI'!$A77,'Data Log'!$AO$2:$AO$196,0))</f>
        <v/>
      </c>
      <c r="P77" s="1" t="str">
        <f t="array" ref="P77">INDEX('Data Log'!$Q$2:$Q$196,MATCH('Data Log_BI'!$A77,'Data Log'!$AO$2:$AO$196,0))</f>
        <v/>
      </c>
      <c r="Q77" s="1" t="str">
        <f t="array" ref="Q77">INDEX('Data Log'!$R$2:$R$196,MATCH('Data Log_BI'!$A77,'Data Log'!$AO$2:$AO$196,0))</f>
        <v>Rejected</v>
      </c>
      <c r="R77" s="1" t="str">
        <f t="array" ref="R77">INDEX('Data Log'!$S$2:$S$196,MATCH('Data Log_BI'!$A77,'Data Log'!$AO$2:$AO$196,0))</f>
        <v>Supun  Amarathunga</v>
      </c>
      <c r="S77" s="9">
        <f t="array" ref="S77">INDEX('Data Log'!$T$2:$T$196,MATCH('Data Log_BI'!$A77,'Data Log'!$AO$2:$AO$196,0))</f>
        <v>45120.75066</v>
      </c>
      <c r="T77" s="1" t="str">
        <f t="array" ref="T77">INDEX('Data Log'!$U$2:$U$196,MATCH('Data Log_BI'!$A77,'Data Log'!$AO$2:$AO$196,0))</f>
        <v/>
      </c>
      <c r="U77" s="1" t="str">
        <f t="array" ref="U77">INDEX('Data Log'!$V$2:$V$196,MATCH('Data Log_BI'!$A77,'Data Log'!$AO$2:$AO$196,0))</f>
        <v/>
      </c>
      <c r="V77" s="9" t="str">
        <f t="array" ref="V77">INDEX('Data Log'!$W$2:$W$196,MATCH('Data Log_BI'!$A77,'Data Log'!$AO$2:$AO$196,0))</f>
        <v/>
      </c>
      <c r="W77" s="1" t="str">
        <f t="array" ref="W77">INDEX('Data Log'!$X$2:$X$196,MATCH('Data Log_BI'!$A77,'Data Log'!$AO$2:$AO$196,0))</f>
        <v/>
      </c>
      <c r="X77" s="1" t="str">
        <f t="array" ref="X77">INDEX('Data Log'!$Y$2:$Y$196,MATCH('Data Log_BI'!$A77,'Data Log'!$AO$2:$AO$196,0))</f>
        <v/>
      </c>
      <c r="Y77" s="9" t="str">
        <f t="array" ref="Y77">INDEX('Data Log'!$Z$2:$Z$196,MATCH('Data Log_BI'!$A77,'Data Log'!$AO$2:$AO$196,0))</f>
        <v/>
      </c>
      <c r="Z77" s="1" t="str">
        <f t="array" ref="Z77">INDEX('Data Log'!$AA$2:$AA$196,MATCH('Data Log_BI'!$A77,'Data Log'!$AO$2:$AO$196,0))</f>
        <v/>
      </c>
      <c r="AA77" s="1" t="str">
        <f t="array" ref="AA77">INDEX('Data Log'!$AB$2:$AB$196,MATCH('Data Log_BI'!$A77,'Data Log'!$AO$2:$AO$196,0))</f>
        <v/>
      </c>
      <c r="AB77" s="9" t="str">
        <f t="array" ref="AB77">INDEX('Data Log'!$AC$2:$AC$196,MATCH('Data Log_BI'!$A77,'Data Log'!$AO$2:$AO$196,0))</f>
        <v/>
      </c>
      <c r="AC77" s="1" t="str">
        <f t="array" ref="AC77">INDEX('Data Log'!$AD$2:$AD$196,MATCH('Data Log_BI'!$A77,'Data Log'!$AO$2:$AO$196,0))</f>
        <v/>
      </c>
      <c r="AD77" s="1" t="str">
        <f t="array" ref="AD77">INDEX('Data Log'!$AE$2:$AE$196,MATCH('Data Log_BI'!$A77,'Data Log'!$AO$2:$AO$196,0))</f>
        <v/>
      </c>
      <c r="AE77" s="1" t="str">
        <f t="array" ref="AE77">INDEX('Data Log'!$AF$2:$AF$196,MATCH('Data Log_BI'!$A77,'Data Log'!$AO$2:$AO$196,0))</f>
        <v/>
      </c>
      <c r="AF77" s="9" t="str">
        <f t="array" ref="AF77">INDEX('Data Log'!$AG$2:$AG$196,MATCH('Data Log_BI'!$A77,'Data Log'!$AO$2:$AO$196,0))</f>
        <v/>
      </c>
      <c r="AG77" s="5" t="str">
        <f t="array" ref="AG77">INDEX('Data Log'!$AH$2:$AH$196,MATCH('Data Log_BI'!$A77,'Data Log'!$AO$2:$AO$196,0))</f>
        <v/>
      </c>
      <c r="AH77" s="15">
        <f t="array" ref="AH77">INDEX('Data Log'!$AI$2:$AI$196,MATCH('Data Log_BI'!$A77,'Data Log'!$AO$2:$AO$196,0))</f>
        <v>0</v>
      </c>
      <c r="AI77" s="1" t="str">
        <f t="array" ref="AI77">INDEX('Data Log'!$AJ$2:$AJ$196,MATCH('Data Log_BI'!$A77,'Data Log'!$AO$2:$AO$196,0))</f>
        <v/>
      </c>
      <c r="AJ77" s="9" t="str">
        <f t="array" ref="AJ77">INDEX('Data Log'!$AK$2:$AK$196,MATCH('Data Log_BI'!$A77,'Data Log'!$AO$2:$AO$196,0))</f>
        <v/>
      </c>
      <c r="AK77" s="1" t="str">
        <f t="array" ref="AK77">INDEX('Data Log'!$AL$2:$AL$196,MATCH('Data Log_BI'!$A77,'Data Log'!$AO$2:$AO$196,0))</f>
        <v/>
      </c>
      <c r="AL77" s="1" t="str">
        <f t="array" ref="AL77">INDEX('Data Log'!$AM$2:$AM$196,MATCH('Data Log_BI'!$A77,'Data Log'!$AO$2:$AO$196,0))</f>
        <v/>
      </c>
      <c r="AM77" s="9" t="str">
        <f t="array" ref="AM77">INDEX('Data Log'!$AN$2:$AN$196,MATCH('Data Log_BI'!$A77,'Data Log'!$AO$2:$AO$196,0))</f>
        <v/>
      </c>
      <c r="AN77" s="1">
        <f t="array" ref="AN77">INDEX('Data Log'!$A$2:$A$196,MATCH('Data Log_BI'!$A77,'Data Log'!$AO$2:$AO$196,0))</f>
        <v>210</v>
      </c>
    </row>
    <row r="78" ht="15.75" customHeight="1">
      <c r="A78" s="1" t="s">
        <v>986</v>
      </c>
      <c r="B78" s="1" t="str">
        <f t="array" ref="B78">INDEX('Data Log'!$C$2:$C$196,MATCH('Data Log_BI'!$A78,'Data Log'!$AO$2:$AO$196,0))</f>
        <v>FTG</v>
      </c>
      <c r="C78" s="9">
        <f t="array" ref="C78">INDEX('Data Log'!$D$2:$D$196,MATCH('Data Log_BI'!$A78,'Data Log'!$AO$2:$AO$196,0))</f>
        <v>45119.87222</v>
      </c>
      <c r="D78" s="4" t="str">
        <f t="array" ref="D78">INDEX('Data Log'!$E$2:$E$196,MATCH('Data Log_BI'!$A78,'Data Log'!$AO$2:$AO$196,0))</f>
        <v>NR</v>
      </c>
      <c r="E78" s="4" t="str">
        <f t="array" ref="E78">INDEX('Data Log'!$F$2:$F$196,MATCH('Data Log_BI'!$A78,'Data Log'!$AO$2:$AO$196,0))</f>
        <v>NTR</v>
      </c>
      <c r="F78" s="4" t="str">
        <f t="array" ref="F78">INDEX('Data Log'!$G$2:$G$196,MATCH('Data Log_BI'!$A78,'Data Log'!$AO$2:$AO$196,0))</f>
        <v>Browns Engineering and Construction Pvt Ltd</v>
      </c>
      <c r="G78" s="14">
        <f t="array" ref="G78">INDEX('Data Log'!$H$2:$H$196,MATCH('Data Log_BI'!$A78,'Data Log'!$AO$2:$AO$196,0))</f>
        <v>21056.46</v>
      </c>
      <c r="H78" s="14">
        <f t="array" ref="H78">INDEX('Data Log'!$I$2:$I$196,MATCH('Data Log_BI'!$A78,'Data Log'!$AO$2:$AO$196,0))</f>
        <v>0</v>
      </c>
      <c r="I78" s="5">
        <f t="array" ref="I78">INDEX('Data Log'!$J$2:$J$196,MATCH('Data Log_BI'!$A78,'Data Log'!$AO$2:$AO$196,0))</f>
        <v>2023</v>
      </c>
      <c r="J78" s="5" t="str">
        <f t="array" ref="J78">INDEX('Data Log'!$K$2:$K$196,MATCH('Data Log_BI'!$A78,'Data Log'!$AO$2:$AO$196,0))</f>
        <v>June</v>
      </c>
      <c r="K78" s="5" t="str">
        <f t="array" ref="K78">INDEX('Data Log'!$L$2:$L$196,MATCH('Data Log_BI'!$A78,'Data Log'!$AO$2:$AO$196,0))</f>
        <v>Supun  Amarathunga</v>
      </c>
      <c r="L78" s="4">
        <f t="array" ref="L78">INDEX('Data Log'!$M$2:$M$196,MATCH('Data Log_BI'!$A78,'Data Log'!$AO$2:$AO$196,0))</f>
        <v>45120.53912</v>
      </c>
      <c r="M78" s="4" t="str">
        <f t="array" ref="M78">INDEX('Data Log'!$N$2:$N$196,MATCH('Data Log_BI'!$A78,'Data Log'!$AO$2:$AO$196,0))</f>
        <v>Region Update</v>
      </c>
      <c r="N78" s="1" t="str">
        <f t="array" ref="N78">INDEX('Data Log'!$O$2:$O$196,MATCH('Data Log_BI'!$A78,'Data Log'!$AO$2:$AO$196,0))</f>
        <v/>
      </c>
      <c r="O78" s="9" t="str">
        <f t="array" ref="O78">INDEX('Data Log'!$P$2:$P$196,MATCH('Data Log_BI'!$A78,'Data Log'!$AO$2:$AO$196,0))</f>
        <v/>
      </c>
      <c r="P78" s="1" t="str">
        <f t="array" ref="P78">INDEX('Data Log'!$Q$2:$Q$196,MATCH('Data Log_BI'!$A78,'Data Log'!$AO$2:$AO$196,0))</f>
        <v/>
      </c>
      <c r="Q78" s="1" t="str">
        <f t="array" ref="Q78">INDEX('Data Log'!$R$2:$R$196,MATCH('Data Log_BI'!$A78,'Data Log'!$AO$2:$AO$196,0))</f>
        <v/>
      </c>
      <c r="R78" s="1" t="str">
        <f t="array" ref="R78">INDEX('Data Log'!$S$2:$S$196,MATCH('Data Log_BI'!$A78,'Data Log'!$AO$2:$AO$196,0))</f>
        <v/>
      </c>
      <c r="S78" s="9" t="str">
        <f t="array" ref="S78">INDEX('Data Log'!$T$2:$T$196,MATCH('Data Log_BI'!$A78,'Data Log'!$AO$2:$AO$196,0))</f>
        <v/>
      </c>
      <c r="T78" s="1" t="str">
        <f t="array" ref="T78">INDEX('Data Log'!$U$2:$U$196,MATCH('Data Log_BI'!$A78,'Data Log'!$AO$2:$AO$196,0))</f>
        <v/>
      </c>
      <c r="U78" s="1" t="str">
        <f t="array" ref="U78">INDEX('Data Log'!$V$2:$V$196,MATCH('Data Log_BI'!$A78,'Data Log'!$AO$2:$AO$196,0))</f>
        <v/>
      </c>
      <c r="V78" s="9" t="str">
        <f t="array" ref="V78">INDEX('Data Log'!$W$2:$W$196,MATCH('Data Log_BI'!$A78,'Data Log'!$AO$2:$AO$196,0))</f>
        <v/>
      </c>
      <c r="W78" s="1" t="str">
        <f t="array" ref="W78">INDEX('Data Log'!$X$2:$X$196,MATCH('Data Log_BI'!$A78,'Data Log'!$AO$2:$AO$196,0))</f>
        <v/>
      </c>
      <c r="X78" s="1" t="str">
        <f t="array" ref="X78">INDEX('Data Log'!$Y$2:$Y$196,MATCH('Data Log_BI'!$A78,'Data Log'!$AO$2:$AO$196,0))</f>
        <v/>
      </c>
      <c r="Y78" s="9" t="str">
        <f t="array" ref="Y78">INDEX('Data Log'!$Z$2:$Z$196,MATCH('Data Log_BI'!$A78,'Data Log'!$AO$2:$AO$196,0))</f>
        <v/>
      </c>
      <c r="Z78" s="1" t="str">
        <f t="array" ref="Z78">INDEX('Data Log'!$AA$2:$AA$196,MATCH('Data Log_BI'!$A78,'Data Log'!$AO$2:$AO$196,0))</f>
        <v/>
      </c>
      <c r="AA78" s="1" t="str">
        <f t="array" ref="AA78">INDEX('Data Log'!$AB$2:$AB$196,MATCH('Data Log_BI'!$A78,'Data Log'!$AO$2:$AO$196,0))</f>
        <v/>
      </c>
      <c r="AB78" s="9" t="str">
        <f t="array" ref="AB78">INDEX('Data Log'!$AC$2:$AC$196,MATCH('Data Log_BI'!$A78,'Data Log'!$AO$2:$AO$196,0))</f>
        <v/>
      </c>
      <c r="AC78" s="1" t="str">
        <f t="array" ref="AC78">INDEX('Data Log'!$AD$2:$AD$196,MATCH('Data Log_BI'!$A78,'Data Log'!$AO$2:$AO$196,0))</f>
        <v/>
      </c>
      <c r="AD78" s="1" t="str">
        <f t="array" ref="AD78">INDEX('Data Log'!$AE$2:$AE$196,MATCH('Data Log_BI'!$A78,'Data Log'!$AO$2:$AO$196,0))</f>
        <v/>
      </c>
      <c r="AE78" s="1" t="str">
        <f t="array" ref="AE78">INDEX('Data Log'!$AF$2:$AF$196,MATCH('Data Log_BI'!$A78,'Data Log'!$AO$2:$AO$196,0))</f>
        <v/>
      </c>
      <c r="AF78" s="9" t="str">
        <f t="array" ref="AF78">INDEX('Data Log'!$AG$2:$AG$196,MATCH('Data Log_BI'!$A78,'Data Log'!$AO$2:$AO$196,0))</f>
        <v/>
      </c>
      <c r="AG78" s="5" t="str">
        <f t="array" ref="AG78">INDEX('Data Log'!$AH$2:$AH$196,MATCH('Data Log_BI'!$A78,'Data Log'!$AO$2:$AO$196,0))</f>
        <v/>
      </c>
      <c r="AH78" s="15">
        <f t="array" ref="AH78">INDEX('Data Log'!$AI$2:$AI$196,MATCH('Data Log_BI'!$A78,'Data Log'!$AO$2:$AO$196,0))</f>
        <v>0</v>
      </c>
      <c r="AI78" s="1" t="str">
        <f t="array" ref="AI78">INDEX('Data Log'!$AJ$2:$AJ$196,MATCH('Data Log_BI'!$A78,'Data Log'!$AO$2:$AO$196,0))</f>
        <v/>
      </c>
      <c r="AJ78" s="9" t="str">
        <f t="array" ref="AJ78">INDEX('Data Log'!$AK$2:$AK$196,MATCH('Data Log_BI'!$A78,'Data Log'!$AO$2:$AO$196,0))</f>
        <v/>
      </c>
      <c r="AK78" s="1" t="str">
        <f t="array" ref="AK78">INDEX('Data Log'!$AL$2:$AL$196,MATCH('Data Log_BI'!$A78,'Data Log'!$AO$2:$AO$196,0))</f>
        <v/>
      </c>
      <c r="AL78" s="1" t="str">
        <f t="array" ref="AL78">INDEX('Data Log'!$AM$2:$AM$196,MATCH('Data Log_BI'!$A78,'Data Log'!$AO$2:$AO$196,0))</f>
        <v/>
      </c>
      <c r="AM78" s="9" t="str">
        <f t="array" ref="AM78">INDEX('Data Log'!$AN$2:$AN$196,MATCH('Data Log_BI'!$A78,'Data Log'!$AO$2:$AO$196,0))</f>
        <v/>
      </c>
      <c r="AN78" s="1">
        <f t="array" ref="AN78">INDEX('Data Log'!$A$2:$A$196,MATCH('Data Log_BI'!$A78,'Data Log'!$AO$2:$AO$196,0))</f>
        <v>204</v>
      </c>
    </row>
    <row r="79" ht="15.75" customHeight="1">
      <c r="A79" s="1" t="s">
        <v>987</v>
      </c>
      <c r="B79" s="1" t="str">
        <f t="array" ref="B79">INDEX('Data Log'!$C$2:$C$196,MATCH('Data Log_BI'!$A79,'Data Log'!$AO$2:$AO$196,0))</f>
        <v>FTG</v>
      </c>
      <c r="C79" s="9">
        <f t="array" ref="C79">INDEX('Data Log'!$D$2:$D$196,MATCH('Data Log_BI'!$A79,'Data Log'!$AO$2:$AO$196,0))</f>
        <v>45119.87222</v>
      </c>
      <c r="D79" s="4" t="str">
        <f t="array" ref="D79">INDEX('Data Log'!$E$2:$E$196,MATCH('Data Log_BI'!$A79,'Data Log'!$AO$2:$AO$196,0))</f>
        <v>NR</v>
      </c>
      <c r="E79" s="4" t="str">
        <f t="array" ref="E79">INDEX('Data Log'!$F$2:$F$196,MATCH('Data Log_BI'!$A79,'Data Log'!$AO$2:$AO$196,0))</f>
        <v>NTR</v>
      </c>
      <c r="F79" s="4" t="str">
        <f t="array" ref="F79">INDEX('Data Log'!$G$2:$G$196,MATCH('Data Log_BI'!$A79,'Data Log'!$AO$2:$AO$196,0))</f>
        <v>Browns Engineering and Construction Pvt Ltd</v>
      </c>
      <c r="G79" s="14">
        <f t="array" ref="G79">INDEX('Data Log'!$H$2:$H$196,MATCH('Data Log_BI'!$A79,'Data Log'!$AO$2:$AO$196,0))</f>
        <v>21056.46</v>
      </c>
      <c r="H79" s="14">
        <f t="array" ref="H79">INDEX('Data Log'!$I$2:$I$196,MATCH('Data Log_BI'!$A79,'Data Log'!$AO$2:$AO$196,0))</f>
        <v>21056.46</v>
      </c>
      <c r="I79" s="5">
        <f t="array" ref="I79">INDEX('Data Log'!$J$2:$J$196,MATCH('Data Log_BI'!$A79,'Data Log'!$AO$2:$AO$196,0))</f>
        <v>2023</v>
      </c>
      <c r="J79" s="5" t="str">
        <f t="array" ref="J79">INDEX('Data Log'!$K$2:$K$196,MATCH('Data Log_BI'!$A79,'Data Log'!$AO$2:$AO$196,0))</f>
        <v>June</v>
      </c>
      <c r="K79" s="5" t="str">
        <f t="array" ref="K79">INDEX('Data Log'!$L$2:$L$196,MATCH('Data Log_BI'!$A79,'Data Log'!$AO$2:$AO$196,0))</f>
        <v/>
      </c>
      <c r="L79" s="4" t="str">
        <f t="array" ref="L79">INDEX('Data Log'!$M$2:$M$196,MATCH('Data Log_BI'!$A79,'Data Log'!$AO$2:$AO$196,0))</f>
        <v/>
      </c>
      <c r="M79" s="4" t="str">
        <f t="array" ref="M79">INDEX('Data Log'!$N$2:$N$196,MATCH('Data Log_BI'!$A79,'Data Log'!$AO$2:$AO$196,0))</f>
        <v>Re-Submit_Invoice(RG reject)</v>
      </c>
      <c r="N79" s="1" t="str">
        <f t="array" ref="N79">INDEX('Data Log'!$O$2:$O$196,MATCH('Data Log_BI'!$A79,'Data Log'!$AO$2:$AO$196,0))</f>
        <v>Kaveesha Perera</v>
      </c>
      <c r="O79" s="9">
        <f t="array" ref="O79">INDEX('Data Log'!$P$2:$P$196,MATCH('Data Log_BI'!$A79,'Data Log'!$AO$2:$AO$196,0))</f>
        <v>45124.44948</v>
      </c>
      <c r="P79" s="1" t="str">
        <f t="array" ref="P79">INDEX('Data Log'!$Q$2:$Q$196,MATCH('Data Log_BI'!$A79,'Data Log'!$AO$2:$AO$196,0))</f>
        <v>ReSubmission</v>
      </c>
      <c r="Q79" s="1" t="str">
        <f t="array" ref="Q79">INDEX('Data Log'!$R$2:$R$196,MATCH('Data Log_BI'!$A79,'Data Log'!$AO$2:$AO$196,0))</f>
        <v/>
      </c>
      <c r="R79" s="1" t="str">
        <f t="array" ref="R79">INDEX('Data Log'!$S$2:$S$196,MATCH('Data Log_BI'!$A79,'Data Log'!$AO$2:$AO$196,0))</f>
        <v/>
      </c>
      <c r="S79" s="9" t="str">
        <f t="array" ref="S79">INDEX('Data Log'!$T$2:$T$196,MATCH('Data Log_BI'!$A79,'Data Log'!$AO$2:$AO$196,0))</f>
        <v/>
      </c>
      <c r="T79" s="1" t="str">
        <f t="array" ref="T79">INDEX('Data Log'!$U$2:$U$196,MATCH('Data Log_BI'!$A79,'Data Log'!$AO$2:$AO$196,0))</f>
        <v/>
      </c>
      <c r="U79" s="1" t="str">
        <f t="array" ref="U79">INDEX('Data Log'!$V$2:$V$196,MATCH('Data Log_BI'!$A79,'Data Log'!$AO$2:$AO$196,0))</f>
        <v/>
      </c>
      <c r="V79" s="9" t="str">
        <f t="array" ref="V79">INDEX('Data Log'!$W$2:$W$196,MATCH('Data Log_BI'!$A79,'Data Log'!$AO$2:$AO$196,0))</f>
        <v/>
      </c>
      <c r="W79" s="1" t="str">
        <f t="array" ref="W79">INDEX('Data Log'!$X$2:$X$196,MATCH('Data Log_BI'!$A79,'Data Log'!$AO$2:$AO$196,0))</f>
        <v/>
      </c>
      <c r="X79" s="1" t="str">
        <f t="array" ref="X79">INDEX('Data Log'!$Y$2:$Y$196,MATCH('Data Log_BI'!$A79,'Data Log'!$AO$2:$AO$196,0))</f>
        <v/>
      </c>
      <c r="Y79" s="9" t="str">
        <f t="array" ref="Y79">INDEX('Data Log'!$Z$2:$Z$196,MATCH('Data Log_BI'!$A79,'Data Log'!$AO$2:$AO$196,0))</f>
        <v/>
      </c>
      <c r="Z79" s="1" t="str">
        <f t="array" ref="Z79">INDEX('Data Log'!$AA$2:$AA$196,MATCH('Data Log_BI'!$A79,'Data Log'!$AO$2:$AO$196,0))</f>
        <v/>
      </c>
      <c r="AA79" s="1" t="str">
        <f t="array" ref="AA79">INDEX('Data Log'!$AB$2:$AB$196,MATCH('Data Log_BI'!$A79,'Data Log'!$AO$2:$AO$196,0))</f>
        <v/>
      </c>
      <c r="AB79" s="9" t="str">
        <f t="array" ref="AB79">INDEX('Data Log'!$AC$2:$AC$196,MATCH('Data Log_BI'!$A79,'Data Log'!$AO$2:$AO$196,0))</f>
        <v/>
      </c>
      <c r="AC79" s="1" t="str">
        <f t="array" ref="AC79">INDEX('Data Log'!$AD$2:$AD$196,MATCH('Data Log_BI'!$A79,'Data Log'!$AO$2:$AO$196,0))</f>
        <v/>
      </c>
      <c r="AD79" s="1" t="str">
        <f t="array" ref="AD79">INDEX('Data Log'!$AE$2:$AE$196,MATCH('Data Log_BI'!$A79,'Data Log'!$AO$2:$AO$196,0))</f>
        <v/>
      </c>
      <c r="AE79" s="1" t="str">
        <f t="array" ref="AE79">INDEX('Data Log'!$AF$2:$AF$196,MATCH('Data Log_BI'!$A79,'Data Log'!$AO$2:$AO$196,0))</f>
        <v/>
      </c>
      <c r="AF79" s="9" t="str">
        <f t="array" ref="AF79">INDEX('Data Log'!$AG$2:$AG$196,MATCH('Data Log_BI'!$A79,'Data Log'!$AO$2:$AO$196,0))</f>
        <v/>
      </c>
      <c r="AG79" s="5" t="str">
        <f t="array" ref="AG79">INDEX('Data Log'!$AH$2:$AH$196,MATCH('Data Log_BI'!$A79,'Data Log'!$AO$2:$AO$196,0))</f>
        <v/>
      </c>
      <c r="AH79" s="15">
        <f t="array" ref="AH79">INDEX('Data Log'!$AI$2:$AI$196,MATCH('Data Log_BI'!$A79,'Data Log'!$AO$2:$AO$196,0))</f>
        <v>0</v>
      </c>
      <c r="AI79" s="1" t="str">
        <f t="array" ref="AI79">INDEX('Data Log'!$AJ$2:$AJ$196,MATCH('Data Log_BI'!$A79,'Data Log'!$AO$2:$AO$196,0))</f>
        <v/>
      </c>
      <c r="AJ79" s="9" t="str">
        <f t="array" ref="AJ79">INDEX('Data Log'!$AK$2:$AK$196,MATCH('Data Log_BI'!$A79,'Data Log'!$AO$2:$AO$196,0))</f>
        <v/>
      </c>
      <c r="AK79" s="1" t="str">
        <f t="array" ref="AK79">INDEX('Data Log'!$AL$2:$AL$196,MATCH('Data Log_BI'!$A79,'Data Log'!$AO$2:$AO$196,0))</f>
        <v/>
      </c>
      <c r="AL79" s="1" t="str">
        <f t="array" ref="AL79">INDEX('Data Log'!$AM$2:$AM$196,MATCH('Data Log_BI'!$A79,'Data Log'!$AO$2:$AO$196,0))</f>
        <v/>
      </c>
      <c r="AM79" s="9" t="str">
        <f t="array" ref="AM79">INDEX('Data Log'!$AN$2:$AN$196,MATCH('Data Log_BI'!$A79,'Data Log'!$AO$2:$AO$196,0))</f>
        <v/>
      </c>
      <c r="AN79" s="1">
        <f t="array" ref="AN79">INDEX('Data Log'!$A$2:$A$196,MATCH('Data Log_BI'!$A79,'Data Log'!$AO$2:$AO$196,0))</f>
        <v>224</v>
      </c>
    </row>
    <row r="80" ht="15.75" customHeight="1">
      <c r="A80" s="1" t="s">
        <v>988</v>
      </c>
      <c r="B80" s="1" t="str">
        <f t="array" ref="B80">INDEX('Data Log'!$C$2:$C$196,MATCH('Data Log_BI'!$A80,'Data Log'!$AO$2:$AO$196,0))</f>
        <v>FTG</v>
      </c>
      <c r="C80" s="9" t="str">
        <f t="array" ref="C80">INDEX('Data Log'!$D$2:$D$196,MATCH('Data Log_BI'!$A80,'Data Log'!$AO$2:$AO$196,0))</f>
        <v/>
      </c>
      <c r="D80" s="4" t="str">
        <f t="array" ref="D80">INDEX('Data Log'!$E$2:$E$196,MATCH('Data Log_BI'!$A80,'Data Log'!$AO$2:$AO$196,0))</f>
        <v>NR</v>
      </c>
      <c r="E80" s="4" t="str">
        <f t="array" ref="E80">INDEX('Data Log'!$F$2:$F$196,MATCH('Data Log_BI'!$A80,'Data Log'!$AO$2:$AO$196,0))</f>
        <v>NTR</v>
      </c>
      <c r="F80" s="4" t="str">
        <f t="array" ref="F80">INDEX('Data Log'!$G$2:$G$196,MATCH('Data Log_BI'!$A80,'Data Log'!$AO$2:$AO$196,0))</f>
        <v>Browns Engineering and Construction Pvt Ltd</v>
      </c>
      <c r="G80" s="14">
        <f t="array" ref="G80">INDEX('Data Log'!$H$2:$H$196,MATCH('Data Log_BI'!$A80,'Data Log'!$AO$2:$AO$196,0))</f>
        <v>0</v>
      </c>
      <c r="H80" s="14">
        <f t="array" ref="H80">INDEX('Data Log'!$I$2:$I$196,MATCH('Data Log_BI'!$A80,'Data Log'!$AO$2:$AO$196,0))</f>
        <v>21056.46</v>
      </c>
      <c r="I80" s="5">
        <f t="array" ref="I80">INDEX('Data Log'!$J$2:$J$196,MATCH('Data Log_BI'!$A80,'Data Log'!$AO$2:$AO$196,0))</f>
        <v>2023</v>
      </c>
      <c r="J80" s="5" t="str">
        <f t="array" ref="J80">INDEX('Data Log'!$K$2:$K$196,MATCH('Data Log_BI'!$A80,'Data Log'!$AO$2:$AO$196,0))</f>
        <v>June</v>
      </c>
      <c r="K80" s="5" t="str">
        <f t="array" ref="K80">INDEX('Data Log'!$L$2:$L$196,MATCH('Data Log_BI'!$A80,'Data Log'!$AO$2:$AO$196,0))</f>
        <v/>
      </c>
      <c r="L80" s="4" t="str">
        <f t="array" ref="L80">INDEX('Data Log'!$M$2:$M$196,MATCH('Data Log_BI'!$A80,'Data Log'!$AO$2:$AO$196,0))</f>
        <v/>
      </c>
      <c r="M80" s="4" t="str">
        <f t="array" ref="M80">INDEX('Data Log'!$N$2:$N$196,MATCH('Data Log_BI'!$A80,'Data Log'!$AO$2:$AO$196,0))</f>
        <v>SCM Invoice Validation</v>
      </c>
      <c r="N80" s="1" t="str">
        <f t="array" ref="N80">INDEX('Data Log'!$O$2:$O$196,MATCH('Data Log_BI'!$A80,'Data Log'!$AO$2:$AO$196,0))</f>
        <v/>
      </c>
      <c r="O80" s="9" t="str">
        <f t="array" ref="O80">INDEX('Data Log'!$P$2:$P$196,MATCH('Data Log_BI'!$A80,'Data Log'!$AO$2:$AO$196,0))</f>
        <v/>
      </c>
      <c r="P80" s="1" t="str">
        <f t="array" ref="P80">INDEX('Data Log'!$Q$2:$Q$196,MATCH('Data Log_BI'!$A80,'Data Log'!$AO$2:$AO$196,0))</f>
        <v>ReSubmission</v>
      </c>
      <c r="Q80" s="1" t="str">
        <f t="array" ref="Q80">INDEX('Data Log'!$R$2:$R$196,MATCH('Data Log_BI'!$A80,'Data Log'!$AO$2:$AO$196,0))</f>
        <v/>
      </c>
      <c r="R80" s="1" t="str">
        <f t="array" ref="R80">INDEX('Data Log'!$S$2:$S$196,MATCH('Data Log_BI'!$A80,'Data Log'!$AO$2:$AO$196,0))</f>
        <v/>
      </c>
      <c r="S80" s="9" t="str">
        <f t="array" ref="S80">INDEX('Data Log'!$T$2:$T$196,MATCH('Data Log_BI'!$A80,'Data Log'!$AO$2:$AO$196,0))</f>
        <v/>
      </c>
      <c r="T80" s="1" t="str">
        <f t="array" ref="T80">INDEX('Data Log'!$U$2:$U$196,MATCH('Data Log_BI'!$A80,'Data Log'!$AO$2:$AO$196,0))</f>
        <v/>
      </c>
      <c r="U80" s="1" t="str">
        <f t="array" ref="U80">INDEX('Data Log'!$V$2:$V$196,MATCH('Data Log_BI'!$A80,'Data Log'!$AO$2:$AO$196,0))</f>
        <v/>
      </c>
      <c r="V80" s="9" t="str">
        <f t="array" ref="V80">INDEX('Data Log'!$W$2:$W$196,MATCH('Data Log_BI'!$A80,'Data Log'!$AO$2:$AO$196,0))</f>
        <v/>
      </c>
      <c r="W80" s="1" t="str">
        <f t="array" ref="W80">INDEX('Data Log'!$X$2:$X$196,MATCH('Data Log_BI'!$A80,'Data Log'!$AO$2:$AO$196,0))</f>
        <v/>
      </c>
      <c r="X80" s="1" t="str">
        <f t="array" ref="X80">INDEX('Data Log'!$Y$2:$Y$196,MATCH('Data Log_BI'!$A80,'Data Log'!$AO$2:$AO$196,0))</f>
        <v/>
      </c>
      <c r="Y80" s="9" t="str">
        <f t="array" ref="Y80">INDEX('Data Log'!$Z$2:$Z$196,MATCH('Data Log_BI'!$A80,'Data Log'!$AO$2:$AO$196,0))</f>
        <v/>
      </c>
      <c r="Z80" s="1" t="str">
        <f t="array" ref="Z80">INDEX('Data Log'!$AA$2:$AA$196,MATCH('Data Log_BI'!$A80,'Data Log'!$AO$2:$AO$196,0))</f>
        <v>Approved</v>
      </c>
      <c r="AA80" s="1" t="str">
        <f t="array" ref="AA80">INDEX('Data Log'!$AB$2:$AB$196,MATCH('Data Log_BI'!$A80,'Data Log'!$AO$2:$AO$196,0))</f>
        <v>Rizwan Mohamed</v>
      </c>
      <c r="AB80" s="9">
        <f t="array" ref="AB80">INDEX('Data Log'!$AC$2:$AC$196,MATCH('Data Log_BI'!$A80,'Data Log'!$AO$2:$AO$196,0))</f>
        <v>45126.57803</v>
      </c>
      <c r="AC80" s="1" t="str">
        <f t="array" ref="AC80">INDEX('Data Log'!$AD$2:$AD$196,MATCH('Data Log_BI'!$A80,'Data Log'!$AO$2:$AO$196,0))</f>
        <v/>
      </c>
      <c r="AD80" s="1" t="str">
        <f t="array" ref="AD80">INDEX('Data Log'!$AE$2:$AE$196,MATCH('Data Log_BI'!$A80,'Data Log'!$AO$2:$AO$196,0))</f>
        <v/>
      </c>
      <c r="AE80" s="1" t="str">
        <f t="array" ref="AE80">INDEX('Data Log'!$AF$2:$AF$196,MATCH('Data Log_BI'!$A80,'Data Log'!$AO$2:$AO$196,0))</f>
        <v/>
      </c>
      <c r="AF80" s="9" t="str">
        <f t="array" ref="AF80">INDEX('Data Log'!$AG$2:$AG$196,MATCH('Data Log_BI'!$A80,'Data Log'!$AO$2:$AO$196,0))</f>
        <v/>
      </c>
      <c r="AG80" s="5" t="str">
        <f t="array" ref="AG80">INDEX('Data Log'!$AH$2:$AH$196,MATCH('Data Log_BI'!$A80,'Data Log'!$AO$2:$AO$196,0))</f>
        <v/>
      </c>
      <c r="AH80" s="15">
        <f t="array" ref="AH80">INDEX('Data Log'!$AI$2:$AI$196,MATCH('Data Log_BI'!$A80,'Data Log'!$AO$2:$AO$196,0))</f>
        <v>0</v>
      </c>
      <c r="AI80" s="1" t="str">
        <f t="array" ref="AI80">INDEX('Data Log'!$AJ$2:$AJ$196,MATCH('Data Log_BI'!$A80,'Data Log'!$AO$2:$AO$196,0))</f>
        <v/>
      </c>
      <c r="AJ80" s="9" t="str">
        <f t="array" ref="AJ80">INDEX('Data Log'!$AK$2:$AK$196,MATCH('Data Log_BI'!$A80,'Data Log'!$AO$2:$AO$196,0))</f>
        <v/>
      </c>
      <c r="AK80" s="1" t="str">
        <f t="array" ref="AK80">INDEX('Data Log'!$AL$2:$AL$196,MATCH('Data Log_BI'!$A80,'Data Log'!$AO$2:$AO$196,0))</f>
        <v/>
      </c>
      <c r="AL80" s="1" t="str">
        <f t="array" ref="AL80">INDEX('Data Log'!$AM$2:$AM$196,MATCH('Data Log_BI'!$A80,'Data Log'!$AO$2:$AO$196,0))</f>
        <v/>
      </c>
      <c r="AM80" s="9" t="str">
        <f t="array" ref="AM80">INDEX('Data Log'!$AN$2:$AN$196,MATCH('Data Log_BI'!$A80,'Data Log'!$AO$2:$AO$196,0))</f>
        <v/>
      </c>
      <c r="AN80" s="1">
        <f t="array" ref="AN80">INDEX('Data Log'!$A$2:$A$196,MATCH('Data Log_BI'!$A80,'Data Log'!$AO$2:$AO$196,0))</f>
        <v>274</v>
      </c>
    </row>
    <row r="81" ht="15.75" customHeight="1">
      <c r="A81" s="1" t="s">
        <v>989</v>
      </c>
      <c r="B81" s="1" t="str">
        <f t="array" ref="B81">INDEX('Data Log'!$C$2:$C$196,MATCH('Data Log_BI'!$A81,'Data Log'!$AO$2:$AO$196,0))</f>
        <v>FTG</v>
      </c>
      <c r="C81" s="9">
        <f t="array" ref="C81">INDEX('Data Log'!$D$2:$D$196,MATCH('Data Log_BI'!$A81,'Data Log'!$AO$2:$AO$196,0))</f>
        <v>45119.87222</v>
      </c>
      <c r="D81" s="4" t="str">
        <f t="array" ref="D81">INDEX('Data Log'!$E$2:$E$196,MATCH('Data Log_BI'!$A81,'Data Log'!$AO$2:$AO$196,0))</f>
        <v>NR</v>
      </c>
      <c r="E81" s="4" t="str">
        <f t="array" ref="E81">INDEX('Data Log'!$F$2:$F$196,MATCH('Data Log_BI'!$A81,'Data Log'!$AO$2:$AO$196,0))</f>
        <v>NTR</v>
      </c>
      <c r="F81" s="4" t="str">
        <f t="array" ref="F81">INDEX('Data Log'!$G$2:$G$196,MATCH('Data Log_BI'!$A81,'Data Log'!$AO$2:$AO$196,0))</f>
        <v>Browns Engineering and Construction Pvt Ltd</v>
      </c>
      <c r="G81" s="14">
        <f t="array" ref="G81">INDEX('Data Log'!$H$2:$H$196,MATCH('Data Log_BI'!$A81,'Data Log'!$AO$2:$AO$196,0))</f>
        <v>21056.46</v>
      </c>
      <c r="H81" s="14">
        <f t="array" ref="H81">INDEX('Data Log'!$I$2:$I$196,MATCH('Data Log_BI'!$A81,'Data Log'!$AO$2:$AO$196,0))</f>
        <v>21056.46</v>
      </c>
      <c r="I81" s="5">
        <f t="array" ref="I81">INDEX('Data Log'!$J$2:$J$196,MATCH('Data Log_BI'!$A81,'Data Log'!$AO$2:$AO$196,0))</f>
        <v>2023</v>
      </c>
      <c r="J81" s="5" t="str">
        <f t="array" ref="J81">INDEX('Data Log'!$K$2:$K$196,MATCH('Data Log_BI'!$A81,'Data Log'!$AO$2:$AO$196,0))</f>
        <v>June</v>
      </c>
      <c r="K81" s="5" t="str">
        <f t="array" ref="K81">INDEX('Data Log'!$L$2:$L$196,MATCH('Data Log_BI'!$A81,'Data Log'!$AO$2:$AO$196,0))</f>
        <v/>
      </c>
      <c r="L81" s="4" t="str">
        <f t="array" ref="L81">INDEX('Data Log'!$M$2:$M$196,MATCH('Data Log_BI'!$A81,'Data Log'!$AO$2:$AO$196,0))</f>
        <v/>
      </c>
      <c r="M81" s="4" t="str">
        <f t="array" ref="M81">INDEX('Data Log'!$N$2:$N$196,MATCH('Data Log_BI'!$A81,'Data Log'!$AO$2:$AO$196,0))</f>
        <v>Submit Invoice</v>
      </c>
      <c r="N81" s="1" t="str">
        <f t="array" ref="N81">INDEX('Data Log'!$O$2:$O$196,MATCH('Data Log_BI'!$A81,'Data Log'!$AO$2:$AO$196,0))</f>
        <v>Kaveesha Perera</v>
      </c>
      <c r="O81" s="9">
        <f t="array" ref="O81">INDEX('Data Log'!$P$2:$P$196,MATCH('Data Log_BI'!$A81,'Data Log'!$AO$2:$AO$196,0))</f>
        <v>45120.66682</v>
      </c>
      <c r="P81" s="1" t="str">
        <f t="array" ref="P81">INDEX('Data Log'!$Q$2:$Q$196,MATCH('Data Log_BI'!$A81,'Data Log'!$AO$2:$AO$196,0))</f>
        <v/>
      </c>
      <c r="Q81" s="1" t="str">
        <f t="array" ref="Q81">INDEX('Data Log'!$R$2:$R$196,MATCH('Data Log_BI'!$A81,'Data Log'!$AO$2:$AO$196,0))</f>
        <v/>
      </c>
      <c r="R81" s="1" t="str">
        <f t="array" ref="R81">INDEX('Data Log'!$S$2:$S$196,MATCH('Data Log_BI'!$A81,'Data Log'!$AO$2:$AO$196,0))</f>
        <v/>
      </c>
      <c r="S81" s="9" t="str">
        <f t="array" ref="S81">INDEX('Data Log'!$T$2:$T$196,MATCH('Data Log_BI'!$A81,'Data Log'!$AO$2:$AO$196,0))</f>
        <v/>
      </c>
      <c r="T81" s="1" t="str">
        <f t="array" ref="T81">INDEX('Data Log'!$U$2:$U$196,MATCH('Data Log_BI'!$A81,'Data Log'!$AO$2:$AO$196,0))</f>
        <v/>
      </c>
      <c r="U81" s="1" t="str">
        <f t="array" ref="U81">INDEX('Data Log'!$V$2:$V$196,MATCH('Data Log_BI'!$A81,'Data Log'!$AO$2:$AO$196,0))</f>
        <v/>
      </c>
      <c r="V81" s="9" t="str">
        <f t="array" ref="V81">INDEX('Data Log'!$W$2:$W$196,MATCH('Data Log_BI'!$A81,'Data Log'!$AO$2:$AO$196,0))</f>
        <v/>
      </c>
      <c r="W81" s="1" t="str">
        <f t="array" ref="W81">INDEX('Data Log'!$X$2:$X$196,MATCH('Data Log_BI'!$A81,'Data Log'!$AO$2:$AO$196,0))</f>
        <v/>
      </c>
      <c r="X81" s="1" t="str">
        <f t="array" ref="X81">INDEX('Data Log'!$Y$2:$Y$196,MATCH('Data Log_BI'!$A81,'Data Log'!$AO$2:$AO$196,0))</f>
        <v/>
      </c>
      <c r="Y81" s="9" t="str">
        <f t="array" ref="Y81">INDEX('Data Log'!$Z$2:$Z$196,MATCH('Data Log_BI'!$A81,'Data Log'!$AO$2:$AO$196,0))</f>
        <v/>
      </c>
      <c r="Z81" s="1" t="str">
        <f t="array" ref="Z81">INDEX('Data Log'!$AA$2:$AA$196,MATCH('Data Log_BI'!$A81,'Data Log'!$AO$2:$AO$196,0))</f>
        <v/>
      </c>
      <c r="AA81" s="1" t="str">
        <f t="array" ref="AA81">INDEX('Data Log'!$AB$2:$AB$196,MATCH('Data Log_BI'!$A81,'Data Log'!$AO$2:$AO$196,0))</f>
        <v/>
      </c>
      <c r="AB81" s="9" t="str">
        <f t="array" ref="AB81">INDEX('Data Log'!$AC$2:$AC$196,MATCH('Data Log_BI'!$A81,'Data Log'!$AO$2:$AO$196,0))</f>
        <v/>
      </c>
      <c r="AC81" s="1" t="str">
        <f t="array" ref="AC81">INDEX('Data Log'!$AD$2:$AD$196,MATCH('Data Log_BI'!$A81,'Data Log'!$AO$2:$AO$196,0))</f>
        <v/>
      </c>
      <c r="AD81" s="1" t="str">
        <f t="array" ref="AD81">INDEX('Data Log'!$AE$2:$AE$196,MATCH('Data Log_BI'!$A81,'Data Log'!$AO$2:$AO$196,0))</f>
        <v/>
      </c>
      <c r="AE81" s="1" t="str">
        <f t="array" ref="AE81">INDEX('Data Log'!$AF$2:$AF$196,MATCH('Data Log_BI'!$A81,'Data Log'!$AO$2:$AO$196,0))</f>
        <v/>
      </c>
      <c r="AF81" s="9" t="str">
        <f t="array" ref="AF81">INDEX('Data Log'!$AG$2:$AG$196,MATCH('Data Log_BI'!$A81,'Data Log'!$AO$2:$AO$196,0))</f>
        <v/>
      </c>
      <c r="AG81" s="5" t="str">
        <f t="array" ref="AG81">INDEX('Data Log'!$AH$2:$AH$196,MATCH('Data Log_BI'!$A81,'Data Log'!$AO$2:$AO$196,0))</f>
        <v/>
      </c>
      <c r="AH81" s="15">
        <f t="array" ref="AH81">INDEX('Data Log'!$AI$2:$AI$196,MATCH('Data Log_BI'!$A81,'Data Log'!$AO$2:$AO$196,0))</f>
        <v>0</v>
      </c>
      <c r="AI81" s="1" t="str">
        <f t="array" ref="AI81">INDEX('Data Log'!$AJ$2:$AJ$196,MATCH('Data Log_BI'!$A81,'Data Log'!$AO$2:$AO$196,0))</f>
        <v/>
      </c>
      <c r="AJ81" s="9" t="str">
        <f t="array" ref="AJ81">INDEX('Data Log'!$AK$2:$AK$196,MATCH('Data Log_BI'!$A81,'Data Log'!$AO$2:$AO$196,0))</f>
        <v/>
      </c>
      <c r="AK81" s="1" t="str">
        <f t="array" ref="AK81">INDEX('Data Log'!$AL$2:$AL$196,MATCH('Data Log_BI'!$A81,'Data Log'!$AO$2:$AO$196,0))</f>
        <v/>
      </c>
      <c r="AL81" s="1" t="str">
        <f t="array" ref="AL81">INDEX('Data Log'!$AM$2:$AM$196,MATCH('Data Log_BI'!$A81,'Data Log'!$AO$2:$AO$196,0))</f>
        <v/>
      </c>
      <c r="AM81" s="9" t="str">
        <f t="array" ref="AM81">INDEX('Data Log'!$AN$2:$AN$196,MATCH('Data Log_BI'!$A81,'Data Log'!$AO$2:$AO$196,0))</f>
        <v/>
      </c>
      <c r="AN81" s="1">
        <f t="array" ref="AN81">INDEX('Data Log'!$A$2:$A$196,MATCH('Data Log_BI'!$A81,'Data Log'!$AO$2:$AO$196,0))</f>
        <v>209</v>
      </c>
    </row>
    <row r="82" ht="15.75" customHeight="1">
      <c r="A82" s="1" t="s">
        <v>990</v>
      </c>
      <c r="B82" s="1" t="str">
        <f t="array" ref="B82">INDEX('Data Log'!$C$2:$C$196,MATCH('Data Log_BI'!$A82,'Data Log'!$AO$2:$AO$196,0))</f>
        <v>FTG</v>
      </c>
      <c r="C82" s="9" t="str">
        <f t="array" ref="C82">INDEX('Data Log'!$D$2:$D$196,MATCH('Data Log_BI'!$A82,'Data Log'!$AO$2:$AO$196,0))</f>
        <v/>
      </c>
      <c r="D82" s="4" t="str">
        <f t="array" ref="D82">INDEX('Data Log'!$E$2:$E$196,MATCH('Data Log_BI'!$A82,'Data Log'!$AO$2:$AO$196,0))</f>
        <v>NR</v>
      </c>
      <c r="E82" s="4" t="str">
        <f t="array" ref="E82">INDEX('Data Log'!$F$2:$F$196,MATCH('Data Log_BI'!$A82,'Data Log'!$AO$2:$AO$196,0))</f>
        <v>NTR</v>
      </c>
      <c r="F82" s="4" t="str">
        <f t="array" ref="F82">INDEX('Data Log'!$G$2:$G$196,MATCH('Data Log_BI'!$A82,'Data Log'!$AO$2:$AO$196,0))</f>
        <v>Browns Engineering and Construction Pvt Ltd</v>
      </c>
      <c r="G82" s="14">
        <f t="array" ref="G82">INDEX('Data Log'!$H$2:$H$196,MATCH('Data Log_BI'!$A82,'Data Log'!$AO$2:$AO$196,0))</f>
        <v>0</v>
      </c>
      <c r="H82" s="14">
        <f t="array" ref="H82">INDEX('Data Log'!$I$2:$I$196,MATCH('Data Log_BI'!$A82,'Data Log'!$AO$2:$AO$196,0))</f>
        <v>21056.46</v>
      </c>
      <c r="I82" s="5">
        <f t="array" ref="I82">INDEX('Data Log'!$J$2:$J$196,MATCH('Data Log_BI'!$A82,'Data Log'!$AO$2:$AO$196,0))</f>
        <v>2023</v>
      </c>
      <c r="J82" s="5" t="str">
        <f t="array" ref="J82">INDEX('Data Log'!$K$2:$K$196,MATCH('Data Log_BI'!$A82,'Data Log'!$AO$2:$AO$196,0))</f>
        <v>June</v>
      </c>
      <c r="K82" s="5" t="str">
        <f t="array" ref="K82">INDEX('Data Log'!$L$2:$L$196,MATCH('Data Log_BI'!$A82,'Data Log'!$AO$2:$AO$196,0))</f>
        <v/>
      </c>
      <c r="L82" s="4" t="str">
        <f t="array" ref="L82">INDEX('Data Log'!$M$2:$M$196,MATCH('Data Log_BI'!$A82,'Data Log'!$AO$2:$AO$196,0))</f>
        <v/>
      </c>
      <c r="M82" s="4" t="str">
        <f t="array" ref="M82">INDEX('Data Log'!$N$2:$N$196,MATCH('Data Log_BI'!$A82,'Data Log'!$AO$2:$AO$196,0))</f>
        <v>Create &amp; Upload PO</v>
      </c>
      <c r="N82" s="1" t="str">
        <f t="array" ref="N82">INDEX('Data Log'!$O$2:$O$196,MATCH('Data Log_BI'!$A82,'Data Log'!$AO$2:$AO$196,0))</f>
        <v/>
      </c>
      <c r="O82" s="9" t="str">
        <f t="array" ref="O82">INDEX('Data Log'!$P$2:$P$196,MATCH('Data Log_BI'!$A82,'Data Log'!$AO$2:$AO$196,0))</f>
        <v/>
      </c>
      <c r="P82" s="1" t="str">
        <f t="array" ref="P82">INDEX('Data Log'!$Q$2:$Q$196,MATCH('Data Log_BI'!$A82,'Data Log'!$AO$2:$AO$196,0))</f>
        <v>ReSubmission</v>
      </c>
      <c r="Q82" s="1" t="str">
        <f t="array" ref="Q82">INDEX('Data Log'!$R$2:$R$196,MATCH('Data Log_BI'!$A82,'Data Log'!$AO$2:$AO$196,0))</f>
        <v/>
      </c>
      <c r="R82" s="1" t="str">
        <f t="array" ref="R82">INDEX('Data Log'!$S$2:$S$196,MATCH('Data Log_BI'!$A82,'Data Log'!$AO$2:$AO$196,0))</f>
        <v/>
      </c>
      <c r="S82" s="9" t="str">
        <f t="array" ref="S82">INDEX('Data Log'!$T$2:$T$196,MATCH('Data Log_BI'!$A82,'Data Log'!$AO$2:$AO$196,0))</f>
        <v/>
      </c>
      <c r="T82" s="1" t="str">
        <f t="array" ref="T82">INDEX('Data Log'!$U$2:$U$196,MATCH('Data Log_BI'!$A82,'Data Log'!$AO$2:$AO$196,0))</f>
        <v/>
      </c>
      <c r="U82" s="1" t="str">
        <f t="array" ref="U82">INDEX('Data Log'!$V$2:$V$196,MATCH('Data Log_BI'!$A82,'Data Log'!$AO$2:$AO$196,0))</f>
        <v/>
      </c>
      <c r="V82" s="9" t="str">
        <f t="array" ref="V82">INDEX('Data Log'!$W$2:$W$196,MATCH('Data Log_BI'!$A82,'Data Log'!$AO$2:$AO$196,0))</f>
        <v/>
      </c>
      <c r="W82" s="1" t="str">
        <f t="array" ref="W82">INDEX('Data Log'!$X$2:$X$196,MATCH('Data Log_BI'!$A82,'Data Log'!$AO$2:$AO$196,0))</f>
        <v/>
      </c>
      <c r="X82" s="1" t="str">
        <f t="array" ref="X82">INDEX('Data Log'!$Y$2:$Y$196,MATCH('Data Log_BI'!$A82,'Data Log'!$AO$2:$AO$196,0))</f>
        <v/>
      </c>
      <c r="Y82" s="9" t="str">
        <f t="array" ref="Y82">INDEX('Data Log'!$Z$2:$Z$196,MATCH('Data Log_BI'!$A82,'Data Log'!$AO$2:$AO$196,0))</f>
        <v/>
      </c>
      <c r="Z82" s="1" t="str">
        <f t="array" ref="Z82">INDEX('Data Log'!$AA$2:$AA$196,MATCH('Data Log_BI'!$A82,'Data Log'!$AO$2:$AO$196,0))</f>
        <v/>
      </c>
      <c r="AA82" s="1" t="str">
        <f t="array" ref="AA82">INDEX('Data Log'!$AB$2:$AB$196,MATCH('Data Log_BI'!$A82,'Data Log'!$AO$2:$AO$196,0))</f>
        <v/>
      </c>
      <c r="AB82" s="9" t="str">
        <f t="array" ref="AB82">INDEX('Data Log'!$AC$2:$AC$196,MATCH('Data Log_BI'!$A82,'Data Log'!$AO$2:$AO$196,0))</f>
        <v/>
      </c>
      <c r="AC82" s="1" t="str">
        <f t="array" ref="AC82">INDEX('Data Log'!$AD$2:$AD$196,MATCH('Data Log_BI'!$A82,'Data Log'!$AO$2:$AO$196,0))</f>
        <v/>
      </c>
      <c r="AD82" s="1" t="str">
        <f t="array" ref="AD82">INDEX('Data Log'!$AE$2:$AE$196,MATCH('Data Log_BI'!$A82,'Data Log'!$AO$2:$AO$196,0))</f>
        <v>Approved</v>
      </c>
      <c r="AE82" s="1" t="str">
        <f t="array" ref="AE82">INDEX('Data Log'!$AF$2:$AF$196,MATCH('Data Log_BI'!$A82,'Data Log'!$AO$2:$AO$196,0))</f>
        <v>Nadeesha Ranaweera</v>
      </c>
      <c r="AF82" s="9">
        <f t="array" ref="AF82">INDEX('Data Log'!$AG$2:$AG$196,MATCH('Data Log_BI'!$A82,'Data Log'!$AO$2:$AO$196,0))</f>
        <v>45135.93477</v>
      </c>
      <c r="AG82" s="5">
        <f t="array" ref="AG82">INDEX('Data Log'!$AH$2:$AH$196,MATCH('Data Log_BI'!$A82,'Data Log'!$AO$2:$AO$196,0))</f>
        <v>3100028703</v>
      </c>
      <c r="AH82" s="15">
        <f t="array" ref="AH82">INDEX('Data Log'!$AI$2:$AI$196,MATCH('Data Log_BI'!$A82,'Data Log'!$AO$2:$AO$196,0))</f>
        <v>0</v>
      </c>
      <c r="AI82" s="1" t="str">
        <f t="array" ref="AI82">INDEX('Data Log'!$AJ$2:$AJ$196,MATCH('Data Log_BI'!$A82,'Data Log'!$AO$2:$AO$196,0))</f>
        <v/>
      </c>
      <c r="AJ82" s="9" t="str">
        <f t="array" ref="AJ82">INDEX('Data Log'!$AK$2:$AK$196,MATCH('Data Log_BI'!$A82,'Data Log'!$AO$2:$AO$196,0))</f>
        <v/>
      </c>
      <c r="AK82" s="1" t="str">
        <f t="array" ref="AK82">INDEX('Data Log'!$AL$2:$AL$196,MATCH('Data Log_BI'!$A82,'Data Log'!$AO$2:$AO$196,0))</f>
        <v/>
      </c>
      <c r="AL82" s="1" t="str">
        <f t="array" ref="AL82">INDEX('Data Log'!$AM$2:$AM$196,MATCH('Data Log_BI'!$A82,'Data Log'!$AO$2:$AO$196,0))</f>
        <v/>
      </c>
      <c r="AM82" s="9" t="str">
        <f t="array" ref="AM82">INDEX('Data Log'!$AN$2:$AN$196,MATCH('Data Log_BI'!$A82,'Data Log'!$AO$2:$AO$196,0))</f>
        <v/>
      </c>
      <c r="AN82" s="1">
        <f t="array" ref="AN82">INDEX('Data Log'!$A$2:$A$196,MATCH('Data Log_BI'!$A82,'Data Log'!$AO$2:$AO$196,0))</f>
        <v>585</v>
      </c>
    </row>
    <row r="83" ht="15.75" customHeight="1">
      <c r="A83" s="1" t="s">
        <v>991</v>
      </c>
      <c r="B83" s="1" t="str">
        <f t="array" ref="B83">INDEX('Data Log'!$C$2:$C$196,MATCH('Data Log_BI'!$A83,'Data Log'!$AO$2:$AO$196,0))</f>
        <v>PG</v>
      </c>
      <c r="C83" s="9">
        <f t="array" ref="C83">INDEX('Data Log'!$D$2:$D$196,MATCH('Data Log_BI'!$A83,'Data Log'!$AO$2:$AO$196,0))</f>
        <v>45117.82847</v>
      </c>
      <c r="D83" s="4" t="str">
        <f t="array" ref="D83">INDEX('Data Log'!$E$2:$E$196,MATCH('Data Log_BI'!$A83,'Data Log'!$AO$2:$AO$196,0))</f>
        <v>NR</v>
      </c>
      <c r="E83" s="4" t="str">
        <f t="array" ref="E83">INDEX('Data Log'!$F$2:$F$196,MATCH('Data Log_BI'!$A83,'Data Log'!$AO$2:$AO$196,0))</f>
        <v>NTR</v>
      </c>
      <c r="F83" s="4" t="str">
        <f t="array" ref="F83">INDEX('Data Log'!$G$2:$G$196,MATCH('Data Log_BI'!$A83,'Data Log'!$AO$2:$AO$196,0))</f>
        <v>Browns Engineering and Construction Pvt Ltd</v>
      </c>
      <c r="G83" s="14">
        <f t="array" ref="G83">INDEX('Data Log'!$H$2:$H$196,MATCH('Data Log_BI'!$A83,'Data Log'!$AO$2:$AO$196,0))</f>
        <v>0</v>
      </c>
      <c r="H83" s="14">
        <f t="array" ref="H83">INDEX('Data Log'!$I$2:$I$196,MATCH('Data Log_BI'!$A83,'Data Log'!$AO$2:$AO$196,0))</f>
        <v>1524633.61</v>
      </c>
      <c r="I83" s="5">
        <f t="array" ref="I83">INDEX('Data Log'!$J$2:$J$196,MATCH('Data Log_BI'!$A83,'Data Log'!$AO$2:$AO$196,0))</f>
        <v>2023</v>
      </c>
      <c r="J83" s="5" t="str">
        <f t="array" ref="J83">INDEX('Data Log'!$K$2:$K$196,MATCH('Data Log_BI'!$A83,'Data Log'!$AO$2:$AO$196,0))</f>
        <v>June</v>
      </c>
      <c r="K83" s="5" t="str">
        <f t="array" ref="K83">INDEX('Data Log'!$L$2:$L$196,MATCH('Data Log_BI'!$A83,'Data Log'!$AO$2:$AO$196,0))</f>
        <v>Supun  Amarathunga</v>
      </c>
      <c r="L83" s="4" t="str">
        <f t="array" ref="L83">INDEX('Data Log'!$M$2:$M$196,MATCH('Data Log_BI'!$A83,'Data Log'!$AO$2:$AO$196,0))</f>
        <v/>
      </c>
      <c r="M83" s="4" t="str">
        <f t="array" ref="M83">INDEX('Data Log'!$N$2:$N$196,MATCH('Data Log_BI'!$A83,'Data Log'!$AO$2:$AO$196,0))</f>
        <v>Invoice Validation</v>
      </c>
      <c r="N83" s="1" t="str">
        <f t="array" ref="N83">INDEX('Data Log'!$O$2:$O$196,MATCH('Data Log_BI'!$A83,'Data Log'!$AO$2:$AO$196,0))</f>
        <v/>
      </c>
      <c r="O83" s="9" t="str">
        <f t="array" ref="O83">INDEX('Data Log'!$P$2:$P$196,MATCH('Data Log_BI'!$A83,'Data Log'!$AO$2:$AO$196,0))</f>
        <v/>
      </c>
      <c r="P83" s="1" t="str">
        <f t="array" ref="P83">INDEX('Data Log'!$Q$2:$Q$196,MATCH('Data Log_BI'!$A83,'Data Log'!$AO$2:$AO$196,0))</f>
        <v/>
      </c>
      <c r="Q83" s="1" t="str">
        <f t="array" ref="Q83">INDEX('Data Log'!$R$2:$R$196,MATCH('Data Log_BI'!$A83,'Data Log'!$AO$2:$AO$196,0))</f>
        <v>Approved</v>
      </c>
      <c r="R83" s="1" t="str">
        <f t="array" ref="R83">INDEX('Data Log'!$S$2:$S$196,MATCH('Data Log_BI'!$A83,'Data Log'!$AO$2:$AO$196,0))</f>
        <v>Supun  Amarathunga</v>
      </c>
      <c r="S83" s="9">
        <f t="array" ref="S83">INDEX('Data Log'!$T$2:$T$196,MATCH('Data Log_BI'!$A83,'Data Log'!$AO$2:$AO$196,0))</f>
        <v>45124.52255</v>
      </c>
      <c r="T83" s="1" t="str">
        <f t="array" ref="T83">INDEX('Data Log'!$U$2:$U$196,MATCH('Data Log_BI'!$A83,'Data Log'!$AO$2:$AO$196,0))</f>
        <v/>
      </c>
      <c r="U83" s="1" t="str">
        <f t="array" ref="U83">INDEX('Data Log'!$V$2:$V$196,MATCH('Data Log_BI'!$A83,'Data Log'!$AO$2:$AO$196,0))</f>
        <v/>
      </c>
      <c r="V83" s="9" t="str">
        <f t="array" ref="V83">INDEX('Data Log'!$W$2:$W$196,MATCH('Data Log_BI'!$A83,'Data Log'!$AO$2:$AO$196,0))</f>
        <v/>
      </c>
      <c r="W83" s="1" t="str">
        <f t="array" ref="W83">INDEX('Data Log'!$X$2:$X$196,MATCH('Data Log_BI'!$A83,'Data Log'!$AO$2:$AO$196,0))</f>
        <v/>
      </c>
      <c r="X83" s="1" t="str">
        <f t="array" ref="X83">INDEX('Data Log'!$Y$2:$Y$196,MATCH('Data Log_BI'!$A83,'Data Log'!$AO$2:$AO$196,0))</f>
        <v/>
      </c>
      <c r="Y83" s="9" t="str">
        <f t="array" ref="Y83">INDEX('Data Log'!$Z$2:$Z$196,MATCH('Data Log_BI'!$A83,'Data Log'!$AO$2:$AO$196,0))</f>
        <v/>
      </c>
      <c r="Z83" s="1" t="str">
        <f t="array" ref="Z83">INDEX('Data Log'!$AA$2:$AA$196,MATCH('Data Log_BI'!$A83,'Data Log'!$AO$2:$AO$196,0))</f>
        <v/>
      </c>
      <c r="AA83" s="1" t="str">
        <f t="array" ref="AA83">INDEX('Data Log'!$AB$2:$AB$196,MATCH('Data Log_BI'!$A83,'Data Log'!$AO$2:$AO$196,0))</f>
        <v/>
      </c>
      <c r="AB83" s="9" t="str">
        <f t="array" ref="AB83">INDEX('Data Log'!$AC$2:$AC$196,MATCH('Data Log_BI'!$A83,'Data Log'!$AO$2:$AO$196,0))</f>
        <v/>
      </c>
      <c r="AC83" s="1" t="str">
        <f t="array" ref="AC83">INDEX('Data Log'!$AD$2:$AD$196,MATCH('Data Log_BI'!$A83,'Data Log'!$AO$2:$AO$196,0))</f>
        <v/>
      </c>
      <c r="AD83" s="1" t="str">
        <f t="array" ref="AD83">INDEX('Data Log'!$AE$2:$AE$196,MATCH('Data Log_BI'!$A83,'Data Log'!$AO$2:$AO$196,0))</f>
        <v/>
      </c>
      <c r="AE83" s="1" t="str">
        <f t="array" ref="AE83">INDEX('Data Log'!$AF$2:$AF$196,MATCH('Data Log_BI'!$A83,'Data Log'!$AO$2:$AO$196,0))</f>
        <v/>
      </c>
      <c r="AF83" s="9" t="str">
        <f t="array" ref="AF83">INDEX('Data Log'!$AG$2:$AG$196,MATCH('Data Log_BI'!$A83,'Data Log'!$AO$2:$AO$196,0))</f>
        <v/>
      </c>
      <c r="AG83" s="5" t="str">
        <f t="array" ref="AG83">INDEX('Data Log'!$AH$2:$AH$196,MATCH('Data Log_BI'!$A83,'Data Log'!$AO$2:$AO$196,0))</f>
        <v/>
      </c>
      <c r="AH83" s="15">
        <f t="array" ref="AH83">INDEX('Data Log'!$AI$2:$AI$196,MATCH('Data Log_BI'!$A83,'Data Log'!$AO$2:$AO$196,0))</f>
        <v>0</v>
      </c>
      <c r="AI83" s="1" t="str">
        <f t="array" ref="AI83">INDEX('Data Log'!$AJ$2:$AJ$196,MATCH('Data Log_BI'!$A83,'Data Log'!$AO$2:$AO$196,0))</f>
        <v/>
      </c>
      <c r="AJ83" s="9" t="str">
        <f t="array" ref="AJ83">INDEX('Data Log'!$AK$2:$AK$196,MATCH('Data Log_BI'!$A83,'Data Log'!$AO$2:$AO$196,0))</f>
        <v/>
      </c>
      <c r="AK83" s="1" t="str">
        <f t="array" ref="AK83">INDEX('Data Log'!$AL$2:$AL$196,MATCH('Data Log_BI'!$A83,'Data Log'!$AO$2:$AO$196,0))</f>
        <v/>
      </c>
      <c r="AL83" s="1" t="str">
        <f t="array" ref="AL83">INDEX('Data Log'!$AM$2:$AM$196,MATCH('Data Log_BI'!$A83,'Data Log'!$AO$2:$AO$196,0))</f>
        <v/>
      </c>
      <c r="AM83" s="9" t="str">
        <f t="array" ref="AM83">INDEX('Data Log'!$AN$2:$AN$196,MATCH('Data Log_BI'!$A83,'Data Log'!$AO$2:$AO$196,0))</f>
        <v/>
      </c>
      <c r="AN83" s="1">
        <f t="array" ref="AN83">INDEX('Data Log'!$A$2:$A$196,MATCH('Data Log_BI'!$A83,'Data Log'!$AO$2:$AO$196,0))</f>
        <v>230</v>
      </c>
    </row>
    <row r="84" ht="15.75" customHeight="1">
      <c r="A84" s="1" t="s">
        <v>992</v>
      </c>
      <c r="B84" s="1" t="str">
        <f t="array" ref="B84">INDEX('Data Log'!$C$2:$C$196,MATCH('Data Log_BI'!$A84,'Data Log'!$AO$2:$AO$196,0))</f>
        <v>PG</v>
      </c>
      <c r="C84" s="9">
        <f t="array" ref="C84">INDEX('Data Log'!$D$2:$D$196,MATCH('Data Log_BI'!$A84,'Data Log'!$AO$2:$AO$196,0))</f>
        <v>45117.82847</v>
      </c>
      <c r="D84" s="4" t="str">
        <f t="array" ref="D84">INDEX('Data Log'!$E$2:$E$196,MATCH('Data Log_BI'!$A84,'Data Log'!$AO$2:$AO$196,0))</f>
        <v>NR</v>
      </c>
      <c r="E84" s="4" t="str">
        <f t="array" ref="E84">INDEX('Data Log'!$F$2:$F$196,MATCH('Data Log_BI'!$A84,'Data Log'!$AO$2:$AO$196,0))</f>
        <v>NTR</v>
      </c>
      <c r="F84" s="4" t="str">
        <f t="array" ref="F84">INDEX('Data Log'!$G$2:$G$196,MATCH('Data Log_BI'!$A84,'Data Log'!$AO$2:$AO$196,0))</f>
        <v>Browns Engineering and Construction Pvt Ltd</v>
      </c>
      <c r="G84" s="14">
        <f t="array" ref="G84">INDEX('Data Log'!$H$2:$H$196,MATCH('Data Log_BI'!$A84,'Data Log'!$AO$2:$AO$196,0))</f>
        <v>1524633.62</v>
      </c>
      <c r="H84" s="14">
        <f t="array" ref="H84">INDEX('Data Log'!$I$2:$I$196,MATCH('Data Log_BI'!$A84,'Data Log'!$AO$2:$AO$196,0))</f>
        <v>0</v>
      </c>
      <c r="I84" s="5">
        <f t="array" ref="I84">INDEX('Data Log'!$J$2:$J$196,MATCH('Data Log_BI'!$A84,'Data Log'!$AO$2:$AO$196,0))</f>
        <v>2023</v>
      </c>
      <c r="J84" s="5" t="str">
        <f t="array" ref="J84">INDEX('Data Log'!$K$2:$K$196,MATCH('Data Log_BI'!$A84,'Data Log'!$AO$2:$AO$196,0))</f>
        <v>June</v>
      </c>
      <c r="K84" s="5" t="str">
        <f t="array" ref="K84">INDEX('Data Log'!$L$2:$L$196,MATCH('Data Log_BI'!$A84,'Data Log'!$AO$2:$AO$196,0))</f>
        <v>Supun  Amarathunga</v>
      </c>
      <c r="L84" s="4">
        <f t="array" ref="L84">INDEX('Data Log'!$M$2:$M$196,MATCH('Data Log_BI'!$A84,'Data Log'!$AO$2:$AO$196,0))</f>
        <v>45124.42314</v>
      </c>
      <c r="M84" s="4" t="str">
        <f t="array" ref="M84">INDEX('Data Log'!$N$2:$N$196,MATCH('Data Log_BI'!$A84,'Data Log'!$AO$2:$AO$196,0))</f>
        <v>Region Update</v>
      </c>
      <c r="N84" s="1" t="str">
        <f t="array" ref="N84">INDEX('Data Log'!$O$2:$O$196,MATCH('Data Log_BI'!$A84,'Data Log'!$AO$2:$AO$196,0))</f>
        <v/>
      </c>
      <c r="O84" s="9" t="str">
        <f t="array" ref="O84">INDEX('Data Log'!$P$2:$P$196,MATCH('Data Log_BI'!$A84,'Data Log'!$AO$2:$AO$196,0))</f>
        <v/>
      </c>
      <c r="P84" s="1" t="str">
        <f t="array" ref="P84">INDEX('Data Log'!$Q$2:$Q$196,MATCH('Data Log_BI'!$A84,'Data Log'!$AO$2:$AO$196,0))</f>
        <v/>
      </c>
      <c r="Q84" s="1" t="str">
        <f t="array" ref="Q84">INDEX('Data Log'!$R$2:$R$196,MATCH('Data Log_BI'!$A84,'Data Log'!$AO$2:$AO$196,0))</f>
        <v/>
      </c>
      <c r="R84" s="1" t="str">
        <f t="array" ref="R84">INDEX('Data Log'!$S$2:$S$196,MATCH('Data Log_BI'!$A84,'Data Log'!$AO$2:$AO$196,0))</f>
        <v/>
      </c>
      <c r="S84" s="9" t="str">
        <f t="array" ref="S84">INDEX('Data Log'!$T$2:$T$196,MATCH('Data Log_BI'!$A84,'Data Log'!$AO$2:$AO$196,0))</f>
        <v/>
      </c>
      <c r="T84" s="1" t="str">
        <f t="array" ref="T84">INDEX('Data Log'!$U$2:$U$196,MATCH('Data Log_BI'!$A84,'Data Log'!$AO$2:$AO$196,0))</f>
        <v/>
      </c>
      <c r="U84" s="1" t="str">
        <f t="array" ref="U84">INDEX('Data Log'!$V$2:$V$196,MATCH('Data Log_BI'!$A84,'Data Log'!$AO$2:$AO$196,0))</f>
        <v/>
      </c>
      <c r="V84" s="9" t="str">
        <f t="array" ref="V84">INDEX('Data Log'!$W$2:$W$196,MATCH('Data Log_BI'!$A84,'Data Log'!$AO$2:$AO$196,0))</f>
        <v/>
      </c>
      <c r="W84" s="1" t="str">
        <f t="array" ref="W84">INDEX('Data Log'!$X$2:$X$196,MATCH('Data Log_BI'!$A84,'Data Log'!$AO$2:$AO$196,0))</f>
        <v/>
      </c>
      <c r="X84" s="1" t="str">
        <f t="array" ref="X84">INDEX('Data Log'!$Y$2:$Y$196,MATCH('Data Log_BI'!$A84,'Data Log'!$AO$2:$AO$196,0))</f>
        <v/>
      </c>
      <c r="Y84" s="9" t="str">
        <f t="array" ref="Y84">INDEX('Data Log'!$Z$2:$Z$196,MATCH('Data Log_BI'!$A84,'Data Log'!$AO$2:$AO$196,0))</f>
        <v/>
      </c>
      <c r="Z84" s="1" t="str">
        <f t="array" ref="Z84">INDEX('Data Log'!$AA$2:$AA$196,MATCH('Data Log_BI'!$A84,'Data Log'!$AO$2:$AO$196,0))</f>
        <v/>
      </c>
      <c r="AA84" s="1" t="str">
        <f t="array" ref="AA84">INDEX('Data Log'!$AB$2:$AB$196,MATCH('Data Log_BI'!$A84,'Data Log'!$AO$2:$AO$196,0))</f>
        <v/>
      </c>
      <c r="AB84" s="9" t="str">
        <f t="array" ref="AB84">INDEX('Data Log'!$AC$2:$AC$196,MATCH('Data Log_BI'!$A84,'Data Log'!$AO$2:$AO$196,0))</f>
        <v/>
      </c>
      <c r="AC84" s="1" t="str">
        <f t="array" ref="AC84">INDEX('Data Log'!$AD$2:$AD$196,MATCH('Data Log_BI'!$A84,'Data Log'!$AO$2:$AO$196,0))</f>
        <v/>
      </c>
      <c r="AD84" s="1" t="str">
        <f t="array" ref="AD84">INDEX('Data Log'!$AE$2:$AE$196,MATCH('Data Log_BI'!$A84,'Data Log'!$AO$2:$AO$196,0))</f>
        <v/>
      </c>
      <c r="AE84" s="1" t="str">
        <f t="array" ref="AE84">INDEX('Data Log'!$AF$2:$AF$196,MATCH('Data Log_BI'!$A84,'Data Log'!$AO$2:$AO$196,0))</f>
        <v/>
      </c>
      <c r="AF84" s="9" t="str">
        <f t="array" ref="AF84">INDEX('Data Log'!$AG$2:$AG$196,MATCH('Data Log_BI'!$A84,'Data Log'!$AO$2:$AO$196,0))</f>
        <v/>
      </c>
      <c r="AG84" s="5" t="str">
        <f t="array" ref="AG84">INDEX('Data Log'!$AH$2:$AH$196,MATCH('Data Log_BI'!$A84,'Data Log'!$AO$2:$AO$196,0))</f>
        <v/>
      </c>
      <c r="AH84" s="15">
        <f t="array" ref="AH84">INDEX('Data Log'!$AI$2:$AI$196,MATCH('Data Log_BI'!$A84,'Data Log'!$AO$2:$AO$196,0))</f>
        <v>0</v>
      </c>
      <c r="AI84" s="1" t="str">
        <f t="array" ref="AI84">INDEX('Data Log'!$AJ$2:$AJ$196,MATCH('Data Log_BI'!$A84,'Data Log'!$AO$2:$AO$196,0))</f>
        <v/>
      </c>
      <c r="AJ84" s="9" t="str">
        <f t="array" ref="AJ84">INDEX('Data Log'!$AK$2:$AK$196,MATCH('Data Log_BI'!$A84,'Data Log'!$AO$2:$AO$196,0))</f>
        <v/>
      </c>
      <c r="AK84" s="1" t="str">
        <f t="array" ref="AK84">INDEX('Data Log'!$AL$2:$AL$196,MATCH('Data Log_BI'!$A84,'Data Log'!$AO$2:$AO$196,0))</f>
        <v/>
      </c>
      <c r="AL84" s="1" t="str">
        <f t="array" ref="AL84">INDEX('Data Log'!$AM$2:$AM$196,MATCH('Data Log_BI'!$A84,'Data Log'!$AO$2:$AO$196,0))</f>
        <v/>
      </c>
      <c r="AM84" s="9" t="str">
        <f t="array" ref="AM84">INDEX('Data Log'!$AN$2:$AN$196,MATCH('Data Log_BI'!$A84,'Data Log'!$AO$2:$AO$196,0))</f>
        <v/>
      </c>
      <c r="AN84" s="1">
        <f t="array" ref="AN84">INDEX('Data Log'!$A$2:$A$196,MATCH('Data Log_BI'!$A84,'Data Log'!$AO$2:$AO$196,0))</f>
        <v>221</v>
      </c>
    </row>
    <row r="85" ht="15.75" customHeight="1">
      <c r="A85" s="1" t="s">
        <v>993</v>
      </c>
      <c r="B85" s="1" t="str">
        <f t="array" ref="B85">INDEX('Data Log'!$C$2:$C$196,MATCH('Data Log_BI'!$A85,'Data Log'!$AO$2:$AO$196,0))</f>
        <v>PG</v>
      </c>
      <c r="C85" s="9" t="str">
        <f t="array" ref="C85">INDEX('Data Log'!$D$2:$D$196,MATCH('Data Log_BI'!$A85,'Data Log'!$AO$2:$AO$196,0))</f>
        <v/>
      </c>
      <c r="D85" s="4" t="str">
        <f t="array" ref="D85">INDEX('Data Log'!$E$2:$E$196,MATCH('Data Log_BI'!$A85,'Data Log'!$AO$2:$AO$196,0))</f>
        <v>NR</v>
      </c>
      <c r="E85" s="4" t="str">
        <f t="array" ref="E85">INDEX('Data Log'!$F$2:$F$196,MATCH('Data Log_BI'!$A85,'Data Log'!$AO$2:$AO$196,0))</f>
        <v>NTR</v>
      </c>
      <c r="F85" s="4" t="str">
        <f t="array" ref="F85">INDEX('Data Log'!$G$2:$G$196,MATCH('Data Log_BI'!$A85,'Data Log'!$AO$2:$AO$196,0))</f>
        <v>Browns Engineering and Construction Pvt Ltd</v>
      </c>
      <c r="G85" s="14">
        <f t="array" ref="G85">INDEX('Data Log'!$H$2:$H$196,MATCH('Data Log_BI'!$A85,'Data Log'!$AO$2:$AO$196,0))</f>
        <v>0</v>
      </c>
      <c r="H85" s="14">
        <f t="array" ref="H85">INDEX('Data Log'!$I$2:$I$196,MATCH('Data Log_BI'!$A85,'Data Log'!$AO$2:$AO$196,0))</f>
        <v>1524633.61</v>
      </c>
      <c r="I85" s="5">
        <f t="array" ref="I85">INDEX('Data Log'!$J$2:$J$196,MATCH('Data Log_BI'!$A85,'Data Log'!$AO$2:$AO$196,0))</f>
        <v>2023</v>
      </c>
      <c r="J85" s="5" t="str">
        <f t="array" ref="J85">INDEX('Data Log'!$K$2:$K$196,MATCH('Data Log_BI'!$A85,'Data Log'!$AO$2:$AO$196,0))</f>
        <v>June</v>
      </c>
      <c r="K85" s="5" t="str">
        <f t="array" ref="K85">INDEX('Data Log'!$L$2:$L$196,MATCH('Data Log_BI'!$A85,'Data Log'!$AO$2:$AO$196,0))</f>
        <v/>
      </c>
      <c r="L85" s="4" t="str">
        <f t="array" ref="L85">INDEX('Data Log'!$M$2:$M$196,MATCH('Data Log_BI'!$A85,'Data Log'!$AO$2:$AO$196,0))</f>
        <v/>
      </c>
      <c r="M85" s="4" t="str">
        <f t="array" ref="M85">INDEX('Data Log'!$N$2:$N$196,MATCH('Data Log_BI'!$A85,'Data Log'!$AO$2:$AO$196,0))</f>
        <v>SCM Invoice Validation</v>
      </c>
      <c r="N85" s="1" t="str">
        <f t="array" ref="N85">INDEX('Data Log'!$O$2:$O$196,MATCH('Data Log_BI'!$A85,'Data Log'!$AO$2:$AO$196,0))</f>
        <v/>
      </c>
      <c r="O85" s="9" t="str">
        <f t="array" ref="O85">INDEX('Data Log'!$P$2:$P$196,MATCH('Data Log_BI'!$A85,'Data Log'!$AO$2:$AO$196,0))</f>
        <v/>
      </c>
      <c r="P85" s="1" t="str">
        <f t="array" ref="P85">INDEX('Data Log'!$Q$2:$Q$196,MATCH('Data Log_BI'!$A85,'Data Log'!$AO$2:$AO$196,0))</f>
        <v/>
      </c>
      <c r="Q85" s="1" t="str">
        <f t="array" ref="Q85">INDEX('Data Log'!$R$2:$R$196,MATCH('Data Log_BI'!$A85,'Data Log'!$AO$2:$AO$196,0))</f>
        <v/>
      </c>
      <c r="R85" s="1" t="str">
        <f t="array" ref="R85">INDEX('Data Log'!$S$2:$S$196,MATCH('Data Log_BI'!$A85,'Data Log'!$AO$2:$AO$196,0))</f>
        <v/>
      </c>
      <c r="S85" s="9" t="str">
        <f t="array" ref="S85">INDEX('Data Log'!$T$2:$T$196,MATCH('Data Log_BI'!$A85,'Data Log'!$AO$2:$AO$196,0))</f>
        <v/>
      </c>
      <c r="T85" s="1" t="str">
        <f t="array" ref="T85">INDEX('Data Log'!$U$2:$U$196,MATCH('Data Log_BI'!$A85,'Data Log'!$AO$2:$AO$196,0))</f>
        <v/>
      </c>
      <c r="U85" s="1" t="str">
        <f t="array" ref="U85">INDEX('Data Log'!$V$2:$V$196,MATCH('Data Log_BI'!$A85,'Data Log'!$AO$2:$AO$196,0))</f>
        <v/>
      </c>
      <c r="V85" s="9" t="str">
        <f t="array" ref="V85">INDEX('Data Log'!$W$2:$W$196,MATCH('Data Log_BI'!$A85,'Data Log'!$AO$2:$AO$196,0))</f>
        <v/>
      </c>
      <c r="W85" s="1" t="str">
        <f t="array" ref="W85">INDEX('Data Log'!$X$2:$X$196,MATCH('Data Log_BI'!$A85,'Data Log'!$AO$2:$AO$196,0))</f>
        <v/>
      </c>
      <c r="X85" s="1" t="str">
        <f t="array" ref="X85">INDEX('Data Log'!$Y$2:$Y$196,MATCH('Data Log_BI'!$A85,'Data Log'!$AO$2:$AO$196,0))</f>
        <v/>
      </c>
      <c r="Y85" s="9" t="str">
        <f t="array" ref="Y85">INDEX('Data Log'!$Z$2:$Z$196,MATCH('Data Log_BI'!$A85,'Data Log'!$AO$2:$AO$196,0))</f>
        <v/>
      </c>
      <c r="Z85" s="1" t="str">
        <f t="array" ref="Z85">INDEX('Data Log'!$AA$2:$AA$196,MATCH('Data Log_BI'!$A85,'Data Log'!$AO$2:$AO$196,0))</f>
        <v>Approved</v>
      </c>
      <c r="AA85" s="1" t="str">
        <f t="array" ref="AA85">INDEX('Data Log'!$AB$2:$AB$196,MATCH('Data Log_BI'!$A85,'Data Log'!$AO$2:$AO$196,0))</f>
        <v>Rizwan Mohamed</v>
      </c>
      <c r="AB85" s="9">
        <f t="array" ref="AB85">INDEX('Data Log'!$AC$2:$AC$196,MATCH('Data Log_BI'!$A85,'Data Log'!$AO$2:$AO$196,0))</f>
        <v>45126.57889</v>
      </c>
      <c r="AC85" s="1" t="str">
        <f t="array" ref="AC85">INDEX('Data Log'!$AD$2:$AD$196,MATCH('Data Log_BI'!$A85,'Data Log'!$AO$2:$AO$196,0))</f>
        <v/>
      </c>
      <c r="AD85" s="1" t="str">
        <f t="array" ref="AD85">INDEX('Data Log'!$AE$2:$AE$196,MATCH('Data Log_BI'!$A85,'Data Log'!$AO$2:$AO$196,0))</f>
        <v/>
      </c>
      <c r="AE85" s="1" t="str">
        <f t="array" ref="AE85">INDEX('Data Log'!$AF$2:$AF$196,MATCH('Data Log_BI'!$A85,'Data Log'!$AO$2:$AO$196,0))</f>
        <v/>
      </c>
      <c r="AF85" s="9" t="str">
        <f t="array" ref="AF85">INDEX('Data Log'!$AG$2:$AG$196,MATCH('Data Log_BI'!$A85,'Data Log'!$AO$2:$AO$196,0))</f>
        <v/>
      </c>
      <c r="AG85" s="5" t="str">
        <f t="array" ref="AG85">INDEX('Data Log'!$AH$2:$AH$196,MATCH('Data Log_BI'!$A85,'Data Log'!$AO$2:$AO$196,0))</f>
        <v/>
      </c>
      <c r="AH85" s="15">
        <f t="array" ref="AH85">INDEX('Data Log'!$AI$2:$AI$196,MATCH('Data Log_BI'!$A85,'Data Log'!$AO$2:$AO$196,0))</f>
        <v>0</v>
      </c>
      <c r="AI85" s="1" t="str">
        <f t="array" ref="AI85">INDEX('Data Log'!$AJ$2:$AJ$196,MATCH('Data Log_BI'!$A85,'Data Log'!$AO$2:$AO$196,0))</f>
        <v/>
      </c>
      <c r="AJ85" s="9" t="str">
        <f t="array" ref="AJ85">INDEX('Data Log'!$AK$2:$AK$196,MATCH('Data Log_BI'!$A85,'Data Log'!$AO$2:$AO$196,0))</f>
        <v/>
      </c>
      <c r="AK85" s="1" t="str">
        <f t="array" ref="AK85">INDEX('Data Log'!$AL$2:$AL$196,MATCH('Data Log_BI'!$A85,'Data Log'!$AO$2:$AO$196,0))</f>
        <v/>
      </c>
      <c r="AL85" s="1" t="str">
        <f t="array" ref="AL85">INDEX('Data Log'!$AM$2:$AM$196,MATCH('Data Log_BI'!$A85,'Data Log'!$AO$2:$AO$196,0))</f>
        <v/>
      </c>
      <c r="AM85" s="9" t="str">
        <f t="array" ref="AM85">INDEX('Data Log'!$AN$2:$AN$196,MATCH('Data Log_BI'!$A85,'Data Log'!$AO$2:$AO$196,0))</f>
        <v/>
      </c>
      <c r="AN85" s="1">
        <f t="array" ref="AN85">INDEX('Data Log'!$A$2:$A$196,MATCH('Data Log_BI'!$A85,'Data Log'!$AO$2:$AO$196,0))</f>
        <v>275</v>
      </c>
    </row>
    <row r="86" ht="15.75" customHeight="1">
      <c r="A86" s="1" t="s">
        <v>994</v>
      </c>
      <c r="B86" s="1" t="str">
        <f t="array" ref="B86">INDEX('Data Log'!$C$2:$C$196,MATCH('Data Log_BI'!$A86,'Data Log'!$AO$2:$AO$196,0))</f>
        <v>PG</v>
      </c>
      <c r="C86" s="9">
        <f t="array" ref="C86">INDEX('Data Log'!$D$2:$D$196,MATCH('Data Log_BI'!$A86,'Data Log'!$AO$2:$AO$196,0))</f>
        <v>45117.82847</v>
      </c>
      <c r="D86" s="4" t="str">
        <f t="array" ref="D86">INDEX('Data Log'!$E$2:$E$196,MATCH('Data Log_BI'!$A86,'Data Log'!$AO$2:$AO$196,0))</f>
        <v>NR</v>
      </c>
      <c r="E86" s="4" t="str">
        <f t="array" ref="E86">INDEX('Data Log'!$F$2:$F$196,MATCH('Data Log_BI'!$A86,'Data Log'!$AO$2:$AO$196,0))</f>
        <v>NTR</v>
      </c>
      <c r="F86" s="4" t="str">
        <f t="array" ref="F86">INDEX('Data Log'!$G$2:$G$196,MATCH('Data Log_BI'!$A86,'Data Log'!$AO$2:$AO$196,0))</f>
        <v>Browns Engineering and Construction Pvt Ltd</v>
      </c>
      <c r="G86" s="14">
        <f t="array" ref="G86">INDEX('Data Log'!$H$2:$H$196,MATCH('Data Log_BI'!$A86,'Data Log'!$AO$2:$AO$196,0))</f>
        <v>1524633.62</v>
      </c>
      <c r="H86" s="14">
        <f t="array" ref="H86">INDEX('Data Log'!$I$2:$I$196,MATCH('Data Log_BI'!$A86,'Data Log'!$AO$2:$AO$196,0))</f>
        <v>1524633.61</v>
      </c>
      <c r="I86" s="5">
        <f t="array" ref="I86">INDEX('Data Log'!$J$2:$J$196,MATCH('Data Log_BI'!$A86,'Data Log'!$AO$2:$AO$196,0))</f>
        <v>2023</v>
      </c>
      <c r="J86" s="5" t="str">
        <f t="array" ref="J86">INDEX('Data Log'!$K$2:$K$196,MATCH('Data Log_BI'!$A86,'Data Log'!$AO$2:$AO$196,0))</f>
        <v>June</v>
      </c>
      <c r="K86" s="5" t="str">
        <f t="array" ref="K86">INDEX('Data Log'!$L$2:$L$196,MATCH('Data Log_BI'!$A86,'Data Log'!$AO$2:$AO$196,0))</f>
        <v/>
      </c>
      <c r="L86" s="4" t="str">
        <f t="array" ref="L86">INDEX('Data Log'!$M$2:$M$196,MATCH('Data Log_BI'!$A86,'Data Log'!$AO$2:$AO$196,0))</f>
        <v/>
      </c>
      <c r="M86" s="4" t="str">
        <f t="array" ref="M86">INDEX('Data Log'!$N$2:$N$196,MATCH('Data Log_BI'!$A86,'Data Log'!$AO$2:$AO$196,0))</f>
        <v>Submit Invoice</v>
      </c>
      <c r="N86" s="1" t="str">
        <f t="array" ref="N86">INDEX('Data Log'!$O$2:$O$196,MATCH('Data Log_BI'!$A86,'Data Log'!$AO$2:$AO$196,0))</f>
        <v>Kaveesha Perera</v>
      </c>
      <c r="O86" s="9">
        <f t="array" ref="O86">INDEX('Data Log'!$P$2:$P$196,MATCH('Data Log_BI'!$A86,'Data Log'!$AO$2:$AO$196,0))</f>
        <v>45124.4786</v>
      </c>
      <c r="P86" s="1" t="str">
        <f t="array" ref="P86">INDEX('Data Log'!$Q$2:$Q$196,MATCH('Data Log_BI'!$A86,'Data Log'!$AO$2:$AO$196,0))</f>
        <v/>
      </c>
      <c r="Q86" s="1" t="str">
        <f t="array" ref="Q86">INDEX('Data Log'!$R$2:$R$196,MATCH('Data Log_BI'!$A86,'Data Log'!$AO$2:$AO$196,0))</f>
        <v/>
      </c>
      <c r="R86" s="1" t="str">
        <f t="array" ref="R86">INDEX('Data Log'!$S$2:$S$196,MATCH('Data Log_BI'!$A86,'Data Log'!$AO$2:$AO$196,0))</f>
        <v/>
      </c>
      <c r="S86" s="9" t="str">
        <f t="array" ref="S86">INDEX('Data Log'!$T$2:$T$196,MATCH('Data Log_BI'!$A86,'Data Log'!$AO$2:$AO$196,0))</f>
        <v/>
      </c>
      <c r="T86" s="1" t="str">
        <f t="array" ref="T86">INDEX('Data Log'!$U$2:$U$196,MATCH('Data Log_BI'!$A86,'Data Log'!$AO$2:$AO$196,0))</f>
        <v/>
      </c>
      <c r="U86" s="1" t="str">
        <f t="array" ref="U86">INDEX('Data Log'!$V$2:$V$196,MATCH('Data Log_BI'!$A86,'Data Log'!$AO$2:$AO$196,0))</f>
        <v/>
      </c>
      <c r="V86" s="9" t="str">
        <f t="array" ref="V86">INDEX('Data Log'!$W$2:$W$196,MATCH('Data Log_BI'!$A86,'Data Log'!$AO$2:$AO$196,0))</f>
        <v/>
      </c>
      <c r="W86" s="1" t="str">
        <f t="array" ref="W86">INDEX('Data Log'!$X$2:$X$196,MATCH('Data Log_BI'!$A86,'Data Log'!$AO$2:$AO$196,0))</f>
        <v/>
      </c>
      <c r="X86" s="1" t="str">
        <f t="array" ref="X86">INDEX('Data Log'!$Y$2:$Y$196,MATCH('Data Log_BI'!$A86,'Data Log'!$AO$2:$AO$196,0))</f>
        <v/>
      </c>
      <c r="Y86" s="9" t="str">
        <f t="array" ref="Y86">INDEX('Data Log'!$Z$2:$Z$196,MATCH('Data Log_BI'!$A86,'Data Log'!$AO$2:$AO$196,0))</f>
        <v/>
      </c>
      <c r="Z86" s="1" t="str">
        <f t="array" ref="Z86">INDEX('Data Log'!$AA$2:$AA$196,MATCH('Data Log_BI'!$A86,'Data Log'!$AO$2:$AO$196,0))</f>
        <v/>
      </c>
      <c r="AA86" s="1" t="str">
        <f t="array" ref="AA86">INDEX('Data Log'!$AB$2:$AB$196,MATCH('Data Log_BI'!$A86,'Data Log'!$AO$2:$AO$196,0))</f>
        <v/>
      </c>
      <c r="AB86" s="9" t="str">
        <f t="array" ref="AB86">INDEX('Data Log'!$AC$2:$AC$196,MATCH('Data Log_BI'!$A86,'Data Log'!$AO$2:$AO$196,0))</f>
        <v/>
      </c>
      <c r="AC86" s="1" t="str">
        <f t="array" ref="AC86">INDEX('Data Log'!$AD$2:$AD$196,MATCH('Data Log_BI'!$A86,'Data Log'!$AO$2:$AO$196,0))</f>
        <v/>
      </c>
      <c r="AD86" s="1" t="str">
        <f t="array" ref="AD86">INDEX('Data Log'!$AE$2:$AE$196,MATCH('Data Log_BI'!$A86,'Data Log'!$AO$2:$AO$196,0))</f>
        <v/>
      </c>
      <c r="AE86" s="1" t="str">
        <f t="array" ref="AE86">INDEX('Data Log'!$AF$2:$AF$196,MATCH('Data Log_BI'!$A86,'Data Log'!$AO$2:$AO$196,0))</f>
        <v/>
      </c>
      <c r="AF86" s="9" t="str">
        <f t="array" ref="AF86">INDEX('Data Log'!$AG$2:$AG$196,MATCH('Data Log_BI'!$A86,'Data Log'!$AO$2:$AO$196,0))</f>
        <v/>
      </c>
      <c r="AG86" s="5" t="str">
        <f t="array" ref="AG86">INDEX('Data Log'!$AH$2:$AH$196,MATCH('Data Log_BI'!$A86,'Data Log'!$AO$2:$AO$196,0))</f>
        <v/>
      </c>
      <c r="AH86" s="15">
        <f t="array" ref="AH86">INDEX('Data Log'!$AI$2:$AI$196,MATCH('Data Log_BI'!$A86,'Data Log'!$AO$2:$AO$196,0))</f>
        <v>0</v>
      </c>
      <c r="AI86" s="1" t="str">
        <f t="array" ref="AI86">INDEX('Data Log'!$AJ$2:$AJ$196,MATCH('Data Log_BI'!$A86,'Data Log'!$AO$2:$AO$196,0))</f>
        <v/>
      </c>
      <c r="AJ86" s="9" t="str">
        <f t="array" ref="AJ86">INDEX('Data Log'!$AK$2:$AK$196,MATCH('Data Log_BI'!$A86,'Data Log'!$AO$2:$AO$196,0))</f>
        <v/>
      </c>
      <c r="AK86" s="1" t="str">
        <f t="array" ref="AK86">INDEX('Data Log'!$AL$2:$AL$196,MATCH('Data Log_BI'!$A86,'Data Log'!$AO$2:$AO$196,0))</f>
        <v/>
      </c>
      <c r="AL86" s="1" t="str">
        <f t="array" ref="AL86">INDEX('Data Log'!$AM$2:$AM$196,MATCH('Data Log_BI'!$A86,'Data Log'!$AO$2:$AO$196,0))</f>
        <v/>
      </c>
      <c r="AM86" s="9" t="str">
        <f t="array" ref="AM86">INDEX('Data Log'!$AN$2:$AN$196,MATCH('Data Log_BI'!$A86,'Data Log'!$AO$2:$AO$196,0))</f>
        <v/>
      </c>
      <c r="AN86" s="1">
        <f t="array" ref="AN86">INDEX('Data Log'!$A$2:$A$196,MATCH('Data Log_BI'!$A86,'Data Log'!$AO$2:$AO$196,0))</f>
        <v>228</v>
      </c>
    </row>
    <row r="87" ht="15.75" customHeight="1">
      <c r="A87" s="1" t="s">
        <v>995</v>
      </c>
      <c r="B87" s="1" t="str">
        <f t="array" ref="B87">INDEX('Data Log'!$C$2:$C$196,MATCH('Data Log_BI'!$A87,'Data Log'!$AO$2:$AO$196,0))</f>
        <v>PG</v>
      </c>
      <c r="C87" s="9" t="str">
        <f t="array" ref="C87">INDEX('Data Log'!$D$2:$D$196,MATCH('Data Log_BI'!$A87,'Data Log'!$AO$2:$AO$196,0))</f>
        <v/>
      </c>
      <c r="D87" s="4" t="str">
        <f t="array" ref="D87">INDEX('Data Log'!$E$2:$E$196,MATCH('Data Log_BI'!$A87,'Data Log'!$AO$2:$AO$196,0))</f>
        <v>NR</v>
      </c>
      <c r="E87" s="4" t="str">
        <f t="array" ref="E87">INDEX('Data Log'!$F$2:$F$196,MATCH('Data Log_BI'!$A87,'Data Log'!$AO$2:$AO$196,0))</f>
        <v>NTR</v>
      </c>
      <c r="F87" s="4" t="str">
        <f t="array" ref="F87">INDEX('Data Log'!$G$2:$G$196,MATCH('Data Log_BI'!$A87,'Data Log'!$AO$2:$AO$196,0))</f>
        <v>Browns Engineering and Construction Pvt Ltd</v>
      </c>
      <c r="G87" s="14">
        <f t="array" ref="G87">INDEX('Data Log'!$H$2:$H$196,MATCH('Data Log_BI'!$A87,'Data Log'!$AO$2:$AO$196,0))</f>
        <v>0</v>
      </c>
      <c r="H87" s="14">
        <f t="array" ref="H87">INDEX('Data Log'!$I$2:$I$196,MATCH('Data Log_BI'!$A87,'Data Log'!$AO$2:$AO$196,0))</f>
        <v>1524633.61</v>
      </c>
      <c r="I87" s="5">
        <f t="array" ref="I87">INDEX('Data Log'!$J$2:$J$196,MATCH('Data Log_BI'!$A87,'Data Log'!$AO$2:$AO$196,0))</f>
        <v>2023</v>
      </c>
      <c r="J87" s="5" t="str">
        <f t="array" ref="J87">INDEX('Data Log'!$K$2:$K$196,MATCH('Data Log_BI'!$A87,'Data Log'!$AO$2:$AO$196,0))</f>
        <v>June</v>
      </c>
      <c r="K87" s="5" t="str">
        <f t="array" ref="K87">INDEX('Data Log'!$L$2:$L$196,MATCH('Data Log_BI'!$A87,'Data Log'!$AO$2:$AO$196,0))</f>
        <v/>
      </c>
      <c r="L87" s="4" t="str">
        <f t="array" ref="L87">INDEX('Data Log'!$M$2:$M$196,MATCH('Data Log_BI'!$A87,'Data Log'!$AO$2:$AO$196,0))</f>
        <v/>
      </c>
      <c r="M87" s="4" t="str">
        <f t="array" ref="M87">INDEX('Data Log'!$N$2:$N$196,MATCH('Data Log_BI'!$A87,'Data Log'!$AO$2:$AO$196,0))</f>
        <v>Create &amp; Upload PO</v>
      </c>
      <c r="N87" s="1" t="str">
        <f t="array" ref="N87">INDEX('Data Log'!$O$2:$O$196,MATCH('Data Log_BI'!$A87,'Data Log'!$AO$2:$AO$196,0))</f>
        <v/>
      </c>
      <c r="O87" s="9" t="str">
        <f t="array" ref="O87">INDEX('Data Log'!$P$2:$P$196,MATCH('Data Log_BI'!$A87,'Data Log'!$AO$2:$AO$196,0))</f>
        <v/>
      </c>
      <c r="P87" s="1" t="str">
        <f t="array" ref="P87">INDEX('Data Log'!$Q$2:$Q$196,MATCH('Data Log_BI'!$A87,'Data Log'!$AO$2:$AO$196,0))</f>
        <v/>
      </c>
      <c r="Q87" s="1" t="str">
        <f t="array" ref="Q87">INDEX('Data Log'!$R$2:$R$196,MATCH('Data Log_BI'!$A87,'Data Log'!$AO$2:$AO$196,0))</f>
        <v/>
      </c>
      <c r="R87" s="1" t="str">
        <f t="array" ref="R87">INDEX('Data Log'!$S$2:$S$196,MATCH('Data Log_BI'!$A87,'Data Log'!$AO$2:$AO$196,0))</f>
        <v/>
      </c>
      <c r="S87" s="9" t="str">
        <f t="array" ref="S87">INDEX('Data Log'!$T$2:$T$196,MATCH('Data Log_BI'!$A87,'Data Log'!$AO$2:$AO$196,0))</f>
        <v/>
      </c>
      <c r="T87" s="1" t="str">
        <f t="array" ref="T87">INDEX('Data Log'!$U$2:$U$196,MATCH('Data Log_BI'!$A87,'Data Log'!$AO$2:$AO$196,0))</f>
        <v/>
      </c>
      <c r="U87" s="1" t="str">
        <f t="array" ref="U87">INDEX('Data Log'!$V$2:$V$196,MATCH('Data Log_BI'!$A87,'Data Log'!$AO$2:$AO$196,0))</f>
        <v/>
      </c>
      <c r="V87" s="9" t="str">
        <f t="array" ref="V87">INDEX('Data Log'!$W$2:$W$196,MATCH('Data Log_BI'!$A87,'Data Log'!$AO$2:$AO$196,0))</f>
        <v/>
      </c>
      <c r="W87" s="1" t="str">
        <f t="array" ref="W87">INDEX('Data Log'!$X$2:$X$196,MATCH('Data Log_BI'!$A87,'Data Log'!$AO$2:$AO$196,0))</f>
        <v/>
      </c>
      <c r="X87" s="1" t="str">
        <f t="array" ref="X87">INDEX('Data Log'!$Y$2:$Y$196,MATCH('Data Log_BI'!$A87,'Data Log'!$AO$2:$AO$196,0))</f>
        <v/>
      </c>
      <c r="Y87" s="9" t="str">
        <f t="array" ref="Y87">INDEX('Data Log'!$Z$2:$Z$196,MATCH('Data Log_BI'!$A87,'Data Log'!$AO$2:$AO$196,0))</f>
        <v/>
      </c>
      <c r="Z87" s="1" t="str">
        <f t="array" ref="Z87">INDEX('Data Log'!$AA$2:$AA$196,MATCH('Data Log_BI'!$A87,'Data Log'!$AO$2:$AO$196,0))</f>
        <v/>
      </c>
      <c r="AA87" s="1" t="str">
        <f t="array" ref="AA87">INDEX('Data Log'!$AB$2:$AB$196,MATCH('Data Log_BI'!$A87,'Data Log'!$AO$2:$AO$196,0))</f>
        <v/>
      </c>
      <c r="AB87" s="9" t="str">
        <f t="array" ref="AB87">INDEX('Data Log'!$AC$2:$AC$196,MATCH('Data Log_BI'!$A87,'Data Log'!$AO$2:$AO$196,0))</f>
        <v/>
      </c>
      <c r="AC87" s="1" t="str">
        <f t="array" ref="AC87">INDEX('Data Log'!$AD$2:$AD$196,MATCH('Data Log_BI'!$A87,'Data Log'!$AO$2:$AO$196,0))</f>
        <v/>
      </c>
      <c r="AD87" s="1" t="str">
        <f t="array" ref="AD87">INDEX('Data Log'!$AE$2:$AE$196,MATCH('Data Log_BI'!$A87,'Data Log'!$AO$2:$AO$196,0))</f>
        <v>Approved</v>
      </c>
      <c r="AE87" s="1" t="str">
        <f t="array" ref="AE87">INDEX('Data Log'!$AF$2:$AF$196,MATCH('Data Log_BI'!$A87,'Data Log'!$AO$2:$AO$196,0))</f>
        <v>Nadeesha Ranaweera</v>
      </c>
      <c r="AF87" s="9">
        <f t="array" ref="AF87">INDEX('Data Log'!$AG$2:$AG$196,MATCH('Data Log_BI'!$A87,'Data Log'!$AO$2:$AO$196,0))</f>
        <v>45135.93154</v>
      </c>
      <c r="AG87" s="5">
        <f t="array" ref="AG87">INDEX('Data Log'!$AH$2:$AH$196,MATCH('Data Log_BI'!$A87,'Data Log'!$AO$2:$AO$196,0))</f>
        <v>3100028707</v>
      </c>
      <c r="AH87" s="15">
        <f t="array" ref="AH87">INDEX('Data Log'!$AI$2:$AI$196,MATCH('Data Log_BI'!$A87,'Data Log'!$AO$2:$AO$196,0))</f>
        <v>0</v>
      </c>
      <c r="AI87" s="1" t="str">
        <f t="array" ref="AI87">INDEX('Data Log'!$AJ$2:$AJ$196,MATCH('Data Log_BI'!$A87,'Data Log'!$AO$2:$AO$196,0))</f>
        <v/>
      </c>
      <c r="AJ87" s="9" t="str">
        <f t="array" ref="AJ87">INDEX('Data Log'!$AK$2:$AK$196,MATCH('Data Log_BI'!$A87,'Data Log'!$AO$2:$AO$196,0))</f>
        <v/>
      </c>
      <c r="AK87" s="1" t="str">
        <f t="array" ref="AK87">INDEX('Data Log'!$AL$2:$AL$196,MATCH('Data Log_BI'!$A87,'Data Log'!$AO$2:$AO$196,0))</f>
        <v/>
      </c>
      <c r="AL87" s="1" t="str">
        <f t="array" ref="AL87">INDEX('Data Log'!$AM$2:$AM$196,MATCH('Data Log_BI'!$A87,'Data Log'!$AO$2:$AO$196,0))</f>
        <v/>
      </c>
      <c r="AM87" s="9" t="str">
        <f t="array" ref="AM87">INDEX('Data Log'!$AN$2:$AN$196,MATCH('Data Log_BI'!$A87,'Data Log'!$AO$2:$AO$196,0))</f>
        <v/>
      </c>
      <c r="AN87" s="1">
        <f t="array" ref="AN87">INDEX('Data Log'!$A$2:$A$196,MATCH('Data Log_BI'!$A87,'Data Log'!$AO$2:$AO$196,0))</f>
        <v>582</v>
      </c>
    </row>
    <row r="88" ht="15.75" customHeight="1">
      <c r="A88" s="1" t="s">
        <v>996</v>
      </c>
      <c r="B88" s="1" t="str">
        <f t="array" ref="B88">INDEX('Data Log'!$C$2:$C$196,MATCH('Data Log_BI'!$A88,'Data Log'!$AO$2:$AO$196,0))</f>
        <v>PIS</v>
      </c>
      <c r="C88" s="9">
        <f t="array" ref="C88">INDEX('Data Log'!$D$2:$D$196,MATCH('Data Log_BI'!$A88,'Data Log'!$AO$2:$AO$196,0))</f>
        <v>45117.82778</v>
      </c>
      <c r="D88" s="4" t="str">
        <f t="array" ref="D88">INDEX('Data Log'!$E$2:$E$196,MATCH('Data Log_BI'!$A88,'Data Log'!$AO$2:$AO$196,0))</f>
        <v>NR</v>
      </c>
      <c r="E88" s="4" t="str">
        <f t="array" ref="E88">INDEX('Data Log'!$F$2:$F$196,MATCH('Data Log_BI'!$A88,'Data Log'!$AO$2:$AO$196,0))</f>
        <v>NTR</v>
      </c>
      <c r="F88" s="4" t="str">
        <f t="array" ref="F88">INDEX('Data Log'!$G$2:$G$196,MATCH('Data Log_BI'!$A88,'Data Log'!$AO$2:$AO$196,0))</f>
        <v>Browns Engineering and Construction Pvt Ltd</v>
      </c>
      <c r="G88" s="14">
        <f t="array" ref="G88">INDEX('Data Log'!$H$2:$H$196,MATCH('Data Log_BI'!$A88,'Data Log'!$AO$2:$AO$196,0))</f>
        <v>0</v>
      </c>
      <c r="H88" s="14">
        <f t="array" ref="H88">INDEX('Data Log'!$I$2:$I$196,MATCH('Data Log_BI'!$A88,'Data Log'!$AO$2:$AO$196,0))</f>
        <v>3250664.01</v>
      </c>
      <c r="I88" s="5">
        <f t="array" ref="I88">INDEX('Data Log'!$J$2:$J$196,MATCH('Data Log_BI'!$A88,'Data Log'!$AO$2:$AO$196,0))</f>
        <v>2023</v>
      </c>
      <c r="J88" s="5" t="str">
        <f t="array" ref="J88">INDEX('Data Log'!$K$2:$K$196,MATCH('Data Log_BI'!$A88,'Data Log'!$AO$2:$AO$196,0))</f>
        <v>June</v>
      </c>
      <c r="K88" s="5" t="str">
        <f t="array" ref="K88">INDEX('Data Log'!$L$2:$L$196,MATCH('Data Log_BI'!$A88,'Data Log'!$AO$2:$AO$196,0))</f>
        <v>Supun  Amarathunga</v>
      </c>
      <c r="L88" s="4" t="str">
        <f t="array" ref="L88">INDEX('Data Log'!$M$2:$M$196,MATCH('Data Log_BI'!$A88,'Data Log'!$AO$2:$AO$196,0))</f>
        <v/>
      </c>
      <c r="M88" s="4" t="str">
        <f t="array" ref="M88">INDEX('Data Log'!$N$2:$N$196,MATCH('Data Log_BI'!$A88,'Data Log'!$AO$2:$AO$196,0))</f>
        <v>Invoice Validation</v>
      </c>
      <c r="N88" s="1" t="str">
        <f t="array" ref="N88">INDEX('Data Log'!$O$2:$O$196,MATCH('Data Log_BI'!$A88,'Data Log'!$AO$2:$AO$196,0))</f>
        <v/>
      </c>
      <c r="O88" s="9" t="str">
        <f t="array" ref="O88">INDEX('Data Log'!$P$2:$P$196,MATCH('Data Log_BI'!$A88,'Data Log'!$AO$2:$AO$196,0))</f>
        <v/>
      </c>
      <c r="P88" s="1" t="str">
        <f t="array" ref="P88">INDEX('Data Log'!$Q$2:$Q$196,MATCH('Data Log_BI'!$A88,'Data Log'!$AO$2:$AO$196,0))</f>
        <v/>
      </c>
      <c r="Q88" s="1" t="str">
        <f t="array" ref="Q88">INDEX('Data Log'!$R$2:$R$196,MATCH('Data Log_BI'!$A88,'Data Log'!$AO$2:$AO$196,0))</f>
        <v>Approved</v>
      </c>
      <c r="R88" s="1" t="str">
        <f t="array" ref="R88">INDEX('Data Log'!$S$2:$S$196,MATCH('Data Log_BI'!$A88,'Data Log'!$AO$2:$AO$196,0))</f>
        <v>Supun  Amarathunga</v>
      </c>
      <c r="S88" s="9">
        <f t="array" ref="S88">INDEX('Data Log'!$T$2:$T$196,MATCH('Data Log_BI'!$A88,'Data Log'!$AO$2:$AO$196,0))</f>
        <v>45126.64438</v>
      </c>
      <c r="T88" s="1" t="str">
        <f t="array" ref="T88">INDEX('Data Log'!$U$2:$U$196,MATCH('Data Log_BI'!$A88,'Data Log'!$AO$2:$AO$196,0))</f>
        <v/>
      </c>
      <c r="U88" s="1" t="str">
        <f t="array" ref="U88">INDEX('Data Log'!$V$2:$V$196,MATCH('Data Log_BI'!$A88,'Data Log'!$AO$2:$AO$196,0))</f>
        <v/>
      </c>
      <c r="V88" s="9" t="str">
        <f t="array" ref="V88">INDEX('Data Log'!$W$2:$W$196,MATCH('Data Log_BI'!$A88,'Data Log'!$AO$2:$AO$196,0))</f>
        <v/>
      </c>
      <c r="W88" s="1" t="str">
        <f t="array" ref="W88">INDEX('Data Log'!$X$2:$X$196,MATCH('Data Log_BI'!$A88,'Data Log'!$AO$2:$AO$196,0))</f>
        <v/>
      </c>
      <c r="X88" s="1" t="str">
        <f t="array" ref="X88">INDEX('Data Log'!$Y$2:$Y$196,MATCH('Data Log_BI'!$A88,'Data Log'!$AO$2:$AO$196,0))</f>
        <v/>
      </c>
      <c r="Y88" s="9" t="str">
        <f t="array" ref="Y88">INDEX('Data Log'!$Z$2:$Z$196,MATCH('Data Log_BI'!$A88,'Data Log'!$AO$2:$AO$196,0))</f>
        <v/>
      </c>
      <c r="Z88" s="1" t="str">
        <f t="array" ref="Z88">INDEX('Data Log'!$AA$2:$AA$196,MATCH('Data Log_BI'!$A88,'Data Log'!$AO$2:$AO$196,0))</f>
        <v/>
      </c>
      <c r="AA88" s="1" t="str">
        <f t="array" ref="AA88">INDEX('Data Log'!$AB$2:$AB$196,MATCH('Data Log_BI'!$A88,'Data Log'!$AO$2:$AO$196,0))</f>
        <v/>
      </c>
      <c r="AB88" s="9" t="str">
        <f t="array" ref="AB88">INDEX('Data Log'!$AC$2:$AC$196,MATCH('Data Log_BI'!$A88,'Data Log'!$AO$2:$AO$196,0))</f>
        <v/>
      </c>
      <c r="AC88" s="1" t="str">
        <f t="array" ref="AC88">INDEX('Data Log'!$AD$2:$AD$196,MATCH('Data Log_BI'!$A88,'Data Log'!$AO$2:$AO$196,0))</f>
        <v/>
      </c>
      <c r="AD88" s="1" t="str">
        <f t="array" ref="AD88">INDEX('Data Log'!$AE$2:$AE$196,MATCH('Data Log_BI'!$A88,'Data Log'!$AO$2:$AO$196,0))</f>
        <v/>
      </c>
      <c r="AE88" s="1" t="str">
        <f t="array" ref="AE88">INDEX('Data Log'!$AF$2:$AF$196,MATCH('Data Log_BI'!$A88,'Data Log'!$AO$2:$AO$196,0))</f>
        <v/>
      </c>
      <c r="AF88" s="9" t="str">
        <f t="array" ref="AF88">INDEX('Data Log'!$AG$2:$AG$196,MATCH('Data Log_BI'!$A88,'Data Log'!$AO$2:$AO$196,0))</f>
        <v/>
      </c>
      <c r="AG88" s="5" t="str">
        <f t="array" ref="AG88">INDEX('Data Log'!$AH$2:$AH$196,MATCH('Data Log_BI'!$A88,'Data Log'!$AO$2:$AO$196,0))</f>
        <v/>
      </c>
      <c r="AH88" s="15">
        <f t="array" ref="AH88">INDEX('Data Log'!$AI$2:$AI$196,MATCH('Data Log_BI'!$A88,'Data Log'!$AO$2:$AO$196,0))</f>
        <v>0</v>
      </c>
      <c r="AI88" s="1" t="str">
        <f t="array" ref="AI88">INDEX('Data Log'!$AJ$2:$AJ$196,MATCH('Data Log_BI'!$A88,'Data Log'!$AO$2:$AO$196,0))</f>
        <v/>
      </c>
      <c r="AJ88" s="9" t="str">
        <f t="array" ref="AJ88">INDEX('Data Log'!$AK$2:$AK$196,MATCH('Data Log_BI'!$A88,'Data Log'!$AO$2:$AO$196,0))</f>
        <v/>
      </c>
      <c r="AK88" s="1" t="str">
        <f t="array" ref="AK88">INDEX('Data Log'!$AL$2:$AL$196,MATCH('Data Log_BI'!$A88,'Data Log'!$AO$2:$AO$196,0))</f>
        <v/>
      </c>
      <c r="AL88" s="1" t="str">
        <f t="array" ref="AL88">INDEX('Data Log'!$AM$2:$AM$196,MATCH('Data Log_BI'!$A88,'Data Log'!$AO$2:$AO$196,0))</f>
        <v/>
      </c>
      <c r="AM88" s="9" t="str">
        <f t="array" ref="AM88">INDEX('Data Log'!$AN$2:$AN$196,MATCH('Data Log_BI'!$A88,'Data Log'!$AO$2:$AO$196,0))</f>
        <v/>
      </c>
      <c r="AN88" s="1">
        <f t="array" ref="AN88">INDEX('Data Log'!$A$2:$A$196,MATCH('Data Log_BI'!$A88,'Data Log'!$AO$2:$AO$196,0))</f>
        <v>298</v>
      </c>
    </row>
    <row r="89" ht="15.75" customHeight="1">
      <c r="A89" s="1" t="s">
        <v>997</v>
      </c>
      <c r="B89" s="1" t="str">
        <f t="array" ref="B89">INDEX('Data Log'!$C$2:$C$196,MATCH('Data Log_BI'!$A89,'Data Log'!$AO$2:$AO$196,0))</f>
        <v>PIS</v>
      </c>
      <c r="C89" s="9">
        <f t="array" ref="C89">INDEX('Data Log'!$D$2:$D$196,MATCH('Data Log_BI'!$A89,'Data Log'!$AO$2:$AO$196,0))</f>
        <v>45117.82778</v>
      </c>
      <c r="D89" s="4" t="str">
        <f t="array" ref="D89">INDEX('Data Log'!$E$2:$E$196,MATCH('Data Log_BI'!$A89,'Data Log'!$AO$2:$AO$196,0))</f>
        <v>NR</v>
      </c>
      <c r="E89" s="4" t="str">
        <f t="array" ref="E89">INDEX('Data Log'!$F$2:$F$196,MATCH('Data Log_BI'!$A89,'Data Log'!$AO$2:$AO$196,0))</f>
        <v>NTR</v>
      </c>
      <c r="F89" s="4" t="str">
        <f t="array" ref="F89">INDEX('Data Log'!$G$2:$G$196,MATCH('Data Log_BI'!$A89,'Data Log'!$AO$2:$AO$196,0))</f>
        <v>Browns Engineering and Construction Pvt Ltd</v>
      </c>
      <c r="G89" s="14">
        <f t="array" ref="G89">INDEX('Data Log'!$H$2:$H$196,MATCH('Data Log_BI'!$A89,'Data Log'!$AO$2:$AO$196,0))</f>
        <v>3250664.01</v>
      </c>
      <c r="H89" s="14">
        <f t="array" ref="H89">INDEX('Data Log'!$I$2:$I$196,MATCH('Data Log_BI'!$A89,'Data Log'!$AO$2:$AO$196,0))</f>
        <v>0</v>
      </c>
      <c r="I89" s="5">
        <f t="array" ref="I89">INDEX('Data Log'!$J$2:$J$196,MATCH('Data Log_BI'!$A89,'Data Log'!$AO$2:$AO$196,0))</f>
        <v>2023</v>
      </c>
      <c r="J89" s="5" t="str">
        <f t="array" ref="J89">INDEX('Data Log'!$K$2:$K$196,MATCH('Data Log_BI'!$A89,'Data Log'!$AO$2:$AO$196,0))</f>
        <v>June</v>
      </c>
      <c r="K89" s="5" t="str">
        <f t="array" ref="K89">INDEX('Data Log'!$L$2:$L$196,MATCH('Data Log_BI'!$A89,'Data Log'!$AO$2:$AO$196,0))</f>
        <v>Supun  Amarathunga</v>
      </c>
      <c r="L89" s="4">
        <f t="array" ref="L89">INDEX('Data Log'!$M$2:$M$196,MATCH('Data Log_BI'!$A89,'Data Log'!$AO$2:$AO$196,0))</f>
        <v>45126.52</v>
      </c>
      <c r="M89" s="4" t="str">
        <f t="array" ref="M89">INDEX('Data Log'!$N$2:$N$196,MATCH('Data Log_BI'!$A89,'Data Log'!$AO$2:$AO$196,0))</f>
        <v>Region Update</v>
      </c>
      <c r="N89" s="1" t="str">
        <f t="array" ref="N89">INDEX('Data Log'!$O$2:$O$196,MATCH('Data Log_BI'!$A89,'Data Log'!$AO$2:$AO$196,0))</f>
        <v/>
      </c>
      <c r="O89" s="9" t="str">
        <f t="array" ref="O89">INDEX('Data Log'!$P$2:$P$196,MATCH('Data Log_BI'!$A89,'Data Log'!$AO$2:$AO$196,0))</f>
        <v/>
      </c>
      <c r="P89" s="1" t="str">
        <f t="array" ref="P89">INDEX('Data Log'!$Q$2:$Q$196,MATCH('Data Log_BI'!$A89,'Data Log'!$AO$2:$AO$196,0))</f>
        <v/>
      </c>
      <c r="Q89" s="1" t="str">
        <f t="array" ref="Q89">INDEX('Data Log'!$R$2:$R$196,MATCH('Data Log_BI'!$A89,'Data Log'!$AO$2:$AO$196,0))</f>
        <v/>
      </c>
      <c r="R89" s="1" t="str">
        <f t="array" ref="R89">INDEX('Data Log'!$S$2:$S$196,MATCH('Data Log_BI'!$A89,'Data Log'!$AO$2:$AO$196,0))</f>
        <v/>
      </c>
      <c r="S89" s="9" t="str">
        <f t="array" ref="S89">INDEX('Data Log'!$T$2:$T$196,MATCH('Data Log_BI'!$A89,'Data Log'!$AO$2:$AO$196,0))</f>
        <v/>
      </c>
      <c r="T89" s="1" t="str">
        <f t="array" ref="T89">INDEX('Data Log'!$U$2:$U$196,MATCH('Data Log_BI'!$A89,'Data Log'!$AO$2:$AO$196,0))</f>
        <v/>
      </c>
      <c r="U89" s="1" t="str">
        <f t="array" ref="U89">INDEX('Data Log'!$V$2:$V$196,MATCH('Data Log_BI'!$A89,'Data Log'!$AO$2:$AO$196,0))</f>
        <v/>
      </c>
      <c r="V89" s="9" t="str">
        <f t="array" ref="V89">INDEX('Data Log'!$W$2:$W$196,MATCH('Data Log_BI'!$A89,'Data Log'!$AO$2:$AO$196,0))</f>
        <v/>
      </c>
      <c r="W89" s="1" t="str">
        <f t="array" ref="W89">INDEX('Data Log'!$X$2:$X$196,MATCH('Data Log_BI'!$A89,'Data Log'!$AO$2:$AO$196,0))</f>
        <v/>
      </c>
      <c r="X89" s="1" t="str">
        <f t="array" ref="X89">INDEX('Data Log'!$Y$2:$Y$196,MATCH('Data Log_BI'!$A89,'Data Log'!$AO$2:$AO$196,0))</f>
        <v/>
      </c>
      <c r="Y89" s="9" t="str">
        <f t="array" ref="Y89">INDEX('Data Log'!$Z$2:$Z$196,MATCH('Data Log_BI'!$A89,'Data Log'!$AO$2:$AO$196,0))</f>
        <v/>
      </c>
      <c r="Z89" s="1" t="str">
        <f t="array" ref="Z89">INDEX('Data Log'!$AA$2:$AA$196,MATCH('Data Log_BI'!$A89,'Data Log'!$AO$2:$AO$196,0))</f>
        <v/>
      </c>
      <c r="AA89" s="1" t="str">
        <f t="array" ref="AA89">INDEX('Data Log'!$AB$2:$AB$196,MATCH('Data Log_BI'!$A89,'Data Log'!$AO$2:$AO$196,0))</f>
        <v/>
      </c>
      <c r="AB89" s="9" t="str">
        <f t="array" ref="AB89">INDEX('Data Log'!$AC$2:$AC$196,MATCH('Data Log_BI'!$A89,'Data Log'!$AO$2:$AO$196,0))</f>
        <v/>
      </c>
      <c r="AC89" s="1" t="str">
        <f t="array" ref="AC89">INDEX('Data Log'!$AD$2:$AD$196,MATCH('Data Log_BI'!$A89,'Data Log'!$AO$2:$AO$196,0))</f>
        <v/>
      </c>
      <c r="AD89" s="1" t="str">
        <f t="array" ref="AD89">INDEX('Data Log'!$AE$2:$AE$196,MATCH('Data Log_BI'!$A89,'Data Log'!$AO$2:$AO$196,0))</f>
        <v/>
      </c>
      <c r="AE89" s="1" t="str">
        <f t="array" ref="AE89">INDEX('Data Log'!$AF$2:$AF$196,MATCH('Data Log_BI'!$A89,'Data Log'!$AO$2:$AO$196,0))</f>
        <v/>
      </c>
      <c r="AF89" s="9" t="str">
        <f t="array" ref="AF89">INDEX('Data Log'!$AG$2:$AG$196,MATCH('Data Log_BI'!$A89,'Data Log'!$AO$2:$AO$196,0))</f>
        <v/>
      </c>
      <c r="AG89" s="5" t="str">
        <f t="array" ref="AG89">INDEX('Data Log'!$AH$2:$AH$196,MATCH('Data Log_BI'!$A89,'Data Log'!$AO$2:$AO$196,0))</f>
        <v/>
      </c>
      <c r="AH89" s="15">
        <f t="array" ref="AH89">INDEX('Data Log'!$AI$2:$AI$196,MATCH('Data Log_BI'!$A89,'Data Log'!$AO$2:$AO$196,0))</f>
        <v>0</v>
      </c>
      <c r="AI89" s="1" t="str">
        <f t="array" ref="AI89">INDEX('Data Log'!$AJ$2:$AJ$196,MATCH('Data Log_BI'!$A89,'Data Log'!$AO$2:$AO$196,0))</f>
        <v/>
      </c>
      <c r="AJ89" s="9" t="str">
        <f t="array" ref="AJ89">INDEX('Data Log'!$AK$2:$AK$196,MATCH('Data Log_BI'!$A89,'Data Log'!$AO$2:$AO$196,0))</f>
        <v/>
      </c>
      <c r="AK89" s="1" t="str">
        <f t="array" ref="AK89">INDEX('Data Log'!$AL$2:$AL$196,MATCH('Data Log_BI'!$A89,'Data Log'!$AO$2:$AO$196,0))</f>
        <v/>
      </c>
      <c r="AL89" s="1" t="str">
        <f t="array" ref="AL89">INDEX('Data Log'!$AM$2:$AM$196,MATCH('Data Log_BI'!$A89,'Data Log'!$AO$2:$AO$196,0))</f>
        <v/>
      </c>
      <c r="AM89" s="9" t="str">
        <f t="array" ref="AM89">INDEX('Data Log'!$AN$2:$AN$196,MATCH('Data Log_BI'!$A89,'Data Log'!$AO$2:$AO$196,0))</f>
        <v/>
      </c>
      <c r="AN89" s="1">
        <f t="array" ref="AN89">INDEX('Data Log'!$A$2:$A$196,MATCH('Data Log_BI'!$A89,'Data Log'!$AO$2:$AO$196,0))</f>
        <v>271</v>
      </c>
    </row>
    <row r="90" ht="15.75" customHeight="1">
      <c r="A90" s="1" t="s">
        <v>998</v>
      </c>
      <c r="B90" s="1" t="str">
        <f t="array" ref="B90">INDEX('Data Log'!$C$2:$C$196,MATCH('Data Log_BI'!$A90,'Data Log'!$AO$2:$AO$196,0))</f>
        <v>PIS</v>
      </c>
      <c r="C90" s="9" t="str">
        <f t="array" ref="C90">INDEX('Data Log'!$D$2:$D$196,MATCH('Data Log_BI'!$A90,'Data Log'!$AO$2:$AO$196,0))</f>
        <v/>
      </c>
      <c r="D90" s="4" t="str">
        <f t="array" ref="D90">INDEX('Data Log'!$E$2:$E$196,MATCH('Data Log_BI'!$A90,'Data Log'!$AO$2:$AO$196,0))</f>
        <v>NR</v>
      </c>
      <c r="E90" s="4" t="str">
        <f t="array" ref="E90">INDEX('Data Log'!$F$2:$F$196,MATCH('Data Log_BI'!$A90,'Data Log'!$AO$2:$AO$196,0))</f>
        <v>NTR</v>
      </c>
      <c r="F90" s="4" t="str">
        <f t="array" ref="F90">INDEX('Data Log'!$G$2:$G$196,MATCH('Data Log_BI'!$A90,'Data Log'!$AO$2:$AO$196,0))</f>
        <v>Browns Engineering and Construction Pvt Ltd</v>
      </c>
      <c r="G90" s="14">
        <f t="array" ref="G90">INDEX('Data Log'!$H$2:$H$196,MATCH('Data Log_BI'!$A90,'Data Log'!$AO$2:$AO$196,0))</f>
        <v>3250664.01</v>
      </c>
      <c r="H90" s="14">
        <f t="array" ref="H90">INDEX('Data Log'!$I$2:$I$196,MATCH('Data Log_BI'!$A90,'Data Log'!$AO$2:$AO$196,0))</f>
        <v>3250664.01</v>
      </c>
      <c r="I90" s="5">
        <f t="array" ref="I90">INDEX('Data Log'!$J$2:$J$196,MATCH('Data Log_BI'!$A90,'Data Log'!$AO$2:$AO$196,0))</f>
        <v>2023</v>
      </c>
      <c r="J90" s="5" t="str">
        <f t="array" ref="J90">INDEX('Data Log'!$K$2:$K$196,MATCH('Data Log_BI'!$A90,'Data Log'!$AO$2:$AO$196,0))</f>
        <v>June</v>
      </c>
      <c r="K90" s="5" t="str">
        <f t="array" ref="K90">INDEX('Data Log'!$L$2:$L$196,MATCH('Data Log_BI'!$A90,'Data Log'!$AO$2:$AO$196,0))</f>
        <v/>
      </c>
      <c r="L90" s="4" t="str">
        <f t="array" ref="L90">INDEX('Data Log'!$M$2:$M$196,MATCH('Data Log_BI'!$A90,'Data Log'!$AO$2:$AO$196,0))</f>
        <v/>
      </c>
      <c r="M90" s="4" t="str">
        <f t="array" ref="M90">INDEX('Data Log'!$N$2:$N$196,MATCH('Data Log_BI'!$A90,'Data Log'!$AO$2:$AO$196,0))</f>
        <v>SCM Invoice Validation</v>
      </c>
      <c r="N90" s="1" t="str">
        <f t="array" ref="N90">INDEX('Data Log'!$O$2:$O$196,MATCH('Data Log_BI'!$A90,'Data Log'!$AO$2:$AO$196,0))</f>
        <v/>
      </c>
      <c r="O90" s="9" t="str">
        <f t="array" ref="O90">INDEX('Data Log'!$P$2:$P$196,MATCH('Data Log_BI'!$A90,'Data Log'!$AO$2:$AO$196,0))</f>
        <v/>
      </c>
      <c r="P90" s="1" t="str">
        <f t="array" ref="P90">INDEX('Data Log'!$Q$2:$Q$196,MATCH('Data Log_BI'!$A90,'Data Log'!$AO$2:$AO$196,0))</f>
        <v/>
      </c>
      <c r="Q90" s="1" t="str">
        <f t="array" ref="Q90">INDEX('Data Log'!$R$2:$R$196,MATCH('Data Log_BI'!$A90,'Data Log'!$AO$2:$AO$196,0))</f>
        <v/>
      </c>
      <c r="R90" s="1" t="str">
        <f t="array" ref="R90">INDEX('Data Log'!$S$2:$S$196,MATCH('Data Log_BI'!$A90,'Data Log'!$AO$2:$AO$196,0))</f>
        <v/>
      </c>
      <c r="S90" s="9" t="str">
        <f t="array" ref="S90">INDEX('Data Log'!$T$2:$T$196,MATCH('Data Log_BI'!$A90,'Data Log'!$AO$2:$AO$196,0))</f>
        <v/>
      </c>
      <c r="T90" s="1" t="str">
        <f t="array" ref="T90">INDEX('Data Log'!$U$2:$U$196,MATCH('Data Log_BI'!$A90,'Data Log'!$AO$2:$AO$196,0))</f>
        <v/>
      </c>
      <c r="U90" s="1" t="str">
        <f t="array" ref="U90">INDEX('Data Log'!$V$2:$V$196,MATCH('Data Log_BI'!$A90,'Data Log'!$AO$2:$AO$196,0))</f>
        <v/>
      </c>
      <c r="V90" s="9" t="str">
        <f t="array" ref="V90">INDEX('Data Log'!$W$2:$W$196,MATCH('Data Log_BI'!$A90,'Data Log'!$AO$2:$AO$196,0))</f>
        <v/>
      </c>
      <c r="W90" s="1" t="str">
        <f t="array" ref="W90">INDEX('Data Log'!$X$2:$X$196,MATCH('Data Log_BI'!$A90,'Data Log'!$AO$2:$AO$196,0))</f>
        <v/>
      </c>
      <c r="X90" s="1" t="str">
        <f t="array" ref="X90">INDEX('Data Log'!$Y$2:$Y$196,MATCH('Data Log_BI'!$A90,'Data Log'!$AO$2:$AO$196,0))</f>
        <v/>
      </c>
      <c r="Y90" s="9" t="str">
        <f t="array" ref="Y90">INDEX('Data Log'!$Z$2:$Z$196,MATCH('Data Log_BI'!$A90,'Data Log'!$AO$2:$AO$196,0))</f>
        <v/>
      </c>
      <c r="Z90" s="1" t="str">
        <f t="array" ref="Z90">INDEX('Data Log'!$AA$2:$AA$196,MATCH('Data Log_BI'!$A90,'Data Log'!$AO$2:$AO$196,0))</f>
        <v>Approved</v>
      </c>
      <c r="AA90" s="1" t="str">
        <f t="array" ref="AA90">INDEX('Data Log'!$AB$2:$AB$196,MATCH('Data Log_BI'!$A90,'Data Log'!$AO$2:$AO$196,0))</f>
        <v>Rizwan Mohamed</v>
      </c>
      <c r="AB90" s="9">
        <f t="array" ref="AB90">INDEX('Data Log'!$AC$2:$AC$196,MATCH('Data Log_BI'!$A90,'Data Log'!$AO$2:$AO$196,0))</f>
        <v>45131.695</v>
      </c>
      <c r="AC90" s="1" t="str">
        <f t="array" ref="AC90">INDEX('Data Log'!$AD$2:$AD$196,MATCH('Data Log_BI'!$A90,'Data Log'!$AO$2:$AO$196,0))</f>
        <v/>
      </c>
      <c r="AD90" s="1" t="str">
        <f t="array" ref="AD90">INDEX('Data Log'!$AE$2:$AE$196,MATCH('Data Log_BI'!$A90,'Data Log'!$AO$2:$AO$196,0))</f>
        <v/>
      </c>
      <c r="AE90" s="1" t="str">
        <f t="array" ref="AE90">INDEX('Data Log'!$AF$2:$AF$196,MATCH('Data Log_BI'!$A90,'Data Log'!$AO$2:$AO$196,0))</f>
        <v/>
      </c>
      <c r="AF90" s="9" t="str">
        <f t="array" ref="AF90">INDEX('Data Log'!$AG$2:$AG$196,MATCH('Data Log_BI'!$A90,'Data Log'!$AO$2:$AO$196,0))</f>
        <v/>
      </c>
      <c r="AG90" s="5" t="str">
        <f t="array" ref="AG90">INDEX('Data Log'!$AH$2:$AH$196,MATCH('Data Log_BI'!$A90,'Data Log'!$AO$2:$AO$196,0))</f>
        <v/>
      </c>
      <c r="AH90" s="15">
        <f t="array" ref="AH90">INDEX('Data Log'!$AI$2:$AI$196,MATCH('Data Log_BI'!$A90,'Data Log'!$AO$2:$AO$196,0))</f>
        <v>0</v>
      </c>
      <c r="AI90" s="1" t="str">
        <f t="array" ref="AI90">INDEX('Data Log'!$AJ$2:$AJ$196,MATCH('Data Log_BI'!$A90,'Data Log'!$AO$2:$AO$196,0))</f>
        <v/>
      </c>
      <c r="AJ90" s="9" t="str">
        <f t="array" ref="AJ90">INDEX('Data Log'!$AK$2:$AK$196,MATCH('Data Log_BI'!$A90,'Data Log'!$AO$2:$AO$196,0))</f>
        <v/>
      </c>
      <c r="AK90" s="1" t="str">
        <f t="array" ref="AK90">INDEX('Data Log'!$AL$2:$AL$196,MATCH('Data Log_BI'!$A90,'Data Log'!$AO$2:$AO$196,0))</f>
        <v/>
      </c>
      <c r="AL90" s="1" t="str">
        <f t="array" ref="AL90">INDEX('Data Log'!$AM$2:$AM$196,MATCH('Data Log_BI'!$A90,'Data Log'!$AO$2:$AO$196,0))</f>
        <v/>
      </c>
      <c r="AM90" s="9" t="str">
        <f t="array" ref="AM90">INDEX('Data Log'!$AN$2:$AN$196,MATCH('Data Log_BI'!$A90,'Data Log'!$AO$2:$AO$196,0))</f>
        <v/>
      </c>
      <c r="AN90" s="1">
        <f t="array" ref="AN90">INDEX('Data Log'!$A$2:$A$196,MATCH('Data Log_BI'!$A90,'Data Log'!$AO$2:$AO$196,0))</f>
        <v>463</v>
      </c>
    </row>
    <row r="91" ht="15.75" customHeight="1">
      <c r="A91" s="1" t="s">
        <v>999</v>
      </c>
      <c r="B91" s="1" t="str">
        <f t="array" ref="B91">INDEX('Data Log'!$C$2:$C$196,MATCH('Data Log_BI'!$A91,'Data Log'!$AO$2:$AO$196,0))</f>
        <v>PIS</v>
      </c>
      <c r="C91" s="9">
        <f t="array" ref="C91">INDEX('Data Log'!$D$2:$D$196,MATCH('Data Log_BI'!$A91,'Data Log'!$AO$2:$AO$196,0))</f>
        <v>45117.82778</v>
      </c>
      <c r="D91" s="4" t="str">
        <f t="array" ref="D91">INDEX('Data Log'!$E$2:$E$196,MATCH('Data Log_BI'!$A91,'Data Log'!$AO$2:$AO$196,0))</f>
        <v>NR</v>
      </c>
      <c r="E91" s="4" t="str">
        <f t="array" ref="E91">INDEX('Data Log'!$F$2:$F$196,MATCH('Data Log_BI'!$A91,'Data Log'!$AO$2:$AO$196,0))</f>
        <v>NTR</v>
      </c>
      <c r="F91" s="4" t="str">
        <f t="array" ref="F91">INDEX('Data Log'!$G$2:$G$196,MATCH('Data Log_BI'!$A91,'Data Log'!$AO$2:$AO$196,0))</f>
        <v>Browns Engineering and Construction Pvt Ltd</v>
      </c>
      <c r="G91" s="14">
        <f t="array" ref="G91">INDEX('Data Log'!$H$2:$H$196,MATCH('Data Log_BI'!$A91,'Data Log'!$AO$2:$AO$196,0))</f>
        <v>3250664.01</v>
      </c>
      <c r="H91" s="14">
        <f t="array" ref="H91">INDEX('Data Log'!$I$2:$I$196,MATCH('Data Log_BI'!$A91,'Data Log'!$AO$2:$AO$196,0))</f>
        <v>3250664.01</v>
      </c>
      <c r="I91" s="5">
        <f t="array" ref="I91">INDEX('Data Log'!$J$2:$J$196,MATCH('Data Log_BI'!$A91,'Data Log'!$AO$2:$AO$196,0))</f>
        <v>2023</v>
      </c>
      <c r="J91" s="5" t="str">
        <f t="array" ref="J91">INDEX('Data Log'!$K$2:$K$196,MATCH('Data Log_BI'!$A91,'Data Log'!$AO$2:$AO$196,0))</f>
        <v>June</v>
      </c>
      <c r="K91" s="5" t="str">
        <f t="array" ref="K91">INDEX('Data Log'!$L$2:$L$196,MATCH('Data Log_BI'!$A91,'Data Log'!$AO$2:$AO$196,0))</f>
        <v/>
      </c>
      <c r="L91" s="4" t="str">
        <f t="array" ref="L91">INDEX('Data Log'!$M$2:$M$196,MATCH('Data Log_BI'!$A91,'Data Log'!$AO$2:$AO$196,0))</f>
        <v/>
      </c>
      <c r="M91" s="4" t="str">
        <f t="array" ref="M91">INDEX('Data Log'!$N$2:$N$196,MATCH('Data Log_BI'!$A91,'Data Log'!$AO$2:$AO$196,0))</f>
        <v>Submit Invoice</v>
      </c>
      <c r="N91" s="1" t="str">
        <f t="array" ref="N91">INDEX('Data Log'!$O$2:$O$196,MATCH('Data Log_BI'!$A91,'Data Log'!$AO$2:$AO$196,0))</f>
        <v>Kaveesha Perera</v>
      </c>
      <c r="O91" s="9">
        <f t="array" ref="O91">INDEX('Data Log'!$P$2:$P$196,MATCH('Data Log_BI'!$A91,'Data Log'!$AO$2:$AO$196,0))</f>
        <v>45126.54417</v>
      </c>
      <c r="P91" s="1" t="str">
        <f t="array" ref="P91">INDEX('Data Log'!$Q$2:$Q$196,MATCH('Data Log_BI'!$A91,'Data Log'!$AO$2:$AO$196,0))</f>
        <v/>
      </c>
      <c r="Q91" s="1" t="str">
        <f t="array" ref="Q91">INDEX('Data Log'!$R$2:$R$196,MATCH('Data Log_BI'!$A91,'Data Log'!$AO$2:$AO$196,0))</f>
        <v/>
      </c>
      <c r="R91" s="1" t="str">
        <f t="array" ref="R91">INDEX('Data Log'!$S$2:$S$196,MATCH('Data Log_BI'!$A91,'Data Log'!$AO$2:$AO$196,0))</f>
        <v/>
      </c>
      <c r="S91" s="9" t="str">
        <f t="array" ref="S91">INDEX('Data Log'!$T$2:$T$196,MATCH('Data Log_BI'!$A91,'Data Log'!$AO$2:$AO$196,0))</f>
        <v/>
      </c>
      <c r="T91" s="1" t="str">
        <f t="array" ref="T91">INDEX('Data Log'!$U$2:$U$196,MATCH('Data Log_BI'!$A91,'Data Log'!$AO$2:$AO$196,0))</f>
        <v/>
      </c>
      <c r="U91" s="1" t="str">
        <f t="array" ref="U91">INDEX('Data Log'!$V$2:$V$196,MATCH('Data Log_BI'!$A91,'Data Log'!$AO$2:$AO$196,0))</f>
        <v/>
      </c>
      <c r="V91" s="9" t="str">
        <f t="array" ref="V91">INDEX('Data Log'!$W$2:$W$196,MATCH('Data Log_BI'!$A91,'Data Log'!$AO$2:$AO$196,0))</f>
        <v/>
      </c>
      <c r="W91" s="1" t="str">
        <f t="array" ref="W91">INDEX('Data Log'!$X$2:$X$196,MATCH('Data Log_BI'!$A91,'Data Log'!$AO$2:$AO$196,0))</f>
        <v/>
      </c>
      <c r="X91" s="1" t="str">
        <f t="array" ref="X91">INDEX('Data Log'!$Y$2:$Y$196,MATCH('Data Log_BI'!$A91,'Data Log'!$AO$2:$AO$196,0))</f>
        <v/>
      </c>
      <c r="Y91" s="9" t="str">
        <f t="array" ref="Y91">INDEX('Data Log'!$Z$2:$Z$196,MATCH('Data Log_BI'!$A91,'Data Log'!$AO$2:$AO$196,0))</f>
        <v/>
      </c>
      <c r="Z91" s="1" t="str">
        <f t="array" ref="Z91">INDEX('Data Log'!$AA$2:$AA$196,MATCH('Data Log_BI'!$A91,'Data Log'!$AO$2:$AO$196,0))</f>
        <v/>
      </c>
      <c r="AA91" s="1" t="str">
        <f t="array" ref="AA91">INDEX('Data Log'!$AB$2:$AB$196,MATCH('Data Log_BI'!$A91,'Data Log'!$AO$2:$AO$196,0))</f>
        <v/>
      </c>
      <c r="AB91" s="9" t="str">
        <f t="array" ref="AB91">INDEX('Data Log'!$AC$2:$AC$196,MATCH('Data Log_BI'!$A91,'Data Log'!$AO$2:$AO$196,0))</f>
        <v/>
      </c>
      <c r="AC91" s="1" t="str">
        <f t="array" ref="AC91">INDEX('Data Log'!$AD$2:$AD$196,MATCH('Data Log_BI'!$A91,'Data Log'!$AO$2:$AO$196,0))</f>
        <v/>
      </c>
      <c r="AD91" s="1" t="str">
        <f t="array" ref="AD91">INDEX('Data Log'!$AE$2:$AE$196,MATCH('Data Log_BI'!$A91,'Data Log'!$AO$2:$AO$196,0))</f>
        <v/>
      </c>
      <c r="AE91" s="1" t="str">
        <f t="array" ref="AE91">INDEX('Data Log'!$AF$2:$AF$196,MATCH('Data Log_BI'!$A91,'Data Log'!$AO$2:$AO$196,0))</f>
        <v/>
      </c>
      <c r="AF91" s="9" t="str">
        <f t="array" ref="AF91">INDEX('Data Log'!$AG$2:$AG$196,MATCH('Data Log_BI'!$A91,'Data Log'!$AO$2:$AO$196,0))</f>
        <v/>
      </c>
      <c r="AG91" s="5" t="str">
        <f t="array" ref="AG91">INDEX('Data Log'!$AH$2:$AH$196,MATCH('Data Log_BI'!$A91,'Data Log'!$AO$2:$AO$196,0))</f>
        <v/>
      </c>
      <c r="AH91" s="15">
        <f t="array" ref="AH91">INDEX('Data Log'!$AI$2:$AI$196,MATCH('Data Log_BI'!$A91,'Data Log'!$AO$2:$AO$196,0))</f>
        <v>0</v>
      </c>
      <c r="AI91" s="1" t="str">
        <f t="array" ref="AI91">INDEX('Data Log'!$AJ$2:$AJ$196,MATCH('Data Log_BI'!$A91,'Data Log'!$AO$2:$AO$196,0))</f>
        <v/>
      </c>
      <c r="AJ91" s="9" t="str">
        <f t="array" ref="AJ91">INDEX('Data Log'!$AK$2:$AK$196,MATCH('Data Log_BI'!$A91,'Data Log'!$AO$2:$AO$196,0))</f>
        <v/>
      </c>
      <c r="AK91" s="1" t="str">
        <f t="array" ref="AK91">INDEX('Data Log'!$AL$2:$AL$196,MATCH('Data Log_BI'!$A91,'Data Log'!$AO$2:$AO$196,0))</f>
        <v/>
      </c>
      <c r="AL91" s="1" t="str">
        <f t="array" ref="AL91">INDEX('Data Log'!$AM$2:$AM$196,MATCH('Data Log_BI'!$A91,'Data Log'!$AO$2:$AO$196,0))</f>
        <v/>
      </c>
      <c r="AM91" s="9" t="str">
        <f t="array" ref="AM91">INDEX('Data Log'!$AN$2:$AN$196,MATCH('Data Log_BI'!$A91,'Data Log'!$AO$2:$AO$196,0))</f>
        <v/>
      </c>
      <c r="AN91" s="1">
        <f t="array" ref="AN91">INDEX('Data Log'!$A$2:$A$196,MATCH('Data Log_BI'!$A91,'Data Log'!$AO$2:$AO$196,0))</f>
        <v>272</v>
      </c>
    </row>
    <row r="92" ht="15.75" customHeight="1">
      <c r="A92" s="1" t="s">
        <v>1000</v>
      </c>
      <c r="B92" s="1" t="str">
        <f t="array" ref="B92">INDEX('Data Log'!$C$2:$C$196,MATCH('Data Log_BI'!$A92,'Data Log'!$AO$2:$AO$196,0))</f>
        <v>PIS</v>
      </c>
      <c r="C92" s="9" t="str">
        <f t="array" ref="C92">INDEX('Data Log'!$D$2:$D$196,MATCH('Data Log_BI'!$A92,'Data Log'!$AO$2:$AO$196,0))</f>
        <v/>
      </c>
      <c r="D92" s="4" t="str">
        <f t="array" ref="D92">INDEX('Data Log'!$E$2:$E$196,MATCH('Data Log_BI'!$A92,'Data Log'!$AO$2:$AO$196,0))</f>
        <v>NR</v>
      </c>
      <c r="E92" s="4" t="str">
        <f t="array" ref="E92">INDEX('Data Log'!$F$2:$F$196,MATCH('Data Log_BI'!$A92,'Data Log'!$AO$2:$AO$196,0))</f>
        <v>NTR</v>
      </c>
      <c r="F92" s="4" t="str">
        <f t="array" ref="F92">INDEX('Data Log'!$G$2:$G$196,MATCH('Data Log_BI'!$A92,'Data Log'!$AO$2:$AO$196,0))</f>
        <v>Browns Engineering and Construction Pvt Ltd</v>
      </c>
      <c r="G92" s="14">
        <f t="array" ref="G92">INDEX('Data Log'!$H$2:$H$196,MATCH('Data Log_BI'!$A92,'Data Log'!$AO$2:$AO$196,0))</f>
        <v>0</v>
      </c>
      <c r="H92" s="14">
        <f t="array" ref="H92">INDEX('Data Log'!$I$2:$I$196,MATCH('Data Log_BI'!$A92,'Data Log'!$AO$2:$AO$196,0))</f>
        <v>3250664.01</v>
      </c>
      <c r="I92" s="5">
        <f t="array" ref="I92">INDEX('Data Log'!$J$2:$J$196,MATCH('Data Log_BI'!$A92,'Data Log'!$AO$2:$AO$196,0))</f>
        <v>2023</v>
      </c>
      <c r="J92" s="5" t="str">
        <f t="array" ref="J92">INDEX('Data Log'!$K$2:$K$196,MATCH('Data Log_BI'!$A92,'Data Log'!$AO$2:$AO$196,0))</f>
        <v>June</v>
      </c>
      <c r="K92" s="5" t="str">
        <f t="array" ref="K92">INDEX('Data Log'!$L$2:$L$196,MATCH('Data Log_BI'!$A92,'Data Log'!$AO$2:$AO$196,0))</f>
        <v/>
      </c>
      <c r="L92" s="4" t="str">
        <f t="array" ref="L92">INDEX('Data Log'!$M$2:$M$196,MATCH('Data Log_BI'!$A92,'Data Log'!$AO$2:$AO$196,0))</f>
        <v/>
      </c>
      <c r="M92" s="4" t="str">
        <f t="array" ref="M92">INDEX('Data Log'!$N$2:$N$196,MATCH('Data Log_BI'!$A92,'Data Log'!$AO$2:$AO$196,0))</f>
        <v>Create &amp; Upload PO</v>
      </c>
      <c r="N92" s="1" t="str">
        <f t="array" ref="N92">INDEX('Data Log'!$O$2:$O$196,MATCH('Data Log_BI'!$A92,'Data Log'!$AO$2:$AO$196,0))</f>
        <v/>
      </c>
      <c r="O92" s="9" t="str">
        <f t="array" ref="O92">INDEX('Data Log'!$P$2:$P$196,MATCH('Data Log_BI'!$A92,'Data Log'!$AO$2:$AO$196,0))</f>
        <v/>
      </c>
      <c r="P92" s="1" t="str">
        <f t="array" ref="P92">INDEX('Data Log'!$Q$2:$Q$196,MATCH('Data Log_BI'!$A92,'Data Log'!$AO$2:$AO$196,0))</f>
        <v/>
      </c>
      <c r="Q92" s="1" t="str">
        <f t="array" ref="Q92">INDEX('Data Log'!$R$2:$R$196,MATCH('Data Log_BI'!$A92,'Data Log'!$AO$2:$AO$196,0))</f>
        <v/>
      </c>
      <c r="R92" s="1" t="str">
        <f t="array" ref="R92">INDEX('Data Log'!$S$2:$S$196,MATCH('Data Log_BI'!$A92,'Data Log'!$AO$2:$AO$196,0))</f>
        <v/>
      </c>
      <c r="S92" s="9" t="str">
        <f t="array" ref="S92">INDEX('Data Log'!$T$2:$T$196,MATCH('Data Log_BI'!$A92,'Data Log'!$AO$2:$AO$196,0))</f>
        <v/>
      </c>
      <c r="T92" s="1" t="str">
        <f t="array" ref="T92">INDEX('Data Log'!$U$2:$U$196,MATCH('Data Log_BI'!$A92,'Data Log'!$AO$2:$AO$196,0))</f>
        <v/>
      </c>
      <c r="U92" s="1" t="str">
        <f t="array" ref="U92">INDEX('Data Log'!$V$2:$V$196,MATCH('Data Log_BI'!$A92,'Data Log'!$AO$2:$AO$196,0))</f>
        <v/>
      </c>
      <c r="V92" s="9" t="str">
        <f t="array" ref="V92">INDEX('Data Log'!$W$2:$W$196,MATCH('Data Log_BI'!$A92,'Data Log'!$AO$2:$AO$196,0))</f>
        <v/>
      </c>
      <c r="W92" s="1" t="str">
        <f t="array" ref="W92">INDEX('Data Log'!$X$2:$X$196,MATCH('Data Log_BI'!$A92,'Data Log'!$AO$2:$AO$196,0))</f>
        <v/>
      </c>
      <c r="X92" s="1" t="str">
        <f t="array" ref="X92">INDEX('Data Log'!$Y$2:$Y$196,MATCH('Data Log_BI'!$A92,'Data Log'!$AO$2:$AO$196,0))</f>
        <v/>
      </c>
      <c r="Y92" s="9" t="str">
        <f t="array" ref="Y92">INDEX('Data Log'!$Z$2:$Z$196,MATCH('Data Log_BI'!$A92,'Data Log'!$AO$2:$AO$196,0))</f>
        <v/>
      </c>
      <c r="Z92" s="1" t="str">
        <f t="array" ref="Z92">INDEX('Data Log'!$AA$2:$AA$196,MATCH('Data Log_BI'!$A92,'Data Log'!$AO$2:$AO$196,0))</f>
        <v/>
      </c>
      <c r="AA92" s="1" t="str">
        <f t="array" ref="AA92">INDEX('Data Log'!$AB$2:$AB$196,MATCH('Data Log_BI'!$A92,'Data Log'!$AO$2:$AO$196,0))</f>
        <v/>
      </c>
      <c r="AB92" s="9" t="str">
        <f t="array" ref="AB92">INDEX('Data Log'!$AC$2:$AC$196,MATCH('Data Log_BI'!$A92,'Data Log'!$AO$2:$AO$196,0))</f>
        <v/>
      </c>
      <c r="AC92" s="1" t="str">
        <f t="array" ref="AC92">INDEX('Data Log'!$AD$2:$AD$196,MATCH('Data Log_BI'!$A92,'Data Log'!$AO$2:$AO$196,0))</f>
        <v/>
      </c>
      <c r="AD92" s="1" t="str">
        <f t="array" ref="AD92">INDEX('Data Log'!$AE$2:$AE$196,MATCH('Data Log_BI'!$A92,'Data Log'!$AO$2:$AO$196,0))</f>
        <v>Approved</v>
      </c>
      <c r="AE92" s="1" t="str">
        <f t="array" ref="AE92">INDEX('Data Log'!$AF$2:$AF$196,MATCH('Data Log_BI'!$A92,'Data Log'!$AO$2:$AO$196,0))</f>
        <v>Nadeesha Ranaweera</v>
      </c>
      <c r="AF92" s="9">
        <f t="array" ref="AF92">INDEX('Data Log'!$AG$2:$AG$196,MATCH('Data Log_BI'!$A92,'Data Log'!$AO$2:$AO$196,0))</f>
        <v>45135.93287</v>
      </c>
      <c r="AG92" s="5">
        <f t="array" ref="AG92">INDEX('Data Log'!$AH$2:$AH$196,MATCH('Data Log_BI'!$A92,'Data Log'!$AO$2:$AO$196,0))</f>
        <v>3100028682</v>
      </c>
      <c r="AH92" s="15">
        <f t="array" ref="AH92">INDEX('Data Log'!$AI$2:$AI$196,MATCH('Data Log_BI'!$A92,'Data Log'!$AO$2:$AO$196,0))</f>
        <v>0</v>
      </c>
      <c r="AI92" s="1" t="str">
        <f t="array" ref="AI92">INDEX('Data Log'!$AJ$2:$AJ$196,MATCH('Data Log_BI'!$A92,'Data Log'!$AO$2:$AO$196,0))</f>
        <v/>
      </c>
      <c r="AJ92" s="9" t="str">
        <f t="array" ref="AJ92">INDEX('Data Log'!$AK$2:$AK$196,MATCH('Data Log_BI'!$A92,'Data Log'!$AO$2:$AO$196,0))</f>
        <v/>
      </c>
      <c r="AK92" s="1" t="str">
        <f t="array" ref="AK92">INDEX('Data Log'!$AL$2:$AL$196,MATCH('Data Log_BI'!$A92,'Data Log'!$AO$2:$AO$196,0))</f>
        <v/>
      </c>
      <c r="AL92" s="1" t="str">
        <f t="array" ref="AL92">INDEX('Data Log'!$AM$2:$AM$196,MATCH('Data Log_BI'!$A92,'Data Log'!$AO$2:$AO$196,0))</f>
        <v/>
      </c>
      <c r="AM92" s="9" t="str">
        <f t="array" ref="AM92">INDEX('Data Log'!$AN$2:$AN$196,MATCH('Data Log_BI'!$A92,'Data Log'!$AO$2:$AO$196,0))</f>
        <v/>
      </c>
      <c r="AN92" s="1">
        <f t="array" ref="AN92">INDEX('Data Log'!$A$2:$A$196,MATCH('Data Log_BI'!$A92,'Data Log'!$AO$2:$AO$196,0))</f>
        <v>583</v>
      </c>
    </row>
    <row r="93" ht="15.75" customHeight="1">
      <c r="A93" s="1" t="s">
        <v>1001</v>
      </c>
      <c r="B93" s="1" t="str">
        <f t="array" ref="B93">INDEX('Data Log'!$C$2:$C$196,MATCH('Data Log_BI'!$A93,'Data Log'!$AO$2:$AO$196,0))</f>
        <v>Refuel</v>
      </c>
      <c r="C93" s="9">
        <f t="array" ref="C93">INDEX('Data Log'!$D$2:$D$196,MATCH('Data Log_BI'!$A93,'Data Log'!$AO$2:$AO$196,0))</f>
        <v>45117.82639</v>
      </c>
      <c r="D93" s="4" t="str">
        <f t="array" ref="D93">INDEX('Data Log'!$E$2:$E$196,MATCH('Data Log_BI'!$A93,'Data Log'!$AO$2:$AO$196,0))</f>
        <v>NR</v>
      </c>
      <c r="E93" s="4" t="str">
        <f t="array" ref="E93">INDEX('Data Log'!$F$2:$F$196,MATCH('Data Log_BI'!$A93,'Data Log'!$AO$2:$AO$196,0))</f>
        <v>NTR</v>
      </c>
      <c r="F93" s="4" t="str">
        <f t="array" ref="F93">INDEX('Data Log'!$G$2:$G$196,MATCH('Data Log_BI'!$A93,'Data Log'!$AO$2:$AO$196,0))</f>
        <v>Browns Engineering and Construction Pvt Ltd</v>
      </c>
      <c r="G93" s="14">
        <f t="array" ref="G93">INDEX('Data Log'!$H$2:$H$196,MATCH('Data Log_BI'!$A93,'Data Log'!$AO$2:$AO$196,0))</f>
        <v>0</v>
      </c>
      <c r="H93" s="14">
        <f t="array" ref="H93">INDEX('Data Log'!$I$2:$I$196,MATCH('Data Log_BI'!$A93,'Data Log'!$AO$2:$AO$196,0))</f>
        <v>193622.19</v>
      </c>
      <c r="I93" s="5">
        <f t="array" ref="I93">INDEX('Data Log'!$J$2:$J$196,MATCH('Data Log_BI'!$A93,'Data Log'!$AO$2:$AO$196,0))</f>
        <v>2023</v>
      </c>
      <c r="J93" s="5" t="str">
        <f t="array" ref="J93">INDEX('Data Log'!$K$2:$K$196,MATCH('Data Log_BI'!$A93,'Data Log'!$AO$2:$AO$196,0))</f>
        <v>June</v>
      </c>
      <c r="K93" s="5" t="str">
        <f t="array" ref="K93">INDEX('Data Log'!$L$2:$L$196,MATCH('Data Log_BI'!$A93,'Data Log'!$AO$2:$AO$196,0))</f>
        <v>Supun  Amarathunga</v>
      </c>
      <c r="L93" s="4" t="str">
        <f t="array" ref="L93">INDEX('Data Log'!$M$2:$M$196,MATCH('Data Log_BI'!$A93,'Data Log'!$AO$2:$AO$196,0))</f>
        <v/>
      </c>
      <c r="M93" s="4" t="str">
        <f t="array" ref="M93">INDEX('Data Log'!$N$2:$N$196,MATCH('Data Log_BI'!$A93,'Data Log'!$AO$2:$AO$196,0))</f>
        <v>Invoice Validation</v>
      </c>
      <c r="N93" s="1" t="str">
        <f t="array" ref="N93">INDEX('Data Log'!$O$2:$O$196,MATCH('Data Log_BI'!$A93,'Data Log'!$AO$2:$AO$196,0))</f>
        <v/>
      </c>
      <c r="O93" s="9" t="str">
        <f t="array" ref="O93">INDEX('Data Log'!$P$2:$P$196,MATCH('Data Log_BI'!$A93,'Data Log'!$AO$2:$AO$196,0))</f>
        <v/>
      </c>
      <c r="P93" s="1" t="str">
        <f t="array" ref="P93">INDEX('Data Log'!$Q$2:$Q$196,MATCH('Data Log_BI'!$A93,'Data Log'!$AO$2:$AO$196,0))</f>
        <v/>
      </c>
      <c r="Q93" s="1" t="str">
        <f t="array" ref="Q93">INDEX('Data Log'!$R$2:$R$196,MATCH('Data Log_BI'!$A93,'Data Log'!$AO$2:$AO$196,0))</f>
        <v>Rejected</v>
      </c>
      <c r="R93" s="1" t="str">
        <f t="array" ref="R93">INDEX('Data Log'!$S$2:$S$196,MATCH('Data Log_BI'!$A93,'Data Log'!$AO$2:$AO$196,0))</f>
        <v>Supun  Amarathunga</v>
      </c>
      <c r="S93" s="9">
        <f t="array" ref="S93">INDEX('Data Log'!$T$2:$T$196,MATCH('Data Log_BI'!$A93,'Data Log'!$AO$2:$AO$196,0))</f>
        <v>45124.43946</v>
      </c>
      <c r="T93" s="1" t="str">
        <f t="array" ref="T93">INDEX('Data Log'!$U$2:$U$196,MATCH('Data Log_BI'!$A93,'Data Log'!$AO$2:$AO$196,0))</f>
        <v/>
      </c>
      <c r="U93" s="1" t="str">
        <f t="array" ref="U93">INDEX('Data Log'!$V$2:$V$196,MATCH('Data Log_BI'!$A93,'Data Log'!$AO$2:$AO$196,0))</f>
        <v/>
      </c>
      <c r="V93" s="9" t="str">
        <f t="array" ref="V93">INDEX('Data Log'!$W$2:$W$196,MATCH('Data Log_BI'!$A93,'Data Log'!$AO$2:$AO$196,0))</f>
        <v/>
      </c>
      <c r="W93" s="1" t="str">
        <f t="array" ref="W93">INDEX('Data Log'!$X$2:$X$196,MATCH('Data Log_BI'!$A93,'Data Log'!$AO$2:$AO$196,0))</f>
        <v/>
      </c>
      <c r="X93" s="1" t="str">
        <f t="array" ref="X93">INDEX('Data Log'!$Y$2:$Y$196,MATCH('Data Log_BI'!$A93,'Data Log'!$AO$2:$AO$196,0))</f>
        <v/>
      </c>
      <c r="Y93" s="9" t="str">
        <f t="array" ref="Y93">INDEX('Data Log'!$Z$2:$Z$196,MATCH('Data Log_BI'!$A93,'Data Log'!$AO$2:$AO$196,0))</f>
        <v/>
      </c>
      <c r="Z93" s="1" t="str">
        <f t="array" ref="Z93">INDEX('Data Log'!$AA$2:$AA$196,MATCH('Data Log_BI'!$A93,'Data Log'!$AO$2:$AO$196,0))</f>
        <v/>
      </c>
      <c r="AA93" s="1" t="str">
        <f t="array" ref="AA93">INDEX('Data Log'!$AB$2:$AB$196,MATCH('Data Log_BI'!$A93,'Data Log'!$AO$2:$AO$196,0))</f>
        <v/>
      </c>
      <c r="AB93" s="9" t="str">
        <f t="array" ref="AB93">INDEX('Data Log'!$AC$2:$AC$196,MATCH('Data Log_BI'!$A93,'Data Log'!$AO$2:$AO$196,0))</f>
        <v/>
      </c>
      <c r="AC93" s="1" t="str">
        <f t="array" ref="AC93">INDEX('Data Log'!$AD$2:$AD$196,MATCH('Data Log_BI'!$A93,'Data Log'!$AO$2:$AO$196,0))</f>
        <v/>
      </c>
      <c r="AD93" s="1" t="str">
        <f t="array" ref="AD93">INDEX('Data Log'!$AE$2:$AE$196,MATCH('Data Log_BI'!$A93,'Data Log'!$AO$2:$AO$196,0))</f>
        <v/>
      </c>
      <c r="AE93" s="1" t="str">
        <f t="array" ref="AE93">INDEX('Data Log'!$AF$2:$AF$196,MATCH('Data Log_BI'!$A93,'Data Log'!$AO$2:$AO$196,0))</f>
        <v/>
      </c>
      <c r="AF93" s="9" t="str">
        <f t="array" ref="AF93">INDEX('Data Log'!$AG$2:$AG$196,MATCH('Data Log_BI'!$A93,'Data Log'!$AO$2:$AO$196,0))</f>
        <v/>
      </c>
      <c r="AG93" s="5" t="str">
        <f t="array" ref="AG93">INDEX('Data Log'!$AH$2:$AH$196,MATCH('Data Log_BI'!$A93,'Data Log'!$AO$2:$AO$196,0))</f>
        <v/>
      </c>
      <c r="AH93" s="15">
        <f t="array" ref="AH93">INDEX('Data Log'!$AI$2:$AI$196,MATCH('Data Log_BI'!$A93,'Data Log'!$AO$2:$AO$196,0))</f>
        <v>0</v>
      </c>
      <c r="AI93" s="1" t="str">
        <f t="array" ref="AI93">INDEX('Data Log'!$AJ$2:$AJ$196,MATCH('Data Log_BI'!$A93,'Data Log'!$AO$2:$AO$196,0))</f>
        <v/>
      </c>
      <c r="AJ93" s="9" t="str">
        <f t="array" ref="AJ93">INDEX('Data Log'!$AK$2:$AK$196,MATCH('Data Log_BI'!$A93,'Data Log'!$AO$2:$AO$196,0))</f>
        <v/>
      </c>
      <c r="AK93" s="1" t="str">
        <f t="array" ref="AK93">INDEX('Data Log'!$AL$2:$AL$196,MATCH('Data Log_BI'!$A93,'Data Log'!$AO$2:$AO$196,0))</f>
        <v/>
      </c>
      <c r="AL93" s="1" t="str">
        <f t="array" ref="AL93">INDEX('Data Log'!$AM$2:$AM$196,MATCH('Data Log_BI'!$A93,'Data Log'!$AO$2:$AO$196,0))</f>
        <v/>
      </c>
      <c r="AM93" s="9" t="str">
        <f t="array" ref="AM93">INDEX('Data Log'!$AN$2:$AN$196,MATCH('Data Log_BI'!$A93,'Data Log'!$AO$2:$AO$196,0))</f>
        <v/>
      </c>
      <c r="AN93" s="1">
        <f t="array" ref="AN93">INDEX('Data Log'!$A$2:$A$196,MATCH('Data Log_BI'!$A93,'Data Log'!$AO$2:$AO$196,0))</f>
        <v>223</v>
      </c>
    </row>
    <row r="94" ht="15.75" customHeight="1">
      <c r="A94" s="1" t="s">
        <v>1002</v>
      </c>
      <c r="B94" s="1" t="str">
        <f t="array" ref="B94">INDEX('Data Log'!$C$2:$C$196,MATCH('Data Log_BI'!$A94,'Data Log'!$AO$2:$AO$196,0))</f>
        <v>Refuel</v>
      </c>
      <c r="C94" s="9">
        <f t="array" ref="C94">INDEX('Data Log'!$D$2:$D$196,MATCH('Data Log_BI'!$A94,'Data Log'!$AO$2:$AO$196,0))</f>
        <v>45117.82639</v>
      </c>
      <c r="D94" s="4" t="str">
        <f t="array" ref="D94">INDEX('Data Log'!$E$2:$E$196,MATCH('Data Log_BI'!$A94,'Data Log'!$AO$2:$AO$196,0))</f>
        <v>NR</v>
      </c>
      <c r="E94" s="4" t="str">
        <f t="array" ref="E94">INDEX('Data Log'!$F$2:$F$196,MATCH('Data Log_BI'!$A94,'Data Log'!$AO$2:$AO$196,0))</f>
        <v>NTR</v>
      </c>
      <c r="F94" s="4" t="str">
        <f t="array" ref="F94">INDEX('Data Log'!$G$2:$G$196,MATCH('Data Log_BI'!$A94,'Data Log'!$AO$2:$AO$196,0))</f>
        <v>Browns Engineering and Construction Pvt Ltd</v>
      </c>
      <c r="G94" s="14">
        <f t="array" ref="G94">INDEX('Data Log'!$H$2:$H$196,MATCH('Data Log_BI'!$A94,'Data Log'!$AO$2:$AO$196,0))</f>
        <v>193622.19</v>
      </c>
      <c r="H94" s="14">
        <f t="array" ref="H94">INDEX('Data Log'!$I$2:$I$196,MATCH('Data Log_BI'!$A94,'Data Log'!$AO$2:$AO$196,0))</f>
        <v>0</v>
      </c>
      <c r="I94" s="5">
        <f t="array" ref="I94">INDEX('Data Log'!$J$2:$J$196,MATCH('Data Log_BI'!$A94,'Data Log'!$AO$2:$AO$196,0))</f>
        <v>2023</v>
      </c>
      <c r="J94" s="5" t="str">
        <f t="array" ref="J94">INDEX('Data Log'!$K$2:$K$196,MATCH('Data Log_BI'!$A94,'Data Log'!$AO$2:$AO$196,0))</f>
        <v>June</v>
      </c>
      <c r="K94" s="5" t="str">
        <f t="array" ref="K94">INDEX('Data Log'!$L$2:$L$196,MATCH('Data Log_BI'!$A94,'Data Log'!$AO$2:$AO$196,0))</f>
        <v>Supun  Amarathunga</v>
      </c>
      <c r="L94" s="4">
        <f t="array" ref="L94">INDEX('Data Log'!$M$2:$M$196,MATCH('Data Log_BI'!$A94,'Data Log'!$AO$2:$AO$196,0))</f>
        <v>45120.49514</v>
      </c>
      <c r="M94" s="4" t="str">
        <f t="array" ref="M94">INDEX('Data Log'!$N$2:$N$196,MATCH('Data Log_BI'!$A94,'Data Log'!$AO$2:$AO$196,0))</f>
        <v>Region Update</v>
      </c>
      <c r="N94" s="1" t="str">
        <f t="array" ref="N94">INDEX('Data Log'!$O$2:$O$196,MATCH('Data Log_BI'!$A94,'Data Log'!$AO$2:$AO$196,0))</f>
        <v/>
      </c>
      <c r="O94" s="9" t="str">
        <f t="array" ref="O94">INDEX('Data Log'!$P$2:$P$196,MATCH('Data Log_BI'!$A94,'Data Log'!$AO$2:$AO$196,0))</f>
        <v/>
      </c>
      <c r="P94" s="1" t="str">
        <f t="array" ref="P94">INDEX('Data Log'!$Q$2:$Q$196,MATCH('Data Log_BI'!$A94,'Data Log'!$AO$2:$AO$196,0))</f>
        <v/>
      </c>
      <c r="Q94" s="1" t="str">
        <f t="array" ref="Q94">INDEX('Data Log'!$R$2:$R$196,MATCH('Data Log_BI'!$A94,'Data Log'!$AO$2:$AO$196,0))</f>
        <v/>
      </c>
      <c r="R94" s="1" t="str">
        <f t="array" ref="R94">INDEX('Data Log'!$S$2:$S$196,MATCH('Data Log_BI'!$A94,'Data Log'!$AO$2:$AO$196,0))</f>
        <v/>
      </c>
      <c r="S94" s="9" t="str">
        <f t="array" ref="S94">INDEX('Data Log'!$T$2:$T$196,MATCH('Data Log_BI'!$A94,'Data Log'!$AO$2:$AO$196,0))</f>
        <v/>
      </c>
      <c r="T94" s="1" t="str">
        <f t="array" ref="T94">INDEX('Data Log'!$U$2:$U$196,MATCH('Data Log_BI'!$A94,'Data Log'!$AO$2:$AO$196,0))</f>
        <v/>
      </c>
      <c r="U94" s="1" t="str">
        <f t="array" ref="U94">INDEX('Data Log'!$V$2:$V$196,MATCH('Data Log_BI'!$A94,'Data Log'!$AO$2:$AO$196,0))</f>
        <v/>
      </c>
      <c r="V94" s="9" t="str">
        <f t="array" ref="V94">INDEX('Data Log'!$W$2:$W$196,MATCH('Data Log_BI'!$A94,'Data Log'!$AO$2:$AO$196,0))</f>
        <v/>
      </c>
      <c r="W94" s="1" t="str">
        <f t="array" ref="W94">INDEX('Data Log'!$X$2:$X$196,MATCH('Data Log_BI'!$A94,'Data Log'!$AO$2:$AO$196,0))</f>
        <v/>
      </c>
      <c r="X94" s="1" t="str">
        <f t="array" ref="X94">INDEX('Data Log'!$Y$2:$Y$196,MATCH('Data Log_BI'!$A94,'Data Log'!$AO$2:$AO$196,0))</f>
        <v/>
      </c>
      <c r="Y94" s="9" t="str">
        <f t="array" ref="Y94">INDEX('Data Log'!$Z$2:$Z$196,MATCH('Data Log_BI'!$A94,'Data Log'!$AO$2:$AO$196,0))</f>
        <v/>
      </c>
      <c r="Z94" s="1" t="str">
        <f t="array" ref="Z94">INDEX('Data Log'!$AA$2:$AA$196,MATCH('Data Log_BI'!$A94,'Data Log'!$AO$2:$AO$196,0))</f>
        <v/>
      </c>
      <c r="AA94" s="1" t="str">
        <f t="array" ref="AA94">INDEX('Data Log'!$AB$2:$AB$196,MATCH('Data Log_BI'!$A94,'Data Log'!$AO$2:$AO$196,0))</f>
        <v/>
      </c>
      <c r="AB94" s="9" t="str">
        <f t="array" ref="AB94">INDEX('Data Log'!$AC$2:$AC$196,MATCH('Data Log_BI'!$A94,'Data Log'!$AO$2:$AO$196,0))</f>
        <v/>
      </c>
      <c r="AC94" s="1" t="str">
        <f t="array" ref="AC94">INDEX('Data Log'!$AD$2:$AD$196,MATCH('Data Log_BI'!$A94,'Data Log'!$AO$2:$AO$196,0))</f>
        <v/>
      </c>
      <c r="AD94" s="1" t="str">
        <f t="array" ref="AD94">INDEX('Data Log'!$AE$2:$AE$196,MATCH('Data Log_BI'!$A94,'Data Log'!$AO$2:$AO$196,0))</f>
        <v/>
      </c>
      <c r="AE94" s="1" t="str">
        <f t="array" ref="AE94">INDEX('Data Log'!$AF$2:$AF$196,MATCH('Data Log_BI'!$A94,'Data Log'!$AO$2:$AO$196,0))</f>
        <v/>
      </c>
      <c r="AF94" s="9" t="str">
        <f t="array" ref="AF94">INDEX('Data Log'!$AG$2:$AG$196,MATCH('Data Log_BI'!$A94,'Data Log'!$AO$2:$AO$196,0))</f>
        <v/>
      </c>
      <c r="AG94" s="5" t="str">
        <f t="array" ref="AG94">INDEX('Data Log'!$AH$2:$AH$196,MATCH('Data Log_BI'!$A94,'Data Log'!$AO$2:$AO$196,0))</f>
        <v/>
      </c>
      <c r="AH94" s="15">
        <f t="array" ref="AH94">INDEX('Data Log'!$AI$2:$AI$196,MATCH('Data Log_BI'!$A94,'Data Log'!$AO$2:$AO$196,0))</f>
        <v>0</v>
      </c>
      <c r="AI94" s="1" t="str">
        <f t="array" ref="AI94">INDEX('Data Log'!$AJ$2:$AJ$196,MATCH('Data Log_BI'!$A94,'Data Log'!$AO$2:$AO$196,0))</f>
        <v/>
      </c>
      <c r="AJ94" s="9" t="str">
        <f t="array" ref="AJ94">INDEX('Data Log'!$AK$2:$AK$196,MATCH('Data Log_BI'!$A94,'Data Log'!$AO$2:$AO$196,0))</f>
        <v/>
      </c>
      <c r="AK94" s="1" t="str">
        <f t="array" ref="AK94">INDEX('Data Log'!$AL$2:$AL$196,MATCH('Data Log_BI'!$A94,'Data Log'!$AO$2:$AO$196,0))</f>
        <v/>
      </c>
      <c r="AL94" s="1" t="str">
        <f t="array" ref="AL94">INDEX('Data Log'!$AM$2:$AM$196,MATCH('Data Log_BI'!$A94,'Data Log'!$AO$2:$AO$196,0))</f>
        <v/>
      </c>
      <c r="AM94" s="9" t="str">
        <f t="array" ref="AM94">INDEX('Data Log'!$AN$2:$AN$196,MATCH('Data Log_BI'!$A94,'Data Log'!$AO$2:$AO$196,0))</f>
        <v/>
      </c>
      <c r="AN94" s="1">
        <f t="array" ref="AN94">INDEX('Data Log'!$A$2:$A$196,MATCH('Data Log_BI'!$A94,'Data Log'!$AO$2:$AO$196,0))</f>
        <v>203</v>
      </c>
    </row>
    <row r="95" ht="15.75" customHeight="1">
      <c r="A95" s="1" t="s">
        <v>1003</v>
      </c>
      <c r="B95" s="1" t="str">
        <f t="array" ref="B95">INDEX('Data Log'!$C$2:$C$196,MATCH('Data Log_BI'!$A95,'Data Log'!$AO$2:$AO$196,0))</f>
        <v>Refuel</v>
      </c>
      <c r="C95" s="9">
        <f t="array" ref="C95">INDEX('Data Log'!$D$2:$D$196,MATCH('Data Log_BI'!$A95,'Data Log'!$AO$2:$AO$196,0))</f>
        <v>45117.82639</v>
      </c>
      <c r="D95" s="4" t="str">
        <f t="array" ref="D95">INDEX('Data Log'!$E$2:$E$196,MATCH('Data Log_BI'!$A95,'Data Log'!$AO$2:$AO$196,0))</f>
        <v>NR</v>
      </c>
      <c r="E95" s="4" t="str">
        <f t="array" ref="E95">INDEX('Data Log'!$F$2:$F$196,MATCH('Data Log_BI'!$A95,'Data Log'!$AO$2:$AO$196,0))</f>
        <v>NTR</v>
      </c>
      <c r="F95" s="4" t="str">
        <f t="array" ref="F95">INDEX('Data Log'!$G$2:$G$196,MATCH('Data Log_BI'!$A95,'Data Log'!$AO$2:$AO$196,0))</f>
        <v>Browns Engineering and Construction Pvt Ltd</v>
      </c>
      <c r="G95" s="14">
        <f t="array" ref="G95">INDEX('Data Log'!$H$2:$H$196,MATCH('Data Log_BI'!$A95,'Data Log'!$AO$2:$AO$196,0))</f>
        <v>193622.19</v>
      </c>
      <c r="H95" s="14">
        <f t="array" ref="H95">INDEX('Data Log'!$I$2:$I$196,MATCH('Data Log_BI'!$A95,'Data Log'!$AO$2:$AO$196,0))</f>
        <v>193622.19</v>
      </c>
      <c r="I95" s="5">
        <f t="array" ref="I95">INDEX('Data Log'!$J$2:$J$196,MATCH('Data Log_BI'!$A95,'Data Log'!$AO$2:$AO$196,0))</f>
        <v>2023</v>
      </c>
      <c r="J95" s="5" t="str">
        <f t="array" ref="J95">INDEX('Data Log'!$K$2:$K$196,MATCH('Data Log_BI'!$A95,'Data Log'!$AO$2:$AO$196,0))</f>
        <v>June</v>
      </c>
      <c r="K95" s="5" t="str">
        <f t="array" ref="K95">INDEX('Data Log'!$L$2:$L$196,MATCH('Data Log_BI'!$A95,'Data Log'!$AO$2:$AO$196,0))</f>
        <v/>
      </c>
      <c r="L95" s="4" t="str">
        <f t="array" ref="L95">INDEX('Data Log'!$M$2:$M$196,MATCH('Data Log_BI'!$A95,'Data Log'!$AO$2:$AO$196,0))</f>
        <v/>
      </c>
      <c r="M95" s="4" t="str">
        <f t="array" ref="M95">INDEX('Data Log'!$N$2:$N$196,MATCH('Data Log_BI'!$A95,'Data Log'!$AO$2:$AO$196,0))</f>
        <v>Re-Submit_Invoice(RG reject)</v>
      </c>
      <c r="N95" s="1" t="str">
        <f t="array" ref="N95">INDEX('Data Log'!$O$2:$O$196,MATCH('Data Log_BI'!$A95,'Data Log'!$AO$2:$AO$196,0))</f>
        <v>Kaveesha Perera</v>
      </c>
      <c r="O95" s="9">
        <f t="array" ref="O95">INDEX('Data Log'!$P$2:$P$196,MATCH('Data Log_BI'!$A95,'Data Log'!$AO$2:$AO$196,0))</f>
        <v>45124.46477</v>
      </c>
      <c r="P95" s="1" t="str">
        <f t="array" ref="P95">INDEX('Data Log'!$Q$2:$Q$196,MATCH('Data Log_BI'!$A95,'Data Log'!$AO$2:$AO$196,0))</f>
        <v>ReSubmission</v>
      </c>
      <c r="Q95" s="1" t="str">
        <f t="array" ref="Q95">INDEX('Data Log'!$R$2:$R$196,MATCH('Data Log_BI'!$A95,'Data Log'!$AO$2:$AO$196,0))</f>
        <v/>
      </c>
      <c r="R95" s="1" t="str">
        <f t="array" ref="R95">INDEX('Data Log'!$S$2:$S$196,MATCH('Data Log_BI'!$A95,'Data Log'!$AO$2:$AO$196,0))</f>
        <v/>
      </c>
      <c r="S95" s="9" t="str">
        <f t="array" ref="S95">INDEX('Data Log'!$T$2:$T$196,MATCH('Data Log_BI'!$A95,'Data Log'!$AO$2:$AO$196,0))</f>
        <v/>
      </c>
      <c r="T95" s="1" t="str">
        <f t="array" ref="T95">INDEX('Data Log'!$U$2:$U$196,MATCH('Data Log_BI'!$A95,'Data Log'!$AO$2:$AO$196,0))</f>
        <v/>
      </c>
      <c r="U95" s="1" t="str">
        <f t="array" ref="U95">INDEX('Data Log'!$V$2:$V$196,MATCH('Data Log_BI'!$A95,'Data Log'!$AO$2:$AO$196,0))</f>
        <v/>
      </c>
      <c r="V95" s="9" t="str">
        <f t="array" ref="V95">INDEX('Data Log'!$W$2:$W$196,MATCH('Data Log_BI'!$A95,'Data Log'!$AO$2:$AO$196,0))</f>
        <v/>
      </c>
      <c r="W95" s="1" t="str">
        <f t="array" ref="W95">INDEX('Data Log'!$X$2:$X$196,MATCH('Data Log_BI'!$A95,'Data Log'!$AO$2:$AO$196,0))</f>
        <v/>
      </c>
      <c r="X95" s="1" t="str">
        <f t="array" ref="X95">INDEX('Data Log'!$Y$2:$Y$196,MATCH('Data Log_BI'!$A95,'Data Log'!$AO$2:$AO$196,0))</f>
        <v/>
      </c>
      <c r="Y95" s="9" t="str">
        <f t="array" ref="Y95">INDEX('Data Log'!$Z$2:$Z$196,MATCH('Data Log_BI'!$A95,'Data Log'!$AO$2:$AO$196,0))</f>
        <v/>
      </c>
      <c r="Z95" s="1" t="str">
        <f t="array" ref="Z95">INDEX('Data Log'!$AA$2:$AA$196,MATCH('Data Log_BI'!$A95,'Data Log'!$AO$2:$AO$196,0))</f>
        <v/>
      </c>
      <c r="AA95" s="1" t="str">
        <f t="array" ref="AA95">INDEX('Data Log'!$AB$2:$AB$196,MATCH('Data Log_BI'!$A95,'Data Log'!$AO$2:$AO$196,0))</f>
        <v/>
      </c>
      <c r="AB95" s="9" t="str">
        <f t="array" ref="AB95">INDEX('Data Log'!$AC$2:$AC$196,MATCH('Data Log_BI'!$A95,'Data Log'!$AO$2:$AO$196,0))</f>
        <v/>
      </c>
      <c r="AC95" s="1" t="str">
        <f t="array" ref="AC95">INDEX('Data Log'!$AD$2:$AD$196,MATCH('Data Log_BI'!$A95,'Data Log'!$AO$2:$AO$196,0))</f>
        <v/>
      </c>
      <c r="AD95" s="1" t="str">
        <f t="array" ref="AD95">INDEX('Data Log'!$AE$2:$AE$196,MATCH('Data Log_BI'!$A95,'Data Log'!$AO$2:$AO$196,0))</f>
        <v/>
      </c>
      <c r="AE95" s="1" t="str">
        <f t="array" ref="AE95">INDEX('Data Log'!$AF$2:$AF$196,MATCH('Data Log_BI'!$A95,'Data Log'!$AO$2:$AO$196,0))</f>
        <v/>
      </c>
      <c r="AF95" s="9" t="str">
        <f t="array" ref="AF95">INDEX('Data Log'!$AG$2:$AG$196,MATCH('Data Log_BI'!$A95,'Data Log'!$AO$2:$AO$196,0))</f>
        <v/>
      </c>
      <c r="AG95" s="5" t="str">
        <f t="array" ref="AG95">INDEX('Data Log'!$AH$2:$AH$196,MATCH('Data Log_BI'!$A95,'Data Log'!$AO$2:$AO$196,0))</f>
        <v/>
      </c>
      <c r="AH95" s="15">
        <f t="array" ref="AH95">INDEX('Data Log'!$AI$2:$AI$196,MATCH('Data Log_BI'!$A95,'Data Log'!$AO$2:$AO$196,0))</f>
        <v>0</v>
      </c>
      <c r="AI95" s="1" t="str">
        <f t="array" ref="AI95">INDEX('Data Log'!$AJ$2:$AJ$196,MATCH('Data Log_BI'!$A95,'Data Log'!$AO$2:$AO$196,0))</f>
        <v/>
      </c>
      <c r="AJ95" s="9" t="str">
        <f t="array" ref="AJ95">INDEX('Data Log'!$AK$2:$AK$196,MATCH('Data Log_BI'!$A95,'Data Log'!$AO$2:$AO$196,0))</f>
        <v/>
      </c>
      <c r="AK95" s="1" t="str">
        <f t="array" ref="AK95">INDEX('Data Log'!$AL$2:$AL$196,MATCH('Data Log_BI'!$A95,'Data Log'!$AO$2:$AO$196,0))</f>
        <v/>
      </c>
      <c r="AL95" s="1" t="str">
        <f t="array" ref="AL95">INDEX('Data Log'!$AM$2:$AM$196,MATCH('Data Log_BI'!$A95,'Data Log'!$AO$2:$AO$196,0))</f>
        <v/>
      </c>
      <c r="AM95" s="9" t="str">
        <f t="array" ref="AM95">INDEX('Data Log'!$AN$2:$AN$196,MATCH('Data Log_BI'!$A95,'Data Log'!$AO$2:$AO$196,0))</f>
        <v/>
      </c>
      <c r="AN95" s="1">
        <f t="array" ref="AN95">INDEX('Data Log'!$A$2:$A$196,MATCH('Data Log_BI'!$A95,'Data Log'!$AO$2:$AO$196,0))</f>
        <v>227</v>
      </c>
    </row>
    <row r="96" ht="15.75" customHeight="1">
      <c r="A96" s="1" t="s">
        <v>1004</v>
      </c>
      <c r="B96" s="1" t="str">
        <f t="array" ref="B96">INDEX('Data Log'!$C$2:$C$196,MATCH('Data Log_BI'!$A96,'Data Log'!$AO$2:$AO$196,0))</f>
        <v>Refuel</v>
      </c>
      <c r="C96" s="9" t="str">
        <f t="array" ref="C96">INDEX('Data Log'!$D$2:$D$196,MATCH('Data Log_BI'!$A96,'Data Log'!$AO$2:$AO$196,0))</f>
        <v/>
      </c>
      <c r="D96" s="4" t="str">
        <f t="array" ref="D96">INDEX('Data Log'!$E$2:$E$196,MATCH('Data Log_BI'!$A96,'Data Log'!$AO$2:$AO$196,0))</f>
        <v>NR</v>
      </c>
      <c r="E96" s="4" t="str">
        <f t="array" ref="E96">INDEX('Data Log'!$F$2:$F$196,MATCH('Data Log_BI'!$A96,'Data Log'!$AO$2:$AO$196,0))</f>
        <v>NTR</v>
      </c>
      <c r="F96" s="4" t="str">
        <f t="array" ref="F96">INDEX('Data Log'!$G$2:$G$196,MATCH('Data Log_BI'!$A96,'Data Log'!$AO$2:$AO$196,0))</f>
        <v>Browns Engineering and Construction Pvt Ltd</v>
      </c>
      <c r="G96" s="14">
        <f t="array" ref="G96">INDEX('Data Log'!$H$2:$H$196,MATCH('Data Log_BI'!$A96,'Data Log'!$AO$2:$AO$196,0))</f>
        <v>0</v>
      </c>
      <c r="H96" s="14">
        <f t="array" ref="H96">INDEX('Data Log'!$I$2:$I$196,MATCH('Data Log_BI'!$A96,'Data Log'!$AO$2:$AO$196,0))</f>
        <v>193622.19</v>
      </c>
      <c r="I96" s="5">
        <f t="array" ref="I96">INDEX('Data Log'!$J$2:$J$196,MATCH('Data Log_BI'!$A96,'Data Log'!$AO$2:$AO$196,0))</f>
        <v>2023</v>
      </c>
      <c r="J96" s="5" t="str">
        <f t="array" ref="J96">INDEX('Data Log'!$K$2:$K$196,MATCH('Data Log_BI'!$A96,'Data Log'!$AO$2:$AO$196,0))</f>
        <v>June</v>
      </c>
      <c r="K96" s="5" t="str">
        <f t="array" ref="K96">INDEX('Data Log'!$L$2:$L$196,MATCH('Data Log_BI'!$A96,'Data Log'!$AO$2:$AO$196,0))</f>
        <v/>
      </c>
      <c r="L96" s="4" t="str">
        <f t="array" ref="L96">INDEX('Data Log'!$M$2:$M$196,MATCH('Data Log_BI'!$A96,'Data Log'!$AO$2:$AO$196,0))</f>
        <v/>
      </c>
      <c r="M96" s="4" t="str">
        <f t="array" ref="M96">INDEX('Data Log'!$N$2:$N$196,MATCH('Data Log_BI'!$A96,'Data Log'!$AO$2:$AO$196,0))</f>
        <v>SCM Invoice Validation</v>
      </c>
      <c r="N96" s="1" t="str">
        <f t="array" ref="N96">INDEX('Data Log'!$O$2:$O$196,MATCH('Data Log_BI'!$A96,'Data Log'!$AO$2:$AO$196,0))</f>
        <v/>
      </c>
      <c r="O96" s="9" t="str">
        <f t="array" ref="O96">INDEX('Data Log'!$P$2:$P$196,MATCH('Data Log_BI'!$A96,'Data Log'!$AO$2:$AO$196,0))</f>
        <v/>
      </c>
      <c r="P96" s="1" t="str">
        <f t="array" ref="P96">INDEX('Data Log'!$Q$2:$Q$196,MATCH('Data Log_BI'!$A96,'Data Log'!$AO$2:$AO$196,0))</f>
        <v>ReSubmission</v>
      </c>
      <c r="Q96" s="1" t="str">
        <f t="array" ref="Q96">INDEX('Data Log'!$R$2:$R$196,MATCH('Data Log_BI'!$A96,'Data Log'!$AO$2:$AO$196,0))</f>
        <v/>
      </c>
      <c r="R96" s="1" t="str">
        <f t="array" ref="R96">INDEX('Data Log'!$S$2:$S$196,MATCH('Data Log_BI'!$A96,'Data Log'!$AO$2:$AO$196,0))</f>
        <v/>
      </c>
      <c r="S96" s="9" t="str">
        <f t="array" ref="S96">INDEX('Data Log'!$T$2:$T$196,MATCH('Data Log_BI'!$A96,'Data Log'!$AO$2:$AO$196,0))</f>
        <v/>
      </c>
      <c r="T96" s="1" t="str">
        <f t="array" ref="T96">INDEX('Data Log'!$U$2:$U$196,MATCH('Data Log_BI'!$A96,'Data Log'!$AO$2:$AO$196,0))</f>
        <v/>
      </c>
      <c r="U96" s="1" t="str">
        <f t="array" ref="U96">INDEX('Data Log'!$V$2:$V$196,MATCH('Data Log_BI'!$A96,'Data Log'!$AO$2:$AO$196,0))</f>
        <v/>
      </c>
      <c r="V96" s="9" t="str">
        <f t="array" ref="V96">INDEX('Data Log'!$W$2:$W$196,MATCH('Data Log_BI'!$A96,'Data Log'!$AO$2:$AO$196,0))</f>
        <v/>
      </c>
      <c r="W96" s="1" t="str">
        <f t="array" ref="W96">INDEX('Data Log'!$X$2:$X$196,MATCH('Data Log_BI'!$A96,'Data Log'!$AO$2:$AO$196,0))</f>
        <v/>
      </c>
      <c r="X96" s="1" t="str">
        <f t="array" ref="X96">INDEX('Data Log'!$Y$2:$Y$196,MATCH('Data Log_BI'!$A96,'Data Log'!$AO$2:$AO$196,0))</f>
        <v/>
      </c>
      <c r="Y96" s="9" t="str">
        <f t="array" ref="Y96">INDEX('Data Log'!$Z$2:$Z$196,MATCH('Data Log_BI'!$A96,'Data Log'!$AO$2:$AO$196,0))</f>
        <v/>
      </c>
      <c r="Z96" s="1" t="str">
        <f t="array" ref="Z96">INDEX('Data Log'!$AA$2:$AA$196,MATCH('Data Log_BI'!$A96,'Data Log'!$AO$2:$AO$196,0))</f>
        <v>Approved</v>
      </c>
      <c r="AA96" s="1" t="str">
        <f t="array" ref="AA96">INDEX('Data Log'!$AB$2:$AB$196,MATCH('Data Log_BI'!$A96,'Data Log'!$AO$2:$AO$196,0))</f>
        <v>Rizwan Mohamed</v>
      </c>
      <c r="AB96" s="9">
        <f t="array" ref="AB96">INDEX('Data Log'!$AC$2:$AC$196,MATCH('Data Log_BI'!$A96,'Data Log'!$AO$2:$AO$196,0))</f>
        <v>45126.58328</v>
      </c>
      <c r="AC96" s="1" t="str">
        <f t="array" ref="AC96">INDEX('Data Log'!$AD$2:$AD$196,MATCH('Data Log_BI'!$A96,'Data Log'!$AO$2:$AO$196,0))</f>
        <v/>
      </c>
      <c r="AD96" s="1" t="str">
        <f t="array" ref="AD96">INDEX('Data Log'!$AE$2:$AE$196,MATCH('Data Log_BI'!$A96,'Data Log'!$AO$2:$AO$196,0))</f>
        <v/>
      </c>
      <c r="AE96" s="1" t="str">
        <f t="array" ref="AE96">INDEX('Data Log'!$AF$2:$AF$196,MATCH('Data Log_BI'!$A96,'Data Log'!$AO$2:$AO$196,0))</f>
        <v/>
      </c>
      <c r="AF96" s="9" t="str">
        <f t="array" ref="AF96">INDEX('Data Log'!$AG$2:$AG$196,MATCH('Data Log_BI'!$A96,'Data Log'!$AO$2:$AO$196,0))</f>
        <v/>
      </c>
      <c r="AG96" s="5" t="str">
        <f t="array" ref="AG96">INDEX('Data Log'!$AH$2:$AH$196,MATCH('Data Log_BI'!$A96,'Data Log'!$AO$2:$AO$196,0))</f>
        <v/>
      </c>
      <c r="AH96" s="15">
        <f t="array" ref="AH96">INDEX('Data Log'!$AI$2:$AI$196,MATCH('Data Log_BI'!$A96,'Data Log'!$AO$2:$AO$196,0))</f>
        <v>0</v>
      </c>
      <c r="AI96" s="1" t="str">
        <f t="array" ref="AI96">INDEX('Data Log'!$AJ$2:$AJ$196,MATCH('Data Log_BI'!$A96,'Data Log'!$AO$2:$AO$196,0))</f>
        <v/>
      </c>
      <c r="AJ96" s="9" t="str">
        <f t="array" ref="AJ96">INDEX('Data Log'!$AK$2:$AK$196,MATCH('Data Log_BI'!$A96,'Data Log'!$AO$2:$AO$196,0))</f>
        <v/>
      </c>
      <c r="AK96" s="1" t="str">
        <f t="array" ref="AK96">INDEX('Data Log'!$AL$2:$AL$196,MATCH('Data Log_BI'!$A96,'Data Log'!$AO$2:$AO$196,0))</f>
        <v/>
      </c>
      <c r="AL96" s="1" t="str">
        <f t="array" ref="AL96">INDEX('Data Log'!$AM$2:$AM$196,MATCH('Data Log_BI'!$A96,'Data Log'!$AO$2:$AO$196,0))</f>
        <v/>
      </c>
      <c r="AM96" s="9" t="str">
        <f t="array" ref="AM96">INDEX('Data Log'!$AN$2:$AN$196,MATCH('Data Log_BI'!$A96,'Data Log'!$AO$2:$AO$196,0))</f>
        <v/>
      </c>
      <c r="AN96" s="1">
        <f t="array" ref="AN96">INDEX('Data Log'!$A$2:$A$196,MATCH('Data Log_BI'!$A96,'Data Log'!$AO$2:$AO$196,0))</f>
        <v>278</v>
      </c>
    </row>
    <row r="97" ht="15.75" customHeight="1">
      <c r="A97" s="1" t="s">
        <v>1005</v>
      </c>
      <c r="B97" s="1" t="str">
        <f t="array" ref="B97">INDEX('Data Log'!$C$2:$C$196,MATCH('Data Log_BI'!$A97,'Data Log'!$AO$2:$AO$196,0))</f>
        <v>Refuel</v>
      </c>
      <c r="C97" s="9">
        <f t="array" ref="C97">INDEX('Data Log'!$D$2:$D$196,MATCH('Data Log_BI'!$A97,'Data Log'!$AO$2:$AO$196,0))</f>
        <v>45117.82639</v>
      </c>
      <c r="D97" s="4" t="str">
        <f t="array" ref="D97">INDEX('Data Log'!$E$2:$E$196,MATCH('Data Log_BI'!$A97,'Data Log'!$AO$2:$AO$196,0))</f>
        <v>NR</v>
      </c>
      <c r="E97" s="4" t="str">
        <f t="array" ref="E97">INDEX('Data Log'!$F$2:$F$196,MATCH('Data Log_BI'!$A97,'Data Log'!$AO$2:$AO$196,0))</f>
        <v>NTR</v>
      </c>
      <c r="F97" s="4" t="str">
        <f t="array" ref="F97">INDEX('Data Log'!$G$2:$G$196,MATCH('Data Log_BI'!$A97,'Data Log'!$AO$2:$AO$196,0))</f>
        <v>Browns Engineering and Construction Pvt Ltd</v>
      </c>
      <c r="G97" s="14">
        <f t="array" ref="G97">INDEX('Data Log'!$H$2:$H$196,MATCH('Data Log_BI'!$A97,'Data Log'!$AO$2:$AO$196,0))</f>
        <v>193622.19</v>
      </c>
      <c r="H97" s="14">
        <f t="array" ref="H97">INDEX('Data Log'!$I$2:$I$196,MATCH('Data Log_BI'!$A97,'Data Log'!$AO$2:$AO$196,0))</f>
        <v>193622.19</v>
      </c>
      <c r="I97" s="5">
        <f t="array" ref="I97">INDEX('Data Log'!$J$2:$J$196,MATCH('Data Log_BI'!$A97,'Data Log'!$AO$2:$AO$196,0))</f>
        <v>2023</v>
      </c>
      <c r="J97" s="5" t="str">
        <f t="array" ref="J97">INDEX('Data Log'!$K$2:$K$196,MATCH('Data Log_BI'!$A97,'Data Log'!$AO$2:$AO$196,0))</f>
        <v>June</v>
      </c>
      <c r="K97" s="5" t="str">
        <f t="array" ref="K97">INDEX('Data Log'!$L$2:$L$196,MATCH('Data Log_BI'!$A97,'Data Log'!$AO$2:$AO$196,0))</f>
        <v/>
      </c>
      <c r="L97" s="4" t="str">
        <f t="array" ref="L97">INDEX('Data Log'!$M$2:$M$196,MATCH('Data Log_BI'!$A97,'Data Log'!$AO$2:$AO$196,0))</f>
        <v/>
      </c>
      <c r="M97" s="4" t="str">
        <f t="array" ref="M97">INDEX('Data Log'!$N$2:$N$196,MATCH('Data Log_BI'!$A97,'Data Log'!$AO$2:$AO$196,0))</f>
        <v>Submit Invoice</v>
      </c>
      <c r="N97" s="1" t="str">
        <f t="array" ref="N97">INDEX('Data Log'!$O$2:$O$196,MATCH('Data Log_BI'!$A97,'Data Log'!$AO$2:$AO$196,0))</f>
        <v>Kaveesha Perera</v>
      </c>
      <c r="O97" s="9">
        <f t="array" ref="O97">INDEX('Data Log'!$P$2:$P$196,MATCH('Data Log_BI'!$A97,'Data Log'!$AO$2:$AO$196,0))</f>
        <v>45120.57569</v>
      </c>
      <c r="P97" s="1" t="str">
        <f t="array" ref="P97">INDEX('Data Log'!$Q$2:$Q$196,MATCH('Data Log_BI'!$A97,'Data Log'!$AO$2:$AO$196,0))</f>
        <v/>
      </c>
      <c r="Q97" s="1" t="str">
        <f t="array" ref="Q97">INDEX('Data Log'!$R$2:$R$196,MATCH('Data Log_BI'!$A97,'Data Log'!$AO$2:$AO$196,0))</f>
        <v/>
      </c>
      <c r="R97" s="1" t="str">
        <f t="array" ref="R97">INDEX('Data Log'!$S$2:$S$196,MATCH('Data Log_BI'!$A97,'Data Log'!$AO$2:$AO$196,0))</f>
        <v/>
      </c>
      <c r="S97" s="9" t="str">
        <f t="array" ref="S97">INDEX('Data Log'!$T$2:$T$196,MATCH('Data Log_BI'!$A97,'Data Log'!$AO$2:$AO$196,0))</f>
        <v/>
      </c>
      <c r="T97" s="1" t="str">
        <f t="array" ref="T97">INDEX('Data Log'!$U$2:$U$196,MATCH('Data Log_BI'!$A97,'Data Log'!$AO$2:$AO$196,0))</f>
        <v/>
      </c>
      <c r="U97" s="1" t="str">
        <f t="array" ref="U97">INDEX('Data Log'!$V$2:$V$196,MATCH('Data Log_BI'!$A97,'Data Log'!$AO$2:$AO$196,0))</f>
        <v/>
      </c>
      <c r="V97" s="9" t="str">
        <f t="array" ref="V97">INDEX('Data Log'!$W$2:$W$196,MATCH('Data Log_BI'!$A97,'Data Log'!$AO$2:$AO$196,0))</f>
        <v/>
      </c>
      <c r="W97" s="1" t="str">
        <f t="array" ref="W97">INDEX('Data Log'!$X$2:$X$196,MATCH('Data Log_BI'!$A97,'Data Log'!$AO$2:$AO$196,0))</f>
        <v/>
      </c>
      <c r="X97" s="1" t="str">
        <f t="array" ref="X97">INDEX('Data Log'!$Y$2:$Y$196,MATCH('Data Log_BI'!$A97,'Data Log'!$AO$2:$AO$196,0))</f>
        <v/>
      </c>
      <c r="Y97" s="9" t="str">
        <f t="array" ref="Y97">INDEX('Data Log'!$Z$2:$Z$196,MATCH('Data Log_BI'!$A97,'Data Log'!$AO$2:$AO$196,0))</f>
        <v/>
      </c>
      <c r="Z97" s="1" t="str">
        <f t="array" ref="Z97">INDEX('Data Log'!$AA$2:$AA$196,MATCH('Data Log_BI'!$A97,'Data Log'!$AO$2:$AO$196,0))</f>
        <v/>
      </c>
      <c r="AA97" s="1" t="str">
        <f t="array" ref="AA97">INDEX('Data Log'!$AB$2:$AB$196,MATCH('Data Log_BI'!$A97,'Data Log'!$AO$2:$AO$196,0))</f>
        <v/>
      </c>
      <c r="AB97" s="9" t="str">
        <f t="array" ref="AB97">INDEX('Data Log'!$AC$2:$AC$196,MATCH('Data Log_BI'!$A97,'Data Log'!$AO$2:$AO$196,0))</f>
        <v/>
      </c>
      <c r="AC97" s="1" t="str">
        <f t="array" ref="AC97">INDEX('Data Log'!$AD$2:$AD$196,MATCH('Data Log_BI'!$A97,'Data Log'!$AO$2:$AO$196,0))</f>
        <v/>
      </c>
      <c r="AD97" s="1" t="str">
        <f t="array" ref="AD97">INDEX('Data Log'!$AE$2:$AE$196,MATCH('Data Log_BI'!$A97,'Data Log'!$AO$2:$AO$196,0))</f>
        <v/>
      </c>
      <c r="AE97" s="1" t="str">
        <f t="array" ref="AE97">INDEX('Data Log'!$AF$2:$AF$196,MATCH('Data Log_BI'!$A97,'Data Log'!$AO$2:$AO$196,0))</f>
        <v/>
      </c>
      <c r="AF97" s="9" t="str">
        <f t="array" ref="AF97">INDEX('Data Log'!$AG$2:$AG$196,MATCH('Data Log_BI'!$A97,'Data Log'!$AO$2:$AO$196,0))</f>
        <v/>
      </c>
      <c r="AG97" s="5" t="str">
        <f t="array" ref="AG97">INDEX('Data Log'!$AH$2:$AH$196,MATCH('Data Log_BI'!$A97,'Data Log'!$AO$2:$AO$196,0))</f>
        <v/>
      </c>
      <c r="AH97" s="15">
        <f t="array" ref="AH97">INDEX('Data Log'!$AI$2:$AI$196,MATCH('Data Log_BI'!$A97,'Data Log'!$AO$2:$AO$196,0))</f>
        <v>0</v>
      </c>
      <c r="AI97" s="1" t="str">
        <f t="array" ref="AI97">INDEX('Data Log'!$AJ$2:$AJ$196,MATCH('Data Log_BI'!$A97,'Data Log'!$AO$2:$AO$196,0))</f>
        <v/>
      </c>
      <c r="AJ97" s="9" t="str">
        <f t="array" ref="AJ97">INDEX('Data Log'!$AK$2:$AK$196,MATCH('Data Log_BI'!$A97,'Data Log'!$AO$2:$AO$196,0))</f>
        <v/>
      </c>
      <c r="AK97" s="1" t="str">
        <f t="array" ref="AK97">INDEX('Data Log'!$AL$2:$AL$196,MATCH('Data Log_BI'!$A97,'Data Log'!$AO$2:$AO$196,0))</f>
        <v/>
      </c>
      <c r="AL97" s="1" t="str">
        <f t="array" ref="AL97">INDEX('Data Log'!$AM$2:$AM$196,MATCH('Data Log_BI'!$A97,'Data Log'!$AO$2:$AO$196,0))</f>
        <v/>
      </c>
      <c r="AM97" s="9" t="str">
        <f t="array" ref="AM97">INDEX('Data Log'!$AN$2:$AN$196,MATCH('Data Log_BI'!$A97,'Data Log'!$AO$2:$AO$196,0))</f>
        <v/>
      </c>
      <c r="AN97" s="1">
        <f t="array" ref="AN97">INDEX('Data Log'!$A$2:$A$196,MATCH('Data Log_BI'!$A97,'Data Log'!$AO$2:$AO$196,0))</f>
        <v>207</v>
      </c>
    </row>
    <row r="98" ht="15.75" customHeight="1">
      <c r="A98" s="1" t="s">
        <v>1006</v>
      </c>
      <c r="B98" s="1" t="str">
        <f t="array" ref="B98">INDEX('Data Log'!$C$2:$C$196,MATCH('Data Log_BI'!$A98,'Data Log'!$AO$2:$AO$196,0))</f>
        <v>Refuel</v>
      </c>
      <c r="C98" s="9" t="str">
        <f t="array" ref="C98">INDEX('Data Log'!$D$2:$D$196,MATCH('Data Log_BI'!$A98,'Data Log'!$AO$2:$AO$196,0))</f>
        <v/>
      </c>
      <c r="D98" s="4" t="str">
        <f t="array" ref="D98">INDEX('Data Log'!$E$2:$E$196,MATCH('Data Log_BI'!$A98,'Data Log'!$AO$2:$AO$196,0))</f>
        <v>NR</v>
      </c>
      <c r="E98" s="4" t="str">
        <f t="array" ref="E98">INDEX('Data Log'!$F$2:$F$196,MATCH('Data Log_BI'!$A98,'Data Log'!$AO$2:$AO$196,0))</f>
        <v>NTR</v>
      </c>
      <c r="F98" s="4" t="str">
        <f t="array" ref="F98">INDEX('Data Log'!$G$2:$G$196,MATCH('Data Log_BI'!$A98,'Data Log'!$AO$2:$AO$196,0))</f>
        <v>Browns Engineering and Construction Pvt Ltd</v>
      </c>
      <c r="G98" s="14">
        <f t="array" ref="G98">INDEX('Data Log'!$H$2:$H$196,MATCH('Data Log_BI'!$A98,'Data Log'!$AO$2:$AO$196,0))</f>
        <v>0</v>
      </c>
      <c r="H98" s="14">
        <f t="array" ref="H98">INDEX('Data Log'!$I$2:$I$196,MATCH('Data Log_BI'!$A98,'Data Log'!$AO$2:$AO$196,0))</f>
        <v>193622.19</v>
      </c>
      <c r="I98" s="5">
        <f t="array" ref="I98">INDEX('Data Log'!$J$2:$J$196,MATCH('Data Log_BI'!$A98,'Data Log'!$AO$2:$AO$196,0))</f>
        <v>2023</v>
      </c>
      <c r="J98" s="5" t="str">
        <f t="array" ref="J98">INDEX('Data Log'!$K$2:$K$196,MATCH('Data Log_BI'!$A98,'Data Log'!$AO$2:$AO$196,0))</f>
        <v>June</v>
      </c>
      <c r="K98" s="5" t="str">
        <f t="array" ref="K98">INDEX('Data Log'!$L$2:$L$196,MATCH('Data Log_BI'!$A98,'Data Log'!$AO$2:$AO$196,0))</f>
        <v/>
      </c>
      <c r="L98" s="4" t="str">
        <f t="array" ref="L98">INDEX('Data Log'!$M$2:$M$196,MATCH('Data Log_BI'!$A98,'Data Log'!$AO$2:$AO$196,0))</f>
        <v/>
      </c>
      <c r="M98" s="4" t="str">
        <f t="array" ref="M98">INDEX('Data Log'!$N$2:$N$196,MATCH('Data Log_BI'!$A98,'Data Log'!$AO$2:$AO$196,0))</f>
        <v>Create &amp; Upload PO</v>
      </c>
      <c r="N98" s="1" t="str">
        <f t="array" ref="N98">INDEX('Data Log'!$O$2:$O$196,MATCH('Data Log_BI'!$A98,'Data Log'!$AO$2:$AO$196,0))</f>
        <v/>
      </c>
      <c r="O98" s="9" t="str">
        <f t="array" ref="O98">INDEX('Data Log'!$P$2:$P$196,MATCH('Data Log_BI'!$A98,'Data Log'!$AO$2:$AO$196,0))</f>
        <v/>
      </c>
      <c r="P98" s="1" t="str">
        <f t="array" ref="P98">INDEX('Data Log'!$Q$2:$Q$196,MATCH('Data Log_BI'!$A98,'Data Log'!$AO$2:$AO$196,0))</f>
        <v>ReSubmission</v>
      </c>
      <c r="Q98" s="1" t="str">
        <f t="array" ref="Q98">INDEX('Data Log'!$R$2:$R$196,MATCH('Data Log_BI'!$A98,'Data Log'!$AO$2:$AO$196,0))</f>
        <v/>
      </c>
      <c r="R98" s="1" t="str">
        <f t="array" ref="R98">INDEX('Data Log'!$S$2:$S$196,MATCH('Data Log_BI'!$A98,'Data Log'!$AO$2:$AO$196,0))</f>
        <v/>
      </c>
      <c r="S98" s="9" t="str">
        <f t="array" ref="S98">INDEX('Data Log'!$T$2:$T$196,MATCH('Data Log_BI'!$A98,'Data Log'!$AO$2:$AO$196,0))</f>
        <v/>
      </c>
      <c r="T98" s="1" t="str">
        <f t="array" ref="T98">INDEX('Data Log'!$U$2:$U$196,MATCH('Data Log_BI'!$A98,'Data Log'!$AO$2:$AO$196,0))</f>
        <v/>
      </c>
      <c r="U98" s="1" t="str">
        <f t="array" ref="U98">INDEX('Data Log'!$V$2:$V$196,MATCH('Data Log_BI'!$A98,'Data Log'!$AO$2:$AO$196,0))</f>
        <v/>
      </c>
      <c r="V98" s="9" t="str">
        <f t="array" ref="V98">INDEX('Data Log'!$W$2:$W$196,MATCH('Data Log_BI'!$A98,'Data Log'!$AO$2:$AO$196,0))</f>
        <v/>
      </c>
      <c r="W98" s="1" t="str">
        <f t="array" ref="W98">INDEX('Data Log'!$X$2:$X$196,MATCH('Data Log_BI'!$A98,'Data Log'!$AO$2:$AO$196,0))</f>
        <v/>
      </c>
      <c r="X98" s="1" t="str">
        <f t="array" ref="X98">INDEX('Data Log'!$Y$2:$Y$196,MATCH('Data Log_BI'!$A98,'Data Log'!$AO$2:$AO$196,0))</f>
        <v/>
      </c>
      <c r="Y98" s="9" t="str">
        <f t="array" ref="Y98">INDEX('Data Log'!$Z$2:$Z$196,MATCH('Data Log_BI'!$A98,'Data Log'!$AO$2:$AO$196,0))</f>
        <v/>
      </c>
      <c r="Z98" s="1" t="str">
        <f t="array" ref="Z98">INDEX('Data Log'!$AA$2:$AA$196,MATCH('Data Log_BI'!$A98,'Data Log'!$AO$2:$AO$196,0))</f>
        <v/>
      </c>
      <c r="AA98" s="1" t="str">
        <f t="array" ref="AA98">INDEX('Data Log'!$AB$2:$AB$196,MATCH('Data Log_BI'!$A98,'Data Log'!$AO$2:$AO$196,0))</f>
        <v/>
      </c>
      <c r="AB98" s="9" t="str">
        <f t="array" ref="AB98">INDEX('Data Log'!$AC$2:$AC$196,MATCH('Data Log_BI'!$A98,'Data Log'!$AO$2:$AO$196,0))</f>
        <v/>
      </c>
      <c r="AC98" s="1" t="str">
        <f t="array" ref="AC98">INDEX('Data Log'!$AD$2:$AD$196,MATCH('Data Log_BI'!$A98,'Data Log'!$AO$2:$AO$196,0))</f>
        <v/>
      </c>
      <c r="AD98" s="1" t="str">
        <f t="array" ref="AD98">INDEX('Data Log'!$AE$2:$AE$196,MATCH('Data Log_BI'!$A98,'Data Log'!$AO$2:$AO$196,0))</f>
        <v>Approved</v>
      </c>
      <c r="AE98" s="1" t="str">
        <f t="array" ref="AE98">INDEX('Data Log'!$AF$2:$AF$196,MATCH('Data Log_BI'!$A98,'Data Log'!$AO$2:$AO$196,0))</f>
        <v>Nadeesha Ranaweera</v>
      </c>
      <c r="AF98" s="9">
        <f t="array" ref="AF98">INDEX('Data Log'!$AG$2:$AG$196,MATCH('Data Log_BI'!$A98,'Data Log'!$AO$2:$AO$196,0))</f>
        <v>45135.92574</v>
      </c>
      <c r="AG98" s="5">
        <f t="array" ref="AG98">INDEX('Data Log'!$AH$2:$AH$196,MATCH('Data Log_BI'!$A98,'Data Log'!$AO$2:$AO$196,0))</f>
        <v>3100028705</v>
      </c>
      <c r="AH98" s="15">
        <f t="array" ref="AH98">INDEX('Data Log'!$AI$2:$AI$196,MATCH('Data Log_BI'!$A98,'Data Log'!$AO$2:$AO$196,0))</f>
        <v>0</v>
      </c>
      <c r="AI98" s="1" t="str">
        <f t="array" ref="AI98">INDEX('Data Log'!$AJ$2:$AJ$196,MATCH('Data Log_BI'!$A98,'Data Log'!$AO$2:$AO$196,0))</f>
        <v/>
      </c>
      <c r="AJ98" s="9" t="str">
        <f t="array" ref="AJ98">INDEX('Data Log'!$AK$2:$AK$196,MATCH('Data Log_BI'!$A98,'Data Log'!$AO$2:$AO$196,0))</f>
        <v/>
      </c>
      <c r="AK98" s="1" t="str">
        <f t="array" ref="AK98">INDEX('Data Log'!$AL$2:$AL$196,MATCH('Data Log_BI'!$A98,'Data Log'!$AO$2:$AO$196,0))</f>
        <v/>
      </c>
      <c r="AL98" s="1" t="str">
        <f t="array" ref="AL98">INDEX('Data Log'!$AM$2:$AM$196,MATCH('Data Log_BI'!$A98,'Data Log'!$AO$2:$AO$196,0))</f>
        <v/>
      </c>
      <c r="AM98" s="9" t="str">
        <f t="array" ref="AM98">INDEX('Data Log'!$AN$2:$AN$196,MATCH('Data Log_BI'!$A98,'Data Log'!$AO$2:$AO$196,0))</f>
        <v/>
      </c>
      <c r="AN98" s="1">
        <f t="array" ref="AN98">INDEX('Data Log'!$A$2:$A$196,MATCH('Data Log_BI'!$A98,'Data Log'!$AO$2:$AO$196,0))</f>
        <v>580</v>
      </c>
    </row>
    <row r="99" ht="15.75" customHeight="1">
      <c r="A99" s="1" t="s">
        <v>1007</v>
      </c>
      <c r="B99" s="1" t="str">
        <f t="array" ref="B99">INDEX('Data Log'!$C$2:$C$196,MATCH('Data Log_BI'!$A99,'Data Log'!$AO$2:$AO$196,0))</f>
        <v>PG</v>
      </c>
      <c r="C99" s="9">
        <f t="array" ref="C99">INDEX('Data Log'!$D$2:$D$196,MATCH('Data Log_BI'!$A99,'Data Log'!$AO$2:$AO$196,0))</f>
        <v>45117.82569</v>
      </c>
      <c r="D99" s="4" t="str">
        <f t="array" ref="D99">INDEX('Data Log'!$E$2:$E$196,MATCH('Data Log_BI'!$A99,'Data Log'!$AO$2:$AO$196,0))</f>
        <v>CR</v>
      </c>
      <c r="E99" s="4" t="str">
        <f t="array" ref="E99">INDEX('Data Log'!$F$2:$F$196,MATCH('Data Log_BI'!$A99,'Data Log'!$AO$2:$AO$196,0))</f>
        <v>NWR</v>
      </c>
      <c r="F99" s="4" t="str">
        <f t="array" ref="F99">INDEX('Data Log'!$G$2:$G$196,MATCH('Data Log_BI'!$A99,'Data Log'!$AO$2:$AO$196,0))</f>
        <v>Browns Engineering and Construction Pvt Ltd</v>
      </c>
      <c r="G99" s="14">
        <f t="array" ref="G99">INDEX('Data Log'!$H$2:$H$196,MATCH('Data Log_BI'!$A99,'Data Log'!$AO$2:$AO$196,0))</f>
        <v>0</v>
      </c>
      <c r="H99" s="14">
        <f t="array" ref="H99">INDEX('Data Log'!$I$2:$I$196,MATCH('Data Log_BI'!$A99,'Data Log'!$AO$2:$AO$196,0))</f>
        <v>656062.26</v>
      </c>
      <c r="I99" s="5">
        <f t="array" ref="I99">INDEX('Data Log'!$J$2:$J$196,MATCH('Data Log_BI'!$A99,'Data Log'!$AO$2:$AO$196,0))</f>
        <v>2023</v>
      </c>
      <c r="J99" s="5" t="str">
        <f t="array" ref="J99">INDEX('Data Log'!$K$2:$K$196,MATCH('Data Log_BI'!$A99,'Data Log'!$AO$2:$AO$196,0))</f>
        <v>June</v>
      </c>
      <c r="K99" s="5" t="str">
        <f t="array" ref="K99">INDEX('Data Log'!$L$2:$L$196,MATCH('Data Log_BI'!$A99,'Data Log'!$AO$2:$AO$196,0))</f>
        <v>Sriyantha  Mallawaarachchi</v>
      </c>
      <c r="L99" s="4" t="str">
        <f t="array" ref="L99">INDEX('Data Log'!$M$2:$M$196,MATCH('Data Log_BI'!$A99,'Data Log'!$AO$2:$AO$196,0))</f>
        <v/>
      </c>
      <c r="M99" s="4" t="str">
        <f t="array" ref="M99">INDEX('Data Log'!$N$2:$N$196,MATCH('Data Log_BI'!$A99,'Data Log'!$AO$2:$AO$196,0))</f>
        <v>Invoice Validation</v>
      </c>
      <c r="N99" s="1" t="str">
        <f t="array" ref="N99">INDEX('Data Log'!$O$2:$O$196,MATCH('Data Log_BI'!$A99,'Data Log'!$AO$2:$AO$196,0))</f>
        <v/>
      </c>
      <c r="O99" s="9" t="str">
        <f t="array" ref="O99">INDEX('Data Log'!$P$2:$P$196,MATCH('Data Log_BI'!$A99,'Data Log'!$AO$2:$AO$196,0))</f>
        <v/>
      </c>
      <c r="P99" s="1" t="str">
        <f t="array" ref="P99">INDEX('Data Log'!$Q$2:$Q$196,MATCH('Data Log_BI'!$A99,'Data Log'!$AO$2:$AO$196,0))</f>
        <v/>
      </c>
      <c r="Q99" s="1" t="str">
        <f t="array" ref="Q99">INDEX('Data Log'!$R$2:$R$196,MATCH('Data Log_BI'!$A99,'Data Log'!$AO$2:$AO$196,0))</f>
        <v>Approved</v>
      </c>
      <c r="R99" s="1" t="str">
        <f t="array" ref="R99">INDEX('Data Log'!$S$2:$S$196,MATCH('Data Log_BI'!$A99,'Data Log'!$AO$2:$AO$196,0))</f>
        <v>Sriyantha  Mallawaarachchi</v>
      </c>
      <c r="S99" s="9">
        <f t="array" ref="S99">INDEX('Data Log'!$T$2:$T$196,MATCH('Data Log_BI'!$A99,'Data Log'!$AO$2:$AO$196,0))</f>
        <v>45124.55709</v>
      </c>
      <c r="T99" s="1" t="str">
        <f t="array" ref="T99">INDEX('Data Log'!$U$2:$U$196,MATCH('Data Log_BI'!$A99,'Data Log'!$AO$2:$AO$196,0))</f>
        <v/>
      </c>
      <c r="U99" s="1" t="str">
        <f t="array" ref="U99">INDEX('Data Log'!$V$2:$V$196,MATCH('Data Log_BI'!$A99,'Data Log'!$AO$2:$AO$196,0))</f>
        <v/>
      </c>
      <c r="V99" s="9" t="str">
        <f t="array" ref="V99">INDEX('Data Log'!$W$2:$W$196,MATCH('Data Log_BI'!$A99,'Data Log'!$AO$2:$AO$196,0))</f>
        <v/>
      </c>
      <c r="W99" s="1" t="str">
        <f t="array" ref="W99">INDEX('Data Log'!$X$2:$X$196,MATCH('Data Log_BI'!$A99,'Data Log'!$AO$2:$AO$196,0))</f>
        <v/>
      </c>
      <c r="X99" s="1" t="str">
        <f t="array" ref="X99">INDEX('Data Log'!$Y$2:$Y$196,MATCH('Data Log_BI'!$A99,'Data Log'!$AO$2:$AO$196,0))</f>
        <v/>
      </c>
      <c r="Y99" s="9" t="str">
        <f t="array" ref="Y99">INDEX('Data Log'!$Z$2:$Z$196,MATCH('Data Log_BI'!$A99,'Data Log'!$AO$2:$AO$196,0))</f>
        <v/>
      </c>
      <c r="Z99" s="1" t="str">
        <f t="array" ref="Z99">INDEX('Data Log'!$AA$2:$AA$196,MATCH('Data Log_BI'!$A99,'Data Log'!$AO$2:$AO$196,0))</f>
        <v/>
      </c>
      <c r="AA99" s="1" t="str">
        <f t="array" ref="AA99">INDEX('Data Log'!$AB$2:$AB$196,MATCH('Data Log_BI'!$A99,'Data Log'!$AO$2:$AO$196,0))</f>
        <v/>
      </c>
      <c r="AB99" s="9" t="str">
        <f t="array" ref="AB99">INDEX('Data Log'!$AC$2:$AC$196,MATCH('Data Log_BI'!$A99,'Data Log'!$AO$2:$AO$196,0))</f>
        <v/>
      </c>
      <c r="AC99" s="1" t="str">
        <f t="array" ref="AC99">INDEX('Data Log'!$AD$2:$AD$196,MATCH('Data Log_BI'!$A99,'Data Log'!$AO$2:$AO$196,0))</f>
        <v/>
      </c>
      <c r="AD99" s="1" t="str">
        <f t="array" ref="AD99">INDEX('Data Log'!$AE$2:$AE$196,MATCH('Data Log_BI'!$A99,'Data Log'!$AO$2:$AO$196,0))</f>
        <v/>
      </c>
      <c r="AE99" s="1" t="str">
        <f t="array" ref="AE99">INDEX('Data Log'!$AF$2:$AF$196,MATCH('Data Log_BI'!$A99,'Data Log'!$AO$2:$AO$196,0))</f>
        <v/>
      </c>
      <c r="AF99" s="9" t="str">
        <f t="array" ref="AF99">INDEX('Data Log'!$AG$2:$AG$196,MATCH('Data Log_BI'!$A99,'Data Log'!$AO$2:$AO$196,0))</f>
        <v/>
      </c>
      <c r="AG99" s="5" t="str">
        <f t="array" ref="AG99">INDEX('Data Log'!$AH$2:$AH$196,MATCH('Data Log_BI'!$A99,'Data Log'!$AO$2:$AO$196,0))</f>
        <v/>
      </c>
      <c r="AH99" s="15">
        <f t="array" ref="AH99">INDEX('Data Log'!$AI$2:$AI$196,MATCH('Data Log_BI'!$A99,'Data Log'!$AO$2:$AO$196,0))</f>
        <v>0</v>
      </c>
      <c r="AI99" s="1" t="str">
        <f t="array" ref="AI99">INDEX('Data Log'!$AJ$2:$AJ$196,MATCH('Data Log_BI'!$A99,'Data Log'!$AO$2:$AO$196,0))</f>
        <v/>
      </c>
      <c r="AJ99" s="9" t="str">
        <f t="array" ref="AJ99">INDEX('Data Log'!$AK$2:$AK$196,MATCH('Data Log_BI'!$A99,'Data Log'!$AO$2:$AO$196,0))</f>
        <v/>
      </c>
      <c r="AK99" s="1" t="str">
        <f t="array" ref="AK99">INDEX('Data Log'!$AL$2:$AL$196,MATCH('Data Log_BI'!$A99,'Data Log'!$AO$2:$AO$196,0))</f>
        <v/>
      </c>
      <c r="AL99" s="1" t="str">
        <f t="array" ref="AL99">INDEX('Data Log'!$AM$2:$AM$196,MATCH('Data Log_BI'!$A99,'Data Log'!$AO$2:$AO$196,0))</f>
        <v/>
      </c>
      <c r="AM99" s="9" t="str">
        <f t="array" ref="AM99">INDEX('Data Log'!$AN$2:$AN$196,MATCH('Data Log_BI'!$A99,'Data Log'!$AO$2:$AO$196,0))</f>
        <v/>
      </c>
      <c r="AN99" s="1">
        <f t="array" ref="AN99">INDEX('Data Log'!$A$2:$A$196,MATCH('Data Log_BI'!$A99,'Data Log'!$AO$2:$AO$196,0))</f>
        <v>235</v>
      </c>
    </row>
    <row r="100" ht="15.75" customHeight="1">
      <c r="A100" s="1" t="s">
        <v>1008</v>
      </c>
      <c r="B100" s="1" t="str">
        <f t="array" ref="B100">INDEX('Data Log'!$C$2:$C$196,MATCH('Data Log_BI'!$A100,'Data Log'!$AO$2:$AO$196,0))</f>
        <v>PG</v>
      </c>
      <c r="C100" s="9">
        <f t="array" ref="C100">INDEX('Data Log'!$D$2:$D$196,MATCH('Data Log_BI'!$A100,'Data Log'!$AO$2:$AO$196,0))</f>
        <v>45117.82569</v>
      </c>
      <c r="D100" s="4" t="str">
        <f t="array" ref="D100">INDEX('Data Log'!$E$2:$E$196,MATCH('Data Log_BI'!$A100,'Data Log'!$AO$2:$AO$196,0))</f>
        <v>CR</v>
      </c>
      <c r="E100" s="4" t="str">
        <f t="array" ref="E100">INDEX('Data Log'!$F$2:$F$196,MATCH('Data Log_BI'!$A100,'Data Log'!$AO$2:$AO$196,0))</f>
        <v>NWR</v>
      </c>
      <c r="F100" s="4" t="str">
        <f t="array" ref="F100">INDEX('Data Log'!$G$2:$G$196,MATCH('Data Log_BI'!$A100,'Data Log'!$AO$2:$AO$196,0))</f>
        <v>Browns Engineering and Construction Pvt Ltd</v>
      </c>
      <c r="G100" s="14">
        <f t="array" ref="G100">INDEX('Data Log'!$H$2:$H$196,MATCH('Data Log_BI'!$A100,'Data Log'!$AO$2:$AO$196,0))</f>
        <v>631142</v>
      </c>
      <c r="H100" s="14">
        <f t="array" ref="H100">INDEX('Data Log'!$I$2:$I$196,MATCH('Data Log_BI'!$A100,'Data Log'!$AO$2:$AO$196,0))</f>
        <v>0</v>
      </c>
      <c r="I100" s="5">
        <f t="array" ref="I100">INDEX('Data Log'!$J$2:$J$196,MATCH('Data Log_BI'!$A100,'Data Log'!$AO$2:$AO$196,0))</f>
        <v>2023</v>
      </c>
      <c r="J100" s="5" t="str">
        <f t="array" ref="J100">INDEX('Data Log'!$K$2:$K$196,MATCH('Data Log_BI'!$A100,'Data Log'!$AO$2:$AO$196,0))</f>
        <v>June</v>
      </c>
      <c r="K100" s="5" t="str">
        <f t="array" ref="K100">INDEX('Data Log'!$L$2:$L$196,MATCH('Data Log_BI'!$A100,'Data Log'!$AO$2:$AO$196,0))</f>
        <v>Sriyantha  Mallawaarachchi</v>
      </c>
      <c r="L100" s="4">
        <f t="array" ref="L100">INDEX('Data Log'!$M$2:$M$196,MATCH('Data Log_BI'!$A100,'Data Log'!$AO$2:$AO$196,0))</f>
        <v>45119.03949</v>
      </c>
      <c r="M100" s="4" t="str">
        <f t="array" ref="M100">INDEX('Data Log'!$N$2:$N$196,MATCH('Data Log_BI'!$A100,'Data Log'!$AO$2:$AO$196,0))</f>
        <v>Region Update</v>
      </c>
      <c r="N100" s="1" t="str">
        <f t="array" ref="N100">INDEX('Data Log'!$O$2:$O$196,MATCH('Data Log_BI'!$A100,'Data Log'!$AO$2:$AO$196,0))</f>
        <v/>
      </c>
      <c r="O100" s="9" t="str">
        <f t="array" ref="O100">INDEX('Data Log'!$P$2:$P$196,MATCH('Data Log_BI'!$A100,'Data Log'!$AO$2:$AO$196,0))</f>
        <v/>
      </c>
      <c r="P100" s="1" t="str">
        <f t="array" ref="P100">INDEX('Data Log'!$Q$2:$Q$196,MATCH('Data Log_BI'!$A100,'Data Log'!$AO$2:$AO$196,0))</f>
        <v/>
      </c>
      <c r="Q100" s="1" t="str">
        <f t="array" ref="Q100">INDEX('Data Log'!$R$2:$R$196,MATCH('Data Log_BI'!$A100,'Data Log'!$AO$2:$AO$196,0))</f>
        <v/>
      </c>
      <c r="R100" s="1" t="str">
        <f t="array" ref="R100">INDEX('Data Log'!$S$2:$S$196,MATCH('Data Log_BI'!$A100,'Data Log'!$AO$2:$AO$196,0))</f>
        <v/>
      </c>
      <c r="S100" s="9" t="str">
        <f t="array" ref="S100">INDEX('Data Log'!$T$2:$T$196,MATCH('Data Log_BI'!$A100,'Data Log'!$AO$2:$AO$196,0))</f>
        <v/>
      </c>
      <c r="T100" s="1" t="str">
        <f t="array" ref="T100">INDEX('Data Log'!$U$2:$U$196,MATCH('Data Log_BI'!$A100,'Data Log'!$AO$2:$AO$196,0))</f>
        <v/>
      </c>
      <c r="U100" s="1" t="str">
        <f t="array" ref="U100">INDEX('Data Log'!$V$2:$V$196,MATCH('Data Log_BI'!$A100,'Data Log'!$AO$2:$AO$196,0))</f>
        <v/>
      </c>
      <c r="V100" s="9" t="str">
        <f t="array" ref="V100">INDEX('Data Log'!$W$2:$W$196,MATCH('Data Log_BI'!$A100,'Data Log'!$AO$2:$AO$196,0))</f>
        <v/>
      </c>
      <c r="W100" s="1" t="str">
        <f t="array" ref="W100">INDEX('Data Log'!$X$2:$X$196,MATCH('Data Log_BI'!$A100,'Data Log'!$AO$2:$AO$196,0))</f>
        <v/>
      </c>
      <c r="X100" s="1" t="str">
        <f t="array" ref="X100">INDEX('Data Log'!$Y$2:$Y$196,MATCH('Data Log_BI'!$A100,'Data Log'!$AO$2:$AO$196,0))</f>
        <v/>
      </c>
      <c r="Y100" s="9" t="str">
        <f t="array" ref="Y100">INDEX('Data Log'!$Z$2:$Z$196,MATCH('Data Log_BI'!$A100,'Data Log'!$AO$2:$AO$196,0))</f>
        <v/>
      </c>
      <c r="Z100" s="1" t="str">
        <f t="array" ref="Z100">INDEX('Data Log'!$AA$2:$AA$196,MATCH('Data Log_BI'!$A100,'Data Log'!$AO$2:$AO$196,0))</f>
        <v/>
      </c>
      <c r="AA100" s="1" t="str">
        <f t="array" ref="AA100">INDEX('Data Log'!$AB$2:$AB$196,MATCH('Data Log_BI'!$A100,'Data Log'!$AO$2:$AO$196,0))</f>
        <v/>
      </c>
      <c r="AB100" s="9" t="str">
        <f t="array" ref="AB100">INDEX('Data Log'!$AC$2:$AC$196,MATCH('Data Log_BI'!$A100,'Data Log'!$AO$2:$AO$196,0))</f>
        <v/>
      </c>
      <c r="AC100" s="1" t="str">
        <f t="array" ref="AC100">INDEX('Data Log'!$AD$2:$AD$196,MATCH('Data Log_BI'!$A100,'Data Log'!$AO$2:$AO$196,0))</f>
        <v/>
      </c>
      <c r="AD100" s="1" t="str">
        <f t="array" ref="AD100">INDEX('Data Log'!$AE$2:$AE$196,MATCH('Data Log_BI'!$A100,'Data Log'!$AO$2:$AO$196,0))</f>
        <v/>
      </c>
      <c r="AE100" s="1" t="str">
        <f t="array" ref="AE100">INDEX('Data Log'!$AF$2:$AF$196,MATCH('Data Log_BI'!$A100,'Data Log'!$AO$2:$AO$196,0))</f>
        <v/>
      </c>
      <c r="AF100" s="9" t="str">
        <f t="array" ref="AF100">INDEX('Data Log'!$AG$2:$AG$196,MATCH('Data Log_BI'!$A100,'Data Log'!$AO$2:$AO$196,0))</f>
        <v/>
      </c>
      <c r="AG100" s="5" t="str">
        <f t="array" ref="AG100">INDEX('Data Log'!$AH$2:$AH$196,MATCH('Data Log_BI'!$A100,'Data Log'!$AO$2:$AO$196,0))</f>
        <v/>
      </c>
      <c r="AH100" s="15">
        <f t="array" ref="AH100">INDEX('Data Log'!$AI$2:$AI$196,MATCH('Data Log_BI'!$A100,'Data Log'!$AO$2:$AO$196,0))</f>
        <v>0</v>
      </c>
      <c r="AI100" s="1" t="str">
        <f t="array" ref="AI100">INDEX('Data Log'!$AJ$2:$AJ$196,MATCH('Data Log_BI'!$A100,'Data Log'!$AO$2:$AO$196,0))</f>
        <v/>
      </c>
      <c r="AJ100" s="9" t="str">
        <f t="array" ref="AJ100">INDEX('Data Log'!$AK$2:$AK$196,MATCH('Data Log_BI'!$A100,'Data Log'!$AO$2:$AO$196,0))</f>
        <v/>
      </c>
      <c r="AK100" s="1" t="str">
        <f t="array" ref="AK100">INDEX('Data Log'!$AL$2:$AL$196,MATCH('Data Log_BI'!$A100,'Data Log'!$AO$2:$AO$196,0))</f>
        <v/>
      </c>
      <c r="AL100" s="1" t="str">
        <f t="array" ref="AL100">INDEX('Data Log'!$AM$2:$AM$196,MATCH('Data Log_BI'!$A100,'Data Log'!$AO$2:$AO$196,0))</f>
        <v/>
      </c>
      <c r="AM100" s="9" t="str">
        <f t="array" ref="AM100">INDEX('Data Log'!$AN$2:$AN$196,MATCH('Data Log_BI'!$A100,'Data Log'!$AO$2:$AO$196,0))</f>
        <v/>
      </c>
      <c r="AN100" s="1">
        <f t="array" ref="AN100">INDEX('Data Log'!$A$2:$A$196,MATCH('Data Log_BI'!$A100,'Data Log'!$AO$2:$AO$196,0))</f>
        <v>202</v>
      </c>
    </row>
    <row r="101" ht="15.75" customHeight="1">
      <c r="A101" s="1" t="s">
        <v>1009</v>
      </c>
      <c r="B101" s="1" t="str">
        <f t="array" ref="B101">INDEX('Data Log'!$C$2:$C$196,MATCH('Data Log_BI'!$A101,'Data Log'!$AO$2:$AO$196,0))</f>
        <v>PG</v>
      </c>
      <c r="C101" s="9" t="str">
        <f t="array" ref="C101">INDEX('Data Log'!$D$2:$D$196,MATCH('Data Log_BI'!$A101,'Data Log'!$AO$2:$AO$196,0))</f>
        <v/>
      </c>
      <c r="D101" s="4" t="str">
        <f t="array" ref="D101">INDEX('Data Log'!$E$2:$E$196,MATCH('Data Log_BI'!$A101,'Data Log'!$AO$2:$AO$196,0))</f>
        <v>CR</v>
      </c>
      <c r="E101" s="4" t="str">
        <f t="array" ref="E101">INDEX('Data Log'!$F$2:$F$196,MATCH('Data Log_BI'!$A101,'Data Log'!$AO$2:$AO$196,0))</f>
        <v>NWR</v>
      </c>
      <c r="F101" s="4" t="str">
        <f t="array" ref="F101">INDEX('Data Log'!$G$2:$G$196,MATCH('Data Log_BI'!$A101,'Data Log'!$AO$2:$AO$196,0))</f>
        <v>Browns Engineering and Construction Pvt Ltd</v>
      </c>
      <c r="G101" s="14">
        <f t="array" ref="G101">INDEX('Data Log'!$H$2:$H$196,MATCH('Data Log_BI'!$A101,'Data Log'!$AO$2:$AO$196,0))</f>
        <v>0</v>
      </c>
      <c r="H101" s="14">
        <f t="array" ref="H101">INDEX('Data Log'!$I$2:$I$196,MATCH('Data Log_BI'!$A101,'Data Log'!$AO$2:$AO$196,0))</f>
        <v>656062.26</v>
      </c>
      <c r="I101" s="5">
        <f t="array" ref="I101">INDEX('Data Log'!$J$2:$J$196,MATCH('Data Log_BI'!$A101,'Data Log'!$AO$2:$AO$196,0))</f>
        <v>2023</v>
      </c>
      <c r="J101" s="5" t="str">
        <f t="array" ref="J101">INDEX('Data Log'!$K$2:$K$196,MATCH('Data Log_BI'!$A101,'Data Log'!$AO$2:$AO$196,0))</f>
        <v>June</v>
      </c>
      <c r="K101" s="5" t="str">
        <f t="array" ref="K101">INDEX('Data Log'!$L$2:$L$196,MATCH('Data Log_BI'!$A101,'Data Log'!$AO$2:$AO$196,0))</f>
        <v/>
      </c>
      <c r="L101" s="4" t="str">
        <f t="array" ref="L101">INDEX('Data Log'!$M$2:$M$196,MATCH('Data Log_BI'!$A101,'Data Log'!$AO$2:$AO$196,0))</f>
        <v/>
      </c>
      <c r="M101" s="4" t="str">
        <f t="array" ref="M101">INDEX('Data Log'!$N$2:$N$196,MATCH('Data Log_BI'!$A101,'Data Log'!$AO$2:$AO$196,0))</f>
        <v>SCM Invoice Validation</v>
      </c>
      <c r="N101" s="1" t="str">
        <f t="array" ref="N101">INDEX('Data Log'!$O$2:$O$196,MATCH('Data Log_BI'!$A101,'Data Log'!$AO$2:$AO$196,0))</f>
        <v/>
      </c>
      <c r="O101" s="9" t="str">
        <f t="array" ref="O101">INDEX('Data Log'!$P$2:$P$196,MATCH('Data Log_BI'!$A101,'Data Log'!$AO$2:$AO$196,0))</f>
        <v/>
      </c>
      <c r="P101" s="1" t="str">
        <f t="array" ref="P101">INDEX('Data Log'!$Q$2:$Q$196,MATCH('Data Log_BI'!$A101,'Data Log'!$AO$2:$AO$196,0))</f>
        <v/>
      </c>
      <c r="Q101" s="1" t="str">
        <f t="array" ref="Q101">INDEX('Data Log'!$R$2:$R$196,MATCH('Data Log_BI'!$A101,'Data Log'!$AO$2:$AO$196,0))</f>
        <v/>
      </c>
      <c r="R101" s="1" t="str">
        <f t="array" ref="R101">INDEX('Data Log'!$S$2:$S$196,MATCH('Data Log_BI'!$A101,'Data Log'!$AO$2:$AO$196,0))</f>
        <v/>
      </c>
      <c r="S101" s="9" t="str">
        <f t="array" ref="S101">INDEX('Data Log'!$T$2:$T$196,MATCH('Data Log_BI'!$A101,'Data Log'!$AO$2:$AO$196,0))</f>
        <v/>
      </c>
      <c r="T101" s="1" t="str">
        <f t="array" ref="T101">INDEX('Data Log'!$U$2:$U$196,MATCH('Data Log_BI'!$A101,'Data Log'!$AO$2:$AO$196,0))</f>
        <v/>
      </c>
      <c r="U101" s="1" t="str">
        <f t="array" ref="U101">INDEX('Data Log'!$V$2:$V$196,MATCH('Data Log_BI'!$A101,'Data Log'!$AO$2:$AO$196,0))</f>
        <v/>
      </c>
      <c r="V101" s="9" t="str">
        <f t="array" ref="V101">INDEX('Data Log'!$W$2:$W$196,MATCH('Data Log_BI'!$A101,'Data Log'!$AO$2:$AO$196,0))</f>
        <v/>
      </c>
      <c r="W101" s="1" t="str">
        <f t="array" ref="W101">INDEX('Data Log'!$X$2:$X$196,MATCH('Data Log_BI'!$A101,'Data Log'!$AO$2:$AO$196,0))</f>
        <v/>
      </c>
      <c r="X101" s="1" t="str">
        <f t="array" ref="X101">INDEX('Data Log'!$Y$2:$Y$196,MATCH('Data Log_BI'!$A101,'Data Log'!$AO$2:$AO$196,0))</f>
        <v/>
      </c>
      <c r="Y101" s="9" t="str">
        <f t="array" ref="Y101">INDEX('Data Log'!$Z$2:$Z$196,MATCH('Data Log_BI'!$A101,'Data Log'!$AO$2:$AO$196,0))</f>
        <v/>
      </c>
      <c r="Z101" s="1" t="str">
        <f t="array" ref="Z101">INDEX('Data Log'!$AA$2:$AA$196,MATCH('Data Log_BI'!$A101,'Data Log'!$AO$2:$AO$196,0))</f>
        <v>Approved</v>
      </c>
      <c r="AA101" s="1" t="str">
        <f t="array" ref="AA101">INDEX('Data Log'!$AB$2:$AB$196,MATCH('Data Log_BI'!$A101,'Data Log'!$AO$2:$AO$196,0))</f>
        <v>Rizwan Mohamed</v>
      </c>
      <c r="AB101" s="9">
        <f t="array" ref="AB101">INDEX('Data Log'!$AC$2:$AC$196,MATCH('Data Log_BI'!$A101,'Data Log'!$AO$2:$AO$196,0))</f>
        <v>45126.58314</v>
      </c>
      <c r="AC101" s="1" t="str">
        <f t="array" ref="AC101">INDEX('Data Log'!$AD$2:$AD$196,MATCH('Data Log_BI'!$A101,'Data Log'!$AO$2:$AO$196,0))</f>
        <v/>
      </c>
      <c r="AD101" s="1" t="str">
        <f t="array" ref="AD101">INDEX('Data Log'!$AE$2:$AE$196,MATCH('Data Log_BI'!$A101,'Data Log'!$AO$2:$AO$196,0))</f>
        <v/>
      </c>
      <c r="AE101" s="1" t="str">
        <f t="array" ref="AE101">INDEX('Data Log'!$AF$2:$AF$196,MATCH('Data Log_BI'!$A101,'Data Log'!$AO$2:$AO$196,0))</f>
        <v/>
      </c>
      <c r="AF101" s="9" t="str">
        <f t="array" ref="AF101">INDEX('Data Log'!$AG$2:$AG$196,MATCH('Data Log_BI'!$A101,'Data Log'!$AO$2:$AO$196,0))</f>
        <v/>
      </c>
      <c r="AG101" s="5" t="str">
        <f t="array" ref="AG101">INDEX('Data Log'!$AH$2:$AH$196,MATCH('Data Log_BI'!$A101,'Data Log'!$AO$2:$AO$196,0))</f>
        <v/>
      </c>
      <c r="AH101" s="15">
        <f t="array" ref="AH101">INDEX('Data Log'!$AI$2:$AI$196,MATCH('Data Log_BI'!$A101,'Data Log'!$AO$2:$AO$196,0))</f>
        <v>0</v>
      </c>
      <c r="AI101" s="1" t="str">
        <f t="array" ref="AI101">INDEX('Data Log'!$AJ$2:$AJ$196,MATCH('Data Log_BI'!$A101,'Data Log'!$AO$2:$AO$196,0))</f>
        <v/>
      </c>
      <c r="AJ101" s="9" t="str">
        <f t="array" ref="AJ101">INDEX('Data Log'!$AK$2:$AK$196,MATCH('Data Log_BI'!$A101,'Data Log'!$AO$2:$AO$196,0))</f>
        <v/>
      </c>
      <c r="AK101" s="1" t="str">
        <f t="array" ref="AK101">INDEX('Data Log'!$AL$2:$AL$196,MATCH('Data Log_BI'!$A101,'Data Log'!$AO$2:$AO$196,0))</f>
        <v/>
      </c>
      <c r="AL101" s="1" t="str">
        <f t="array" ref="AL101">INDEX('Data Log'!$AM$2:$AM$196,MATCH('Data Log_BI'!$A101,'Data Log'!$AO$2:$AO$196,0))</f>
        <v/>
      </c>
      <c r="AM101" s="9" t="str">
        <f t="array" ref="AM101">INDEX('Data Log'!$AN$2:$AN$196,MATCH('Data Log_BI'!$A101,'Data Log'!$AO$2:$AO$196,0))</f>
        <v/>
      </c>
      <c r="AN101" s="1">
        <f t="array" ref="AN101">INDEX('Data Log'!$A$2:$A$196,MATCH('Data Log_BI'!$A101,'Data Log'!$AO$2:$AO$196,0))</f>
        <v>277</v>
      </c>
    </row>
    <row r="102" ht="15.75" customHeight="1">
      <c r="A102" s="1" t="s">
        <v>1010</v>
      </c>
      <c r="B102" s="1" t="str">
        <f t="array" ref="B102">INDEX('Data Log'!$C$2:$C$196,MATCH('Data Log_BI'!$A102,'Data Log'!$AO$2:$AO$196,0))</f>
        <v>PG</v>
      </c>
      <c r="C102" s="9">
        <f t="array" ref="C102">INDEX('Data Log'!$D$2:$D$196,MATCH('Data Log_BI'!$A102,'Data Log'!$AO$2:$AO$196,0))</f>
        <v>45117.82569</v>
      </c>
      <c r="D102" s="4" t="str">
        <f t="array" ref="D102">INDEX('Data Log'!$E$2:$E$196,MATCH('Data Log_BI'!$A102,'Data Log'!$AO$2:$AO$196,0))</f>
        <v>CR</v>
      </c>
      <c r="E102" s="4" t="str">
        <f t="array" ref="E102">INDEX('Data Log'!$F$2:$F$196,MATCH('Data Log_BI'!$A102,'Data Log'!$AO$2:$AO$196,0))</f>
        <v>NWR</v>
      </c>
      <c r="F102" s="4" t="str">
        <f t="array" ref="F102">INDEX('Data Log'!$G$2:$G$196,MATCH('Data Log_BI'!$A102,'Data Log'!$AO$2:$AO$196,0))</f>
        <v>Browns Engineering and Construction Pvt Ltd</v>
      </c>
      <c r="G102" s="14">
        <f t="array" ref="G102">INDEX('Data Log'!$H$2:$H$196,MATCH('Data Log_BI'!$A102,'Data Log'!$AO$2:$AO$196,0))</f>
        <v>631142</v>
      </c>
      <c r="H102" s="14">
        <f t="array" ref="H102">INDEX('Data Log'!$I$2:$I$196,MATCH('Data Log_BI'!$A102,'Data Log'!$AO$2:$AO$196,0))</f>
        <v>656062.26</v>
      </c>
      <c r="I102" s="5">
        <f t="array" ref="I102">INDEX('Data Log'!$J$2:$J$196,MATCH('Data Log_BI'!$A102,'Data Log'!$AO$2:$AO$196,0))</f>
        <v>2023</v>
      </c>
      <c r="J102" s="5" t="str">
        <f t="array" ref="J102">INDEX('Data Log'!$K$2:$K$196,MATCH('Data Log_BI'!$A102,'Data Log'!$AO$2:$AO$196,0))</f>
        <v>June</v>
      </c>
      <c r="K102" s="5" t="str">
        <f t="array" ref="K102">INDEX('Data Log'!$L$2:$L$196,MATCH('Data Log_BI'!$A102,'Data Log'!$AO$2:$AO$196,0))</f>
        <v/>
      </c>
      <c r="L102" s="4" t="str">
        <f t="array" ref="L102">INDEX('Data Log'!$M$2:$M$196,MATCH('Data Log_BI'!$A102,'Data Log'!$AO$2:$AO$196,0))</f>
        <v/>
      </c>
      <c r="M102" s="4" t="str">
        <f t="array" ref="M102">INDEX('Data Log'!$N$2:$N$196,MATCH('Data Log_BI'!$A102,'Data Log'!$AO$2:$AO$196,0))</f>
        <v>Submit Invoice</v>
      </c>
      <c r="N102" s="1" t="str">
        <f t="array" ref="N102">INDEX('Data Log'!$O$2:$O$196,MATCH('Data Log_BI'!$A102,'Data Log'!$AO$2:$AO$196,0))</f>
        <v>Kaveesha Perera</v>
      </c>
      <c r="O102" s="9">
        <f t="array" ref="O102">INDEX('Data Log'!$P$2:$P$196,MATCH('Data Log_BI'!$A102,'Data Log'!$AO$2:$AO$196,0))</f>
        <v>45124.52623</v>
      </c>
      <c r="P102" s="1" t="str">
        <f t="array" ref="P102">INDEX('Data Log'!$Q$2:$Q$196,MATCH('Data Log_BI'!$A102,'Data Log'!$AO$2:$AO$196,0))</f>
        <v/>
      </c>
      <c r="Q102" s="1" t="str">
        <f t="array" ref="Q102">INDEX('Data Log'!$R$2:$R$196,MATCH('Data Log_BI'!$A102,'Data Log'!$AO$2:$AO$196,0))</f>
        <v/>
      </c>
      <c r="R102" s="1" t="str">
        <f t="array" ref="R102">INDEX('Data Log'!$S$2:$S$196,MATCH('Data Log_BI'!$A102,'Data Log'!$AO$2:$AO$196,0))</f>
        <v/>
      </c>
      <c r="S102" s="9" t="str">
        <f t="array" ref="S102">INDEX('Data Log'!$T$2:$T$196,MATCH('Data Log_BI'!$A102,'Data Log'!$AO$2:$AO$196,0))</f>
        <v/>
      </c>
      <c r="T102" s="1" t="str">
        <f t="array" ref="T102">INDEX('Data Log'!$U$2:$U$196,MATCH('Data Log_BI'!$A102,'Data Log'!$AO$2:$AO$196,0))</f>
        <v/>
      </c>
      <c r="U102" s="1" t="str">
        <f t="array" ref="U102">INDEX('Data Log'!$V$2:$V$196,MATCH('Data Log_BI'!$A102,'Data Log'!$AO$2:$AO$196,0))</f>
        <v/>
      </c>
      <c r="V102" s="9" t="str">
        <f t="array" ref="V102">INDEX('Data Log'!$W$2:$W$196,MATCH('Data Log_BI'!$A102,'Data Log'!$AO$2:$AO$196,0))</f>
        <v/>
      </c>
      <c r="W102" s="1" t="str">
        <f t="array" ref="W102">INDEX('Data Log'!$X$2:$X$196,MATCH('Data Log_BI'!$A102,'Data Log'!$AO$2:$AO$196,0))</f>
        <v/>
      </c>
      <c r="X102" s="1" t="str">
        <f t="array" ref="X102">INDEX('Data Log'!$Y$2:$Y$196,MATCH('Data Log_BI'!$A102,'Data Log'!$AO$2:$AO$196,0))</f>
        <v/>
      </c>
      <c r="Y102" s="9" t="str">
        <f t="array" ref="Y102">INDEX('Data Log'!$Z$2:$Z$196,MATCH('Data Log_BI'!$A102,'Data Log'!$AO$2:$AO$196,0))</f>
        <v/>
      </c>
      <c r="Z102" s="1" t="str">
        <f t="array" ref="Z102">INDEX('Data Log'!$AA$2:$AA$196,MATCH('Data Log_BI'!$A102,'Data Log'!$AO$2:$AO$196,0))</f>
        <v/>
      </c>
      <c r="AA102" s="1" t="str">
        <f t="array" ref="AA102">INDEX('Data Log'!$AB$2:$AB$196,MATCH('Data Log_BI'!$A102,'Data Log'!$AO$2:$AO$196,0))</f>
        <v/>
      </c>
      <c r="AB102" s="9" t="str">
        <f t="array" ref="AB102">INDEX('Data Log'!$AC$2:$AC$196,MATCH('Data Log_BI'!$A102,'Data Log'!$AO$2:$AO$196,0))</f>
        <v/>
      </c>
      <c r="AC102" s="1" t="str">
        <f t="array" ref="AC102">INDEX('Data Log'!$AD$2:$AD$196,MATCH('Data Log_BI'!$A102,'Data Log'!$AO$2:$AO$196,0))</f>
        <v/>
      </c>
      <c r="AD102" s="1" t="str">
        <f t="array" ref="AD102">INDEX('Data Log'!$AE$2:$AE$196,MATCH('Data Log_BI'!$A102,'Data Log'!$AO$2:$AO$196,0))</f>
        <v/>
      </c>
      <c r="AE102" s="1" t="str">
        <f t="array" ref="AE102">INDEX('Data Log'!$AF$2:$AF$196,MATCH('Data Log_BI'!$A102,'Data Log'!$AO$2:$AO$196,0))</f>
        <v/>
      </c>
      <c r="AF102" s="9" t="str">
        <f t="array" ref="AF102">INDEX('Data Log'!$AG$2:$AG$196,MATCH('Data Log_BI'!$A102,'Data Log'!$AO$2:$AO$196,0))</f>
        <v/>
      </c>
      <c r="AG102" s="5" t="str">
        <f t="array" ref="AG102">INDEX('Data Log'!$AH$2:$AH$196,MATCH('Data Log_BI'!$A102,'Data Log'!$AO$2:$AO$196,0))</f>
        <v/>
      </c>
      <c r="AH102" s="15">
        <f t="array" ref="AH102">INDEX('Data Log'!$AI$2:$AI$196,MATCH('Data Log_BI'!$A102,'Data Log'!$AO$2:$AO$196,0))</f>
        <v>0</v>
      </c>
      <c r="AI102" s="1" t="str">
        <f t="array" ref="AI102">INDEX('Data Log'!$AJ$2:$AJ$196,MATCH('Data Log_BI'!$A102,'Data Log'!$AO$2:$AO$196,0))</f>
        <v/>
      </c>
      <c r="AJ102" s="9" t="str">
        <f t="array" ref="AJ102">INDEX('Data Log'!$AK$2:$AK$196,MATCH('Data Log_BI'!$A102,'Data Log'!$AO$2:$AO$196,0))</f>
        <v/>
      </c>
      <c r="AK102" s="1" t="str">
        <f t="array" ref="AK102">INDEX('Data Log'!$AL$2:$AL$196,MATCH('Data Log_BI'!$A102,'Data Log'!$AO$2:$AO$196,0))</f>
        <v/>
      </c>
      <c r="AL102" s="1" t="str">
        <f t="array" ref="AL102">INDEX('Data Log'!$AM$2:$AM$196,MATCH('Data Log_BI'!$A102,'Data Log'!$AO$2:$AO$196,0))</f>
        <v/>
      </c>
      <c r="AM102" s="9" t="str">
        <f t="array" ref="AM102">INDEX('Data Log'!$AN$2:$AN$196,MATCH('Data Log_BI'!$A102,'Data Log'!$AO$2:$AO$196,0))</f>
        <v/>
      </c>
      <c r="AN102" s="1">
        <f t="array" ref="AN102">INDEX('Data Log'!$A$2:$A$196,MATCH('Data Log_BI'!$A102,'Data Log'!$AO$2:$AO$196,0))</f>
        <v>231</v>
      </c>
    </row>
    <row r="103" ht="15.75" customHeight="1">
      <c r="A103" s="1" t="s">
        <v>1011</v>
      </c>
      <c r="B103" s="1" t="str">
        <f t="array" ref="B103">INDEX('Data Log'!$C$2:$C$196,MATCH('Data Log_BI'!$A103,'Data Log'!$AO$2:$AO$196,0))</f>
        <v>PG</v>
      </c>
      <c r="C103" s="9" t="str">
        <f t="array" ref="C103">INDEX('Data Log'!$D$2:$D$196,MATCH('Data Log_BI'!$A103,'Data Log'!$AO$2:$AO$196,0))</f>
        <v/>
      </c>
      <c r="D103" s="4" t="str">
        <f t="array" ref="D103">INDEX('Data Log'!$E$2:$E$196,MATCH('Data Log_BI'!$A103,'Data Log'!$AO$2:$AO$196,0))</f>
        <v>CR</v>
      </c>
      <c r="E103" s="4" t="str">
        <f t="array" ref="E103">INDEX('Data Log'!$F$2:$F$196,MATCH('Data Log_BI'!$A103,'Data Log'!$AO$2:$AO$196,0))</f>
        <v>NWR</v>
      </c>
      <c r="F103" s="4" t="str">
        <f t="array" ref="F103">INDEX('Data Log'!$G$2:$G$196,MATCH('Data Log_BI'!$A103,'Data Log'!$AO$2:$AO$196,0))</f>
        <v>Browns Engineering and Construction Pvt Ltd</v>
      </c>
      <c r="G103" s="14">
        <f t="array" ref="G103">INDEX('Data Log'!$H$2:$H$196,MATCH('Data Log_BI'!$A103,'Data Log'!$AO$2:$AO$196,0))</f>
        <v>0</v>
      </c>
      <c r="H103" s="14">
        <f t="array" ref="H103">INDEX('Data Log'!$I$2:$I$196,MATCH('Data Log_BI'!$A103,'Data Log'!$AO$2:$AO$196,0))</f>
        <v>656062.26</v>
      </c>
      <c r="I103" s="5">
        <f t="array" ref="I103">INDEX('Data Log'!$J$2:$J$196,MATCH('Data Log_BI'!$A103,'Data Log'!$AO$2:$AO$196,0))</f>
        <v>2023</v>
      </c>
      <c r="J103" s="5" t="str">
        <f t="array" ref="J103">INDEX('Data Log'!$K$2:$K$196,MATCH('Data Log_BI'!$A103,'Data Log'!$AO$2:$AO$196,0))</f>
        <v>June</v>
      </c>
      <c r="K103" s="5" t="str">
        <f t="array" ref="K103">INDEX('Data Log'!$L$2:$L$196,MATCH('Data Log_BI'!$A103,'Data Log'!$AO$2:$AO$196,0))</f>
        <v/>
      </c>
      <c r="L103" s="4" t="str">
        <f t="array" ref="L103">INDEX('Data Log'!$M$2:$M$196,MATCH('Data Log_BI'!$A103,'Data Log'!$AO$2:$AO$196,0))</f>
        <v/>
      </c>
      <c r="M103" s="4" t="str">
        <f t="array" ref="M103">INDEX('Data Log'!$N$2:$N$196,MATCH('Data Log_BI'!$A103,'Data Log'!$AO$2:$AO$196,0))</f>
        <v>Create &amp; Upload PO</v>
      </c>
      <c r="N103" s="1" t="str">
        <f t="array" ref="N103">INDEX('Data Log'!$O$2:$O$196,MATCH('Data Log_BI'!$A103,'Data Log'!$AO$2:$AO$196,0))</f>
        <v/>
      </c>
      <c r="O103" s="9" t="str">
        <f t="array" ref="O103">INDEX('Data Log'!$P$2:$P$196,MATCH('Data Log_BI'!$A103,'Data Log'!$AO$2:$AO$196,0))</f>
        <v/>
      </c>
      <c r="P103" s="1" t="str">
        <f t="array" ref="P103">INDEX('Data Log'!$Q$2:$Q$196,MATCH('Data Log_BI'!$A103,'Data Log'!$AO$2:$AO$196,0))</f>
        <v/>
      </c>
      <c r="Q103" s="1" t="str">
        <f t="array" ref="Q103">INDEX('Data Log'!$R$2:$R$196,MATCH('Data Log_BI'!$A103,'Data Log'!$AO$2:$AO$196,0))</f>
        <v/>
      </c>
      <c r="R103" s="1" t="str">
        <f t="array" ref="R103">INDEX('Data Log'!$S$2:$S$196,MATCH('Data Log_BI'!$A103,'Data Log'!$AO$2:$AO$196,0))</f>
        <v/>
      </c>
      <c r="S103" s="9" t="str">
        <f t="array" ref="S103">INDEX('Data Log'!$T$2:$T$196,MATCH('Data Log_BI'!$A103,'Data Log'!$AO$2:$AO$196,0))</f>
        <v/>
      </c>
      <c r="T103" s="1" t="str">
        <f t="array" ref="T103">INDEX('Data Log'!$U$2:$U$196,MATCH('Data Log_BI'!$A103,'Data Log'!$AO$2:$AO$196,0))</f>
        <v/>
      </c>
      <c r="U103" s="1" t="str">
        <f t="array" ref="U103">INDEX('Data Log'!$V$2:$V$196,MATCH('Data Log_BI'!$A103,'Data Log'!$AO$2:$AO$196,0))</f>
        <v/>
      </c>
      <c r="V103" s="9" t="str">
        <f t="array" ref="V103">INDEX('Data Log'!$W$2:$W$196,MATCH('Data Log_BI'!$A103,'Data Log'!$AO$2:$AO$196,0))</f>
        <v/>
      </c>
      <c r="W103" s="1" t="str">
        <f t="array" ref="W103">INDEX('Data Log'!$X$2:$X$196,MATCH('Data Log_BI'!$A103,'Data Log'!$AO$2:$AO$196,0))</f>
        <v/>
      </c>
      <c r="X103" s="1" t="str">
        <f t="array" ref="X103">INDEX('Data Log'!$Y$2:$Y$196,MATCH('Data Log_BI'!$A103,'Data Log'!$AO$2:$AO$196,0))</f>
        <v/>
      </c>
      <c r="Y103" s="9" t="str">
        <f t="array" ref="Y103">INDEX('Data Log'!$Z$2:$Z$196,MATCH('Data Log_BI'!$A103,'Data Log'!$AO$2:$AO$196,0))</f>
        <v/>
      </c>
      <c r="Z103" s="1" t="str">
        <f t="array" ref="Z103">INDEX('Data Log'!$AA$2:$AA$196,MATCH('Data Log_BI'!$A103,'Data Log'!$AO$2:$AO$196,0))</f>
        <v/>
      </c>
      <c r="AA103" s="1" t="str">
        <f t="array" ref="AA103">INDEX('Data Log'!$AB$2:$AB$196,MATCH('Data Log_BI'!$A103,'Data Log'!$AO$2:$AO$196,0))</f>
        <v/>
      </c>
      <c r="AB103" s="9" t="str">
        <f t="array" ref="AB103">INDEX('Data Log'!$AC$2:$AC$196,MATCH('Data Log_BI'!$A103,'Data Log'!$AO$2:$AO$196,0))</f>
        <v/>
      </c>
      <c r="AC103" s="1" t="str">
        <f t="array" ref="AC103">INDEX('Data Log'!$AD$2:$AD$196,MATCH('Data Log_BI'!$A103,'Data Log'!$AO$2:$AO$196,0))</f>
        <v/>
      </c>
      <c r="AD103" s="1" t="str">
        <f t="array" ref="AD103">INDEX('Data Log'!$AE$2:$AE$196,MATCH('Data Log_BI'!$A103,'Data Log'!$AO$2:$AO$196,0))</f>
        <v>Approved</v>
      </c>
      <c r="AE103" s="1" t="str">
        <f t="array" ref="AE103">INDEX('Data Log'!$AF$2:$AF$196,MATCH('Data Log_BI'!$A103,'Data Log'!$AO$2:$AO$196,0))</f>
        <v>Nadeesha Ranaweera</v>
      </c>
      <c r="AF103" s="9">
        <f t="array" ref="AF103">INDEX('Data Log'!$AG$2:$AG$196,MATCH('Data Log_BI'!$A103,'Data Log'!$AO$2:$AO$196,0))</f>
        <v>45135.92507</v>
      </c>
      <c r="AG103" s="5">
        <f t="array" ref="AG103">INDEX('Data Log'!$AH$2:$AH$196,MATCH('Data Log_BI'!$A103,'Data Log'!$AO$2:$AO$196,0))</f>
        <v>3100028712</v>
      </c>
      <c r="AH103" s="15">
        <f t="array" ref="AH103">INDEX('Data Log'!$AI$2:$AI$196,MATCH('Data Log_BI'!$A103,'Data Log'!$AO$2:$AO$196,0))</f>
        <v>0</v>
      </c>
      <c r="AI103" s="1" t="str">
        <f t="array" ref="AI103">INDEX('Data Log'!$AJ$2:$AJ$196,MATCH('Data Log_BI'!$A103,'Data Log'!$AO$2:$AO$196,0))</f>
        <v/>
      </c>
      <c r="AJ103" s="9" t="str">
        <f t="array" ref="AJ103">INDEX('Data Log'!$AK$2:$AK$196,MATCH('Data Log_BI'!$A103,'Data Log'!$AO$2:$AO$196,0))</f>
        <v/>
      </c>
      <c r="AK103" s="1" t="str">
        <f t="array" ref="AK103">INDEX('Data Log'!$AL$2:$AL$196,MATCH('Data Log_BI'!$A103,'Data Log'!$AO$2:$AO$196,0))</f>
        <v/>
      </c>
      <c r="AL103" s="1" t="str">
        <f t="array" ref="AL103">INDEX('Data Log'!$AM$2:$AM$196,MATCH('Data Log_BI'!$A103,'Data Log'!$AO$2:$AO$196,0))</f>
        <v/>
      </c>
      <c r="AM103" s="9" t="str">
        <f t="array" ref="AM103">INDEX('Data Log'!$AN$2:$AN$196,MATCH('Data Log_BI'!$A103,'Data Log'!$AO$2:$AO$196,0))</f>
        <v/>
      </c>
      <c r="AN103" s="1">
        <f t="array" ref="AN103">INDEX('Data Log'!$A$2:$A$196,MATCH('Data Log_BI'!$A103,'Data Log'!$AO$2:$AO$196,0))</f>
        <v>579</v>
      </c>
    </row>
    <row r="104" ht="15.75" customHeight="1">
      <c r="A104" s="1" t="s">
        <v>1012</v>
      </c>
      <c r="B104" s="1" t="str">
        <f t="array" ref="B104">INDEX('Data Log'!$C$2:$C$196,MATCH('Data Log_BI'!$A104,'Data Log'!$AO$2:$AO$196,0))</f>
        <v>AC</v>
      </c>
      <c r="C104" s="9">
        <f t="array" ref="C104">INDEX('Data Log'!$D$2:$D$196,MATCH('Data Log_BI'!$A104,'Data Log'!$AO$2:$AO$196,0))</f>
        <v>45117.82778</v>
      </c>
      <c r="D104" s="4" t="str">
        <f t="array" ref="D104">INDEX('Data Log'!$E$2:$E$196,MATCH('Data Log_BI'!$A104,'Data Log'!$AO$2:$AO$196,0))</f>
        <v>SR</v>
      </c>
      <c r="E104" s="4" t="str">
        <f t="array" ref="E104">INDEX('Data Log'!$F$2:$F$196,MATCH('Data Log_BI'!$A104,'Data Log'!$AO$2:$AO$196,0))</f>
        <v>SUR</v>
      </c>
      <c r="F104" s="4" t="str">
        <f t="array" ref="F104">INDEX('Data Log'!$G$2:$G$196,MATCH('Data Log_BI'!$A104,'Data Log'!$AO$2:$AO$196,0))</f>
        <v>Browns Engineering and Construction Pvt Ltd</v>
      </c>
      <c r="G104" s="14">
        <f t="array" ref="G104">INDEX('Data Log'!$H$2:$H$196,MATCH('Data Log_BI'!$A104,'Data Log'!$AO$2:$AO$196,0))</f>
        <v>530201.56</v>
      </c>
      <c r="H104" s="14">
        <f t="array" ref="H104">INDEX('Data Log'!$I$2:$I$196,MATCH('Data Log_BI'!$A104,'Data Log'!$AO$2:$AO$196,0))</f>
        <v>0</v>
      </c>
      <c r="I104" s="5">
        <f t="array" ref="I104">INDEX('Data Log'!$J$2:$J$196,MATCH('Data Log_BI'!$A104,'Data Log'!$AO$2:$AO$196,0))</f>
        <v>2023</v>
      </c>
      <c r="J104" s="5" t="str">
        <f t="array" ref="J104">INDEX('Data Log'!$K$2:$K$196,MATCH('Data Log_BI'!$A104,'Data Log'!$AO$2:$AO$196,0))</f>
        <v>June</v>
      </c>
      <c r="K104" s="5" t="str">
        <f t="array" ref="K104">INDEX('Data Log'!$L$2:$L$196,MATCH('Data Log_BI'!$A104,'Data Log'!$AO$2:$AO$196,0))</f>
        <v>Anuradha Gunathilaka</v>
      </c>
      <c r="L104" s="4">
        <f t="array" ref="L104">INDEX('Data Log'!$M$2:$M$196,MATCH('Data Log_BI'!$A104,'Data Log'!$AO$2:$AO$196,0))</f>
        <v>45127.63244</v>
      </c>
      <c r="M104" s="4" t="str">
        <f t="array" ref="M104">INDEX('Data Log'!$N$2:$N$196,MATCH('Data Log_BI'!$A104,'Data Log'!$AO$2:$AO$196,0))</f>
        <v>Region Update</v>
      </c>
      <c r="N104" s="1" t="str">
        <f t="array" ref="N104">INDEX('Data Log'!$O$2:$O$196,MATCH('Data Log_BI'!$A104,'Data Log'!$AO$2:$AO$196,0))</f>
        <v/>
      </c>
      <c r="O104" s="9" t="str">
        <f t="array" ref="O104">INDEX('Data Log'!$P$2:$P$196,MATCH('Data Log_BI'!$A104,'Data Log'!$AO$2:$AO$196,0))</f>
        <v/>
      </c>
      <c r="P104" s="1" t="str">
        <f t="array" ref="P104">INDEX('Data Log'!$Q$2:$Q$196,MATCH('Data Log_BI'!$A104,'Data Log'!$AO$2:$AO$196,0))</f>
        <v/>
      </c>
      <c r="Q104" s="1" t="str">
        <f t="array" ref="Q104">INDEX('Data Log'!$R$2:$R$196,MATCH('Data Log_BI'!$A104,'Data Log'!$AO$2:$AO$196,0))</f>
        <v/>
      </c>
      <c r="R104" s="1" t="str">
        <f t="array" ref="R104">INDEX('Data Log'!$S$2:$S$196,MATCH('Data Log_BI'!$A104,'Data Log'!$AO$2:$AO$196,0))</f>
        <v/>
      </c>
      <c r="S104" s="9" t="str">
        <f t="array" ref="S104">INDEX('Data Log'!$T$2:$T$196,MATCH('Data Log_BI'!$A104,'Data Log'!$AO$2:$AO$196,0))</f>
        <v/>
      </c>
      <c r="T104" s="1" t="str">
        <f t="array" ref="T104">INDEX('Data Log'!$U$2:$U$196,MATCH('Data Log_BI'!$A104,'Data Log'!$AO$2:$AO$196,0))</f>
        <v/>
      </c>
      <c r="U104" s="1" t="str">
        <f t="array" ref="U104">INDEX('Data Log'!$V$2:$V$196,MATCH('Data Log_BI'!$A104,'Data Log'!$AO$2:$AO$196,0))</f>
        <v/>
      </c>
      <c r="V104" s="9" t="str">
        <f t="array" ref="V104">INDEX('Data Log'!$W$2:$W$196,MATCH('Data Log_BI'!$A104,'Data Log'!$AO$2:$AO$196,0))</f>
        <v/>
      </c>
      <c r="W104" s="1" t="str">
        <f t="array" ref="W104">INDEX('Data Log'!$X$2:$X$196,MATCH('Data Log_BI'!$A104,'Data Log'!$AO$2:$AO$196,0))</f>
        <v/>
      </c>
      <c r="X104" s="1" t="str">
        <f t="array" ref="X104">INDEX('Data Log'!$Y$2:$Y$196,MATCH('Data Log_BI'!$A104,'Data Log'!$AO$2:$AO$196,0))</f>
        <v/>
      </c>
      <c r="Y104" s="9" t="str">
        <f t="array" ref="Y104">INDEX('Data Log'!$Z$2:$Z$196,MATCH('Data Log_BI'!$A104,'Data Log'!$AO$2:$AO$196,0))</f>
        <v/>
      </c>
      <c r="Z104" s="1" t="str">
        <f t="array" ref="Z104">INDEX('Data Log'!$AA$2:$AA$196,MATCH('Data Log_BI'!$A104,'Data Log'!$AO$2:$AO$196,0))</f>
        <v/>
      </c>
      <c r="AA104" s="1" t="str">
        <f t="array" ref="AA104">INDEX('Data Log'!$AB$2:$AB$196,MATCH('Data Log_BI'!$A104,'Data Log'!$AO$2:$AO$196,0))</f>
        <v/>
      </c>
      <c r="AB104" s="9" t="str">
        <f t="array" ref="AB104">INDEX('Data Log'!$AC$2:$AC$196,MATCH('Data Log_BI'!$A104,'Data Log'!$AO$2:$AO$196,0))</f>
        <v/>
      </c>
      <c r="AC104" s="1" t="str">
        <f t="array" ref="AC104">INDEX('Data Log'!$AD$2:$AD$196,MATCH('Data Log_BI'!$A104,'Data Log'!$AO$2:$AO$196,0))</f>
        <v/>
      </c>
      <c r="AD104" s="1" t="str">
        <f t="array" ref="AD104">INDEX('Data Log'!$AE$2:$AE$196,MATCH('Data Log_BI'!$A104,'Data Log'!$AO$2:$AO$196,0))</f>
        <v/>
      </c>
      <c r="AE104" s="1" t="str">
        <f t="array" ref="AE104">INDEX('Data Log'!$AF$2:$AF$196,MATCH('Data Log_BI'!$A104,'Data Log'!$AO$2:$AO$196,0))</f>
        <v/>
      </c>
      <c r="AF104" s="9" t="str">
        <f t="array" ref="AF104">INDEX('Data Log'!$AG$2:$AG$196,MATCH('Data Log_BI'!$A104,'Data Log'!$AO$2:$AO$196,0))</f>
        <v/>
      </c>
      <c r="AG104" s="5" t="str">
        <f t="array" ref="AG104">INDEX('Data Log'!$AH$2:$AH$196,MATCH('Data Log_BI'!$A104,'Data Log'!$AO$2:$AO$196,0))</f>
        <v/>
      </c>
      <c r="AH104" s="15">
        <f t="array" ref="AH104">INDEX('Data Log'!$AI$2:$AI$196,MATCH('Data Log_BI'!$A104,'Data Log'!$AO$2:$AO$196,0))</f>
        <v>0</v>
      </c>
      <c r="AI104" s="1" t="str">
        <f t="array" ref="AI104">INDEX('Data Log'!$AJ$2:$AJ$196,MATCH('Data Log_BI'!$A104,'Data Log'!$AO$2:$AO$196,0))</f>
        <v/>
      </c>
      <c r="AJ104" s="9" t="str">
        <f t="array" ref="AJ104">INDEX('Data Log'!$AK$2:$AK$196,MATCH('Data Log_BI'!$A104,'Data Log'!$AO$2:$AO$196,0))</f>
        <v/>
      </c>
      <c r="AK104" s="1" t="str">
        <f t="array" ref="AK104">INDEX('Data Log'!$AL$2:$AL$196,MATCH('Data Log_BI'!$A104,'Data Log'!$AO$2:$AO$196,0))</f>
        <v/>
      </c>
      <c r="AL104" s="1" t="str">
        <f t="array" ref="AL104">INDEX('Data Log'!$AM$2:$AM$196,MATCH('Data Log_BI'!$A104,'Data Log'!$AO$2:$AO$196,0))</f>
        <v/>
      </c>
      <c r="AM104" s="9" t="str">
        <f t="array" ref="AM104">INDEX('Data Log'!$AN$2:$AN$196,MATCH('Data Log_BI'!$A104,'Data Log'!$AO$2:$AO$196,0))</f>
        <v/>
      </c>
      <c r="AN104" s="1">
        <f t="array" ref="AN104">INDEX('Data Log'!$A$2:$A$196,MATCH('Data Log_BI'!$A104,'Data Log'!$AO$2:$AO$196,0))</f>
        <v>334</v>
      </c>
    </row>
    <row r="105" ht="15.75" customHeight="1">
      <c r="A105" s="1" t="s">
        <v>1013</v>
      </c>
      <c r="B105" s="1" t="str">
        <f t="array" ref="B105">INDEX('Data Log'!$C$2:$C$196,MATCH('Data Log_BI'!$A105,'Data Log'!$AO$2:$AO$196,0))</f>
        <v>AC</v>
      </c>
      <c r="C105" s="9" t="str">
        <f t="array" ref="C105">INDEX('Data Log'!$D$2:$D$196,MATCH('Data Log_BI'!$A105,'Data Log'!$AO$2:$AO$196,0))</f>
        <v/>
      </c>
      <c r="D105" s="4" t="str">
        <f t="array" ref="D105">INDEX('Data Log'!$E$2:$E$196,MATCH('Data Log_BI'!$A105,'Data Log'!$AO$2:$AO$196,0))</f>
        <v>SR</v>
      </c>
      <c r="E105" s="4" t="str">
        <f t="array" ref="E105">INDEX('Data Log'!$F$2:$F$196,MATCH('Data Log_BI'!$A105,'Data Log'!$AO$2:$AO$196,0))</f>
        <v>SUR</v>
      </c>
      <c r="F105" s="4" t="str">
        <f t="array" ref="F105">INDEX('Data Log'!$G$2:$G$196,MATCH('Data Log_BI'!$A105,'Data Log'!$AO$2:$AO$196,0))</f>
        <v>Browns Engineering and Construction Pvt Ltd</v>
      </c>
      <c r="G105" s="14">
        <f t="array" ref="G105">INDEX('Data Log'!$H$2:$H$196,MATCH('Data Log_BI'!$A105,'Data Log'!$AO$2:$AO$196,0))</f>
        <v>0</v>
      </c>
      <c r="H105" s="14">
        <f t="array" ref="H105">INDEX('Data Log'!$I$2:$I$196,MATCH('Data Log_BI'!$A105,'Data Log'!$AO$2:$AO$196,0))</f>
        <v>530201.56</v>
      </c>
      <c r="I105" s="5">
        <f t="array" ref="I105">INDEX('Data Log'!$J$2:$J$196,MATCH('Data Log_BI'!$A105,'Data Log'!$AO$2:$AO$196,0))</f>
        <v>2023</v>
      </c>
      <c r="J105" s="5" t="str">
        <f t="array" ref="J105">INDEX('Data Log'!$K$2:$K$196,MATCH('Data Log_BI'!$A105,'Data Log'!$AO$2:$AO$196,0))</f>
        <v>June</v>
      </c>
      <c r="K105" s="5" t="str">
        <f t="array" ref="K105">INDEX('Data Log'!$L$2:$L$196,MATCH('Data Log_BI'!$A105,'Data Log'!$AO$2:$AO$196,0))</f>
        <v/>
      </c>
      <c r="L105" s="4" t="str">
        <f t="array" ref="L105">INDEX('Data Log'!$M$2:$M$196,MATCH('Data Log_BI'!$A105,'Data Log'!$AO$2:$AO$196,0))</f>
        <v/>
      </c>
      <c r="M105" s="4" t="str">
        <f t="array" ref="M105">INDEX('Data Log'!$N$2:$N$196,MATCH('Data Log_BI'!$A105,'Data Log'!$AO$2:$AO$196,0))</f>
        <v>Create &amp; Upload PO</v>
      </c>
      <c r="N105" s="1" t="str">
        <f t="array" ref="N105">INDEX('Data Log'!$O$2:$O$196,MATCH('Data Log_BI'!$A105,'Data Log'!$AO$2:$AO$196,0))</f>
        <v/>
      </c>
      <c r="O105" s="9" t="str">
        <f t="array" ref="O105">INDEX('Data Log'!$P$2:$P$196,MATCH('Data Log_BI'!$A105,'Data Log'!$AO$2:$AO$196,0))</f>
        <v/>
      </c>
      <c r="P105" s="1" t="str">
        <f t="array" ref="P105">INDEX('Data Log'!$Q$2:$Q$196,MATCH('Data Log_BI'!$A105,'Data Log'!$AO$2:$AO$196,0))</f>
        <v/>
      </c>
      <c r="Q105" s="1" t="str">
        <f t="array" ref="Q105">INDEX('Data Log'!$R$2:$R$196,MATCH('Data Log_BI'!$A105,'Data Log'!$AO$2:$AO$196,0))</f>
        <v/>
      </c>
      <c r="R105" s="1" t="str">
        <f t="array" ref="R105">INDEX('Data Log'!$S$2:$S$196,MATCH('Data Log_BI'!$A105,'Data Log'!$AO$2:$AO$196,0))</f>
        <v/>
      </c>
      <c r="S105" s="9" t="str">
        <f t="array" ref="S105">INDEX('Data Log'!$T$2:$T$196,MATCH('Data Log_BI'!$A105,'Data Log'!$AO$2:$AO$196,0))</f>
        <v/>
      </c>
      <c r="T105" s="1" t="str">
        <f t="array" ref="T105">INDEX('Data Log'!$U$2:$U$196,MATCH('Data Log_BI'!$A105,'Data Log'!$AO$2:$AO$196,0))</f>
        <v/>
      </c>
      <c r="U105" s="1" t="str">
        <f t="array" ref="U105">INDEX('Data Log'!$V$2:$V$196,MATCH('Data Log_BI'!$A105,'Data Log'!$AO$2:$AO$196,0))</f>
        <v/>
      </c>
      <c r="V105" s="9" t="str">
        <f t="array" ref="V105">INDEX('Data Log'!$W$2:$W$196,MATCH('Data Log_BI'!$A105,'Data Log'!$AO$2:$AO$196,0))</f>
        <v/>
      </c>
      <c r="W105" s="1" t="str">
        <f t="array" ref="W105">INDEX('Data Log'!$X$2:$X$196,MATCH('Data Log_BI'!$A105,'Data Log'!$AO$2:$AO$196,0))</f>
        <v/>
      </c>
      <c r="X105" s="1" t="str">
        <f t="array" ref="X105">INDEX('Data Log'!$Y$2:$Y$196,MATCH('Data Log_BI'!$A105,'Data Log'!$AO$2:$AO$196,0))</f>
        <v/>
      </c>
      <c r="Y105" s="9" t="str">
        <f t="array" ref="Y105">INDEX('Data Log'!$Z$2:$Z$196,MATCH('Data Log_BI'!$A105,'Data Log'!$AO$2:$AO$196,0))</f>
        <v/>
      </c>
      <c r="Z105" s="1" t="str">
        <f t="array" ref="Z105">INDEX('Data Log'!$AA$2:$AA$196,MATCH('Data Log_BI'!$A105,'Data Log'!$AO$2:$AO$196,0))</f>
        <v/>
      </c>
      <c r="AA105" s="1" t="str">
        <f t="array" ref="AA105">INDEX('Data Log'!$AB$2:$AB$196,MATCH('Data Log_BI'!$A105,'Data Log'!$AO$2:$AO$196,0))</f>
        <v/>
      </c>
      <c r="AB105" s="9" t="str">
        <f t="array" ref="AB105">INDEX('Data Log'!$AC$2:$AC$196,MATCH('Data Log_BI'!$A105,'Data Log'!$AO$2:$AO$196,0))</f>
        <v/>
      </c>
      <c r="AC105" s="1" t="str">
        <f t="array" ref="AC105">INDEX('Data Log'!$AD$2:$AD$196,MATCH('Data Log_BI'!$A105,'Data Log'!$AO$2:$AO$196,0))</f>
        <v/>
      </c>
      <c r="AD105" s="1" t="str">
        <f t="array" ref="AD105">INDEX('Data Log'!$AE$2:$AE$196,MATCH('Data Log_BI'!$A105,'Data Log'!$AO$2:$AO$196,0))</f>
        <v>Approved</v>
      </c>
      <c r="AE105" s="1" t="str">
        <f t="array" ref="AE105">INDEX('Data Log'!$AF$2:$AF$196,MATCH('Data Log_BI'!$A105,'Data Log'!$AO$2:$AO$196,0))</f>
        <v>Nadeesha Ranaweera</v>
      </c>
      <c r="AF105" s="9">
        <f t="array" ref="AF105">INDEX('Data Log'!$AG$2:$AG$196,MATCH('Data Log_BI'!$A105,'Data Log'!$AO$2:$AO$196,0))</f>
        <v>45135.93557</v>
      </c>
      <c r="AG105" s="5">
        <f t="array" ref="AG105">INDEX('Data Log'!$AH$2:$AH$196,MATCH('Data Log_BI'!$A105,'Data Log'!$AO$2:$AO$196,0))</f>
        <v>3100028726</v>
      </c>
      <c r="AH105" s="15">
        <f t="array" ref="AH105">INDEX('Data Log'!$AI$2:$AI$196,MATCH('Data Log_BI'!$A105,'Data Log'!$AO$2:$AO$196,0))</f>
        <v>0</v>
      </c>
      <c r="AI105" s="1" t="str">
        <f t="array" ref="AI105">INDEX('Data Log'!$AJ$2:$AJ$196,MATCH('Data Log_BI'!$A105,'Data Log'!$AO$2:$AO$196,0))</f>
        <v/>
      </c>
      <c r="AJ105" s="9" t="str">
        <f t="array" ref="AJ105">INDEX('Data Log'!$AK$2:$AK$196,MATCH('Data Log_BI'!$A105,'Data Log'!$AO$2:$AO$196,0))</f>
        <v/>
      </c>
      <c r="AK105" s="1" t="str">
        <f t="array" ref="AK105">INDEX('Data Log'!$AL$2:$AL$196,MATCH('Data Log_BI'!$A105,'Data Log'!$AO$2:$AO$196,0))</f>
        <v/>
      </c>
      <c r="AL105" s="1" t="str">
        <f t="array" ref="AL105">INDEX('Data Log'!$AM$2:$AM$196,MATCH('Data Log_BI'!$A105,'Data Log'!$AO$2:$AO$196,0))</f>
        <v/>
      </c>
      <c r="AM105" s="9" t="str">
        <f t="array" ref="AM105">INDEX('Data Log'!$AN$2:$AN$196,MATCH('Data Log_BI'!$A105,'Data Log'!$AO$2:$AO$196,0))</f>
        <v/>
      </c>
      <c r="AN105" s="1">
        <f t="array" ref="AN105">INDEX('Data Log'!$A$2:$A$196,MATCH('Data Log_BI'!$A105,'Data Log'!$AO$2:$AO$196,0))</f>
        <v>586</v>
      </c>
    </row>
    <row r="106" ht="15.75" customHeight="1">
      <c r="A106" s="1" t="s">
        <v>1014</v>
      </c>
      <c r="B106" s="1" t="str">
        <f t="array" ref="B106">INDEX('Data Log'!$C$2:$C$196,MATCH('Data Log_BI'!$A106,'Data Log'!$AO$2:$AO$196,0))</f>
        <v>AC</v>
      </c>
      <c r="C106" s="9">
        <f t="array" ref="C106">INDEX('Data Log'!$D$2:$D$196,MATCH('Data Log_BI'!$A106,'Data Log'!$AO$2:$AO$196,0))</f>
        <v>45117.82778</v>
      </c>
      <c r="D106" s="4" t="str">
        <f t="array" ref="D106">INDEX('Data Log'!$E$2:$E$196,MATCH('Data Log_BI'!$A106,'Data Log'!$AO$2:$AO$196,0))</f>
        <v>SR</v>
      </c>
      <c r="E106" s="4" t="str">
        <f t="array" ref="E106">INDEX('Data Log'!$F$2:$F$196,MATCH('Data Log_BI'!$A106,'Data Log'!$AO$2:$AO$196,0))</f>
        <v>SUR</v>
      </c>
      <c r="F106" s="4" t="str">
        <f t="array" ref="F106">INDEX('Data Log'!$G$2:$G$196,MATCH('Data Log_BI'!$A106,'Data Log'!$AO$2:$AO$196,0))</f>
        <v>Browns Engineering and Construction Pvt Ltd</v>
      </c>
      <c r="G106" s="14">
        <f t="array" ref="G106">INDEX('Data Log'!$H$2:$H$196,MATCH('Data Log_BI'!$A106,'Data Log'!$AO$2:$AO$196,0))</f>
        <v>0</v>
      </c>
      <c r="H106" s="14">
        <f t="array" ref="H106">INDEX('Data Log'!$I$2:$I$196,MATCH('Data Log_BI'!$A106,'Data Log'!$AO$2:$AO$196,0))</f>
        <v>530201.56</v>
      </c>
      <c r="I106" s="5">
        <f t="array" ref="I106">INDEX('Data Log'!$J$2:$J$196,MATCH('Data Log_BI'!$A106,'Data Log'!$AO$2:$AO$196,0))</f>
        <v>2023</v>
      </c>
      <c r="J106" s="5" t="str">
        <f t="array" ref="J106">INDEX('Data Log'!$K$2:$K$196,MATCH('Data Log_BI'!$A106,'Data Log'!$AO$2:$AO$196,0))</f>
        <v>June</v>
      </c>
      <c r="K106" s="5" t="str">
        <f t="array" ref="K106">INDEX('Data Log'!$L$2:$L$196,MATCH('Data Log_BI'!$A106,'Data Log'!$AO$2:$AO$196,0))</f>
        <v>Anuradha Gunathilaka</v>
      </c>
      <c r="L106" s="4" t="str">
        <f t="array" ref="L106">INDEX('Data Log'!$M$2:$M$196,MATCH('Data Log_BI'!$A106,'Data Log'!$AO$2:$AO$196,0))</f>
        <v/>
      </c>
      <c r="M106" s="4" t="str">
        <f t="array" ref="M106">INDEX('Data Log'!$N$2:$N$196,MATCH('Data Log_BI'!$A106,'Data Log'!$AO$2:$AO$196,0))</f>
        <v>Invoice Validation</v>
      </c>
      <c r="N106" s="1" t="str">
        <f t="array" ref="N106">INDEX('Data Log'!$O$2:$O$196,MATCH('Data Log_BI'!$A106,'Data Log'!$AO$2:$AO$196,0))</f>
        <v/>
      </c>
      <c r="O106" s="9" t="str">
        <f t="array" ref="O106">INDEX('Data Log'!$P$2:$P$196,MATCH('Data Log_BI'!$A106,'Data Log'!$AO$2:$AO$196,0))</f>
        <v/>
      </c>
      <c r="P106" s="1" t="str">
        <f t="array" ref="P106">INDEX('Data Log'!$Q$2:$Q$196,MATCH('Data Log_BI'!$A106,'Data Log'!$AO$2:$AO$196,0))</f>
        <v/>
      </c>
      <c r="Q106" s="1" t="str">
        <f t="array" ref="Q106">INDEX('Data Log'!$R$2:$R$196,MATCH('Data Log_BI'!$A106,'Data Log'!$AO$2:$AO$196,0))</f>
        <v>Approved</v>
      </c>
      <c r="R106" s="1" t="str">
        <f t="array" ref="R106">INDEX('Data Log'!$S$2:$S$196,MATCH('Data Log_BI'!$A106,'Data Log'!$AO$2:$AO$196,0))</f>
        <v>Anuradha Gunathilaka</v>
      </c>
      <c r="S106" s="9">
        <f t="array" ref="S106">INDEX('Data Log'!$T$2:$T$196,MATCH('Data Log_BI'!$A106,'Data Log'!$AO$2:$AO$196,0))</f>
        <v>45133.54038</v>
      </c>
      <c r="T106" s="1" t="str">
        <f t="array" ref="T106">INDEX('Data Log'!$U$2:$U$196,MATCH('Data Log_BI'!$A106,'Data Log'!$AO$2:$AO$196,0))</f>
        <v/>
      </c>
      <c r="U106" s="1" t="str">
        <f t="array" ref="U106">INDEX('Data Log'!$V$2:$V$196,MATCH('Data Log_BI'!$A106,'Data Log'!$AO$2:$AO$196,0))</f>
        <v/>
      </c>
      <c r="V106" s="9" t="str">
        <f t="array" ref="V106">INDEX('Data Log'!$W$2:$W$196,MATCH('Data Log_BI'!$A106,'Data Log'!$AO$2:$AO$196,0))</f>
        <v/>
      </c>
      <c r="W106" s="1" t="str">
        <f t="array" ref="W106">INDEX('Data Log'!$X$2:$X$196,MATCH('Data Log_BI'!$A106,'Data Log'!$AO$2:$AO$196,0))</f>
        <v/>
      </c>
      <c r="X106" s="1" t="str">
        <f t="array" ref="X106">INDEX('Data Log'!$Y$2:$Y$196,MATCH('Data Log_BI'!$A106,'Data Log'!$AO$2:$AO$196,0))</f>
        <v/>
      </c>
      <c r="Y106" s="9" t="str">
        <f t="array" ref="Y106">INDEX('Data Log'!$Z$2:$Z$196,MATCH('Data Log_BI'!$A106,'Data Log'!$AO$2:$AO$196,0))</f>
        <v/>
      </c>
      <c r="Z106" s="1" t="str">
        <f t="array" ref="Z106">INDEX('Data Log'!$AA$2:$AA$196,MATCH('Data Log_BI'!$A106,'Data Log'!$AO$2:$AO$196,0))</f>
        <v/>
      </c>
      <c r="AA106" s="1" t="str">
        <f t="array" ref="AA106">INDEX('Data Log'!$AB$2:$AB$196,MATCH('Data Log_BI'!$A106,'Data Log'!$AO$2:$AO$196,0))</f>
        <v/>
      </c>
      <c r="AB106" s="9" t="str">
        <f t="array" ref="AB106">INDEX('Data Log'!$AC$2:$AC$196,MATCH('Data Log_BI'!$A106,'Data Log'!$AO$2:$AO$196,0))</f>
        <v/>
      </c>
      <c r="AC106" s="1" t="str">
        <f t="array" ref="AC106">INDEX('Data Log'!$AD$2:$AD$196,MATCH('Data Log_BI'!$A106,'Data Log'!$AO$2:$AO$196,0))</f>
        <v/>
      </c>
      <c r="AD106" s="1" t="str">
        <f t="array" ref="AD106">INDEX('Data Log'!$AE$2:$AE$196,MATCH('Data Log_BI'!$A106,'Data Log'!$AO$2:$AO$196,0))</f>
        <v/>
      </c>
      <c r="AE106" s="1" t="str">
        <f t="array" ref="AE106">INDEX('Data Log'!$AF$2:$AF$196,MATCH('Data Log_BI'!$A106,'Data Log'!$AO$2:$AO$196,0))</f>
        <v/>
      </c>
      <c r="AF106" s="9" t="str">
        <f t="array" ref="AF106">INDEX('Data Log'!$AG$2:$AG$196,MATCH('Data Log_BI'!$A106,'Data Log'!$AO$2:$AO$196,0))</f>
        <v/>
      </c>
      <c r="AG106" s="5" t="str">
        <f t="array" ref="AG106">INDEX('Data Log'!$AH$2:$AH$196,MATCH('Data Log_BI'!$A106,'Data Log'!$AO$2:$AO$196,0))</f>
        <v/>
      </c>
      <c r="AH106" s="15">
        <f t="array" ref="AH106">INDEX('Data Log'!$AI$2:$AI$196,MATCH('Data Log_BI'!$A106,'Data Log'!$AO$2:$AO$196,0))</f>
        <v>0</v>
      </c>
      <c r="AI106" s="1" t="str">
        <f t="array" ref="AI106">INDEX('Data Log'!$AJ$2:$AJ$196,MATCH('Data Log_BI'!$A106,'Data Log'!$AO$2:$AO$196,0))</f>
        <v/>
      </c>
      <c r="AJ106" s="9" t="str">
        <f t="array" ref="AJ106">INDEX('Data Log'!$AK$2:$AK$196,MATCH('Data Log_BI'!$A106,'Data Log'!$AO$2:$AO$196,0))</f>
        <v/>
      </c>
      <c r="AK106" s="1" t="str">
        <f t="array" ref="AK106">INDEX('Data Log'!$AL$2:$AL$196,MATCH('Data Log_BI'!$A106,'Data Log'!$AO$2:$AO$196,0))</f>
        <v/>
      </c>
      <c r="AL106" s="1" t="str">
        <f t="array" ref="AL106">INDEX('Data Log'!$AM$2:$AM$196,MATCH('Data Log_BI'!$A106,'Data Log'!$AO$2:$AO$196,0))</f>
        <v/>
      </c>
      <c r="AM106" s="9" t="str">
        <f t="array" ref="AM106">INDEX('Data Log'!$AN$2:$AN$196,MATCH('Data Log_BI'!$A106,'Data Log'!$AO$2:$AO$196,0))</f>
        <v/>
      </c>
      <c r="AN106" s="1">
        <f t="array" ref="AN106">INDEX('Data Log'!$A$2:$A$196,MATCH('Data Log_BI'!$A106,'Data Log'!$AO$2:$AO$196,0))</f>
        <v>531</v>
      </c>
    </row>
    <row r="107" ht="15.75" customHeight="1">
      <c r="A107" s="1" t="s">
        <v>1015</v>
      </c>
      <c r="B107" s="1" t="str">
        <f t="array" ref="B107">INDEX('Data Log'!$C$2:$C$196,MATCH('Data Log_BI'!$A107,'Data Log'!$AO$2:$AO$196,0))</f>
        <v>AC</v>
      </c>
      <c r="C107" s="9" t="str">
        <f t="array" ref="C107">INDEX('Data Log'!$D$2:$D$196,MATCH('Data Log_BI'!$A107,'Data Log'!$AO$2:$AO$196,0))</f>
        <v/>
      </c>
      <c r="D107" s="4" t="str">
        <f t="array" ref="D107">INDEX('Data Log'!$E$2:$E$196,MATCH('Data Log_BI'!$A107,'Data Log'!$AO$2:$AO$196,0))</f>
        <v>SR</v>
      </c>
      <c r="E107" s="4" t="str">
        <f t="array" ref="E107">INDEX('Data Log'!$F$2:$F$196,MATCH('Data Log_BI'!$A107,'Data Log'!$AO$2:$AO$196,0))</f>
        <v>SUR</v>
      </c>
      <c r="F107" s="4" t="str">
        <f t="array" ref="F107">INDEX('Data Log'!$G$2:$G$196,MATCH('Data Log_BI'!$A107,'Data Log'!$AO$2:$AO$196,0))</f>
        <v>Browns Engineering and Construction Pvt Ltd</v>
      </c>
      <c r="G107" s="14">
        <f t="array" ref="G107">INDEX('Data Log'!$H$2:$H$196,MATCH('Data Log_BI'!$A107,'Data Log'!$AO$2:$AO$196,0))</f>
        <v>530201.56</v>
      </c>
      <c r="H107" s="14">
        <f t="array" ref="H107">INDEX('Data Log'!$I$2:$I$196,MATCH('Data Log_BI'!$A107,'Data Log'!$AO$2:$AO$196,0))</f>
        <v>530201.56</v>
      </c>
      <c r="I107" s="5">
        <f t="array" ref="I107">INDEX('Data Log'!$J$2:$J$196,MATCH('Data Log_BI'!$A107,'Data Log'!$AO$2:$AO$196,0))</f>
        <v>2023</v>
      </c>
      <c r="J107" s="5" t="str">
        <f t="array" ref="J107">INDEX('Data Log'!$K$2:$K$196,MATCH('Data Log_BI'!$A107,'Data Log'!$AO$2:$AO$196,0))</f>
        <v>June</v>
      </c>
      <c r="K107" s="5" t="str">
        <f t="array" ref="K107">INDEX('Data Log'!$L$2:$L$196,MATCH('Data Log_BI'!$A107,'Data Log'!$AO$2:$AO$196,0))</f>
        <v/>
      </c>
      <c r="L107" s="4" t="str">
        <f t="array" ref="L107">INDEX('Data Log'!$M$2:$M$196,MATCH('Data Log_BI'!$A107,'Data Log'!$AO$2:$AO$196,0))</f>
        <v/>
      </c>
      <c r="M107" s="4" t="str">
        <f t="array" ref="M107">INDEX('Data Log'!$N$2:$N$196,MATCH('Data Log_BI'!$A107,'Data Log'!$AO$2:$AO$196,0))</f>
        <v>SCM Invoice Validation</v>
      </c>
      <c r="N107" s="1" t="str">
        <f t="array" ref="N107">INDEX('Data Log'!$O$2:$O$196,MATCH('Data Log_BI'!$A107,'Data Log'!$AO$2:$AO$196,0))</f>
        <v/>
      </c>
      <c r="O107" s="9" t="str">
        <f t="array" ref="O107">INDEX('Data Log'!$P$2:$P$196,MATCH('Data Log_BI'!$A107,'Data Log'!$AO$2:$AO$196,0))</f>
        <v/>
      </c>
      <c r="P107" s="1" t="str">
        <f t="array" ref="P107">INDEX('Data Log'!$Q$2:$Q$196,MATCH('Data Log_BI'!$A107,'Data Log'!$AO$2:$AO$196,0))</f>
        <v/>
      </c>
      <c r="Q107" s="1" t="str">
        <f t="array" ref="Q107">INDEX('Data Log'!$R$2:$R$196,MATCH('Data Log_BI'!$A107,'Data Log'!$AO$2:$AO$196,0))</f>
        <v/>
      </c>
      <c r="R107" s="1" t="str">
        <f t="array" ref="R107">INDEX('Data Log'!$S$2:$S$196,MATCH('Data Log_BI'!$A107,'Data Log'!$AO$2:$AO$196,0))</f>
        <v/>
      </c>
      <c r="S107" s="9" t="str">
        <f t="array" ref="S107">INDEX('Data Log'!$T$2:$T$196,MATCH('Data Log_BI'!$A107,'Data Log'!$AO$2:$AO$196,0))</f>
        <v/>
      </c>
      <c r="T107" s="1" t="str">
        <f t="array" ref="T107">INDEX('Data Log'!$U$2:$U$196,MATCH('Data Log_BI'!$A107,'Data Log'!$AO$2:$AO$196,0))</f>
        <v/>
      </c>
      <c r="U107" s="1" t="str">
        <f t="array" ref="U107">INDEX('Data Log'!$V$2:$V$196,MATCH('Data Log_BI'!$A107,'Data Log'!$AO$2:$AO$196,0))</f>
        <v/>
      </c>
      <c r="V107" s="9" t="str">
        <f t="array" ref="V107">INDEX('Data Log'!$W$2:$W$196,MATCH('Data Log_BI'!$A107,'Data Log'!$AO$2:$AO$196,0))</f>
        <v/>
      </c>
      <c r="W107" s="1" t="str">
        <f t="array" ref="W107">INDEX('Data Log'!$X$2:$X$196,MATCH('Data Log_BI'!$A107,'Data Log'!$AO$2:$AO$196,0))</f>
        <v/>
      </c>
      <c r="X107" s="1" t="str">
        <f t="array" ref="X107">INDEX('Data Log'!$Y$2:$Y$196,MATCH('Data Log_BI'!$A107,'Data Log'!$AO$2:$AO$196,0))</f>
        <v/>
      </c>
      <c r="Y107" s="9" t="str">
        <f t="array" ref="Y107">INDEX('Data Log'!$Z$2:$Z$196,MATCH('Data Log_BI'!$A107,'Data Log'!$AO$2:$AO$196,0))</f>
        <v/>
      </c>
      <c r="Z107" s="1" t="str">
        <f t="array" ref="Z107">INDEX('Data Log'!$AA$2:$AA$196,MATCH('Data Log_BI'!$A107,'Data Log'!$AO$2:$AO$196,0))</f>
        <v>Approved</v>
      </c>
      <c r="AA107" s="1" t="str">
        <f t="array" ref="AA107">INDEX('Data Log'!$AB$2:$AB$196,MATCH('Data Log_BI'!$A107,'Data Log'!$AO$2:$AO$196,0))</f>
        <v>Rizwan Mohamed</v>
      </c>
      <c r="AB107" s="9">
        <f t="array" ref="AB107">INDEX('Data Log'!$AC$2:$AC$196,MATCH('Data Log_BI'!$A107,'Data Log'!$AO$2:$AO$196,0))</f>
        <v>45133.81287</v>
      </c>
      <c r="AC107" s="1" t="str">
        <f t="array" ref="AC107">INDEX('Data Log'!$AD$2:$AD$196,MATCH('Data Log_BI'!$A107,'Data Log'!$AO$2:$AO$196,0))</f>
        <v/>
      </c>
      <c r="AD107" s="1" t="str">
        <f t="array" ref="AD107">INDEX('Data Log'!$AE$2:$AE$196,MATCH('Data Log_BI'!$A107,'Data Log'!$AO$2:$AO$196,0))</f>
        <v/>
      </c>
      <c r="AE107" s="1" t="str">
        <f t="array" ref="AE107">INDEX('Data Log'!$AF$2:$AF$196,MATCH('Data Log_BI'!$A107,'Data Log'!$AO$2:$AO$196,0))</f>
        <v/>
      </c>
      <c r="AF107" s="9" t="str">
        <f t="array" ref="AF107">INDEX('Data Log'!$AG$2:$AG$196,MATCH('Data Log_BI'!$A107,'Data Log'!$AO$2:$AO$196,0))</f>
        <v/>
      </c>
      <c r="AG107" s="5" t="str">
        <f t="array" ref="AG107">INDEX('Data Log'!$AH$2:$AH$196,MATCH('Data Log_BI'!$A107,'Data Log'!$AO$2:$AO$196,0))</f>
        <v/>
      </c>
      <c r="AH107" s="15">
        <f t="array" ref="AH107">INDEX('Data Log'!$AI$2:$AI$196,MATCH('Data Log_BI'!$A107,'Data Log'!$AO$2:$AO$196,0))</f>
        <v>0</v>
      </c>
      <c r="AI107" s="1" t="str">
        <f t="array" ref="AI107">INDEX('Data Log'!$AJ$2:$AJ$196,MATCH('Data Log_BI'!$A107,'Data Log'!$AO$2:$AO$196,0))</f>
        <v/>
      </c>
      <c r="AJ107" s="9" t="str">
        <f t="array" ref="AJ107">INDEX('Data Log'!$AK$2:$AK$196,MATCH('Data Log_BI'!$A107,'Data Log'!$AO$2:$AO$196,0))</f>
        <v/>
      </c>
      <c r="AK107" s="1" t="str">
        <f t="array" ref="AK107">INDEX('Data Log'!$AL$2:$AL$196,MATCH('Data Log_BI'!$A107,'Data Log'!$AO$2:$AO$196,0))</f>
        <v/>
      </c>
      <c r="AL107" s="1" t="str">
        <f t="array" ref="AL107">INDEX('Data Log'!$AM$2:$AM$196,MATCH('Data Log_BI'!$A107,'Data Log'!$AO$2:$AO$196,0))</f>
        <v/>
      </c>
      <c r="AM107" s="9" t="str">
        <f t="array" ref="AM107">INDEX('Data Log'!$AN$2:$AN$196,MATCH('Data Log_BI'!$A107,'Data Log'!$AO$2:$AO$196,0))</f>
        <v/>
      </c>
      <c r="AN107" s="1">
        <f t="array" ref="AN107">INDEX('Data Log'!$A$2:$A$196,MATCH('Data Log_BI'!$A107,'Data Log'!$AO$2:$AO$196,0))</f>
        <v>565</v>
      </c>
    </row>
    <row r="108" ht="15.75" customHeight="1">
      <c r="A108" s="1" t="s">
        <v>1016</v>
      </c>
      <c r="B108" s="1" t="str">
        <f t="array" ref="B108">INDEX('Data Log'!$C$2:$C$196,MATCH('Data Log_BI'!$A108,'Data Log'!$AO$2:$AO$196,0))</f>
        <v>AC</v>
      </c>
      <c r="C108" s="9">
        <f t="array" ref="C108">INDEX('Data Log'!$D$2:$D$196,MATCH('Data Log_BI'!$A108,'Data Log'!$AO$2:$AO$196,0))</f>
        <v>45117.82778</v>
      </c>
      <c r="D108" s="4" t="str">
        <f t="array" ref="D108">INDEX('Data Log'!$E$2:$E$196,MATCH('Data Log_BI'!$A108,'Data Log'!$AO$2:$AO$196,0))</f>
        <v>SR</v>
      </c>
      <c r="E108" s="4" t="str">
        <f t="array" ref="E108">INDEX('Data Log'!$F$2:$F$196,MATCH('Data Log_BI'!$A108,'Data Log'!$AO$2:$AO$196,0))</f>
        <v>SUR</v>
      </c>
      <c r="F108" s="4" t="str">
        <f t="array" ref="F108">INDEX('Data Log'!$G$2:$G$196,MATCH('Data Log_BI'!$A108,'Data Log'!$AO$2:$AO$196,0))</f>
        <v>Browns Engineering and Construction Pvt Ltd</v>
      </c>
      <c r="G108" s="14">
        <f t="array" ref="G108">INDEX('Data Log'!$H$2:$H$196,MATCH('Data Log_BI'!$A108,'Data Log'!$AO$2:$AO$196,0))</f>
        <v>530201.56</v>
      </c>
      <c r="H108" s="14">
        <f t="array" ref="H108">INDEX('Data Log'!$I$2:$I$196,MATCH('Data Log_BI'!$A108,'Data Log'!$AO$2:$AO$196,0))</f>
        <v>530201.56</v>
      </c>
      <c r="I108" s="5">
        <f t="array" ref="I108">INDEX('Data Log'!$J$2:$J$196,MATCH('Data Log_BI'!$A108,'Data Log'!$AO$2:$AO$196,0))</f>
        <v>2023</v>
      </c>
      <c r="J108" s="5" t="str">
        <f t="array" ref="J108">INDEX('Data Log'!$K$2:$K$196,MATCH('Data Log_BI'!$A108,'Data Log'!$AO$2:$AO$196,0))</f>
        <v>June</v>
      </c>
      <c r="K108" s="5" t="str">
        <f t="array" ref="K108">INDEX('Data Log'!$L$2:$L$196,MATCH('Data Log_BI'!$A108,'Data Log'!$AO$2:$AO$196,0))</f>
        <v/>
      </c>
      <c r="L108" s="4" t="str">
        <f t="array" ref="L108">INDEX('Data Log'!$M$2:$M$196,MATCH('Data Log_BI'!$A108,'Data Log'!$AO$2:$AO$196,0))</f>
        <v/>
      </c>
      <c r="M108" s="4" t="str">
        <f t="array" ref="M108">INDEX('Data Log'!$N$2:$N$196,MATCH('Data Log_BI'!$A108,'Data Log'!$AO$2:$AO$196,0))</f>
        <v>Submit Invoice</v>
      </c>
      <c r="N108" s="1" t="str">
        <f t="array" ref="N108">INDEX('Data Log'!$O$2:$O$196,MATCH('Data Log_BI'!$A108,'Data Log'!$AO$2:$AO$196,0))</f>
        <v>Kaveesha Perera</v>
      </c>
      <c r="O108" s="9">
        <f t="array" ref="O108">INDEX('Data Log'!$P$2:$P$196,MATCH('Data Log_BI'!$A108,'Data Log'!$AO$2:$AO$196,0))</f>
        <v>45133.49537</v>
      </c>
      <c r="P108" s="1" t="str">
        <f t="array" ref="P108">INDEX('Data Log'!$Q$2:$Q$196,MATCH('Data Log_BI'!$A108,'Data Log'!$AO$2:$AO$196,0))</f>
        <v/>
      </c>
      <c r="Q108" s="1" t="str">
        <f t="array" ref="Q108">INDEX('Data Log'!$R$2:$R$196,MATCH('Data Log_BI'!$A108,'Data Log'!$AO$2:$AO$196,0))</f>
        <v/>
      </c>
      <c r="R108" s="1" t="str">
        <f t="array" ref="R108">INDEX('Data Log'!$S$2:$S$196,MATCH('Data Log_BI'!$A108,'Data Log'!$AO$2:$AO$196,0))</f>
        <v/>
      </c>
      <c r="S108" s="9" t="str">
        <f t="array" ref="S108">INDEX('Data Log'!$T$2:$T$196,MATCH('Data Log_BI'!$A108,'Data Log'!$AO$2:$AO$196,0))</f>
        <v/>
      </c>
      <c r="T108" s="1" t="str">
        <f t="array" ref="T108">INDEX('Data Log'!$U$2:$U$196,MATCH('Data Log_BI'!$A108,'Data Log'!$AO$2:$AO$196,0))</f>
        <v/>
      </c>
      <c r="U108" s="1" t="str">
        <f t="array" ref="U108">INDEX('Data Log'!$V$2:$V$196,MATCH('Data Log_BI'!$A108,'Data Log'!$AO$2:$AO$196,0))</f>
        <v/>
      </c>
      <c r="V108" s="9" t="str">
        <f t="array" ref="V108">INDEX('Data Log'!$W$2:$W$196,MATCH('Data Log_BI'!$A108,'Data Log'!$AO$2:$AO$196,0))</f>
        <v/>
      </c>
      <c r="W108" s="1" t="str">
        <f t="array" ref="W108">INDEX('Data Log'!$X$2:$X$196,MATCH('Data Log_BI'!$A108,'Data Log'!$AO$2:$AO$196,0))</f>
        <v/>
      </c>
      <c r="X108" s="1" t="str">
        <f t="array" ref="X108">INDEX('Data Log'!$Y$2:$Y$196,MATCH('Data Log_BI'!$A108,'Data Log'!$AO$2:$AO$196,0))</f>
        <v/>
      </c>
      <c r="Y108" s="9" t="str">
        <f t="array" ref="Y108">INDEX('Data Log'!$Z$2:$Z$196,MATCH('Data Log_BI'!$A108,'Data Log'!$AO$2:$AO$196,0))</f>
        <v/>
      </c>
      <c r="Z108" s="1" t="str">
        <f t="array" ref="Z108">INDEX('Data Log'!$AA$2:$AA$196,MATCH('Data Log_BI'!$A108,'Data Log'!$AO$2:$AO$196,0))</f>
        <v/>
      </c>
      <c r="AA108" s="1" t="str">
        <f t="array" ref="AA108">INDEX('Data Log'!$AB$2:$AB$196,MATCH('Data Log_BI'!$A108,'Data Log'!$AO$2:$AO$196,0))</f>
        <v/>
      </c>
      <c r="AB108" s="9" t="str">
        <f t="array" ref="AB108">INDEX('Data Log'!$AC$2:$AC$196,MATCH('Data Log_BI'!$A108,'Data Log'!$AO$2:$AO$196,0))</f>
        <v/>
      </c>
      <c r="AC108" s="1" t="str">
        <f t="array" ref="AC108">INDEX('Data Log'!$AD$2:$AD$196,MATCH('Data Log_BI'!$A108,'Data Log'!$AO$2:$AO$196,0))</f>
        <v/>
      </c>
      <c r="AD108" s="1" t="str">
        <f t="array" ref="AD108">INDEX('Data Log'!$AE$2:$AE$196,MATCH('Data Log_BI'!$A108,'Data Log'!$AO$2:$AO$196,0))</f>
        <v/>
      </c>
      <c r="AE108" s="1" t="str">
        <f t="array" ref="AE108">INDEX('Data Log'!$AF$2:$AF$196,MATCH('Data Log_BI'!$A108,'Data Log'!$AO$2:$AO$196,0))</f>
        <v/>
      </c>
      <c r="AF108" s="9" t="str">
        <f t="array" ref="AF108">INDEX('Data Log'!$AG$2:$AG$196,MATCH('Data Log_BI'!$A108,'Data Log'!$AO$2:$AO$196,0))</f>
        <v/>
      </c>
      <c r="AG108" s="5" t="str">
        <f t="array" ref="AG108">INDEX('Data Log'!$AH$2:$AH$196,MATCH('Data Log_BI'!$A108,'Data Log'!$AO$2:$AO$196,0))</f>
        <v/>
      </c>
      <c r="AH108" s="15">
        <f t="array" ref="AH108">INDEX('Data Log'!$AI$2:$AI$196,MATCH('Data Log_BI'!$A108,'Data Log'!$AO$2:$AO$196,0))</f>
        <v>0</v>
      </c>
      <c r="AI108" s="1" t="str">
        <f t="array" ref="AI108">INDEX('Data Log'!$AJ$2:$AJ$196,MATCH('Data Log_BI'!$A108,'Data Log'!$AO$2:$AO$196,0))</f>
        <v/>
      </c>
      <c r="AJ108" s="9" t="str">
        <f t="array" ref="AJ108">INDEX('Data Log'!$AK$2:$AK$196,MATCH('Data Log_BI'!$A108,'Data Log'!$AO$2:$AO$196,0))</f>
        <v/>
      </c>
      <c r="AK108" s="1" t="str">
        <f t="array" ref="AK108">INDEX('Data Log'!$AL$2:$AL$196,MATCH('Data Log_BI'!$A108,'Data Log'!$AO$2:$AO$196,0))</f>
        <v/>
      </c>
      <c r="AL108" s="1" t="str">
        <f t="array" ref="AL108">INDEX('Data Log'!$AM$2:$AM$196,MATCH('Data Log_BI'!$A108,'Data Log'!$AO$2:$AO$196,0))</f>
        <v/>
      </c>
      <c r="AM108" s="9" t="str">
        <f t="array" ref="AM108">INDEX('Data Log'!$AN$2:$AN$196,MATCH('Data Log_BI'!$A108,'Data Log'!$AO$2:$AO$196,0))</f>
        <v/>
      </c>
      <c r="AN108" s="1">
        <f t="array" ref="AN108">INDEX('Data Log'!$A$2:$A$196,MATCH('Data Log_BI'!$A108,'Data Log'!$AO$2:$AO$196,0))</f>
        <v>530</v>
      </c>
    </row>
    <row r="109" ht="15.75" customHeight="1">
      <c r="A109" s="1" t="s">
        <v>1017</v>
      </c>
      <c r="B109" s="1" t="str">
        <f t="array" ref="B109">INDEX('Data Log'!$C$2:$C$196,MATCH('Data Log_BI'!$A109,'Data Log'!$AO$2:$AO$196,0))</f>
        <v>FTG</v>
      </c>
      <c r="C109" s="9">
        <f t="array" ref="C109">INDEX('Data Log'!$D$2:$D$196,MATCH('Data Log_BI'!$A109,'Data Log'!$AO$2:$AO$196,0))</f>
        <v>45119.87014</v>
      </c>
      <c r="D109" s="4" t="str">
        <f t="array" ref="D109">INDEX('Data Log'!$E$2:$E$196,MATCH('Data Log_BI'!$A109,'Data Log'!$AO$2:$AO$196,0))</f>
        <v>SR</v>
      </c>
      <c r="E109" s="4" t="str">
        <f t="array" ref="E109">INDEX('Data Log'!$F$2:$F$196,MATCH('Data Log_BI'!$A109,'Data Log'!$AO$2:$AO$196,0))</f>
        <v>SUR</v>
      </c>
      <c r="F109" s="4" t="str">
        <f t="array" ref="F109">INDEX('Data Log'!$G$2:$G$196,MATCH('Data Log_BI'!$A109,'Data Log'!$AO$2:$AO$196,0))</f>
        <v>Browns Engineering and Construction Pvt Ltd</v>
      </c>
      <c r="G109" s="14">
        <f t="array" ref="G109">INDEX('Data Log'!$H$2:$H$196,MATCH('Data Log_BI'!$A109,'Data Log'!$AO$2:$AO$196,0))</f>
        <v>0</v>
      </c>
      <c r="H109" s="14">
        <f t="array" ref="H109">INDEX('Data Log'!$I$2:$I$196,MATCH('Data Log_BI'!$A109,'Data Log'!$AO$2:$AO$196,0))</f>
        <v>576480.04</v>
      </c>
      <c r="I109" s="5">
        <f t="array" ref="I109">INDEX('Data Log'!$J$2:$J$196,MATCH('Data Log_BI'!$A109,'Data Log'!$AO$2:$AO$196,0))</f>
        <v>2023</v>
      </c>
      <c r="J109" s="5" t="str">
        <f t="array" ref="J109">INDEX('Data Log'!$K$2:$K$196,MATCH('Data Log_BI'!$A109,'Data Log'!$AO$2:$AO$196,0))</f>
        <v>June</v>
      </c>
      <c r="K109" s="5" t="str">
        <f t="array" ref="K109">INDEX('Data Log'!$L$2:$L$196,MATCH('Data Log_BI'!$A109,'Data Log'!$AO$2:$AO$196,0))</f>
        <v>Anuradha Gunathilaka</v>
      </c>
      <c r="L109" s="4" t="str">
        <f t="array" ref="L109">INDEX('Data Log'!$M$2:$M$196,MATCH('Data Log_BI'!$A109,'Data Log'!$AO$2:$AO$196,0))</f>
        <v/>
      </c>
      <c r="M109" s="4" t="str">
        <f t="array" ref="M109">INDEX('Data Log'!$N$2:$N$196,MATCH('Data Log_BI'!$A109,'Data Log'!$AO$2:$AO$196,0))</f>
        <v>Invoice Validation</v>
      </c>
      <c r="N109" s="1" t="str">
        <f t="array" ref="N109">INDEX('Data Log'!$O$2:$O$196,MATCH('Data Log_BI'!$A109,'Data Log'!$AO$2:$AO$196,0))</f>
        <v/>
      </c>
      <c r="O109" s="9" t="str">
        <f t="array" ref="O109">INDEX('Data Log'!$P$2:$P$196,MATCH('Data Log_BI'!$A109,'Data Log'!$AO$2:$AO$196,0))</f>
        <v/>
      </c>
      <c r="P109" s="1" t="str">
        <f t="array" ref="P109">INDEX('Data Log'!$Q$2:$Q$196,MATCH('Data Log_BI'!$A109,'Data Log'!$AO$2:$AO$196,0))</f>
        <v/>
      </c>
      <c r="Q109" s="1" t="str">
        <f t="array" ref="Q109">INDEX('Data Log'!$R$2:$R$196,MATCH('Data Log_BI'!$A109,'Data Log'!$AO$2:$AO$196,0))</f>
        <v>Approved</v>
      </c>
      <c r="R109" s="1" t="str">
        <f t="array" ref="R109">INDEX('Data Log'!$S$2:$S$196,MATCH('Data Log_BI'!$A109,'Data Log'!$AO$2:$AO$196,0))</f>
        <v>Anuradha Gunathilaka</v>
      </c>
      <c r="S109" s="9">
        <f t="array" ref="S109">INDEX('Data Log'!$T$2:$T$196,MATCH('Data Log_BI'!$A109,'Data Log'!$AO$2:$AO$196,0))</f>
        <v>45126.57729</v>
      </c>
      <c r="T109" s="1" t="str">
        <f t="array" ref="T109">INDEX('Data Log'!$U$2:$U$196,MATCH('Data Log_BI'!$A109,'Data Log'!$AO$2:$AO$196,0))</f>
        <v/>
      </c>
      <c r="U109" s="1" t="str">
        <f t="array" ref="U109">INDEX('Data Log'!$V$2:$V$196,MATCH('Data Log_BI'!$A109,'Data Log'!$AO$2:$AO$196,0))</f>
        <v/>
      </c>
      <c r="V109" s="9" t="str">
        <f t="array" ref="V109">INDEX('Data Log'!$W$2:$W$196,MATCH('Data Log_BI'!$A109,'Data Log'!$AO$2:$AO$196,0))</f>
        <v/>
      </c>
      <c r="W109" s="1" t="str">
        <f t="array" ref="W109">INDEX('Data Log'!$X$2:$X$196,MATCH('Data Log_BI'!$A109,'Data Log'!$AO$2:$AO$196,0))</f>
        <v/>
      </c>
      <c r="X109" s="1" t="str">
        <f t="array" ref="X109">INDEX('Data Log'!$Y$2:$Y$196,MATCH('Data Log_BI'!$A109,'Data Log'!$AO$2:$AO$196,0))</f>
        <v/>
      </c>
      <c r="Y109" s="9" t="str">
        <f t="array" ref="Y109">INDEX('Data Log'!$Z$2:$Z$196,MATCH('Data Log_BI'!$A109,'Data Log'!$AO$2:$AO$196,0))</f>
        <v/>
      </c>
      <c r="Z109" s="1" t="str">
        <f t="array" ref="Z109">INDEX('Data Log'!$AA$2:$AA$196,MATCH('Data Log_BI'!$A109,'Data Log'!$AO$2:$AO$196,0))</f>
        <v/>
      </c>
      <c r="AA109" s="1" t="str">
        <f t="array" ref="AA109">INDEX('Data Log'!$AB$2:$AB$196,MATCH('Data Log_BI'!$A109,'Data Log'!$AO$2:$AO$196,0))</f>
        <v/>
      </c>
      <c r="AB109" s="9" t="str">
        <f t="array" ref="AB109">INDEX('Data Log'!$AC$2:$AC$196,MATCH('Data Log_BI'!$A109,'Data Log'!$AO$2:$AO$196,0))</f>
        <v/>
      </c>
      <c r="AC109" s="1" t="str">
        <f t="array" ref="AC109">INDEX('Data Log'!$AD$2:$AD$196,MATCH('Data Log_BI'!$A109,'Data Log'!$AO$2:$AO$196,0))</f>
        <v/>
      </c>
      <c r="AD109" s="1" t="str">
        <f t="array" ref="AD109">INDEX('Data Log'!$AE$2:$AE$196,MATCH('Data Log_BI'!$A109,'Data Log'!$AO$2:$AO$196,0))</f>
        <v/>
      </c>
      <c r="AE109" s="1" t="str">
        <f t="array" ref="AE109">INDEX('Data Log'!$AF$2:$AF$196,MATCH('Data Log_BI'!$A109,'Data Log'!$AO$2:$AO$196,0))</f>
        <v/>
      </c>
      <c r="AF109" s="9" t="str">
        <f t="array" ref="AF109">INDEX('Data Log'!$AG$2:$AG$196,MATCH('Data Log_BI'!$A109,'Data Log'!$AO$2:$AO$196,0))</f>
        <v/>
      </c>
      <c r="AG109" s="5" t="str">
        <f t="array" ref="AG109">INDEX('Data Log'!$AH$2:$AH$196,MATCH('Data Log_BI'!$A109,'Data Log'!$AO$2:$AO$196,0))</f>
        <v/>
      </c>
      <c r="AH109" s="15">
        <f t="array" ref="AH109">INDEX('Data Log'!$AI$2:$AI$196,MATCH('Data Log_BI'!$A109,'Data Log'!$AO$2:$AO$196,0))</f>
        <v>0</v>
      </c>
      <c r="AI109" s="1" t="str">
        <f t="array" ref="AI109">INDEX('Data Log'!$AJ$2:$AJ$196,MATCH('Data Log_BI'!$A109,'Data Log'!$AO$2:$AO$196,0))</f>
        <v/>
      </c>
      <c r="AJ109" s="9" t="str">
        <f t="array" ref="AJ109">INDEX('Data Log'!$AK$2:$AK$196,MATCH('Data Log_BI'!$A109,'Data Log'!$AO$2:$AO$196,0))</f>
        <v/>
      </c>
      <c r="AK109" s="1" t="str">
        <f t="array" ref="AK109">INDEX('Data Log'!$AL$2:$AL$196,MATCH('Data Log_BI'!$A109,'Data Log'!$AO$2:$AO$196,0))</f>
        <v/>
      </c>
      <c r="AL109" s="1" t="str">
        <f t="array" ref="AL109">INDEX('Data Log'!$AM$2:$AM$196,MATCH('Data Log_BI'!$A109,'Data Log'!$AO$2:$AO$196,0))</f>
        <v/>
      </c>
      <c r="AM109" s="9" t="str">
        <f t="array" ref="AM109">INDEX('Data Log'!$AN$2:$AN$196,MATCH('Data Log_BI'!$A109,'Data Log'!$AO$2:$AO$196,0))</f>
        <v/>
      </c>
      <c r="AN109" s="1">
        <f t="array" ref="AN109">INDEX('Data Log'!$A$2:$A$196,MATCH('Data Log_BI'!$A109,'Data Log'!$AO$2:$AO$196,0))</f>
        <v>273</v>
      </c>
    </row>
    <row r="110" ht="15.75" customHeight="1">
      <c r="A110" s="1" t="s">
        <v>1018</v>
      </c>
      <c r="B110" s="1" t="str">
        <f t="array" ref="B110">INDEX('Data Log'!$C$2:$C$196,MATCH('Data Log_BI'!$A110,'Data Log'!$AO$2:$AO$196,0))</f>
        <v>FTG</v>
      </c>
      <c r="C110" s="9">
        <f t="array" ref="C110">INDEX('Data Log'!$D$2:$D$196,MATCH('Data Log_BI'!$A110,'Data Log'!$AO$2:$AO$196,0))</f>
        <v>45119.87014</v>
      </c>
      <c r="D110" s="4" t="str">
        <f t="array" ref="D110">INDEX('Data Log'!$E$2:$E$196,MATCH('Data Log_BI'!$A110,'Data Log'!$AO$2:$AO$196,0))</f>
        <v>SR</v>
      </c>
      <c r="E110" s="4" t="str">
        <f t="array" ref="E110">INDEX('Data Log'!$F$2:$F$196,MATCH('Data Log_BI'!$A110,'Data Log'!$AO$2:$AO$196,0))</f>
        <v>SUR</v>
      </c>
      <c r="F110" s="4" t="str">
        <f t="array" ref="F110">INDEX('Data Log'!$G$2:$G$196,MATCH('Data Log_BI'!$A110,'Data Log'!$AO$2:$AO$196,0))</f>
        <v>Browns Engineering and Construction Pvt Ltd</v>
      </c>
      <c r="G110" s="14">
        <f t="array" ref="G110">INDEX('Data Log'!$H$2:$H$196,MATCH('Data Log_BI'!$A110,'Data Log'!$AO$2:$AO$196,0))</f>
        <v>576480.04</v>
      </c>
      <c r="H110" s="14">
        <f t="array" ref="H110">INDEX('Data Log'!$I$2:$I$196,MATCH('Data Log_BI'!$A110,'Data Log'!$AO$2:$AO$196,0))</f>
        <v>0</v>
      </c>
      <c r="I110" s="5">
        <f t="array" ref="I110">INDEX('Data Log'!$J$2:$J$196,MATCH('Data Log_BI'!$A110,'Data Log'!$AO$2:$AO$196,0))</f>
        <v>2023</v>
      </c>
      <c r="J110" s="5" t="str">
        <f t="array" ref="J110">INDEX('Data Log'!$K$2:$K$196,MATCH('Data Log_BI'!$A110,'Data Log'!$AO$2:$AO$196,0))</f>
        <v>June</v>
      </c>
      <c r="K110" s="5" t="str">
        <f t="array" ref="K110">INDEX('Data Log'!$L$2:$L$196,MATCH('Data Log_BI'!$A110,'Data Log'!$AO$2:$AO$196,0))</f>
        <v>Anuradha Gunathilaka</v>
      </c>
      <c r="L110" s="4">
        <f t="array" ref="L110">INDEX('Data Log'!$M$2:$M$196,MATCH('Data Log_BI'!$A110,'Data Log'!$AO$2:$AO$196,0))</f>
        <v>45125.63809</v>
      </c>
      <c r="M110" s="4" t="str">
        <f t="array" ref="M110">INDEX('Data Log'!$N$2:$N$196,MATCH('Data Log_BI'!$A110,'Data Log'!$AO$2:$AO$196,0))</f>
        <v>Region Update</v>
      </c>
      <c r="N110" s="1" t="str">
        <f t="array" ref="N110">INDEX('Data Log'!$O$2:$O$196,MATCH('Data Log_BI'!$A110,'Data Log'!$AO$2:$AO$196,0))</f>
        <v/>
      </c>
      <c r="O110" s="9" t="str">
        <f t="array" ref="O110">INDEX('Data Log'!$P$2:$P$196,MATCH('Data Log_BI'!$A110,'Data Log'!$AO$2:$AO$196,0))</f>
        <v/>
      </c>
      <c r="P110" s="1" t="str">
        <f t="array" ref="P110">INDEX('Data Log'!$Q$2:$Q$196,MATCH('Data Log_BI'!$A110,'Data Log'!$AO$2:$AO$196,0))</f>
        <v/>
      </c>
      <c r="Q110" s="1" t="str">
        <f t="array" ref="Q110">INDEX('Data Log'!$R$2:$R$196,MATCH('Data Log_BI'!$A110,'Data Log'!$AO$2:$AO$196,0))</f>
        <v/>
      </c>
      <c r="R110" s="1" t="str">
        <f t="array" ref="R110">INDEX('Data Log'!$S$2:$S$196,MATCH('Data Log_BI'!$A110,'Data Log'!$AO$2:$AO$196,0))</f>
        <v/>
      </c>
      <c r="S110" s="9" t="str">
        <f t="array" ref="S110">INDEX('Data Log'!$T$2:$T$196,MATCH('Data Log_BI'!$A110,'Data Log'!$AO$2:$AO$196,0))</f>
        <v/>
      </c>
      <c r="T110" s="1" t="str">
        <f t="array" ref="T110">INDEX('Data Log'!$U$2:$U$196,MATCH('Data Log_BI'!$A110,'Data Log'!$AO$2:$AO$196,0))</f>
        <v/>
      </c>
      <c r="U110" s="1" t="str">
        <f t="array" ref="U110">INDEX('Data Log'!$V$2:$V$196,MATCH('Data Log_BI'!$A110,'Data Log'!$AO$2:$AO$196,0))</f>
        <v/>
      </c>
      <c r="V110" s="9" t="str">
        <f t="array" ref="V110">INDEX('Data Log'!$W$2:$W$196,MATCH('Data Log_BI'!$A110,'Data Log'!$AO$2:$AO$196,0))</f>
        <v/>
      </c>
      <c r="W110" s="1" t="str">
        <f t="array" ref="W110">INDEX('Data Log'!$X$2:$X$196,MATCH('Data Log_BI'!$A110,'Data Log'!$AO$2:$AO$196,0))</f>
        <v/>
      </c>
      <c r="X110" s="1" t="str">
        <f t="array" ref="X110">INDEX('Data Log'!$Y$2:$Y$196,MATCH('Data Log_BI'!$A110,'Data Log'!$AO$2:$AO$196,0))</f>
        <v/>
      </c>
      <c r="Y110" s="9" t="str">
        <f t="array" ref="Y110">INDEX('Data Log'!$Z$2:$Z$196,MATCH('Data Log_BI'!$A110,'Data Log'!$AO$2:$AO$196,0))</f>
        <v/>
      </c>
      <c r="Z110" s="1" t="str">
        <f t="array" ref="Z110">INDEX('Data Log'!$AA$2:$AA$196,MATCH('Data Log_BI'!$A110,'Data Log'!$AO$2:$AO$196,0))</f>
        <v/>
      </c>
      <c r="AA110" s="1" t="str">
        <f t="array" ref="AA110">INDEX('Data Log'!$AB$2:$AB$196,MATCH('Data Log_BI'!$A110,'Data Log'!$AO$2:$AO$196,0))</f>
        <v/>
      </c>
      <c r="AB110" s="9" t="str">
        <f t="array" ref="AB110">INDEX('Data Log'!$AC$2:$AC$196,MATCH('Data Log_BI'!$A110,'Data Log'!$AO$2:$AO$196,0))</f>
        <v/>
      </c>
      <c r="AC110" s="1" t="str">
        <f t="array" ref="AC110">INDEX('Data Log'!$AD$2:$AD$196,MATCH('Data Log_BI'!$A110,'Data Log'!$AO$2:$AO$196,0))</f>
        <v/>
      </c>
      <c r="AD110" s="1" t="str">
        <f t="array" ref="AD110">INDEX('Data Log'!$AE$2:$AE$196,MATCH('Data Log_BI'!$A110,'Data Log'!$AO$2:$AO$196,0))</f>
        <v/>
      </c>
      <c r="AE110" s="1" t="str">
        <f t="array" ref="AE110">INDEX('Data Log'!$AF$2:$AF$196,MATCH('Data Log_BI'!$A110,'Data Log'!$AO$2:$AO$196,0))</f>
        <v/>
      </c>
      <c r="AF110" s="9" t="str">
        <f t="array" ref="AF110">INDEX('Data Log'!$AG$2:$AG$196,MATCH('Data Log_BI'!$A110,'Data Log'!$AO$2:$AO$196,0))</f>
        <v/>
      </c>
      <c r="AG110" s="5" t="str">
        <f t="array" ref="AG110">INDEX('Data Log'!$AH$2:$AH$196,MATCH('Data Log_BI'!$A110,'Data Log'!$AO$2:$AO$196,0))</f>
        <v/>
      </c>
      <c r="AH110" s="15">
        <f t="array" ref="AH110">INDEX('Data Log'!$AI$2:$AI$196,MATCH('Data Log_BI'!$A110,'Data Log'!$AO$2:$AO$196,0))</f>
        <v>0</v>
      </c>
      <c r="AI110" s="1" t="str">
        <f t="array" ref="AI110">INDEX('Data Log'!$AJ$2:$AJ$196,MATCH('Data Log_BI'!$A110,'Data Log'!$AO$2:$AO$196,0))</f>
        <v/>
      </c>
      <c r="AJ110" s="9" t="str">
        <f t="array" ref="AJ110">INDEX('Data Log'!$AK$2:$AK$196,MATCH('Data Log_BI'!$A110,'Data Log'!$AO$2:$AO$196,0))</f>
        <v/>
      </c>
      <c r="AK110" s="1" t="str">
        <f t="array" ref="AK110">INDEX('Data Log'!$AL$2:$AL$196,MATCH('Data Log_BI'!$A110,'Data Log'!$AO$2:$AO$196,0))</f>
        <v/>
      </c>
      <c r="AL110" s="1" t="str">
        <f t="array" ref="AL110">INDEX('Data Log'!$AM$2:$AM$196,MATCH('Data Log_BI'!$A110,'Data Log'!$AO$2:$AO$196,0))</f>
        <v/>
      </c>
      <c r="AM110" s="9" t="str">
        <f t="array" ref="AM110">INDEX('Data Log'!$AN$2:$AN$196,MATCH('Data Log_BI'!$A110,'Data Log'!$AO$2:$AO$196,0))</f>
        <v/>
      </c>
      <c r="AN110" s="1">
        <f t="array" ref="AN110">INDEX('Data Log'!$A$2:$A$196,MATCH('Data Log_BI'!$A110,'Data Log'!$AO$2:$AO$196,0))</f>
        <v>265</v>
      </c>
    </row>
    <row r="111" ht="15.75" customHeight="1">
      <c r="A111" s="1" t="s">
        <v>1019</v>
      </c>
      <c r="B111" s="1" t="str">
        <f t="array" ref="B111">INDEX('Data Log'!$C$2:$C$196,MATCH('Data Log_BI'!$A111,'Data Log'!$AO$2:$AO$196,0))</f>
        <v>FTG</v>
      </c>
      <c r="C111" s="9" t="str">
        <f t="array" ref="C111">INDEX('Data Log'!$D$2:$D$196,MATCH('Data Log_BI'!$A111,'Data Log'!$AO$2:$AO$196,0))</f>
        <v/>
      </c>
      <c r="D111" s="4" t="str">
        <f t="array" ref="D111">INDEX('Data Log'!$E$2:$E$196,MATCH('Data Log_BI'!$A111,'Data Log'!$AO$2:$AO$196,0))</f>
        <v>SR</v>
      </c>
      <c r="E111" s="4" t="str">
        <f t="array" ref="E111">INDEX('Data Log'!$F$2:$F$196,MATCH('Data Log_BI'!$A111,'Data Log'!$AO$2:$AO$196,0))</f>
        <v>SUR</v>
      </c>
      <c r="F111" s="4" t="str">
        <f t="array" ref="F111">INDEX('Data Log'!$G$2:$G$196,MATCH('Data Log_BI'!$A111,'Data Log'!$AO$2:$AO$196,0))</f>
        <v>Browns Engineering and Construction Pvt Ltd</v>
      </c>
      <c r="G111" s="14">
        <f t="array" ref="G111">INDEX('Data Log'!$H$2:$H$196,MATCH('Data Log_BI'!$A111,'Data Log'!$AO$2:$AO$196,0))</f>
        <v>576480.04</v>
      </c>
      <c r="H111" s="14">
        <f t="array" ref="H111">INDEX('Data Log'!$I$2:$I$196,MATCH('Data Log_BI'!$A111,'Data Log'!$AO$2:$AO$196,0))</f>
        <v>576480.04</v>
      </c>
      <c r="I111" s="5">
        <f t="array" ref="I111">INDEX('Data Log'!$J$2:$J$196,MATCH('Data Log_BI'!$A111,'Data Log'!$AO$2:$AO$196,0))</f>
        <v>2023</v>
      </c>
      <c r="J111" s="5" t="str">
        <f t="array" ref="J111">INDEX('Data Log'!$K$2:$K$196,MATCH('Data Log_BI'!$A111,'Data Log'!$AO$2:$AO$196,0))</f>
        <v>June</v>
      </c>
      <c r="K111" s="5" t="str">
        <f t="array" ref="K111">INDEX('Data Log'!$L$2:$L$196,MATCH('Data Log_BI'!$A111,'Data Log'!$AO$2:$AO$196,0))</f>
        <v/>
      </c>
      <c r="L111" s="4" t="str">
        <f t="array" ref="L111">INDEX('Data Log'!$M$2:$M$196,MATCH('Data Log_BI'!$A111,'Data Log'!$AO$2:$AO$196,0))</f>
        <v/>
      </c>
      <c r="M111" s="4" t="str">
        <f t="array" ref="M111">INDEX('Data Log'!$N$2:$N$196,MATCH('Data Log_BI'!$A111,'Data Log'!$AO$2:$AO$196,0))</f>
        <v>SCM Invoice Validation</v>
      </c>
      <c r="N111" s="1" t="str">
        <f t="array" ref="N111">INDEX('Data Log'!$O$2:$O$196,MATCH('Data Log_BI'!$A111,'Data Log'!$AO$2:$AO$196,0))</f>
        <v/>
      </c>
      <c r="O111" s="9" t="str">
        <f t="array" ref="O111">INDEX('Data Log'!$P$2:$P$196,MATCH('Data Log_BI'!$A111,'Data Log'!$AO$2:$AO$196,0))</f>
        <v/>
      </c>
      <c r="P111" s="1" t="str">
        <f t="array" ref="P111">INDEX('Data Log'!$Q$2:$Q$196,MATCH('Data Log_BI'!$A111,'Data Log'!$AO$2:$AO$196,0))</f>
        <v/>
      </c>
      <c r="Q111" s="1" t="str">
        <f t="array" ref="Q111">INDEX('Data Log'!$R$2:$R$196,MATCH('Data Log_BI'!$A111,'Data Log'!$AO$2:$AO$196,0))</f>
        <v/>
      </c>
      <c r="R111" s="1" t="str">
        <f t="array" ref="R111">INDEX('Data Log'!$S$2:$S$196,MATCH('Data Log_BI'!$A111,'Data Log'!$AO$2:$AO$196,0))</f>
        <v/>
      </c>
      <c r="S111" s="9" t="str">
        <f t="array" ref="S111">INDEX('Data Log'!$T$2:$T$196,MATCH('Data Log_BI'!$A111,'Data Log'!$AO$2:$AO$196,0))</f>
        <v/>
      </c>
      <c r="T111" s="1" t="str">
        <f t="array" ref="T111">INDEX('Data Log'!$U$2:$U$196,MATCH('Data Log_BI'!$A111,'Data Log'!$AO$2:$AO$196,0))</f>
        <v/>
      </c>
      <c r="U111" s="1" t="str">
        <f t="array" ref="U111">INDEX('Data Log'!$V$2:$V$196,MATCH('Data Log_BI'!$A111,'Data Log'!$AO$2:$AO$196,0))</f>
        <v/>
      </c>
      <c r="V111" s="9" t="str">
        <f t="array" ref="V111">INDEX('Data Log'!$W$2:$W$196,MATCH('Data Log_BI'!$A111,'Data Log'!$AO$2:$AO$196,0))</f>
        <v/>
      </c>
      <c r="W111" s="1" t="str">
        <f t="array" ref="W111">INDEX('Data Log'!$X$2:$X$196,MATCH('Data Log_BI'!$A111,'Data Log'!$AO$2:$AO$196,0))</f>
        <v/>
      </c>
      <c r="X111" s="1" t="str">
        <f t="array" ref="X111">INDEX('Data Log'!$Y$2:$Y$196,MATCH('Data Log_BI'!$A111,'Data Log'!$AO$2:$AO$196,0))</f>
        <v/>
      </c>
      <c r="Y111" s="9" t="str">
        <f t="array" ref="Y111">INDEX('Data Log'!$Z$2:$Z$196,MATCH('Data Log_BI'!$A111,'Data Log'!$AO$2:$AO$196,0))</f>
        <v/>
      </c>
      <c r="Z111" s="1" t="str">
        <f t="array" ref="Z111">INDEX('Data Log'!$AA$2:$AA$196,MATCH('Data Log_BI'!$A111,'Data Log'!$AO$2:$AO$196,0))</f>
        <v>Approved</v>
      </c>
      <c r="AA111" s="1" t="str">
        <f t="array" ref="AA111">INDEX('Data Log'!$AB$2:$AB$196,MATCH('Data Log_BI'!$A111,'Data Log'!$AO$2:$AO$196,0))</f>
        <v>Rizwan Mohamed</v>
      </c>
      <c r="AB111" s="9">
        <f t="array" ref="AB111">INDEX('Data Log'!$AC$2:$AC$196,MATCH('Data Log_BI'!$A111,'Data Log'!$AO$2:$AO$196,0))</f>
        <v>45131.59156</v>
      </c>
      <c r="AC111" s="1" t="str">
        <f t="array" ref="AC111">INDEX('Data Log'!$AD$2:$AD$196,MATCH('Data Log_BI'!$A111,'Data Log'!$AO$2:$AO$196,0))</f>
        <v/>
      </c>
      <c r="AD111" s="1" t="str">
        <f t="array" ref="AD111">INDEX('Data Log'!$AE$2:$AE$196,MATCH('Data Log_BI'!$A111,'Data Log'!$AO$2:$AO$196,0))</f>
        <v/>
      </c>
      <c r="AE111" s="1" t="str">
        <f t="array" ref="AE111">INDEX('Data Log'!$AF$2:$AF$196,MATCH('Data Log_BI'!$A111,'Data Log'!$AO$2:$AO$196,0))</f>
        <v/>
      </c>
      <c r="AF111" s="9" t="str">
        <f t="array" ref="AF111">INDEX('Data Log'!$AG$2:$AG$196,MATCH('Data Log_BI'!$A111,'Data Log'!$AO$2:$AO$196,0))</f>
        <v/>
      </c>
      <c r="AG111" s="5" t="str">
        <f t="array" ref="AG111">INDEX('Data Log'!$AH$2:$AH$196,MATCH('Data Log_BI'!$A111,'Data Log'!$AO$2:$AO$196,0))</f>
        <v/>
      </c>
      <c r="AH111" s="15">
        <f t="array" ref="AH111">INDEX('Data Log'!$AI$2:$AI$196,MATCH('Data Log_BI'!$A111,'Data Log'!$AO$2:$AO$196,0))</f>
        <v>0</v>
      </c>
      <c r="AI111" s="1" t="str">
        <f t="array" ref="AI111">INDEX('Data Log'!$AJ$2:$AJ$196,MATCH('Data Log_BI'!$A111,'Data Log'!$AO$2:$AO$196,0))</f>
        <v/>
      </c>
      <c r="AJ111" s="9" t="str">
        <f t="array" ref="AJ111">INDEX('Data Log'!$AK$2:$AK$196,MATCH('Data Log_BI'!$A111,'Data Log'!$AO$2:$AO$196,0))</f>
        <v/>
      </c>
      <c r="AK111" s="1" t="str">
        <f t="array" ref="AK111">INDEX('Data Log'!$AL$2:$AL$196,MATCH('Data Log_BI'!$A111,'Data Log'!$AO$2:$AO$196,0))</f>
        <v/>
      </c>
      <c r="AL111" s="1" t="str">
        <f t="array" ref="AL111">INDEX('Data Log'!$AM$2:$AM$196,MATCH('Data Log_BI'!$A111,'Data Log'!$AO$2:$AO$196,0))</f>
        <v/>
      </c>
      <c r="AM111" s="9" t="str">
        <f t="array" ref="AM111">INDEX('Data Log'!$AN$2:$AN$196,MATCH('Data Log_BI'!$A111,'Data Log'!$AO$2:$AO$196,0))</f>
        <v/>
      </c>
      <c r="AN111" s="1">
        <f t="array" ref="AN111">INDEX('Data Log'!$A$2:$A$196,MATCH('Data Log_BI'!$A111,'Data Log'!$AO$2:$AO$196,0))</f>
        <v>430</v>
      </c>
    </row>
    <row r="112" ht="15.75" customHeight="1">
      <c r="A112" s="1" t="s">
        <v>1020</v>
      </c>
      <c r="B112" s="1" t="str">
        <f t="array" ref="B112">INDEX('Data Log'!$C$2:$C$196,MATCH('Data Log_BI'!$A112,'Data Log'!$AO$2:$AO$196,0))</f>
        <v>FTG</v>
      </c>
      <c r="C112" s="9">
        <f t="array" ref="C112">INDEX('Data Log'!$D$2:$D$196,MATCH('Data Log_BI'!$A112,'Data Log'!$AO$2:$AO$196,0))</f>
        <v>45119.87014</v>
      </c>
      <c r="D112" s="4" t="str">
        <f t="array" ref="D112">INDEX('Data Log'!$E$2:$E$196,MATCH('Data Log_BI'!$A112,'Data Log'!$AO$2:$AO$196,0))</f>
        <v>SR</v>
      </c>
      <c r="E112" s="4" t="str">
        <f t="array" ref="E112">INDEX('Data Log'!$F$2:$F$196,MATCH('Data Log_BI'!$A112,'Data Log'!$AO$2:$AO$196,0))</f>
        <v>SUR</v>
      </c>
      <c r="F112" s="4" t="str">
        <f t="array" ref="F112">INDEX('Data Log'!$G$2:$G$196,MATCH('Data Log_BI'!$A112,'Data Log'!$AO$2:$AO$196,0))</f>
        <v>Browns Engineering and Construction Pvt Ltd</v>
      </c>
      <c r="G112" s="14">
        <f t="array" ref="G112">INDEX('Data Log'!$H$2:$H$196,MATCH('Data Log_BI'!$A112,'Data Log'!$AO$2:$AO$196,0))</f>
        <v>576480.04</v>
      </c>
      <c r="H112" s="14">
        <f t="array" ref="H112">INDEX('Data Log'!$I$2:$I$196,MATCH('Data Log_BI'!$A112,'Data Log'!$AO$2:$AO$196,0))</f>
        <v>576480.04</v>
      </c>
      <c r="I112" s="5">
        <f t="array" ref="I112">INDEX('Data Log'!$J$2:$J$196,MATCH('Data Log_BI'!$A112,'Data Log'!$AO$2:$AO$196,0))</f>
        <v>2023</v>
      </c>
      <c r="J112" s="5" t="str">
        <f t="array" ref="J112">INDEX('Data Log'!$K$2:$K$196,MATCH('Data Log_BI'!$A112,'Data Log'!$AO$2:$AO$196,0))</f>
        <v>June</v>
      </c>
      <c r="K112" s="5" t="str">
        <f t="array" ref="K112">INDEX('Data Log'!$L$2:$L$196,MATCH('Data Log_BI'!$A112,'Data Log'!$AO$2:$AO$196,0))</f>
        <v/>
      </c>
      <c r="L112" s="4" t="str">
        <f t="array" ref="L112">INDEX('Data Log'!$M$2:$M$196,MATCH('Data Log_BI'!$A112,'Data Log'!$AO$2:$AO$196,0))</f>
        <v/>
      </c>
      <c r="M112" s="4" t="str">
        <f t="array" ref="M112">INDEX('Data Log'!$N$2:$N$196,MATCH('Data Log_BI'!$A112,'Data Log'!$AO$2:$AO$196,0))</f>
        <v>Submit Invoice</v>
      </c>
      <c r="N112" s="1" t="str">
        <f t="array" ref="N112">INDEX('Data Log'!$O$2:$O$196,MATCH('Data Log_BI'!$A112,'Data Log'!$AO$2:$AO$196,0))</f>
        <v>Kaveesha Perera</v>
      </c>
      <c r="O112" s="9">
        <f t="array" ref="O112">INDEX('Data Log'!$P$2:$P$196,MATCH('Data Log_BI'!$A112,'Data Log'!$AO$2:$AO$196,0))</f>
        <v>45126.48073</v>
      </c>
      <c r="P112" s="1" t="str">
        <f t="array" ref="P112">INDEX('Data Log'!$Q$2:$Q$196,MATCH('Data Log_BI'!$A112,'Data Log'!$AO$2:$AO$196,0))</f>
        <v/>
      </c>
      <c r="Q112" s="1" t="str">
        <f t="array" ref="Q112">INDEX('Data Log'!$R$2:$R$196,MATCH('Data Log_BI'!$A112,'Data Log'!$AO$2:$AO$196,0))</f>
        <v/>
      </c>
      <c r="R112" s="1" t="str">
        <f t="array" ref="R112">INDEX('Data Log'!$S$2:$S$196,MATCH('Data Log_BI'!$A112,'Data Log'!$AO$2:$AO$196,0))</f>
        <v/>
      </c>
      <c r="S112" s="9" t="str">
        <f t="array" ref="S112">INDEX('Data Log'!$T$2:$T$196,MATCH('Data Log_BI'!$A112,'Data Log'!$AO$2:$AO$196,0))</f>
        <v/>
      </c>
      <c r="T112" s="1" t="str">
        <f t="array" ref="T112">INDEX('Data Log'!$U$2:$U$196,MATCH('Data Log_BI'!$A112,'Data Log'!$AO$2:$AO$196,0))</f>
        <v/>
      </c>
      <c r="U112" s="1" t="str">
        <f t="array" ref="U112">INDEX('Data Log'!$V$2:$V$196,MATCH('Data Log_BI'!$A112,'Data Log'!$AO$2:$AO$196,0))</f>
        <v/>
      </c>
      <c r="V112" s="9" t="str">
        <f t="array" ref="V112">INDEX('Data Log'!$W$2:$W$196,MATCH('Data Log_BI'!$A112,'Data Log'!$AO$2:$AO$196,0))</f>
        <v/>
      </c>
      <c r="W112" s="1" t="str">
        <f t="array" ref="W112">INDEX('Data Log'!$X$2:$X$196,MATCH('Data Log_BI'!$A112,'Data Log'!$AO$2:$AO$196,0))</f>
        <v/>
      </c>
      <c r="X112" s="1" t="str">
        <f t="array" ref="X112">INDEX('Data Log'!$Y$2:$Y$196,MATCH('Data Log_BI'!$A112,'Data Log'!$AO$2:$AO$196,0))</f>
        <v/>
      </c>
      <c r="Y112" s="9" t="str">
        <f t="array" ref="Y112">INDEX('Data Log'!$Z$2:$Z$196,MATCH('Data Log_BI'!$A112,'Data Log'!$AO$2:$AO$196,0))</f>
        <v/>
      </c>
      <c r="Z112" s="1" t="str">
        <f t="array" ref="Z112">INDEX('Data Log'!$AA$2:$AA$196,MATCH('Data Log_BI'!$A112,'Data Log'!$AO$2:$AO$196,0))</f>
        <v/>
      </c>
      <c r="AA112" s="1" t="str">
        <f t="array" ref="AA112">INDEX('Data Log'!$AB$2:$AB$196,MATCH('Data Log_BI'!$A112,'Data Log'!$AO$2:$AO$196,0))</f>
        <v/>
      </c>
      <c r="AB112" s="9" t="str">
        <f t="array" ref="AB112">INDEX('Data Log'!$AC$2:$AC$196,MATCH('Data Log_BI'!$A112,'Data Log'!$AO$2:$AO$196,0))</f>
        <v/>
      </c>
      <c r="AC112" s="1" t="str">
        <f t="array" ref="AC112">INDEX('Data Log'!$AD$2:$AD$196,MATCH('Data Log_BI'!$A112,'Data Log'!$AO$2:$AO$196,0))</f>
        <v/>
      </c>
      <c r="AD112" s="1" t="str">
        <f t="array" ref="AD112">INDEX('Data Log'!$AE$2:$AE$196,MATCH('Data Log_BI'!$A112,'Data Log'!$AO$2:$AO$196,0))</f>
        <v/>
      </c>
      <c r="AE112" s="1" t="str">
        <f t="array" ref="AE112">INDEX('Data Log'!$AF$2:$AF$196,MATCH('Data Log_BI'!$A112,'Data Log'!$AO$2:$AO$196,0))</f>
        <v/>
      </c>
      <c r="AF112" s="9" t="str">
        <f t="array" ref="AF112">INDEX('Data Log'!$AG$2:$AG$196,MATCH('Data Log_BI'!$A112,'Data Log'!$AO$2:$AO$196,0))</f>
        <v/>
      </c>
      <c r="AG112" s="5" t="str">
        <f t="array" ref="AG112">INDEX('Data Log'!$AH$2:$AH$196,MATCH('Data Log_BI'!$A112,'Data Log'!$AO$2:$AO$196,0))</f>
        <v/>
      </c>
      <c r="AH112" s="15">
        <f t="array" ref="AH112">INDEX('Data Log'!$AI$2:$AI$196,MATCH('Data Log_BI'!$A112,'Data Log'!$AO$2:$AO$196,0))</f>
        <v>0</v>
      </c>
      <c r="AI112" s="1" t="str">
        <f t="array" ref="AI112">INDEX('Data Log'!$AJ$2:$AJ$196,MATCH('Data Log_BI'!$A112,'Data Log'!$AO$2:$AO$196,0))</f>
        <v/>
      </c>
      <c r="AJ112" s="9" t="str">
        <f t="array" ref="AJ112">INDEX('Data Log'!$AK$2:$AK$196,MATCH('Data Log_BI'!$A112,'Data Log'!$AO$2:$AO$196,0))</f>
        <v/>
      </c>
      <c r="AK112" s="1" t="str">
        <f t="array" ref="AK112">INDEX('Data Log'!$AL$2:$AL$196,MATCH('Data Log_BI'!$A112,'Data Log'!$AO$2:$AO$196,0))</f>
        <v/>
      </c>
      <c r="AL112" s="1" t="str">
        <f t="array" ref="AL112">INDEX('Data Log'!$AM$2:$AM$196,MATCH('Data Log_BI'!$A112,'Data Log'!$AO$2:$AO$196,0))</f>
        <v/>
      </c>
      <c r="AM112" s="9" t="str">
        <f t="array" ref="AM112">INDEX('Data Log'!$AN$2:$AN$196,MATCH('Data Log_BI'!$A112,'Data Log'!$AO$2:$AO$196,0))</f>
        <v/>
      </c>
      <c r="AN112" s="1">
        <f t="array" ref="AN112">INDEX('Data Log'!$A$2:$A$196,MATCH('Data Log_BI'!$A112,'Data Log'!$AO$2:$AO$196,0))</f>
        <v>268</v>
      </c>
    </row>
    <row r="113" ht="15.75" customHeight="1">
      <c r="A113" s="1" t="s">
        <v>1021</v>
      </c>
      <c r="B113" s="1" t="str">
        <f t="array" ref="B113">INDEX('Data Log'!$C$2:$C$196,MATCH('Data Log_BI'!$A113,'Data Log'!$AO$2:$AO$196,0))</f>
        <v>FTG</v>
      </c>
      <c r="C113" s="9" t="str">
        <f t="array" ref="C113">INDEX('Data Log'!$D$2:$D$196,MATCH('Data Log_BI'!$A113,'Data Log'!$AO$2:$AO$196,0))</f>
        <v/>
      </c>
      <c r="D113" s="4" t="str">
        <f t="array" ref="D113">INDEX('Data Log'!$E$2:$E$196,MATCH('Data Log_BI'!$A113,'Data Log'!$AO$2:$AO$196,0))</f>
        <v>SR</v>
      </c>
      <c r="E113" s="4" t="str">
        <f t="array" ref="E113">INDEX('Data Log'!$F$2:$F$196,MATCH('Data Log_BI'!$A113,'Data Log'!$AO$2:$AO$196,0))</f>
        <v>SUR</v>
      </c>
      <c r="F113" s="4" t="str">
        <f t="array" ref="F113">INDEX('Data Log'!$G$2:$G$196,MATCH('Data Log_BI'!$A113,'Data Log'!$AO$2:$AO$196,0))</f>
        <v>Browns Engineering and Construction Pvt Ltd</v>
      </c>
      <c r="G113" s="14">
        <f t="array" ref="G113">INDEX('Data Log'!$H$2:$H$196,MATCH('Data Log_BI'!$A113,'Data Log'!$AO$2:$AO$196,0))</f>
        <v>0</v>
      </c>
      <c r="H113" s="14">
        <f t="array" ref="H113">INDEX('Data Log'!$I$2:$I$196,MATCH('Data Log_BI'!$A113,'Data Log'!$AO$2:$AO$196,0))</f>
        <v>576480.04</v>
      </c>
      <c r="I113" s="5">
        <f t="array" ref="I113">INDEX('Data Log'!$J$2:$J$196,MATCH('Data Log_BI'!$A113,'Data Log'!$AO$2:$AO$196,0))</f>
        <v>2023</v>
      </c>
      <c r="J113" s="5" t="str">
        <f t="array" ref="J113">INDEX('Data Log'!$K$2:$K$196,MATCH('Data Log_BI'!$A113,'Data Log'!$AO$2:$AO$196,0))</f>
        <v>June</v>
      </c>
      <c r="K113" s="5" t="str">
        <f t="array" ref="K113">INDEX('Data Log'!$L$2:$L$196,MATCH('Data Log_BI'!$A113,'Data Log'!$AO$2:$AO$196,0))</f>
        <v/>
      </c>
      <c r="L113" s="4" t="str">
        <f t="array" ref="L113">INDEX('Data Log'!$M$2:$M$196,MATCH('Data Log_BI'!$A113,'Data Log'!$AO$2:$AO$196,0))</f>
        <v/>
      </c>
      <c r="M113" s="4" t="str">
        <f t="array" ref="M113">INDEX('Data Log'!$N$2:$N$196,MATCH('Data Log_BI'!$A113,'Data Log'!$AO$2:$AO$196,0))</f>
        <v>Create &amp; Upload PO</v>
      </c>
      <c r="N113" s="1" t="str">
        <f t="array" ref="N113">INDEX('Data Log'!$O$2:$O$196,MATCH('Data Log_BI'!$A113,'Data Log'!$AO$2:$AO$196,0))</f>
        <v/>
      </c>
      <c r="O113" s="9" t="str">
        <f t="array" ref="O113">INDEX('Data Log'!$P$2:$P$196,MATCH('Data Log_BI'!$A113,'Data Log'!$AO$2:$AO$196,0))</f>
        <v/>
      </c>
      <c r="P113" s="1" t="str">
        <f t="array" ref="P113">INDEX('Data Log'!$Q$2:$Q$196,MATCH('Data Log_BI'!$A113,'Data Log'!$AO$2:$AO$196,0))</f>
        <v/>
      </c>
      <c r="Q113" s="1" t="str">
        <f t="array" ref="Q113">INDEX('Data Log'!$R$2:$R$196,MATCH('Data Log_BI'!$A113,'Data Log'!$AO$2:$AO$196,0))</f>
        <v/>
      </c>
      <c r="R113" s="1" t="str">
        <f t="array" ref="R113">INDEX('Data Log'!$S$2:$S$196,MATCH('Data Log_BI'!$A113,'Data Log'!$AO$2:$AO$196,0))</f>
        <v/>
      </c>
      <c r="S113" s="9" t="str">
        <f t="array" ref="S113">INDEX('Data Log'!$T$2:$T$196,MATCH('Data Log_BI'!$A113,'Data Log'!$AO$2:$AO$196,0))</f>
        <v/>
      </c>
      <c r="T113" s="1" t="str">
        <f t="array" ref="T113">INDEX('Data Log'!$U$2:$U$196,MATCH('Data Log_BI'!$A113,'Data Log'!$AO$2:$AO$196,0))</f>
        <v/>
      </c>
      <c r="U113" s="1" t="str">
        <f t="array" ref="U113">INDEX('Data Log'!$V$2:$V$196,MATCH('Data Log_BI'!$A113,'Data Log'!$AO$2:$AO$196,0))</f>
        <v/>
      </c>
      <c r="V113" s="9" t="str">
        <f t="array" ref="V113">INDEX('Data Log'!$W$2:$W$196,MATCH('Data Log_BI'!$A113,'Data Log'!$AO$2:$AO$196,0))</f>
        <v/>
      </c>
      <c r="W113" s="1" t="str">
        <f t="array" ref="W113">INDEX('Data Log'!$X$2:$X$196,MATCH('Data Log_BI'!$A113,'Data Log'!$AO$2:$AO$196,0))</f>
        <v/>
      </c>
      <c r="X113" s="1" t="str">
        <f t="array" ref="X113">INDEX('Data Log'!$Y$2:$Y$196,MATCH('Data Log_BI'!$A113,'Data Log'!$AO$2:$AO$196,0))</f>
        <v/>
      </c>
      <c r="Y113" s="9" t="str">
        <f t="array" ref="Y113">INDEX('Data Log'!$Z$2:$Z$196,MATCH('Data Log_BI'!$A113,'Data Log'!$AO$2:$AO$196,0))</f>
        <v/>
      </c>
      <c r="Z113" s="1" t="str">
        <f t="array" ref="Z113">INDEX('Data Log'!$AA$2:$AA$196,MATCH('Data Log_BI'!$A113,'Data Log'!$AO$2:$AO$196,0))</f>
        <v/>
      </c>
      <c r="AA113" s="1" t="str">
        <f t="array" ref="AA113">INDEX('Data Log'!$AB$2:$AB$196,MATCH('Data Log_BI'!$A113,'Data Log'!$AO$2:$AO$196,0))</f>
        <v/>
      </c>
      <c r="AB113" s="9" t="str">
        <f t="array" ref="AB113">INDEX('Data Log'!$AC$2:$AC$196,MATCH('Data Log_BI'!$A113,'Data Log'!$AO$2:$AO$196,0))</f>
        <v/>
      </c>
      <c r="AC113" s="1" t="str">
        <f t="array" ref="AC113">INDEX('Data Log'!$AD$2:$AD$196,MATCH('Data Log_BI'!$A113,'Data Log'!$AO$2:$AO$196,0))</f>
        <v/>
      </c>
      <c r="AD113" s="1" t="str">
        <f t="array" ref="AD113">INDEX('Data Log'!$AE$2:$AE$196,MATCH('Data Log_BI'!$A113,'Data Log'!$AO$2:$AO$196,0))</f>
        <v>Approved</v>
      </c>
      <c r="AE113" s="1" t="str">
        <f t="array" ref="AE113">INDEX('Data Log'!$AF$2:$AF$196,MATCH('Data Log_BI'!$A113,'Data Log'!$AO$2:$AO$196,0))</f>
        <v>Nadeesha Ranaweera</v>
      </c>
      <c r="AF113" s="9">
        <f t="array" ref="AF113">INDEX('Data Log'!$AG$2:$AG$196,MATCH('Data Log_BI'!$A113,'Data Log'!$AO$2:$AO$196,0))</f>
        <v>45135.9339</v>
      </c>
      <c r="AG113" s="5">
        <f t="array" ref="AG113">INDEX('Data Log'!$AH$2:$AH$196,MATCH('Data Log_BI'!$A113,'Data Log'!$AO$2:$AO$196,0))</f>
        <v>3100028680</v>
      </c>
      <c r="AH113" s="15">
        <f t="array" ref="AH113">INDEX('Data Log'!$AI$2:$AI$196,MATCH('Data Log_BI'!$A113,'Data Log'!$AO$2:$AO$196,0))</f>
        <v>0</v>
      </c>
      <c r="AI113" s="1" t="str">
        <f t="array" ref="AI113">INDEX('Data Log'!$AJ$2:$AJ$196,MATCH('Data Log_BI'!$A113,'Data Log'!$AO$2:$AO$196,0))</f>
        <v/>
      </c>
      <c r="AJ113" s="9" t="str">
        <f t="array" ref="AJ113">INDEX('Data Log'!$AK$2:$AK$196,MATCH('Data Log_BI'!$A113,'Data Log'!$AO$2:$AO$196,0))</f>
        <v/>
      </c>
      <c r="AK113" s="1" t="str">
        <f t="array" ref="AK113">INDEX('Data Log'!$AL$2:$AL$196,MATCH('Data Log_BI'!$A113,'Data Log'!$AO$2:$AO$196,0))</f>
        <v/>
      </c>
      <c r="AL113" s="1" t="str">
        <f t="array" ref="AL113">INDEX('Data Log'!$AM$2:$AM$196,MATCH('Data Log_BI'!$A113,'Data Log'!$AO$2:$AO$196,0))</f>
        <v/>
      </c>
      <c r="AM113" s="9" t="str">
        <f t="array" ref="AM113">INDEX('Data Log'!$AN$2:$AN$196,MATCH('Data Log_BI'!$A113,'Data Log'!$AO$2:$AO$196,0))</f>
        <v/>
      </c>
      <c r="AN113" s="1">
        <f t="array" ref="AN113">INDEX('Data Log'!$A$2:$A$196,MATCH('Data Log_BI'!$A113,'Data Log'!$AO$2:$AO$196,0))</f>
        <v>584</v>
      </c>
    </row>
    <row r="114" ht="15.75" customHeight="1">
      <c r="A114" s="1" t="s">
        <v>1022</v>
      </c>
      <c r="B114" s="1" t="str">
        <f t="array" ref="B114">INDEX('Data Log'!$C$2:$C$196,MATCH('Data Log_BI'!$A114,'Data Log'!$AO$2:$AO$196,0))</f>
        <v>PG</v>
      </c>
      <c r="C114" s="9">
        <f t="array" ref="C114">INDEX('Data Log'!$D$2:$D$196,MATCH('Data Log_BI'!$A114,'Data Log'!$AO$2:$AO$196,0))</f>
        <v>45117.82778</v>
      </c>
      <c r="D114" s="4" t="str">
        <f t="array" ref="D114">INDEX('Data Log'!$E$2:$E$196,MATCH('Data Log_BI'!$A114,'Data Log'!$AO$2:$AO$196,0))</f>
        <v>SR</v>
      </c>
      <c r="E114" s="4" t="str">
        <f t="array" ref="E114">INDEX('Data Log'!$F$2:$F$196,MATCH('Data Log_BI'!$A114,'Data Log'!$AO$2:$AO$196,0))</f>
        <v>SUR</v>
      </c>
      <c r="F114" s="4" t="str">
        <f t="array" ref="F114">INDEX('Data Log'!$G$2:$G$196,MATCH('Data Log_BI'!$A114,'Data Log'!$AO$2:$AO$196,0))</f>
        <v>Browns Engineering and Construction Pvt Ltd</v>
      </c>
      <c r="G114" s="14">
        <f t="array" ref="G114">INDEX('Data Log'!$H$2:$H$196,MATCH('Data Log_BI'!$A114,'Data Log'!$AO$2:$AO$196,0))</f>
        <v>1171118.2</v>
      </c>
      <c r="H114" s="14">
        <f t="array" ref="H114">INDEX('Data Log'!$I$2:$I$196,MATCH('Data Log_BI'!$A114,'Data Log'!$AO$2:$AO$196,0))</f>
        <v>0</v>
      </c>
      <c r="I114" s="5">
        <f t="array" ref="I114">INDEX('Data Log'!$J$2:$J$196,MATCH('Data Log_BI'!$A114,'Data Log'!$AO$2:$AO$196,0))</f>
        <v>2023</v>
      </c>
      <c r="J114" s="5" t="str">
        <f t="array" ref="J114">INDEX('Data Log'!$K$2:$K$196,MATCH('Data Log_BI'!$A114,'Data Log'!$AO$2:$AO$196,0))</f>
        <v>June</v>
      </c>
      <c r="K114" s="5" t="str">
        <f t="array" ref="K114">INDEX('Data Log'!$L$2:$L$196,MATCH('Data Log_BI'!$A114,'Data Log'!$AO$2:$AO$196,0))</f>
        <v>Anuradha Gunathilaka</v>
      </c>
      <c r="L114" s="4">
        <f t="array" ref="L114">INDEX('Data Log'!$M$2:$M$196,MATCH('Data Log_BI'!$A114,'Data Log'!$AO$2:$AO$196,0))</f>
        <v>45131.35926</v>
      </c>
      <c r="M114" s="4" t="str">
        <f t="array" ref="M114">INDEX('Data Log'!$N$2:$N$196,MATCH('Data Log_BI'!$A114,'Data Log'!$AO$2:$AO$196,0))</f>
        <v>Region Update</v>
      </c>
      <c r="N114" s="1" t="str">
        <f t="array" ref="N114">INDEX('Data Log'!$O$2:$O$196,MATCH('Data Log_BI'!$A114,'Data Log'!$AO$2:$AO$196,0))</f>
        <v/>
      </c>
      <c r="O114" s="9" t="str">
        <f t="array" ref="O114">INDEX('Data Log'!$P$2:$P$196,MATCH('Data Log_BI'!$A114,'Data Log'!$AO$2:$AO$196,0))</f>
        <v/>
      </c>
      <c r="P114" s="1" t="str">
        <f t="array" ref="P114">INDEX('Data Log'!$Q$2:$Q$196,MATCH('Data Log_BI'!$A114,'Data Log'!$AO$2:$AO$196,0))</f>
        <v/>
      </c>
      <c r="Q114" s="1" t="str">
        <f t="array" ref="Q114">INDEX('Data Log'!$R$2:$R$196,MATCH('Data Log_BI'!$A114,'Data Log'!$AO$2:$AO$196,0))</f>
        <v/>
      </c>
      <c r="R114" s="1" t="str">
        <f t="array" ref="R114">INDEX('Data Log'!$S$2:$S$196,MATCH('Data Log_BI'!$A114,'Data Log'!$AO$2:$AO$196,0))</f>
        <v/>
      </c>
      <c r="S114" s="9" t="str">
        <f t="array" ref="S114">INDEX('Data Log'!$T$2:$T$196,MATCH('Data Log_BI'!$A114,'Data Log'!$AO$2:$AO$196,0))</f>
        <v/>
      </c>
      <c r="T114" s="1" t="str">
        <f t="array" ref="T114">INDEX('Data Log'!$U$2:$U$196,MATCH('Data Log_BI'!$A114,'Data Log'!$AO$2:$AO$196,0))</f>
        <v/>
      </c>
      <c r="U114" s="1" t="str">
        <f t="array" ref="U114">INDEX('Data Log'!$V$2:$V$196,MATCH('Data Log_BI'!$A114,'Data Log'!$AO$2:$AO$196,0))</f>
        <v/>
      </c>
      <c r="V114" s="9" t="str">
        <f t="array" ref="V114">INDEX('Data Log'!$W$2:$W$196,MATCH('Data Log_BI'!$A114,'Data Log'!$AO$2:$AO$196,0))</f>
        <v/>
      </c>
      <c r="W114" s="1" t="str">
        <f t="array" ref="W114">INDEX('Data Log'!$X$2:$X$196,MATCH('Data Log_BI'!$A114,'Data Log'!$AO$2:$AO$196,0))</f>
        <v/>
      </c>
      <c r="X114" s="1" t="str">
        <f t="array" ref="X114">INDEX('Data Log'!$Y$2:$Y$196,MATCH('Data Log_BI'!$A114,'Data Log'!$AO$2:$AO$196,0))</f>
        <v/>
      </c>
      <c r="Y114" s="9" t="str">
        <f t="array" ref="Y114">INDEX('Data Log'!$Z$2:$Z$196,MATCH('Data Log_BI'!$A114,'Data Log'!$AO$2:$AO$196,0))</f>
        <v/>
      </c>
      <c r="Z114" s="1" t="str">
        <f t="array" ref="Z114">INDEX('Data Log'!$AA$2:$AA$196,MATCH('Data Log_BI'!$A114,'Data Log'!$AO$2:$AO$196,0))</f>
        <v/>
      </c>
      <c r="AA114" s="1" t="str">
        <f t="array" ref="AA114">INDEX('Data Log'!$AB$2:$AB$196,MATCH('Data Log_BI'!$A114,'Data Log'!$AO$2:$AO$196,0))</f>
        <v/>
      </c>
      <c r="AB114" s="9" t="str">
        <f t="array" ref="AB114">INDEX('Data Log'!$AC$2:$AC$196,MATCH('Data Log_BI'!$A114,'Data Log'!$AO$2:$AO$196,0))</f>
        <v/>
      </c>
      <c r="AC114" s="1" t="str">
        <f t="array" ref="AC114">INDEX('Data Log'!$AD$2:$AD$196,MATCH('Data Log_BI'!$A114,'Data Log'!$AO$2:$AO$196,0))</f>
        <v/>
      </c>
      <c r="AD114" s="1" t="str">
        <f t="array" ref="AD114">INDEX('Data Log'!$AE$2:$AE$196,MATCH('Data Log_BI'!$A114,'Data Log'!$AO$2:$AO$196,0))</f>
        <v/>
      </c>
      <c r="AE114" s="1" t="str">
        <f t="array" ref="AE114">INDEX('Data Log'!$AF$2:$AF$196,MATCH('Data Log_BI'!$A114,'Data Log'!$AO$2:$AO$196,0))</f>
        <v/>
      </c>
      <c r="AF114" s="9" t="str">
        <f t="array" ref="AF114">INDEX('Data Log'!$AG$2:$AG$196,MATCH('Data Log_BI'!$A114,'Data Log'!$AO$2:$AO$196,0))</f>
        <v/>
      </c>
      <c r="AG114" s="5" t="str">
        <f t="array" ref="AG114">INDEX('Data Log'!$AH$2:$AH$196,MATCH('Data Log_BI'!$A114,'Data Log'!$AO$2:$AO$196,0))</f>
        <v/>
      </c>
      <c r="AH114" s="15">
        <f t="array" ref="AH114">INDEX('Data Log'!$AI$2:$AI$196,MATCH('Data Log_BI'!$A114,'Data Log'!$AO$2:$AO$196,0))</f>
        <v>0</v>
      </c>
      <c r="AI114" s="1" t="str">
        <f t="array" ref="AI114">INDEX('Data Log'!$AJ$2:$AJ$196,MATCH('Data Log_BI'!$A114,'Data Log'!$AO$2:$AO$196,0))</f>
        <v/>
      </c>
      <c r="AJ114" s="9" t="str">
        <f t="array" ref="AJ114">INDEX('Data Log'!$AK$2:$AK$196,MATCH('Data Log_BI'!$A114,'Data Log'!$AO$2:$AO$196,0))</f>
        <v/>
      </c>
      <c r="AK114" s="1" t="str">
        <f t="array" ref="AK114">INDEX('Data Log'!$AL$2:$AL$196,MATCH('Data Log_BI'!$A114,'Data Log'!$AO$2:$AO$196,0))</f>
        <v/>
      </c>
      <c r="AL114" s="1" t="str">
        <f t="array" ref="AL114">INDEX('Data Log'!$AM$2:$AM$196,MATCH('Data Log_BI'!$A114,'Data Log'!$AO$2:$AO$196,0))</f>
        <v/>
      </c>
      <c r="AM114" s="9" t="str">
        <f t="array" ref="AM114">INDEX('Data Log'!$AN$2:$AN$196,MATCH('Data Log_BI'!$A114,'Data Log'!$AO$2:$AO$196,0))</f>
        <v/>
      </c>
      <c r="AN114" s="1">
        <f t="array" ref="AN114">INDEX('Data Log'!$A$2:$A$196,MATCH('Data Log_BI'!$A114,'Data Log'!$AO$2:$AO$196,0))</f>
        <v>399</v>
      </c>
    </row>
    <row r="115" ht="15.75" customHeight="1">
      <c r="A115" s="1" t="s">
        <v>1023</v>
      </c>
      <c r="B115" s="1" t="str">
        <f t="array" ref="B115">INDEX('Data Log'!$C$2:$C$196,MATCH('Data Log_BI'!$A115,'Data Log'!$AO$2:$AO$196,0))</f>
        <v>PG</v>
      </c>
      <c r="C115" s="9" t="str">
        <f t="array" ref="C115">INDEX('Data Log'!$D$2:$D$196,MATCH('Data Log_BI'!$A115,'Data Log'!$AO$2:$AO$196,0))</f>
        <v/>
      </c>
      <c r="D115" s="4" t="str">
        <f t="array" ref="D115">INDEX('Data Log'!$E$2:$E$196,MATCH('Data Log_BI'!$A115,'Data Log'!$AO$2:$AO$196,0))</f>
        <v>SR</v>
      </c>
      <c r="E115" s="4" t="str">
        <f t="array" ref="E115">INDEX('Data Log'!$F$2:$F$196,MATCH('Data Log_BI'!$A115,'Data Log'!$AO$2:$AO$196,0))</f>
        <v>SUR</v>
      </c>
      <c r="F115" s="4" t="str">
        <f t="array" ref="F115">INDEX('Data Log'!$G$2:$G$196,MATCH('Data Log_BI'!$A115,'Data Log'!$AO$2:$AO$196,0))</f>
        <v>Browns Engineering and Construction Pvt Ltd</v>
      </c>
      <c r="G115" s="14">
        <f t="array" ref="G115">INDEX('Data Log'!$H$2:$H$196,MATCH('Data Log_BI'!$A115,'Data Log'!$AO$2:$AO$196,0))</f>
        <v>0</v>
      </c>
      <c r="H115" s="14">
        <f t="array" ref="H115">INDEX('Data Log'!$I$2:$I$196,MATCH('Data Log_BI'!$A115,'Data Log'!$AO$2:$AO$196,0))</f>
        <v>1171118.2</v>
      </c>
      <c r="I115" s="5">
        <f t="array" ref="I115">INDEX('Data Log'!$J$2:$J$196,MATCH('Data Log_BI'!$A115,'Data Log'!$AO$2:$AO$196,0))</f>
        <v>2023</v>
      </c>
      <c r="J115" s="5" t="str">
        <f t="array" ref="J115">INDEX('Data Log'!$K$2:$K$196,MATCH('Data Log_BI'!$A115,'Data Log'!$AO$2:$AO$196,0))</f>
        <v>June</v>
      </c>
      <c r="K115" s="5" t="str">
        <f t="array" ref="K115">INDEX('Data Log'!$L$2:$L$196,MATCH('Data Log_BI'!$A115,'Data Log'!$AO$2:$AO$196,0))</f>
        <v/>
      </c>
      <c r="L115" s="4" t="str">
        <f t="array" ref="L115">INDEX('Data Log'!$M$2:$M$196,MATCH('Data Log_BI'!$A115,'Data Log'!$AO$2:$AO$196,0))</f>
        <v/>
      </c>
      <c r="M115" s="4" t="str">
        <f t="array" ref="M115">INDEX('Data Log'!$N$2:$N$196,MATCH('Data Log_BI'!$A115,'Data Log'!$AO$2:$AO$196,0))</f>
        <v>Create &amp; Upload PO</v>
      </c>
      <c r="N115" s="1" t="str">
        <f t="array" ref="N115">INDEX('Data Log'!$O$2:$O$196,MATCH('Data Log_BI'!$A115,'Data Log'!$AO$2:$AO$196,0))</f>
        <v/>
      </c>
      <c r="O115" s="9" t="str">
        <f t="array" ref="O115">INDEX('Data Log'!$P$2:$P$196,MATCH('Data Log_BI'!$A115,'Data Log'!$AO$2:$AO$196,0))</f>
        <v/>
      </c>
      <c r="P115" s="1" t="str">
        <f t="array" ref="P115">INDEX('Data Log'!$Q$2:$Q$196,MATCH('Data Log_BI'!$A115,'Data Log'!$AO$2:$AO$196,0))</f>
        <v/>
      </c>
      <c r="Q115" s="1" t="str">
        <f t="array" ref="Q115">INDEX('Data Log'!$R$2:$R$196,MATCH('Data Log_BI'!$A115,'Data Log'!$AO$2:$AO$196,0))</f>
        <v/>
      </c>
      <c r="R115" s="1" t="str">
        <f t="array" ref="R115">INDEX('Data Log'!$S$2:$S$196,MATCH('Data Log_BI'!$A115,'Data Log'!$AO$2:$AO$196,0))</f>
        <v/>
      </c>
      <c r="S115" s="9" t="str">
        <f t="array" ref="S115">INDEX('Data Log'!$T$2:$T$196,MATCH('Data Log_BI'!$A115,'Data Log'!$AO$2:$AO$196,0))</f>
        <v/>
      </c>
      <c r="T115" s="1" t="str">
        <f t="array" ref="T115">INDEX('Data Log'!$U$2:$U$196,MATCH('Data Log_BI'!$A115,'Data Log'!$AO$2:$AO$196,0))</f>
        <v/>
      </c>
      <c r="U115" s="1" t="str">
        <f t="array" ref="U115">INDEX('Data Log'!$V$2:$V$196,MATCH('Data Log_BI'!$A115,'Data Log'!$AO$2:$AO$196,0))</f>
        <v/>
      </c>
      <c r="V115" s="9" t="str">
        <f t="array" ref="V115">INDEX('Data Log'!$W$2:$W$196,MATCH('Data Log_BI'!$A115,'Data Log'!$AO$2:$AO$196,0))</f>
        <v/>
      </c>
      <c r="W115" s="1" t="str">
        <f t="array" ref="W115">INDEX('Data Log'!$X$2:$X$196,MATCH('Data Log_BI'!$A115,'Data Log'!$AO$2:$AO$196,0))</f>
        <v/>
      </c>
      <c r="X115" s="1" t="str">
        <f t="array" ref="X115">INDEX('Data Log'!$Y$2:$Y$196,MATCH('Data Log_BI'!$A115,'Data Log'!$AO$2:$AO$196,0))</f>
        <v/>
      </c>
      <c r="Y115" s="9" t="str">
        <f t="array" ref="Y115">INDEX('Data Log'!$Z$2:$Z$196,MATCH('Data Log_BI'!$A115,'Data Log'!$AO$2:$AO$196,0))</f>
        <v/>
      </c>
      <c r="Z115" s="1" t="str">
        <f t="array" ref="Z115">INDEX('Data Log'!$AA$2:$AA$196,MATCH('Data Log_BI'!$A115,'Data Log'!$AO$2:$AO$196,0))</f>
        <v/>
      </c>
      <c r="AA115" s="1" t="str">
        <f t="array" ref="AA115">INDEX('Data Log'!$AB$2:$AB$196,MATCH('Data Log_BI'!$A115,'Data Log'!$AO$2:$AO$196,0))</f>
        <v/>
      </c>
      <c r="AB115" s="9" t="str">
        <f t="array" ref="AB115">INDEX('Data Log'!$AC$2:$AC$196,MATCH('Data Log_BI'!$A115,'Data Log'!$AO$2:$AO$196,0))</f>
        <v/>
      </c>
      <c r="AC115" s="1" t="str">
        <f t="array" ref="AC115">INDEX('Data Log'!$AD$2:$AD$196,MATCH('Data Log_BI'!$A115,'Data Log'!$AO$2:$AO$196,0))</f>
        <v/>
      </c>
      <c r="AD115" s="1" t="str">
        <f t="array" ref="AD115">INDEX('Data Log'!$AE$2:$AE$196,MATCH('Data Log_BI'!$A115,'Data Log'!$AO$2:$AO$196,0))</f>
        <v>Approved</v>
      </c>
      <c r="AE115" s="1" t="str">
        <f t="array" ref="AE115">INDEX('Data Log'!$AF$2:$AF$196,MATCH('Data Log_BI'!$A115,'Data Log'!$AO$2:$AO$196,0))</f>
        <v>Nadeesha Ranaweera</v>
      </c>
      <c r="AF115" s="9">
        <f t="array" ref="AF115">INDEX('Data Log'!$AG$2:$AG$196,MATCH('Data Log_BI'!$A115,'Data Log'!$AO$2:$AO$196,0))</f>
        <v>45135.92134</v>
      </c>
      <c r="AG115" s="5">
        <f t="array" ref="AG115">INDEX('Data Log'!$AH$2:$AH$196,MATCH('Data Log_BI'!$A115,'Data Log'!$AO$2:$AO$196,0))</f>
        <v>3100028725</v>
      </c>
      <c r="AH115" s="15">
        <f t="array" ref="AH115">INDEX('Data Log'!$AI$2:$AI$196,MATCH('Data Log_BI'!$A115,'Data Log'!$AO$2:$AO$196,0))</f>
        <v>0</v>
      </c>
      <c r="AI115" s="1" t="str">
        <f t="array" ref="AI115">INDEX('Data Log'!$AJ$2:$AJ$196,MATCH('Data Log_BI'!$A115,'Data Log'!$AO$2:$AO$196,0))</f>
        <v/>
      </c>
      <c r="AJ115" s="9" t="str">
        <f t="array" ref="AJ115">INDEX('Data Log'!$AK$2:$AK$196,MATCH('Data Log_BI'!$A115,'Data Log'!$AO$2:$AO$196,0))</f>
        <v/>
      </c>
      <c r="AK115" s="1" t="str">
        <f t="array" ref="AK115">INDEX('Data Log'!$AL$2:$AL$196,MATCH('Data Log_BI'!$A115,'Data Log'!$AO$2:$AO$196,0))</f>
        <v/>
      </c>
      <c r="AL115" s="1" t="str">
        <f t="array" ref="AL115">INDEX('Data Log'!$AM$2:$AM$196,MATCH('Data Log_BI'!$A115,'Data Log'!$AO$2:$AO$196,0))</f>
        <v/>
      </c>
      <c r="AM115" s="9" t="str">
        <f t="array" ref="AM115">INDEX('Data Log'!$AN$2:$AN$196,MATCH('Data Log_BI'!$A115,'Data Log'!$AO$2:$AO$196,0))</f>
        <v/>
      </c>
      <c r="AN115" s="1">
        <f t="array" ref="AN115">INDEX('Data Log'!$A$2:$A$196,MATCH('Data Log_BI'!$A115,'Data Log'!$AO$2:$AO$196,0))</f>
        <v>577</v>
      </c>
    </row>
    <row r="116" ht="15.75" customHeight="1">
      <c r="A116" s="1" t="s">
        <v>1024</v>
      </c>
      <c r="B116" s="1" t="str">
        <f t="array" ref="B116">INDEX('Data Log'!$C$2:$C$196,MATCH('Data Log_BI'!$A116,'Data Log'!$AO$2:$AO$196,0))</f>
        <v>PG</v>
      </c>
      <c r="C116" s="9">
        <f t="array" ref="C116">INDEX('Data Log'!$D$2:$D$196,MATCH('Data Log_BI'!$A116,'Data Log'!$AO$2:$AO$196,0))</f>
        <v>45117.82778</v>
      </c>
      <c r="D116" s="4" t="str">
        <f t="array" ref="D116">INDEX('Data Log'!$E$2:$E$196,MATCH('Data Log_BI'!$A116,'Data Log'!$AO$2:$AO$196,0))</f>
        <v>SR</v>
      </c>
      <c r="E116" s="4" t="str">
        <f t="array" ref="E116">INDEX('Data Log'!$F$2:$F$196,MATCH('Data Log_BI'!$A116,'Data Log'!$AO$2:$AO$196,0))</f>
        <v>SUR</v>
      </c>
      <c r="F116" s="4" t="str">
        <f t="array" ref="F116">INDEX('Data Log'!$G$2:$G$196,MATCH('Data Log_BI'!$A116,'Data Log'!$AO$2:$AO$196,0))</f>
        <v>Browns Engineering and Construction Pvt Ltd</v>
      </c>
      <c r="G116" s="14">
        <f t="array" ref="G116">INDEX('Data Log'!$H$2:$H$196,MATCH('Data Log_BI'!$A116,'Data Log'!$AO$2:$AO$196,0))</f>
        <v>0</v>
      </c>
      <c r="H116" s="14">
        <f t="array" ref="H116">INDEX('Data Log'!$I$2:$I$196,MATCH('Data Log_BI'!$A116,'Data Log'!$AO$2:$AO$196,0))</f>
        <v>1171118.2</v>
      </c>
      <c r="I116" s="5">
        <f t="array" ref="I116">INDEX('Data Log'!$J$2:$J$196,MATCH('Data Log_BI'!$A116,'Data Log'!$AO$2:$AO$196,0))</f>
        <v>2023</v>
      </c>
      <c r="J116" s="5" t="str">
        <f t="array" ref="J116">INDEX('Data Log'!$K$2:$K$196,MATCH('Data Log_BI'!$A116,'Data Log'!$AO$2:$AO$196,0))</f>
        <v>June</v>
      </c>
      <c r="K116" s="5" t="str">
        <f t="array" ref="K116">INDEX('Data Log'!$L$2:$L$196,MATCH('Data Log_BI'!$A116,'Data Log'!$AO$2:$AO$196,0))</f>
        <v>Anuradha Gunathilaka</v>
      </c>
      <c r="L116" s="4" t="str">
        <f t="array" ref="L116">INDEX('Data Log'!$M$2:$M$196,MATCH('Data Log_BI'!$A116,'Data Log'!$AO$2:$AO$196,0))</f>
        <v/>
      </c>
      <c r="M116" s="4" t="str">
        <f t="array" ref="M116">INDEX('Data Log'!$N$2:$N$196,MATCH('Data Log_BI'!$A116,'Data Log'!$AO$2:$AO$196,0))</f>
        <v>Invoice Validation</v>
      </c>
      <c r="N116" s="1" t="str">
        <f t="array" ref="N116">INDEX('Data Log'!$O$2:$O$196,MATCH('Data Log_BI'!$A116,'Data Log'!$AO$2:$AO$196,0))</f>
        <v/>
      </c>
      <c r="O116" s="9" t="str">
        <f t="array" ref="O116">INDEX('Data Log'!$P$2:$P$196,MATCH('Data Log_BI'!$A116,'Data Log'!$AO$2:$AO$196,0))</f>
        <v/>
      </c>
      <c r="P116" s="1" t="str">
        <f t="array" ref="P116">INDEX('Data Log'!$Q$2:$Q$196,MATCH('Data Log_BI'!$A116,'Data Log'!$AO$2:$AO$196,0))</f>
        <v/>
      </c>
      <c r="Q116" s="1" t="str">
        <f t="array" ref="Q116">INDEX('Data Log'!$R$2:$R$196,MATCH('Data Log_BI'!$A116,'Data Log'!$AO$2:$AO$196,0))</f>
        <v>Approved</v>
      </c>
      <c r="R116" s="1" t="str">
        <f t="array" ref="R116">INDEX('Data Log'!$S$2:$S$196,MATCH('Data Log_BI'!$A116,'Data Log'!$AO$2:$AO$196,0))</f>
        <v>Anuradha Gunathilaka</v>
      </c>
      <c r="S116" s="9">
        <f t="array" ref="S116">INDEX('Data Log'!$T$2:$T$196,MATCH('Data Log_BI'!$A116,'Data Log'!$AO$2:$AO$196,0))</f>
        <v>45133.54139</v>
      </c>
      <c r="T116" s="1" t="str">
        <f t="array" ref="T116">INDEX('Data Log'!$U$2:$U$196,MATCH('Data Log_BI'!$A116,'Data Log'!$AO$2:$AO$196,0))</f>
        <v/>
      </c>
      <c r="U116" s="1" t="str">
        <f t="array" ref="U116">INDEX('Data Log'!$V$2:$V$196,MATCH('Data Log_BI'!$A116,'Data Log'!$AO$2:$AO$196,0))</f>
        <v/>
      </c>
      <c r="V116" s="9" t="str">
        <f t="array" ref="V116">INDEX('Data Log'!$W$2:$W$196,MATCH('Data Log_BI'!$A116,'Data Log'!$AO$2:$AO$196,0))</f>
        <v/>
      </c>
      <c r="W116" s="1" t="str">
        <f t="array" ref="W116">INDEX('Data Log'!$X$2:$X$196,MATCH('Data Log_BI'!$A116,'Data Log'!$AO$2:$AO$196,0))</f>
        <v/>
      </c>
      <c r="X116" s="1" t="str">
        <f t="array" ref="X116">INDEX('Data Log'!$Y$2:$Y$196,MATCH('Data Log_BI'!$A116,'Data Log'!$AO$2:$AO$196,0))</f>
        <v/>
      </c>
      <c r="Y116" s="9" t="str">
        <f t="array" ref="Y116">INDEX('Data Log'!$Z$2:$Z$196,MATCH('Data Log_BI'!$A116,'Data Log'!$AO$2:$AO$196,0))</f>
        <v/>
      </c>
      <c r="Z116" s="1" t="str">
        <f t="array" ref="Z116">INDEX('Data Log'!$AA$2:$AA$196,MATCH('Data Log_BI'!$A116,'Data Log'!$AO$2:$AO$196,0))</f>
        <v/>
      </c>
      <c r="AA116" s="1" t="str">
        <f t="array" ref="AA116">INDEX('Data Log'!$AB$2:$AB$196,MATCH('Data Log_BI'!$A116,'Data Log'!$AO$2:$AO$196,0))</f>
        <v/>
      </c>
      <c r="AB116" s="9" t="str">
        <f t="array" ref="AB116">INDEX('Data Log'!$AC$2:$AC$196,MATCH('Data Log_BI'!$A116,'Data Log'!$AO$2:$AO$196,0))</f>
        <v/>
      </c>
      <c r="AC116" s="1" t="str">
        <f t="array" ref="AC116">INDEX('Data Log'!$AD$2:$AD$196,MATCH('Data Log_BI'!$A116,'Data Log'!$AO$2:$AO$196,0))</f>
        <v/>
      </c>
      <c r="AD116" s="1" t="str">
        <f t="array" ref="AD116">INDEX('Data Log'!$AE$2:$AE$196,MATCH('Data Log_BI'!$A116,'Data Log'!$AO$2:$AO$196,0))</f>
        <v/>
      </c>
      <c r="AE116" s="1" t="str">
        <f t="array" ref="AE116">INDEX('Data Log'!$AF$2:$AF$196,MATCH('Data Log_BI'!$A116,'Data Log'!$AO$2:$AO$196,0))</f>
        <v/>
      </c>
      <c r="AF116" s="9" t="str">
        <f t="array" ref="AF116">INDEX('Data Log'!$AG$2:$AG$196,MATCH('Data Log_BI'!$A116,'Data Log'!$AO$2:$AO$196,0))</f>
        <v/>
      </c>
      <c r="AG116" s="5" t="str">
        <f t="array" ref="AG116">INDEX('Data Log'!$AH$2:$AH$196,MATCH('Data Log_BI'!$A116,'Data Log'!$AO$2:$AO$196,0))</f>
        <v/>
      </c>
      <c r="AH116" s="15">
        <f t="array" ref="AH116">INDEX('Data Log'!$AI$2:$AI$196,MATCH('Data Log_BI'!$A116,'Data Log'!$AO$2:$AO$196,0))</f>
        <v>0</v>
      </c>
      <c r="AI116" s="1" t="str">
        <f t="array" ref="AI116">INDEX('Data Log'!$AJ$2:$AJ$196,MATCH('Data Log_BI'!$A116,'Data Log'!$AO$2:$AO$196,0))</f>
        <v/>
      </c>
      <c r="AJ116" s="9" t="str">
        <f t="array" ref="AJ116">INDEX('Data Log'!$AK$2:$AK$196,MATCH('Data Log_BI'!$A116,'Data Log'!$AO$2:$AO$196,0))</f>
        <v/>
      </c>
      <c r="AK116" s="1" t="str">
        <f t="array" ref="AK116">INDEX('Data Log'!$AL$2:$AL$196,MATCH('Data Log_BI'!$A116,'Data Log'!$AO$2:$AO$196,0))</f>
        <v/>
      </c>
      <c r="AL116" s="1" t="str">
        <f t="array" ref="AL116">INDEX('Data Log'!$AM$2:$AM$196,MATCH('Data Log_BI'!$A116,'Data Log'!$AO$2:$AO$196,0))</f>
        <v/>
      </c>
      <c r="AM116" s="9" t="str">
        <f t="array" ref="AM116">INDEX('Data Log'!$AN$2:$AN$196,MATCH('Data Log_BI'!$A116,'Data Log'!$AO$2:$AO$196,0))</f>
        <v/>
      </c>
      <c r="AN116" s="1">
        <f t="array" ref="AN116">INDEX('Data Log'!$A$2:$A$196,MATCH('Data Log_BI'!$A116,'Data Log'!$AO$2:$AO$196,0))</f>
        <v>532</v>
      </c>
    </row>
    <row r="117" ht="15.75" customHeight="1">
      <c r="A117" s="1" t="s">
        <v>1025</v>
      </c>
      <c r="B117" s="1" t="str">
        <f t="array" ref="B117">INDEX('Data Log'!$C$2:$C$196,MATCH('Data Log_BI'!$A117,'Data Log'!$AO$2:$AO$196,0))</f>
        <v>PG</v>
      </c>
      <c r="C117" s="9" t="str">
        <f t="array" ref="C117">INDEX('Data Log'!$D$2:$D$196,MATCH('Data Log_BI'!$A117,'Data Log'!$AO$2:$AO$196,0))</f>
        <v/>
      </c>
      <c r="D117" s="4" t="str">
        <f t="array" ref="D117">INDEX('Data Log'!$E$2:$E$196,MATCH('Data Log_BI'!$A117,'Data Log'!$AO$2:$AO$196,0))</f>
        <v>SR</v>
      </c>
      <c r="E117" s="4" t="str">
        <f t="array" ref="E117">INDEX('Data Log'!$F$2:$F$196,MATCH('Data Log_BI'!$A117,'Data Log'!$AO$2:$AO$196,0))</f>
        <v>SUR</v>
      </c>
      <c r="F117" s="4" t="str">
        <f t="array" ref="F117">INDEX('Data Log'!$G$2:$G$196,MATCH('Data Log_BI'!$A117,'Data Log'!$AO$2:$AO$196,0))</f>
        <v>Browns Engineering and Construction Pvt Ltd</v>
      </c>
      <c r="G117" s="14">
        <f t="array" ref="G117">INDEX('Data Log'!$H$2:$H$196,MATCH('Data Log_BI'!$A117,'Data Log'!$AO$2:$AO$196,0))</f>
        <v>1171118.2</v>
      </c>
      <c r="H117" s="14">
        <f t="array" ref="H117">INDEX('Data Log'!$I$2:$I$196,MATCH('Data Log_BI'!$A117,'Data Log'!$AO$2:$AO$196,0))</f>
        <v>1171118.2</v>
      </c>
      <c r="I117" s="5">
        <f t="array" ref="I117">INDEX('Data Log'!$J$2:$J$196,MATCH('Data Log_BI'!$A117,'Data Log'!$AO$2:$AO$196,0))</f>
        <v>2023</v>
      </c>
      <c r="J117" s="5" t="str">
        <f t="array" ref="J117">INDEX('Data Log'!$K$2:$K$196,MATCH('Data Log_BI'!$A117,'Data Log'!$AO$2:$AO$196,0))</f>
        <v>June</v>
      </c>
      <c r="K117" s="5" t="str">
        <f t="array" ref="K117">INDEX('Data Log'!$L$2:$L$196,MATCH('Data Log_BI'!$A117,'Data Log'!$AO$2:$AO$196,0))</f>
        <v/>
      </c>
      <c r="L117" s="4" t="str">
        <f t="array" ref="L117">INDEX('Data Log'!$M$2:$M$196,MATCH('Data Log_BI'!$A117,'Data Log'!$AO$2:$AO$196,0))</f>
        <v/>
      </c>
      <c r="M117" s="4" t="str">
        <f t="array" ref="M117">INDEX('Data Log'!$N$2:$N$196,MATCH('Data Log_BI'!$A117,'Data Log'!$AO$2:$AO$196,0))</f>
        <v>SCM Invoice Validation</v>
      </c>
      <c r="N117" s="1" t="str">
        <f t="array" ref="N117">INDEX('Data Log'!$O$2:$O$196,MATCH('Data Log_BI'!$A117,'Data Log'!$AO$2:$AO$196,0))</f>
        <v/>
      </c>
      <c r="O117" s="9" t="str">
        <f t="array" ref="O117">INDEX('Data Log'!$P$2:$P$196,MATCH('Data Log_BI'!$A117,'Data Log'!$AO$2:$AO$196,0))</f>
        <v/>
      </c>
      <c r="P117" s="1" t="str">
        <f t="array" ref="P117">INDEX('Data Log'!$Q$2:$Q$196,MATCH('Data Log_BI'!$A117,'Data Log'!$AO$2:$AO$196,0))</f>
        <v/>
      </c>
      <c r="Q117" s="1" t="str">
        <f t="array" ref="Q117">INDEX('Data Log'!$R$2:$R$196,MATCH('Data Log_BI'!$A117,'Data Log'!$AO$2:$AO$196,0))</f>
        <v/>
      </c>
      <c r="R117" s="1" t="str">
        <f t="array" ref="R117">INDEX('Data Log'!$S$2:$S$196,MATCH('Data Log_BI'!$A117,'Data Log'!$AO$2:$AO$196,0))</f>
        <v/>
      </c>
      <c r="S117" s="9" t="str">
        <f t="array" ref="S117">INDEX('Data Log'!$T$2:$T$196,MATCH('Data Log_BI'!$A117,'Data Log'!$AO$2:$AO$196,0))</f>
        <v/>
      </c>
      <c r="T117" s="1" t="str">
        <f t="array" ref="T117">INDEX('Data Log'!$U$2:$U$196,MATCH('Data Log_BI'!$A117,'Data Log'!$AO$2:$AO$196,0))</f>
        <v/>
      </c>
      <c r="U117" s="1" t="str">
        <f t="array" ref="U117">INDEX('Data Log'!$V$2:$V$196,MATCH('Data Log_BI'!$A117,'Data Log'!$AO$2:$AO$196,0))</f>
        <v/>
      </c>
      <c r="V117" s="9" t="str">
        <f t="array" ref="V117">INDEX('Data Log'!$W$2:$W$196,MATCH('Data Log_BI'!$A117,'Data Log'!$AO$2:$AO$196,0))</f>
        <v/>
      </c>
      <c r="W117" s="1" t="str">
        <f t="array" ref="W117">INDEX('Data Log'!$X$2:$X$196,MATCH('Data Log_BI'!$A117,'Data Log'!$AO$2:$AO$196,0))</f>
        <v/>
      </c>
      <c r="X117" s="1" t="str">
        <f t="array" ref="X117">INDEX('Data Log'!$Y$2:$Y$196,MATCH('Data Log_BI'!$A117,'Data Log'!$AO$2:$AO$196,0))</f>
        <v/>
      </c>
      <c r="Y117" s="9" t="str">
        <f t="array" ref="Y117">INDEX('Data Log'!$Z$2:$Z$196,MATCH('Data Log_BI'!$A117,'Data Log'!$AO$2:$AO$196,0))</f>
        <v/>
      </c>
      <c r="Z117" s="1" t="str">
        <f t="array" ref="Z117">INDEX('Data Log'!$AA$2:$AA$196,MATCH('Data Log_BI'!$A117,'Data Log'!$AO$2:$AO$196,0))</f>
        <v>Approved</v>
      </c>
      <c r="AA117" s="1" t="str">
        <f t="array" ref="AA117">INDEX('Data Log'!$AB$2:$AB$196,MATCH('Data Log_BI'!$A117,'Data Log'!$AO$2:$AO$196,0))</f>
        <v>Rizwan Mohamed</v>
      </c>
      <c r="AB117" s="9">
        <f t="array" ref="AB117">INDEX('Data Log'!$AC$2:$AC$196,MATCH('Data Log_BI'!$A117,'Data Log'!$AO$2:$AO$196,0))</f>
        <v>45133.813</v>
      </c>
      <c r="AC117" s="1" t="str">
        <f t="array" ref="AC117">INDEX('Data Log'!$AD$2:$AD$196,MATCH('Data Log_BI'!$A117,'Data Log'!$AO$2:$AO$196,0))</f>
        <v/>
      </c>
      <c r="AD117" s="1" t="str">
        <f t="array" ref="AD117">INDEX('Data Log'!$AE$2:$AE$196,MATCH('Data Log_BI'!$A117,'Data Log'!$AO$2:$AO$196,0))</f>
        <v/>
      </c>
      <c r="AE117" s="1" t="str">
        <f t="array" ref="AE117">INDEX('Data Log'!$AF$2:$AF$196,MATCH('Data Log_BI'!$A117,'Data Log'!$AO$2:$AO$196,0))</f>
        <v/>
      </c>
      <c r="AF117" s="9" t="str">
        <f t="array" ref="AF117">INDEX('Data Log'!$AG$2:$AG$196,MATCH('Data Log_BI'!$A117,'Data Log'!$AO$2:$AO$196,0))</f>
        <v/>
      </c>
      <c r="AG117" s="5" t="str">
        <f t="array" ref="AG117">INDEX('Data Log'!$AH$2:$AH$196,MATCH('Data Log_BI'!$A117,'Data Log'!$AO$2:$AO$196,0))</f>
        <v/>
      </c>
      <c r="AH117" s="15">
        <f t="array" ref="AH117">INDEX('Data Log'!$AI$2:$AI$196,MATCH('Data Log_BI'!$A117,'Data Log'!$AO$2:$AO$196,0))</f>
        <v>0</v>
      </c>
      <c r="AI117" s="1" t="str">
        <f t="array" ref="AI117">INDEX('Data Log'!$AJ$2:$AJ$196,MATCH('Data Log_BI'!$A117,'Data Log'!$AO$2:$AO$196,0))</f>
        <v/>
      </c>
      <c r="AJ117" s="9" t="str">
        <f t="array" ref="AJ117">INDEX('Data Log'!$AK$2:$AK$196,MATCH('Data Log_BI'!$A117,'Data Log'!$AO$2:$AO$196,0))</f>
        <v/>
      </c>
      <c r="AK117" s="1" t="str">
        <f t="array" ref="AK117">INDEX('Data Log'!$AL$2:$AL$196,MATCH('Data Log_BI'!$A117,'Data Log'!$AO$2:$AO$196,0))</f>
        <v/>
      </c>
      <c r="AL117" s="1" t="str">
        <f t="array" ref="AL117">INDEX('Data Log'!$AM$2:$AM$196,MATCH('Data Log_BI'!$A117,'Data Log'!$AO$2:$AO$196,0))</f>
        <v/>
      </c>
      <c r="AM117" s="9" t="str">
        <f t="array" ref="AM117">INDEX('Data Log'!$AN$2:$AN$196,MATCH('Data Log_BI'!$A117,'Data Log'!$AO$2:$AO$196,0))</f>
        <v/>
      </c>
      <c r="AN117" s="1">
        <f t="array" ref="AN117">INDEX('Data Log'!$A$2:$A$196,MATCH('Data Log_BI'!$A117,'Data Log'!$AO$2:$AO$196,0))</f>
        <v>566</v>
      </c>
    </row>
    <row r="118" ht="15.75" customHeight="1">
      <c r="A118" s="1" t="s">
        <v>1026</v>
      </c>
      <c r="B118" s="1" t="str">
        <f t="array" ref="B118">INDEX('Data Log'!$C$2:$C$196,MATCH('Data Log_BI'!$A118,'Data Log'!$AO$2:$AO$196,0))</f>
        <v>PG</v>
      </c>
      <c r="C118" s="9">
        <f t="array" ref="C118">INDEX('Data Log'!$D$2:$D$196,MATCH('Data Log_BI'!$A118,'Data Log'!$AO$2:$AO$196,0))</f>
        <v>45117.82778</v>
      </c>
      <c r="D118" s="4" t="str">
        <f t="array" ref="D118">INDEX('Data Log'!$E$2:$E$196,MATCH('Data Log_BI'!$A118,'Data Log'!$AO$2:$AO$196,0))</f>
        <v>SR</v>
      </c>
      <c r="E118" s="4" t="str">
        <f t="array" ref="E118">INDEX('Data Log'!$F$2:$F$196,MATCH('Data Log_BI'!$A118,'Data Log'!$AO$2:$AO$196,0))</f>
        <v>SUR</v>
      </c>
      <c r="F118" s="4" t="str">
        <f t="array" ref="F118">INDEX('Data Log'!$G$2:$G$196,MATCH('Data Log_BI'!$A118,'Data Log'!$AO$2:$AO$196,0))</f>
        <v>Browns Engineering and Construction Pvt Ltd</v>
      </c>
      <c r="G118" s="14">
        <f t="array" ref="G118">INDEX('Data Log'!$H$2:$H$196,MATCH('Data Log_BI'!$A118,'Data Log'!$AO$2:$AO$196,0))</f>
        <v>1171118.2</v>
      </c>
      <c r="H118" s="14">
        <f t="array" ref="H118">INDEX('Data Log'!$I$2:$I$196,MATCH('Data Log_BI'!$A118,'Data Log'!$AO$2:$AO$196,0))</f>
        <v>1171118.2</v>
      </c>
      <c r="I118" s="5">
        <f t="array" ref="I118">INDEX('Data Log'!$J$2:$J$196,MATCH('Data Log_BI'!$A118,'Data Log'!$AO$2:$AO$196,0))</f>
        <v>2023</v>
      </c>
      <c r="J118" s="5" t="str">
        <f t="array" ref="J118">INDEX('Data Log'!$K$2:$K$196,MATCH('Data Log_BI'!$A118,'Data Log'!$AO$2:$AO$196,0))</f>
        <v>June</v>
      </c>
      <c r="K118" s="5" t="str">
        <f t="array" ref="K118">INDEX('Data Log'!$L$2:$L$196,MATCH('Data Log_BI'!$A118,'Data Log'!$AO$2:$AO$196,0))</f>
        <v/>
      </c>
      <c r="L118" s="4" t="str">
        <f t="array" ref="L118">INDEX('Data Log'!$M$2:$M$196,MATCH('Data Log_BI'!$A118,'Data Log'!$AO$2:$AO$196,0))</f>
        <v/>
      </c>
      <c r="M118" s="4" t="str">
        <f t="array" ref="M118">INDEX('Data Log'!$N$2:$N$196,MATCH('Data Log_BI'!$A118,'Data Log'!$AO$2:$AO$196,0))</f>
        <v>Submit Invoice</v>
      </c>
      <c r="N118" s="1" t="str">
        <f t="array" ref="N118">INDEX('Data Log'!$O$2:$O$196,MATCH('Data Log_BI'!$A118,'Data Log'!$AO$2:$AO$196,0))</f>
        <v>Kaveesha Perera</v>
      </c>
      <c r="O118" s="9">
        <f t="array" ref="O118">INDEX('Data Log'!$P$2:$P$196,MATCH('Data Log_BI'!$A118,'Data Log'!$AO$2:$AO$196,0))</f>
        <v>45133.4903</v>
      </c>
      <c r="P118" s="1" t="str">
        <f t="array" ref="P118">INDEX('Data Log'!$Q$2:$Q$196,MATCH('Data Log_BI'!$A118,'Data Log'!$AO$2:$AO$196,0))</f>
        <v/>
      </c>
      <c r="Q118" s="1" t="str">
        <f t="array" ref="Q118">INDEX('Data Log'!$R$2:$R$196,MATCH('Data Log_BI'!$A118,'Data Log'!$AO$2:$AO$196,0))</f>
        <v/>
      </c>
      <c r="R118" s="1" t="str">
        <f t="array" ref="R118">INDEX('Data Log'!$S$2:$S$196,MATCH('Data Log_BI'!$A118,'Data Log'!$AO$2:$AO$196,0))</f>
        <v/>
      </c>
      <c r="S118" s="9" t="str">
        <f t="array" ref="S118">INDEX('Data Log'!$T$2:$T$196,MATCH('Data Log_BI'!$A118,'Data Log'!$AO$2:$AO$196,0))</f>
        <v/>
      </c>
      <c r="T118" s="1" t="str">
        <f t="array" ref="T118">INDEX('Data Log'!$U$2:$U$196,MATCH('Data Log_BI'!$A118,'Data Log'!$AO$2:$AO$196,0))</f>
        <v/>
      </c>
      <c r="U118" s="1" t="str">
        <f t="array" ref="U118">INDEX('Data Log'!$V$2:$V$196,MATCH('Data Log_BI'!$A118,'Data Log'!$AO$2:$AO$196,0))</f>
        <v/>
      </c>
      <c r="V118" s="9" t="str">
        <f t="array" ref="V118">INDEX('Data Log'!$W$2:$W$196,MATCH('Data Log_BI'!$A118,'Data Log'!$AO$2:$AO$196,0))</f>
        <v/>
      </c>
      <c r="W118" s="1" t="str">
        <f t="array" ref="W118">INDEX('Data Log'!$X$2:$X$196,MATCH('Data Log_BI'!$A118,'Data Log'!$AO$2:$AO$196,0))</f>
        <v/>
      </c>
      <c r="X118" s="1" t="str">
        <f t="array" ref="X118">INDEX('Data Log'!$Y$2:$Y$196,MATCH('Data Log_BI'!$A118,'Data Log'!$AO$2:$AO$196,0))</f>
        <v/>
      </c>
      <c r="Y118" s="9" t="str">
        <f t="array" ref="Y118">INDEX('Data Log'!$Z$2:$Z$196,MATCH('Data Log_BI'!$A118,'Data Log'!$AO$2:$AO$196,0))</f>
        <v/>
      </c>
      <c r="Z118" s="1" t="str">
        <f t="array" ref="Z118">INDEX('Data Log'!$AA$2:$AA$196,MATCH('Data Log_BI'!$A118,'Data Log'!$AO$2:$AO$196,0))</f>
        <v/>
      </c>
      <c r="AA118" s="1" t="str">
        <f t="array" ref="AA118">INDEX('Data Log'!$AB$2:$AB$196,MATCH('Data Log_BI'!$A118,'Data Log'!$AO$2:$AO$196,0))</f>
        <v/>
      </c>
      <c r="AB118" s="9" t="str">
        <f t="array" ref="AB118">INDEX('Data Log'!$AC$2:$AC$196,MATCH('Data Log_BI'!$A118,'Data Log'!$AO$2:$AO$196,0))</f>
        <v/>
      </c>
      <c r="AC118" s="1" t="str">
        <f t="array" ref="AC118">INDEX('Data Log'!$AD$2:$AD$196,MATCH('Data Log_BI'!$A118,'Data Log'!$AO$2:$AO$196,0))</f>
        <v/>
      </c>
      <c r="AD118" s="1" t="str">
        <f t="array" ref="AD118">INDEX('Data Log'!$AE$2:$AE$196,MATCH('Data Log_BI'!$A118,'Data Log'!$AO$2:$AO$196,0))</f>
        <v/>
      </c>
      <c r="AE118" s="1" t="str">
        <f t="array" ref="AE118">INDEX('Data Log'!$AF$2:$AF$196,MATCH('Data Log_BI'!$A118,'Data Log'!$AO$2:$AO$196,0))</f>
        <v/>
      </c>
      <c r="AF118" s="9" t="str">
        <f t="array" ref="AF118">INDEX('Data Log'!$AG$2:$AG$196,MATCH('Data Log_BI'!$A118,'Data Log'!$AO$2:$AO$196,0))</f>
        <v/>
      </c>
      <c r="AG118" s="5" t="str">
        <f t="array" ref="AG118">INDEX('Data Log'!$AH$2:$AH$196,MATCH('Data Log_BI'!$A118,'Data Log'!$AO$2:$AO$196,0))</f>
        <v/>
      </c>
      <c r="AH118" s="15">
        <f t="array" ref="AH118">INDEX('Data Log'!$AI$2:$AI$196,MATCH('Data Log_BI'!$A118,'Data Log'!$AO$2:$AO$196,0))</f>
        <v>0</v>
      </c>
      <c r="AI118" s="1" t="str">
        <f t="array" ref="AI118">INDEX('Data Log'!$AJ$2:$AJ$196,MATCH('Data Log_BI'!$A118,'Data Log'!$AO$2:$AO$196,0))</f>
        <v/>
      </c>
      <c r="AJ118" s="9" t="str">
        <f t="array" ref="AJ118">INDEX('Data Log'!$AK$2:$AK$196,MATCH('Data Log_BI'!$A118,'Data Log'!$AO$2:$AO$196,0))</f>
        <v/>
      </c>
      <c r="AK118" s="1" t="str">
        <f t="array" ref="AK118">INDEX('Data Log'!$AL$2:$AL$196,MATCH('Data Log_BI'!$A118,'Data Log'!$AO$2:$AO$196,0))</f>
        <v/>
      </c>
      <c r="AL118" s="1" t="str">
        <f t="array" ref="AL118">INDEX('Data Log'!$AM$2:$AM$196,MATCH('Data Log_BI'!$A118,'Data Log'!$AO$2:$AO$196,0))</f>
        <v/>
      </c>
      <c r="AM118" s="9" t="str">
        <f t="array" ref="AM118">INDEX('Data Log'!$AN$2:$AN$196,MATCH('Data Log_BI'!$A118,'Data Log'!$AO$2:$AO$196,0))</f>
        <v/>
      </c>
      <c r="AN118" s="1">
        <f t="array" ref="AN118">INDEX('Data Log'!$A$2:$A$196,MATCH('Data Log_BI'!$A118,'Data Log'!$AO$2:$AO$196,0))</f>
        <v>529</v>
      </c>
    </row>
    <row r="119" ht="15.75" customHeight="1">
      <c r="A119" s="1" t="s">
        <v>1027</v>
      </c>
      <c r="B119" s="1" t="str">
        <f t="array" ref="B119">INDEX('Data Log'!$C$2:$C$196,MATCH('Data Log_BI'!$A119,'Data Log'!$AO$2:$AO$196,0))</f>
        <v>Refuel</v>
      </c>
      <c r="C119" s="9">
        <f t="array" ref="C119">INDEX('Data Log'!$D$2:$D$196,MATCH('Data Log_BI'!$A119,'Data Log'!$AO$2:$AO$196,0))</f>
        <v>45117.82708</v>
      </c>
      <c r="D119" s="4" t="str">
        <f t="array" ref="D119">INDEX('Data Log'!$E$2:$E$196,MATCH('Data Log_BI'!$A119,'Data Log'!$AO$2:$AO$196,0))</f>
        <v>SR</v>
      </c>
      <c r="E119" s="4" t="str">
        <f t="array" ref="E119">INDEX('Data Log'!$F$2:$F$196,MATCH('Data Log_BI'!$A119,'Data Log'!$AO$2:$AO$196,0))</f>
        <v>SUR</v>
      </c>
      <c r="F119" s="4" t="str">
        <f t="array" ref="F119">INDEX('Data Log'!$G$2:$G$196,MATCH('Data Log_BI'!$A119,'Data Log'!$AO$2:$AO$196,0))</f>
        <v>Browns Engineering and Construction Pvt Ltd</v>
      </c>
      <c r="G119" s="14">
        <f t="array" ref="G119">INDEX('Data Log'!$H$2:$H$196,MATCH('Data Log_BI'!$A119,'Data Log'!$AO$2:$AO$196,0))</f>
        <v>0</v>
      </c>
      <c r="H119" s="14">
        <f t="array" ref="H119">INDEX('Data Log'!$I$2:$I$196,MATCH('Data Log_BI'!$A119,'Data Log'!$AO$2:$AO$196,0))</f>
        <v>370990.98</v>
      </c>
      <c r="I119" s="5">
        <f t="array" ref="I119">INDEX('Data Log'!$J$2:$J$196,MATCH('Data Log_BI'!$A119,'Data Log'!$AO$2:$AO$196,0))</f>
        <v>2023</v>
      </c>
      <c r="J119" s="5" t="str">
        <f t="array" ref="J119">INDEX('Data Log'!$K$2:$K$196,MATCH('Data Log_BI'!$A119,'Data Log'!$AO$2:$AO$196,0))</f>
        <v>June</v>
      </c>
      <c r="K119" s="5" t="str">
        <f t="array" ref="K119">INDEX('Data Log'!$L$2:$L$196,MATCH('Data Log_BI'!$A119,'Data Log'!$AO$2:$AO$196,0))</f>
        <v>Anuradha Gunathilaka</v>
      </c>
      <c r="L119" s="4" t="str">
        <f t="array" ref="L119">INDEX('Data Log'!$M$2:$M$196,MATCH('Data Log_BI'!$A119,'Data Log'!$AO$2:$AO$196,0))</f>
        <v/>
      </c>
      <c r="M119" s="4" t="str">
        <f t="array" ref="M119">INDEX('Data Log'!$N$2:$N$196,MATCH('Data Log_BI'!$A119,'Data Log'!$AO$2:$AO$196,0))</f>
        <v>Invoice Validation</v>
      </c>
      <c r="N119" s="1" t="str">
        <f t="array" ref="N119">INDEX('Data Log'!$O$2:$O$196,MATCH('Data Log_BI'!$A119,'Data Log'!$AO$2:$AO$196,0))</f>
        <v/>
      </c>
      <c r="O119" s="9" t="str">
        <f t="array" ref="O119">INDEX('Data Log'!$P$2:$P$196,MATCH('Data Log_BI'!$A119,'Data Log'!$AO$2:$AO$196,0))</f>
        <v/>
      </c>
      <c r="P119" s="1" t="str">
        <f t="array" ref="P119">INDEX('Data Log'!$Q$2:$Q$196,MATCH('Data Log_BI'!$A119,'Data Log'!$AO$2:$AO$196,0))</f>
        <v/>
      </c>
      <c r="Q119" s="1" t="str">
        <f t="array" ref="Q119">INDEX('Data Log'!$R$2:$R$196,MATCH('Data Log_BI'!$A119,'Data Log'!$AO$2:$AO$196,0))</f>
        <v>Approved</v>
      </c>
      <c r="R119" s="1" t="str">
        <f t="array" ref="R119">INDEX('Data Log'!$S$2:$S$196,MATCH('Data Log_BI'!$A119,'Data Log'!$AO$2:$AO$196,0))</f>
        <v>Anuradha Gunathilaka</v>
      </c>
      <c r="S119" s="9">
        <f t="array" ref="S119">INDEX('Data Log'!$T$2:$T$196,MATCH('Data Log_BI'!$A119,'Data Log'!$AO$2:$AO$196,0))</f>
        <v>45131.36035</v>
      </c>
      <c r="T119" s="1" t="str">
        <f t="array" ref="T119">INDEX('Data Log'!$U$2:$U$196,MATCH('Data Log_BI'!$A119,'Data Log'!$AO$2:$AO$196,0))</f>
        <v/>
      </c>
      <c r="U119" s="1" t="str">
        <f t="array" ref="U119">INDEX('Data Log'!$V$2:$V$196,MATCH('Data Log_BI'!$A119,'Data Log'!$AO$2:$AO$196,0))</f>
        <v/>
      </c>
      <c r="V119" s="9" t="str">
        <f t="array" ref="V119">INDEX('Data Log'!$W$2:$W$196,MATCH('Data Log_BI'!$A119,'Data Log'!$AO$2:$AO$196,0))</f>
        <v/>
      </c>
      <c r="W119" s="1" t="str">
        <f t="array" ref="W119">INDEX('Data Log'!$X$2:$X$196,MATCH('Data Log_BI'!$A119,'Data Log'!$AO$2:$AO$196,0))</f>
        <v/>
      </c>
      <c r="X119" s="1" t="str">
        <f t="array" ref="X119">INDEX('Data Log'!$Y$2:$Y$196,MATCH('Data Log_BI'!$A119,'Data Log'!$AO$2:$AO$196,0))</f>
        <v/>
      </c>
      <c r="Y119" s="9" t="str">
        <f t="array" ref="Y119">INDEX('Data Log'!$Z$2:$Z$196,MATCH('Data Log_BI'!$A119,'Data Log'!$AO$2:$AO$196,0))</f>
        <v/>
      </c>
      <c r="Z119" s="1" t="str">
        <f t="array" ref="Z119">INDEX('Data Log'!$AA$2:$AA$196,MATCH('Data Log_BI'!$A119,'Data Log'!$AO$2:$AO$196,0))</f>
        <v/>
      </c>
      <c r="AA119" s="1" t="str">
        <f t="array" ref="AA119">INDEX('Data Log'!$AB$2:$AB$196,MATCH('Data Log_BI'!$A119,'Data Log'!$AO$2:$AO$196,0))</f>
        <v/>
      </c>
      <c r="AB119" s="9" t="str">
        <f t="array" ref="AB119">INDEX('Data Log'!$AC$2:$AC$196,MATCH('Data Log_BI'!$A119,'Data Log'!$AO$2:$AO$196,0))</f>
        <v/>
      </c>
      <c r="AC119" s="1" t="str">
        <f t="array" ref="AC119">INDEX('Data Log'!$AD$2:$AD$196,MATCH('Data Log_BI'!$A119,'Data Log'!$AO$2:$AO$196,0))</f>
        <v/>
      </c>
      <c r="AD119" s="1" t="str">
        <f t="array" ref="AD119">INDEX('Data Log'!$AE$2:$AE$196,MATCH('Data Log_BI'!$A119,'Data Log'!$AO$2:$AO$196,0))</f>
        <v/>
      </c>
      <c r="AE119" s="1" t="str">
        <f t="array" ref="AE119">INDEX('Data Log'!$AF$2:$AF$196,MATCH('Data Log_BI'!$A119,'Data Log'!$AO$2:$AO$196,0))</f>
        <v/>
      </c>
      <c r="AF119" s="9" t="str">
        <f t="array" ref="AF119">INDEX('Data Log'!$AG$2:$AG$196,MATCH('Data Log_BI'!$A119,'Data Log'!$AO$2:$AO$196,0))</f>
        <v/>
      </c>
      <c r="AG119" s="5" t="str">
        <f t="array" ref="AG119">INDEX('Data Log'!$AH$2:$AH$196,MATCH('Data Log_BI'!$A119,'Data Log'!$AO$2:$AO$196,0))</f>
        <v/>
      </c>
      <c r="AH119" s="15">
        <f t="array" ref="AH119">INDEX('Data Log'!$AI$2:$AI$196,MATCH('Data Log_BI'!$A119,'Data Log'!$AO$2:$AO$196,0))</f>
        <v>0</v>
      </c>
      <c r="AI119" s="1" t="str">
        <f t="array" ref="AI119">INDEX('Data Log'!$AJ$2:$AJ$196,MATCH('Data Log_BI'!$A119,'Data Log'!$AO$2:$AO$196,0))</f>
        <v/>
      </c>
      <c r="AJ119" s="9" t="str">
        <f t="array" ref="AJ119">INDEX('Data Log'!$AK$2:$AK$196,MATCH('Data Log_BI'!$A119,'Data Log'!$AO$2:$AO$196,0))</f>
        <v/>
      </c>
      <c r="AK119" s="1" t="str">
        <f t="array" ref="AK119">INDEX('Data Log'!$AL$2:$AL$196,MATCH('Data Log_BI'!$A119,'Data Log'!$AO$2:$AO$196,0))</f>
        <v/>
      </c>
      <c r="AL119" s="1" t="str">
        <f t="array" ref="AL119">INDEX('Data Log'!$AM$2:$AM$196,MATCH('Data Log_BI'!$A119,'Data Log'!$AO$2:$AO$196,0))</f>
        <v/>
      </c>
      <c r="AM119" s="9" t="str">
        <f t="array" ref="AM119">INDEX('Data Log'!$AN$2:$AN$196,MATCH('Data Log_BI'!$A119,'Data Log'!$AO$2:$AO$196,0))</f>
        <v/>
      </c>
      <c r="AN119" s="1">
        <f t="array" ref="AN119">INDEX('Data Log'!$A$2:$A$196,MATCH('Data Log_BI'!$A119,'Data Log'!$AO$2:$AO$196,0))</f>
        <v>400</v>
      </c>
    </row>
    <row r="120" ht="15.75" customHeight="1">
      <c r="A120" s="1" t="s">
        <v>1028</v>
      </c>
      <c r="B120" s="1" t="str">
        <f t="array" ref="B120">INDEX('Data Log'!$C$2:$C$196,MATCH('Data Log_BI'!$A120,'Data Log'!$AO$2:$AO$196,0))</f>
        <v>Refuel</v>
      </c>
      <c r="C120" s="9">
        <f t="array" ref="C120">INDEX('Data Log'!$D$2:$D$196,MATCH('Data Log_BI'!$A120,'Data Log'!$AO$2:$AO$196,0))</f>
        <v>45117.82708</v>
      </c>
      <c r="D120" s="4" t="str">
        <f t="array" ref="D120">INDEX('Data Log'!$E$2:$E$196,MATCH('Data Log_BI'!$A120,'Data Log'!$AO$2:$AO$196,0))</f>
        <v>SR</v>
      </c>
      <c r="E120" s="4" t="str">
        <f t="array" ref="E120">INDEX('Data Log'!$F$2:$F$196,MATCH('Data Log_BI'!$A120,'Data Log'!$AO$2:$AO$196,0))</f>
        <v>SUR</v>
      </c>
      <c r="F120" s="4" t="str">
        <f t="array" ref="F120">INDEX('Data Log'!$G$2:$G$196,MATCH('Data Log_BI'!$A120,'Data Log'!$AO$2:$AO$196,0))</f>
        <v>Browns Engineering and Construction Pvt Ltd</v>
      </c>
      <c r="G120" s="14">
        <f t="array" ref="G120">INDEX('Data Log'!$H$2:$H$196,MATCH('Data Log_BI'!$A120,'Data Log'!$AO$2:$AO$196,0))</f>
        <v>370990.98</v>
      </c>
      <c r="H120" s="14">
        <f t="array" ref="H120">INDEX('Data Log'!$I$2:$I$196,MATCH('Data Log_BI'!$A120,'Data Log'!$AO$2:$AO$196,0))</f>
        <v>0</v>
      </c>
      <c r="I120" s="5">
        <f t="array" ref="I120">INDEX('Data Log'!$J$2:$J$196,MATCH('Data Log_BI'!$A120,'Data Log'!$AO$2:$AO$196,0))</f>
        <v>2023</v>
      </c>
      <c r="J120" s="5" t="str">
        <f t="array" ref="J120">INDEX('Data Log'!$K$2:$K$196,MATCH('Data Log_BI'!$A120,'Data Log'!$AO$2:$AO$196,0))</f>
        <v>June</v>
      </c>
      <c r="K120" s="5" t="str">
        <f t="array" ref="K120">INDEX('Data Log'!$L$2:$L$196,MATCH('Data Log_BI'!$A120,'Data Log'!$AO$2:$AO$196,0))</f>
        <v>Anuradha Gunathilaka</v>
      </c>
      <c r="L120" s="4">
        <f t="array" ref="L120">INDEX('Data Log'!$M$2:$M$196,MATCH('Data Log_BI'!$A120,'Data Log'!$AO$2:$AO$196,0))</f>
        <v>45127.63128</v>
      </c>
      <c r="M120" s="4" t="str">
        <f t="array" ref="M120">INDEX('Data Log'!$N$2:$N$196,MATCH('Data Log_BI'!$A120,'Data Log'!$AO$2:$AO$196,0))</f>
        <v>Region Update</v>
      </c>
      <c r="N120" s="1" t="str">
        <f t="array" ref="N120">INDEX('Data Log'!$O$2:$O$196,MATCH('Data Log_BI'!$A120,'Data Log'!$AO$2:$AO$196,0))</f>
        <v/>
      </c>
      <c r="O120" s="9" t="str">
        <f t="array" ref="O120">INDEX('Data Log'!$P$2:$P$196,MATCH('Data Log_BI'!$A120,'Data Log'!$AO$2:$AO$196,0))</f>
        <v/>
      </c>
      <c r="P120" s="1" t="str">
        <f t="array" ref="P120">INDEX('Data Log'!$Q$2:$Q$196,MATCH('Data Log_BI'!$A120,'Data Log'!$AO$2:$AO$196,0))</f>
        <v/>
      </c>
      <c r="Q120" s="1" t="str">
        <f t="array" ref="Q120">INDEX('Data Log'!$R$2:$R$196,MATCH('Data Log_BI'!$A120,'Data Log'!$AO$2:$AO$196,0))</f>
        <v/>
      </c>
      <c r="R120" s="1" t="str">
        <f t="array" ref="R120">INDEX('Data Log'!$S$2:$S$196,MATCH('Data Log_BI'!$A120,'Data Log'!$AO$2:$AO$196,0))</f>
        <v/>
      </c>
      <c r="S120" s="9" t="str">
        <f t="array" ref="S120">INDEX('Data Log'!$T$2:$T$196,MATCH('Data Log_BI'!$A120,'Data Log'!$AO$2:$AO$196,0))</f>
        <v/>
      </c>
      <c r="T120" s="1" t="str">
        <f t="array" ref="T120">INDEX('Data Log'!$U$2:$U$196,MATCH('Data Log_BI'!$A120,'Data Log'!$AO$2:$AO$196,0))</f>
        <v/>
      </c>
      <c r="U120" s="1" t="str">
        <f t="array" ref="U120">INDEX('Data Log'!$V$2:$V$196,MATCH('Data Log_BI'!$A120,'Data Log'!$AO$2:$AO$196,0))</f>
        <v/>
      </c>
      <c r="V120" s="9" t="str">
        <f t="array" ref="V120">INDEX('Data Log'!$W$2:$W$196,MATCH('Data Log_BI'!$A120,'Data Log'!$AO$2:$AO$196,0))</f>
        <v/>
      </c>
      <c r="W120" s="1" t="str">
        <f t="array" ref="W120">INDEX('Data Log'!$X$2:$X$196,MATCH('Data Log_BI'!$A120,'Data Log'!$AO$2:$AO$196,0))</f>
        <v/>
      </c>
      <c r="X120" s="1" t="str">
        <f t="array" ref="X120">INDEX('Data Log'!$Y$2:$Y$196,MATCH('Data Log_BI'!$A120,'Data Log'!$AO$2:$AO$196,0))</f>
        <v/>
      </c>
      <c r="Y120" s="9" t="str">
        <f t="array" ref="Y120">INDEX('Data Log'!$Z$2:$Z$196,MATCH('Data Log_BI'!$A120,'Data Log'!$AO$2:$AO$196,0))</f>
        <v/>
      </c>
      <c r="Z120" s="1" t="str">
        <f t="array" ref="Z120">INDEX('Data Log'!$AA$2:$AA$196,MATCH('Data Log_BI'!$A120,'Data Log'!$AO$2:$AO$196,0))</f>
        <v/>
      </c>
      <c r="AA120" s="1" t="str">
        <f t="array" ref="AA120">INDEX('Data Log'!$AB$2:$AB$196,MATCH('Data Log_BI'!$A120,'Data Log'!$AO$2:$AO$196,0))</f>
        <v/>
      </c>
      <c r="AB120" s="9" t="str">
        <f t="array" ref="AB120">INDEX('Data Log'!$AC$2:$AC$196,MATCH('Data Log_BI'!$A120,'Data Log'!$AO$2:$AO$196,0))</f>
        <v/>
      </c>
      <c r="AC120" s="1" t="str">
        <f t="array" ref="AC120">INDEX('Data Log'!$AD$2:$AD$196,MATCH('Data Log_BI'!$A120,'Data Log'!$AO$2:$AO$196,0))</f>
        <v/>
      </c>
      <c r="AD120" s="1" t="str">
        <f t="array" ref="AD120">INDEX('Data Log'!$AE$2:$AE$196,MATCH('Data Log_BI'!$A120,'Data Log'!$AO$2:$AO$196,0))</f>
        <v/>
      </c>
      <c r="AE120" s="1" t="str">
        <f t="array" ref="AE120">INDEX('Data Log'!$AF$2:$AF$196,MATCH('Data Log_BI'!$A120,'Data Log'!$AO$2:$AO$196,0))</f>
        <v/>
      </c>
      <c r="AF120" s="9" t="str">
        <f t="array" ref="AF120">INDEX('Data Log'!$AG$2:$AG$196,MATCH('Data Log_BI'!$A120,'Data Log'!$AO$2:$AO$196,0))</f>
        <v/>
      </c>
      <c r="AG120" s="5" t="str">
        <f t="array" ref="AG120">INDEX('Data Log'!$AH$2:$AH$196,MATCH('Data Log_BI'!$A120,'Data Log'!$AO$2:$AO$196,0))</f>
        <v/>
      </c>
      <c r="AH120" s="15">
        <f t="array" ref="AH120">INDEX('Data Log'!$AI$2:$AI$196,MATCH('Data Log_BI'!$A120,'Data Log'!$AO$2:$AO$196,0))</f>
        <v>0</v>
      </c>
      <c r="AI120" s="1" t="str">
        <f t="array" ref="AI120">INDEX('Data Log'!$AJ$2:$AJ$196,MATCH('Data Log_BI'!$A120,'Data Log'!$AO$2:$AO$196,0))</f>
        <v/>
      </c>
      <c r="AJ120" s="9" t="str">
        <f t="array" ref="AJ120">INDEX('Data Log'!$AK$2:$AK$196,MATCH('Data Log_BI'!$A120,'Data Log'!$AO$2:$AO$196,0))</f>
        <v/>
      </c>
      <c r="AK120" s="1" t="str">
        <f t="array" ref="AK120">INDEX('Data Log'!$AL$2:$AL$196,MATCH('Data Log_BI'!$A120,'Data Log'!$AO$2:$AO$196,0))</f>
        <v/>
      </c>
      <c r="AL120" s="1" t="str">
        <f t="array" ref="AL120">INDEX('Data Log'!$AM$2:$AM$196,MATCH('Data Log_BI'!$A120,'Data Log'!$AO$2:$AO$196,0))</f>
        <v/>
      </c>
      <c r="AM120" s="9" t="str">
        <f t="array" ref="AM120">INDEX('Data Log'!$AN$2:$AN$196,MATCH('Data Log_BI'!$A120,'Data Log'!$AO$2:$AO$196,0))</f>
        <v/>
      </c>
      <c r="AN120" s="1">
        <f t="array" ref="AN120">INDEX('Data Log'!$A$2:$A$196,MATCH('Data Log_BI'!$A120,'Data Log'!$AO$2:$AO$196,0))</f>
        <v>333</v>
      </c>
    </row>
    <row r="121" ht="15.75" customHeight="1">
      <c r="A121" s="1" t="s">
        <v>1029</v>
      </c>
      <c r="B121" s="1" t="str">
        <f t="array" ref="B121">INDEX('Data Log'!$C$2:$C$196,MATCH('Data Log_BI'!$A121,'Data Log'!$AO$2:$AO$196,0))</f>
        <v>Refuel</v>
      </c>
      <c r="C121" s="9" t="str">
        <f t="array" ref="C121">INDEX('Data Log'!$D$2:$D$196,MATCH('Data Log_BI'!$A121,'Data Log'!$AO$2:$AO$196,0))</f>
        <v/>
      </c>
      <c r="D121" s="4" t="str">
        <f t="array" ref="D121">INDEX('Data Log'!$E$2:$E$196,MATCH('Data Log_BI'!$A121,'Data Log'!$AO$2:$AO$196,0))</f>
        <v>SR</v>
      </c>
      <c r="E121" s="4" t="str">
        <f t="array" ref="E121">INDEX('Data Log'!$F$2:$F$196,MATCH('Data Log_BI'!$A121,'Data Log'!$AO$2:$AO$196,0))</f>
        <v>SUR</v>
      </c>
      <c r="F121" s="4" t="str">
        <f t="array" ref="F121">INDEX('Data Log'!$G$2:$G$196,MATCH('Data Log_BI'!$A121,'Data Log'!$AO$2:$AO$196,0))</f>
        <v>Browns Engineering and Construction Pvt Ltd</v>
      </c>
      <c r="G121" s="14">
        <f t="array" ref="G121">INDEX('Data Log'!$H$2:$H$196,MATCH('Data Log_BI'!$A121,'Data Log'!$AO$2:$AO$196,0))</f>
        <v>370990.98</v>
      </c>
      <c r="H121" s="14">
        <f t="array" ref="H121">INDEX('Data Log'!$I$2:$I$196,MATCH('Data Log_BI'!$A121,'Data Log'!$AO$2:$AO$196,0))</f>
        <v>370990.98</v>
      </c>
      <c r="I121" s="5">
        <f t="array" ref="I121">INDEX('Data Log'!$J$2:$J$196,MATCH('Data Log_BI'!$A121,'Data Log'!$AO$2:$AO$196,0))</f>
        <v>2023</v>
      </c>
      <c r="J121" s="5" t="str">
        <f t="array" ref="J121">INDEX('Data Log'!$K$2:$K$196,MATCH('Data Log_BI'!$A121,'Data Log'!$AO$2:$AO$196,0))</f>
        <v>June</v>
      </c>
      <c r="K121" s="5" t="str">
        <f t="array" ref="K121">INDEX('Data Log'!$L$2:$L$196,MATCH('Data Log_BI'!$A121,'Data Log'!$AO$2:$AO$196,0))</f>
        <v/>
      </c>
      <c r="L121" s="4" t="str">
        <f t="array" ref="L121">INDEX('Data Log'!$M$2:$M$196,MATCH('Data Log_BI'!$A121,'Data Log'!$AO$2:$AO$196,0))</f>
        <v/>
      </c>
      <c r="M121" s="4" t="str">
        <f t="array" ref="M121">INDEX('Data Log'!$N$2:$N$196,MATCH('Data Log_BI'!$A121,'Data Log'!$AO$2:$AO$196,0))</f>
        <v>SCM Invoice Validation</v>
      </c>
      <c r="N121" s="1" t="str">
        <f t="array" ref="N121">INDEX('Data Log'!$O$2:$O$196,MATCH('Data Log_BI'!$A121,'Data Log'!$AO$2:$AO$196,0))</f>
        <v/>
      </c>
      <c r="O121" s="9" t="str">
        <f t="array" ref="O121">INDEX('Data Log'!$P$2:$P$196,MATCH('Data Log_BI'!$A121,'Data Log'!$AO$2:$AO$196,0))</f>
        <v/>
      </c>
      <c r="P121" s="1" t="str">
        <f t="array" ref="P121">INDEX('Data Log'!$Q$2:$Q$196,MATCH('Data Log_BI'!$A121,'Data Log'!$AO$2:$AO$196,0))</f>
        <v/>
      </c>
      <c r="Q121" s="1" t="str">
        <f t="array" ref="Q121">INDEX('Data Log'!$R$2:$R$196,MATCH('Data Log_BI'!$A121,'Data Log'!$AO$2:$AO$196,0))</f>
        <v/>
      </c>
      <c r="R121" s="1" t="str">
        <f t="array" ref="R121">INDEX('Data Log'!$S$2:$S$196,MATCH('Data Log_BI'!$A121,'Data Log'!$AO$2:$AO$196,0))</f>
        <v/>
      </c>
      <c r="S121" s="9" t="str">
        <f t="array" ref="S121">INDEX('Data Log'!$T$2:$T$196,MATCH('Data Log_BI'!$A121,'Data Log'!$AO$2:$AO$196,0))</f>
        <v/>
      </c>
      <c r="T121" s="1" t="str">
        <f t="array" ref="T121">INDEX('Data Log'!$U$2:$U$196,MATCH('Data Log_BI'!$A121,'Data Log'!$AO$2:$AO$196,0))</f>
        <v/>
      </c>
      <c r="U121" s="1" t="str">
        <f t="array" ref="U121">INDEX('Data Log'!$V$2:$V$196,MATCH('Data Log_BI'!$A121,'Data Log'!$AO$2:$AO$196,0))</f>
        <v/>
      </c>
      <c r="V121" s="9" t="str">
        <f t="array" ref="V121">INDEX('Data Log'!$W$2:$W$196,MATCH('Data Log_BI'!$A121,'Data Log'!$AO$2:$AO$196,0))</f>
        <v/>
      </c>
      <c r="W121" s="1" t="str">
        <f t="array" ref="W121">INDEX('Data Log'!$X$2:$X$196,MATCH('Data Log_BI'!$A121,'Data Log'!$AO$2:$AO$196,0))</f>
        <v/>
      </c>
      <c r="X121" s="1" t="str">
        <f t="array" ref="X121">INDEX('Data Log'!$Y$2:$Y$196,MATCH('Data Log_BI'!$A121,'Data Log'!$AO$2:$AO$196,0))</f>
        <v/>
      </c>
      <c r="Y121" s="9" t="str">
        <f t="array" ref="Y121">INDEX('Data Log'!$Z$2:$Z$196,MATCH('Data Log_BI'!$A121,'Data Log'!$AO$2:$AO$196,0))</f>
        <v/>
      </c>
      <c r="Z121" s="1" t="str">
        <f t="array" ref="Z121">INDEX('Data Log'!$AA$2:$AA$196,MATCH('Data Log_BI'!$A121,'Data Log'!$AO$2:$AO$196,0))</f>
        <v>Approved</v>
      </c>
      <c r="AA121" s="1" t="str">
        <f t="array" ref="AA121">INDEX('Data Log'!$AB$2:$AB$196,MATCH('Data Log_BI'!$A121,'Data Log'!$AO$2:$AO$196,0))</f>
        <v>Rizwan Mohamed</v>
      </c>
      <c r="AB121" s="9">
        <f t="array" ref="AB121">INDEX('Data Log'!$AC$2:$AC$196,MATCH('Data Log_BI'!$A121,'Data Log'!$AO$2:$AO$196,0))</f>
        <v>45131.69514</v>
      </c>
      <c r="AC121" s="1" t="str">
        <f t="array" ref="AC121">INDEX('Data Log'!$AD$2:$AD$196,MATCH('Data Log_BI'!$A121,'Data Log'!$AO$2:$AO$196,0))</f>
        <v/>
      </c>
      <c r="AD121" s="1" t="str">
        <f t="array" ref="AD121">INDEX('Data Log'!$AE$2:$AE$196,MATCH('Data Log_BI'!$A121,'Data Log'!$AO$2:$AO$196,0))</f>
        <v/>
      </c>
      <c r="AE121" s="1" t="str">
        <f t="array" ref="AE121">INDEX('Data Log'!$AF$2:$AF$196,MATCH('Data Log_BI'!$A121,'Data Log'!$AO$2:$AO$196,0))</f>
        <v/>
      </c>
      <c r="AF121" s="9" t="str">
        <f t="array" ref="AF121">INDEX('Data Log'!$AG$2:$AG$196,MATCH('Data Log_BI'!$A121,'Data Log'!$AO$2:$AO$196,0))</f>
        <v/>
      </c>
      <c r="AG121" s="5" t="str">
        <f t="array" ref="AG121">INDEX('Data Log'!$AH$2:$AH$196,MATCH('Data Log_BI'!$A121,'Data Log'!$AO$2:$AO$196,0))</f>
        <v/>
      </c>
      <c r="AH121" s="15">
        <f t="array" ref="AH121">INDEX('Data Log'!$AI$2:$AI$196,MATCH('Data Log_BI'!$A121,'Data Log'!$AO$2:$AO$196,0))</f>
        <v>0</v>
      </c>
      <c r="AI121" s="1" t="str">
        <f t="array" ref="AI121">INDEX('Data Log'!$AJ$2:$AJ$196,MATCH('Data Log_BI'!$A121,'Data Log'!$AO$2:$AO$196,0))</f>
        <v/>
      </c>
      <c r="AJ121" s="9" t="str">
        <f t="array" ref="AJ121">INDEX('Data Log'!$AK$2:$AK$196,MATCH('Data Log_BI'!$A121,'Data Log'!$AO$2:$AO$196,0))</f>
        <v/>
      </c>
      <c r="AK121" s="1" t="str">
        <f t="array" ref="AK121">INDEX('Data Log'!$AL$2:$AL$196,MATCH('Data Log_BI'!$A121,'Data Log'!$AO$2:$AO$196,0))</f>
        <v/>
      </c>
      <c r="AL121" s="1" t="str">
        <f t="array" ref="AL121">INDEX('Data Log'!$AM$2:$AM$196,MATCH('Data Log_BI'!$A121,'Data Log'!$AO$2:$AO$196,0))</f>
        <v/>
      </c>
      <c r="AM121" s="9" t="str">
        <f t="array" ref="AM121">INDEX('Data Log'!$AN$2:$AN$196,MATCH('Data Log_BI'!$A121,'Data Log'!$AO$2:$AO$196,0))</f>
        <v/>
      </c>
      <c r="AN121" s="1">
        <f t="array" ref="AN121">INDEX('Data Log'!$A$2:$A$196,MATCH('Data Log_BI'!$A121,'Data Log'!$AO$2:$AO$196,0))</f>
        <v>464</v>
      </c>
    </row>
    <row r="122" ht="15.75" customHeight="1">
      <c r="A122" s="1" t="s">
        <v>1030</v>
      </c>
      <c r="B122" s="1" t="str">
        <f t="array" ref="B122">INDEX('Data Log'!$C$2:$C$196,MATCH('Data Log_BI'!$A122,'Data Log'!$AO$2:$AO$196,0))</f>
        <v>Refuel</v>
      </c>
      <c r="C122" s="9">
        <f t="array" ref="C122">INDEX('Data Log'!$D$2:$D$196,MATCH('Data Log_BI'!$A122,'Data Log'!$AO$2:$AO$196,0))</f>
        <v>45117.82708</v>
      </c>
      <c r="D122" s="4" t="str">
        <f t="array" ref="D122">INDEX('Data Log'!$E$2:$E$196,MATCH('Data Log_BI'!$A122,'Data Log'!$AO$2:$AO$196,0))</f>
        <v>SR</v>
      </c>
      <c r="E122" s="4" t="str">
        <f t="array" ref="E122">INDEX('Data Log'!$F$2:$F$196,MATCH('Data Log_BI'!$A122,'Data Log'!$AO$2:$AO$196,0))</f>
        <v>SUR</v>
      </c>
      <c r="F122" s="4" t="str">
        <f t="array" ref="F122">INDEX('Data Log'!$G$2:$G$196,MATCH('Data Log_BI'!$A122,'Data Log'!$AO$2:$AO$196,0))</f>
        <v>Browns Engineering and Construction Pvt Ltd</v>
      </c>
      <c r="G122" s="14">
        <f t="array" ref="G122">INDEX('Data Log'!$H$2:$H$196,MATCH('Data Log_BI'!$A122,'Data Log'!$AO$2:$AO$196,0))</f>
        <v>370990.98</v>
      </c>
      <c r="H122" s="14">
        <f t="array" ref="H122">INDEX('Data Log'!$I$2:$I$196,MATCH('Data Log_BI'!$A122,'Data Log'!$AO$2:$AO$196,0))</f>
        <v>370990.98</v>
      </c>
      <c r="I122" s="5">
        <f t="array" ref="I122">INDEX('Data Log'!$J$2:$J$196,MATCH('Data Log_BI'!$A122,'Data Log'!$AO$2:$AO$196,0))</f>
        <v>2023</v>
      </c>
      <c r="J122" s="5" t="str">
        <f t="array" ref="J122">INDEX('Data Log'!$K$2:$K$196,MATCH('Data Log_BI'!$A122,'Data Log'!$AO$2:$AO$196,0))</f>
        <v>June</v>
      </c>
      <c r="K122" s="5" t="str">
        <f t="array" ref="K122">INDEX('Data Log'!$L$2:$L$196,MATCH('Data Log_BI'!$A122,'Data Log'!$AO$2:$AO$196,0))</f>
        <v/>
      </c>
      <c r="L122" s="4" t="str">
        <f t="array" ref="L122">INDEX('Data Log'!$M$2:$M$196,MATCH('Data Log_BI'!$A122,'Data Log'!$AO$2:$AO$196,0))</f>
        <v/>
      </c>
      <c r="M122" s="4" t="str">
        <f t="array" ref="M122">INDEX('Data Log'!$N$2:$N$196,MATCH('Data Log_BI'!$A122,'Data Log'!$AO$2:$AO$196,0))</f>
        <v>Submit Invoice</v>
      </c>
      <c r="N122" s="1" t="str">
        <f t="array" ref="N122">INDEX('Data Log'!$O$2:$O$196,MATCH('Data Log_BI'!$A122,'Data Log'!$AO$2:$AO$196,0))</f>
        <v>Kaveesha Perera</v>
      </c>
      <c r="O122" s="9">
        <f t="array" ref="O122">INDEX('Data Log'!$P$2:$P$196,MATCH('Data Log_BI'!$A122,'Data Log'!$AO$2:$AO$196,0))</f>
        <v>45128.6434</v>
      </c>
      <c r="P122" s="1" t="str">
        <f t="array" ref="P122">INDEX('Data Log'!$Q$2:$Q$196,MATCH('Data Log_BI'!$A122,'Data Log'!$AO$2:$AO$196,0))</f>
        <v/>
      </c>
      <c r="Q122" s="1" t="str">
        <f t="array" ref="Q122">INDEX('Data Log'!$R$2:$R$196,MATCH('Data Log_BI'!$A122,'Data Log'!$AO$2:$AO$196,0))</f>
        <v/>
      </c>
      <c r="R122" s="1" t="str">
        <f t="array" ref="R122">INDEX('Data Log'!$S$2:$S$196,MATCH('Data Log_BI'!$A122,'Data Log'!$AO$2:$AO$196,0))</f>
        <v/>
      </c>
      <c r="S122" s="9" t="str">
        <f t="array" ref="S122">INDEX('Data Log'!$T$2:$T$196,MATCH('Data Log_BI'!$A122,'Data Log'!$AO$2:$AO$196,0))</f>
        <v/>
      </c>
      <c r="T122" s="1" t="str">
        <f t="array" ref="T122">INDEX('Data Log'!$U$2:$U$196,MATCH('Data Log_BI'!$A122,'Data Log'!$AO$2:$AO$196,0))</f>
        <v/>
      </c>
      <c r="U122" s="1" t="str">
        <f t="array" ref="U122">INDEX('Data Log'!$V$2:$V$196,MATCH('Data Log_BI'!$A122,'Data Log'!$AO$2:$AO$196,0))</f>
        <v/>
      </c>
      <c r="V122" s="9" t="str">
        <f t="array" ref="V122">INDEX('Data Log'!$W$2:$W$196,MATCH('Data Log_BI'!$A122,'Data Log'!$AO$2:$AO$196,0))</f>
        <v/>
      </c>
      <c r="W122" s="1" t="str">
        <f t="array" ref="W122">INDEX('Data Log'!$X$2:$X$196,MATCH('Data Log_BI'!$A122,'Data Log'!$AO$2:$AO$196,0))</f>
        <v/>
      </c>
      <c r="X122" s="1" t="str">
        <f t="array" ref="X122">INDEX('Data Log'!$Y$2:$Y$196,MATCH('Data Log_BI'!$A122,'Data Log'!$AO$2:$AO$196,0))</f>
        <v/>
      </c>
      <c r="Y122" s="9" t="str">
        <f t="array" ref="Y122">INDEX('Data Log'!$Z$2:$Z$196,MATCH('Data Log_BI'!$A122,'Data Log'!$AO$2:$AO$196,0))</f>
        <v/>
      </c>
      <c r="Z122" s="1" t="str">
        <f t="array" ref="Z122">INDEX('Data Log'!$AA$2:$AA$196,MATCH('Data Log_BI'!$A122,'Data Log'!$AO$2:$AO$196,0))</f>
        <v/>
      </c>
      <c r="AA122" s="1" t="str">
        <f t="array" ref="AA122">INDEX('Data Log'!$AB$2:$AB$196,MATCH('Data Log_BI'!$A122,'Data Log'!$AO$2:$AO$196,0))</f>
        <v/>
      </c>
      <c r="AB122" s="9" t="str">
        <f t="array" ref="AB122">INDEX('Data Log'!$AC$2:$AC$196,MATCH('Data Log_BI'!$A122,'Data Log'!$AO$2:$AO$196,0))</f>
        <v/>
      </c>
      <c r="AC122" s="1" t="str">
        <f t="array" ref="AC122">INDEX('Data Log'!$AD$2:$AD$196,MATCH('Data Log_BI'!$A122,'Data Log'!$AO$2:$AO$196,0))</f>
        <v/>
      </c>
      <c r="AD122" s="1" t="str">
        <f t="array" ref="AD122">INDEX('Data Log'!$AE$2:$AE$196,MATCH('Data Log_BI'!$A122,'Data Log'!$AO$2:$AO$196,0))</f>
        <v/>
      </c>
      <c r="AE122" s="1" t="str">
        <f t="array" ref="AE122">INDEX('Data Log'!$AF$2:$AF$196,MATCH('Data Log_BI'!$A122,'Data Log'!$AO$2:$AO$196,0))</f>
        <v/>
      </c>
      <c r="AF122" s="9" t="str">
        <f t="array" ref="AF122">INDEX('Data Log'!$AG$2:$AG$196,MATCH('Data Log_BI'!$A122,'Data Log'!$AO$2:$AO$196,0))</f>
        <v/>
      </c>
      <c r="AG122" s="5" t="str">
        <f t="array" ref="AG122">INDEX('Data Log'!$AH$2:$AH$196,MATCH('Data Log_BI'!$A122,'Data Log'!$AO$2:$AO$196,0))</f>
        <v/>
      </c>
      <c r="AH122" s="15">
        <f t="array" ref="AH122">INDEX('Data Log'!$AI$2:$AI$196,MATCH('Data Log_BI'!$A122,'Data Log'!$AO$2:$AO$196,0))</f>
        <v>0</v>
      </c>
      <c r="AI122" s="1" t="str">
        <f t="array" ref="AI122">INDEX('Data Log'!$AJ$2:$AJ$196,MATCH('Data Log_BI'!$A122,'Data Log'!$AO$2:$AO$196,0))</f>
        <v/>
      </c>
      <c r="AJ122" s="9" t="str">
        <f t="array" ref="AJ122">INDEX('Data Log'!$AK$2:$AK$196,MATCH('Data Log_BI'!$A122,'Data Log'!$AO$2:$AO$196,0))</f>
        <v/>
      </c>
      <c r="AK122" s="1" t="str">
        <f t="array" ref="AK122">INDEX('Data Log'!$AL$2:$AL$196,MATCH('Data Log_BI'!$A122,'Data Log'!$AO$2:$AO$196,0))</f>
        <v/>
      </c>
      <c r="AL122" s="1" t="str">
        <f t="array" ref="AL122">INDEX('Data Log'!$AM$2:$AM$196,MATCH('Data Log_BI'!$A122,'Data Log'!$AO$2:$AO$196,0))</f>
        <v/>
      </c>
      <c r="AM122" s="9" t="str">
        <f t="array" ref="AM122">INDEX('Data Log'!$AN$2:$AN$196,MATCH('Data Log_BI'!$A122,'Data Log'!$AO$2:$AO$196,0))</f>
        <v/>
      </c>
      <c r="AN122" s="1">
        <f t="array" ref="AN122">INDEX('Data Log'!$A$2:$A$196,MATCH('Data Log_BI'!$A122,'Data Log'!$AO$2:$AO$196,0))</f>
        <v>397</v>
      </c>
    </row>
    <row r="123" ht="15.75" customHeight="1">
      <c r="A123" s="1" t="s">
        <v>1031</v>
      </c>
      <c r="B123" s="1" t="str">
        <f t="array" ref="B123">INDEX('Data Log'!$C$2:$C$196,MATCH('Data Log_BI'!$A123,'Data Log'!$AO$2:$AO$196,0))</f>
        <v>Refuel</v>
      </c>
      <c r="C123" s="9" t="str">
        <f t="array" ref="C123">INDEX('Data Log'!$D$2:$D$196,MATCH('Data Log_BI'!$A123,'Data Log'!$AO$2:$AO$196,0))</f>
        <v/>
      </c>
      <c r="D123" s="4" t="str">
        <f t="array" ref="D123">INDEX('Data Log'!$E$2:$E$196,MATCH('Data Log_BI'!$A123,'Data Log'!$AO$2:$AO$196,0))</f>
        <v>SR</v>
      </c>
      <c r="E123" s="4" t="str">
        <f t="array" ref="E123">INDEX('Data Log'!$F$2:$F$196,MATCH('Data Log_BI'!$A123,'Data Log'!$AO$2:$AO$196,0))</f>
        <v>SUR</v>
      </c>
      <c r="F123" s="4" t="str">
        <f t="array" ref="F123">INDEX('Data Log'!$G$2:$G$196,MATCH('Data Log_BI'!$A123,'Data Log'!$AO$2:$AO$196,0))</f>
        <v>Browns Engineering and Construction Pvt Ltd</v>
      </c>
      <c r="G123" s="14">
        <f t="array" ref="G123">INDEX('Data Log'!$H$2:$H$196,MATCH('Data Log_BI'!$A123,'Data Log'!$AO$2:$AO$196,0))</f>
        <v>0</v>
      </c>
      <c r="H123" s="14">
        <f t="array" ref="H123">INDEX('Data Log'!$I$2:$I$196,MATCH('Data Log_BI'!$A123,'Data Log'!$AO$2:$AO$196,0))</f>
        <v>370990.98</v>
      </c>
      <c r="I123" s="5">
        <f t="array" ref="I123">INDEX('Data Log'!$J$2:$J$196,MATCH('Data Log_BI'!$A123,'Data Log'!$AO$2:$AO$196,0))</f>
        <v>2023</v>
      </c>
      <c r="J123" s="5" t="str">
        <f t="array" ref="J123">INDEX('Data Log'!$K$2:$K$196,MATCH('Data Log_BI'!$A123,'Data Log'!$AO$2:$AO$196,0))</f>
        <v>June</v>
      </c>
      <c r="K123" s="5" t="str">
        <f t="array" ref="K123">INDEX('Data Log'!$L$2:$L$196,MATCH('Data Log_BI'!$A123,'Data Log'!$AO$2:$AO$196,0))</f>
        <v/>
      </c>
      <c r="L123" s="4" t="str">
        <f t="array" ref="L123">INDEX('Data Log'!$M$2:$M$196,MATCH('Data Log_BI'!$A123,'Data Log'!$AO$2:$AO$196,0))</f>
        <v/>
      </c>
      <c r="M123" s="4" t="str">
        <f t="array" ref="M123">INDEX('Data Log'!$N$2:$N$196,MATCH('Data Log_BI'!$A123,'Data Log'!$AO$2:$AO$196,0))</f>
        <v>Create &amp; Upload PO</v>
      </c>
      <c r="N123" s="1" t="str">
        <f t="array" ref="N123">INDEX('Data Log'!$O$2:$O$196,MATCH('Data Log_BI'!$A123,'Data Log'!$AO$2:$AO$196,0))</f>
        <v/>
      </c>
      <c r="O123" s="9" t="str">
        <f t="array" ref="O123">INDEX('Data Log'!$P$2:$P$196,MATCH('Data Log_BI'!$A123,'Data Log'!$AO$2:$AO$196,0))</f>
        <v/>
      </c>
      <c r="P123" s="1" t="str">
        <f t="array" ref="P123">INDEX('Data Log'!$Q$2:$Q$196,MATCH('Data Log_BI'!$A123,'Data Log'!$AO$2:$AO$196,0))</f>
        <v/>
      </c>
      <c r="Q123" s="1" t="str">
        <f t="array" ref="Q123">INDEX('Data Log'!$R$2:$R$196,MATCH('Data Log_BI'!$A123,'Data Log'!$AO$2:$AO$196,0))</f>
        <v/>
      </c>
      <c r="R123" s="1" t="str">
        <f t="array" ref="R123">INDEX('Data Log'!$S$2:$S$196,MATCH('Data Log_BI'!$A123,'Data Log'!$AO$2:$AO$196,0))</f>
        <v/>
      </c>
      <c r="S123" s="9" t="str">
        <f t="array" ref="S123">INDEX('Data Log'!$T$2:$T$196,MATCH('Data Log_BI'!$A123,'Data Log'!$AO$2:$AO$196,0))</f>
        <v/>
      </c>
      <c r="T123" s="1" t="str">
        <f t="array" ref="T123">INDEX('Data Log'!$U$2:$U$196,MATCH('Data Log_BI'!$A123,'Data Log'!$AO$2:$AO$196,0))</f>
        <v/>
      </c>
      <c r="U123" s="1" t="str">
        <f t="array" ref="U123">INDEX('Data Log'!$V$2:$V$196,MATCH('Data Log_BI'!$A123,'Data Log'!$AO$2:$AO$196,0))</f>
        <v/>
      </c>
      <c r="V123" s="9" t="str">
        <f t="array" ref="V123">INDEX('Data Log'!$W$2:$W$196,MATCH('Data Log_BI'!$A123,'Data Log'!$AO$2:$AO$196,0))</f>
        <v/>
      </c>
      <c r="W123" s="1" t="str">
        <f t="array" ref="W123">INDEX('Data Log'!$X$2:$X$196,MATCH('Data Log_BI'!$A123,'Data Log'!$AO$2:$AO$196,0))</f>
        <v/>
      </c>
      <c r="X123" s="1" t="str">
        <f t="array" ref="X123">INDEX('Data Log'!$Y$2:$Y$196,MATCH('Data Log_BI'!$A123,'Data Log'!$AO$2:$AO$196,0))</f>
        <v/>
      </c>
      <c r="Y123" s="9" t="str">
        <f t="array" ref="Y123">INDEX('Data Log'!$Z$2:$Z$196,MATCH('Data Log_BI'!$A123,'Data Log'!$AO$2:$AO$196,0))</f>
        <v/>
      </c>
      <c r="Z123" s="1" t="str">
        <f t="array" ref="Z123">INDEX('Data Log'!$AA$2:$AA$196,MATCH('Data Log_BI'!$A123,'Data Log'!$AO$2:$AO$196,0))</f>
        <v/>
      </c>
      <c r="AA123" s="1" t="str">
        <f t="array" ref="AA123">INDEX('Data Log'!$AB$2:$AB$196,MATCH('Data Log_BI'!$A123,'Data Log'!$AO$2:$AO$196,0))</f>
        <v/>
      </c>
      <c r="AB123" s="9" t="str">
        <f t="array" ref="AB123">INDEX('Data Log'!$AC$2:$AC$196,MATCH('Data Log_BI'!$A123,'Data Log'!$AO$2:$AO$196,0))</f>
        <v/>
      </c>
      <c r="AC123" s="1" t="str">
        <f t="array" ref="AC123">INDEX('Data Log'!$AD$2:$AD$196,MATCH('Data Log_BI'!$A123,'Data Log'!$AO$2:$AO$196,0))</f>
        <v/>
      </c>
      <c r="AD123" s="1" t="str">
        <f t="array" ref="AD123">INDEX('Data Log'!$AE$2:$AE$196,MATCH('Data Log_BI'!$A123,'Data Log'!$AO$2:$AO$196,0))</f>
        <v>Approved</v>
      </c>
      <c r="AE123" s="1" t="str">
        <f t="array" ref="AE123">INDEX('Data Log'!$AF$2:$AF$196,MATCH('Data Log_BI'!$A123,'Data Log'!$AO$2:$AO$196,0))</f>
        <v>Nadeesha Ranaweera</v>
      </c>
      <c r="AF123" s="9">
        <f t="array" ref="AF123">INDEX('Data Log'!$AG$2:$AG$196,MATCH('Data Log_BI'!$A123,'Data Log'!$AO$2:$AO$196,0))</f>
        <v>45135.9302</v>
      </c>
      <c r="AG123" s="5">
        <f t="array" ref="AG123">INDEX('Data Log'!$AH$2:$AH$196,MATCH('Data Log_BI'!$A123,'Data Log'!$AO$2:$AO$196,0))</f>
        <v>3100028681</v>
      </c>
      <c r="AH123" s="15">
        <f t="array" ref="AH123">INDEX('Data Log'!$AI$2:$AI$196,MATCH('Data Log_BI'!$A123,'Data Log'!$AO$2:$AO$196,0))</f>
        <v>0</v>
      </c>
      <c r="AI123" s="1" t="str">
        <f t="array" ref="AI123">INDEX('Data Log'!$AJ$2:$AJ$196,MATCH('Data Log_BI'!$A123,'Data Log'!$AO$2:$AO$196,0))</f>
        <v/>
      </c>
      <c r="AJ123" s="9" t="str">
        <f t="array" ref="AJ123">INDEX('Data Log'!$AK$2:$AK$196,MATCH('Data Log_BI'!$A123,'Data Log'!$AO$2:$AO$196,0))</f>
        <v/>
      </c>
      <c r="AK123" s="1" t="str">
        <f t="array" ref="AK123">INDEX('Data Log'!$AL$2:$AL$196,MATCH('Data Log_BI'!$A123,'Data Log'!$AO$2:$AO$196,0))</f>
        <v/>
      </c>
      <c r="AL123" s="1" t="str">
        <f t="array" ref="AL123">INDEX('Data Log'!$AM$2:$AM$196,MATCH('Data Log_BI'!$A123,'Data Log'!$AO$2:$AO$196,0))</f>
        <v/>
      </c>
      <c r="AM123" s="9" t="str">
        <f t="array" ref="AM123">INDEX('Data Log'!$AN$2:$AN$196,MATCH('Data Log_BI'!$A123,'Data Log'!$AO$2:$AO$196,0))</f>
        <v/>
      </c>
      <c r="AN123" s="1">
        <f t="array" ref="AN123">INDEX('Data Log'!$A$2:$A$196,MATCH('Data Log_BI'!$A123,'Data Log'!$AO$2:$AO$196,0))</f>
        <v>581</v>
      </c>
    </row>
    <row r="124" ht="15.75" customHeight="1">
      <c r="A124" s="1" t="s">
        <v>1032</v>
      </c>
      <c r="B124" s="1" t="str">
        <f t="array" ref="B124">INDEX('Data Log'!$C$2:$C$196,MATCH('Data Log_BI'!$A124,'Data Log'!$AO$2:$AO$196,0))</f>
        <v>AC</v>
      </c>
      <c r="C124" s="9">
        <f t="array" ref="C124">INDEX('Data Log'!$D$2:$D$196,MATCH('Data Log_BI'!$A124,'Data Log'!$AO$2:$AO$196,0))</f>
        <v>45117.82361</v>
      </c>
      <c r="D124" s="4" t="str">
        <f t="array" ref="D124">INDEX('Data Log'!$E$2:$E$196,MATCH('Data Log_BI'!$A124,'Data Log'!$AO$2:$AO$196,0))</f>
        <v>WR</v>
      </c>
      <c r="E124" s="4" t="str">
        <f t="array" ref="E124">INDEX('Data Log'!$F$2:$F$196,MATCH('Data Log_BI'!$A124,'Data Log'!$AO$2:$AO$196,0))</f>
        <v>WCR</v>
      </c>
      <c r="F124" s="4" t="str">
        <f t="array" ref="F124">INDEX('Data Log'!$G$2:$G$196,MATCH('Data Log_BI'!$A124,'Data Log'!$AO$2:$AO$196,0))</f>
        <v>Browns Engineering and Construction Pvt Ltd</v>
      </c>
      <c r="G124" s="14">
        <f t="array" ref="G124">INDEX('Data Log'!$H$2:$H$196,MATCH('Data Log_BI'!$A124,'Data Log'!$AO$2:$AO$196,0))</f>
        <v>409237.69</v>
      </c>
      <c r="H124" s="14">
        <f t="array" ref="H124">INDEX('Data Log'!$I$2:$I$196,MATCH('Data Log_BI'!$A124,'Data Log'!$AO$2:$AO$196,0))</f>
        <v>0</v>
      </c>
      <c r="I124" s="5">
        <f t="array" ref="I124">INDEX('Data Log'!$J$2:$J$196,MATCH('Data Log_BI'!$A124,'Data Log'!$AO$2:$AO$196,0))</f>
        <v>2023</v>
      </c>
      <c r="J124" s="5" t="str">
        <f t="array" ref="J124">INDEX('Data Log'!$K$2:$K$196,MATCH('Data Log_BI'!$A124,'Data Log'!$AO$2:$AO$196,0))</f>
        <v>June</v>
      </c>
      <c r="K124" s="5" t="str">
        <f t="array" ref="K124">INDEX('Data Log'!$L$2:$L$196,MATCH('Data Log_BI'!$A124,'Data Log'!$AO$2:$AO$196,0))</f>
        <v>Tharaka  Wellabada</v>
      </c>
      <c r="L124" s="4">
        <f t="array" ref="L124">INDEX('Data Log'!$M$2:$M$196,MATCH('Data Log_BI'!$A124,'Data Log'!$AO$2:$AO$196,0))</f>
        <v>45134.59819</v>
      </c>
      <c r="M124" s="4" t="str">
        <f t="array" ref="M124">INDEX('Data Log'!$N$2:$N$196,MATCH('Data Log_BI'!$A124,'Data Log'!$AO$2:$AO$196,0))</f>
        <v>Region Update</v>
      </c>
      <c r="N124" s="1" t="str">
        <f t="array" ref="N124">INDEX('Data Log'!$O$2:$O$196,MATCH('Data Log_BI'!$A124,'Data Log'!$AO$2:$AO$196,0))</f>
        <v/>
      </c>
      <c r="O124" s="9" t="str">
        <f t="array" ref="O124">INDEX('Data Log'!$P$2:$P$196,MATCH('Data Log_BI'!$A124,'Data Log'!$AO$2:$AO$196,0))</f>
        <v/>
      </c>
      <c r="P124" s="1" t="str">
        <f t="array" ref="P124">INDEX('Data Log'!$Q$2:$Q$196,MATCH('Data Log_BI'!$A124,'Data Log'!$AO$2:$AO$196,0))</f>
        <v/>
      </c>
      <c r="Q124" s="1" t="str">
        <f t="array" ref="Q124">INDEX('Data Log'!$R$2:$R$196,MATCH('Data Log_BI'!$A124,'Data Log'!$AO$2:$AO$196,0))</f>
        <v/>
      </c>
      <c r="R124" s="1" t="str">
        <f t="array" ref="R124">INDEX('Data Log'!$S$2:$S$196,MATCH('Data Log_BI'!$A124,'Data Log'!$AO$2:$AO$196,0))</f>
        <v/>
      </c>
      <c r="S124" s="9" t="str">
        <f t="array" ref="S124">INDEX('Data Log'!$T$2:$T$196,MATCH('Data Log_BI'!$A124,'Data Log'!$AO$2:$AO$196,0))</f>
        <v/>
      </c>
      <c r="T124" s="1" t="str">
        <f t="array" ref="T124">INDEX('Data Log'!$U$2:$U$196,MATCH('Data Log_BI'!$A124,'Data Log'!$AO$2:$AO$196,0))</f>
        <v/>
      </c>
      <c r="U124" s="1" t="str">
        <f t="array" ref="U124">INDEX('Data Log'!$V$2:$V$196,MATCH('Data Log_BI'!$A124,'Data Log'!$AO$2:$AO$196,0))</f>
        <v/>
      </c>
      <c r="V124" s="9" t="str">
        <f t="array" ref="V124">INDEX('Data Log'!$W$2:$W$196,MATCH('Data Log_BI'!$A124,'Data Log'!$AO$2:$AO$196,0))</f>
        <v/>
      </c>
      <c r="W124" s="1" t="str">
        <f t="array" ref="W124">INDEX('Data Log'!$X$2:$X$196,MATCH('Data Log_BI'!$A124,'Data Log'!$AO$2:$AO$196,0))</f>
        <v/>
      </c>
      <c r="X124" s="1" t="str">
        <f t="array" ref="X124">INDEX('Data Log'!$Y$2:$Y$196,MATCH('Data Log_BI'!$A124,'Data Log'!$AO$2:$AO$196,0))</f>
        <v/>
      </c>
      <c r="Y124" s="9" t="str">
        <f t="array" ref="Y124">INDEX('Data Log'!$Z$2:$Z$196,MATCH('Data Log_BI'!$A124,'Data Log'!$AO$2:$AO$196,0))</f>
        <v/>
      </c>
      <c r="Z124" s="1" t="str">
        <f t="array" ref="Z124">INDEX('Data Log'!$AA$2:$AA$196,MATCH('Data Log_BI'!$A124,'Data Log'!$AO$2:$AO$196,0))</f>
        <v/>
      </c>
      <c r="AA124" s="1" t="str">
        <f t="array" ref="AA124">INDEX('Data Log'!$AB$2:$AB$196,MATCH('Data Log_BI'!$A124,'Data Log'!$AO$2:$AO$196,0))</f>
        <v/>
      </c>
      <c r="AB124" s="9" t="str">
        <f t="array" ref="AB124">INDEX('Data Log'!$AC$2:$AC$196,MATCH('Data Log_BI'!$A124,'Data Log'!$AO$2:$AO$196,0))</f>
        <v/>
      </c>
      <c r="AC124" s="1" t="str">
        <f t="array" ref="AC124">INDEX('Data Log'!$AD$2:$AD$196,MATCH('Data Log_BI'!$A124,'Data Log'!$AO$2:$AO$196,0))</f>
        <v/>
      </c>
      <c r="AD124" s="1" t="str">
        <f t="array" ref="AD124">INDEX('Data Log'!$AE$2:$AE$196,MATCH('Data Log_BI'!$A124,'Data Log'!$AO$2:$AO$196,0))</f>
        <v/>
      </c>
      <c r="AE124" s="1" t="str">
        <f t="array" ref="AE124">INDEX('Data Log'!$AF$2:$AF$196,MATCH('Data Log_BI'!$A124,'Data Log'!$AO$2:$AO$196,0))</f>
        <v/>
      </c>
      <c r="AF124" s="9" t="str">
        <f t="array" ref="AF124">INDEX('Data Log'!$AG$2:$AG$196,MATCH('Data Log_BI'!$A124,'Data Log'!$AO$2:$AO$196,0))</f>
        <v/>
      </c>
      <c r="AG124" s="5" t="str">
        <f t="array" ref="AG124">INDEX('Data Log'!$AH$2:$AH$196,MATCH('Data Log_BI'!$A124,'Data Log'!$AO$2:$AO$196,0))</f>
        <v/>
      </c>
      <c r="AH124" s="15">
        <f t="array" ref="AH124">INDEX('Data Log'!$AI$2:$AI$196,MATCH('Data Log_BI'!$A124,'Data Log'!$AO$2:$AO$196,0))</f>
        <v>0</v>
      </c>
      <c r="AI124" s="1" t="str">
        <f t="array" ref="AI124">INDEX('Data Log'!$AJ$2:$AJ$196,MATCH('Data Log_BI'!$A124,'Data Log'!$AO$2:$AO$196,0))</f>
        <v/>
      </c>
      <c r="AJ124" s="9" t="str">
        <f t="array" ref="AJ124">INDEX('Data Log'!$AK$2:$AK$196,MATCH('Data Log_BI'!$A124,'Data Log'!$AO$2:$AO$196,0))</f>
        <v/>
      </c>
      <c r="AK124" s="1" t="str">
        <f t="array" ref="AK124">INDEX('Data Log'!$AL$2:$AL$196,MATCH('Data Log_BI'!$A124,'Data Log'!$AO$2:$AO$196,0))</f>
        <v/>
      </c>
      <c r="AL124" s="1" t="str">
        <f t="array" ref="AL124">INDEX('Data Log'!$AM$2:$AM$196,MATCH('Data Log_BI'!$A124,'Data Log'!$AO$2:$AO$196,0))</f>
        <v/>
      </c>
      <c r="AM124" s="9" t="str">
        <f t="array" ref="AM124">INDEX('Data Log'!$AN$2:$AN$196,MATCH('Data Log_BI'!$A124,'Data Log'!$AO$2:$AO$196,0))</f>
        <v/>
      </c>
      <c r="AN124" s="1">
        <f t="array" ref="AN124">INDEX('Data Log'!$A$2:$A$196,MATCH('Data Log_BI'!$A124,'Data Log'!$AO$2:$AO$196,0))</f>
        <v>570</v>
      </c>
    </row>
    <row r="125" ht="15.75" customHeight="1">
      <c r="A125" s="1" t="s">
        <v>1033</v>
      </c>
      <c r="B125" s="1" t="str">
        <f t="array" ref="B125">INDEX('Data Log'!$C$2:$C$196,MATCH('Data Log_BI'!$A125,'Data Log'!$AO$2:$AO$196,0))</f>
        <v>AC</v>
      </c>
      <c r="C125" s="9">
        <f t="array" ref="C125">INDEX('Data Log'!$D$2:$D$196,MATCH('Data Log_BI'!$A125,'Data Log'!$AO$2:$AO$196,0))</f>
        <v>45117.82361</v>
      </c>
      <c r="D125" s="4" t="str">
        <f t="array" ref="D125">INDEX('Data Log'!$E$2:$E$196,MATCH('Data Log_BI'!$A125,'Data Log'!$AO$2:$AO$196,0))</f>
        <v>WR</v>
      </c>
      <c r="E125" s="4" t="str">
        <f t="array" ref="E125">INDEX('Data Log'!$F$2:$F$196,MATCH('Data Log_BI'!$A125,'Data Log'!$AO$2:$AO$196,0))</f>
        <v>WCR</v>
      </c>
      <c r="F125" s="4" t="str">
        <f t="array" ref="F125">INDEX('Data Log'!$G$2:$G$196,MATCH('Data Log_BI'!$A125,'Data Log'!$AO$2:$AO$196,0))</f>
        <v>Browns Engineering and Construction Pvt Ltd</v>
      </c>
      <c r="G125" s="14">
        <f t="array" ref="G125">INDEX('Data Log'!$H$2:$H$196,MATCH('Data Log_BI'!$A125,'Data Log'!$AO$2:$AO$196,0))</f>
        <v>409237.69</v>
      </c>
      <c r="H125" s="14">
        <f t="array" ref="H125">INDEX('Data Log'!$I$2:$I$196,MATCH('Data Log_BI'!$A125,'Data Log'!$AO$2:$AO$196,0))</f>
        <v>409237.69</v>
      </c>
      <c r="I125" s="5">
        <f t="array" ref="I125">INDEX('Data Log'!$J$2:$J$196,MATCH('Data Log_BI'!$A125,'Data Log'!$AO$2:$AO$196,0))</f>
        <v>2023</v>
      </c>
      <c r="J125" s="5" t="str">
        <f t="array" ref="J125">INDEX('Data Log'!$K$2:$K$196,MATCH('Data Log_BI'!$A125,'Data Log'!$AO$2:$AO$196,0))</f>
        <v>June</v>
      </c>
      <c r="K125" s="5" t="str">
        <f t="array" ref="K125">INDEX('Data Log'!$L$2:$L$196,MATCH('Data Log_BI'!$A125,'Data Log'!$AO$2:$AO$196,0))</f>
        <v/>
      </c>
      <c r="L125" s="4" t="str">
        <f t="array" ref="L125">INDEX('Data Log'!$M$2:$M$196,MATCH('Data Log_BI'!$A125,'Data Log'!$AO$2:$AO$196,0))</f>
        <v/>
      </c>
      <c r="M125" s="4" t="str">
        <f t="array" ref="M125">INDEX('Data Log'!$N$2:$N$196,MATCH('Data Log_BI'!$A125,'Data Log'!$AO$2:$AO$196,0))</f>
        <v>Submit Invoice</v>
      </c>
      <c r="N125" s="1" t="str">
        <f t="array" ref="N125">INDEX('Data Log'!$O$2:$O$196,MATCH('Data Log_BI'!$A125,'Data Log'!$AO$2:$AO$196,0))</f>
        <v>Kaveesha Perera</v>
      </c>
      <c r="O125" s="9">
        <f t="array" ref="O125">INDEX('Data Log'!$P$2:$P$196,MATCH('Data Log_BI'!$A125,'Data Log'!$AO$2:$AO$196,0))</f>
        <v>45135.58245</v>
      </c>
      <c r="P125" s="1" t="str">
        <f t="array" ref="P125">INDEX('Data Log'!$Q$2:$Q$196,MATCH('Data Log_BI'!$A125,'Data Log'!$AO$2:$AO$196,0))</f>
        <v/>
      </c>
      <c r="Q125" s="1" t="str">
        <f t="array" ref="Q125">INDEX('Data Log'!$R$2:$R$196,MATCH('Data Log_BI'!$A125,'Data Log'!$AO$2:$AO$196,0))</f>
        <v/>
      </c>
      <c r="R125" s="1" t="str">
        <f t="array" ref="R125">INDEX('Data Log'!$S$2:$S$196,MATCH('Data Log_BI'!$A125,'Data Log'!$AO$2:$AO$196,0))</f>
        <v/>
      </c>
      <c r="S125" s="9" t="str">
        <f t="array" ref="S125">INDEX('Data Log'!$T$2:$T$196,MATCH('Data Log_BI'!$A125,'Data Log'!$AO$2:$AO$196,0))</f>
        <v/>
      </c>
      <c r="T125" s="1" t="str">
        <f t="array" ref="T125">INDEX('Data Log'!$U$2:$U$196,MATCH('Data Log_BI'!$A125,'Data Log'!$AO$2:$AO$196,0))</f>
        <v/>
      </c>
      <c r="U125" s="1" t="str">
        <f t="array" ref="U125">INDEX('Data Log'!$V$2:$V$196,MATCH('Data Log_BI'!$A125,'Data Log'!$AO$2:$AO$196,0))</f>
        <v/>
      </c>
      <c r="V125" s="9" t="str">
        <f t="array" ref="V125">INDEX('Data Log'!$W$2:$W$196,MATCH('Data Log_BI'!$A125,'Data Log'!$AO$2:$AO$196,0))</f>
        <v/>
      </c>
      <c r="W125" s="1" t="str">
        <f t="array" ref="W125">INDEX('Data Log'!$X$2:$X$196,MATCH('Data Log_BI'!$A125,'Data Log'!$AO$2:$AO$196,0))</f>
        <v/>
      </c>
      <c r="X125" s="1" t="str">
        <f t="array" ref="X125">INDEX('Data Log'!$Y$2:$Y$196,MATCH('Data Log_BI'!$A125,'Data Log'!$AO$2:$AO$196,0))</f>
        <v/>
      </c>
      <c r="Y125" s="9" t="str">
        <f t="array" ref="Y125">INDEX('Data Log'!$Z$2:$Z$196,MATCH('Data Log_BI'!$A125,'Data Log'!$AO$2:$AO$196,0))</f>
        <v/>
      </c>
      <c r="Z125" s="1" t="str">
        <f t="array" ref="Z125">INDEX('Data Log'!$AA$2:$AA$196,MATCH('Data Log_BI'!$A125,'Data Log'!$AO$2:$AO$196,0))</f>
        <v/>
      </c>
      <c r="AA125" s="1" t="str">
        <f t="array" ref="AA125">INDEX('Data Log'!$AB$2:$AB$196,MATCH('Data Log_BI'!$A125,'Data Log'!$AO$2:$AO$196,0))</f>
        <v/>
      </c>
      <c r="AB125" s="9" t="str">
        <f t="array" ref="AB125">INDEX('Data Log'!$AC$2:$AC$196,MATCH('Data Log_BI'!$A125,'Data Log'!$AO$2:$AO$196,0))</f>
        <v/>
      </c>
      <c r="AC125" s="1" t="str">
        <f t="array" ref="AC125">INDEX('Data Log'!$AD$2:$AD$196,MATCH('Data Log_BI'!$A125,'Data Log'!$AO$2:$AO$196,0))</f>
        <v/>
      </c>
      <c r="AD125" s="1" t="str">
        <f t="array" ref="AD125">INDEX('Data Log'!$AE$2:$AE$196,MATCH('Data Log_BI'!$A125,'Data Log'!$AO$2:$AO$196,0))</f>
        <v/>
      </c>
      <c r="AE125" s="1" t="str">
        <f t="array" ref="AE125">INDEX('Data Log'!$AF$2:$AF$196,MATCH('Data Log_BI'!$A125,'Data Log'!$AO$2:$AO$196,0))</f>
        <v/>
      </c>
      <c r="AF125" s="9" t="str">
        <f t="array" ref="AF125">INDEX('Data Log'!$AG$2:$AG$196,MATCH('Data Log_BI'!$A125,'Data Log'!$AO$2:$AO$196,0))</f>
        <v/>
      </c>
      <c r="AG125" s="5" t="str">
        <f t="array" ref="AG125">INDEX('Data Log'!$AH$2:$AH$196,MATCH('Data Log_BI'!$A125,'Data Log'!$AO$2:$AO$196,0))</f>
        <v/>
      </c>
      <c r="AH125" s="15">
        <f t="array" ref="AH125">INDEX('Data Log'!$AI$2:$AI$196,MATCH('Data Log_BI'!$A125,'Data Log'!$AO$2:$AO$196,0))</f>
        <v>0</v>
      </c>
      <c r="AI125" s="1" t="str">
        <f t="array" ref="AI125">INDEX('Data Log'!$AJ$2:$AJ$196,MATCH('Data Log_BI'!$A125,'Data Log'!$AO$2:$AO$196,0))</f>
        <v/>
      </c>
      <c r="AJ125" s="9" t="str">
        <f t="array" ref="AJ125">INDEX('Data Log'!$AK$2:$AK$196,MATCH('Data Log_BI'!$A125,'Data Log'!$AO$2:$AO$196,0))</f>
        <v/>
      </c>
      <c r="AK125" s="1" t="str">
        <f t="array" ref="AK125">INDEX('Data Log'!$AL$2:$AL$196,MATCH('Data Log_BI'!$A125,'Data Log'!$AO$2:$AO$196,0))</f>
        <v/>
      </c>
      <c r="AL125" s="1" t="str">
        <f t="array" ref="AL125">INDEX('Data Log'!$AM$2:$AM$196,MATCH('Data Log_BI'!$A125,'Data Log'!$AO$2:$AO$196,0))</f>
        <v/>
      </c>
      <c r="AM125" s="9" t="str">
        <f t="array" ref="AM125">INDEX('Data Log'!$AN$2:$AN$196,MATCH('Data Log_BI'!$A125,'Data Log'!$AO$2:$AO$196,0))</f>
        <v/>
      </c>
      <c r="AN125" s="1">
        <f t="array" ref="AN125">INDEX('Data Log'!$A$2:$A$196,MATCH('Data Log_BI'!$A125,'Data Log'!$AO$2:$AO$196,0))</f>
        <v>575</v>
      </c>
    </row>
    <row r="126" ht="15.75" customHeight="1">
      <c r="A126" s="1" t="s">
        <v>1034</v>
      </c>
      <c r="B126" s="1" t="str">
        <f t="array" ref="B126">INDEX('Data Log'!$C$2:$C$196,MATCH('Data Log_BI'!$A126,'Data Log'!$AO$2:$AO$196,0))</f>
        <v>FTG</v>
      </c>
      <c r="C126" s="9">
        <f t="array" ref="C126">INDEX('Data Log'!$D$2:$D$196,MATCH('Data Log_BI'!$A126,'Data Log'!$AO$2:$AO$196,0))</f>
        <v>45140.68889</v>
      </c>
      <c r="D126" s="4" t="str">
        <f t="array" ref="D126">INDEX('Data Log'!$E$2:$E$196,MATCH('Data Log_BI'!$A126,'Data Log'!$AO$2:$AO$196,0))</f>
        <v>WR</v>
      </c>
      <c r="E126" s="4" t="str">
        <f t="array" ref="E126">INDEX('Data Log'!$F$2:$F$196,MATCH('Data Log_BI'!$A126,'Data Log'!$AO$2:$AO$196,0))</f>
        <v>WCR</v>
      </c>
      <c r="F126" s="4" t="str">
        <f t="array" ref="F126">INDEX('Data Log'!$G$2:$G$196,MATCH('Data Log_BI'!$A126,'Data Log'!$AO$2:$AO$196,0))</f>
        <v>Browns Engineering and Construction Pvt Ltd</v>
      </c>
      <c r="G126" s="14">
        <f t="array" ref="G126">INDEX('Data Log'!$H$2:$H$196,MATCH('Data Log_BI'!$A126,'Data Log'!$AO$2:$AO$196,0))</f>
        <v>59220.16</v>
      </c>
      <c r="H126" s="14">
        <f t="array" ref="H126">INDEX('Data Log'!$I$2:$I$196,MATCH('Data Log_BI'!$A126,'Data Log'!$AO$2:$AO$196,0))</f>
        <v>0</v>
      </c>
      <c r="I126" s="5">
        <f t="array" ref="I126">INDEX('Data Log'!$J$2:$J$196,MATCH('Data Log_BI'!$A126,'Data Log'!$AO$2:$AO$196,0))</f>
        <v>2023</v>
      </c>
      <c r="J126" s="5" t="str">
        <f t="array" ref="J126">INDEX('Data Log'!$K$2:$K$196,MATCH('Data Log_BI'!$A126,'Data Log'!$AO$2:$AO$196,0))</f>
        <v>July</v>
      </c>
      <c r="K126" s="5" t="str">
        <f t="array" ref="K126">INDEX('Data Log'!$L$2:$L$196,MATCH('Data Log_BI'!$A126,'Data Log'!$AO$2:$AO$196,0))</f>
        <v>Tharaka  Wellabada</v>
      </c>
      <c r="L126" s="4">
        <f t="array" ref="L126">INDEX('Data Log'!$M$2:$M$196,MATCH('Data Log_BI'!$A126,'Data Log'!$AO$2:$AO$196,0))</f>
        <v>45141.44656</v>
      </c>
      <c r="M126" s="4" t="str">
        <f t="array" ref="M126">INDEX('Data Log'!$N$2:$N$196,MATCH('Data Log_BI'!$A126,'Data Log'!$AO$2:$AO$196,0))</f>
        <v>Region Update</v>
      </c>
      <c r="N126" s="1" t="str">
        <f t="array" ref="N126">INDEX('Data Log'!$O$2:$O$196,MATCH('Data Log_BI'!$A126,'Data Log'!$AO$2:$AO$196,0))</f>
        <v/>
      </c>
      <c r="O126" s="9" t="str">
        <f t="array" ref="O126">INDEX('Data Log'!$P$2:$P$196,MATCH('Data Log_BI'!$A126,'Data Log'!$AO$2:$AO$196,0))</f>
        <v/>
      </c>
      <c r="P126" s="1" t="str">
        <f t="array" ref="P126">INDEX('Data Log'!$Q$2:$Q$196,MATCH('Data Log_BI'!$A126,'Data Log'!$AO$2:$AO$196,0))</f>
        <v/>
      </c>
      <c r="Q126" s="1" t="str">
        <f t="array" ref="Q126">INDEX('Data Log'!$R$2:$R$196,MATCH('Data Log_BI'!$A126,'Data Log'!$AO$2:$AO$196,0))</f>
        <v/>
      </c>
      <c r="R126" s="1" t="str">
        <f t="array" ref="R126">INDEX('Data Log'!$S$2:$S$196,MATCH('Data Log_BI'!$A126,'Data Log'!$AO$2:$AO$196,0))</f>
        <v/>
      </c>
      <c r="S126" s="9" t="str">
        <f t="array" ref="S126">INDEX('Data Log'!$T$2:$T$196,MATCH('Data Log_BI'!$A126,'Data Log'!$AO$2:$AO$196,0))</f>
        <v/>
      </c>
      <c r="T126" s="1" t="str">
        <f t="array" ref="T126">INDEX('Data Log'!$U$2:$U$196,MATCH('Data Log_BI'!$A126,'Data Log'!$AO$2:$AO$196,0))</f>
        <v/>
      </c>
      <c r="U126" s="1" t="str">
        <f t="array" ref="U126">INDEX('Data Log'!$V$2:$V$196,MATCH('Data Log_BI'!$A126,'Data Log'!$AO$2:$AO$196,0))</f>
        <v/>
      </c>
      <c r="V126" s="9" t="str">
        <f t="array" ref="V126">INDEX('Data Log'!$W$2:$W$196,MATCH('Data Log_BI'!$A126,'Data Log'!$AO$2:$AO$196,0))</f>
        <v/>
      </c>
      <c r="W126" s="1" t="str">
        <f t="array" ref="W126">INDEX('Data Log'!$X$2:$X$196,MATCH('Data Log_BI'!$A126,'Data Log'!$AO$2:$AO$196,0))</f>
        <v/>
      </c>
      <c r="X126" s="1" t="str">
        <f t="array" ref="X126">INDEX('Data Log'!$Y$2:$Y$196,MATCH('Data Log_BI'!$A126,'Data Log'!$AO$2:$AO$196,0))</f>
        <v/>
      </c>
      <c r="Y126" s="9" t="str">
        <f t="array" ref="Y126">INDEX('Data Log'!$Z$2:$Z$196,MATCH('Data Log_BI'!$A126,'Data Log'!$AO$2:$AO$196,0))</f>
        <v/>
      </c>
      <c r="Z126" s="1" t="str">
        <f t="array" ref="Z126">INDEX('Data Log'!$AA$2:$AA$196,MATCH('Data Log_BI'!$A126,'Data Log'!$AO$2:$AO$196,0))</f>
        <v/>
      </c>
      <c r="AA126" s="1" t="str">
        <f t="array" ref="AA126">INDEX('Data Log'!$AB$2:$AB$196,MATCH('Data Log_BI'!$A126,'Data Log'!$AO$2:$AO$196,0))</f>
        <v/>
      </c>
      <c r="AB126" s="9" t="str">
        <f t="array" ref="AB126">INDEX('Data Log'!$AC$2:$AC$196,MATCH('Data Log_BI'!$A126,'Data Log'!$AO$2:$AO$196,0))</f>
        <v/>
      </c>
      <c r="AC126" s="1" t="str">
        <f t="array" ref="AC126">INDEX('Data Log'!$AD$2:$AD$196,MATCH('Data Log_BI'!$A126,'Data Log'!$AO$2:$AO$196,0))</f>
        <v/>
      </c>
      <c r="AD126" s="1" t="str">
        <f t="array" ref="AD126">INDEX('Data Log'!$AE$2:$AE$196,MATCH('Data Log_BI'!$A126,'Data Log'!$AO$2:$AO$196,0))</f>
        <v/>
      </c>
      <c r="AE126" s="1" t="str">
        <f t="array" ref="AE126">INDEX('Data Log'!$AF$2:$AF$196,MATCH('Data Log_BI'!$A126,'Data Log'!$AO$2:$AO$196,0))</f>
        <v/>
      </c>
      <c r="AF126" s="9" t="str">
        <f t="array" ref="AF126">INDEX('Data Log'!$AG$2:$AG$196,MATCH('Data Log_BI'!$A126,'Data Log'!$AO$2:$AO$196,0))</f>
        <v/>
      </c>
      <c r="AG126" s="5" t="str">
        <f t="array" ref="AG126">INDEX('Data Log'!$AH$2:$AH$196,MATCH('Data Log_BI'!$A126,'Data Log'!$AO$2:$AO$196,0))</f>
        <v/>
      </c>
      <c r="AH126" s="15">
        <f t="array" ref="AH126">INDEX('Data Log'!$AI$2:$AI$196,MATCH('Data Log_BI'!$A126,'Data Log'!$AO$2:$AO$196,0))</f>
        <v>0</v>
      </c>
      <c r="AI126" s="1" t="str">
        <f t="array" ref="AI126">INDEX('Data Log'!$AJ$2:$AJ$196,MATCH('Data Log_BI'!$A126,'Data Log'!$AO$2:$AO$196,0))</f>
        <v/>
      </c>
      <c r="AJ126" s="9" t="str">
        <f t="array" ref="AJ126">INDEX('Data Log'!$AK$2:$AK$196,MATCH('Data Log_BI'!$A126,'Data Log'!$AO$2:$AO$196,0))</f>
        <v/>
      </c>
      <c r="AK126" s="1" t="str">
        <f t="array" ref="AK126">INDEX('Data Log'!$AL$2:$AL$196,MATCH('Data Log_BI'!$A126,'Data Log'!$AO$2:$AO$196,0))</f>
        <v/>
      </c>
      <c r="AL126" s="1" t="str">
        <f t="array" ref="AL126">INDEX('Data Log'!$AM$2:$AM$196,MATCH('Data Log_BI'!$A126,'Data Log'!$AO$2:$AO$196,0))</f>
        <v/>
      </c>
      <c r="AM126" s="9" t="str">
        <f t="array" ref="AM126">INDEX('Data Log'!$AN$2:$AN$196,MATCH('Data Log_BI'!$A126,'Data Log'!$AO$2:$AO$196,0))</f>
        <v/>
      </c>
      <c r="AN126" s="1">
        <f t="array" ref="AN126">INDEX('Data Log'!$A$2:$A$196,MATCH('Data Log_BI'!$A126,'Data Log'!$AO$2:$AO$196,0))</f>
        <v>694</v>
      </c>
    </row>
    <row r="127" ht="15.75" customHeight="1">
      <c r="A127" s="1" t="s">
        <v>1035</v>
      </c>
      <c r="B127" s="1" t="str">
        <f t="array" ref="B127">INDEX('Data Log'!$C$2:$C$196,MATCH('Data Log_BI'!$A127,'Data Log'!$AO$2:$AO$196,0))</f>
        <v>FTG</v>
      </c>
      <c r="C127" s="9">
        <f t="array" ref="C127">INDEX('Data Log'!$D$2:$D$196,MATCH('Data Log_BI'!$A127,'Data Log'!$AO$2:$AO$196,0))</f>
        <v>45119.86875</v>
      </c>
      <c r="D127" s="4" t="str">
        <f t="array" ref="D127">INDEX('Data Log'!$E$2:$E$196,MATCH('Data Log_BI'!$A127,'Data Log'!$AO$2:$AO$196,0))</f>
        <v>WR</v>
      </c>
      <c r="E127" s="4" t="str">
        <f t="array" ref="E127">INDEX('Data Log'!$F$2:$F$196,MATCH('Data Log_BI'!$A127,'Data Log'!$AO$2:$AO$196,0))</f>
        <v>WCR</v>
      </c>
      <c r="F127" s="4" t="str">
        <f t="array" ref="F127">INDEX('Data Log'!$G$2:$G$196,MATCH('Data Log_BI'!$A127,'Data Log'!$AO$2:$AO$196,0))</f>
        <v>Browns Engineering and Construction Pvt Ltd</v>
      </c>
      <c r="G127" s="14">
        <f t="array" ref="G127">INDEX('Data Log'!$H$2:$H$196,MATCH('Data Log_BI'!$A127,'Data Log'!$AO$2:$AO$196,0))</f>
        <v>0</v>
      </c>
      <c r="H127" s="14">
        <f t="array" ref="H127">INDEX('Data Log'!$I$2:$I$196,MATCH('Data Log_BI'!$A127,'Data Log'!$AO$2:$AO$196,0))</f>
        <v>59220.16</v>
      </c>
      <c r="I127" s="5">
        <f t="array" ref="I127">INDEX('Data Log'!$J$2:$J$196,MATCH('Data Log_BI'!$A127,'Data Log'!$AO$2:$AO$196,0))</f>
        <v>2023</v>
      </c>
      <c r="J127" s="5" t="str">
        <f t="array" ref="J127">INDEX('Data Log'!$K$2:$K$196,MATCH('Data Log_BI'!$A127,'Data Log'!$AO$2:$AO$196,0))</f>
        <v>June</v>
      </c>
      <c r="K127" s="5" t="str">
        <f t="array" ref="K127">INDEX('Data Log'!$L$2:$L$196,MATCH('Data Log_BI'!$A127,'Data Log'!$AO$2:$AO$196,0))</f>
        <v>Tharaka  Wellabada</v>
      </c>
      <c r="L127" s="4" t="str">
        <f t="array" ref="L127">INDEX('Data Log'!$M$2:$M$196,MATCH('Data Log_BI'!$A127,'Data Log'!$AO$2:$AO$196,0))</f>
        <v/>
      </c>
      <c r="M127" s="4" t="str">
        <f t="array" ref="M127">INDEX('Data Log'!$N$2:$N$196,MATCH('Data Log_BI'!$A127,'Data Log'!$AO$2:$AO$196,0))</f>
        <v>Invoice Validation</v>
      </c>
      <c r="N127" s="1" t="str">
        <f t="array" ref="N127">INDEX('Data Log'!$O$2:$O$196,MATCH('Data Log_BI'!$A127,'Data Log'!$AO$2:$AO$196,0))</f>
        <v/>
      </c>
      <c r="O127" s="9" t="str">
        <f t="array" ref="O127">INDEX('Data Log'!$P$2:$P$196,MATCH('Data Log_BI'!$A127,'Data Log'!$AO$2:$AO$196,0))</f>
        <v/>
      </c>
      <c r="P127" s="1" t="str">
        <f t="array" ref="P127">INDEX('Data Log'!$Q$2:$Q$196,MATCH('Data Log_BI'!$A127,'Data Log'!$AO$2:$AO$196,0))</f>
        <v/>
      </c>
      <c r="Q127" s="1" t="str">
        <f t="array" ref="Q127">INDEX('Data Log'!$R$2:$R$196,MATCH('Data Log_BI'!$A127,'Data Log'!$AO$2:$AO$196,0))</f>
        <v>Rejected</v>
      </c>
      <c r="R127" s="1" t="str">
        <f t="array" ref="R127">INDEX('Data Log'!$S$2:$S$196,MATCH('Data Log_BI'!$A127,'Data Log'!$AO$2:$AO$196,0))</f>
        <v>Tharaka  Wellabada</v>
      </c>
      <c r="S127" s="9">
        <f t="array" ref="S127">INDEX('Data Log'!$T$2:$T$196,MATCH('Data Log_BI'!$A127,'Data Log'!$AO$2:$AO$196,0))</f>
        <v>45145.44517</v>
      </c>
      <c r="T127" s="1" t="str">
        <f t="array" ref="T127">INDEX('Data Log'!$U$2:$U$196,MATCH('Data Log_BI'!$A127,'Data Log'!$AO$2:$AO$196,0))</f>
        <v/>
      </c>
      <c r="U127" s="1" t="str">
        <f t="array" ref="U127">INDEX('Data Log'!$V$2:$V$196,MATCH('Data Log_BI'!$A127,'Data Log'!$AO$2:$AO$196,0))</f>
        <v/>
      </c>
      <c r="V127" s="9" t="str">
        <f t="array" ref="V127">INDEX('Data Log'!$W$2:$W$196,MATCH('Data Log_BI'!$A127,'Data Log'!$AO$2:$AO$196,0))</f>
        <v/>
      </c>
      <c r="W127" s="1" t="str">
        <f t="array" ref="W127">INDEX('Data Log'!$X$2:$X$196,MATCH('Data Log_BI'!$A127,'Data Log'!$AO$2:$AO$196,0))</f>
        <v/>
      </c>
      <c r="X127" s="1" t="str">
        <f t="array" ref="X127">INDEX('Data Log'!$Y$2:$Y$196,MATCH('Data Log_BI'!$A127,'Data Log'!$AO$2:$AO$196,0))</f>
        <v/>
      </c>
      <c r="Y127" s="9" t="str">
        <f t="array" ref="Y127">INDEX('Data Log'!$Z$2:$Z$196,MATCH('Data Log_BI'!$A127,'Data Log'!$AO$2:$AO$196,0))</f>
        <v/>
      </c>
      <c r="Z127" s="1" t="str">
        <f t="array" ref="Z127">INDEX('Data Log'!$AA$2:$AA$196,MATCH('Data Log_BI'!$A127,'Data Log'!$AO$2:$AO$196,0))</f>
        <v/>
      </c>
      <c r="AA127" s="1" t="str">
        <f t="array" ref="AA127">INDEX('Data Log'!$AB$2:$AB$196,MATCH('Data Log_BI'!$A127,'Data Log'!$AO$2:$AO$196,0))</f>
        <v/>
      </c>
      <c r="AB127" s="9" t="str">
        <f t="array" ref="AB127">INDEX('Data Log'!$AC$2:$AC$196,MATCH('Data Log_BI'!$A127,'Data Log'!$AO$2:$AO$196,0))</f>
        <v/>
      </c>
      <c r="AC127" s="1" t="str">
        <f t="array" ref="AC127">INDEX('Data Log'!$AD$2:$AD$196,MATCH('Data Log_BI'!$A127,'Data Log'!$AO$2:$AO$196,0))</f>
        <v/>
      </c>
      <c r="AD127" s="1" t="str">
        <f t="array" ref="AD127">INDEX('Data Log'!$AE$2:$AE$196,MATCH('Data Log_BI'!$A127,'Data Log'!$AO$2:$AO$196,0))</f>
        <v/>
      </c>
      <c r="AE127" s="1" t="str">
        <f t="array" ref="AE127">INDEX('Data Log'!$AF$2:$AF$196,MATCH('Data Log_BI'!$A127,'Data Log'!$AO$2:$AO$196,0))</f>
        <v/>
      </c>
      <c r="AF127" s="9" t="str">
        <f t="array" ref="AF127">INDEX('Data Log'!$AG$2:$AG$196,MATCH('Data Log_BI'!$A127,'Data Log'!$AO$2:$AO$196,0))</f>
        <v/>
      </c>
      <c r="AG127" s="5" t="str">
        <f t="array" ref="AG127">INDEX('Data Log'!$AH$2:$AH$196,MATCH('Data Log_BI'!$A127,'Data Log'!$AO$2:$AO$196,0))</f>
        <v/>
      </c>
      <c r="AH127" s="15">
        <f t="array" ref="AH127">INDEX('Data Log'!$AI$2:$AI$196,MATCH('Data Log_BI'!$A127,'Data Log'!$AO$2:$AO$196,0))</f>
        <v>0</v>
      </c>
      <c r="AI127" s="1" t="str">
        <f t="array" ref="AI127">INDEX('Data Log'!$AJ$2:$AJ$196,MATCH('Data Log_BI'!$A127,'Data Log'!$AO$2:$AO$196,0))</f>
        <v/>
      </c>
      <c r="AJ127" s="9" t="str">
        <f t="array" ref="AJ127">INDEX('Data Log'!$AK$2:$AK$196,MATCH('Data Log_BI'!$A127,'Data Log'!$AO$2:$AO$196,0))</f>
        <v/>
      </c>
      <c r="AK127" s="1" t="str">
        <f t="array" ref="AK127">INDEX('Data Log'!$AL$2:$AL$196,MATCH('Data Log_BI'!$A127,'Data Log'!$AO$2:$AO$196,0))</f>
        <v/>
      </c>
      <c r="AL127" s="1" t="str">
        <f t="array" ref="AL127">INDEX('Data Log'!$AM$2:$AM$196,MATCH('Data Log_BI'!$A127,'Data Log'!$AO$2:$AO$196,0))</f>
        <v/>
      </c>
      <c r="AM127" s="9" t="str">
        <f t="array" ref="AM127">INDEX('Data Log'!$AN$2:$AN$196,MATCH('Data Log_BI'!$A127,'Data Log'!$AO$2:$AO$196,0))</f>
        <v/>
      </c>
      <c r="AN127" s="1">
        <f t="array" ref="AN127">INDEX('Data Log'!$A$2:$A$196,MATCH('Data Log_BI'!$A127,'Data Log'!$AO$2:$AO$196,0))</f>
        <v>797</v>
      </c>
    </row>
    <row r="128" ht="15.75" customHeight="1">
      <c r="A128" s="1" t="s">
        <v>1036</v>
      </c>
      <c r="B128" s="1" t="str">
        <f t="array" ref="B128">INDEX('Data Log'!$C$2:$C$196,MATCH('Data Log_BI'!$A128,'Data Log'!$AO$2:$AO$196,0))</f>
        <v>FTG</v>
      </c>
      <c r="C128" s="9">
        <f t="array" ref="C128">INDEX('Data Log'!$D$2:$D$196,MATCH('Data Log_BI'!$A128,'Data Log'!$AO$2:$AO$196,0))</f>
        <v>45119.86875</v>
      </c>
      <c r="D128" s="4" t="str">
        <f t="array" ref="D128">INDEX('Data Log'!$E$2:$E$196,MATCH('Data Log_BI'!$A128,'Data Log'!$AO$2:$AO$196,0))</f>
        <v>WR</v>
      </c>
      <c r="E128" s="4" t="str">
        <f t="array" ref="E128">INDEX('Data Log'!$F$2:$F$196,MATCH('Data Log_BI'!$A128,'Data Log'!$AO$2:$AO$196,0))</f>
        <v>WCR</v>
      </c>
      <c r="F128" s="4" t="str">
        <f t="array" ref="F128">INDEX('Data Log'!$G$2:$G$196,MATCH('Data Log_BI'!$A128,'Data Log'!$AO$2:$AO$196,0))</f>
        <v>Browns Engineering and Construction Pvt Ltd</v>
      </c>
      <c r="G128" s="14">
        <f t="array" ref="G128">INDEX('Data Log'!$H$2:$H$196,MATCH('Data Log_BI'!$A128,'Data Log'!$AO$2:$AO$196,0))</f>
        <v>59220.16</v>
      </c>
      <c r="H128" s="14">
        <f t="array" ref="H128">INDEX('Data Log'!$I$2:$I$196,MATCH('Data Log_BI'!$A128,'Data Log'!$AO$2:$AO$196,0))</f>
        <v>0</v>
      </c>
      <c r="I128" s="5">
        <f t="array" ref="I128">INDEX('Data Log'!$J$2:$J$196,MATCH('Data Log_BI'!$A128,'Data Log'!$AO$2:$AO$196,0))</f>
        <v>2023</v>
      </c>
      <c r="J128" s="5" t="str">
        <f t="array" ref="J128">INDEX('Data Log'!$K$2:$K$196,MATCH('Data Log_BI'!$A128,'Data Log'!$AO$2:$AO$196,0))</f>
        <v>June</v>
      </c>
      <c r="K128" s="5" t="str">
        <f t="array" ref="K128">INDEX('Data Log'!$L$2:$L$196,MATCH('Data Log_BI'!$A128,'Data Log'!$AO$2:$AO$196,0))</f>
        <v>Tharaka  Wellabada</v>
      </c>
      <c r="L128" s="4">
        <f t="array" ref="L128">INDEX('Data Log'!$M$2:$M$196,MATCH('Data Log_BI'!$A128,'Data Log'!$AO$2:$AO$196,0))</f>
        <v>45141.44733</v>
      </c>
      <c r="M128" s="4" t="str">
        <f t="array" ref="M128">INDEX('Data Log'!$N$2:$N$196,MATCH('Data Log_BI'!$A128,'Data Log'!$AO$2:$AO$196,0))</f>
        <v>Region Update</v>
      </c>
      <c r="N128" s="1" t="str">
        <f t="array" ref="N128">INDEX('Data Log'!$O$2:$O$196,MATCH('Data Log_BI'!$A128,'Data Log'!$AO$2:$AO$196,0))</f>
        <v/>
      </c>
      <c r="O128" s="9" t="str">
        <f t="array" ref="O128">INDEX('Data Log'!$P$2:$P$196,MATCH('Data Log_BI'!$A128,'Data Log'!$AO$2:$AO$196,0))</f>
        <v/>
      </c>
      <c r="P128" s="1" t="str">
        <f t="array" ref="P128">INDEX('Data Log'!$Q$2:$Q$196,MATCH('Data Log_BI'!$A128,'Data Log'!$AO$2:$AO$196,0))</f>
        <v/>
      </c>
      <c r="Q128" s="1" t="str">
        <f t="array" ref="Q128">INDEX('Data Log'!$R$2:$R$196,MATCH('Data Log_BI'!$A128,'Data Log'!$AO$2:$AO$196,0))</f>
        <v/>
      </c>
      <c r="R128" s="1" t="str">
        <f t="array" ref="R128">INDEX('Data Log'!$S$2:$S$196,MATCH('Data Log_BI'!$A128,'Data Log'!$AO$2:$AO$196,0))</f>
        <v/>
      </c>
      <c r="S128" s="9" t="str">
        <f t="array" ref="S128">INDEX('Data Log'!$T$2:$T$196,MATCH('Data Log_BI'!$A128,'Data Log'!$AO$2:$AO$196,0))</f>
        <v/>
      </c>
      <c r="T128" s="1" t="str">
        <f t="array" ref="T128">INDEX('Data Log'!$U$2:$U$196,MATCH('Data Log_BI'!$A128,'Data Log'!$AO$2:$AO$196,0))</f>
        <v/>
      </c>
      <c r="U128" s="1" t="str">
        <f t="array" ref="U128">INDEX('Data Log'!$V$2:$V$196,MATCH('Data Log_BI'!$A128,'Data Log'!$AO$2:$AO$196,0))</f>
        <v/>
      </c>
      <c r="V128" s="9" t="str">
        <f t="array" ref="V128">INDEX('Data Log'!$W$2:$W$196,MATCH('Data Log_BI'!$A128,'Data Log'!$AO$2:$AO$196,0))</f>
        <v/>
      </c>
      <c r="W128" s="1" t="str">
        <f t="array" ref="W128">INDEX('Data Log'!$X$2:$X$196,MATCH('Data Log_BI'!$A128,'Data Log'!$AO$2:$AO$196,0))</f>
        <v/>
      </c>
      <c r="X128" s="1" t="str">
        <f t="array" ref="X128">INDEX('Data Log'!$Y$2:$Y$196,MATCH('Data Log_BI'!$A128,'Data Log'!$AO$2:$AO$196,0))</f>
        <v/>
      </c>
      <c r="Y128" s="9" t="str">
        <f t="array" ref="Y128">INDEX('Data Log'!$Z$2:$Z$196,MATCH('Data Log_BI'!$A128,'Data Log'!$AO$2:$AO$196,0))</f>
        <v/>
      </c>
      <c r="Z128" s="1" t="str">
        <f t="array" ref="Z128">INDEX('Data Log'!$AA$2:$AA$196,MATCH('Data Log_BI'!$A128,'Data Log'!$AO$2:$AO$196,0))</f>
        <v/>
      </c>
      <c r="AA128" s="1" t="str">
        <f t="array" ref="AA128">INDEX('Data Log'!$AB$2:$AB$196,MATCH('Data Log_BI'!$A128,'Data Log'!$AO$2:$AO$196,0))</f>
        <v/>
      </c>
      <c r="AB128" s="9" t="str">
        <f t="array" ref="AB128">INDEX('Data Log'!$AC$2:$AC$196,MATCH('Data Log_BI'!$A128,'Data Log'!$AO$2:$AO$196,0))</f>
        <v/>
      </c>
      <c r="AC128" s="1" t="str">
        <f t="array" ref="AC128">INDEX('Data Log'!$AD$2:$AD$196,MATCH('Data Log_BI'!$A128,'Data Log'!$AO$2:$AO$196,0))</f>
        <v/>
      </c>
      <c r="AD128" s="1" t="str">
        <f t="array" ref="AD128">INDEX('Data Log'!$AE$2:$AE$196,MATCH('Data Log_BI'!$A128,'Data Log'!$AO$2:$AO$196,0))</f>
        <v/>
      </c>
      <c r="AE128" s="1" t="str">
        <f t="array" ref="AE128">INDEX('Data Log'!$AF$2:$AF$196,MATCH('Data Log_BI'!$A128,'Data Log'!$AO$2:$AO$196,0))</f>
        <v/>
      </c>
      <c r="AF128" s="9" t="str">
        <f t="array" ref="AF128">INDEX('Data Log'!$AG$2:$AG$196,MATCH('Data Log_BI'!$A128,'Data Log'!$AO$2:$AO$196,0))</f>
        <v/>
      </c>
      <c r="AG128" s="5" t="str">
        <f t="array" ref="AG128">INDEX('Data Log'!$AH$2:$AH$196,MATCH('Data Log_BI'!$A128,'Data Log'!$AO$2:$AO$196,0))</f>
        <v/>
      </c>
      <c r="AH128" s="15">
        <f t="array" ref="AH128">INDEX('Data Log'!$AI$2:$AI$196,MATCH('Data Log_BI'!$A128,'Data Log'!$AO$2:$AO$196,0))</f>
        <v>0</v>
      </c>
      <c r="AI128" s="1" t="str">
        <f t="array" ref="AI128">INDEX('Data Log'!$AJ$2:$AJ$196,MATCH('Data Log_BI'!$A128,'Data Log'!$AO$2:$AO$196,0))</f>
        <v/>
      </c>
      <c r="AJ128" s="9" t="str">
        <f t="array" ref="AJ128">INDEX('Data Log'!$AK$2:$AK$196,MATCH('Data Log_BI'!$A128,'Data Log'!$AO$2:$AO$196,0))</f>
        <v/>
      </c>
      <c r="AK128" s="1" t="str">
        <f t="array" ref="AK128">INDEX('Data Log'!$AL$2:$AL$196,MATCH('Data Log_BI'!$A128,'Data Log'!$AO$2:$AO$196,0))</f>
        <v/>
      </c>
      <c r="AL128" s="1" t="str">
        <f t="array" ref="AL128">INDEX('Data Log'!$AM$2:$AM$196,MATCH('Data Log_BI'!$A128,'Data Log'!$AO$2:$AO$196,0))</f>
        <v/>
      </c>
      <c r="AM128" s="9" t="str">
        <f t="array" ref="AM128">INDEX('Data Log'!$AN$2:$AN$196,MATCH('Data Log_BI'!$A128,'Data Log'!$AO$2:$AO$196,0))</f>
        <v/>
      </c>
      <c r="AN128" s="1">
        <f t="array" ref="AN128">INDEX('Data Log'!$A$2:$A$196,MATCH('Data Log_BI'!$A128,'Data Log'!$AO$2:$AO$196,0))</f>
        <v>695</v>
      </c>
    </row>
    <row r="129" ht="15.75" customHeight="1">
      <c r="A129" s="1" t="s">
        <v>1037</v>
      </c>
      <c r="B129" s="1" t="str">
        <f t="array" ref="B129">INDEX('Data Log'!$C$2:$C$196,MATCH('Data Log_BI'!$A129,'Data Log'!$AO$2:$AO$196,0))</f>
        <v>FTG</v>
      </c>
      <c r="C129" s="9">
        <f t="array" ref="C129">INDEX('Data Log'!$D$2:$D$196,MATCH('Data Log_BI'!$A129,'Data Log'!$AO$2:$AO$196,0))</f>
        <v>45119.86875</v>
      </c>
      <c r="D129" s="4" t="str">
        <f t="array" ref="D129">INDEX('Data Log'!$E$2:$E$196,MATCH('Data Log_BI'!$A129,'Data Log'!$AO$2:$AO$196,0))</f>
        <v>WR</v>
      </c>
      <c r="E129" s="4" t="str">
        <f t="array" ref="E129">INDEX('Data Log'!$F$2:$F$196,MATCH('Data Log_BI'!$A129,'Data Log'!$AO$2:$AO$196,0))</f>
        <v>WCR</v>
      </c>
      <c r="F129" s="4" t="str">
        <f t="array" ref="F129">INDEX('Data Log'!$G$2:$G$196,MATCH('Data Log_BI'!$A129,'Data Log'!$AO$2:$AO$196,0))</f>
        <v>Browns Engineering and Construction Pvt Ltd</v>
      </c>
      <c r="G129" s="14">
        <f t="array" ref="G129">INDEX('Data Log'!$H$2:$H$196,MATCH('Data Log_BI'!$A129,'Data Log'!$AO$2:$AO$196,0))</f>
        <v>59220.16</v>
      </c>
      <c r="H129" s="14">
        <f t="array" ref="H129">INDEX('Data Log'!$I$2:$I$196,MATCH('Data Log_BI'!$A129,'Data Log'!$AO$2:$AO$196,0))</f>
        <v>59220.16</v>
      </c>
      <c r="I129" s="5">
        <f t="array" ref="I129">INDEX('Data Log'!$J$2:$J$196,MATCH('Data Log_BI'!$A129,'Data Log'!$AO$2:$AO$196,0))</f>
        <v>2023</v>
      </c>
      <c r="J129" s="5" t="str">
        <f t="array" ref="J129">INDEX('Data Log'!$K$2:$K$196,MATCH('Data Log_BI'!$A129,'Data Log'!$AO$2:$AO$196,0))</f>
        <v>June</v>
      </c>
      <c r="K129" s="5" t="str">
        <f t="array" ref="K129">INDEX('Data Log'!$L$2:$L$196,MATCH('Data Log_BI'!$A129,'Data Log'!$AO$2:$AO$196,0))</f>
        <v/>
      </c>
      <c r="L129" s="4" t="str">
        <f t="array" ref="L129">INDEX('Data Log'!$M$2:$M$196,MATCH('Data Log_BI'!$A129,'Data Log'!$AO$2:$AO$196,0))</f>
        <v/>
      </c>
      <c r="M129" s="4" t="str">
        <f t="array" ref="M129">INDEX('Data Log'!$N$2:$N$196,MATCH('Data Log_BI'!$A129,'Data Log'!$AO$2:$AO$196,0))</f>
        <v>Submit Invoice</v>
      </c>
      <c r="N129" s="1" t="str">
        <f t="array" ref="N129">INDEX('Data Log'!$O$2:$O$196,MATCH('Data Log_BI'!$A129,'Data Log'!$AO$2:$AO$196,0))</f>
        <v>Kaveesha Perera</v>
      </c>
      <c r="O129" s="9">
        <f t="array" ref="O129">INDEX('Data Log'!$P$2:$P$196,MATCH('Data Log_BI'!$A129,'Data Log'!$AO$2:$AO$196,0))</f>
        <v>45142.69713</v>
      </c>
      <c r="P129" s="1" t="str">
        <f t="array" ref="P129">INDEX('Data Log'!$Q$2:$Q$196,MATCH('Data Log_BI'!$A129,'Data Log'!$AO$2:$AO$196,0))</f>
        <v/>
      </c>
      <c r="Q129" s="1" t="str">
        <f t="array" ref="Q129">INDEX('Data Log'!$R$2:$R$196,MATCH('Data Log_BI'!$A129,'Data Log'!$AO$2:$AO$196,0))</f>
        <v/>
      </c>
      <c r="R129" s="1" t="str">
        <f t="array" ref="R129">INDEX('Data Log'!$S$2:$S$196,MATCH('Data Log_BI'!$A129,'Data Log'!$AO$2:$AO$196,0))</f>
        <v/>
      </c>
      <c r="S129" s="9" t="str">
        <f t="array" ref="S129">INDEX('Data Log'!$T$2:$T$196,MATCH('Data Log_BI'!$A129,'Data Log'!$AO$2:$AO$196,0))</f>
        <v/>
      </c>
      <c r="T129" s="1" t="str">
        <f t="array" ref="T129">INDEX('Data Log'!$U$2:$U$196,MATCH('Data Log_BI'!$A129,'Data Log'!$AO$2:$AO$196,0))</f>
        <v/>
      </c>
      <c r="U129" s="1" t="str">
        <f t="array" ref="U129">INDEX('Data Log'!$V$2:$V$196,MATCH('Data Log_BI'!$A129,'Data Log'!$AO$2:$AO$196,0))</f>
        <v/>
      </c>
      <c r="V129" s="9" t="str">
        <f t="array" ref="V129">INDEX('Data Log'!$W$2:$W$196,MATCH('Data Log_BI'!$A129,'Data Log'!$AO$2:$AO$196,0))</f>
        <v/>
      </c>
      <c r="W129" s="1" t="str">
        <f t="array" ref="W129">INDEX('Data Log'!$X$2:$X$196,MATCH('Data Log_BI'!$A129,'Data Log'!$AO$2:$AO$196,0))</f>
        <v/>
      </c>
      <c r="X129" s="1" t="str">
        <f t="array" ref="X129">INDEX('Data Log'!$Y$2:$Y$196,MATCH('Data Log_BI'!$A129,'Data Log'!$AO$2:$AO$196,0))</f>
        <v/>
      </c>
      <c r="Y129" s="9" t="str">
        <f t="array" ref="Y129">INDEX('Data Log'!$Z$2:$Z$196,MATCH('Data Log_BI'!$A129,'Data Log'!$AO$2:$AO$196,0))</f>
        <v/>
      </c>
      <c r="Z129" s="1" t="str">
        <f t="array" ref="Z129">INDEX('Data Log'!$AA$2:$AA$196,MATCH('Data Log_BI'!$A129,'Data Log'!$AO$2:$AO$196,0))</f>
        <v/>
      </c>
      <c r="AA129" s="1" t="str">
        <f t="array" ref="AA129">INDEX('Data Log'!$AB$2:$AB$196,MATCH('Data Log_BI'!$A129,'Data Log'!$AO$2:$AO$196,0))</f>
        <v/>
      </c>
      <c r="AB129" s="9" t="str">
        <f t="array" ref="AB129">INDEX('Data Log'!$AC$2:$AC$196,MATCH('Data Log_BI'!$A129,'Data Log'!$AO$2:$AO$196,0))</f>
        <v/>
      </c>
      <c r="AC129" s="1" t="str">
        <f t="array" ref="AC129">INDEX('Data Log'!$AD$2:$AD$196,MATCH('Data Log_BI'!$A129,'Data Log'!$AO$2:$AO$196,0))</f>
        <v/>
      </c>
      <c r="AD129" s="1" t="str">
        <f t="array" ref="AD129">INDEX('Data Log'!$AE$2:$AE$196,MATCH('Data Log_BI'!$A129,'Data Log'!$AO$2:$AO$196,0))</f>
        <v/>
      </c>
      <c r="AE129" s="1" t="str">
        <f t="array" ref="AE129">INDEX('Data Log'!$AF$2:$AF$196,MATCH('Data Log_BI'!$A129,'Data Log'!$AO$2:$AO$196,0))</f>
        <v/>
      </c>
      <c r="AF129" s="9" t="str">
        <f t="array" ref="AF129">INDEX('Data Log'!$AG$2:$AG$196,MATCH('Data Log_BI'!$A129,'Data Log'!$AO$2:$AO$196,0))</f>
        <v/>
      </c>
      <c r="AG129" s="5" t="str">
        <f t="array" ref="AG129">INDEX('Data Log'!$AH$2:$AH$196,MATCH('Data Log_BI'!$A129,'Data Log'!$AO$2:$AO$196,0))</f>
        <v/>
      </c>
      <c r="AH129" s="15">
        <f t="array" ref="AH129">INDEX('Data Log'!$AI$2:$AI$196,MATCH('Data Log_BI'!$A129,'Data Log'!$AO$2:$AO$196,0))</f>
        <v>0</v>
      </c>
      <c r="AI129" s="1" t="str">
        <f t="array" ref="AI129">INDEX('Data Log'!$AJ$2:$AJ$196,MATCH('Data Log_BI'!$A129,'Data Log'!$AO$2:$AO$196,0))</f>
        <v/>
      </c>
      <c r="AJ129" s="9" t="str">
        <f t="array" ref="AJ129">INDEX('Data Log'!$AK$2:$AK$196,MATCH('Data Log_BI'!$A129,'Data Log'!$AO$2:$AO$196,0))</f>
        <v/>
      </c>
      <c r="AK129" s="1" t="str">
        <f t="array" ref="AK129">INDEX('Data Log'!$AL$2:$AL$196,MATCH('Data Log_BI'!$A129,'Data Log'!$AO$2:$AO$196,0))</f>
        <v/>
      </c>
      <c r="AL129" s="1" t="str">
        <f t="array" ref="AL129">INDEX('Data Log'!$AM$2:$AM$196,MATCH('Data Log_BI'!$A129,'Data Log'!$AO$2:$AO$196,0))</f>
        <v/>
      </c>
      <c r="AM129" s="9" t="str">
        <f t="array" ref="AM129">INDEX('Data Log'!$AN$2:$AN$196,MATCH('Data Log_BI'!$A129,'Data Log'!$AO$2:$AO$196,0))</f>
        <v/>
      </c>
      <c r="AN129" s="1">
        <f t="array" ref="AN129">INDEX('Data Log'!$A$2:$A$196,MATCH('Data Log_BI'!$A129,'Data Log'!$AO$2:$AO$196,0))</f>
        <v>761</v>
      </c>
    </row>
    <row r="130" ht="15.75" customHeight="1">
      <c r="A130" s="1" t="s">
        <v>1038</v>
      </c>
      <c r="B130" s="1" t="str">
        <f t="array" ref="B130">INDEX('Data Log'!$C$2:$C$196,MATCH('Data Log_BI'!$A130,'Data Log'!$AO$2:$AO$196,0))</f>
        <v>PG</v>
      </c>
      <c r="C130" s="9" t="str">
        <f t="array" ref="C130">INDEX('Data Log'!$D$2:$D$196,MATCH('Data Log_BI'!$A130,'Data Log'!$AO$2:$AO$196,0))</f>
        <v/>
      </c>
      <c r="D130" s="4" t="str">
        <f t="array" ref="D130">INDEX('Data Log'!$E$2:$E$196,MATCH('Data Log_BI'!$A130,'Data Log'!$AO$2:$AO$196,0))</f>
        <v>WR</v>
      </c>
      <c r="E130" s="4" t="str">
        <f t="array" ref="E130">INDEX('Data Log'!$F$2:$F$196,MATCH('Data Log_BI'!$A130,'Data Log'!$AO$2:$AO$196,0))</f>
        <v>WCR</v>
      </c>
      <c r="F130" s="4" t="str">
        <f t="array" ref="F130">INDEX('Data Log'!$G$2:$G$196,MATCH('Data Log_BI'!$A130,'Data Log'!$AO$2:$AO$196,0))</f>
        <v>Browns Engineering and Construction Pvt Ltd</v>
      </c>
      <c r="G130" s="14">
        <f t="array" ref="G130">INDEX('Data Log'!$H$2:$H$196,MATCH('Data Log_BI'!$A130,'Data Log'!$AO$2:$AO$196,0))</f>
        <v>0</v>
      </c>
      <c r="H130" s="14">
        <f t="array" ref="H130">INDEX('Data Log'!$I$2:$I$196,MATCH('Data Log_BI'!$A130,'Data Log'!$AO$2:$AO$196,0))</f>
        <v>4</v>
      </c>
      <c r="I130" s="5">
        <f t="array" ref="I130">INDEX('Data Log'!$J$2:$J$196,MATCH('Data Log_BI'!$A130,'Data Log'!$AO$2:$AO$196,0))</f>
        <v>2023</v>
      </c>
      <c r="J130" s="5" t="str">
        <f t="array" ref="J130">INDEX('Data Log'!$K$2:$K$196,MATCH('Data Log_BI'!$A130,'Data Log'!$AO$2:$AO$196,0))</f>
        <v>February</v>
      </c>
      <c r="K130" s="5" t="str">
        <f t="array" ref="K130">INDEX('Data Log'!$L$2:$L$196,MATCH('Data Log_BI'!$A130,'Data Log'!$AO$2:$AO$196,0))</f>
        <v/>
      </c>
      <c r="L130" s="4" t="str">
        <f t="array" ref="L130">INDEX('Data Log'!$M$2:$M$196,MATCH('Data Log_BI'!$A130,'Data Log'!$AO$2:$AO$196,0))</f>
        <v/>
      </c>
      <c r="M130" s="4" t="str">
        <f t="array" ref="M130">INDEX('Data Log'!$N$2:$N$196,MATCH('Data Log_BI'!$A130,'Data Log'!$AO$2:$AO$196,0))</f>
        <v>Create &amp; Upload PO</v>
      </c>
      <c r="N130" s="1" t="str">
        <f t="array" ref="N130">INDEX('Data Log'!$O$2:$O$196,MATCH('Data Log_BI'!$A130,'Data Log'!$AO$2:$AO$196,0))</f>
        <v/>
      </c>
      <c r="O130" s="9" t="str">
        <f t="array" ref="O130">INDEX('Data Log'!$P$2:$P$196,MATCH('Data Log_BI'!$A130,'Data Log'!$AO$2:$AO$196,0))</f>
        <v/>
      </c>
      <c r="P130" s="1" t="str">
        <f t="array" ref="P130">INDEX('Data Log'!$Q$2:$Q$196,MATCH('Data Log_BI'!$A130,'Data Log'!$AO$2:$AO$196,0))</f>
        <v/>
      </c>
      <c r="Q130" s="1" t="str">
        <f t="array" ref="Q130">INDEX('Data Log'!$R$2:$R$196,MATCH('Data Log_BI'!$A130,'Data Log'!$AO$2:$AO$196,0))</f>
        <v/>
      </c>
      <c r="R130" s="1" t="str">
        <f t="array" ref="R130">INDEX('Data Log'!$S$2:$S$196,MATCH('Data Log_BI'!$A130,'Data Log'!$AO$2:$AO$196,0))</f>
        <v/>
      </c>
      <c r="S130" s="9" t="str">
        <f t="array" ref="S130">INDEX('Data Log'!$T$2:$T$196,MATCH('Data Log_BI'!$A130,'Data Log'!$AO$2:$AO$196,0))</f>
        <v/>
      </c>
      <c r="T130" s="1" t="str">
        <f t="array" ref="T130">INDEX('Data Log'!$U$2:$U$196,MATCH('Data Log_BI'!$A130,'Data Log'!$AO$2:$AO$196,0))</f>
        <v/>
      </c>
      <c r="U130" s="1" t="str">
        <f t="array" ref="U130">INDEX('Data Log'!$V$2:$V$196,MATCH('Data Log_BI'!$A130,'Data Log'!$AO$2:$AO$196,0))</f>
        <v/>
      </c>
      <c r="V130" s="9" t="str">
        <f t="array" ref="V130">INDEX('Data Log'!$W$2:$W$196,MATCH('Data Log_BI'!$A130,'Data Log'!$AO$2:$AO$196,0))</f>
        <v/>
      </c>
      <c r="W130" s="1" t="str">
        <f t="array" ref="W130">INDEX('Data Log'!$X$2:$X$196,MATCH('Data Log_BI'!$A130,'Data Log'!$AO$2:$AO$196,0))</f>
        <v/>
      </c>
      <c r="X130" s="1" t="str">
        <f t="array" ref="X130">INDEX('Data Log'!$Y$2:$Y$196,MATCH('Data Log_BI'!$A130,'Data Log'!$AO$2:$AO$196,0))</f>
        <v/>
      </c>
      <c r="Y130" s="9" t="str">
        <f t="array" ref="Y130">INDEX('Data Log'!$Z$2:$Z$196,MATCH('Data Log_BI'!$A130,'Data Log'!$AO$2:$AO$196,0))</f>
        <v/>
      </c>
      <c r="Z130" s="1" t="str">
        <f t="array" ref="Z130">INDEX('Data Log'!$AA$2:$AA$196,MATCH('Data Log_BI'!$A130,'Data Log'!$AO$2:$AO$196,0))</f>
        <v/>
      </c>
      <c r="AA130" s="1" t="str">
        <f t="array" ref="AA130">INDEX('Data Log'!$AB$2:$AB$196,MATCH('Data Log_BI'!$A130,'Data Log'!$AO$2:$AO$196,0))</f>
        <v/>
      </c>
      <c r="AB130" s="9" t="str">
        <f t="array" ref="AB130">INDEX('Data Log'!$AC$2:$AC$196,MATCH('Data Log_BI'!$A130,'Data Log'!$AO$2:$AO$196,0))</f>
        <v/>
      </c>
      <c r="AC130" s="1" t="str">
        <f t="array" ref="AC130">INDEX('Data Log'!$AD$2:$AD$196,MATCH('Data Log_BI'!$A130,'Data Log'!$AO$2:$AO$196,0))</f>
        <v/>
      </c>
      <c r="AD130" s="1" t="str">
        <f t="array" ref="AD130">INDEX('Data Log'!$AE$2:$AE$196,MATCH('Data Log_BI'!$A130,'Data Log'!$AO$2:$AO$196,0))</f>
        <v>Rejected</v>
      </c>
      <c r="AE130" s="1" t="str">
        <f t="array" ref="AE130">INDEX('Data Log'!$AF$2:$AF$196,MATCH('Data Log_BI'!$A130,'Data Log'!$AO$2:$AO$196,0))</f>
        <v>Janagan Kathiramalainathan</v>
      </c>
      <c r="AF130" s="9">
        <f t="array" ref="AF130">INDEX('Data Log'!$AG$2:$AG$196,MATCH('Data Log_BI'!$A130,'Data Log'!$AO$2:$AO$196,0))</f>
        <v>45118.79855</v>
      </c>
      <c r="AG130" s="5" t="str">
        <f t="array" ref="AG130">INDEX('Data Log'!$AH$2:$AH$196,MATCH('Data Log_BI'!$A130,'Data Log'!$AO$2:$AO$196,0))</f>
        <v/>
      </c>
      <c r="AH130" s="15">
        <f t="array" ref="AH130">INDEX('Data Log'!$AI$2:$AI$196,MATCH('Data Log_BI'!$A130,'Data Log'!$AO$2:$AO$196,0))</f>
        <v>0</v>
      </c>
      <c r="AI130" s="1" t="str">
        <f t="array" ref="AI130">INDEX('Data Log'!$AJ$2:$AJ$196,MATCH('Data Log_BI'!$A130,'Data Log'!$AO$2:$AO$196,0))</f>
        <v/>
      </c>
      <c r="AJ130" s="9" t="str">
        <f t="array" ref="AJ130">INDEX('Data Log'!$AK$2:$AK$196,MATCH('Data Log_BI'!$A130,'Data Log'!$AO$2:$AO$196,0))</f>
        <v/>
      </c>
      <c r="AK130" s="1" t="str">
        <f t="array" ref="AK130">INDEX('Data Log'!$AL$2:$AL$196,MATCH('Data Log_BI'!$A130,'Data Log'!$AO$2:$AO$196,0))</f>
        <v/>
      </c>
      <c r="AL130" s="1" t="str">
        <f t="array" ref="AL130">INDEX('Data Log'!$AM$2:$AM$196,MATCH('Data Log_BI'!$A130,'Data Log'!$AO$2:$AO$196,0))</f>
        <v/>
      </c>
      <c r="AM130" s="9" t="str">
        <f t="array" ref="AM130">INDEX('Data Log'!$AN$2:$AN$196,MATCH('Data Log_BI'!$A130,'Data Log'!$AO$2:$AO$196,0))</f>
        <v/>
      </c>
      <c r="AN130" s="1">
        <f t="array" ref="AN130">INDEX('Data Log'!$A$2:$A$196,MATCH('Data Log_BI'!$A130,'Data Log'!$AO$2:$AO$196,0))</f>
        <v>172</v>
      </c>
    </row>
    <row r="131" ht="15.75" customHeight="1">
      <c r="A131" s="1" t="s">
        <v>1039</v>
      </c>
      <c r="B131" s="1" t="str">
        <f t="array" ref="B131">INDEX('Data Log'!$C$2:$C$196,MATCH('Data Log_BI'!$A131,'Data Log'!$AO$2:$AO$196,0))</f>
        <v>PG</v>
      </c>
      <c r="C131" s="9" t="str">
        <f t="array" ref="C131">INDEX('Data Log'!$D$2:$D$196,MATCH('Data Log_BI'!$A131,'Data Log'!$AO$2:$AO$196,0))</f>
        <v/>
      </c>
      <c r="D131" s="4" t="str">
        <f t="array" ref="D131">INDEX('Data Log'!$E$2:$E$196,MATCH('Data Log_BI'!$A131,'Data Log'!$AO$2:$AO$196,0))</f>
        <v>WR</v>
      </c>
      <c r="E131" s="4" t="str">
        <f t="array" ref="E131">INDEX('Data Log'!$F$2:$F$196,MATCH('Data Log_BI'!$A131,'Data Log'!$AO$2:$AO$196,0))</f>
        <v>WCR</v>
      </c>
      <c r="F131" s="4" t="str">
        <f t="array" ref="F131">INDEX('Data Log'!$G$2:$G$196,MATCH('Data Log_BI'!$A131,'Data Log'!$AO$2:$AO$196,0))</f>
        <v>Browns Engineering and Construction Pvt Ltd</v>
      </c>
      <c r="G131" s="14">
        <f t="array" ref="G131">INDEX('Data Log'!$H$2:$H$196,MATCH('Data Log_BI'!$A131,'Data Log'!$AO$2:$AO$196,0))</f>
        <v>0</v>
      </c>
      <c r="H131" s="14">
        <f t="array" ref="H131">INDEX('Data Log'!$I$2:$I$196,MATCH('Data Log_BI'!$A131,'Data Log'!$AO$2:$AO$196,0))</f>
        <v>4</v>
      </c>
      <c r="I131" s="5">
        <f t="array" ref="I131">INDEX('Data Log'!$J$2:$J$196,MATCH('Data Log_BI'!$A131,'Data Log'!$AO$2:$AO$196,0))</f>
        <v>2023</v>
      </c>
      <c r="J131" s="5" t="str">
        <f t="array" ref="J131">INDEX('Data Log'!$K$2:$K$196,MATCH('Data Log_BI'!$A131,'Data Log'!$AO$2:$AO$196,0))</f>
        <v>February</v>
      </c>
      <c r="K131" s="5" t="str">
        <f t="array" ref="K131">INDEX('Data Log'!$L$2:$L$196,MATCH('Data Log_BI'!$A131,'Data Log'!$AO$2:$AO$196,0))</f>
        <v/>
      </c>
      <c r="L131" s="4" t="str">
        <f t="array" ref="L131">INDEX('Data Log'!$M$2:$M$196,MATCH('Data Log_BI'!$A131,'Data Log'!$AO$2:$AO$196,0))</f>
        <v/>
      </c>
      <c r="M131" s="4" t="str">
        <f t="array" ref="M131">INDEX('Data Log'!$N$2:$N$196,MATCH('Data Log_BI'!$A131,'Data Log'!$AO$2:$AO$196,0))</f>
        <v>Create SES and Send to Finance</v>
      </c>
      <c r="N131" s="1" t="str">
        <f t="array" ref="N131">INDEX('Data Log'!$O$2:$O$196,MATCH('Data Log_BI'!$A131,'Data Log'!$AO$2:$AO$196,0))</f>
        <v/>
      </c>
      <c r="O131" s="9" t="str">
        <f t="array" ref="O131">INDEX('Data Log'!$P$2:$P$196,MATCH('Data Log_BI'!$A131,'Data Log'!$AO$2:$AO$196,0))</f>
        <v/>
      </c>
      <c r="P131" s="1" t="str">
        <f t="array" ref="P131">INDEX('Data Log'!$Q$2:$Q$196,MATCH('Data Log_BI'!$A131,'Data Log'!$AO$2:$AO$196,0))</f>
        <v/>
      </c>
      <c r="Q131" s="1" t="str">
        <f t="array" ref="Q131">INDEX('Data Log'!$R$2:$R$196,MATCH('Data Log_BI'!$A131,'Data Log'!$AO$2:$AO$196,0))</f>
        <v/>
      </c>
      <c r="R131" s="1" t="str">
        <f t="array" ref="R131">INDEX('Data Log'!$S$2:$S$196,MATCH('Data Log_BI'!$A131,'Data Log'!$AO$2:$AO$196,0))</f>
        <v/>
      </c>
      <c r="S131" s="9" t="str">
        <f t="array" ref="S131">INDEX('Data Log'!$T$2:$T$196,MATCH('Data Log_BI'!$A131,'Data Log'!$AO$2:$AO$196,0))</f>
        <v/>
      </c>
      <c r="T131" s="1" t="str">
        <f t="array" ref="T131">INDEX('Data Log'!$U$2:$U$196,MATCH('Data Log_BI'!$A131,'Data Log'!$AO$2:$AO$196,0))</f>
        <v/>
      </c>
      <c r="U131" s="1" t="str">
        <f t="array" ref="U131">INDEX('Data Log'!$V$2:$V$196,MATCH('Data Log_BI'!$A131,'Data Log'!$AO$2:$AO$196,0))</f>
        <v/>
      </c>
      <c r="V131" s="9" t="str">
        <f t="array" ref="V131">INDEX('Data Log'!$W$2:$W$196,MATCH('Data Log_BI'!$A131,'Data Log'!$AO$2:$AO$196,0))</f>
        <v/>
      </c>
      <c r="W131" s="1" t="str">
        <f t="array" ref="W131">INDEX('Data Log'!$X$2:$X$196,MATCH('Data Log_BI'!$A131,'Data Log'!$AO$2:$AO$196,0))</f>
        <v/>
      </c>
      <c r="X131" s="1" t="str">
        <f t="array" ref="X131">INDEX('Data Log'!$Y$2:$Y$196,MATCH('Data Log_BI'!$A131,'Data Log'!$AO$2:$AO$196,0))</f>
        <v/>
      </c>
      <c r="Y131" s="9" t="str">
        <f t="array" ref="Y131">INDEX('Data Log'!$Z$2:$Z$196,MATCH('Data Log_BI'!$A131,'Data Log'!$AO$2:$AO$196,0))</f>
        <v/>
      </c>
      <c r="Z131" s="1" t="str">
        <f t="array" ref="Z131">INDEX('Data Log'!$AA$2:$AA$196,MATCH('Data Log_BI'!$A131,'Data Log'!$AO$2:$AO$196,0))</f>
        <v/>
      </c>
      <c r="AA131" s="1" t="str">
        <f t="array" ref="AA131">INDEX('Data Log'!$AB$2:$AB$196,MATCH('Data Log_BI'!$A131,'Data Log'!$AO$2:$AO$196,0))</f>
        <v/>
      </c>
      <c r="AB131" s="9" t="str">
        <f t="array" ref="AB131">INDEX('Data Log'!$AC$2:$AC$196,MATCH('Data Log_BI'!$A131,'Data Log'!$AO$2:$AO$196,0))</f>
        <v/>
      </c>
      <c r="AC131" s="1" t="str">
        <f t="array" ref="AC131">INDEX('Data Log'!$AD$2:$AD$196,MATCH('Data Log_BI'!$A131,'Data Log'!$AO$2:$AO$196,0))</f>
        <v/>
      </c>
      <c r="AD131" s="1" t="str">
        <f t="array" ref="AD131">INDEX('Data Log'!$AE$2:$AE$196,MATCH('Data Log_BI'!$A131,'Data Log'!$AO$2:$AO$196,0))</f>
        <v/>
      </c>
      <c r="AE131" s="1" t="str">
        <f t="array" ref="AE131">INDEX('Data Log'!$AF$2:$AF$196,MATCH('Data Log_BI'!$A131,'Data Log'!$AO$2:$AO$196,0))</f>
        <v/>
      </c>
      <c r="AF131" s="9" t="str">
        <f t="array" ref="AF131">INDEX('Data Log'!$AG$2:$AG$196,MATCH('Data Log_BI'!$A131,'Data Log'!$AO$2:$AO$196,0))</f>
        <v/>
      </c>
      <c r="AG131" s="5" t="str">
        <f t="array" ref="AG131">INDEX('Data Log'!$AH$2:$AH$196,MATCH('Data Log_BI'!$A131,'Data Log'!$AO$2:$AO$196,0))</f>
        <v/>
      </c>
      <c r="AH131" s="15">
        <f t="array" ref="AH131">INDEX('Data Log'!$AI$2:$AI$196,MATCH('Data Log_BI'!$A131,'Data Log'!$AO$2:$AO$196,0))</f>
        <v>0</v>
      </c>
      <c r="AI131" s="1" t="str">
        <f t="array" ref="AI131">INDEX('Data Log'!$AJ$2:$AJ$196,MATCH('Data Log_BI'!$A131,'Data Log'!$AO$2:$AO$196,0))</f>
        <v>Janagan Kathiramalainathan</v>
      </c>
      <c r="AJ131" s="9">
        <f t="array" ref="AJ131">INDEX('Data Log'!$AK$2:$AK$196,MATCH('Data Log_BI'!$A131,'Data Log'!$AO$2:$AO$196,0))</f>
        <v>45118.80153</v>
      </c>
      <c r="AK131" s="1" t="str">
        <f t="array" ref="AK131">INDEX('Data Log'!$AL$2:$AL$196,MATCH('Data Log_BI'!$A131,'Data Log'!$AO$2:$AO$196,0))</f>
        <v/>
      </c>
      <c r="AL131" s="1" t="str">
        <f t="array" ref="AL131">INDEX('Data Log'!$AM$2:$AM$196,MATCH('Data Log_BI'!$A131,'Data Log'!$AO$2:$AO$196,0))</f>
        <v/>
      </c>
      <c r="AM131" s="9" t="str">
        <f t="array" ref="AM131">INDEX('Data Log'!$AN$2:$AN$196,MATCH('Data Log_BI'!$A131,'Data Log'!$AO$2:$AO$196,0))</f>
        <v/>
      </c>
      <c r="AN131" s="1">
        <f t="array" ref="AN131">INDEX('Data Log'!$A$2:$A$196,MATCH('Data Log_BI'!$A131,'Data Log'!$AO$2:$AO$196,0))</f>
        <v>176</v>
      </c>
    </row>
    <row r="132" ht="15.75" customHeight="1">
      <c r="A132" s="1" t="s">
        <v>1040</v>
      </c>
      <c r="B132" s="1" t="str">
        <f t="array" ref="B132">INDEX('Data Log'!$C$2:$C$196,MATCH('Data Log_BI'!$A132,'Data Log'!$AO$2:$AO$196,0))</f>
        <v>PG</v>
      </c>
      <c r="C132" s="9">
        <f t="array" ref="C132">INDEX('Data Log'!$D$2:$D$196,MATCH('Data Log_BI'!$A132,'Data Log'!$AO$2:$AO$196,0))</f>
        <v>45117.49097</v>
      </c>
      <c r="D132" s="4" t="str">
        <f t="array" ref="D132">INDEX('Data Log'!$E$2:$E$196,MATCH('Data Log_BI'!$A132,'Data Log'!$AO$2:$AO$196,0))</f>
        <v>WR</v>
      </c>
      <c r="E132" s="4" t="str">
        <f t="array" ref="E132">INDEX('Data Log'!$F$2:$F$196,MATCH('Data Log_BI'!$A132,'Data Log'!$AO$2:$AO$196,0))</f>
        <v>WCR</v>
      </c>
      <c r="F132" s="4" t="str">
        <f t="array" ref="F132">INDEX('Data Log'!$G$2:$G$196,MATCH('Data Log_BI'!$A132,'Data Log'!$AO$2:$AO$196,0))</f>
        <v>Browns Engineering and Construction Pvt Ltd</v>
      </c>
      <c r="G132" s="14">
        <f t="array" ref="G132">INDEX('Data Log'!$H$2:$H$196,MATCH('Data Log_BI'!$A132,'Data Log'!$AO$2:$AO$196,0))</f>
        <v>0</v>
      </c>
      <c r="H132" s="14">
        <f t="array" ref="H132">INDEX('Data Log'!$I$2:$I$196,MATCH('Data Log_BI'!$A132,'Data Log'!$AO$2:$AO$196,0))</f>
        <v>4</v>
      </c>
      <c r="I132" s="5">
        <f t="array" ref="I132">INDEX('Data Log'!$J$2:$J$196,MATCH('Data Log_BI'!$A132,'Data Log'!$AO$2:$AO$196,0))</f>
        <v>2023</v>
      </c>
      <c r="J132" s="5" t="str">
        <f t="array" ref="J132">INDEX('Data Log'!$K$2:$K$196,MATCH('Data Log_BI'!$A132,'Data Log'!$AO$2:$AO$196,0))</f>
        <v>February</v>
      </c>
      <c r="K132" s="5" t="str">
        <f t="array" ref="K132">INDEX('Data Log'!$L$2:$L$196,MATCH('Data Log_BI'!$A132,'Data Log'!$AO$2:$AO$196,0))</f>
        <v>Janagan Kathiramalainathan</v>
      </c>
      <c r="L132" s="4" t="str">
        <f t="array" ref="L132">INDEX('Data Log'!$M$2:$M$196,MATCH('Data Log_BI'!$A132,'Data Log'!$AO$2:$AO$196,0))</f>
        <v/>
      </c>
      <c r="M132" s="4" t="str">
        <f t="array" ref="M132">INDEX('Data Log'!$N$2:$N$196,MATCH('Data Log_BI'!$A132,'Data Log'!$AO$2:$AO$196,0))</f>
        <v>Invoice Validation</v>
      </c>
      <c r="N132" s="1" t="str">
        <f t="array" ref="N132">INDEX('Data Log'!$O$2:$O$196,MATCH('Data Log_BI'!$A132,'Data Log'!$AO$2:$AO$196,0))</f>
        <v/>
      </c>
      <c r="O132" s="9" t="str">
        <f t="array" ref="O132">INDEX('Data Log'!$P$2:$P$196,MATCH('Data Log_BI'!$A132,'Data Log'!$AO$2:$AO$196,0))</f>
        <v/>
      </c>
      <c r="P132" s="1" t="str">
        <f t="array" ref="P132">INDEX('Data Log'!$Q$2:$Q$196,MATCH('Data Log_BI'!$A132,'Data Log'!$AO$2:$AO$196,0))</f>
        <v/>
      </c>
      <c r="Q132" s="1" t="str">
        <f t="array" ref="Q132">INDEX('Data Log'!$R$2:$R$196,MATCH('Data Log_BI'!$A132,'Data Log'!$AO$2:$AO$196,0))</f>
        <v>Approved</v>
      </c>
      <c r="R132" s="1" t="str">
        <f t="array" ref="R132">INDEX('Data Log'!$S$2:$S$196,MATCH('Data Log_BI'!$A132,'Data Log'!$AO$2:$AO$196,0))</f>
        <v>Janagan Kathiramalainathan</v>
      </c>
      <c r="S132" s="9">
        <f t="array" ref="S132">INDEX('Data Log'!$T$2:$T$196,MATCH('Data Log_BI'!$A132,'Data Log'!$AO$2:$AO$196,0))</f>
        <v>45118.79824</v>
      </c>
      <c r="T132" s="1" t="str">
        <f t="array" ref="T132">INDEX('Data Log'!$U$2:$U$196,MATCH('Data Log_BI'!$A132,'Data Log'!$AO$2:$AO$196,0))</f>
        <v/>
      </c>
      <c r="U132" s="1" t="str">
        <f t="array" ref="U132">INDEX('Data Log'!$V$2:$V$196,MATCH('Data Log_BI'!$A132,'Data Log'!$AO$2:$AO$196,0))</f>
        <v/>
      </c>
      <c r="V132" s="9" t="str">
        <f t="array" ref="V132">INDEX('Data Log'!$W$2:$W$196,MATCH('Data Log_BI'!$A132,'Data Log'!$AO$2:$AO$196,0))</f>
        <v/>
      </c>
      <c r="W132" s="1" t="str">
        <f t="array" ref="W132">INDEX('Data Log'!$X$2:$X$196,MATCH('Data Log_BI'!$A132,'Data Log'!$AO$2:$AO$196,0))</f>
        <v/>
      </c>
      <c r="X132" s="1" t="str">
        <f t="array" ref="X132">INDEX('Data Log'!$Y$2:$Y$196,MATCH('Data Log_BI'!$A132,'Data Log'!$AO$2:$AO$196,0))</f>
        <v/>
      </c>
      <c r="Y132" s="9" t="str">
        <f t="array" ref="Y132">INDEX('Data Log'!$Z$2:$Z$196,MATCH('Data Log_BI'!$A132,'Data Log'!$AO$2:$AO$196,0))</f>
        <v/>
      </c>
      <c r="Z132" s="1" t="str">
        <f t="array" ref="Z132">INDEX('Data Log'!$AA$2:$AA$196,MATCH('Data Log_BI'!$A132,'Data Log'!$AO$2:$AO$196,0))</f>
        <v/>
      </c>
      <c r="AA132" s="1" t="str">
        <f t="array" ref="AA132">INDEX('Data Log'!$AB$2:$AB$196,MATCH('Data Log_BI'!$A132,'Data Log'!$AO$2:$AO$196,0))</f>
        <v/>
      </c>
      <c r="AB132" s="9" t="str">
        <f t="array" ref="AB132">INDEX('Data Log'!$AC$2:$AC$196,MATCH('Data Log_BI'!$A132,'Data Log'!$AO$2:$AO$196,0))</f>
        <v/>
      </c>
      <c r="AC132" s="1" t="str">
        <f t="array" ref="AC132">INDEX('Data Log'!$AD$2:$AD$196,MATCH('Data Log_BI'!$A132,'Data Log'!$AO$2:$AO$196,0))</f>
        <v/>
      </c>
      <c r="AD132" s="1" t="str">
        <f t="array" ref="AD132">INDEX('Data Log'!$AE$2:$AE$196,MATCH('Data Log_BI'!$A132,'Data Log'!$AO$2:$AO$196,0))</f>
        <v/>
      </c>
      <c r="AE132" s="1" t="str">
        <f t="array" ref="AE132">INDEX('Data Log'!$AF$2:$AF$196,MATCH('Data Log_BI'!$A132,'Data Log'!$AO$2:$AO$196,0))</f>
        <v/>
      </c>
      <c r="AF132" s="9" t="str">
        <f t="array" ref="AF132">INDEX('Data Log'!$AG$2:$AG$196,MATCH('Data Log_BI'!$A132,'Data Log'!$AO$2:$AO$196,0))</f>
        <v/>
      </c>
      <c r="AG132" s="5" t="str">
        <f t="array" ref="AG132">INDEX('Data Log'!$AH$2:$AH$196,MATCH('Data Log_BI'!$A132,'Data Log'!$AO$2:$AO$196,0))</f>
        <v/>
      </c>
      <c r="AH132" s="15">
        <f t="array" ref="AH132">INDEX('Data Log'!$AI$2:$AI$196,MATCH('Data Log_BI'!$A132,'Data Log'!$AO$2:$AO$196,0))</f>
        <v>0</v>
      </c>
      <c r="AI132" s="1" t="str">
        <f t="array" ref="AI132">INDEX('Data Log'!$AJ$2:$AJ$196,MATCH('Data Log_BI'!$A132,'Data Log'!$AO$2:$AO$196,0))</f>
        <v/>
      </c>
      <c r="AJ132" s="9" t="str">
        <f t="array" ref="AJ132">INDEX('Data Log'!$AK$2:$AK$196,MATCH('Data Log_BI'!$A132,'Data Log'!$AO$2:$AO$196,0))</f>
        <v/>
      </c>
      <c r="AK132" s="1" t="str">
        <f t="array" ref="AK132">INDEX('Data Log'!$AL$2:$AL$196,MATCH('Data Log_BI'!$A132,'Data Log'!$AO$2:$AO$196,0))</f>
        <v/>
      </c>
      <c r="AL132" s="1" t="str">
        <f t="array" ref="AL132">INDEX('Data Log'!$AM$2:$AM$196,MATCH('Data Log_BI'!$A132,'Data Log'!$AO$2:$AO$196,0))</f>
        <v/>
      </c>
      <c r="AM132" s="9" t="str">
        <f t="array" ref="AM132">INDEX('Data Log'!$AN$2:$AN$196,MATCH('Data Log_BI'!$A132,'Data Log'!$AO$2:$AO$196,0))</f>
        <v/>
      </c>
      <c r="AN132" s="1">
        <f t="array" ref="AN132">INDEX('Data Log'!$A$2:$A$196,MATCH('Data Log_BI'!$A132,'Data Log'!$AO$2:$AO$196,0))</f>
        <v>170</v>
      </c>
    </row>
    <row r="133" ht="15.75" customHeight="1">
      <c r="A133" s="1" t="s">
        <v>1041</v>
      </c>
      <c r="B133" s="1" t="str">
        <f t="array" ref="B133">INDEX('Data Log'!$C$2:$C$196,MATCH('Data Log_BI'!$A133,'Data Log'!$AO$2:$AO$196,0))</f>
        <v>PG</v>
      </c>
      <c r="C133" s="9" t="str">
        <f t="array" ref="C133">INDEX('Data Log'!$D$2:$D$196,MATCH('Data Log_BI'!$A133,'Data Log'!$B$2:$B$196,0))</f>
        <v>#N/A</v>
      </c>
      <c r="D133" s="4" t="str">
        <f t="array" ref="D133">INDEX('Data Log'!$E$2:$E$196,MATCH('Data Log_BI'!$A133,'Data Log'!$B$2:$B$196,0))</f>
        <v>#N/A</v>
      </c>
      <c r="E133" s="4" t="str">
        <f t="array" ref="E133">INDEX('Data Log'!$F$2:$F$196,MATCH('Data Log_BI'!$A133,'Data Log'!$B$2:$B$196,0))</f>
        <v>#N/A</v>
      </c>
      <c r="F133" s="4" t="str">
        <f t="array" ref="F133">INDEX('Data Log'!$G$2:$G$196,MATCH('Data Log_BI'!$A133,'Data Log'!$B$2:$B$196,0))</f>
        <v>#N/A</v>
      </c>
      <c r="G133" s="14" t="str">
        <f t="array" ref="G133">INDEX('Data Log'!$H$2:$H$196,MATCH('Data Log_BI'!$A133,'Data Log'!$B$2:$B$196,0))</f>
        <v>#N/A</v>
      </c>
      <c r="H133" s="14" t="str">
        <f t="array" ref="H133">INDEX('Data Log'!$I$2:$I$196,MATCH('Data Log_BI'!$A133,'Data Log'!$B$2:$B$196,0))</f>
        <v>#N/A</v>
      </c>
      <c r="I133" s="5" t="str">
        <f t="array" ref="I133">INDEX('Data Log'!$J$2:$J$196,MATCH('Data Log_BI'!$A133,'Data Log'!$B$2:$B$196,0))</f>
        <v>#N/A</v>
      </c>
      <c r="J133" s="5" t="str">
        <f t="array" ref="J133">INDEX('Data Log'!$K$2:$K$196,MATCH('Data Log_BI'!$A133,'Data Log'!$B$2:$B$196,0))</f>
        <v>#N/A</v>
      </c>
      <c r="K133" s="5" t="str">
        <f t="array" ref="K133">INDEX('Data Log'!$L$2:$L$196,MATCH('Data Log_BI'!$A133,'Data Log'!$B$2:$B$196,0))</f>
        <v>#N/A</v>
      </c>
      <c r="L133" s="4" t="str">
        <f t="array" ref="L133">INDEX('Data Log'!$M$2:$M$196,MATCH('Data Log_BI'!$A133,'Data Log'!$B$2:$B$196,0))</f>
        <v>#N/A</v>
      </c>
      <c r="M133" s="4" t="str">
        <f t="array" ref="M133">INDEX('Data Log'!$N$2:$N$196,MATCH('Data Log_BI'!$A133,'Data Log'!$B$2:$B$196,0))</f>
        <v>#N/A</v>
      </c>
      <c r="N133" s="1" t="str">
        <f t="array" ref="N133">INDEX('Data Log'!$O$2:$O$196,MATCH('Data Log_BI'!$A133,'Data Log'!$B$2:$B$196,0))</f>
        <v>#N/A</v>
      </c>
      <c r="O133" s="9" t="str">
        <f t="array" ref="O133">INDEX('Data Log'!$P$2:$P$196,MATCH('Data Log_BI'!$A133,'Data Log'!$AO$2:$AO$196,0))</f>
        <v/>
      </c>
      <c r="P133" s="1" t="str">
        <f t="array" ref="P133">INDEX('Data Log'!$Q$2:$Q$196,MATCH('Data Log_BI'!$A133,'Data Log'!$AO$2:$AO$196,0))</f>
        <v/>
      </c>
      <c r="Q133" s="1" t="str">
        <f t="array" ref="Q133">INDEX('Data Log'!$R$2:$R$196,MATCH('Data Log_BI'!$A133,'Data Log'!$AO$2:$AO$196,0))</f>
        <v/>
      </c>
      <c r="R133" s="1" t="str">
        <f t="array" ref="R133">INDEX('Data Log'!$S$2:$S$196,MATCH('Data Log_BI'!$A133,'Data Log'!$AO$2:$AO$196,0))</f>
        <v/>
      </c>
      <c r="S133" s="4" t="str">
        <f t="array" ref="S133">INDEX('Data Log'!$T$2:$T$196,MATCH('Data Log_BI'!$A133,'Data Log'!$AO$2:$AO$196,0))</f>
        <v/>
      </c>
      <c r="T133" s="1" t="str">
        <f t="array" ref="T133">INDEX('Data Log'!$U$2:$U$196,MATCH('Data Log_BI'!$A133,'Data Log'!$AO$2:$AO$196,0))</f>
        <v/>
      </c>
      <c r="U133" s="1" t="str">
        <f t="array" ref="U133">INDEX('Data Log'!$V$2:$V$196,MATCH('Data Log_BI'!$A133,'Data Log'!$AO$2:$AO$196,0))</f>
        <v/>
      </c>
      <c r="V133" s="9" t="str">
        <f t="array" ref="V133">INDEX('Data Log'!$W$2:$W$196,MATCH('Data Log_BI'!$A133,'Data Log'!$AO$2:$AO$196,0))</f>
        <v/>
      </c>
      <c r="W133" s="1" t="str">
        <f t="array" ref="W133">INDEX('Data Log'!$X$2:$X$196,MATCH('Data Log_BI'!$A133,'Data Log'!$AO$2:$AO$196,0))</f>
        <v/>
      </c>
      <c r="X133" s="1" t="str">
        <f t="array" ref="X133">INDEX('Data Log'!$Y$2:$Y$196,MATCH('Data Log_BI'!$A133,'Data Log'!$AO$2:$AO$196,0))</f>
        <v/>
      </c>
      <c r="Y133" s="9" t="str">
        <f t="array" ref="Y133">INDEX('Data Log'!$Z$2:$Z$196,MATCH('Data Log_BI'!$A133,'Data Log'!$AO$2:$AO$196,0))</f>
        <v/>
      </c>
      <c r="Z133" s="1" t="str">
        <f t="array" ref="Z133">INDEX('Data Log'!$AA$2:$AA$196,MATCH('Data Log_BI'!$A133,'Data Log'!$AO$2:$AO$196,0))</f>
        <v/>
      </c>
      <c r="AA133" s="1" t="str">
        <f t="array" ref="AA133">INDEX('Data Log'!$AB$2:$AB$196,MATCH('Data Log_BI'!$A133,'Data Log'!$AO$2:$AO$196,0))</f>
        <v/>
      </c>
      <c r="AB133" s="9" t="str">
        <f t="array" ref="AB133">INDEX('Data Log'!$AC$2:$AC$196,MATCH('Data Log_BI'!$A133,'Data Log'!$AO$2:$AO$196,0))</f>
        <v/>
      </c>
      <c r="AC133" s="1" t="str">
        <f t="array" ref="AC133">INDEX('Data Log'!$AD$2:$AD$196,MATCH('Data Log_BI'!$A133,'Data Log'!$AO$2:$AO$196,0))</f>
        <v/>
      </c>
      <c r="AD133" s="1" t="str">
        <f t="array" ref="AD133">INDEX('Data Log'!$AE$2:$AE$196,MATCH('Data Log_BI'!$A133,'Data Log'!$AO$2:$AO$196,0))</f>
        <v/>
      </c>
      <c r="AE133" s="1" t="str">
        <f t="array" ref="AE133">INDEX('Data Log'!$AF$2:$AF$196,MATCH('Data Log_BI'!$A133,'Data Log'!$AO$2:$AO$196,0))</f>
        <v/>
      </c>
      <c r="AF133" s="9" t="str">
        <f t="array" ref="AF133">INDEX('Data Log'!$AG$2:$AG$196,MATCH('Data Log_BI'!$A133,'Data Log'!$AO$2:$AO$196,0))</f>
        <v/>
      </c>
      <c r="AG133" s="5" t="str">
        <f t="array" ref="AG133">INDEX('Data Log'!$AH$2:$AH$196,MATCH('Data Log_BI'!$A133,'Data Log'!$AO$2:$AO$196,0))</f>
        <v/>
      </c>
      <c r="AH133" s="15">
        <f t="array" ref="AH133">INDEX('Data Log'!$AI$2:$AI$196,MATCH('Data Log_BI'!$A133,'Data Log'!$AO$2:$AO$196,0))</f>
        <v>0</v>
      </c>
      <c r="AI133" s="1" t="str">
        <f t="array" ref="AI133">INDEX('Data Log'!$AJ$2:$AJ$196,MATCH('Data Log_BI'!$A133,'Data Log'!$AO$2:$AO$196,0))</f>
        <v/>
      </c>
      <c r="AJ133" s="9" t="str">
        <f t="array" ref="AJ133">INDEX('Data Log'!$AK$2:$AK$196,MATCH('Data Log_BI'!$A133,'Data Log'!$AO$2:$AO$196,0))</f>
        <v/>
      </c>
      <c r="AK133" s="1" t="str">
        <f t="array" ref="AK133">INDEX('Data Log'!$AL$2:$AL$196,MATCH('Data Log_BI'!$A133,'Data Log'!$AO$2:$AO$196,0))</f>
        <v>Completed</v>
      </c>
      <c r="AL133" s="1" t="str">
        <f t="array" ref="AL133">INDEX('Data Log'!$AM$2:$AM$196,MATCH('Data Log_BI'!$A133,'Data Log'!$AO$2:$AO$196,0))</f>
        <v>Janagan Kathiramalainathan</v>
      </c>
      <c r="AM133" s="9">
        <f t="array" ref="AM133">INDEX('Data Log'!$AN$2:$AN$196,MATCH('Data Log_BI'!$A133,'Data Log'!$AO$2:$AO$196,0))</f>
        <v>45118.80742</v>
      </c>
      <c r="AN133" s="1">
        <f t="array" ref="AN133">INDEX('Data Log'!$A$2:$A$196,MATCH('Data Log_BI'!$A133,'Data Log'!$AO$2:$AO$196,0))</f>
        <v>177</v>
      </c>
    </row>
    <row r="134" ht="15.75" customHeight="1">
      <c r="A134" s="1" t="s">
        <v>1042</v>
      </c>
      <c r="B134" s="1" t="str">
        <f t="array" ref="B134">INDEX('Data Log'!$C$2:$C$196,MATCH('Data Log_BI'!$A134,'Data Log'!$AO$2:$AO$196,0))</f>
        <v>PG</v>
      </c>
      <c r="C134" s="9" t="str">
        <f t="array" ref="C134">INDEX('Data Log'!$D$2:$D$196,MATCH('Data Log_BI'!$A134,'Data Log'!$B$2:$B$196,0))</f>
        <v>#N/A</v>
      </c>
      <c r="D134" s="4" t="str">
        <f t="array" ref="D134">INDEX('Data Log'!$E$2:$E$196,MATCH('Data Log_BI'!$A134,'Data Log'!$B$2:$B$196,0))</f>
        <v>#N/A</v>
      </c>
      <c r="E134" s="4" t="str">
        <f t="array" ref="E134">INDEX('Data Log'!$F$2:$F$196,MATCH('Data Log_BI'!$A134,'Data Log'!$B$2:$B$196,0))</f>
        <v>#N/A</v>
      </c>
      <c r="F134" s="4" t="str">
        <f t="array" ref="F134">INDEX('Data Log'!$G$2:$G$196,MATCH('Data Log_BI'!$A134,'Data Log'!$B$2:$B$196,0))</f>
        <v>#N/A</v>
      </c>
      <c r="G134" s="14" t="str">
        <f t="array" ref="G134">INDEX('Data Log'!$H$2:$H$196,MATCH('Data Log_BI'!$A134,'Data Log'!$B$2:$B$196,0))</f>
        <v>#N/A</v>
      </c>
      <c r="H134" s="14" t="str">
        <f t="array" ref="H134">INDEX('Data Log'!$I$2:$I$196,MATCH('Data Log_BI'!$A134,'Data Log'!$B$2:$B$196,0))</f>
        <v>#N/A</v>
      </c>
      <c r="I134" s="5" t="str">
        <f t="array" ref="I134">INDEX('Data Log'!$J$2:$J$196,MATCH('Data Log_BI'!$A134,'Data Log'!$B$2:$B$196,0))</f>
        <v>#N/A</v>
      </c>
      <c r="J134" s="5" t="str">
        <f t="array" ref="J134">INDEX('Data Log'!$K$2:$K$196,MATCH('Data Log_BI'!$A134,'Data Log'!$B$2:$B$196,0))</f>
        <v>#N/A</v>
      </c>
      <c r="K134" s="5" t="str">
        <f t="array" ref="K134">INDEX('Data Log'!$L$2:$L$196,MATCH('Data Log_BI'!$A134,'Data Log'!$B$2:$B$196,0))</f>
        <v>#N/A</v>
      </c>
      <c r="L134" s="4" t="str">
        <f t="array" ref="L134">INDEX('Data Log'!$M$2:$M$196,MATCH('Data Log_BI'!$A134,'Data Log'!$B$2:$B$196,0))</f>
        <v>#N/A</v>
      </c>
      <c r="M134" s="4" t="str">
        <f t="array" ref="M134">INDEX('Data Log'!$N$2:$N$196,MATCH('Data Log_BI'!$A134,'Data Log'!$B$2:$B$196,0))</f>
        <v>#N/A</v>
      </c>
      <c r="N134" s="1" t="str">
        <f t="array" ref="N134">INDEX('Data Log'!$O$2:$O$196,MATCH('Data Log_BI'!$A134,'Data Log'!$B$2:$B$196,0))</f>
        <v>#N/A</v>
      </c>
      <c r="O134" s="9" t="str">
        <f t="array" ref="O134">INDEX('Data Log'!$P$2:$P$196,MATCH('Data Log_BI'!$A134,'Data Log'!$AO$2:$AO$196,0))</f>
        <v/>
      </c>
      <c r="P134" s="1" t="str">
        <f t="array" ref="P134">INDEX('Data Log'!$Q$2:$Q$196,MATCH('Data Log_BI'!$A134,'Data Log'!$AO$2:$AO$196,0))</f>
        <v/>
      </c>
      <c r="Q134" s="1" t="str">
        <f t="array" ref="Q134">INDEX('Data Log'!$R$2:$R$196,MATCH('Data Log_BI'!$A134,'Data Log'!$AO$2:$AO$196,0))</f>
        <v/>
      </c>
      <c r="R134" s="1" t="str">
        <f t="array" ref="R134">INDEX('Data Log'!$S$2:$S$196,MATCH('Data Log_BI'!$A134,'Data Log'!$AO$2:$AO$196,0))</f>
        <v/>
      </c>
      <c r="S134" s="4" t="str">
        <f t="array" ref="S134">INDEX('Data Log'!$T$2:$T$196,MATCH('Data Log_BI'!$A134,'Data Log'!$AO$2:$AO$196,0))</f>
        <v/>
      </c>
      <c r="T134" s="1" t="str">
        <f t="array" ref="T134">INDEX('Data Log'!$U$2:$U$196,MATCH('Data Log_BI'!$A134,'Data Log'!$AO$2:$AO$196,0))</f>
        <v/>
      </c>
      <c r="U134" s="1" t="str">
        <f t="array" ref="U134">INDEX('Data Log'!$V$2:$V$196,MATCH('Data Log_BI'!$A134,'Data Log'!$AO$2:$AO$196,0))</f>
        <v/>
      </c>
      <c r="V134" s="9" t="str">
        <f t="array" ref="V134">INDEX('Data Log'!$W$2:$W$196,MATCH('Data Log_BI'!$A134,'Data Log'!$AO$2:$AO$196,0))</f>
        <v/>
      </c>
      <c r="W134" s="1" t="str">
        <f t="array" ref="W134">INDEX('Data Log'!$X$2:$X$196,MATCH('Data Log_BI'!$A134,'Data Log'!$AO$2:$AO$196,0))</f>
        <v/>
      </c>
      <c r="X134" s="1" t="str">
        <f t="array" ref="X134">INDEX('Data Log'!$Y$2:$Y$196,MATCH('Data Log_BI'!$A134,'Data Log'!$AO$2:$AO$196,0))</f>
        <v/>
      </c>
      <c r="Y134" s="9" t="str">
        <f t="array" ref="Y134">INDEX('Data Log'!$Z$2:$Z$196,MATCH('Data Log_BI'!$A134,'Data Log'!$AO$2:$AO$196,0))</f>
        <v/>
      </c>
      <c r="Z134" s="1" t="str">
        <f t="array" ref="Z134">INDEX('Data Log'!$AA$2:$AA$196,MATCH('Data Log_BI'!$A134,'Data Log'!$AO$2:$AO$196,0))</f>
        <v/>
      </c>
      <c r="AA134" s="1" t="str">
        <f t="array" ref="AA134">INDEX('Data Log'!$AB$2:$AB$196,MATCH('Data Log_BI'!$A134,'Data Log'!$AO$2:$AO$196,0))</f>
        <v/>
      </c>
      <c r="AB134" s="9" t="str">
        <f t="array" ref="AB134">INDEX('Data Log'!$AC$2:$AC$196,MATCH('Data Log_BI'!$A134,'Data Log'!$AO$2:$AO$196,0))</f>
        <v/>
      </c>
      <c r="AC134" s="1" t="str">
        <f t="array" ref="AC134">INDEX('Data Log'!$AD$2:$AD$196,MATCH('Data Log_BI'!$A134,'Data Log'!$AO$2:$AO$196,0))</f>
        <v/>
      </c>
      <c r="AD134" s="1" t="str">
        <f t="array" ref="AD134">INDEX('Data Log'!$AE$2:$AE$196,MATCH('Data Log_BI'!$A134,'Data Log'!$AO$2:$AO$196,0))</f>
        <v/>
      </c>
      <c r="AE134" s="1" t="str">
        <f t="array" ref="AE134">INDEX('Data Log'!$AF$2:$AF$196,MATCH('Data Log_BI'!$A134,'Data Log'!$AO$2:$AO$196,0))</f>
        <v/>
      </c>
      <c r="AF134" s="9" t="str">
        <f t="array" ref="AF134">INDEX('Data Log'!$AG$2:$AG$196,MATCH('Data Log_BI'!$A134,'Data Log'!$AO$2:$AO$196,0))</f>
        <v/>
      </c>
      <c r="AG134" s="5" t="str">
        <f t="array" ref="AG134">INDEX('Data Log'!$AH$2:$AH$196,MATCH('Data Log_BI'!$A134,'Data Log'!$AO$2:$AO$196,0))</f>
        <v/>
      </c>
      <c r="AH134" s="15">
        <f t="array" ref="AH134">INDEX('Data Log'!$AI$2:$AI$196,MATCH('Data Log_BI'!$A134,'Data Log'!$AO$2:$AO$196,0))</f>
        <v>0</v>
      </c>
      <c r="AI134" s="1" t="str">
        <f t="array" ref="AI134">INDEX('Data Log'!$AJ$2:$AJ$196,MATCH('Data Log_BI'!$A134,'Data Log'!$AO$2:$AO$196,0))</f>
        <v/>
      </c>
      <c r="AJ134" s="9" t="str">
        <f t="array" ref="AJ134">INDEX('Data Log'!$AK$2:$AK$196,MATCH('Data Log_BI'!$A134,'Data Log'!$AO$2:$AO$196,0))</f>
        <v/>
      </c>
      <c r="AK134" s="1" t="str">
        <f t="array" ref="AK134">INDEX('Data Log'!$AL$2:$AL$196,MATCH('Data Log_BI'!$A134,'Data Log'!$AO$2:$AO$196,0))</f>
        <v/>
      </c>
      <c r="AL134" s="1" t="str">
        <f t="array" ref="AL134">INDEX('Data Log'!$AM$2:$AM$196,MATCH('Data Log_BI'!$A134,'Data Log'!$AO$2:$AO$196,0))</f>
        <v/>
      </c>
      <c r="AM134" s="9" t="str">
        <f t="array" ref="AM134">INDEX('Data Log'!$AN$2:$AN$196,MATCH('Data Log_BI'!$A134,'Data Log'!$AO$2:$AO$196,0))</f>
        <v/>
      </c>
      <c r="AN134" s="1">
        <f t="array" ref="AN134">INDEX('Data Log'!$A$2:$A$196,MATCH('Data Log_BI'!$A134,'Data Log'!$AO$2:$AO$196,0))</f>
        <v>160</v>
      </c>
    </row>
    <row r="135" ht="15.75" customHeight="1">
      <c r="A135" s="1" t="s">
        <v>1043</v>
      </c>
      <c r="B135" s="1" t="str">
        <f t="array" ref="B135">INDEX('Data Log'!$C$2:$C$196,MATCH('Data Log_BI'!$A135,'Data Log'!$AO$2:$AO$196,0))</f>
        <v>PG</v>
      </c>
      <c r="C135" s="9" t="str">
        <f t="array" ref="C135">INDEX('Data Log'!$D$2:$D$196,MATCH('Data Log_BI'!$A135,'Data Log'!$B$2:$B$196,0))</f>
        <v>#N/A</v>
      </c>
      <c r="D135" s="4" t="str">
        <f t="array" ref="D135">INDEX('Data Log'!$E$2:$E$196,MATCH('Data Log_BI'!$A135,'Data Log'!$B$2:$B$196,0))</f>
        <v>#N/A</v>
      </c>
      <c r="E135" s="4" t="str">
        <f t="array" ref="E135">INDEX('Data Log'!$F$2:$F$196,MATCH('Data Log_BI'!$A135,'Data Log'!$B$2:$B$196,0))</f>
        <v>#N/A</v>
      </c>
      <c r="F135" s="4" t="str">
        <f t="array" ref="F135">INDEX('Data Log'!$G$2:$G$196,MATCH('Data Log_BI'!$A135,'Data Log'!$B$2:$B$196,0))</f>
        <v>#N/A</v>
      </c>
      <c r="G135" s="14" t="str">
        <f t="array" ref="G135">INDEX('Data Log'!$H$2:$H$196,MATCH('Data Log_BI'!$A135,'Data Log'!$B$2:$B$196,0))</f>
        <v>#N/A</v>
      </c>
      <c r="H135" s="14" t="str">
        <f t="array" ref="H135">INDEX('Data Log'!$I$2:$I$196,MATCH('Data Log_BI'!$A135,'Data Log'!$B$2:$B$196,0))</f>
        <v>#N/A</v>
      </c>
      <c r="I135" s="5" t="str">
        <f t="array" ref="I135">INDEX('Data Log'!$J$2:$J$196,MATCH('Data Log_BI'!$A135,'Data Log'!$B$2:$B$196,0))</f>
        <v>#N/A</v>
      </c>
      <c r="J135" s="5" t="str">
        <f t="array" ref="J135">INDEX('Data Log'!$K$2:$K$196,MATCH('Data Log_BI'!$A135,'Data Log'!$B$2:$B$196,0))</f>
        <v>#N/A</v>
      </c>
      <c r="K135" s="5" t="str">
        <f t="array" ref="K135">INDEX('Data Log'!$L$2:$L$196,MATCH('Data Log_BI'!$A135,'Data Log'!$B$2:$B$196,0))</f>
        <v>#N/A</v>
      </c>
      <c r="L135" s="4" t="str">
        <f t="array" ref="L135">INDEX('Data Log'!$M$2:$M$196,MATCH('Data Log_BI'!$A135,'Data Log'!$B$2:$B$196,0))</f>
        <v>#N/A</v>
      </c>
      <c r="M135" s="4" t="str">
        <f t="array" ref="M135">INDEX('Data Log'!$N$2:$N$196,MATCH('Data Log_BI'!$A135,'Data Log'!$B$2:$B$196,0))</f>
        <v>#N/A</v>
      </c>
      <c r="N135" s="1" t="str">
        <f t="array" ref="N135">INDEX('Data Log'!$O$2:$O$196,MATCH('Data Log_BI'!$A135,'Data Log'!$B$2:$B$196,0))</f>
        <v>#N/A</v>
      </c>
      <c r="O135" s="9" t="str">
        <f t="array" ref="O135">INDEX('Data Log'!$P$2:$P$196,MATCH('Data Log_BI'!$A135,'Data Log'!$AO$2:$AO$196,0))</f>
        <v/>
      </c>
      <c r="P135" s="1" t="str">
        <f t="array" ref="P135">INDEX('Data Log'!$Q$2:$Q$196,MATCH('Data Log_BI'!$A135,'Data Log'!$AO$2:$AO$196,0))</f>
        <v/>
      </c>
      <c r="Q135" s="1" t="str">
        <f t="array" ref="Q135">INDEX('Data Log'!$R$2:$R$196,MATCH('Data Log_BI'!$A135,'Data Log'!$AO$2:$AO$196,0))</f>
        <v/>
      </c>
      <c r="R135" s="1" t="str">
        <f t="array" ref="R135">INDEX('Data Log'!$S$2:$S$196,MATCH('Data Log_BI'!$A135,'Data Log'!$AO$2:$AO$196,0))</f>
        <v/>
      </c>
      <c r="S135" s="4" t="str">
        <f t="array" ref="S135">INDEX('Data Log'!$T$2:$T$196,MATCH('Data Log_BI'!$A135,'Data Log'!$AO$2:$AO$196,0))</f>
        <v/>
      </c>
      <c r="T135" s="1" t="str">
        <f t="array" ref="T135">INDEX('Data Log'!$U$2:$U$196,MATCH('Data Log_BI'!$A135,'Data Log'!$AO$2:$AO$196,0))</f>
        <v/>
      </c>
      <c r="U135" s="1" t="str">
        <f t="array" ref="U135">INDEX('Data Log'!$V$2:$V$196,MATCH('Data Log_BI'!$A135,'Data Log'!$AO$2:$AO$196,0))</f>
        <v/>
      </c>
      <c r="V135" s="9" t="str">
        <f t="array" ref="V135">INDEX('Data Log'!$W$2:$W$196,MATCH('Data Log_BI'!$A135,'Data Log'!$AO$2:$AO$196,0))</f>
        <v/>
      </c>
      <c r="W135" s="1" t="str">
        <f t="array" ref="W135">INDEX('Data Log'!$X$2:$X$196,MATCH('Data Log_BI'!$A135,'Data Log'!$AO$2:$AO$196,0))</f>
        <v/>
      </c>
      <c r="X135" s="1" t="str">
        <f t="array" ref="X135">INDEX('Data Log'!$Y$2:$Y$196,MATCH('Data Log_BI'!$A135,'Data Log'!$AO$2:$AO$196,0))</f>
        <v/>
      </c>
      <c r="Y135" s="9" t="str">
        <f t="array" ref="Y135">INDEX('Data Log'!$Z$2:$Z$196,MATCH('Data Log_BI'!$A135,'Data Log'!$AO$2:$AO$196,0))</f>
        <v/>
      </c>
      <c r="Z135" s="1" t="str">
        <f t="array" ref="Z135">INDEX('Data Log'!$AA$2:$AA$196,MATCH('Data Log_BI'!$A135,'Data Log'!$AO$2:$AO$196,0))</f>
        <v>Rejected</v>
      </c>
      <c r="AA135" s="1" t="str">
        <f t="array" ref="AA135">INDEX('Data Log'!$AB$2:$AB$196,MATCH('Data Log_BI'!$A135,'Data Log'!$AO$2:$AO$196,0))</f>
        <v>Janagan Kathiramalainathan</v>
      </c>
      <c r="AB135" s="9">
        <f t="array" ref="AB135">INDEX('Data Log'!$AC$2:$AC$196,MATCH('Data Log_BI'!$A135,'Data Log'!$AO$2:$AO$196,0))</f>
        <v>45118.79875</v>
      </c>
      <c r="AC135" s="1" t="str">
        <f t="array" ref="AC135">INDEX('Data Log'!$AD$2:$AD$196,MATCH('Data Log_BI'!$A135,'Data Log'!$AO$2:$AO$196,0))</f>
        <v/>
      </c>
      <c r="AD135" s="1" t="str">
        <f t="array" ref="AD135">INDEX('Data Log'!$AE$2:$AE$196,MATCH('Data Log_BI'!$A135,'Data Log'!$AO$2:$AO$196,0))</f>
        <v/>
      </c>
      <c r="AE135" s="1" t="str">
        <f t="array" ref="AE135">INDEX('Data Log'!$AF$2:$AF$196,MATCH('Data Log_BI'!$A135,'Data Log'!$AO$2:$AO$196,0))</f>
        <v/>
      </c>
      <c r="AF135" s="9" t="str">
        <f t="array" ref="AF135">INDEX('Data Log'!$AG$2:$AG$196,MATCH('Data Log_BI'!$A135,'Data Log'!$AO$2:$AO$196,0))</f>
        <v/>
      </c>
      <c r="AG135" s="5" t="str">
        <f t="array" ref="AG135">INDEX('Data Log'!$AH$2:$AH$196,MATCH('Data Log_BI'!$A135,'Data Log'!$AO$2:$AO$196,0))</f>
        <v/>
      </c>
      <c r="AH135" s="15">
        <f t="array" ref="AH135">INDEX('Data Log'!$AI$2:$AI$196,MATCH('Data Log_BI'!$A135,'Data Log'!$AO$2:$AO$196,0))</f>
        <v>0</v>
      </c>
      <c r="AI135" s="1" t="str">
        <f t="array" ref="AI135">INDEX('Data Log'!$AJ$2:$AJ$196,MATCH('Data Log_BI'!$A135,'Data Log'!$AO$2:$AO$196,0))</f>
        <v/>
      </c>
      <c r="AJ135" s="9" t="str">
        <f t="array" ref="AJ135">INDEX('Data Log'!$AK$2:$AK$196,MATCH('Data Log_BI'!$A135,'Data Log'!$AO$2:$AO$196,0))</f>
        <v/>
      </c>
      <c r="AK135" s="1" t="str">
        <f t="array" ref="AK135">INDEX('Data Log'!$AL$2:$AL$196,MATCH('Data Log_BI'!$A135,'Data Log'!$AO$2:$AO$196,0))</f>
        <v/>
      </c>
      <c r="AL135" s="1" t="str">
        <f t="array" ref="AL135">INDEX('Data Log'!$AM$2:$AM$196,MATCH('Data Log_BI'!$A135,'Data Log'!$AO$2:$AO$196,0))</f>
        <v/>
      </c>
      <c r="AM135" s="9" t="str">
        <f t="array" ref="AM135">INDEX('Data Log'!$AN$2:$AN$196,MATCH('Data Log_BI'!$A135,'Data Log'!$AO$2:$AO$196,0))</f>
        <v/>
      </c>
      <c r="AN135" s="1">
        <f t="array" ref="AN135">INDEX('Data Log'!$A$2:$A$196,MATCH('Data Log_BI'!$A135,'Data Log'!$AO$2:$AO$196,0))</f>
        <v>173</v>
      </c>
    </row>
    <row r="136" ht="15.75" customHeight="1">
      <c r="A136" s="1" t="s">
        <v>1044</v>
      </c>
      <c r="B136" s="1" t="str">
        <f t="array" ref="B136">INDEX('Data Log'!$C$2:$C$196,MATCH('Data Log_BI'!$A136,'Data Log'!$AO$2:$AO$196,0))</f>
        <v>PG</v>
      </c>
      <c r="C136" s="9" t="str">
        <f t="array" ref="C136">INDEX('Data Log'!$D$2:$D$196,MATCH('Data Log_BI'!$A136,'Data Log'!$B$2:$B$196,0))</f>
        <v>#N/A</v>
      </c>
      <c r="D136" s="4" t="str">
        <f t="array" ref="D136">INDEX('Data Log'!$E$2:$E$196,MATCH('Data Log_BI'!$A136,'Data Log'!$B$2:$B$196,0))</f>
        <v>#N/A</v>
      </c>
      <c r="E136" s="4" t="str">
        <f t="array" ref="E136">INDEX('Data Log'!$F$2:$F$196,MATCH('Data Log_BI'!$A136,'Data Log'!$B$2:$B$196,0))</f>
        <v>#N/A</v>
      </c>
      <c r="F136" s="4" t="str">
        <f t="array" ref="F136">INDEX('Data Log'!$G$2:$G$196,MATCH('Data Log_BI'!$A136,'Data Log'!$B$2:$B$196,0))</f>
        <v>#N/A</v>
      </c>
      <c r="G136" s="14" t="str">
        <f t="array" ref="G136">INDEX('Data Log'!$H$2:$H$196,MATCH('Data Log_BI'!$A136,'Data Log'!$B$2:$B$196,0))</f>
        <v>#N/A</v>
      </c>
      <c r="H136" s="14" t="str">
        <f t="array" ref="H136">INDEX('Data Log'!$I$2:$I$196,MATCH('Data Log_BI'!$A136,'Data Log'!$B$2:$B$196,0))</f>
        <v>#N/A</v>
      </c>
      <c r="I136" s="5" t="str">
        <f t="array" ref="I136">INDEX('Data Log'!$J$2:$J$196,MATCH('Data Log_BI'!$A136,'Data Log'!$B$2:$B$196,0))</f>
        <v>#N/A</v>
      </c>
      <c r="J136" s="5" t="str">
        <f t="array" ref="J136">INDEX('Data Log'!$K$2:$K$196,MATCH('Data Log_BI'!$A136,'Data Log'!$B$2:$B$196,0))</f>
        <v>#N/A</v>
      </c>
      <c r="K136" s="5" t="str">
        <f t="array" ref="K136">INDEX('Data Log'!$L$2:$L$196,MATCH('Data Log_BI'!$A136,'Data Log'!$B$2:$B$196,0))</f>
        <v>#N/A</v>
      </c>
      <c r="L136" s="4" t="str">
        <f t="array" ref="L136">INDEX('Data Log'!$M$2:$M$196,MATCH('Data Log_BI'!$A136,'Data Log'!$B$2:$B$196,0))</f>
        <v>#N/A</v>
      </c>
      <c r="M136" s="4" t="str">
        <f t="array" ref="M136">INDEX('Data Log'!$N$2:$N$196,MATCH('Data Log_BI'!$A136,'Data Log'!$B$2:$B$196,0))</f>
        <v>#N/A</v>
      </c>
      <c r="N136" s="1" t="str">
        <f t="array" ref="N136">INDEX('Data Log'!$O$2:$O$196,MATCH('Data Log_BI'!$A136,'Data Log'!$B$2:$B$196,0))</f>
        <v>#N/A</v>
      </c>
      <c r="O136" s="9" t="str">
        <f t="array" ref="O136">INDEX('Data Log'!$P$2:$P$196,MATCH('Data Log_BI'!$A136,'Data Log'!$AO$2:$AO$196,0))</f>
        <v/>
      </c>
      <c r="P136" s="1" t="str">
        <f t="array" ref="P136">INDEX('Data Log'!$Q$2:$Q$196,MATCH('Data Log_BI'!$A136,'Data Log'!$AO$2:$AO$196,0))</f>
        <v/>
      </c>
      <c r="Q136" s="1" t="str">
        <f t="array" ref="Q136">INDEX('Data Log'!$R$2:$R$196,MATCH('Data Log_BI'!$A136,'Data Log'!$AO$2:$AO$196,0))</f>
        <v/>
      </c>
      <c r="R136" s="1" t="str">
        <f t="array" ref="R136">INDEX('Data Log'!$S$2:$S$196,MATCH('Data Log_BI'!$A136,'Data Log'!$AO$2:$AO$196,0))</f>
        <v/>
      </c>
      <c r="S136" s="4" t="str">
        <f t="array" ref="S136">INDEX('Data Log'!$T$2:$T$196,MATCH('Data Log_BI'!$A136,'Data Log'!$AO$2:$AO$196,0))</f>
        <v/>
      </c>
      <c r="T136" s="1" t="str">
        <f t="array" ref="T136">INDEX('Data Log'!$U$2:$U$196,MATCH('Data Log_BI'!$A136,'Data Log'!$AO$2:$AO$196,0))</f>
        <v/>
      </c>
      <c r="U136" s="1" t="str">
        <f t="array" ref="U136">INDEX('Data Log'!$V$2:$V$196,MATCH('Data Log_BI'!$A136,'Data Log'!$AO$2:$AO$196,0))</f>
        <v/>
      </c>
      <c r="V136" s="9" t="str">
        <f t="array" ref="V136">INDEX('Data Log'!$W$2:$W$196,MATCH('Data Log_BI'!$A136,'Data Log'!$AO$2:$AO$196,0))</f>
        <v/>
      </c>
      <c r="W136" s="1" t="str">
        <f t="array" ref="W136">INDEX('Data Log'!$X$2:$X$196,MATCH('Data Log_BI'!$A136,'Data Log'!$AO$2:$AO$196,0))</f>
        <v/>
      </c>
      <c r="X136" s="1" t="str">
        <f t="array" ref="X136">INDEX('Data Log'!$Y$2:$Y$196,MATCH('Data Log_BI'!$A136,'Data Log'!$AO$2:$AO$196,0))</f>
        <v/>
      </c>
      <c r="Y136" s="9" t="str">
        <f t="array" ref="Y136">INDEX('Data Log'!$Z$2:$Z$196,MATCH('Data Log_BI'!$A136,'Data Log'!$AO$2:$AO$196,0))</f>
        <v/>
      </c>
      <c r="Z136" s="1" t="str">
        <f t="array" ref="Z136">INDEX('Data Log'!$AA$2:$AA$196,MATCH('Data Log_BI'!$A136,'Data Log'!$AO$2:$AO$196,0))</f>
        <v>Approved</v>
      </c>
      <c r="AA136" s="1" t="str">
        <f t="array" ref="AA136">INDEX('Data Log'!$AB$2:$AB$196,MATCH('Data Log_BI'!$A136,'Data Log'!$AO$2:$AO$196,0))</f>
        <v>Janagan Kathiramalainathan</v>
      </c>
      <c r="AB136" s="9">
        <f t="array" ref="AB136">INDEX('Data Log'!$AC$2:$AC$196,MATCH('Data Log_BI'!$A136,'Data Log'!$AO$2:$AO$196,0))</f>
        <v>45118.79837</v>
      </c>
      <c r="AC136" s="1" t="str">
        <f t="array" ref="AC136">INDEX('Data Log'!$AD$2:$AD$196,MATCH('Data Log_BI'!$A136,'Data Log'!$AO$2:$AO$196,0))</f>
        <v/>
      </c>
      <c r="AD136" s="1" t="str">
        <f t="array" ref="AD136">INDEX('Data Log'!$AE$2:$AE$196,MATCH('Data Log_BI'!$A136,'Data Log'!$AO$2:$AO$196,0))</f>
        <v/>
      </c>
      <c r="AE136" s="1" t="str">
        <f t="array" ref="AE136">INDEX('Data Log'!$AF$2:$AF$196,MATCH('Data Log_BI'!$A136,'Data Log'!$AO$2:$AO$196,0))</f>
        <v/>
      </c>
      <c r="AF136" s="9" t="str">
        <f t="array" ref="AF136">INDEX('Data Log'!$AG$2:$AG$196,MATCH('Data Log_BI'!$A136,'Data Log'!$AO$2:$AO$196,0))</f>
        <v/>
      </c>
      <c r="AG136" s="5" t="str">
        <f t="array" ref="AG136">INDEX('Data Log'!$AH$2:$AH$196,MATCH('Data Log_BI'!$A136,'Data Log'!$AO$2:$AO$196,0))</f>
        <v/>
      </c>
      <c r="AH136" s="15">
        <f t="array" ref="AH136">INDEX('Data Log'!$AI$2:$AI$196,MATCH('Data Log_BI'!$A136,'Data Log'!$AO$2:$AO$196,0))</f>
        <v>0</v>
      </c>
      <c r="AI136" s="1" t="str">
        <f t="array" ref="AI136">INDEX('Data Log'!$AJ$2:$AJ$196,MATCH('Data Log_BI'!$A136,'Data Log'!$AO$2:$AO$196,0))</f>
        <v/>
      </c>
      <c r="AJ136" s="9" t="str">
        <f t="array" ref="AJ136">INDEX('Data Log'!$AK$2:$AK$196,MATCH('Data Log_BI'!$A136,'Data Log'!$AO$2:$AO$196,0))</f>
        <v/>
      </c>
      <c r="AK136" s="1" t="str">
        <f t="array" ref="AK136">INDEX('Data Log'!$AL$2:$AL$196,MATCH('Data Log_BI'!$A136,'Data Log'!$AO$2:$AO$196,0))</f>
        <v/>
      </c>
      <c r="AL136" s="1" t="str">
        <f t="array" ref="AL136">INDEX('Data Log'!$AM$2:$AM$196,MATCH('Data Log_BI'!$A136,'Data Log'!$AO$2:$AO$196,0))</f>
        <v/>
      </c>
      <c r="AM136" s="9" t="str">
        <f t="array" ref="AM136">INDEX('Data Log'!$AN$2:$AN$196,MATCH('Data Log_BI'!$A136,'Data Log'!$AO$2:$AO$196,0))</f>
        <v/>
      </c>
      <c r="AN136" s="1">
        <f t="array" ref="AN136">INDEX('Data Log'!$A$2:$A$196,MATCH('Data Log_BI'!$A136,'Data Log'!$AO$2:$AO$196,0))</f>
        <v>171</v>
      </c>
    </row>
    <row r="137" ht="15.75" customHeight="1">
      <c r="A137" s="1" t="s">
        <v>1045</v>
      </c>
      <c r="B137" s="1" t="str">
        <f t="array" ref="B137">INDEX('Data Log'!$C$2:$C$196,MATCH('Data Log_BI'!$A137,'Data Log'!$AO$2:$AO$196,0))</f>
        <v>PG</v>
      </c>
      <c r="C137" s="9" t="str">
        <f t="array" ref="C137">INDEX('Data Log'!$D$2:$D$196,MATCH('Data Log_BI'!$A137,'Data Log'!$B$2:$B$196,0))</f>
        <v>#N/A</v>
      </c>
      <c r="D137" s="4" t="str">
        <f t="array" ref="D137">INDEX('Data Log'!$E$2:$E$196,MATCH('Data Log_BI'!$A137,'Data Log'!$B$2:$B$196,0))</f>
        <v>#N/A</v>
      </c>
      <c r="E137" s="4" t="str">
        <f t="array" ref="E137">INDEX('Data Log'!$F$2:$F$196,MATCH('Data Log_BI'!$A137,'Data Log'!$B$2:$B$196,0))</f>
        <v>#N/A</v>
      </c>
      <c r="F137" s="4" t="str">
        <f t="array" ref="F137">INDEX('Data Log'!$G$2:$G$196,MATCH('Data Log_BI'!$A137,'Data Log'!$B$2:$B$196,0))</f>
        <v>#N/A</v>
      </c>
      <c r="G137" s="14" t="str">
        <f t="array" ref="G137">INDEX('Data Log'!$H$2:$H$196,MATCH('Data Log_BI'!$A137,'Data Log'!$B$2:$B$196,0))</f>
        <v>#N/A</v>
      </c>
      <c r="H137" s="14" t="str">
        <f t="array" ref="H137">INDEX('Data Log'!$I$2:$I$196,MATCH('Data Log_BI'!$A137,'Data Log'!$B$2:$B$196,0))</f>
        <v>#N/A</v>
      </c>
      <c r="I137" s="5" t="str">
        <f t="array" ref="I137">INDEX('Data Log'!$J$2:$J$196,MATCH('Data Log_BI'!$A137,'Data Log'!$B$2:$B$196,0))</f>
        <v>#N/A</v>
      </c>
      <c r="J137" s="5" t="str">
        <f t="array" ref="J137">INDEX('Data Log'!$K$2:$K$196,MATCH('Data Log_BI'!$A137,'Data Log'!$B$2:$B$196,0))</f>
        <v>#N/A</v>
      </c>
      <c r="K137" s="5" t="str">
        <f t="array" ref="K137">INDEX('Data Log'!$L$2:$L$196,MATCH('Data Log_BI'!$A137,'Data Log'!$B$2:$B$196,0))</f>
        <v>#N/A</v>
      </c>
      <c r="L137" s="4" t="str">
        <f t="array" ref="L137">INDEX('Data Log'!$M$2:$M$196,MATCH('Data Log_BI'!$A137,'Data Log'!$B$2:$B$196,0))</f>
        <v>#N/A</v>
      </c>
      <c r="M137" s="4" t="str">
        <f t="array" ref="M137">INDEX('Data Log'!$N$2:$N$196,MATCH('Data Log_BI'!$A137,'Data Log'!$B$2:$B$196,0))</f>
        <v>#N/A</v>
      </c>
      <c r="N137" s="1" t="str">
        <f t="array" ref="N137">INDEX('Data Log'!$O$2:$O$196,MATCH('Data Log_BI'!$A137,'Data Log'!$B$2:$B$196,0))</f>
        <v>#N/A</v>
      </c>
      <c r="O137" s="9">
        <f t="array" ref="O137">INDEX('Data Log'!$P$2:$P$196,MATCH('Data Log_BI'!$A137,'Data Log'!$AO$2:$AO$196,0))</f>
        <v>45118.79816</v>
      </c>
      <c r="P137" s="1" t="str">
        <f t="array" ref="P137">INDEX('Data Log'!$Q$2:$Q$196,MATCH('Data Log_BI'!$A137,'Data Log'!$AO$2:$AO$196,0))</f>
        <v/>
      </c>
      <c r="Q137" s="1" t="str">
        <f t="array" ref="Q137">INDEX('Data Log'!$R$2:$R$196,MATCH('Data Log_BI'!$A137,'Data Log'!$AO$2:$AO$196,0))</f>
        <v/>
      </c>
      <c r="R137" s="1" t="str">
        <f t="array" ref="R137">INDEX('Data Log'!$S$2:$S$196,MATCH('Data Log_BI'!$A137,'Data Log'!$AO$2:$AO$196,0))</f>
        <v/>
      </c>
      <c r="S137" s="4" t="str">
        <f t="array" ref="S137">INDEX('Data Log'!$T$2:$T$196,MATCH('Data Log_BI'!$A137,'Data Log'!$AO$2:$AO$196,0))</f>
        <v/>
      </c>
      <c r="T137" s="1" t="str">
        <f t="array" ref="T137">INDEX('Data Log'!$U$2:$U$196,MATCH('Data Log_BI'!$A137,'Data Log'!$AO$2:$AO$196,0))</f>
        <v/>
      </c>
      <c r="U137" s="1" t="str">
        <f t="array" ref="U137">INDEX('Data Log'!$V$2:$V$196,MATCH('Data Log_BI'!$A137,'Data Log'!$AO$2:$AO$196,0))</f>
        <v/>
      </c>
      <c r="V137" s="9" t="str">
        <f t="array" ref="V137">INDEX('Data Log'!$W$2:$W$196,MATCH('Data Log_BI'!$A137,'Data Log'!$AO$2:$AO$196,0))</f>
        <v/>
      </c>
      <c r="W137" s="1" t="str">
        <f t="array" ref="W137">INDEX('Data Log'!$X$2:$X$196,MATCH('Data Log_BI'!$A137,'Data Log'!$AO$2:$AO$196,0))</f>
        <v/>
      </c>
      <c r="X137" s="1" t="str">
        <f t="array" ref="X137">INDEX('Data Log'!$Y$2:$Y$196,MATCH('Data Log_BI'!$A137,'Data Log'!$AO$2:$AO$196,0))</f>
        <v/>
      </c>
      <c r="Y137" s="9" t="str">
        <f t="array" ref="Y137">INDEX('Data Log'!$Z$2:$Z$196,MATCH('Data Log_BI'!$A137,'Data Log'!$AO$2:$AO$196,0))</f>
        <v/>
      </c>
      <c r="Z137" s="1" t="str">
        <f t="array" ref="Z137">INDEX('Data Log'!$AA$2:$AA$196,MATCH('Data Log_BI'!$A137,'Data Log'!$AO$2:$AO$196,0))</f>
        <v/>
      </c>
      <c r="AA137" s="1" t="str">
        <f t="array" ref="AA137">INDEX('Data Log'!$AB$2:$AB$196,MATCH('Data Log_BI'!$A137,'Data Log'!$AO$2:$AO$196,0))</f>
        <v/>
      </c>
      <c r="AB137" s="9" t="str">
        <f t="array" ref="AB137">INDEX('Data Log'!$AC$2:$AC$196,MATCH('Data Log_BI'!$A137,'Data Log'!$AO$2:$AO$196,0))</f>
        <v/>
      </c>
      <c r="AC137" s="1" t="str">
        <f t="array" ref="AC137">INDEX('Data Log'!$AD$2:$AD$196,MATCH('Data Log_BI'!$A137,'Data Log'!$AO$2:$AO$196,0))</f>
        <v/>
      </c>
      <c r="AD137" s="1" t="str">
        <f t="array" ref="AD137">INDEX('Data Log'!$AE$2:$AE$196,MATCH('Data Log_BI'!$A137,'Data Log'!$AO$2:$AO$196,0))</f>
        <v/>
      </c>
      <c r="AE137" s="1" t="str">
        <f t="array" ref="AE137">INDEX('Data Log'!$AF$2:$AF$196,MATCH('Data Log_BI'!$A137,'Data Log'!$AO$2:$AO$196,0))</f>
        <v/>
      </c>
      <c r="AF137" s="9" t="str">
        <f t="array" ref="AF137">INDEX('Data Log'!$AG$2:$AG$196,MATCH('Data Log_BI'!$A137,'Data Log'!$AO$2:$AO$196,0))</f>
        <v/>
      </c>
      <c r="AG137" s="5" t="str">
        <f t="array" ref="AG137">INDEX('Data Log'!$AH$2:$AH$196,MATCH('Data Log_BI'!$A137,'Data Log'!$AO$2:$AO$196,0))</f>
        <v/>
      </c>
      <c r="AH137" s="15">
        <f t="array" ref="AH137">INDEX('Data Log'!$AI$2:$AI$196,MATCH('Data Log_BI'!$A137,'Data Log'!$AO$2:$AO$196,0))</f>
        <v>0</v>
      </c>
      <c r="AI137" s="1" t="str">
        <f t="array" ref="AI137">INDEX('Data Log'!$AJ$2:$AJ$196,MATCH('Data Log_BI'!$A137,'Data Log'!$AO$2:$AO$196,0))</f>
        <v/>
      </c>
      <c r="AJ137" s="9" t="str">
        <f t="array" ref="AJ137">INDEX('Data Log'!$AK$2:$AK$196,MATCH('Data Log_BI'!$A137,'Data Log'!$AO$2:$AO$196,0))</f>
        <v/>
      </c>
      <c r="AK137" s="1" t="str">
        <f t="array" ref="AK137">INDEX('Data Log'!$AL$2:$AL$196,MATCH('Data Log_BI'!$A137,'Data Log'!$AO$2:$AO$196,0))</f>
        <v/>
      </c>
      <c r="AL137" s="1" t="str">
        <f t="array" ref="AL137">INDEX('Data Log'!$AM$2:$AM$196,MATCH('Data Log_BI'!$A137,'Data Log'!$AO$2:$AO$196,0))</f>
        <v/>
      </c>
      <c r="AM137" s="9" t="str">
        <f t="array" ref="AM137">INDEX('Data Log'!$AN$2:$AN$196,MATCH('Data Log_BI'!$A137,'Data Log'!$AO$2:$AO$196,0))</f>
        <v/>
      </c>
      <c r="AN137" s="1">
        <f t="array" ref="AN137">INDEX('Data Log'!$A$2:$A$196,MATCH('Data Log_BI'!$A137,'Data Log'!$AO$2:$AO$196,0))</f>
        <v>169</v>
      </c>
    </row>
    <row r="138" ht="15.75" customHeight="1">
      <c r="A138" s="1" t="s">
        <v>1046</v>
      </c>
      <c r="B138" s="1" t="str">
        <f t="array" ref="B138">INDEX('Data Log'!$C$2:$C$196,MATCH('Data Log_BI'!$A138,'Data Log'!$AO$2:$AO$196,0))</f>
        <v>PG</v>
      </c>
      <c r="C138" s="9" t="str">
        <f t="array" ref="C138">INDEX('Data Log'!$D$2:$D$196,MATCH('Data Log_BI'!$A138,'Data Log'!$B$2:$B$196,0))</f>
        <v>#N/A</v>
      </c>
      <c r="D138" s="4" t="str">
        <f t="array" ref="D138">INDEX('Data Log'!$E$2:$E$196,MATCH('Data Log_BI'!$A138,'Data Log'!$B$2:$B$196,0))</f>
        <v>#N/A</v>
      </c>
      <c r="E138" s="4" t="str">
        <f t="array" ref="E138">INDEX('Data Log'!$F$2:$F$196,MATCH('Data Log_BI'!$A138,'Data Log'!$B$2:$B$196,0))</f>
        <v>#N/A</v>
      </c>
      <c r="F138" s="4" t="str">
        <f t="array" ref="F138">INDEX('Data Log'!$G$2:$G$196,MATCH('Data Log_BI'!$A138,'Data Log'!$B$2:$B$196,0))</f>
        <v>#N/A</v>
      </c>
      <c r="G138" s="14" t="str">
        <f t="array" ref="G138">INDEX('Data Log'!$H$2:$H$196,MATCH('Data Log_BI'!$A138,'Data Log'!$B$2:$B$196,0))</f>
        <v>#N/A</v>
      </c>
      <c r="H138" s="14" t="str">
        <f t="array" ref="H138">INDEX('Data Log'!$I$2:$I$196,MATCH('Data Log_BI'!$A138,'Data Log'!$B$2:$B$196,0))</f>
        <v>#N/A</v>
      </c>
      <c r="I138" s="5" t="str">
        <f t="array" ref="I138">INDEX('Data Log'!$J$2:$J$196,MATCH('Data Log_BI'!$A138,'Data Log'!$B$2:$B$196,0))</f>
        <v>#N/A</v>
      </c>
      <c r="J138" s="5" t="str">
        <f t="array" ref="J138">INDEX('Data Log'!$K$2:$K$196,MATCH('Data Log_BI'!$A138,'Data Log'!$B$2:$B$196,0))</f>
        <v>#N/A</v>
      </c>
      <c r="K138" s="5" t="str">
        <f t="array" ref="K138">INDEX('Data Log'!$L$2:$L$196,MATCH('Data Log_BI'!$A138,'Data Log'!$B$2:$B$196,0))</f>
        <v>#N/A</v>
      </c>
      <c r="L138" s="4" t="str">
        <f t="array" ref="L138">INDEX('Data Log'!$M$2:$M$196,MATCH('Data Log_BI'!$A138,'Data Log'!$B$2:$B$196,0))</f>
        <v>#N/A</v>
      </c>
      <c r="M138" s="4" t="str">
        <f t="array" ref="M138">INDEX('Data Log'!$N$2:$N$196,MATCH('Data Log_BI'!$A138,'Data Log'!$B$2:$B$196,0))</f>
        <v>#N/A</v>
      </c>
      <c r="N138" s="1" t="str">
        <f t="array" ref="N138">INDEX('Data Log'!$O$2:$O$196,MATCH('Data Log_BI'!$A138,'Data Log'!$B$2:$B$196,0))</f>
        <v>#N/A</v>
      </c>
      <c r="O138" s="9" t="str">
        <f t="array" ref="O138">INDEX('Data Log'!$P$2:$P$196,MATCH('Data Log_BI'!$A138,'Data Log'!$AO$2:$AO$196,0))</f>
        <v/>
      </c>
      <c r="P138" s="1" t="str">
        <f t="array" ref="P138">INDEX('Data Log'!$Q$2:$Q$196,MATCH('Data Log_BI'!$A138,'Data Log'!$AO$2:$AO$196,0))</f>
        <v/>
      </c>
      <c r="Q138" s="1" t="str">
        <f t="array" ref="Q138">INDEX('Data Log'!$R$2:$R$196,MATCH('Data Log_BI'!$A138,'Data Log'!$AO$2:$AO$196,0))</f>
        <v>Rejected</v>
      </c>
      <c r="R138" s="1" t="str">
        <f t="array" ref="R138">INDEX('Data Log'!$S$2:$S$196,MATCH('Data Log_BI'!$A138,'Data Log'!$AO$2:$AO$196,0))</f>
        <v>Dhanushka Siebel</v>
      </c>
      <c r="S138" s="4">
        <f t="array" ref="S138">INDEX('Data Log'!$T$2:$T$196,MATCH('Data Log_BI'!$A138,'Data Log'!$AO$2:$AO$196,0))</f>
        <v>45140.44006</v>
      </c>
      <c r="T138" s="1" t="str">
        <f t="array" ref="T138">INDEX('Data Log'!$U$2:$U$196,MATCH('Data Log_BI'!$A138,'Data Log'!$AO$2:$AO$196,0))</f>
        <v/>
      </c>
      <c r="U138" s="1" t="str">
        <f t="array" ref="U138">INDEX('Data Log'!$V$2:$V$196,MATCH('Data Log_BI'!$A138,'Data Log'!$AO$2:$AO$196,0))</f>
        <v/>
      </c>
      <c r="V138" s="9" t="str">
        <f t="array" ref="V138">INDEX('Data Log'!$W$2:$W$196,MATCH('Data Log_BI'!$A138,'Data Log'!$AO$2:$AO$196,0))</f>
        <v/>
      </c>
      <c r="W138" s="1" t="str">
        <f t="array" ref="W138">INDEX('Data Log'!$X$2:$X$196,MATCH('Data Log_BI'!$A138,'Data Log'!$AO$2:$AO$196,0))</f>
        <v/>
      </c>
      <c r="X138" s="1" t="str">
        <f t="array" ref="X138">INDEX('Data Log'!$Y$2:$Y$196,MATCH('Data Log_BI'!$A138,'Data Log'!$AO$2:$AO$196,0))</f>
        <v/>
      </c>
      <c r="Y138" s="9" t="str">
        <f t="array" ref="Y138">INDEX('Data Log'!$Z$2:$Z$196,MATCH('Data Log_BI'!$A138,'Data Log'!$AO$2:$AO$196,0))</f>
        <v/>
      </c>
      <c r="Z138" s="1" t="str">
        <f t="array" ref="Z138">INDEX('Data Log'!$AA$2:$AA$196,MATCH('Data Log_BI'!$A138,'Data Log'!$AO$2:$AO$196,0))</f>
        <v/>
      </c>
      <c r="AA138" s="1" t="str">
        <f t="array" ref="AA138">INDEX('Data Log'!$AB$2:$AB$196,MATCH('Data Log_BI'!$A138,'Data Log'!$AO$2:$AO$196,0))</f>
        <v/>
      </c>
      <c r="AB138" s="9" t="str">
        <f t="array" ref="AB138">INDEX('Data Log'!$AC$2:$AC$196,MATCH('Data Log_BI'!$A138,'Data Log'!$AO$2:$AO$196,0))</f>
        <v/>
      </c>
      <c r="AC138" s="1" t="str">
        <f t="array" ref="AC138">INDEX('Data Log'!$AD$2:$AD$196,MATCH('Data Log_BI'!$A138,'Data Log'!$AO$2:$AO$196,0))</f>
        <v/>
      </c>
      <c r="AD138" s="1" t="str">
        <f t="array" ref="AD138">INDEX('Data Log'!$AE$2:$AE$196,MATCH('Data Log_BI'!$A138,'Data Log'!$AO$2:$AO$196,0))</f>
        <v/>
      </c>
      <c r="AE138" s="1" t="str">
        <f t="array" ref="AE138">INDEX('Data Log'!$AF$2:$AF$196,MATCH('Data Log_BI'!$A138,'Data Log'!$AO$2:$AO$196,0))</f>
        <v/>
      </c>
      <c r="AF138" s="9" t="str">
        <f t="array" ref="AF138">INDEX('Data Log'!$AG$2:$AG$196,MATCH('Data Log_BI'!$A138,'Data Log'!$AO$2:$AO$196,0))</f>
        <v/>
      </c>
      <c r="AG138" s="5" t="str">
        <f t="array" ref="AG138">INDEX('Data Log'!$AH$2:$AH$196,MATCH('Data Log_BI'!$A138,'Data Log'!$AO$2:$AO$196,0))</f>
        <v/>
      </c>
      <c r="AH138" s="15">
        <f t="array" ref="AH138">INDEX('Data Log'!$AI$2:$AI$196,MATCH('Data Log_BI'!$A138,'Data Log'!$AO$2:$AO$196,0))</f>
        <v>0</v>
      </c>
      <c r="AI138" s="1" t="str">
        <f t="array" ref="AI138">INDEX('Data Log'!$AJ$2:$AJ$196,MATCH('Data Log_BI'!$A138,'Data Log'!$AO$2:$AO$196,0))</f>
        <v/>
      </c>
      <c r="AJ138" s="9" t="str">
        <f t="array" ref="AJ138">INDEX('Data Log'!$AK$2:$AK$196,MATCH('Data Log_BI'!$A138,'Data Log'!$AO$2:$AO$196,0))</f>
        <v/>
      </c>
      <c r="AK138" s="1" t="str">
        <f t="array" ref="AK138">INDEX('Data Log'!$AL$2:$AL$196,MATCH('Data Log_BI'!$A138,'Data Log'!$AO$2:$AO$196,0))</f>
        <v/>
      </c>
      <c r="AL138" s="1" t="str">
        <f t="array" ref="AL138">INDEX('Data Log'!$AM$2:$AM$196,MATCH('Data Log_BI'!$A138,'Data Log'!$AO$2:$AO$196,0))</f>
        <v/>
      </c>
      <c r="AM138" s="9" t="str">
        <f t="array" ref="AM138">INDEX('Data Log'!$AN$2:$AN$196,MATCH('Data Log_BI'!$A138,'Data Log'!$AO$2:$AO$196,0))</f>
        <v/>
      </c>
      <c r="AN138" s="1">
        <f t="array" ref="AN138">INDEX('Data Log'!$A$2:$A$196,MATCH('Data Log_BI'!$A138,'Data Log'!$AO$2:$AO$196,0))</f>
        <v>628</v>
      </c>
    </row>
    <row r="139" ht="15.75" customHeight="1">
      <c r="A139" s="1" t="s">
        <v>1047</v>
      </c>
      <c r="B139" s="1" t="str">
        <f t="array" ref="B139">INDEX('Data Log'!$C$2:$C$196,MATCH('Data Log_BI'!$A139,'Data Log'!$AO$2:$AO$196,0))</f>
        <v>PG</v>
      </c>
      <c r="C139" s="9" t="str">
        <f t="array" ref="C139">INDEX('Data Log'!$D$2:$D$196,MATCH('Data Log_BI'!$A139,'Data Log'!$B$2:$B$196,0))</f>
        <v>#N/A</v>
      </c>
      <c r="D139" s="4" t="str">
        <f t="array" ref="D139">INDEX('Data Log'!$E$2:$E$196,MATCH('Data Log_BI'!$A139,'Data Log'!$B$2:$B$196,0))</f>
        <v>#N/A</v>
      </c>
      <c r="E139" s="4" t="str">
        <f t="array" ref="E139">INDEX('Data Log'!$F$2:$F$196,MATCH('Data Log_BI'!$A139,'Data Log'!$B$2:$B$196,0))</f>
        <v>#N/A</v>
      </c>
      <c r="F139" s="4" t="str">
        <f t="array" ref="F139">INDEX('Data Log'!$G$2:$G$196,MATCH('Data Log_BI'!$A139,'Data Log'!$B$2:$B$196,0))</f>
        <v>#N/A</v>
      </c>
      <c r="G139" s="14" t="str">
        <f t="array" ref="G139">INDEX('Data Log'!$H$2:$H$196,MATCH('Data Log_BI'!$A139,'Data Log'!$B$2:$B$196,0))</f>
        <v>#N/A</v>
      </c>
      <c r="H139" s="14" t="str">
        <f t="array" ref="H139">INDEX('Data Log'!$I$2:$I$196,MATCH('Data Log_BI'!$A139,'Data Log'!$B$2:$B$196,0))</f>
        <v>#N/A</v>
      </c>
      <c r="I139" s="5" t="str">
        <f t="array" ref="I139">INDEX('Data Log'!$J$2:$J$196,MATCH('Data Log_BI'!$A139,'Data Log'!$B$2:$B$196,0))</f>
        <v>#N/A</v>
      </c>
      <c r="J139" s="5" t="str">
        <f t="array" ref="J139">INDEX('Data Log'!$K$2:$K$196,MATCH('Data Log_BI'!$A139,'Data Log'!$B$2:$B$196,0))</f>
        <v>#N/A</v>
      </c>
      <c r="K139" s="5" t="str">
        <f t="array" ref="K139">INDEX('Data Log'!$L$2:$L$196,MATCH('Data Log_BI'!$A139,'Data Log'!$B$2:$B$196,0))</f>
        <v>#N/A</v>
      </c>
      <c r="L139" s="4" t="str">
        <f t="array" ref="L139">INDEX('Data Log'!$M$2:$M$196,MATCH('Data Log_BI'!$A139,'Data Log'!$B$2:$B$196,0))</f>
        <v>#N/A</v>
      </c>
      <c r="M139" s="4" t="str">
        <f t="array" ref="M139">INDEX('Data Log'!$N$2:$N$196,MATCH('Data Log_BI'!$A139,'Data Log'!$B$2:$B$196,0))</f>
        <v>#N/A</v>
      </c>
      <c r="N139" s="1" t="str">
        <f t="array" ref="N139">INDEX('Data Log'!$O$2:$O$196,MATCH('Data Log_BI'!$A139,'Data Log'!$B$2:$B$196,0))</f>
        <v>#N/A</v>
      </c>
      <c r="O139" s="9" t="str">
        <f t="array" ref="O139">INDEX('Data Log'!$P$2:$P$196,MATCH('Data Log_BI'!$A139,'Data Log'!$AO$2:$AO$196,0))</f>
        <v/>
      </c>
      <c r="P139" s="1" t="str">
        <f t="array" ref="P139">INDEX('Data Log'!$Q$2:$Q$196,MATCH('Data Log_BI'!$A139,'Data Log'!$AO$2:$AO$196,0))</f>
        <v/>
      </c>
      <c r="Q139" s="1" t="str">
        <f t="array" ref="Q139">INDEX('Data Log'!$R$2:$R$196,MATCH('Data Log_BI'!$A139,'Data Log'!$AO$2:$AO$196,0))</f>
        <v/>
      </c>
      <c r="R139" s="1" t="str">
        <f t="array" ref="R139">INDEX('Data Log'!$S$2:$S$196,MATCH('Data Log_BI'!$A139,'Data Log'!$AO$2:$AO$196,0))</f>
        <v/>
      </c>
      <c r="S139" s="4" t="str">
        <f t="array" ref="S139">INDEX('Data Log'!$T$2:$T$196,MATCH('Data Log_BI'!$A139,'Data Log'!$AO$2:$AO$196,0))</f>
        <v/>
      </c>
      <c r="T139" s="1" t="str">
        <f t="array" ref="T139">INDEX('Data Log'!$U$2:$U$196,MATCH('Data Log_BI'!$A139,'Data Log'!$AO$2:$AO$196,0))</f>
        <v/>
      </c>
      <c r="U139" s="1" t="str">
        <f t="array" ref="U139">INDEX('Data Log'!$V$2:$V$196,MATCH('Data Log_BI'!$A139,'Data Log'!$AO$2:$AO$196,0))</f>
        <v/>
      </c>
      <c r="V139" s="9" t="str">
        <f t="array" ref="V139">INDEX('Data Log'!$W$2:$W$196,MATCH('Data Log_BI'!$A139,'Data Log'!$AO$2:$AO$196,0))</f>
        <v/>
      </c>
      <c r="W139" s="1" t="str">
        <f t="array" ref="W139">INDEX('Data Log'!$X$2:$X$196,MATCH('Data Log_BI'!$A139,'Data Log'!$AO$2:$AO$196,0))</f>
        <v/>
      </c>
      <c r="X139" s="1" t="str">
        <f t="array" ref="X139">INDEX('Data Log'!$Y$2:$Y$196,MATCH('Data Log_BI'!$A139,'Data Log'!$AO$2:$AO$196,0))</f>
        <v/>
      </c>
      <c r="Y139" s="9" t="str">
        <f t="array" ref="Y139">INDEX('Data Log'!$Z$2:$Z$196,MATCH('Data Log_BI'!$A139,'Data Log'!$AO$2:$AO$196,0))</f>
        <v/>
      </c>
      <c r="Z139" s="1" t="str">
        <f t="array" ref="Z139">INDEX('Data Log'!$AA$2:$AA$196,MATCH('Data Log_BI'!$A139,'Data Log'!$AO$2:$AO$196,0))</f>
        <v/>
      </c>
      <c r="AA139" s="1" t="str">
        <f t="array" ref="AA139">INDEX('Data Log'!$AB$2:$AB$196,MATCH('Data Log_BI'!$A139,'Data Log'!$AO$2:$AO$196,0))</f>
        <v/>
      </c>
      <c r="AB139" s="9" t="str">
        <f t="array" ref="AB139">INDEX('Data Log'!$AC$2:$AC$196,MATCH('Data Log_BI'!$A139,'Data Log'!$AO$2:$AO$196,0))</f>
        <v/>
      </c>
      <c r="AC139" s="1" t="str">
        <f t="array" ref="AC139">INDEX('Data Log'!$AD$2:$AD$196,MATCH('Data Log_BI'!$A139,'Data Log'!$AO$2:$AO$196,0))</f>
        <v/>
      </c>
      <c r="AD139" s="1" t="str">
        <f t="array" ref="AD139">INDEX('Data Log'!$AE$2:$AE$196,MATCH('Data Log_BI'!$A139,'Data Log'!$AO$2:$AO$196,0))</f>
        <v/>
      </c>
      <c r="AE139" s="1" t="str">
        <f t="array" ref="AE139">INDEX('Data Log'!$AF$2:$AF$196,MATCH('Data Log_BI'!$A139,'Data Log'!$AO$2:$AO$196,0))</f>
        <v/>
      </c>
      <c r="AF139" s="9" t="str">
        <f t="array" ref="AF139">INDEX('Data Log'!$AG$2:$AG$196,MATCH('Data Log_BI'!$A139,'Data Log'!$AO$2:$AO$196,0))</f>
        <v/>
      </c>
      <c r="AG139" s="5" t="str">
        <f t="array" ref="AG139">INDEX('Data Log'!$AH$2:$AH$196,MATCH('Data Log_BI'!$A139,'Data Log'!$AO$2:$AO$196,0))</f>
        <v/>
      </c>
      <c r="AH139" s="15">
        <f t="array" ref="AH139">INDEX('Data Log'!$AI$2:$AI$196,MATCH('Data Log_BI'!$A139,'Data Log'!$AO$2:$AO$196,0))</f>
        <v>0</v>
      </c>
      <c r="AI139" s="1" t="str">
        <f t="array" ref="AI139">INDEX('Data Log'!$AJ$2:$AJ$196,MATCH('Data Log_BI'!$A139,'Data Log'!$AO$2:$AO$196,0))</f>
        <v/>
      </c>
      <c r="AJ139" s="9" t="str">
        <f t="array" ref="AJ139">INDEX('Data Log'!$AK$2:$AK$196,MATCH('Data Log_BI'!$A139,'Data Log'!$AO$2:$AO$196,0))</f>
        <v/>
      </c>
      <c r="AK139" s="1" t="str">
        <f t="array" ref="AK139">INDEX('Data Log'!$AL$2:$AL$196,MATCH('Data Log_BI'!$A139,'Data Log'!$AO$2:$AO$196,0))</f>
        <v/>
      </c>
      <c r="AL139" s="1" t="str">
        <f t="array" ref="AL139">INDEX('Data Log'!$AM$2:$AM$196,MATCH('Data Log_BI'!$A139,'Data Log'!$AO$2:$AO$196,0))</f>
        <v/>
      </c>
      <c r="AM139" s="9" t="str">
        <f t="array" ref="AM139">INDEX('Data Log'!$AN$2:$AN$196,MATCH('Data Log_BI'!$A139,'Data Log'!$AO$2:$AO$196,0))</f>
        <v/>
      </c>
      <c r="AN139" s="1">
        <f t="array" ref="AN139">INDEX('Data Log'!$A$2:$A$196,MATCH('Data Log_BI'!$A139,'Data Log'!$AO$2:$AO$196,0))</f>
        <v>569</v>
      </c>
    </row>
    <row r="140" ht="15.75" customHeight="1">
      <c r="A140" s="1" t="s">
        <v>1048</v>
      </c>
      <c r="B140" s="1" t="str">
        <f t="array" ref="B140">INDEX('Data Log'!$C$2:$C$196,MATCH('Data Log_BI'!$A140,'Data Log'!$AO$2:$AO$196,0))</f>
        <v>PG</v>
      </c>
      <c r="C140" s="9" t="str">
        <f t="array" ref="C140">INDEX('Data Log'!$D$2:$D$196,MATCH('Data Log_BI'!$A140,'Data Log'!$B$2:$B$196,0))</f>
        <v>#N/A</v>
      </c>
      <c r="D140" s="4" t="str">
        <f t="array" ref="D140">INDEX('Data Log'!$E$2:$E$196,MATCH('Data Log_BI'!$A140,'Data Log'!$B$2:$B$196,0))</f>
        <v>#N/A</v>
      </c>
      <c r="E140" s="4" t="str">
        <f t="array" ref="E140">INDEX('Data Log'!$F$2:$F$196,MATCH('Data Log_BI'!$A140,'Data Log'!$B$2:$B$196,0))</f>
        <v>#N/A</v>
      </c>
      <c r="F140" s="4" t="str">
        <f t="array" ref="F140">INDEX('Data Log'!$G$2:$G$196,MATCH('Data Log_BI'!$A140,'Data Log'!$B$2:$B$196,0))</f>
        <v>#N/A</v>
      </c>
      <c r="G140" s="14" t="str">
        <f t="array" ref="G140">INDEX('Data Log'!$H$2:$H$196,MATCH('Data Log_BI'!$A140,'Data Log'!$B$2:$B$196,0))</f>
        <v>#N/A</v>
      </c>
      <c r="H140" s="14" t="str">
        <f t="array" ref="H140">INDEX('Data Log'!$I$2:$I$196,MATCH('Data Log_BI'!$A140,'Data Log'!$B$2:$B$196,0))</f>
        <v>#N/A</v>
      </c>
      <c r="I140" s="5" t="str">
        <f t="array" ref="I140">INDEX('Data Log'!$J$2:$J$196,MATCH('Data Log_BI'!$A140,'Data Log'!$B$2:$B$196,0))</f>
        <v>#N/A</v>
      </c>
      <c r="J140" s="5" t="str">
        <f t="array" ref="J140">INDEX('Data Log'!$K$2:$K$196,MATCH('Data Log_BI'!$A140,'Data Log'!$B$2:$B$196,0))</f>
        <v>#N/A</v>
      </c>
      <c r="K140" s="5" t="str">
        <f t="array" ref="K140">INDEX('Data Log'!$L$2:$L$196,MATCH('Data Log_BI'!$A140,'Data Log'!$B$2:$B$196,0))</f>
        <v>#N/A</v>
      </c>
      <c r="L140" s="4" t="str">
        <f t="array" ref="L140">INDEX('Data Log'!$M$2:$M$196,MATCH('Data Log_BI'!$A140,'Data Log'!$B$2:$B$196,0))</f>
        <v>#N/A</v>
      </c>
      <c r="M140" s="4" t="str">
        <f t="array" ref="M140">INDEX('Data Log'!$N$2:$N$196,MATCH('Data Log_BI'!$A140,'Data Log'!$B$2:$B$196,0))</f>
        <v>#N/A</v>
      </c>
      <c r="N140" s="1" t="str">
        <f t="array" ref="N140">INDEX('Data Log'!$O$2:$O$196,MATCH('Data Log_BI'!$A140,'Data Log'!$B$2:$B$196,0))</f>
        <v>#N/A</v>
      </c>
      <c r="O140" s="9">
        <f t="array" ref="O140">INDEX('Data Log'!$P$2:$P$196,MATCH('Data Log_BI'!$A140,'Data Log'!$AO$2:$AO$196,0))</f>
        <v>45140.44929</v>
      </c>
      <c r="P140" s="1" t="str">
        <f t="array" ref="P140">INDEX('Data Log'!$Q$2:$Q$196,MATCH('Data Log_BI'!$A140,'Data Log'!$AO$2:$AO$196,0))</f>
        <v>ReSubmission</v>
      </c>
      <c r="Q140" s="1" t="str">
        <f t="array" ref="Q140">INDEX('Data Log'!$R$2:$R$196,MATCH('Data Log_BI'!$A140,'Data Log'!$AO$2:$AO$196,0))</f>
        <v/>
      </c>
      <c r="R140" s="1" t="str">
        <f t="array" ref="R140">INDEX('Data Log'!$S$2:$S$196,MATCH('Data Log_BI'!$A140,'Data Log'!$AO$2:$AO$196,0))</f>
        <v/>
      </c>
      <c r="S140" s="4" t="str">
        <f t="array" ref="S140">INDEX('Data Log'!$T$2:$T$196,MATCH('Data Log_BI'!$A140,'Data Log'!$AO$2:$AO$196,0))</f>
        <v/>
      </c>
      <c r="T140" s="1" t="str">
        <f t="array" ref="T140">INDEX('Data Log'!$U$2:$U$196,MATCH('Data Log_BI'!$A140,'Data Log'!$AO$2:$AO$196,0))</f>
        <v/>
      </c>
      <c r="U140" s="1" t="str">
        <f t="array" ref="U140">INDEX('Data Log'!$V$2:$V$196,MATCH('Data Log_BI'!$A140,'Data Log'!$AO$2:$AO$196,0))</f>
        <v/>
      </c>
      <c r="V140" s="9" t="str">
        <f t="array" ref="V140">INDEX('Data Log'!$W$2:$W$196,MATCH('Data Log_BI'!$A140,'Data Log'!$AO$2:$AO$196,0))</f>
        <v/>
      </c>
      <c r="W140" s="1" t="str">
        <f t="array" ref="W140">INDEX('Data Log'!$X$2:$X$196,MATCH('Data Log_BI'!$A140,'Data Log'!$AO$2:$AO$196,0))</f>
        <v/>
      </c>
      <c r="X140" s="1" t="str">
        <f t="array" ref="X140">INDEX('Data Log'!$Y$2:$Y$196,MATCH('Data Log_BI'!$A140,'Data Log'!$AO$2:$AO$196,0))</f>
        <v/>
      </c>
      <c r="Y140" s="9" t="str">
        <f t="array" ref="Y140">INDEX('Data Log'!$Z$2:$Z$196,MATCH('Data Log_BI'!$A140,'Data Log'!$AO$2:$AO$196,0))</f>
        <v/>
      </c>
      <c r="Z140" s="1" t="str">
        <f t="array" ref="Z140">INDEX('Data Log'!$AA$2:$AA$196,MATCH('Data Log_BI'!$A140,'Data Log'!$AO$2:$AO$196,0))</f>
        <v/>
      </c>
      <c r="AA140" s="1" t="str">
        <f t="array" ref="AA140">INDEX('Data Log'!$AB$2:$AB$196,MATCH('Data Log_BI'!$A140,'Data Log'!$AO$2:$AO$196,0))</f>
        <v/>
      </c>
      <c r="AB140" s="9" t="str">
        <f t="array" ref="AB140">INDEX('Data Log'!$AC$2:$AC$196,MATCH('Data Log_BI'!$A140,'Data Log'!$AO$2:$AO$196,0))</f>
        <v/>
      </c>
      <c r="AC140" s="1" t="str">
        <f t="array" ref="AC140">INDEX('Data Log'!$AD$2:$AD$196,MATCH('Data Log_BI'!$A140,'Data Log'!$AO$2:$AO$196,0))</f>
        <v/>
      </c>
      <c r="AD140" s="1" t="str">
        <f t="array" ref="AD140">INDEX('Data Log'!$AE$2:$AE$196,MATCH('Data Log_BI'!$A140,'Data Log'!$AO$2:$AO$196,0))</f>
        <v/>
      </c>
      <c r="AE140" s="1" t="str">
        <f t="array" ref="AE140">INDEX('Data Log'!$AF$2:$AF$196,MATCH('Data Log_BI'!$A140,'Data Log'!$AO$2:$AO$196,0))</f>
        <v/>
      </c>
      <c r="AF140" s="9" t="str">
        <f t="array" ref="AF140">INDEX('Data Log'!$AG$2:$AG$196,MATCH('Data Log_BI'!$A140,'Data Log'!$AO$2:$AO$196,0))</f>
        <v/>
      </c>
      <c r="AG140" s="5" t="str">
        <f t="array" ref="AG140">INDEX('Data Log'!$AH$2:$AH$196,MATCH('Data Log_BI'!$A140,'Data Log'!$AO$2:$AO$196,0))</f>
        <v/>
      </c>
      <c r="AH140" s="15">
        <f t="array" ref="AH140">INDEX('Data Log'!$AI$2:$AI$196,MATCH('Data Log_BI'!$A140,'Data Log'!$AO$2:$AO$196,0))</f>
        <v>0</v>
      </c>
      <c r="AI140" s="1" t="str">
        <f t="array" ref="AI140">INDEX('Data Log'!$AJ$2:$AJ$196,MATCH('Data Log_BI'!$A140,'Data Log'!$AO$2:$AO$196,0))</f>
        <v/>
      </c>
      <c r="AJ140" s="9" t="str">
        <f t="array" ref="AJ140">INDEX('Data Log'!$AK$2:$AK$196,MATCH('Data Log_BI'!$A140,'Data Log'!$AO$2:$AO$196,0))</f>
        <v/>
      </c>
      <c r="AK140" s="1" t="str">
        <f t="array" ref="AK140">INDEX('Data Log'!$AL$2:$AL$196,MATCH('Data Log_BI'!$A140,'Data Log'!$AO$2:$AO$196,0))</f>
        <v/>
      </c>
      <c r="AL140" s="1" t="str">
        <f t="array" ref="AL140">INDEX('Data Log'!$AM$2:$AM$196,MATCH('Data Log_BI'!$A140,'Data Log'!$AO$2:$AO$196,0))</f>
        <v/>
      </c>
      <c r="AM140" s="9" t="str">
        <f t="array" ref="AM140">INDEX('Data Log'!$AN$2:$AN$196,MATCH('Data Log_BI'!$A140,'Data Log'!$AO$2:$AO$196,0))</f>
        <v/>
      </c>
      <c r="AN140" s="1">
        <f t="array" ref="AN140">INDEX('Data Log'!$A$2:$A$196,MATCH('Data Log_BI'!$A140,'Data Log'!$AO$2:$AO$196,0))</f>
        <v>629</v>
      </c>
    </row>
    <row r="141" ht="15.75" customHeight="1">
      <c r="A141" s="1" t="s">
        <v>1049</v>
      </c>
      <c r="B141" s="1" t="str">
        <f t="array" ref="B141">INDEX('Data Log'!$C$2:$C$196,MATCH('Data Log_BI'!$A141,'Data Log'!$AO$2:$AO$196,0))</f>
        <v>PG</v>
      </c>
      <c r="C141" s="9" t="str">
        <f t="array" ref="C141">INDEX('Data Log'!$D$2:$D$196,MATCH('Data Log_BI'!$A141,'Data Log'!$B$2:$B$196,0))</f>
        <v>#N/A</v>
      </c>
      <c r="D141" s="4" t="str">
        <f t="array" ref="D141">INDEX('Data Log'!$E$2:$E$196,MATCH('Data Log_BI'!$A141,'Data Log'!$B$2:$B$196,0))</f>
        <v>#N/A</v>
      </c>
      <c r="E141" s="4" t="str">
        <f t="array" ref="E141">INDEX('Data Log'!$F$2:$F$196,MATCH('Data Log_BI'!$A141,'Data Log'!$B$2:$B$196,0))</f>
        <v>#N/A</v>
      </c>
      <c r="F141" s="4" t="str">
        <f t="array" ref="F141">INDEX('Data Log'!$G$2:$G$196,MATCH('Data Log_BI'!$A141,'Data Log'!$B$2:$B$196,0))</f>
        <v>#N/A</v>
      </c>
      <c r="G141" s="14" t="str">
        <f t="array" ref="G141">INDEX('Data Log'!$H$2:$H$196,MATCH('Data Log_BI'!$A141,'Data Log'!$B$2:$B$196,0))</f>
        <v>#N/A</v>
      </c>
      <c r="H141" s="14" t="str">
        <f t="array" ref="H141">INDEX('Data Log'!$I$2:$I$196,MATCH('Data Log_BI'!$A141,'Data Log'!$B$2:$B$196,0))</f>
        <v>#N/A</v>
      </c>
      <c r="I141" s="5" t="str">
        <f t="array" ref="I141">INDEX('Data Log'!$J$2:$J$196,MATCH('Data Log_BI'!$A141,'Data Log'!$B$2:$B$196,0))</f>
        <v>#N/A</v>
      </c>
      <c r="J141" s="5" t="str">
        <f t="array" ref="J141">INDEX('Data Log'!$K$2:$K$196,MATCH('Data Log_BI'!$A141,'Data Log'!$B$2:$B$196,0))</f>
        <v>#N/A</v>
      </c>
      <c r="K141" s="5" t="str">
        <f t="array" ref="K141">INDEX('Data Log'!$L$2:$L$196,MATCH('Data Log_BI'!$A141,'Data Log'!$B$2:$B$196,0))</f>
        <v>#N/A</v>
      </c>
      <c r="L141" s="4" t="str">
        <f t="array" ref="L141">INDEX('Data Log'!$M$2:$M$196,MATCH('Data Log_BI'!$A141,'Data Log'!$B$2:$B$196,0))</f>
        <v>#N/A</v>
      </c>
      <c r="M141" s="4" t="str">
        <f t="array" ref="M141">INDEX('Data Log'!$N$2:$N$196,MATCH('Data Log_BI'!$A141,'Data Log'!$B$2:$B$196,0))</f>
        <v>#N/A</v>
      </c>
      <c r="N141" s="1" t="str">
        <f t="array" ref="N141">INDEX('Data Log'!$O$2:$O$196,MATCH('Data Log_BI'!$A141,'Data Log'!$B$2:$B$196,0))</f>
        <v>#N/A</v>
      </c>
      <c r="O141" s="9">
        <f t="array" ref="O141">INDEX('Data Log'!$P$2:$P$196,MATCH('Data Log_BI'!$A141,'Data Log'!$AO$2:$AO$196,0))</f>
        <v>45135.48611</v>
      </c>
      <c r="P141" s="1" t="str">
        <f t="array" ref="P141">INDEX('Data Log'!$Q$2:$Q$196,MATCH('Data Log_BI'!$A141,'Data Log'!$AO$2:$AO$196,0))</f>
        <v/>
      </c>
      <c r="Q141" s="1" t="str">
        <f t="array" ref="Q141">INDEX('Data Log'!$R$2:$R$196,MATCH('Data Log_BI'!$A141,'Data Log'!$AO$2:$AO$196,0))</f>
        <v/>
      </c>
      <c r="R141" s="1" t="str">
        <f t="array" ref="R141">INDEX('Data Log'!$S$2:$S$196,MATCH('Data Log_BI'!$A141,'Data Log'!$AO$2:$AO$196,0))</f>
        <v/>
      </c>
      <c r="S141" s="4" t="str">
        <f t="array" ref="S141">INDEX('Data Log'!$T$2:$T$196,MATCH('Data Log_BI'!$A141,'Data Log'!$AO$2:$AO$196,0))</f>
        <v/>
      </c>
      <c r="T141" s="1" t="str">
        <f t="array" ref="T141">INDEX('Data Log'!$U$2:$U$196,MATCH('Data Log_BI'!$A141,'Data Log'!$AO$2:$AO$196,0))</f>
        <v/>
      </c>
      <c r="U141" s="1" t="str">
        <f t="array" ref="U141">INDEX('Data Log'!$V$2:$V$196,MATCH('Data Log_BI'!$A141,'Data Log'!$AO$2:$AO$196,0))</f>
        <v/>
      </c>
      <c r="V141" s="9" t="str">
        <f t="array" ref="V141">INDEX('Data Log'!$W$2:$W$196,MATCH('Data Log_BI'!$A141,'Data Log'!$AO$2:$AO$196,0))</f>
        <v/>
      </c>
      <c r="W141" s="1" t="str">
        <f t="array" ref="W141">INDEX('Data Log'!$X$2:$X$196,MATCH('Data Log_BI'!$A141,'Data Log'!$AO$2:$AO$196,0))</f>
        <v/>
      </c>
      <c r="X141" s="1" t="str">
        <f t="array" ref="X141">INDEX('Data Log'!$Y$2:$Y$196,MATCH('Data Log_BI'!$A141,'Data Log'!$AO$2:$AO$196,0))</f>
        <v/>
      </c>
      <c r="Y141" s="9" t="str">
        <f t="array" ref="Y141">INDEX('Data Log'!$Z$2:$Z$196,MATCH('Data Log_BI'!$A141,'Data Log'!$AO$2:$AO$196,0))</f>
        <v/>
      </c>
      <c r="Z141" s="1" t="str">
        <f t="array" ref="Z141">INDEX('Data Log'!$AA$2:$AA$196,MATCH('Data Log_BI'!$A141,'Data Log'!$AO$2:$AO$196,0))</f>
        <v/>
      </c>
      <c r="AA141" s="1" t="str">
        <f t="array" ref="AA141">INDEX('Data Log'!$AB$2:$AB$196,MATCH('Data Log_BI'!$A141,'Data Log'!$AO$2:$AO$196,0))</f>
        <v/>
      </c>
      <c r="AB141" s="9" t="str">
        <f t="array" ref="AB141">INDEX('Data Log'!$AC$2:$AC$196,MATCH('Data Log_BI'!$A141,'Data Log'!$AO$2:$AO$196,0))</f>
        <v/>
      </c>
      <c r="AC141" s="1" t="str">
        <f t="array" ref="AC141">INDEX('Data Log'!$AD$2:$AD$196,MATCH('Data Log_BI'!$A141,'Data Log'!$AO$2:$AO$196,0))</f>
        <v/>
      </c>
      <c r="AD141" s="1" t="str">
        <f t="array" ref="AD141">INDEX('Data Log'!$AE$2:$AE$196,MATCH('Data Log_BI'!$A141,'Data Log'!$AO$2:$AO$196,0))</f>
        <v/>
      </c>
      <c r="AE141" s="1" t="str">
        <f t="array" ref="AE141">INDEX('Data Log'!$AF$2:$AF$196,MATCH('Data Log_BI'!$A141,'Data Log'!$AO$2:$AO$196,0))</f>
        <v/>
      </c>
      <c r="AF141" s="9" t="str">
        <f t="array" ref="AF141">INDEX('Data Log'!$AG$2:$AG$196,MATCH('Data Log_BI'!$A141,'Data Log'!$AO$2:$AO$196,0))</f>
        <v/>
      </c>
      <c r="AG141" s="5" t="str">
        <f t="array" ref="AG141">INDEX('Data Log'!$AH$2:$AH$196,MATCH('Data Log_BI'!$A141,'Data Log'!$AO$2:$AO$196,0))</f>
        <v/>
      </c>
      <c r="AH141" s="15">
        <f t="array" ref="AH141">INDEX('Data Log'!$AI$2:$AI$196,MATCH('Data Log_BI'!$A141,'Data Log'!$AO$2:$AO$196,0))</f>
        <v>0</v>
      </c>
      <c r="AI141" s="1" t="str">
        <f t="array" ref="AI141">INDEX('Data Log'!$AJ$2:$AJ$196,MATCH('Data Log_BI'!$A141,'Data Log'!$AO$2:$AO$196,0))</f>
        <v/>
      </c>
      <c r="AJ141" s="9" t="str">
        <f t="array" ref="AJ141">INDEX('Data Log'!$AK$2:$AK$196,MATCH('Data Log_BI'!$A141,'Data Log'!$AO$2:$AO$196,0))</f>
        <v/>
      </c>
      <c r="AK141" s="1" t="str">
        <f t="array" ref="AK141">INDEX('Data Log'!$AL$2:$AL$196,MATCH('Data Log_BI'!$A141,'Data Log'!$AO$2:$AO$196,0))</f>
        <v/>
      </c>
      <c r="AL141" s="1" t="str">
        <f t="array" ref="AL141">INDEX('Data Log'!$AM$2:$AM$196,MATCH('Data Log_BI'!$A141,'Data Log'!$AO$2:$AO$196,0))</f>
        <v/>
      </c>
      <c r="AM141" s="9" t="str">
        <f t="array" ref="AM141">INDEX('Data Log'!$AN$2:$AN$196,MATCH('Data Log_BI'!$A141,'Data Log'!$AO$2:$AO$196,0))</f>
        <v/>
      </c>
      <c r="AN141" s="1">
        <f t="array" ref="AN141">INDEX('Data Log'!$A$2:$A$196,MATCH('Data Log_BI'!$A141,'Data Log'!$AO$2:$AO$196,0))</f>
        <v>573</v>
      </c>
    </row>
    <row r="142" ht="15.75" customHeight="1">
      <c r="A142" s="1" t="s">
        <v>1050</v>
      </c>
      <c r="B142" s="1" t="str">
        <f t="array" ref="B142">INDEX('Data Log'!$C$2:$C$196,MATCH('Data Log_BI'!$A142,'Data Log'!$AO$2:$AO$196,0))</f>
        <v>PIS</v>
      </c>
      <c r="C142" s="9" t="str">
        <f t="array" ref="C142">INDEX('Data Log'!$D$2:$D$196,MATCH('Data Log_BI'!$A142,'Data Log'!$B$2:$B$196,0))</f>
        <v>#N/A</v>
      </c>
      <c r="D142" s="4" t="str">
        <f t="array" ref="D142">INDEX('Data Log'!$E$2:$E$196,MATCH('Data Log_BI'!$A142,'Data Log'!$B$2:$B$196,0))</f>
        <v>#N/A</v>
      </c>
      <c r="E142" s="4" t="str">
        <f t="array" ref="E142">INDEX('Data Log'!$F$2:$F$196,MATCH('Data Log_BI'!$A142,'Data Log'!$B$2:$B$196,0))</f>
        <v>#N/A</v>
      </c>
      <c r="F142" s="4" t="str">
        <f t="array" ref="F142">INDEX('Data Log'!$G$2:$G$196,MATCH('Data Log_BI'!$A142,'Data Log'!$B$2:$B$196,0))</f>
        <v>#N/A</v>
      </c>
      <c r="G142" s="14" t="str">
        <f t="array" ref="G142">INDEX('Data Log'!$H$2:$H$196,MATCH('Data Log_BI'!$A142,'Data Log'!$B$2:$B$196,0))</f>
        <v>#N/A</v>
      </c>
      <c r="H142" s="14" t="str">
        <f t="array" ref="H142">INDEX('Data Log'!$I$2:$I$196,MATCH('Data Log_BI'!$A142,'Data Log'!$B$2:$B$196,0))</f>
        <v>#N/A</v>
      </c>
      <c r="I142" s="5" t="str">
        <f t="array" ref="I142">INDEX('Data Log'!$J$2:$J$196,MATCH('Data Log_BI'!$A142,'Data Log'!$B$2:$B$196,0))</f>
        <v>#N/A</v>
      </c>
      <c r="J142" s="5" t="str">
        <f t="array" ref="J142">INDEX('Data Log'!$K$2:$K$196,MATCH('Data Log_BI'!$A142,'Data Log'!$B$2:$B$196,0))</f>
        <v>#N/A</v>
      </c>
      <c r="K142" s="5" t="str">
        <f t="array" ref="K142">INDEX('Data Log'!$L$2:$L$196,MATCH('Data Log_BI'!$A142,'Data Log'!$B$2:$B$196,0))</f>
        <v>#N/A</v>
      </c>
      <c r="L142" s="4" t="str">
        <f t="array" ref="L142">INDEX('Data Log'!$M$2:$M$196,MATCH('Data Log_BI'!$A142,'Data Log'!$B$2:$B$196,0))</f>
        <v>#N/A</v>
      </c>
      <c r="M142" s="4" t="str">
        <f t="array" ref="M142">INDEX('Data Log'!$N$2:$N$196,MATCH('Data Log_BI'!$A142,'Data Log'!$B$2:$B$196,0))</f>
        <v>#N/A</v>
      </c>
      <c r="N142" s="1" t="str">
        <f t="array" ref="N142">INDEX('Data Log'!$O$2:$O$196,MATCH('Data Log_BI'!$A142,'Data Log'!$B$2:$B$196,0))</f>
        <v>#N/A</v>
      </c>
      <c r="O142" s="9" t="str">
        <f t="array" ref="O142">INDEX('Data Log'!$P$2:$P$196,MATCH('Data Log_BI'!$A142,'Data Log'!$AO$2:$AO$196,0))</f>
        <v/>
      </c>
      <c r="P142" s="1" t="str">
        <f t="array" ref="P142">INDEX('Data Log'!$Q$2:$Q$196,MATCH('Data Log_BI'!$A142,'Data Log'!$AO$2:$AO$196,0))</f>
        <v/>
      </c>
      <c r="Q142" s="1" t="str">
        <f t="array" ref="Q142">INDEX('Data Log'!$R$2:$R$196,MATCH('Data Log_BI'!$A142,'Data Log'!$AO$2:$AO$196,0))</f>
        <v>Approved</v>
      </c>
      <c r="R142" s="1" t="str">
        <f t="array" ref="R142">INDEX('Data Log'!$S$2:$S$196,MATCH('Data Log_BI'!$A142,'Data Log'!$AO$2:$AO$196,0))</f>
        <v>Vipula Hemakumara Weerakkody</v>
      </c>
      <c r="S142" s="4">
        <f t="array" ref="S142">INDEX('Data Log'!$T$2:$T$196,MATCH('Data Log_BI'!$A142,'Data Log'!$AO$2:$AO$196,0))</f>
        <v>45132.54516</v>
      </c>
      <c r="T142" s="1" t="str">
        <f t="array" ref="T142">INDEX('Data Log'!$U$2:$U$196,MATCH('Data Log_BI'!$A142,'Data Log'!$AO$2:$AO$196,0))</f>
        <v/>
      </c>
      <c r="U142" s="1" t="str">
        <f t="array" ref="U142">INDEX('Data Log'!$V$2:$V$196,MATCH('Data Log_BI'!$A142,'Data Log'!$AO$2:$AO$196,0))</f>
        <v/>
      </c>
      <c r="V142" s="9" t="str">
        <f t="array" ref="V142">INDEX('Data Log'!$W$2:$W$196,MATCH('Data Log_BI'!$A142,'Data Log'!$AO$2:$AO$196,0))</f>
        <v/>
      </c>
      <c r="W142" s="1" t="str">
        <f t="array" ref="W142">INDEX('Data Log'!$X$2:$X$196,MATCH('Data Log_BI'!$A142,'Data Log'!$AO$2:$AO$196,0))</f>
        <v/>
      </c>
      <c r="X142" s="1" t="str">
        <f t="array" ref="X142">INDEX('Data Log'!$Y$2:$Y$196,MATCH('Data Log_BI'!$A142,'Data Log'!$AO$2:$AO$196,0))</f>
        <v/>
      </c>
      <c r="Y142" s="9" t="str">
        <f t="array" ref="Y142">INDEX('Data Log'!$Z$2:$Z$196,MATCH('Data Log_BI'!$A142,'Data Log'!$AO$2:$AO$196,0))</f>
        <v/>
      </c>
      <c r="Z142" s="1" t="str">
        <f t="array" ref="Z142">INDEX('Data Log'!$AA$2:$AA$196,MATCH('Data Log_BI'!$A142,'Data Log'!$AO$2:$AO$196,0))</f>
        <v/>
      </c>
      <c r="AA142" s="1" t="str">
        <f t="array" ref="AA142">INDEX('Data Log'!$AB$2:$AB$196,MATCH('Data Log_BI'!$A142,'Data Log'!$AO$2:$AO$196,0))</f>
        <v/>
      </c>
      <c r="AB142" s="9" t="str">
        <f t="array" ref="AB142">INDEX('Data Log'!$AC$2:$AC$196,MATCH('Data Log_BI'!$A142,'Data Log'!$AO$2:$AO$196,0))</f>
        <v/>
      </c>
      <c r="AC142" s="1" t="str">
        <f t="array" ref="AC142">INDEX('Data Log'!$AD$2:$AD$196,MATCH('Data Log_BI'!$A142,'Data Log'!$AO$2:$AO$196,0))</f>
        <v/>
      </c>
      <c r="AD142" s="1" t="str">
        <f t="array" ref="AD142">INDEX('Data Log'!$AE$2:$AE$196,MATCH('Data Log_BI'!$A142,'Data Log'!$AO$2:$AO$196,0))</f>
        <v/>
      </c>
      <c r="AE142" s="1" t="str">
        <f t="array" ref="AE142">INDEX('Data Log'!$AF$2:$AF$196,MATCH('Data Log_BI'!$A142,'Data Log'!$AO$2:$AO$196,0))</f>
        <v/>
      </c>
      <c r="AF142" s="9" t="str">
        <f t="array" ref="AF142">INDEX('Data Log'!$AG$2:$AG$196,MATCH('Data Log_BI'!$A142,'Data Log'!$AO$2:$AO$196,0))</f>
        <v/>
      </c>
      <c r="AG142" s="5" t="str">
        <f t="array" ref="AG142">INDEX('Data Log'!$AH$2:$AH$196,MATCH('Data Log_BI'!$A142,'Data Log'!$AO$2:$AO$196,0))</f>
        <v/>
      </c>
      <c r="AH142" s="15">
        <f t="array" ref="AH142">INDEX('Data Log'!$AI$2:$AI$196,MATCH('Data Log_BI'!$A142,'Data Log'!$AO$2:$AO$196,0))</f>
        <v>0</v>
      </c>
      <c r="AI142" s="1" t="str">
        <f t="array" ref="AI142">INDEX('Data Log'!$AJ$2:$AJ$196,MATCH('Data Log_BI'!$A142,'Data Log'!$AO$2:$AO$196,0))</f>
        <v/>
      </c>
      <c r="AJ142" s="9" t="str">
        <f t="array" ref="AJ142">INDEX('Data Log'!$AK$2:$AK$196,MATCH('Data Log_BI'!$A142,'Data Log'!$AO$2:$AO$196,0))</f>
        <v/>
      </c>
      <c r="AK142" s="1" t="str">
        <f t="array" ref="AK142">INDEX('Data Log'!$AL$2:$AL$196,MATCH('Data Log_BI'!$A142,'Data Log'!$AO$2:$AO$196,0))</f>
        <v/>
      </c>
      <c r="AL142" s="1" t="str">
        <f t="array" ref="AL142">INDEX('Data Log'!$AM$2:$AM$196,MATCH('Data Log_BI'!$A142,'Data Log'!$AO$2:$AO$196,0))</f>
        <v/>
      </c>
      <c r="AM142" s="9" t="str">
        <f t="array" ref="AM142">INDEX('Data Log'!$AN$2:$AN$196,MATCH('Data Log_BI'!$A142,'Data Log'!$AO$2:$AO$196,0))</f>
        <v/>
      </c>
      <c r="AN142" s="1">
        <f t="array" ref="AN142">INDEX('Data Log'!$A$2:$A$196,MATCH('Data Log_BI'!$A142,'Data Log'!$AO$2:$AO$196,0))</f>
        <v>497</v>
      </c>
    </row>
    <row r="143" ht="15.75" customHeight="1">
      <c r="A143" s="1" t="s">
        <v>1051</v>
      </c>
      <c r="B143" s="1" t="str">
        <f t="array" ref="B143">INDEX('Data Log'!$C$2:$C$196,MATCH('Data Log_BI'!$A143,'Data Log'!$AO$2:$AO$196,0))</f>
        <v>PIS</v>
      </c>
      <c r="C143" s="9" t="str">
        <f t="array" ref="C143">INDEX('Data Log'!$D$2:$D$196,MATCH('Data Log_BI'!$A143,'Data Log'!$B$2:$B$196,0))</f>
        <v>#N/A</v>
      </c>
      <c r="D143" s="4" t="str">
        <f t="array" ref="D143">INDEX('Data Log'!$E$2:$E$196,MATCH('Data Log_BI'!$A143,'Data Log'!$B$2:$B$196,0))</f>
        <v>#N/A</v>
      </c>
      <c r="E143" s="4" t="str">
        <f t="array" ref="E143">INDEX('Data Log'!$F$2:$F$196,MATCH('Data Log_BI'!$A143,'Data Log'!$B$2:$B$196,0))</f>
        <v>#N/A</v>
      </c>
      <c r="F143" s="4" t="str">
        <f t="array" ref="F143">INDEX('Data Log'!$G$2:$G$196,MATCH('Data Log_BI'!$A143,'Data Log'!$B$2:$B$196,0))</f>
        <v>#N/A</v>
      </c>
      <c r="G143" s="14" t="str">
        <f t="array" ref="G143">INDEX('Data Log'!$H$2:$H$196,MATCH('Data Log_BI'!$A143,'Data Log'!$B$2:$B$196,0))</f>
        <v>#N/A</v>
      </c>
      <c r="H143" s="14" t="str">
        <f t="array" ref="H143">INDEX('Data Log'!$I$2:$I$196,MATCH('Data Log_BI'!$A143,'Data Log'!$B$2:$B$196,0))</f>
        <v>#N/A</v>
      </c>
      <c r="I143" s="5" t="str">
        <f t="array" ref="I143">INDEX('Data Log'!$J$2:$J$196,MATCH('Data Log_BI'!$A143,'Data Log'!$B$2:$B$196,0))</f>
        <v>#N/A</v>
      </c>
      <c r="J143" s="5" t="str">
        <f t="array" ref="J143">INDEX('Data Log'!$K$2:$K$196,MATCH('Data Log_BI'!$A143,'Data Log'!$B$2:$B$196,0))</f>
        <v>#N/A</v>
      </c>
      <c r="K143" s="5" t="str">
        <f t="array" ref="K143">INDEX('Data Log'!$L$2:$L$196,MATCH('Data Log_BI'!$A143,'Data Log'!$B$2:$B$196,0))</f>
        <v>#N/A</v>
      </c>
      <c r="L143" s="4" t="str">
        <f t="array" ref="L143">INDEX('Data Log'!$M$2:$M$196,MATCH('Data Log_BI'!$A143,'Data Log'!$B$2:$B$196,0))</f>
        <v>#N/A</v>
      </c>
      <c r="M143" s="4" t="str">
        <f t="array" ref="M143">INDEX('Data Log'!$N$2:$N$196,MATCH('Data Log_BI'!$A143,'Data Log'!$B$2:$B$196,0))</f>
        <v>#N/A</v>
      </c>
      <c r="N143" s="1" t="str">
        <f t="array" ref="N143">INDEX('Data Log'!$O$2:$O$196,MATCH('Data Log_BI'!$A143,'Data Log'!$B$2:$B$196,0))</f>
        <v>#N/A</v>
      </c>
      <c r="O143" s="9" t="str">
        <f t="array" ref="O143">INDEX('Data Log'!$P$2:$P$196,MATCH('Data Log_BI'!$A143,'Data Log'!$AO$2:$AO$196,0))</f>
        <v/>
      </c>
      <c r="P143" s="1" t="str">
        <f t="array" ref="P143">INDEX('Data Log'!$Q$2:$Q$196,MATCH('Data Log_BI'!$A143,'Data Log'!$AO$2:$AO$196,0))</f>
        <v/>
      </c>
      <c r="Q143" s="1" t="str">
        <f t="array" ref="Q143">INDEX('Data Log'!$R$2:$R$196,MATCH('Data Log_BI'!$A143,'Data Log'!$AO$2:$AO$196,0))</f>
        <v/>
      </c>
      <c r="R143" s="1" t="str">
        <f t="array" ref="R143">INDEX('Data Log'!$S$2:$S$196,MATCH('Data Log_BI'!$A143,'Data Log'!$AO$2:$AO$196,0))</f>
        <v/>
      </c>
      <c r="S143" s="4" t="str">
        <f t="array" ref="S143">INDEX('Data Log'!$T$2:$T$196,MATCH('Data Log_BI'!$A143,'Data Log'!$AO$2:$AO$196,0))</f>
        <v/>
      </c>
      <c r="T143" s="1" t="str">
        <f t="array" ref="T143">INDEX('Data Log'!$U$2:$U$196,MATCH('Data Log_BI'!$A143,'Data Log'!$AO$2:$AO$196,0))</f>
        <v/>
      </c>
      <c r="U143" s="1" t="str">
        <f t="array" ref="U143">INDEX('Data Log'!$V$2:$V$196,MATCH('Data Log_BI'!$A143,'Data Log'!$AO$2:$AO$196,0))</f>
        <v/>
      </c>
      <c r="V143" s="9" t="str">
        <f t="array" ref="V143">INDEX('Data Log'!$W$2:$W$196,MATCH('Data Log_BI'!$A143,'Data Log'!$AO$2:$AO$196,0))</f>
        <v/>
      </c>
      <c r="W143" s="1" t="str">
        <f t="array" ref="W143">INDEX('Data Log'!$X$2:$X$196,MATCH('Data Log_BI'!$A143,'Data Log'!$AO$2:$AO$196,0))</f>
        <v/>
      </c>
      <c r="X143" s="1" t="str">
        <f t="array" ref="X143">INDEX('Data Log'!$Y$2:$Y$196,MATCH('Data Log_BI'!$A143,'Data Log'!$AO$2:$AO$196,0))</f>
        <v/>
      </c>
      <c r="Y143" s="9" t="str">
        <f t="array" ref="Y143">INDEX('Data Log'!$Z$2:$Z$196,MATCH('Data Log_BI'!$A143,'Data Log'!$AO$2:$AO$196,0))</f>
        <v/>
      </c>
      <c r="Z143" s="1" t="str">
        <f t="array" ref="Z143">INDEX('Data Log'!$AA$2:$AA$196,MATCH('Data Log_BI'!$A143,'Data Log'!$AO$2:$AO$196,0))</f>
        <v/>
      </c>
      <c r="AA143" s="1" t="str">
        <f t="array" ref="AA143">INDEX('Data Log'!$AB$2:$AB$196,MATCH('Data Log_BI'!$A143,'Data Log'!$AO$2:$AO$196,0))</f>
        <v/>
      </c>
      <c r="AB143" s="9" t="str">
        <f t="array" ref="AB143">INDEX('Data Log'!$AC$2:$AC$196,MATCH('Data Log_BI'!$A143,'Data Log'!$AO$2:$AO$196,0))</f>
        <v/>
      </c>
      <c r="AC143" s="1" t="str">
        <f t="array" ref="AC143">INDEX('Data Log'!$AD$2:$AD$196,MATCH('Data Log_BI'!$A143,'Data Log'!$AO$2:$AO$196,0))</f>
        <v/>
      </c>
      <c r="AD143" s="1" t="str">
        <f t="array" ref="AD143">INDEX('Data Log'!$AE$2:$AE$196,MATCH('Data Log_BI'!$A143,'Data Log'!$AO$2:$AO$196,0))</f>
        <v/>
      </c>
      <c r="AE143" s="1" t="str">
        <f t="array" ref="AE143">INDEX('Data Log'!$AF$2:$AF$196,MATCH('Data Log_BI'!$A143,'Data Log'!$AO$2:$AO$196,0))</f>
        <v/>
      </c>
      <c r="AF143" s="9" t="str">
        <f t="array" ref="AF143">INDEX('Data Log'!$AG$2:$AG$196,MATCH('Data Log_BI'!$A143,'Data Log'!$AO$2:$AO$196,0))</f>
        <v/>
      </c>
      <c r="AG143" s="5" t="str">
        <f t="array" ref="AG143">INDEX('Data Log'!$AH$2:$AH$196,MATCH('Data Log_BI'!$A143,'Data Log'!$AO$2:$AO$196,0))</f>
        <v/>
      </c>
      <c r="AH143" s="15">
        <f t="array" ref="AH143">INDEX('Data Log'!$AI$2:$AI$196,MATCH('Data Log_BI'!$A143,'Data Log'!$AO$2:$AO$196,0))</f>
        <v>0</v>
      </c>
      <c r="AI143" s="1" t="str">
        <f t="array" ref="AI143">INDEX('Data Log'!$AJ$2:$AJ$196,MATCH('Data Log_BI'!$A143,'Data Log'!$AO$2:$AO$196,0))</f>
        <v/>
      </c>
      <c r="AJ143" s="9" t="str">
        <f t="array" ref="AJ143">INDEX('Data Log'!$AK$2:$AK$196,MATCH('Data Log_BI'!$A143,'Data Log'!$AO$2:$AO$196,0))</f>
        <v/>
      </c>
      <c r="AK143" s="1" t="str">
        <f t="array" ref="AK143">INDEX('Data Log'!$AL$2:$AL$196,MATCH('Data Log_BI'!$A143,'Data Log'!$AO$2:$AO$196,0))</f>
        <v/>
      </c>
      <c r="AL143" s="1" t="str">
        <f t="array" ref="AL143">INDEX('Data Log'!$AM$2:$AM$196,MATCH('Data Log_BI'!$A143,'Data Log'!$AO$2:$AO$196,0))</f>
        <v/>
      </c>
      <c r="AM143" s="9" t="str">
        <f t="array" ref="AM143">INDEX('Data Log'!$AN$2:$AN$196,MATCH('Data Log_BI'!$A143,'Data Log'!$AO$2:$AO$196,0))</f>
        <v/>
      </c>
      <c r="AN143" s="1">
        <f t="array" ref="AN143">INDEX('Data Log'!$A$2:$A$196,MATCH('Data Log_BI'!$A143,'Data Log'!$AO$2:$AO$196,0))</f>
        <v>332</v>
      </c>
    </row>
    <row r="144" ht="15.75" customHeight="1">
      <c r="A144" s="1" t="s">
        <v>1052</v>
      </c>
      <c r="B144" s="1" t="str">
        <f t="array" ref="B144">INDEX('Data Log'!$C$2:$C$196,MATCH('Data Log_BI'!$A144,'Data Log'!$AO$2:$AO$196,0))</f>
        <v>PIS</v>
      </c>
      <c r="C144" s="9" t="str">
        <f t="array" ref="C144">INDEX('Data Log'!$D$2:$D$196,MATCH('Data Log_BI'!$A144,'Data Log'!$B$2:$B$196,0))</f>
        <v>#N/A</v>
      </c>
      <c r="D144" s="4" t="str">
        <f t="array" ref="D144">INDEX('Data Log'!$E$2:$E$196,MATCH('Data Log_BI'!$A144,'Data Log'!$B$2:$B$196,0))</f>
        <v>#N/A</v>
      </c>
      <c r="E144" s="4" t="str">
        <f t="array" ref="E144">INDEX('Data Log'!$F$2:$F$196,MATCH('Data Log_BI'!$A144,'Data Log'!$B$2:$B$196,0))</f>
        <v>#N/A</v>
      </c>
      <c r="F144" s="4" t="str">
        <f t="array" ref="F144">INDEX('Data Log'!$G$2:$G$196,MATCH('Data Log_BI'!$A144,'Data Log'!$B$2:$B$196,0))</f>
        <v>#N/A</v>
      </c>
      <c r="G144" s="14" t="str">
        <f t="array" ref="G144">INDEX('Data Log'!$H$2:$H$196,MATCH('Data Log_BI'!$A144,'Data Log'!$B$2:$B$196,0))</f>
        <v>#N/A</v>
      </c>
      <c r="H144" s="14" t="str">
        <f t="array" ref="H144">INDEX('Data Log'!$I$2:$I$196,MATCH('Data Log_BI'!$A144,'Data Log'!$B$2:$B$196,0))</f>
        <v>#N/A</v>
      </c>
      <c r="I144" s="5" t="str">
        <f t="array" ref="I144">INDEX('Data Log'!$J$2:$J$196,MATCH('Data Log_BI'!$A144,'Data Log'!$B$2:$B$196,0))</f>
        <v>#N/A</v>
      </c>
      <c r="J144" s="5" t="str">
        <f t="array" ref="J144">INDEX('Data Log'!$K$2:$K$196,MATCH('Data Log_BI'!$A144,'Data Log'!$B$2:$B$196,0))</f>
        <v>#N/A</v>
      </c>
      <c r="K144" s="5" t="str">
        <f t="array" ref="K144">INDEX('Data Log'!$L$2:$L$196,MATCH('Data Log_BI'!$A144,'Data Log'!$B$2:$B$196,0))</f>
        <v>#N/A</v>
      </c>
      <c r="L144" s="4" t="str">
        <f t="array" ref="L144">INDEX('Data Log'!$M$2:$M$196,MATCH('Data Log_BI'!$A144,'Data Log'!$B$2:$B$196,0))</f>
        <v>#N/A</v>
      </c>
      <c r="M144" s="4" t="str">
        <f t="array" ref="M144">INDEX('Data Log'!$N$2:$N$196,MATCH('Data Log_BI'!$A144,'Data Log'!$B$2:$B$196,0))</f>
        <v>#N/A</v>
      </c>
      <c r="N144" s="1" t="str">
        <f t="array" ref="N144">INDEX('Data Log'!$O$2:$O$196,MATCH('Data Log_BI'!$A144,'Data Log'!$B$2:$B$196,0))</f>
        <v>#N/A</v>
      </c>
      <c r="O144" s="9">
        <f t="array" ref="O144">INDEX('Data Log'!$P$2:$P$196,MATCH('Data Log_BI'!$A144,'Data Log'!$AO$2:$AO$196,0))</f>
        <v>45128.58969</v>
      </c>
      <c r="P144" s="1" t="str">
        <f t="array" ref="P144">INDEX('Data Log'!$Q$2:$Q$196,MATCH('Data Log_BI'!$A144,'Data Log'!$AO$2:$AO$196,0))</f>
        <v/>
      </c>
      <c r="Q144" s="1" t="str">
        <f t="array" ref="Q144">INDEX('Data Log'!$R$2:$R$196,MATCH('Data Log_BI'!$A144,'Data Log'!$AO$2:$AO$196,0))</f>
        <v/>
      </c>
      <c r="R144" s="1" t="str">
        <f t="array" ref="R144">INDEX('Data Log'!$S$2:$S$196,MATCH('Data Log_BI'!$A144,'Data Log'!$AO$2:$AO$196,0))</f>
        <v/>
      </c>
      <c r="S144" s="4" t="str">
        <f t="array" ref="S144">INDEX('Data Log'!$T$2:$T$196,MATCH('Data Log_BI'!$A144,'Data Log'!$AO$2:$AO$196,0))</f>
        <v/>
      </c>
      <c r="T144" s="1" t="str">
        <f t="array" ref="T144">INDEX('Data Log'!$U$2:$U$196,MATCH('Data Log_BI'!$A144,'Data Log'!$AO$2:$AO$196,0))</f>
        <v/>
      </c>
      <c r="U144" s="1" t="str">
        <f t="array" ref="U144">INDEX('Data Log'!$V$2:$V$196,MATCH('Data Log_BI'!$A144,'Data Log'!$AO$2:$AO$196,0))</f>
        <v/>
      </c>
      <c r="V144" s="9" t="str">
        <f t="array" ref="V144">INDEX('Data Log'!$W$2:$W$196,MATCH('Data Log_BI'!$A144,'Data Log'!$AO$2:$AO$196,0))</f>
        <v/>
      </c>
      <c r="W144" s="1" t="str">
        <f t="array" ref="W144">INDEX('Data Log'!$X$2:$X$196,MATCH('Data Log_BI'!$A144,'Data Log'!$AO$2:$AO$196,0))</f>
        <v/>
      </c>
      <c r="X144" s="1" t="str">
        <f t="array" ref="X144">INDEX('Data Log'!$Y$2:$Y$196,MATCH('Data Log_BI'!$A144,'Data Log'!$AO$2:$AO$196,0))</f>
        <v/>
      </c>
      <c r="Y144" s="9" t="str">
        <f t="array" ref="Y144">INDEX('Data Log'!$Z$2:$Z$196,MATCH('Data Log_BI'!$A144,'Data Log'!$AO$2:$AO$196,0))</f>
        <v/>
      </c>
      <c r="Z144" s="1" t="str">
        <f t="array" ref="Z144">INDEX('Data Log'!$AA$2:$AA$196,MATCH('Data Log_BI'!$A144,'Data Log'!$AO$2:$AO$196,0))</f>
        <v/>
      </c>
      <c r="AA144" s="1" t="str">
        <f t="array" ref="AA144">INDEX('Data Log'!$AB$2:$AB$196,MATCH('Data Log_BI'!$A144,'Data Log'!$AO$2:$AO$196,0))</f>
        <v/>
      </c>
      <c r="AB144" s="9" t="str">
        <f t="array" ref="AB144">INDEX('Data Log'!$AC$2:$AC$196,MATCH('Data Log_BI'!$A144,'Data Log'!$AO$2:$AO$196,0))</f>
        <v/>
      </c>
      <c r="AC144" s="1" t="str">
        <f t="array" ref="AC144">INDEX('Data Log'!$AD$2:$AD$196,MATCH('Data Log_BI'!$A144,'Data Log'!$AO$2:$AO$196,0))</f>
        <v/>
      </c>
      <c r="AD144" s="1" t="str">
        <f t="array" ref="AD144">INDEX('Data Log'!$AE$2:$AE$196,MATCH('Data Log_BI'!$A144,'Data Log'!$AO$2:$AO$196,0))</f>
        <v/>
      </c>
      <c r="AE144" s="1" t="str">
        <f t="array" ref="AE144">INDEX('Data Log'!$AF$2:$AF$196,MATCH('Data Log_BI'!$A144,'Data Log'!$AO$2:$AO$196,0))</f>
        <v/>
      </c>
      <c r="AF144" s="9" t="str">
        <f t="array" ref="AF144">INDEX('Data Log'!$AG$2:$AG$196,MATCH('Data Log_BI'!$A144,'Data Log'!$AO$2:$AO$196,0))</f>
        <v/>
      </c>
      <c r="AG144" s="5" t="str">
        <f t="array" ref="AG144">INDEX('Data Log'!$AH$2:$AH$196,MATCH('Data Log_BI'!$A144,'Data Log'!$AO$2:$AO$196,0))</f>
        <v/>
      </c>
      <c r="AH144" s="15">
        <f t="array" ref="AH144">INDEX('Data Log'!$AI$2:$AI$196,MATCH('Data Log_BI'!$A144,'Data Log'!$AO$2:$AO$196,0))</f>
        <v>0</v>
      </c>
      <c r="AI144" s="1" t="str">
        <f t="array" ref="AI144">INDEX('Data Log'!$AJ$2:$AJ$196,MATCH('Data Log_BI'!$A144,'Data Log'!$AO$2:$AO$196,0))</f>
        <v/>
      </c>
      <c r="AJ144" s="9" t="str">
        <f t="array" ref="AJ144">INDEX('Data Log'!$AK$2:$AK$196,MATCH('Data Log_BI'!$A144,'Data Log'!$AO$2:$AO$196,0))</f>
        <v/>
      </c>
      <c r="AK144" s="1" t="str">
        <f t="array" ref="AK144">INDEX('Data Log'!$AL$2:$AL$196,MATCH('Data Log_BI'!$A144,'Data Log'!$AO$2:$AO$196,0))</f>
        <v/>
      </c>
      <c r="AL144" s="1" t="str">
        <f t="array" ref="AL144">INDEX('Data Log'!$AM$2:$AM$196,MATCH('Data Log_BI'!$A144,'Data Log'!$AO$2:$AO$196,0))</f>
        <v/>
      </c>
      <c r="AM144" s="9" t="str">
        <f t="array" ref="AM144">INDEX('Data Log'!$AN$2:$AN$196,MATCH('Data Log_BI'!$A144,'Data Log'!$AO$2:$AO$196,0))</f>
        <v/>
      </c>
      <c r="AN144" s="1">
        <f t="array" ref="AN144">INDEX('Data Log'!$A$2:$A$196,MATCH('Data Log_BI'!$A144,'Data Log'!$AO$2:$AO$196,0))</f>
        <v>365</v>
      </c>
    </row>
    <row r="145" ht="15.75" customHeight="1">
      <c r="A145" s="1" t="s">
        <v>1053</v>
      </c>
      <c r="B145" s="1" t="str">
        <f t="array" ref="B145">INDEX('Data Log'!$C$2:$C$196,MATCH('Data Log_BI'!$A145,'Data Log'!$AO$2:$AO$196,0))</f>
        <v>PIS</v>
      </c>
      <c r="C145" s="9" t="str">
        <f t="array" ref="C145">INDEX('Data Log'!$D$2:$D$196,MATCH('Data Log_BI'!$A145,'Data Log'!$B$2:$B$196,0))</f>
        <v>#N/A</v>
      </c>
      <c r="D145" s="4" t="str">
        <f t="array" ref="D145">INDEX('Data Log'!$E$2:$E$196,MATCH('Data Log_BI'!$A145,'Data Log'!$B$2:$B$196,0))</f>
        <v>#N/A</v>
      </c>
      <c r="E145" s="4" t="str">
        <f t="array" ref="E145">INDEX('Data Log'!$F$2:$F$196,MATCH('Data Log_BI'!$A145,'Data Log'!$B$2:$B$196,0))</f>
        <v>#N/A</v>
      </c>
      <c r="F145" s="4" t="str">
        <f t="array" ref="F145">INDEX('Data Log'!$G$2:$G$196,MATCH('Data Log_BI'!$A145,'Data Log'!$B$2:$B$196,0))</f>
        <v>#N/A</v>
      </c>
      <c r="G145" s="14" t="str">
        <f t="array" ref="G145">INDEX('Data Log'!$H$2:$H$196,MATCH('Data Log_BI'!$A145,'Data Log'!$B$2:$B$196,0))</f>
        <v>#N/A</v>
      </c>
      <c r="H145" s="14" t="str">
        <f t="array" ref="H145">INDEX('Data Log'!$I$2:$I$196,MATCH('Data Log_BI'!$A145,'Data Log'!$B$2:$B$196,0))</f>
        <v>#N/A</v>
      </c>
      <c r="I145" s="5" t="str">
        <f t="array" ref="I145">INDEX('Data Log'!$J$2:$J$196,MATCH('Data Log_BI'!$A145,'Data Log'!$B$2:$B$196,0))</f>
        <v>#N/A</v>
      </c>
      <c r="J145" s="5" t="str">
        <f t="array" ref="J145">INDEX('Data Log'!$K$2:$K$196,MATCH('Data Log_BI'!$A145,'Data Log'!$B$2:$B$196,0))</f>
        <v>#N/A</v>
      </c>
      <c r="K145" s="5" t="str">
        <f t="array" ref="K145">INDEX('Data Log'!$L$2:$L$196,MATCH('Data Log_BI'!$A145,'Data Log'!$B$2:$B$196,0))</f>
        <v>#N/A</v>
      </c>
      <c r="L145" s="4" t="str">
        <f t="array" ref="L145">INDEX('Data Log'!$M$2:$M$196,MATCH('Data Log_BI'!$A145,'Data Log'!$B$2:$B$196,0))</f>
        <v>#N/A</v>
      </c>
      <c r="M145" s="4" t="str">
        <f t="array" ref="M145">INDEX('Data Log'!$N$2:$N$196,MATCH('Data Log_BI'!$A145,'Data Log'!$B$2:$B$196,0))</f>
        <v>#N/A</v>
      </c>
      <c r="N145" s="1" t="str">
        <f t="array" ref="N145">INDEX('Data Log'!$O$2:$O$196,MATCH('Data Log_BI'!$A145,'Data Log'!$B$2:$B$196,0))</f>
        <v>#N/A</v>
      </c>
      <c r="O145" s="9" t="str">
        <f t="array" ref="O145">INDEX('Data Log'!$P$2:$P$196,MATCH('Data Log_BI'!$A145,'Data Log'!$AO$2:$AO$196,0))</f>
        <v/>
      </c>
      <c r="P145" s="1" t="str">
        <f t="array" ref="P145">INDEX('Data Log'!$Q$2:$Q$196,MATCH('Data Log_BI'!$A145,'Data Log'!$AO$2:$AO$196,0))</f>
        <v>ReSubmission</v>
      </c>
      <c r="Q145" s="1" t="str">
        <f t="array" ref="Q145">INDEX('Data Log'!$R$2:$R$196,MATCH('Data Log_BI'!$A145,'Data Log'!$AO$2:$AO$196,0))</f>
        <v/>
      </c>
      <c r="R145" s="1" t="str">
        <f t="array" ref="R145">INDEX('Data Log'!$S$2:$S$196,MATCH('Data Log_BI'!$A145,'Data Log'!$AO$2:$AO$196,0))</f>
        <v/>
      </c>
      <c r="S145" s="4" t="str">
        <f t="array" ref="S145">INDEX('Data Log'!$T$2:$T$196,MATCH('Data Log_BI'!$A145,'Data Log'!$AO$2:$AO$196,0))</f>
        <v/>
      </c>
      <c r="T145" s="1" t="str">
        <f t="array" ref="T145">INDEX('Data Log'!$U$2:$U$196,MATCH('Data Log_BI'!$A145,'Data Log'!$AO$2:$AO$196,0))</f>
        <v/>
      </c>
      <c r="U145" s="1" t="str">
        <f t="array" ref="U145">INDEX('Data Log'!$V$2:$V$196,MATCH('Data Log_BI'!$A145,'Data Log'!$AO$2:$AO$196,0))</f>
        <v/>
      </c>
      <c r="V145" s="9" t="str">
        <f t="array" ref="V145">INDEX('Data Log'!$W$2:$W$196,MATCH('Data Log_BI'!$A145,'Data Log'!$AO$2:$AO$196,0))</f>
        <v/>
      </c>
      <c r="W145" s="1" t="str">
        <f t="array" ref="W145">INDEX('Data Log'!$X$2:$X$196,MATCH('Data Log_BI'!$A145,'Data Log'!$AO$2:$AO$196,0))</f>
        <v/>
      </c>
      <c r="X145" s="1" t="str">
        <f t="array" ref="X145">INDEX('Data Log'!$Y$2:$Y$196,MATCH('Data Log_BI'!$A145,'Data Log'!$AO$2:$AO$196,0))</f>
        <v/>
      </c>
      <c r="Y145" s="9" t="str">
        <f t="array" ref="Y145">INDEX('Data Log'!$Z$2:$Z$196,MATCH('Data Log_BI'!$A145,'Data Log'!$AO$2:$AO$196,0))</f>
        <v/>
      </c>
      <c r="Z145" s="1" t="str">
        <f t="array" ref="Z145">INDEX('Data Log'!$AA$2:$AA$196,MATCH('Data Log_BI'!$A145,'Data Log'!$AO$2:$AO$196,0))</f>
        <v/>
      </c>
      <c r="AA145" s="1" t="str">
        <f t="array" ref="AA145">INDEX('Data Log'!$AB$2:$AB$196,MATCH('Data Log_BI'!$A145,'Data Log'!$AO$2:$AO$196,0))</f>
        <v/>
      </c>
      <c r="AB145" s="9" t="str">
        <f t="array" ref="AB145">INDEX('Data Log'!$AC$2:$AC$196,MATCH('Data Log_BI'!$A145,'Data Log'!$AO$2:$AO$196,0))</f>
        <v/>
      </c>
      <c r="AC145" s="1" t="str">
        <f t="array" ref="AC145">INDEX('Data Log'!$AD$2:$AD$196,MATCH('Data Log_BI'!$A145,'Data Log'!$AO$2:$AO$196,0))</f>
        <v/>
      </c>
      <c r="AD145" s="1" t="str">
        <f t="array" ref="AD145">INDEX('Data Log'!$AE$2:$AE$196,MATCH('Data Log_BI'!$A145,'Data Log'!$AO$2:$AO$196,0))</f>
        <v>Approved</v>
      </c>
      <c r="AE145" s="1" t="str">
        <f t="array" ref="AE145">INDEX('Data Log'!$AF$2:$AF$196,MATCH('Data Log_BI'!$A145,'Data Log'!$AO$2:$AO$196,0))</f>
        <v>Janagan Kathiramalainathan</v>
      </c>
      <c r="AF145" s="9">
        <f t="array" ref="AF145">INDEX('Data Log'!$AG$2:$AG$196,MATCH('Data Log_BI'!$A145,'Data Log'!$AO$2:$AO$196,0))</f>
        <v>45118.68667</v>
      </c>
      <c r="AG145" s="5">
        <f t="array" ref="AG145">INDEX('Data Log'!$AH$2:$AH$196,MATCH('Data Log_BI'!$A145,'Data Log'!$AO$2:$AO$196,0))</f>
        <v>2345678901</v>
      </c>
      <c r="AH145" s="15">
        <f t="array" ref="AH145">INDEX('Data Log'!$AI$2:$AI$196,MATCH('Data Log_BI'!$A145,'Data Log'!$AO$2:$AO$196,0))</f>
        <v>0</v>
      </c>
      <c r="AI145" s="1" t="str">
        <f t="array" ref="AI145">INDEX('Data Log'!$AJ$2:$AJ$196,MATCH('Data Log_BI'!$A145,'Data Log'!$AO$2:$AO$196,0))</f>
        <v/>
      </c>
      <c r="AJ145" s="9" t="str">
        <f t="array" ref="AJ145">INDEX('Data Log'!$AK$2:$AK$196,MATCH('Data Log_BI'!$A145,'Data Log'!$AO$2:$AO$196,0))</f>
        <v/>
      </c>
      <c r="AK145" s="1" t="str">
        <f t="array" ref="AK145">INDEX('Data Log'!$AL$2:$AL$196,MATCH('Data Log_BI'!$A145,'Data Log'!$AO$2:$AO$196,0))</f>
        <v/>
      </c>
      <c r="AL145" s="1" t="str">
        <f t="array" ref="AL145">INDEX('Data Log'!$AM$2:$AM$196,MATCH('Data Log_BI'!$A145,'Data Log'!$AO$2:$AO$196,0))</f>
        <v/>
      </c>
      <c r="AM145" s="9" t="str">
        <f t="array" ref="AM145">INDEX('Data Log'!$AN$2:$AN$196,MATCH('Data Log_BI'!$A145,'Data Log'!$AO$2:$AO$196,0))</f>
        <v/>
      </c>
      <c r="AN145" s="1">
        <f t="array" ref="AN145">INDEX('Data Log'!$A$2:$A$196,MATCH('Data Log_BI'!$A145,'Data Log'!$AO$2:$AO$196,0))</f>
        <v>178</v>
      </c>
    </row>
    <row r="146" ht="15.75" customHeight="1">
      <c r="A146" s="1" t="s">
        <v>1054</v>
      </c>
      <c r="B146" s="1" t="str">
        <f t="array" ref="B146">INDEX('Data Log'!$C$2:$C$196,MATCH('Data Log_BI'!$A146,'Data Log'!$AO$2:$AO$196,0))</f>
        <v>PIS</v>
      </c>
      <c r="C146" s="9" t="str">
        <f t="array" ref="C146">INDEX('Data Log'!$D$2:$D$196,MATCH('Data Log_BI'!$A146,'Data Log'!$B$2:$B$196,0))</f>
        <v>#N/A</v>
      </c>
      <c r="D146" s="4" t="str">
        <f t="array" ref="D146">INDEX('Data Log'!$E$2:$E$196,MATCH('Data Log_BI'!$A146,'Data Log'!$B$2:$B$196,0))</f>
        <v>#N/A</v>
      </c>
      <c r="E146" s="4" t="str">
        <f t="array" ref="E146">INDEX('Data Log'!$F$2:$F$196,MATCH('Data Log_BI'!$A146,'Data Log'!$B$2:$B$196,0))</f>
        <v>#N/A</v>
      </c>
      <c r="F146" s="4" t="str">
        <f t="array" ref="F146">INDEX('Data Log'!$G$2:$G$196,MATCH('Data Log_BI'!$A146,'Data Log'!$B$2:$B$196,0))</f>
        <v>#N/A</v>
      </c>
      <c r="G146" s="14" t="str">
        <f t="array" ref="G146">INDEX('Data Log'!$H$2:$H$196,MATCH('Data Log_BI'!$A146,'Data Log'!$B$2:$B$196,0))</f>
        <v>#N/A</v>
      </c>
      <c r="H146" s="14" t="str">
        <f t="array" ref="H146">INDEX('Data Log'!$I$2:$I$196,MATCH('Data Log_BI'!$A146,'Data Log'!$B$2:$B$196,0))</f>
        <v>#N/A</v>
      </c>
      <c r="I146" s="5" t="str">
        <f t="array" ref="I146">INDEX('Data Log'!$J$2:$J$196,MATCH('Data Log_BI'!$A146,'Data Log'!$B$2:$B$196,0))</f>
        <v>#N/A</v>
      </c>
      <c r="J146" s="5" t="str">
        <f t="array" ref="J146">INDEX('Data Log'!$K$2:$K$196,MATCH('Data Log_BI'!$A146,'Data Log'!$B$2:$B$196,0))</f>
        <v>#N/A</v>
      </c>
      <c r="K146" s="5" t="str">
        <f t="array" ref="K146">INDEX('Data Log'!$L$2:$L$196,MATCH('Data Log_BI'!$A146,'Data Log'!$B$2:$B$196,0))</f>
        <v>#N/A</v>
      </c>
      <c r="L146" s="4" t="str">
        <f t="array" ref="L146">INDEX('Data Log'!$M$2:$M$196,MATCH('Data Log_BI'!$A146,'Data Log'!$B$2:$B$196,0))</f>
        <v>#N/A</v>
      </c>
      <c r="M146" s="4" t="str">
        <f t="array" ref="M146">INDEX('Data Log'!$N$2:$N$196,MATCH('Data Log_BI'!$A146,'Data Log'!$B$2:$B$196,0))</f>
        <v>#N/A</v>
      </c>
      <c r="N146" s="1" t="str">
        <f t="array" ref="N146">INDEX('Data Log'!$O$2:$O$196,MATCH('Data Log_BI'!$A146,'Data Log'!$B$2:$B$196,0))</f>
        <v>#N/A</v>
      </c>
      <c r="O146" s="9" t="str">
        <f t="array" ref="O146">INDEX('Data Log'!$P$2:$P$196,MATCH('Data Log_BI'!$A146,'Data Log'!$AO$2:$AO$196,0))</f>
        <v/>
      </c>
      <c r="P146" s="1" t="str">
        <f t="array" ref="P146">INDEX('Data Log'!$Q$2:$Q$196,MATCH('Data Log_BI'!$A146,'Data Log'!$AO$2:$AO$196,0))</f>
        <v>ReSubmission</v>
      </c>
      <c r="Q146" s="1" t="str">
        <f t="array" ref="Q146">INDEX('Data Log'!$R$2:$R$196,MATCH('Data Log_BI'!$A146,'Data Log'!$AO$2:$AO$196,0))</f>
        <v/>
      </c>
      <c r="R146" s="1" t="str">
        <f t="array" ref="R146">INDEX('Data Log'!$S$2:$S$196,MATCH('Data Log_BI'!$A146,'Data Log'!$AO$2:$AO$196,0))</f>
        <v/>
      </c>
      <c r="S146" s="4" t="str">
        <f t="array" ref="S146">INDEX('Data Log'!$T$2:$T$196,MATCH('Data Log_BI'!$A146,'Data Log'!$AO$2:$AO$196,0))</f>
        <v/>
      </c>
      <c r="T146" s="1" t="str">
        <f t="array" ref="T146">INDEX('Data Log'!$U$2:$U$196,MATCH('Data Log_BI'!$A146,'Data Log'!$AO$2:$AO$196,0))</f>
        <v/>
      </c>
      <c r="U146" s="1" t="str">
        <f t="array" ref="U146">INDEX('Data Log'!$V$2:$V$196,MATCH('Data Log_BI'!$A146,'Data Log'!$AO$2:$AO$196,0))</f>
        <v/>
      </c>
      <c r="V146" s="9" t="str">
        <f t="array" ref="V146">INDEX('Data Log'!$W$2:$W$196,MATCH('Data Log_BI'!$A146,'Data Log'!$AO$2:$AO$196,0))</f>
        <v/>
      </c>
      <c r="W146" s="1" t="str">
        <f t="array" ref="W146">INDEX('Data Log'!$X$2:$X$196,MATCH('Data Log_BI'!$A146,'Data Log'!$AO$2:$AO$196,0))</f>
        <v/>
      </c>
      <c r="X146" s="1" t="str">
        <f t="array" ref="X146">INDEX('Data Log'!$Y$2:$Y$196,MATCH('Data Log_BI'!$A146,'Data Log'!$AO$2:$AO$196,0))</f>
        <v/>
      </c>
      <c r="Y146" s="9" t="str">
        <f t="array" ref="Y146">INDEX('Data Log'!$Z$2:$Z$196,MATCH('Data Log_BI'!$A146,'Data Log'!$AO$2:$AO$196,0))</f>
        <v/>
      </c>
      <c r="Z146" s="1" t="str">
        <f t="array" ref="Z146">INDEX('Data Log'!$AA$2:$AA$196,MATCH('Data Log_BI'!$A146,'Data Log'!$AO$2:$AO$196,0))</f>
        <v/>
      </c>
      <c r="AA146" s="1" t="str">
        <f t="array" ref="AA146">INDEX('Data Log'!$AB$2:$AB$196,MATCH('Data Log_BI'!$A146,'Data Log'!$AO$2:$AO$196,0))</f>
        <v/>
      </c>
      <c r="AB146" s="9" t="str">
        <f t="array" ref="AB146">INDEX('Data Log'!$AC$2:$AC$196,MATCH('Data Log_BI'!$A146,'Data Log'!$AO$2:$AO$196,0))</f>
        <v/>
      </c>
      <c r="AC146" s="1" t="str">
        <f t="array" ref="AC146">INDEX('Data Log'!$AD$2:$AD$196,MATCH('Data Log_BI'!$A146,'Data Log'!$AO$2:$AO$196,0))</f>
        <v/>
      </c>
      <c r="AD146" s="1" t="str">
        <f t="array" ref="AD146">INDEX('Data Log'!$AE$2:$AE$196,MATCH('Data Log_BI'!$A146,'Data Log'!$AO$2:$AO$196,0))</f>
        <v/>
      </c>
      <c r="AE146" s="1" t="str">
        <f t="array" ref="AE146">INDEX('Data Log'!$AF$2:$AF$196,MATCH('Data Log_BI'!$A146,'Data Log'!$AO$2:$AO$196,0))</f>
        <v/>
      </c>
      <c r="AF146" s="9" t="str">
        <f t="array" ref="AF146">INDEX('Data Log'!$AG$2:$AG$196,MATCH('Data Log_BI'!$A146,'Data Log'!$AO$2:$AO$196,0))</f>
        <v/>
      </c>
      <c r="AG146" s="5" t="str">
        <f t="array" ref="AG146">INDEX('Data Log'!$AH$2:$AH$196,MATCH('Data Log_BI'!$A146,'Data Log'!$AO$2:$AO$196,0))</f>
        <v/>
      </c>
      <c r="AH146" s="15">
        <f t="array" ref="AH146">INDEX('Data Log'!$AI$2:$AI$196,MATCH('Data Log_BI'!$A146,'Data Log'!$AO$2:$AO$196,0))</f>
        <v>0</v>
      </c>
      <c r="AI146" s="1" t="str">
        <f t="array" ref="AI146">INDEX('Data Log'!$AJ$2:$AJ$196,MATCH('Data Log_BI'!$A146,'Data Log'!$AO$2:$AO$196,0))</f>
        <v>Janagan Kathiramalainathan</v>
      </c>
      <c r="AJ146" s="9">
        <f t="array" ref="AJ146">INDEX('Data Log'!$AK$2:$AK$196,MATCH('Data Log_BI'!$A146,'Data Log'!$AO$2:$AO$196,0))</f>
        <v>45118.88088</v>
      </c>
      <c r="AK146" s="1" t="str">
        <f t="array" ref="AK146">INDEX('Data Log'!$AL$2:$AL$196,MATCH('Data Log_BI'!$A146,'Data Log'!$AO$2:$AO$196,0))</f>
        <v/>
      </c>
      <c r="AL146" s="1" t="str">
        <f t="array" ref="AL146">INDEX('Data Log'!$AM$2:$AM$196,MATCH('Data Log_BI'!$A146,'Data Log'!$AO$2:$AO$196,0))</f>
        <v/>
      </c>
      <c r="AM146" s="9" t="str">
        <f t="array" ref="AM146">INDEX('Data Log'!$AN$2:$AN$196,MATCH('Data Log_BI'!$A146,'Data Log'!$AO$2:$AO$196,0))</f>
        <v/>
      </c>
      <c r="AN146" s="1">
        <f t="array" ref="AN146">INDEX('Data Log'!$A$2:$A$196,MATCH('Data Log_BI'!$A146,'Data Log'!$AO$2:$AO$196,0))</f>
        <v>187</v>
      </c>
    </row>
    <row r="147" ht="15.75" customHeight="1">
      <c r="A147" s="1" t="s">
        <v>1055</v>
      </c>
      <c r="B147" s="1" t="str">
        <f t="array" ref="B147">INDEX('Data Log'!$C$2:$C$196,MATCH('Data Log_BI'!$A147,'Data Log'!$AO$2:$AO$196,0))</f>
        <v>PIS</v>
      </c>
      <c r="C147" s="9" t="str">
        <f t="array" ref="C147">INDEX('Data Log'!$D$2:$D$196,MATCH('Data Log_BI'!$A147,'Data Log'!$B$2:$B$196,0))</f>
        <v>#N/A</v>
      </c>
      <c r="D147" s="4" t="str">
        <f t="array" ref="D147">INDEX('Data Log'!$E$2:$E$196,MATCH('Data Log_BI'!$A147,'Data Log'!$B$2:$B$196,0))</f>
        <v>#N/A</v>
      </c>
      <c r="E147" s="4" t="str">
        <f t="array" ref="E147">INDEX('Data Log'!$F$2:$F$196,MATCH('Data Log_BI'!$A147,'Data Log'!$B$2:$B$196,0))</f>
        <v>#N/A</v>
      </c>
      <c r="F147" s="4" t="str">
        <f t="array" ref="F147">INDEX('Data Log'!$G$2:$G$196,MATCH('Data Log_BI'!$A147,'Data Log'!$B$2:$B$196,0))</f>
        <v>#N/A</v>
      </c>
      <c r="G147" s="14" t="str">
        <f t="array" ref="G147">INDEX('Data Log'!$H$2:$H$196,MATCH('Data Log_BI'!$A147,'Data Log'!$B$2:$B$196,0))</f>
        <v>#N/A</v>
      </c>
      <c r="H147" s="14" t="str">
        <f t="array" ref="H147">INDEX('Data Log'!$I$2:$I$196,MATCH('Data Log_BI'!$A147,'Data Log'!$B$2:$B$196,0))</f>
        <v>#N/A</v>
      </c>
      <c r="I147" s="5" t="str">
        <f t="array" ref="I147">INDEX('Data Log'!$J$2:$J$196,MATCH('Data Log_BI'!$A147,'Data Log'!$B$2:$B$196,0))</f>
        <v>#N/A</v>
      </c>
      <c r="J147" s="5" t="str">
        <f t="array" ref="J147">INDEX('Data Log'!$K$2:$K$196,MATCH('Data Log_BI'!$A147,'Data Log'!$B$2:$B$196,0))</f>
        <v>#N/A</v>
      </c>
      <c r="K147" s="5" t="str">
        <f t="array" ref="K147">INDEX('Data Log'!$L$2:$L$196,MATCH('Data Log_BI'!$A147,'Data Log'!$B$2:$B$196,0))</f>
        <v>#N/A</v>
      </c>
      <c r="L147" s="4" t="str">
        <f t="array" ref="L147">INDEX('Data Log'!$M$2:$M$196,MATCH('Data Log_BI'!$A147,'Data Log'!$B$2:$B$196,0))</f>
        <v>#N/A</v>
      </c>
      <c r="M147" s="4" t="str">
        <f t="array" ref="M147">INDEX('Data Log'!$N$2:$N$196,MATCH('Data Log_BI'!$A147,'Data Log'!$B$2:$B$196,0))</f>
        <v>#N/A</v>
      </c>
      <c r="N147" s="1" t="str">
        <f t="array" ref="N147">INDEX('Data Log'!$O$2:$O$196,MATCH('Data Log_BI'!$A147,'Data Log'!$B$2:$B$196,0))</f>
        <v>#N/A</v>
      </c>
      <c r="O147" s="9" t="str">
        <f t="array" ref="O147">INDEX('Data Log'!$P$2:$P$196,MATCH('Data Log_BI'!$A147,'Data Log'!$AO$2:$AO$196,0))</f>
        <v/>
      </c>
      <c r="P147" s="1" t="str">
        <f t="array" ref="P147">INDEX('Data Log'!$Q$2:$Q$196,MATCH('Data Log_BI'!$A147,'Data Log'!$AO$2:$AO$196,0))</f>
        <v>ReSubmission</v>
      </c>
      <c r="Q147" s="1" t="str">
        <f t="array" ref="Q147">INDEX('Data Log'!$R$2:$R$196,MATCH('Data Log_BI'!$A147,'Data Log'!$AO$2:$AO$196,0))</f>
        <v>Rejected</v>
      </c>
      <c r="R147" s="1" t="str">
        <f t="array" ref="R147">INDEX('Data Log'!$S$2:$S$196,MATCH('Data Log_BI'!$A147,'Data Log'!$AO$2:$AO$196,0))</f>
        <v>Janagan Kathiramalainathan</v>
      </c>
      <c r="S147" s="4">
        <f t="array" ref="S147">INDEX('Data Log'!$T$2:$T$196,MATCH('Data Log_BI'!$A147,'Data Log'!$AO$2:$AO$196,0))</f>
        <v>45118.68557</v>
      </c>
      <c r="T147" s="1" t="str">
        <f t="array" ref="T147">INDEX('Data Log'!$U$2:$U$196,MATCH('Data Log_BI'!$A147,'Data Log'!$AO$2:$AO$196,0))</f>
        <v/>
      </c>
      <c r="U147" s="1" t="str">
        <f t="array" ref="U147">INDEX('Data Log'!$V$2:$V$196,MATCH('Data Log_BI'!$A147,'Data Log'!$AO$2:$AO$196,0))</f>
        <v/>
      </c>
      <c r="V147" s="9" t="str">
        <f t="array" ref="V147">INDEX('Data Log'!$W$2:$W$196,MATCH('Data Log_BI'!$A147,'Data Log'!$AO$2:$AO$196,0))</f>
        <v/>
      </c>
      <c r="W147" s="1" t="str">
        <f t="array" ref="W147">INDEX('Data Log'!$X$2:$X$196,MATCH('Data Log_BI'!$A147,'Data Log'!$AO$2:$AO$196,0))</f>
        <v/>
      </c>
      <c r="X147" s="1" t="str">
        <f t="array" ref="X147">INDEX('Data Log'!$Y$2:$Y$196,MATCH('Data Log_BI'!$A147,'Data Log'!$AO$2:$AO$196,0))</f>
        <v/>
      </c>
      <c r="Y147" s="9" t="str">
        <f t="array" ref="Y147">INDEX('Data Log'!$Z$2:$Z$196,MATCH('Data Log_BI'!$A147,'Data Log'!$AO$2:$AO$196,0))</f>
        <v/>
      </c>
      <c r="Z147" s="1" t="str">
        <f t="array" ref="Z147">INDEX('Data Log'!$AA$2:$AA$196,MATCH('Data Log_BI'!$A147,'Data Log'!$AO$2:$AO$196,0))</f>
        <v/>
      </c>
      <c r="AA147" s="1" t="str">
        <f t="array" ref="AA147">INDEX('Data Log'!$AB$2:$AB$196,MATCH('Data Log_BI'!$A147,'Data Log'!$AO$2:$AO$196,0))</f>
        <v/>
      </c>
      <c r="AB147" s="9" t="str">
        <f t="array" ref="AB147">INDEX('Data Log'!$AC$2:$AC$196,MATCH('Data Log_BI'!$A147,'Data Log'!$AO$2:$AO$196,0))</f>
        <v/>
      </c>
      <c r="AC147" s="1" t="str">
        <f t="array" ref="AC147">INDEX('Data Log'!$AD$2:$AD$196,MATCH('Data Log_BI'!$A147,'Data Log'!$AO$2:$AO$196,0))</f>
        <v/>
      </c>
      <c r="AD147" s="1" t="str">
        <f t="array" ref="AD147">INDEX('Data Log'!$AE$2:$AE$196,MATCH('Data Log_BI'!$A147,'Data Log'!$AO$2:$AO$196,0))</f>
        <v/>
      </c>
      <c r="AE147" s="1" t="str">
        <f t="array" ref="AE147">INDEX('Data Log'!$AF$2:$AF$196,MATCH('Data Log_BI'!$A147,'Data Log'!$AO$2:$AO$196,0))</f>
        <v/>
      </c>
      <c r="AF147" s="9" t="str">
        <f t="array" ref="AF147">INDEX('Data Log'!$AG$2:$AG$196,MATCH('Data Log_BI'!$A147,'Data Log'!$AO$2:$AO$196,0))</f>
        <v/>
      </c>
      <c r="AG147" s="5" t="str">
        <f t="array" ref="AG147">INDEX('Data Log'!$AH$2:$AH$196,MATCH('Data Log_BI'!$A147,'Data Log'!$AO$2:$AO$196,0))</f>
        <v/>
      </c>
      <c r="AH147" s="15">
        <f t="array" ref="AH147">INDEX('Data Log'!$AI$2:$AI$196,MATCH('Data Log_BI'!$A147,'Data Log'!$AO$2:$AO$196,0))</f>
        <v>0</v>
      </c>
      <c r="AI147" s="1" t="str">
        <f t="array" ref="AI147">INDEX('Data Log'!$AJ$2:$AJ$196,MATCH('Data Log_BI'!$A147,'Data Log'!$AO$2:$AO$196,0))</f>
        <v/>
      </c>
      <c r="AJ147" s="9" t="str">
        <f t="array" ref="AJ147">INDEX('Data Log'!$AK$2:$AK$196,MATCH('Data Log_BI'!$A147,'Data Log'!$AO$2:$AO$196,0))</f>
        <v/>
      </c>
      <c r="AK147" s="1" t="str">
        <f t="array" ref="AK147">INDEX('Data Log'!$AL$2:$AL$196,MATCH('Data Log_BI'!$A147,'Data Log'!$AO$2:$AO$196,0))</f>
        <v/>
      </c>
      <c r="AL147" s="1" t="str">
        <f t="array" ref="AL147">INDEX('Data Log'!$AM$2:$AM$196,MATCH('Data Log_BI'!$A147,'Data Log'!$AO$2:$AO$196,0))</f>
        <v/>
      </c>
      <c r="AM147" s="9" t="str">
        <f t="array" ref="AM147">INDEX('Data Log'!$AN$2:$AN$196,MATCH('Data Log_BI'!$A147,'Data Log'!$AO$2:$AO$196,0))</f>
        <v/>
      </c>
      <c r="AN147" s="1">
        <f t="array" ref="AN147">INDEX('Data Log'!$A$2:$A$196,MATCH('Data Log_BI'!$A147,'Data Log'!$AO$2:$AO$196,0))</f>
        <v>151</v>
      </c>
    </row>
    <row r="148" ht="15.75" customHeight="1">
      <c r="A148" s="1" t="s">
        <v>1056</v>
      </c>
      <c r="B148" s="1" t="str">
        <f t="array" ref="B148">INDEX('Data Log'!$C$2:$C$196,MATCH('Data Log_BI'!$A148,'Data Log'!$AO$2:$AO$196,0))</f>
        <v>PIS</v>
      </c>
      <c r="C148" s="9" t="str">
        <f t="array" ref="C148">INDEX('Data Log'!$D$2:$D$196,MATCH('Data Log_BI'!$A148,'Data Log'!$B$2:$B$196,0))</f>
        <v>#N/A</v>
      </c>
      <c r="D148" s="4" t="str">
        <f t="array" ref="D148">INDEX('Data Log'!$E$2:$E$196,MATCH('Data Log_BI'!$A148,'Data Log'!$B$2:$B$196,0))</f>
        <v>#N/A</v>
      </c>
      <c r="E148" s="4" t="str">
        <f t="array" ref="E148">INDEX('Data Log'!$F$2:$F$196,MATCH('Data Log_BI'!$A148,'Data Log'!$B$2:$B$196,0))</f>
        <v>#N/A</v>
      </c>
      <c r="F148" s="4" t="str">
        <f t="array" ref="F148">INDEX('Data Log'!$G$2:$G$196,MATCH('Data Log_BI'!$A148,'Data Log'!$B$2:$B$196,0))</f>
        <v>#N/A</v>
      </c>
      <c r="G148" s="14" t="str">
        <f t="array" ref="G148">INDEX('Data Log'!$H$2:$H$196,MATCH('Data Log_BI'!$A148,'Data Log'!$B$2:$B$196,0))</f>
        <v>#N/A</v>
      </c>
      <c r="H148" s="14" t="str">
        <f t="array" ref="H148">INDEX('Data Log'!$I$2:$I$196,MATCH('Data Log_BI'!$A148,'Data Log'!$B$2:$B$196,0))</f>
        <v>#N/A</v>
      </c>
      <c r="I148" s="5" t="str">
        <f t="array" ref="I148">INDEX('Data Log'!$J$2:$J$196,MATCH('Data Log_BI'!$A148,'Data Log'!$B$2:$B$196,0))</f>
        <v>#N/A</v>
      </c>
      <c r="J148" s="5" t="str">
        <f t="array" ref="J148">INDEX('Data Log'!$K$2:$K$196,MATCH('Data Log_BI'!$A148,'Data Log'!$B$2:$B$196,0))</f>
        <v>#N/A</v>
      </c>
      <c r="K148" s="5" t="str">
        <f t="array" ref="K148">INDEX('Data Log'!$L$2:$L$196,MATCH('Data Log_BI'!$A148,'Data Log'!$B$2:$B$196,0))</f>
        <v>#N/A</v>
      </c>
      <c r="L148" s="4" t="str">
        <f t="array" ref="L148">INDEX('Data Log'!$M$2:$M$196,MATCH('Data Log_BI'!$A148,'Data Log'!$B$2:$B$196,0))</f>
        <v>#N/A</v>
      </c>
      <c r="M148" s="4" t="str">
        <f t="array" ref="M148">INDEX('Data Log'!$N$2:$N$196,MATCH('Data Log_BI'!$A148,'Data Log'!$B$2:$B$196,0))</f>
        <v>#N/A</v>
      </c>
      <c r="N148" s="1" t="str">
        <f t="array" ref="N148">INDEX('Data Log'!$O$2:$O$196,MATCH('Data Log_BI'!$A148,'Data Log'!$B$2:$B$196,0))</f>
        <v>#N/A</v>
      </c>
      <c r="O148" s="9" t="str">
        <f t="array" ref="O148">INDEX('Data Log'!$P$2:$P$196,MATCH('Data Log_BI'!$A148,'Data Log'!$AO$2:$AO$196,0))</f>
        <v/>
      </c>
      <c r="P148" s="1" t="str">
        <f t="array" ref="P148">INDEX('Data Log'!$Q$2:$Q$196,MATCH('Data Log_BI'!$A148,'Data Log'!$AO$2:$AO$196,0))</f>
        <v>ReSubmission</v>
      </c>
      <c r="Q148" s="1" t="str">
        <f t="array" ref="Q148">INDEX('Data Log'!$R$2:$R$196,MATCH('Data Log_BI'!$A148,'Data Log'!$AO$2:$AO$196,0))</f>
        <v/>
      </c>
      <c r="R148" s="1" t="str">
        <f t="array" ref="R148">INDEX('Data Log'!$S$2:$S$196,MATCH('Data Log_BI'!$A148,'Data Log'!$AO$2:$AO$196,0))</f>
        <v/>
      </c>
      <c r="S148" s="4" t="str">
        <f t="array" ref="S148">INDEX('Data Log'!$T$2:$T$196,MATCH('Data Log_BI'!$A148,'Data Log'!$AO$2:$AO$196,0))</f>
        <v/>
      </c>
      <c r="T148" s="1" t="str">
        <f t="array" ref="T148">INDEX('Data Log'!$U$2:$U$196,MATCH('Data Log_BI'!$A148,'Data Log'!$AO$2:$AO$196,0))</f>
        <v/>
      </c>
      <c r="U148" s="1" t="str">
        <f t="array" ref="U148">INDEX('Data Log'!$V$2:$V$196,MATCH('Data Log_BI'!$A148,'Data Log'!$AO$2:$AO$196,0))</f>
        <v/>
      </c>
      <c r="V148" s="9" t="str">
        <f t="array" ref="V148">INDEX('Data Log'!$W$2:$W$196,MATCH('Data Log_BI'!$A148,'Data Log'!$AO$2:$AO$196,0))</f>
        <v/>
      </c>
      <c r="W148" s="1" t="str">
        <f t="array" ref="W148">INDEX('Data Log'!$X$2:$X$196,MATCH('Data Log_BI'!$A148,'Data Log'!$AO$2:$AO$196,0))</f>
        <v/>
      </c>
      <c r="X148" s="1" t="str">
        <f t="array" ref="X148">INDEX('Data Log'!$Y$2:$Y$196,MATCH('Data Log_BI'!$A148,'Data Log'!$AO$2:$AO$196,0))</f>
        <v/>
      </c>
      <c r="Y148" s="9" t="str">
        <f t="array" ref="Y148">INDEX('Data Log'!$Z$2:$Z$196,MATCH('Data Log_BI'!$A148,'Data Log'!$AO$2:$AO$196,0))</f>
        <v/>
      </c>
      <c r="Z148" s="1" t="str">
        <f t="array" ref="Z148">INDEX('Data Log'!$AA$2:$AA$196,MATCH('Data Log_BI'!$A148,'Data Log'!$AO$2:$AO$196,0))</f>
        <v/>
      </c>
      <c r="AA148" s="1" t="str">
        <f t="array" ref="AA148">INDEX('Data Log'!$AB$2:$AB$196,MATCH('Data Log_BI'!$A148,'Data Log'!$AO$2:$AO$196,0))</f>
        <v/>
      </c>
      <c r="AB148" s="9" t="str">
        <f t="array" ref="AB148">INDEX('Data Log'!$AC$2:$AC$196,MATCH('Data Log_BI'!$A148,'Data Log'!$AO$2:$AO$196,0))</f>
        <v/>
      </c>
      <c r="AC148" s="1" t="str">
        <f t="array" ref="AC148">INDEX('Data Log'!$AD$2:$AD$196,MATCH('Data Log_BI'!$A148,'Data Log'!$AO$2:$AO$196,0))</f>
        <v/>
      </c>
      <c r="AD148" s="1" t="str">
        <f t="array" ref="AD148">INDEX('Data Log'!$AE$2:$AE$196,MATCH('Data Log_BI'!$A148,'Data Log'!$AO$2:$AO$196,0))</f>
        <v/>
      </c>
      <c r="AE148" s="1" t="str">
        <f t="array" ref="AE148">INDEX('Data Log'!$AF$2:$AF$196,MATCH('Data Log_BI'!$A148,'Data Log'!$AO$2:$AO$196,0))</f>
        <v/>
      </c>
      <c r="AF148" s="9" t="str">
        <f t="array" ref="AF148">INDEX('Data Log'!$AG$2:$AG$196,MATCH('Data Log_BI'!$A148,'Data Log'!$AO$2:$AO$196,0))</f>
        <v/>
      </c>
      <c r="AG148" s="5" t="str">
        <f t="array" ref="AG148">INDEX('Data Log'!$AH$2:$AH$196,MATCH('Data Log_BI'!$A148,'Data Log'!$AO$2:$AO$196,0))</f>
        <v/>
      </c>
      <c r="AH148" s="15">
        <f t="array" ref="AH148">INDEX('Data Log'!$AI$2:$AI$196,MATCH('Data Log_BI'!$A148,'Data Log'!$AO$2:$AO$196,0))</f>
        <v>0</v>
      </c>
      <c r="AI148" s="1" t="str">
        <f t="array" ref="AI148">INDEX('Data Log'!$AJ$2:$AJ$196,MATCH('Data Log_BI'!$A148,'Data Log'!$AO$2:$AO$196,0))</f>
        <v/>
      </c>
      <c r="AJ148" s="9" t="str">
        <f t="array" ref="AJ148">INDEX('Data Log'!$AK$2:$AK$196,MATCH('Data Log_BI'!$A148,'Data Log'!$AO$2:$AO$196,0))</f>
        <v/>
      </c>
      <c r="AK148" s="1" t="str">
        <f t="array" ref="AK148">INDEX('Data Log'!$AL$2:$AL$196,MATCH('Data Log_BI'!$A148,'Data Log'!$AO$2:$AO$196,0))</f>
        <v>Completed</v>
      </c>
      <c r="AL148" s="1" t="str">
        <f t="array" ref="AL148">INDEX('Data Log'!$AM$2:$AM$196,MATCH('Data Log_BI'!$A148,'Data Log'!$AO$2:$AO$196,0))</f>
        <v>Janagan Kathiramalainathan</v>
      </c>
      <c r="AM148" s="9">
        <f t="array" ref="AM148">INDEX('Data Log'!$AN$2:$AN$196,MATCH('Data Log_BI'!$A148,'Data Log'!$AO$2:$AO$196,0))</f>
        <v>45118.88108</v>
      </c>
      <c r="AN148" s="1">
        <f t="array" ref="AN148">INDEX('Data Log'!$A$2:$A$196,MATCH('Data Log_BI'!$A148,'Data Log'!$AO$2:$AO$196,0))</f>
        <v>188</v>
      </c>
    </row>
    <row r="149" ht="15.75" customHeight="1">
      <c r="A149" s="1" t="s">
        <v>1057</v>
      </c>
      <c r="B149" s="1" t="str">
        <f t="array" ref="B149">INDEX('Data Log'!$C$2:$C$196,MATCH('Data Log_BI'!$A149,'Data Log'!$AO$2:$AO$196,0))</f>
        <v>PIS</v>
      </c>
      <c r="C149" s="9" t="str">
        <f t="array" ref="C149">INDEX('Data Log'!$D$2:$D$196,MATCH('Data Log_BI'!$A149,'Data Log'!$B$2:$B$196,0))</f>
        <v>#N/A</v>
      </c>
      <c r="D149" s="4" t="str">
        <f t="array" ref="D149">INDEX('Data Log'!$E$2:$E$196,MATCH('Data Log_BI'!$A149,'Data Log'!$B$2:$B$196,0))</f>
        <v>#N/A</v>
      </c>
      <c r="E149" s="4" t="str">
        <f t="array" ref="E149">INDEX('Data Log'!$F$2:$F$196,MATCH('Data Log_BI'!$A149,'Data Log'!$B$2:$B$196,0))</f>
        <v>#N/A</v>
      </c>
      <c r="F149" s="4" t="str">
        <f t="array" ref="F149">INDEX('Data Log'!$G$2:$G$196,MATCH('Data Log_BI'!$A149,'Data Log'!$B$2:$B$196,0))</f>
        <v>#N/A</v>
      </c>
      <c r="G149" s="14" t="str">
        <f t="array" ref="G149">INDEX('Data Log'!$H$2:$H$196,MATCH('Data Log_BI'!$A149,'Data Log'!$B$2:$B$196,0))</f>
        <v>#N/A</v>
      </c>
      <c r="H149" s="14" t="str">
        <f t="array" ref="H149">INDEX('Data Log'!$I$2:$I$196,MATCH('Data Log_BI'!$A149,'Data Log'!$B$2:$B$196,0))</f>
        <v>#N/A</v>
      </c>
      <c r="I149" s="5" t="str">
        <f t="array" ref="I149">INDEX('Data Log'!$J$2:$J$196,MATCH('Data Log_BI'!$A149,'Data Log'!$B$2:$B$196,0))</f>
        <v>#N/A</v>
      </c>
      <c r="J149" s="5" t="str">
        <f t="array" ref="J149">INDEX('Data Log'!$K$2:$K$196,MATCH('Data Log_BI'!$A149,'Data Log'!$B$2:$B$196,0))</f>
        <v>#N/A</v>
      </c>
      <c r="K149" s="5" t="str">
        <f t="array" ref="K149">INDEX('Data Log'!$L$2:$L$196,MATCH('Data Log_BI'!$A149,'Data Log'!$B$2:$B$196,0))</f>
        <v>#N/A</v>
      </c>
      <c r="L149" s="4" t="str">
        <f t="array" ref="L149">INDEX('Data Log'!$M$2:$M$196,MATCH('Data Log_BI'!$A149,'Data Log'!$B$2:$B$196,0))</f>
        <v>#N/A</v>
      </c>
      <c r="M149" s="4" t="str">
        <f t="array" ref="M149">INDEX('Data Log'!$N$2:$N$196,MATCH('Data Log_BI'!$A149,'Data Log'!$B$2:$B$196,0))</f>
        <v>#N/A</v>
      </c>
      <c r="N149" s="1" t="str">
        <f t="array" ref="N149">INDEX('Data Log'!$O$2:$O$196,MATCH('Data Log_BI'!$A149,'Data Log'!$B$2:$B$196,0))</f>
        <v>#N/A</v>
      </c>
      <c r="O149" s="9" t="str">
        <f t="array" ref="O149">INDEX('Data Log'!$P$2:$P$196,MATCH('Data Log_BI'!$A149,'Data Log'!$AO$2:$AO$196,0))</f>
        <v/>
      </c>
      <c r="P149" s="1" t="str">
        <f t="array" ref="P149">INDEX('Data Log'!$Q$2:$Q$196,MATCH('Data Log_BI'!$A149,'Data Log'!$AO$2:$AO$196,0))</f>
        <v/>
      </c>
      <c r="Q149" s="1" t="str">
        <f t="array" ref="Q149">INDEX('Data Log'!$R$2:$R$196,MATCH('Data Log_BI'!$A149,'Data Log'!$AO$2:$AO$196,0))</f>
        <v/>
      </c>
      <c r="R149" s="1" t="str">
        <f t="array" ref="R149">INDEX('Data Log'!$S$2:$S$196,MATCH('Data Log_BI'!$A149,'Data Log'!$AO$2:$AO$196,0))</f>
        <v/>
      </c>
      <c r="S149" s="4" t="str">
        <f t="array" ref="S149">INDEX('Data Log'!$T$2:$T$196,MATCH('Data Log_BI'!$A149,'Data Log'!$AO$2:$AO$196,0))</f>
        <v/>
      </c>
      <c r="T149" s="1" t="str">
        <f t="array" ref="T149">INDEX('Data Log'!$U$2:$U$196,MATCH('Data Log_BI'!$A149,'Data Log'!$AO$2:$AO$196,0))</f>
        <v/>
      </c>
      <c r="U149" s="1" t="str">
        <f t="array" ref="U149">INDEX('Data Log'!$V$2:$V$196,MATCH('Data Log_BI'!$A149,'Data Log'!$AO$2:$AO$196,0))</f>
        <v/>
      </c>
      <c r="V149" s="9" t="str">
        <f t="array" ref="V149">INDEX('Data Log'!$W$2:$W$196,MATCH('Data Log_BI'!$A149,'Data Log'!$AO$2:$AO$196,0))</f>
        <v/>
      </c>
      <c r="W149" s="1" t="str">
        <f t="array" ref="W149">INDEX('Data Log'!$X$2:$X$196,MATCH('Data Log_BI'!$A149,'Data Log'!$AO$2:$AO$196,0))</f>
        <v/>
      </c>
      <c r="X149" s="1" t="str">
        <f t="array" ref="X149">INDEX('Data Log'!$Y$2:$Y$196,MATCH('Data Log_BI'!$A149,'Data Log'!$AO$2:$AO$196,0))</f>
        <v/>
      </c>
      <c r="Y149" s="9" t="str">
        <f t="array" ref="Y149">INDEX('Data Log'!$Z$2:$Z$196,MATCH('Data Log_BI'!$A149,'Data Log'!$AO$2:$AO$196,0))</f>
        <v/>
      </c>
      <c r="Z149" s="1" t="str">
        <f t="array" ref="Z149">INDEX('Data Log'!$AA$2:$AA$196,MATCH('Data Log_BI'!$A149,'Data Log'!$AO$2:$AO$196,0))</f>
        <v/>
      </c>
      <c r="AA149" s="1" t="str">
        <f t="array" ref="AA149">INDEX('Data Log'!$AB$2:$AB$196,MATCH('Data Log_BI'!$A149,'Data Log'!$AO$2:$AO$196,0))</f>
        <v/>
      </c>
      <c r="AB149" s="9" t="str">
        <f t="array" ref="AB149">INDEX('Data Log'!$AC$2:$AC$196,MATCH('Data Log_BI'!$A149,'Data Log'!$AO$2:$AO$196,0))</f>
        <v/>
      </c>
      <c r="AC149" s="1" t="str">
        <f t="array" ref="AC149">INDEX('Data Log'!$AD$2:$AD$196,MATCH('Data Log_BI'!$A149,'Data Log'!$AO$2:$AO$196,0))</f>
        <v/>
      </c>
      <c r="AD149" s="1" t="str">
        <f t="array" ref="AD149">INDEX('Data Log'!$AE$2:$AE$196,MATCH('Data Log_BI'!$A149,'Data Log'!$AO$2:$AO$196,0))</f>
        <v/>
      </c>
      <c r="AE149" s="1" t="str">
        <f t="array" ref="AE149">INDEX('Data Log'!$AF$2:$AF$196,MATCH('Data Log_BI'!$A149,'Data Log'!$AO$2:$AO$196,0))</f>
        <v/>
      </c>
      <c r="AF149" s="9" t="str">
        <f t="array" ref="AF149">INDEX('Data Log'!$AG$2:$AG$196,MATCH('Data Log_BI'!$A149,'Data Log'!$AO$2:$AO$196,0))</f>
        <v/>
      </c>
      <c r="AG149" s="5" t="str">
        <f t="array" ref="AG149">INDEX('Data Log'!$AH$2:$AH$196,MATCH('Data Log_BI'!$A149,'Data Log'!$AO$2:$AO$196,0))</f>
        <v/>
      </c>
      <c r="AH149" s="15">
        <f t="array" ref="AH149">INDEX('Data Log'!$AI$2:$AI$196,MATCH('Data Log_BI'!$A149,'Data Log'!$AO$2:$AO$196,0))</f>
        <v>0</v>
      </c>
      <c r="AI149" s="1" t="str">
        <f t="array" ref="AI149">INDEX('Data Log'!$AJ$2:$AJ$196,MATCH('Data Log_BI'!$A149,'Data Log'!$AO$2:$AO$196,0))</f>
        <v/>
      </c>
      <c r="AJ149" s="9" t="str">
        <f t="array" ref="AJ149">INDEX('Data Log'!$AK$2:$AK$196,MATCH('Data Log_BI'!$A149,'Data Log'!$AO$2:$AO$196,0))</f>
        <v/>
      </c>
      <c r="AK149" s="1" t="str">
        <f t="array" ref="AK149">INDEX('Data Log'!$AL$2:$AL$196,MATCH('Data Log_BI'!$A149,'Data Log'!$AO$2:$AO$196,0))</f>
        <v/>
      </c>
      <c r="AL149" s="1" t="str">
        <f t="array" ref="AL149">INDEX('Data Log'!$AM$2:$AM$196,MATCH('Data Log_BI'!$A149,'Data Log'!$AO$2:$AO$196,0))</f>
        <v/>
      </c>
      <c r="AM149" s="9" t="str">
        <f t="array" ref="AM149">INDEX('Data Log'!$AN$2:$AN$196,MATCH('Data Log_BI'!$A149,'Data Log'!$AO$2:$AO$196,0))</f>
        <v/>
      </c>
      <c r="AN149" s="1">
        <f t="array" ref="AN149">INDEX('Data Log'!$A$2:$A$196,MATCH('Data Log_BI'!$A149,'Data Log'!$AO$2:$AO$196,0))</f>
        <v>149</v>
      </c>
    </row>
    <row r="150" ht="15.75" customHeight="1">
      <c r="A150" s="1" t="s">
        <v>1058</v>
      </c>
      <c r="B150" s="1" t="str">
        <f t="array" ref="B150">INDEX('Data Log'!$C$2:$C$196,MATCH('Data Log_BI'!$A150,'Data Log'!$AO$2:$AO$196,0))</f>
        <v>PIS</v>
      </c>
      <c r="C150" s="9" t="str">
        <f t="array" ref="C150">INDEX('Data Log'!$D$2:$D$196,MATCH('Data Log_BI'!$A150,'Data Log'!$B$2:$B$196,0))</f>
        <v>#N/A</v>
      </c>
      <c r="D150" s="4" t="str">
        <f t="array" ref="D150">INDEX('Data Log'!$E$2:$E$196,MATCH('Data Log_BI'!$A150,'Data Log'!$B$2:$B$196,0))</f>
        <v>#N/A</v>
      </c>
      <c r="E150" s="4" t="str">
        <f t="array" ref="E150">INDEX('Data Log'!$F$2:$F$196,MATCH('Data Log_BI'!$A150,'Data Log'!$B$2:$B$196,0))</f>
        <v>#N/A</v>
      </c>
      <c r="F150" s="4" t="str">
        <f t="array" ref="F150">INDEX('Data Log'!$G$2:$G$196,MATCH('Data Log_BI'!$A150,'Data Log'!$B$2:$B$196,0))</f>
        <v>#N/A</v>
      </c>
      <c r="G150" s="14" t="str">
        <f t="array" ref="G150">INDEX('Data Log'!$H$2:$H$196,MATCH('Data Log_BI'!$A150,'Data Log'!$B$2:$B$196,0))</f>
        <v>#N/A</v>
      </c>
      <c r="H150" s="14" t="str">
        <f t="array" ref="H150">INDEX('Data Log'!$I$2:$I$196,MATCH('Data Log_BI'!$A150,'Data Log'!$B$2:$B$196,0))</f>
        <v>#N/A</v>
      </c>
      <c r="I150" s="5" t="str">
        <f t="array" ref="I150">INDEX('Data Log'!$J$2:$J$196,MATCH('Data Log_BI'!$A150,'Data Log'!$B$2:$B$196,0))</f>
        <v>#N/A</v>
      </c>
      <c r="J150" s="5" t="str">
        <f t="array" ref="J150">INDEX('Data Log'!$K$2:$K$196,MATCH('Data Log_BI'!$A150,'Data Log'!$B$2:$B$196,0))</f>
        <v>#N/A</v>
      </c>
      <c r="K150" s="5" t="str">
        <f t="array" ref="K150">INDEX('Data Log'!$L$2:$L$196,MATCH('Data Log_BI'!$A150,'Data Log'!$B$2:$B$196,0))</f>
        <v>#N/A</v>
      </c>
      <c r="L150" s="4" t="str">
        <f t="array" ref="L150">INDEX('Data Log'!$M$2:$M$196,MATCH('Data Log_BI'!$A150,'Data Log'!$B$2:$B$196,0))</f>
        <v>#N/A</v>
      </c>
      <c r="M150" s="4" t="str">
        <f t="array" ref="M150">INDEX('Data Log'!$N$2:$N$196,MATCH('Data Log_BI'!$A150,'Data Log'!$B$2:$B$196,0))</f>
        <v>#N/A</v>
      </c>
      <c r="N150" s="1" t="str">
        <f t="array" ref="N150">INDEX('Data Log'!$O$2:$O$196,MATCH('Data Log_BI'!$A150,'Data Log'!$B$2:$B$196,0))</f>
        <v>#N/A</v>
      </c>
      <c r="O150" s="9">
        <f t="array" ref="O150">INDEX('Data Log'!$P$2:$P$196,MATCH('Data Log_BI'!$A150,'Data Log'!$AO$2:$AO$196,0))</f>
        <v>45118.68569</v>
      </c>
      <c r="P150" s="1" t="str">
        <f t="array" ref="P150">INDEX('Data Log'!$Q$2:$Q$196,MATCH('Data Log_BI'!$A150,'Data Log'!$AO$2:$AO$196,0))</f>
        <v>ReSubmission</v>
      </c>
      <c r="Q150" s="1" t="str">
        <f t="array" ref="Q150">INDEX('Data Log'!$R$2:$R$196,MATCH('Data Log_BI'!$A150,'Data Log'!$AO$2:$AO$196,0))</f>
        <v/>
      </c>
      <c r="R150" s="1" t="str">
        <f t="array" ref="R150">INDEX('Data Log'!$S$2:$S$196,MATCH('Data Log_BI'!$A150,'Data Log'!$AO$2:$AO$196,0))</f>
        <v/>
      </c>
      <c r="S150" s="4" t="str">
        <f t="array" ref="S150">INDEX('Data Log'!$T$2:$T$196,MATCH('Data Log_BI'!$A150,'Data Log'!$AO$2:$AO$196,0))</f>
        <v/>
      </c>
      <c r="T150" s="1" t="str">
        <f t="array" ref="T150">INDEX('Data Log'!$U$2:$U$196,MATCH('Data Log_BI'!$A150,'Data Log'!$AO$2:$AO$196,0))</f>
        <v/>
      </c>
      <c r="U150" s="1" t="str">
        <f t="array" ref="U150">INDEX('Data Log'!$V$2:$V$196,MATCH('Data Log_BI'!$A150,'Data Log'!$AO$2:$AO$196,0))</f>
        <v/>
      </c>
      <c r="V150" s="9" t="str">
        <f t="array" ref="V150">INDEX('Data Log'!$W$2:$W$196,MATCH('Data Log_BI'!$A150,'Data Log'!$AO$2:$AO$196,0))</f>
        <v/>
      </c>
      <c r="W150" s="1" t="str">
        <f t="array" ref="W150">INDEX('Data Log'!$X$2:$X$196,MATCH('Data Log_BI'!$A150,'Data Log'!$AO$2:$AO$196,0))</f>
        <v/>
      </c>
      <c r="X150" s="1" t="str">
        <f t="array" ref="X150">INDEX('Data Log'!$Y$2:$Y$196,MATCH('Data Log_BI'!$A150,'Data Log'!$AO$2:$AO$196,0))</f>
        <v/>
      </c>
      <c r="Y150" s="9" t="str">
        <f t="array" ref="Y150">INDEX('Data Log'!$Z$2:$Z$196,MATCH('Data Log_BI'!$A150,'Data Log'!$AO$2:$AO$196,0))</f>
        <v/>
      </c>
      <c r="Z150" s="1" t="str">
        <f t="array" ref="Z150">INDEX('Data Log'!$AA$2:$AA$196,MATCH('Data Log_BI'!$A150,'Data Log'!$AO$2:$AO$196,0))</f>
        <v/>
      </c>
      <c r="AA150" s="1" t="str">
        <f t="array" ref="AA150">INDEX('Data Log'!$AB$2:$AB$196,MATCH('Data Log_BI'!$A150,'Data Log'!$AO$2:$AO$196,0))</f>
        <v/>
      </c>
      <c r="AB150" s="9" t="str">
        <f t="array" ref="AB150">INDEX('Data Log'!$AC$2:$AC$196,MATCH('Data Log_BI'!$A150,'Data Log'!$AO$2:$AO$196,0))</f>
        <v/>
      </c>
      <c r="AC150" s="1" t="str">
        <f t="array" ref="AC150">INDEX('Data Log'!$AD$2:$AD$196,MATCH('Data Log_BI'!$A150,'Data Log'!$AO$2:$AO$196,0))</f>
        <v/>
      </c>
      <c r="AD150" s="1" t="str">
        <f t="array" ref="AD150">INDEX('Data Log'!$AE$2:$AE$196,MATCH('Data Log_BI'!$A150,'Data Log'!$AO$2:$AO$196,0))</f>
        <v/>
      </c>
      <c r="AE150" s="1" t="str">
        <f t="array" ref="AE150">INDEX('Data Log'!$AF$2:$AF$196,MATCH('Data Log_BI'!$A150,'Data Log'!$AO$2:$AO$196,0))</f>
        <v/>
      </c>
      <c r="AF150" s="9" t="str">
        <f t="array" ref="AF150">INDEX('Data Log'!$AG$2:$AG$196,MATCH('Data Log_BI'!$A150,'Data Log'!$AO$2:$AO$196,0))</f>
        <v/>
      </c>
      <c r="AG150" s="5" t="str">
        <f t="array" ref="AG150">INDEX('Data Log'!$AH$2:$AH$196,MATCH('Data Log_BI'!$A150,'Data Log'!$AO$2:$AO$196,0))</f>
        <v/>
      </c>
      <c r="AH150" s="15">
        <f t="array" ref="AH150">INDEX('Data Log'!$AI$2:$AI$196,MATCH('Data Log_BI'!$A150,'Data Log'!$AO$2:$AO$196,0))</f>
        <v>0</v>
      </c>
      <c r="AI150" s="1" t="str">
        <f t="array" ref="AI150">INDEX('Data Log'!$AJ$2:$AJ$196,MATCH('Data Log_BI'!$A150,'Data Log'!$AO$2:$AO$196,0))</f>
        <v/>
      </c>
      <c r="AJ150" s="9" t="str">
        <f t="array" ref="AJ150">INDEX('Data Log'!$AK$2:$AK$196,MATCH('Data Log_BI'!$A150,'Data Log'!$AO$2:$AO$196,0))</f>
        <v/>
      </c>
      <c r="AK150" s="1" t="str">
        <f t="array" ref="AK150">INDEX('Data Log'!$AL$2:$AL$196,MATCH('Data Log_BI'!$A150,'Data Log'!$AO$2:$AO$196,0))</f>
        <v/>
      </c>
      <c r="AL150" s="1" t="str">
        <f t="array" ref="AL150">INDEX('Data Log'!$AM$2:$AM$196,MATCH('Data Log_BI'!$A150,'Data Log'!$AO$2:$AO$196,0))</f>
        <v/>
      </c>
      <c r="AM150" s="9" t="str">
        <f t="array" ref="AM150">INDEX('Data Log'!$AN$2:$AN$196,MATCH('Data Log_BI'!$A150,'Data Log'!$AO$2:$AO$196,0))</f>
        <v/>
      </c>
      <c r="AN150" s="1">
        <f t="array" ref="AN150">INDEX('Data Log'!$A$2:$A$196,MATCH('Data Log_BI'!$A150,'Data Log'!$AO$2:$AO$196,0))</f>
        <v>152</v>
      </c>
    </row>
    <row r="151" ht="15.75" customHeight="1">
      <c r="A151" s="1" t="s">
        <v>1059</v>
      </c>
      <c r="B151" s="1" t="str">
        <f t="array" ref="B151">INDEX('Data Log'!$C$2:$C$196,MATCH('Data Log_BI'!$A151,'Data Log'!$AO$2:$AO$196,0))</f>
        <v>PIS</v>
      </c>
      <c r="C151" s="9" t="str">
        <f t="array" ref="C151">INDEX('Data Log'!$D$2:$D$196,MATCH('Data Log_BI'!$A151,'Data Log'!$B$2:$B$196,0))</f>
        <v>#N/A</v>
      </c>
      <c r="D151" s="4" t="str">
        <f t="array" ref="D151">INDEX('Data Log'!$E$2:$E$196,MATCH('Data Log_BI'!$A151,'Data Log'!$B$2:$B$196,0))</f>
        <v>#N/A</v>
      </c>
      <c r="E151" s="4" t="str">
        <f t="array" ref="E151">INDEX('Data Log'!$F$2:$F$196,MATCH('Data Log_BI'!$A151,'Data Log'!$B$2:$B$196,0))</f>
        <v>#N/A</v>
      </c>
      <c r="F151" s="4" t="str">
        <f t="array" ref="F151">INDEX('Data Log'!$G$2:$G$196,MATCH('Data Log_BI'!$A151,'Data Log'!$B$2:$B$196,0))</f>
        <v>#N/A</v>
      </c>
      <c r="G151" s="14" t="str">
        <f t="array" ref="G151">INDEX('Data Log'!$H$2:$H$196,MATCH('Data Log_BI'!$A151,'Data Log'!$B$2:$B$196,0))</f>
        <v>#N/A</v>
      </c>
      <c r="H151" s="14" t="str">
        <f t="array" ref="H151">INDEX('Data Log'!$I$2:$I$196,MATCH('Data Log_BI'!$A151,'Data Log'!$B$2:$B$196,0))</f>
        <v>#N/A</v>
      </c>
      <c r="I151" s="5" t="str">
        <f t="array" ref="I151">INDEX('Data Log'!$J$2:$J$196,MATCH('Data Log_BI'!$A151,'Data Log'!$B$2:$B$196,0))</f>
        <v>#N/A</v>
      </c>
      <c r="J151" s="5" t="str">
        <f t="array" ref="J151">INDEX('Data Log'!$K$2:$K$196,MATCH('Data Log_BI'!$A151,'Data Log'!$B$2:$B$196,0))</f>
        <v>#N/A</v>
      </c>
      <c r="K151" s="5" t="str">
        <f t="array" ref="K151">INDEX('Data Log'!$L$2:$L$196,MATCH('Data Log_BI'!$A151,'Data Log'!$B$2:$B$196,0))</f>
        <v>#N/A</v>
      </c>
      <c r="L151" s="4" t="str">
        <f t="array" ref="L151">INDEX('Data Log'!$M$2:$M$196,MATCH('Data Log_BI'!$A151,'Data Log'!$B$2:$B$196,0))</f>
        <v>#N/A</v>
      </c>
      <c r="M151" s="4" t="str">
        <f t="array" ref="M151">INDEX('Data Log'!$N$2:$N$196,MATCH('Data Log_BI'!$A151,'Data Log'!$B$2:$B$196,0))</f>
        <v>#N/A</v>
      </c>
      <c r="N151" s="1" t="str">
        <f t="array" ref="N151">INDEX('Data Log'!$O$2:$O$196,MATCH('Data Log_BI'!$A151,'Data Log'!$B$2:$B$196,0))</f>
        <v>#N/A</v>
      </c>
      <c r="O151" s="9">
        <f t="array" ref="O151">INDEX('Data Log'!$P$2:$P$196,MATCH('Data Log_BI'!$A151,'Data Log'!$AO$2:$AO$196,0))</f>
        <v>45118.68569</v>
      </c>
      <c r="P151" s="1" t="str">
        <f t="array" ref="P151">INDEX('Data Log'!$Q$2:$Q$196,MATCH('Data Log_BI'!$A151,'Data Log'!$AO$2:$AO$196,0))</f>
        <v>ReSubmission</v>
      </c>
      <c r="Q151" s="1" t="str">
        <f t="array" ref="Q151">INDEX('Data Log'!$R$2:$R$196,MATCH('Data Log_BI'!$A151,'Data Log'!$AO$2:$AO$196,0))</f>
        <v/>
      </c>
      <c r="R151" s="1" t="str">
        <f t="array" ref="R151">INDEX('Data Log'!$S$2:$S$196,MATCH('Data Log_BI'!$A151,'Data Log'!$AO$2:$AO$196,0))</f>
        <v/>
      </c>
      <c r="S151" s="4" t="str">
        <f t="array" ref="S151">INDEX('Data Log'!$T$2:$T$196,MATCH('Data Log_BI'!$A151,'Data Log'!$AO$2:$AO$196,0))</f>
        <v/>
      </c>
      <c r="T151" s="1" t="str">
        <f t="array" ref="T151">INDEX('Data Log'!$U$2:$U$196,MATCH('Data Log_BI'!$A151,'Data Log'!$AO$2:$AO$196,0))</f>
        <v/>
      </c>
      <c r="U151" s="1" t="str">
        <f t="array" ref="U151">INDEX('Data Log'!$V$2:$V$196,MATCH('Data Log_BI'!$A151,'Data Log'!$AO$2:$AO$196,0))</f>
        <v/>
      </c>
      <c r="V151" s="9" t="str">
        <f t="array" ref="V151">INDEX('Data Log'!$W$2:$W$196,MATCH('Data Log_BI'!$A151,'Data Log'!$AO$2:$AO$196,0))</f>
        <v/>
      </c>
      <c r="W151" s="1" t="str">
        <f t="array" ref="W151">INDEX('Data Log'!$X$2:$X$196,MATCH('Data Log_BI'!$A151,'Data Log'!$AO$2:$AO$196,0))</f>
        <v/>
      </c>
      <c r="X151" s="1" t="str">
        <f t="array" ref="X151">INDEX('Data Log'!$Y$2:$Y$196,MATCH('Data Log_BI'!$A151,'Data Log'!$AO$2:$AO$196,0))</f>
        <v/>
      </c>
      <c r="Y151" s="9" t="str">
        <f t="array" ref="Y151">INDEX('Data Log'!$Z$2:$Z$196,MATCH('Data Log_BI'!$A151,'Data Log'!$AO$2:$AO$196,0))</f>
        <v/>
      </c>
      <c r="Z151" s="1" t="str">
        <f t="array" ref="Z151">INDEX('Data Log'!$AA$2:$AA$196,MATCH('Data Log_BI'!$A151,'Data Log'!$AO$2:$AO$196,0))</f>
        <v/>
      </c>
      <c r="AA151" s="1" t="str">
        <f t="array" ref="AA151">INDEX('Data Log'!$AB$2:$AB$196,MATCH('Data Log_BI'!$A151,'Data Log'!$AO$2:$AO$196,0))</f>
        <v/>
      </c>
      <c r="AB151" s="9" t="str">
        <f t="array" ref="AB151">INDEX('Data Log'!$AC$2:$AC$196,MATCH('Data Log_BI'!$A151,'Data Log'!$AO$2:$AO$196,0))</f>
        <v/>
      </c>
      <c r="AC151" s="1" t="str">
        <f t="array" ref="AC151">INDEX('Data Log'!$AD$2:$AD$196,MATCH('Data Log_BI'!$A151,'Data Log'!$AO$2:$AO$196,0))</f>
        <v/>
      </c>
      <c r="AD151" s="1" t="str">
        <f t="array" ref="AD151">INDEX('Data Log'!$AE$2:$AE$196,MATCH('Data Log_BI'!$A151,'Data Log'!$AO$2:$AO$196,0))</f>
        <v/>
      </c>
      <c r="AE151" s="1" t="str">
        <f t="array" ref="AE151">INDEX('Data Log'!$AF$2:$AF$196,MATCH('Data Log_BI'!$A151,'Data Log'!$AO$2:$AO$196,0))</f>
        <v/>
      </c>
      <c r="AF151" s="9" t="str">
        <f t="array" ref="AF151">INDEX('Data Log'!$AG$2:$AG$196,MATCH('Data Log_BI'!$A151,'Data Log'!$AO$2:$AO$196,0))</f>
        <v/>
      </c>
      <c r="AG151" s="5" t="str">
        <f t="array" ref="AG151">INDEX('Data Log'!$AH$2:$AH$196,MATCH('Data Log_BI'!$A151,'Data Log'!$AO$2:$AO$196,0))</f>
        <v/>
      </c>
      <c r="AH151" s="15">
        <f t="array" ref="AH151">INDEX('Data Log'!$AI$2:$AI$196,MATCH('Data Log_BI'!$A151,'Data Log'!$AO$2:$AO$196,0))</f>
        <v>0</v>
      </c>
      <c r="AI151" s="1" t="str">
        <f t="array" ref="AI151">INDEX('Data Log'!$AJ$2:$AJ$196,MATCH('Data Log_BI'!$A151,'Data Log'!$AO$2:$AO$196,0))</f>
        <v/>
      </c>
      <c r="AJ151" s="9" t="str">
        <f t="array" ref="AJ151">INDEX('Data Log'!$AK$2:$AK$196,MATCH('Data Log_BI'!$A151,'Data Log'!$AO$2:$AO$196,0))</f>
        <v/>
      </c>
      <c r="AK151" s="1" t="str">
        <f t="array" ref="AK151">INDEX('Data Log'!$AL$2:$AL$196,MATCH('Data Log_BI'!$A151,'Data Log'!$AO$2:$AO$196,0))</f>
        <v/>
      </c>
      <c r="AL151" s="1" t="str">
        <f t="array" ref="AL151">INDEX('Data Log'!$AM$2:$AM$196,MATCH('Data Log_BI'!$A151,'Data Log'!$AO$2:$AO$196,0))</f>
        <v/>
      </c>
      <c r="AM151" s="9" t="str">
        <f t="array" ref="AM151">INDEX('Data Log'!$AN$2:$AN$196,MATCH('Data Log_BI'!$A151,'Data Log'!$AO$2:$AO$196,0))</f>
        <v/>
      </c>
      <c r="AN151" s="1">
        <f t="array" ref="AN151">INDEX('Data Log'!$A$2:$A$196,MATCH('Data Log_BI'!$A151,'Data Log'!$AO$2:$AO$196,0))</f>
        <v>155</v>
      </c>
    </row>
    <row r="152" ht="15.75" customHeight="1">
      <c r="A152" s="1" t="s">
        <v>1060</v>
      </c>
      <c r="B152" s="1" t="str">
        <f t="array" ref="B152">INDEX('Data Log'!$C$2:$C$196,MATCH('Data Log_BI'!$A152,'Data Log'!$AO$2:$AO$196,0))</f>
        <v>PIS</v>
      </c>
      <c r="C152" s="9" t="str">
        <f t="array" ref="C152">INDEX('Data Log'!$D$2:$D$196,MATCH('Data Log_BI'!$A152,'Data Log'!$B$2:$B$196,0))</f>
        <v>#N/A</v>
      </c>
      <c r="D152" s="4" t="str">
        <f t="array" ref="D152">INDEX('Data Log'!$E$2:$E$196,MATCH('Data Log_BI'!$A152,'Data Log'!$B$2:$B$196,0))</f>
        <v>#N/A</v>
      </c>
      <c r="E152" s="4" t="str">
        <f t="array" ref="E152">INDEX('Data Log'!$F$2:$F$196,MATCH('Data Log_BI'!$A152,'Data Log'!$B$2:$B$196,0))</f>
        <v>#N/A</v>
      </c>
      <c r="F152" s="4" t="str">
        <f t="array" ref="F152">INDEX('Data Log'!$G$2:$G$196,MATCH('Data Log_BI'!$A152,'Data Log'!$B$2:$B$196,0))</f>
        <v>#N/A</v>
      </c>
      <c r="G152" s="14" t="str">
        <f t="array" ref="G152">INDEX('Data Log'!$H$2:$H$196,MATCH('Data Log_BI'!$A152,'Data Log'!$B$2:$B$196,0))</f>
        <v>#N/A</v>
      </c>
      <c r="H152" s="14" t="str">
        <f t="array" ref="H152">INDEX('Data Log'!$I$2:$I$196,MATCH('Data Log_BI'!$A152,'Data Log'!$B$2:$B$196,0))</f>
        <v>#N/A</v>
      </c>
      <c r="I152" s="5" t="str">
        <f t="array" ref="I152">INDEX('Data Log'!$J$2:$J$196,MATCH('Data Log_BI'!$A152,'Data Log'!$B$2:$B$196,0))</f>
        <v>#N/A</v>
      </c>
      <c r="J152" s="5" t="str">
        <f t="array" ref="J152">INDEX('Data Log'!$K$2:$K$196,MATCH('Data Log_BI'!$A152,'Data Log'!$B$2:$B$196,0))</f>
        <v>#N/A</v>
      </c>
      <c r="K152" s="5" t="str">
        <f t="array" ref="K152">INDEX('Data Log'!$L$2:$L$196,MATCH('Data Log_BI'!$A152,'Data Log'!$B$2:$B$196,0))</f>
        <v>#N/A</v>
      </c>
      <c r="L152" s="4" t="str">
        <f t="array" ref="L152">INDEX('Data Log'!$M$2:$M$196,MATCH('Data Log_BI'!$A152,'Data Log'!$B$2:$B$196,0))</f>
        <v>#N/A</v>
      </c>
      <c r="M152" s="4" t="str">
        <f t="array" ref="M152">INDEX('Data Log'!$N$2:$N$196,MATCH('Data Log_BI'!$A152,'Data Log'!$B$2:$B$196,0))</f>
        <v>#N/A</v>
      </c>
      <c r="N152" s="1" t="str">
        <f t="array" ref="N152">INDEX('Data Log'!$O$2:$O$196,MATCH('Data Log_BI'!$A152,'Data Log'!$B$2:$B$196,0))</f>
        <v>#N/A</v>
      </c>
      <c r="O152" s="9" t="str">
        <f t="array" ref="O152">INDEX('Data Log'!$P$2:$P$196,MATCH('Data Log_BI'!$A152,'Data Log'!$AO$2:$AO$196,0))</f>
        <v/>
      </c>
      <c r="P152" s="1" t="str">
        <f t="array" ref="P152">INDEX('Data Log'!$Q$2:$Q$196,MATCH('Data Log_BI'!$A152,'Data Log'!$AO$2:$AO$196,0))</f>
        <v>ReSubmission</v>
      </c>
      <c r="Q152" s="1" t="str">
        <f t="array" ref="Q152">INDEX('Data Log'!$R$2:$R$196,MATCH('Data Log_BI'!$A152,'Data Log'!$AO$2:$AO$196,0))</f>
        <v/>
      </c>
      <c r="R152" s="1" t="str">
        <f t="array" ref="R152">INDEX('Data Log'!$S$2:$S$196,MATCH('Data Log_BI'!$A152,'Data Log'!$AO$2:$AO$196,0))</f>
        <v/>
      </c>
      <c r="S152" s="4" t="str">
        <f t="array" ref="S152">INDEX('Data Log'!$T$2:$T$196,MATCH('Data Log_BI'!$A152,'Data Log'!$AO$2:$AO$196,0))</f>
        <v/>
      </c>
      <c r="T152" s="1" t="str">
        <f t="array" ref="T152">INDEX('Data Log'!$U$2:$U$196,MATCH('Data Log_BI'!$A152,'Data Log'!$AO$2:$AO$196,0))</f>
        <v/>
      </c>
      <c r="U152" s="1" t="str">
        <f t="array" ref="U152">INDEX('Data Log'!$V$2:$V$196,MATCH('Data Log_BI'!$A152,'Data Log'!$AO$2:$AO$196,0))</f>
        <v/>
      </c>
      <c r="V152" s="9" t="str">
        <f t="array" ref="V152">INDEX('Data Log'!$W$2:$W$196,MATCH('Data Log_BI'!$A152,'Data Log'!$AO$2:$AO$196,0))</f>
        <v/>
      </c>
      <c r="W152" s="1" t="str">
        <f t="array" ref="W152">INDEX('Data Log'!$X$2:$X$196,MATCH('Data Log_BI'!$A152,'Data Log'!$AO$2:$AO$196,0))</f>
        <v/>
      </c>
      <c r="X152" s="1" t="str">
        <f t="array" ref="X152">INDEX('Data Log'!$Y$2:$Y$196,MATCH('Data Log_BI'!$A152,'Data Log'!$AO$2:$AO$196,0))</f>
        <v/>
      </c>
      <c r="Y152" s="9" t="str">
        <f t="array" ref="Y152">INDEX('Data Log'!$Z$2:$Z$196,MATCH('Data Log_BI'!$A152,'Data Log'!$AO$2:$AO$196,0))</f>
        <v/>
      </c>
      <c r="Z152" s="1" t="str">
        <f t="array" ref="Z152">INDEX('Data Log'!$AA$2:$AA$196,MATCH('Data Log_BI'!$A152,'Data Log'!$AO$2:$AO$196,0))</f>
        <v>Rejected</v>
      </c>
      <c r="AA152" s="1" t="str">
        <f t="array" ref="AA152">INDEX('Data Log'!$AB$2:$AB$196,MATCH('Data Log_BI'!$A152,'Data Log'!$AO$2:$AO$196,0))</f>
        <v>Janagan Kathiramalainathan</v>
      </c>
      <c r="AB152" s="9">
        <f t="array" ref="AB152">INDEX('Data Log'!$AC$2:$AC$196,MATCH('Data Log_BI'!$A152,'Data Log'!$AO$2:$AO$196,0))</f>
        <v>45118.68606</v>
      </c>
      <c r="AC152" s="1" t="str">
        <f t="array" ref="AC152">INDEX('Data Log'!$AD$2:$AD$196,MATCH('Data Log_BI'!$A152,'Data Log'!$AO$2:$AO$196,0))</f>
        <v>Invoice Value</v>
      </c>
      <c r="AD152" s="1" t="str">
        <f t="array" ref="AD152">INDEX('Data Log'!$AE$2:$AE$196,MATCH('Data Log_BI'!$A152,'Data Log'!$AO$2:$AO$196,0))</f>
        <v/>
      </c>
      <c r="AE152" s="1" t="str">
        <f t="array" ref="AE152">INDEX('Data Log'!$AF$2:$AF$196,MATCH('Data Log_BI'!$A152,'Data Log'!$AO$2:$AO$196,0))</f>
        <v/>
      </c>
      <c r="AF152" s="9" t="str">
        <f t="array" ref="AF152">INDEX('Data Log'!$AG$2:$AG$196,MATCH('Data Log_BI'!$A152,'Data Log'!$AO$2:$AO$196,0))</f>
        <v/>
      </c>
      <c r="AG152" s="5" t="str">
        <f t="array" ref="AG152">INDEX('Data Log'!$AH$2:$AH$196,MATCH('Data Log_BI'!$A152,'Data Log'!$AO$2:$AO$196,0))</f>
        <v/>
      </c>
      <c r="AH152" s="15">
        <f t="array" ref="AH152">INDEX('Data Log'!$AI$2:$AI$196,MATCH('Data Log_BI'!$A152,'Data Log'!$AO$2:$AO$196,0))</f>
        <v>0</v>
      </c>
      <c r="AI152" s="1" t="str">
        <f t="array" ref="AI152">INDEX('Data Log'!$AJ$2:$AJ$196,MATCH('Data Log_BI'!$A152,'Data Log'!$AO$2:$AO$196,0))</f>
        <v/>
      </c>
      <c r="AJ152" s="9" t="str">
        <f t="array" ref="AJ152">INDEX('Data Log'!$AK$2:$AK$196,MATCH('Data Log_BI'!$A152,'Data Log'!$AO$2:$AO$196,0))</f>
        <v/>
      </c>
      <c r="AK152" s="1" t="str">
        <f t="array" ref="AK152">INDEX('Data Log'!$AL$2:$AL$196,MATCH('Data Log_BI'!$A152,'Data Log'!$AO$2:$AO$196,0))</f>
        <v/>
      </c>
      <c r="AL152" s="1" t="str">
        <f t="array" ref="AL152">INDEX('Data Log'!$AM$2:$AM$196,MATCH('Data Log_BI'!$A152,'Data Log'!$AO$2:$AO$196,0))</f>
        <v/>
      </c>
      <c r="AM152" s="9" t="str">
        <f t="array" ref="AM152">INDEX('Data Log'!$AN$2:$AN$196,MATCH('Data Log_BI'!$A152,'Data Log'!$AO$2:$AO$196,0))</f>
        <v/>
      </c>
      <c r="AN152" s="1">
        <f t="array" ref="AN152">INDEX('Data Log'!$A$2:$A$196,MATCH('Data Log_BI'!$A152,'Data Log'!$AO$2:$AO$196,0))</f>
        <v>154</v>
      </c>
    </row>
    <row r="153" ht="15.75" customHeight="1">
      <c r="A153" s="1" t="s">
        <v>1061</v>
      </c>
      <c r="B153" s="1" t="str">
        <f t="array" ref="B153">INDEX('Data Log'!$C$2:$C$196,MATCH('Data Log_BI'!$A153,'Data Log'!$AO$2:$AO$196,0))</f>
        <v>PIS</v>
      </c>
      <c r="C153" s="9" t="str">
        <f t="array" ref="C153">INDEX('Data Log'!$D$2:$D$196,MATCH('Data Log_BI'!$A153,'Data Log'!$B$2:$B$196,0))</f>
        <v>#N/A</v>
      </c>
      <c r="D153" s="4" t="str">
        <f t="array" ref="D153">INDEX('Data Log'!$E$2:$E$196,MATCH('Data Log_BI'!$A153,'Data Log'!$B$2:$B$196,0))</f>
        <v>#N/A</v>
      </c>
      <c r="E153" s="4" t="str">
        <f t="array" ref="E153">INDEX('Data Log'!$F$2:$F$196,MATCH('Data Log_BI'!$A153,'Data Log'!$B$2:$B$196,0))</f>
        <v>#N/A</v>
      </c>
      <c r="F153" s="4" t="str">
        <f t="array" ref="F153">INDEX('Data Log'!$G$2:$G$196,MATCH('Data Log_BI'!$A153,'Data Log'!$B$2:$B$196,0))</f>
        <v>#N/A</v>
      </c>
      <c r="G153" s="14" t="str">
        <f t="array" ref="G153">INDEX('Data Log'!$H$2:$H$196,MATCH('Data Log_BI'!$A153,'Data Log'!$B$2:$B$196,0))</f>
        <v>#N/A</v>
      </c>
      <c r="H153" s="14" t="str">
        <f t="array" ref="H153">INDEX('Data Log'!$I$2:$I$196,MATCH('Data Log_BI'!$A153,'Data Log'!$B$2:$B$196,0))</f>
        <v>#N/A</v>
      </c>
      <c r="I153" s="5" t="str">
        <f t="array" ref="I153">INDEX('Data Log'!$J$2:$J$196,MATCH('Data Log_BI'!$A153,'Data Log'!$B$2:$B$196,0))</f>
        <v>#N/A</v>
      </c>
      <c r="J153" s="5" t="str">
        <f t="array" ref="J153">INDEX('Data Log'!$K$2:$K$196,MATCH('Data Log_BI'!$A153,'Data Log'!$B$2:$B$196,0))</f>
        <v>#N/A</v>
      </c>
      <c r="K153" s="5" t="str">
        <f t="array" ref="K153">INDEX('Data Log'!$L$2:$L$196,MATCH('Data Log_BI'!$A153,'Data Log'!$B$2:$B$196,0))</f>
        <v>#N/A</v>
      </c>
      <c r="L153" s="4" t="str">
        <f t="array" ref="L153">INDEX('Data Log'!$M$2:$M$196,MATCH('Data Log_BI'!$A153,'Data Log'!$B$2:$B$196,0))</f>
        <v>#N/A</v>
      </c>
      <c r="M153" s="4" t="str">
        <f t="array" ref="M153">INDEX('Data Log'!$N$2:$N$196,MATCH('Data Log_BI'!$A153,'Data Log'!$B$2:$B$196,0))</f>
        <v>#N/A</v>
      </c>
      <c r="N153" s="1" t="str">
        <f t="array" ref="N153">INDEX('Data Log'!$O$2:$O$196,MATCH('Data Log_BI'!$A153,'Data Log'!$B$2:$B$196,0))</f>
        <v>#N/A</v>
      </c>
      <c r="O153" s="9">
        <f t="array" ref="O153">INDEX('Data Log'!$P$2:$P$196,MATCH('Data Log_BI'!$A153,'Data Log'!$AO$2:$AO$196,0))</f>
        <v>45118.6853</v>
      </c>
      <c r="P153" s="1" t="str">
        <f t="array" ref="P153">INDEX('Data Log'!$Q$2:$Q$196,MATCH('Data Log_BI'!$A153,'Data Log'!$AO$2:$AO$196,0))</f>
        <v/>
      </c>
      <c r="Q153" s="1" t="str">
        <f t="array" ref="Q153">INDEX('Data Log'!$R$2:$R$196,MATCH('Data Log_BI'!$A153,'Data Log'!$AO$2:$AO$196,0))</f>
        <v/>
      </c>
      <c r="R153" s="1" t="str">
        <f t="array" ref="R153">INDEX('Data Log'!$S$2:$S$196,MATCH('Data Log_BI'!$A153,'Data Log'!$AO$2:$AO$196,0))</f>
        <v/>
      </c>
      <c r="S153" s="4" t="str">
        <f t="array" ref="S153">INDEX('Data Log'!$T$2:$T$196,MATCH('Data Log_BI'!$A153,'Data Log'!$AO$2:$AO$196,0))</f>
        <v/>
      </c>
      <c r="T153" s="1" t="str">
        <f t="array" ref="T153">INDEX('Data Log'!$U$2:$U$196,MATCH('Data Log_BI'!$A153,'Data Log'!$AO$2:$AO$196,0))</f>
        <v/>
      </c>
      <c r="U153" s="1" t="str">
        <f t="array" ref="U153">INDEX('Data Log'!$V$2:$V$196,MATCH('Data Log_BI'!$A153,'Data Log'!$AO$2:$AO$196,0))</f>
        <v/>
      </c>
      <c r="V153" s="9" t="str">
        <f t="array" ref="V153">INDEX('Data Log'!$W$2:$W$196,MATCH('Data Log_BI'!$A153,'Data Log'!$AO$2:$AO$196,0))</f>
        <v/>
      </c>
      <c r="W153" s="1" t="str">
        <f t="array" ref="W153">INDEX('Data Log'!$X$2:$X$196,MATCH('Data Log_BI'!$A153,'Data Log'!$AO$2:$AO$196,0))</f>
        <v/>
      </c>
      <c r="X153" s="1" t="str">
        <f t="array" ref="X153">INDEX('Data Log'!$Y$2:$Y$196,MATCH('Data Log_BI'!$A153,'Data Log'!$AO$2:$AO$196,0))</f>
        <v/>
      </c>
      <c r="Y153" s="9" t="str">
        <f t="array" ref="Y153">INDEX('Data Log'!$Z$2:$Z$196,MATCH('Data Log_BI'!$A153,'Data Log'!$AO$2:$AO$196,0))</f>
        <v/>
      </c>
      <c r="Z153" s="1" t="str">
        <f t="array" ref="Z153">INDEX('Data Log'!$AA$2:$AA$196,MATCH('Data Log_BI'!$A153,'Data Log'!$AO$2:$AO$196,0))</f>
        <v/>
      </c>
      <c r="AA153" s="1" t="str">
        <f t="array" ref="AA153">INDEX('Data Log'!$AB$2:$AB$196,MATCH('Data Log_BI'!$A153,'Data Log'!$AO$2:$AO$196,0))</f>
        <v/>
      </c>
      <c r="AB153" s="9" t="str">
        <f t="array" ref="AB153">INDEX('Data Log'!$AC$2:$AC$196,MATCH('Data Log_BI'!$A153,'Data Log'!$AO$2:$AO$196,0))</f>
        <v/>
      </c>
      <c r="AC153" s="1" t="str">
        <f t="array" ref="AC153">INDEX('Data Log'!$AD$2:$AD$196,MATCH('Data Log_BI'!$A153,'Data Log'!$AO$2:$AO$196,0))</f>
        <v/>
      </c>
      <c r="AD153" s="1" t="str">
        <f t="array" ref="AD153">INDEX('Data Log'!$AE$2:$AE$196,MATCH('Data Log_BI'!$A153,'Data Log'!$AO$2:$AO$196,0))</f>
        <v/>
      </c>
      <c r="AE153" s="1" t="str">
        <f t="array" ref="AE153">INDEX('Data Log'!$AF$2:$AF$196,MATCH('Data Log_BI'!$A153,'Data Log'!$AO$2:$AO$196,0))</f>
        <v/>
      </c>
      <c r="AF153" s="9" t="str">
        <f t="array" ref="AF153">INDEX('Data Log'!$AG$2:$AG$196,MATCH('Data Log_BI'!$A153,'Data Log'!$AO$2:$AO$196,0))</f>
        <v/>
      </c>
      <c r="AG153" s="5" t="str">
        <f t="array" ref="AG153">INDEX('Data Log'!$AH$2:$AH$196,MATCH('Data Log_BI'!$A153,'Data Log'!$AO$2:$AO$196,0))</f>
        <v/>
      </c>
      <c r="AH153" s="15">
        <f t="array" ref="AH153">INDEX('Data Log'!$AI$2:$AI$196,MATCH('Data Log_BI'!$A153,'Data Log'!$AO$2:$AO$196,0))</f>
        <v>0</v>
      </c>
      <c r="AI153" s="1" t="str">
        <f t="array" ref="AI153">INDEX('Data Log'!$AJ$2:$AJ$196,MATCH('Data Log_BI'!$A153,'Data Log'!$AO$2:$AO$196,0))</f>
        <v/>
      </c>
      <c r="AJ153" s="9" t="str">
        <f t="array" ref="AJ153">INDEX('Data Log'!$AK$2:$AK$196,MATCH('Data Log_BI'!$A153,'Data Log'!$AO$2:$AO$196,0))</f>
        <v/>
      </c>
      <c r="AK153" s="1" t="str">
        <f t="array" ref="AK153">INDEX('Data Log'!$AL$2:$AL$196,MATCH('Data Log_BI'!$A153,'Data Log'!$AO$2:$AO$196,0))</f>
        <v/>
      </c>
      <c r="AL153" s="1" t="str">
        <f t="array" ref="AL153">INDEX('Data Log'!$AM$2:$AM$196,MATCH('Data Log_BI'!$A153,'Data Log'!$AO$2:$AO$196,0))</f>
        <v/>
      </c>
      <c r="AM153" s="9" t="str">
        <f t="array" ref="AM153">INDEX('Data Log'!$AN$2:$AN$196,MATCH('Data Log_BI'!$A153,'Data Log'!$AO$2:$AO$196,0))</f>
        <v/>
      </c>
      <c r="AN153" s="1">
        <f t="array" ref="AN153">INDEX('Data Log'!$A$2:$A$196,MATCH('Data Log_BI'!$A153,'Data Log'!$AO$2:$AO$196,0))</f>
        <v>150</v>
      </c>
    </row>
    <row r="154" ht="15.75" customHeight="1">
      <c r="A154" s="1" t="s">
        <v>1062</v>
      </c>
      <c r="B154" s="1" t="str">
        <f t="array" ref="B154">INDEX('Data Log'!$C$2:$C$196,MATCH('Data Log_BI'!$A154,'Data Log'!$AO$2:$AO$196,0))</f>
        <v>PIS</v>
      </c>
      <c r="C154" s="9" t="str">
        <f t="array" ref="C154">INDEX('Data Log'!$D$2:$D$196,MATCH('Data Log_BI'!$A154,'Data Log'!$B$2:$B$196,0))</f>
        <v>#N/A</v>
      </c>
      <c r="D154" s="4" t="str">
        <f t="array" ref="D154">INDEX('Data Log'!$E$2:$E$196,MATCH('Data Log_BI'!$A154,'Data Log'!$B$2:$B$196,0))</f>
        <v>#N/A</v>
      </c>
      <c r="E154" s="4" t="str">
        <f t="array" ref="E154">INDEX('Data Log'!$F$2:$F$196,MATCH('Data Log_BI'!$A154,'Data Log'!$B$2:$B$196,0))</f>
        <v>#N/A</v>
      </c>
      <c r="F154" s="4" t="str">
        <f t="array" ref="F154">INDEX('Data Log'!$G$2:$G$196,MATCH('Data Log_BI'!$A154,'Data Log'!$B$2:$B$196,0))</f>
        <v>#N/A</v>
      </c>
      <c r="G154" s="14" t="str">
        <f t="array" ref="G154">INDEX('Data Log'!$H$2:$H$196,MATCH('Data Log_BI'!$A154,'Data Log'!$B$2:$B$196,0))</f>
        <v>#N/A</v>
      </c>
      <c r="H154" s="14" t="str">
        <f t="array" ref="H154">INDEX('Data Log'!$I$2:$I$196,MATCH('Data Log_BI'!$A154,'Data Log'!$B$2:$B$196,0))</f>
        <v>#N/A</v>
      </c>
      <c r="I154" s="5" t="str">
        <f t="array" ref="I154">INDEX('Data Log'!$J$2:$J$196,MATCH('Data Log_BI'!$A154,'Data Log'!$B$2:$B$196,0))</f>
        <v>#N/A</v>
      </c>
      <c r="J154" s="5" t="str">
        <f t="array" ref="J154">INDEX('Data Log'!$K$2:$K$196,MATCH('Data Log_BI'!$A154,'Data Log'!$B$2:$B$196,0))</f>
        <v>#N/A</v>
      </c>
      <c r="K154" s="5" t="str">
        <f t="array" ref="K154">INDEX('Data Log'!$L$2:$L$196,MATCH('Data Log_BI'!$A154,'Data Log'!$B$2:$B$196,0))</f>
        <v>#N/A</v>
      </c>
      <c r="L154" s="4" t="str">
        <f t="array" ref="L154">INDEX('Data Log'!$M$2:$M$196,MATCH('Data Log_BI'!$A154,'Data Log'!$B$2:$B$196,0))</f>
        <v>#N/A</v>
      </c>
      <c r="M154" s="4" t="str">
        <f t="array" ref="M154">INDEX('Data Log'!$N$2:$N$196,MATCH('Data Log_BI'!$A154,'Data Log'!$B$2:$B$196,0))</f>
        <v>#N/A</v>
      </c>
      <c r="N154" s="1" t="str">
        <f t="array" ref="N154">INDEX('Data Log'!$O$2:$O$196,MATCH('Data Log_BI'!$A154,'Data Log'!$B$2:$B$196,0))</f>
        <v>#N/A</v>
      </c>
      <c r="O154" s="9" t="str">
        <f t="array" ref="O154">INDEX('Data Log'!$P$2:$P$196,MATCH('Data Log_BI'!$A154,'Data Log'!$AO$2:$AO$196,0))</f>
        <v/>
      </c>
      <c r="P154" s="1" t="str">
        <f t="array" ref="P154">INDEX('Data Log'!$Q$2:$Q$196,MATCH('Data Log_BI'!$A154,'Data Log'!$AO$2:$AO$196,0))</f>
        <v/>
      </c>
      <c r="Q154" s="1" t="str">
        <f t="array" ref="Q154">INDEX('Data Log'!$R$2:$R$196,MATCH('Data Log_BI'!$A154,'Data Log'!$AO$2:$AO$196,0))</f>
        <v/>
      </c>
      <c r="R154" s="1" t="str">
        <f t="array" ref="R154">INDEX('Data Log'!$S$2:$S$196,MATCH('Data Log_BI'!$A154,'Data Log'!$AO$2:$AO$196,0))</f>
        <v/>
      </c>
      <c r="S154" s="4" t="str">
        <f t="array" ref="S154">INDEX('Data Log'!$T$2:$T$196,MATCH('Data Log_BI'!$A154,'Data Log'!$AO$2:$AO$196,0))</f>
        <v/>
      </c>
      <c r="T154" s="1" t="str">
        <f t="array" ref="T154">INDEX('Data Log'!$U$2:$U$196,MATCH('Data Log_BI'!$A154,'Data Log'!$AO$2:$AO$196,0))</f>
        <v/>
      </c>
      <c r="U154" s="1" t="str">
        <f t="array" ref="U154">INDEX('Data Log'!$V$2:$V$196,MATCH('Data Log_BI'!$A154,'Data Log'!$AO$2:$AO$196,0))</f>
        <v/>
      </c>
      <c r="V154" s="9" t="str">
        <f t="array" ref="V154">INDEX('Data Log'!$W$2:$W$196,MATCH('Data Log_BI'!$A154,'Data Log'!$AO$2:$AO$196,0))</f>
        <v/>
      </c>
      <c r="W154" s="1" t="str">
        <f t="array" ref="W154">INDEX('Data Log'!$X$2:$X$196,MATCH('Data Log_BI'!$A154,'Data Log'!$AO$2:$AO$196,0))</f>
        <v/>
      </c>
      <c r="X154" s="1" t="str">
        <f t="array" ref="X154">INDEX('Data Log'!$Y$2:$Y$196,MATCH('Data Log_BI'!$A154,'Data Log'!$AO$2:$AO$196,0))</f>
        <v/>
      </c>
      <c r="Y154" s="9" t="str">
        <f t="array" ref="Y154">INDEX('Data Log'!$Z$2:$Z$196,MATCH('Data Log_BI'!$A154,'Data Log'!$AO$2:$AO$196,0))</f>
        <v/>
      </c>
      <c r="Z154" s="1" t="str">
        <f t="array" ref="Z154">INDEX('Data Log'!$AA$2:$AA$196,MATCH('Data Log_BI'!$A154,'Data Log'!$AO$2:$AO$196,0))</f>
        <v/>
      </c>
      <c r="AA154" s="1" t="str">
        <f t="array" ref="AA154">INDEX('Data Log'!$AB$2:$AB$196,MATCH('Data Log_BI'!$A154,'Data Log'!$AO$2:$AO$196,0))</f>
        <v/>
      </c>
      <c r="AB154" s="9" t="str">
        <f t="array" ref="AB154">INDEX('Data Log'!$AC$2:$AC$196,MATCH('Data Log_BI'!$A154,'Data Log'!$AO$2:$AO$196,0))</f>
        <v/>
      </c>
      <c r="AC154" s="1" t="str">
        <f t="array" ref="AC154">INDEX('Data Log'!$AD$2:$AD$196,MATCH('Data Log_BI'!$A154,'Data Log'!$AO$2:$AO$196,0))</f>
        <v/>
      </c>
      <c r="AD154" s="1" t="str">
        <f t="array" ref="AD154">INDEX('Data Log'!$AE$2:$AE$196,MATCH('Data Log_BI'!$A154,'Data Log'!$AO$2:$AO$196,0))</f>
        <v>Approved</v>
      </c>
      <c r="AE154" s="1" t="str">
        <f t="array" ref="AE154">INDEX('Data Log'!$AF$2:$AF$196,MATCH('Data Log_BI'!$A154,'Data Log'!$AO$2:$AO$196,0))</f>
        <v>Nadeesha Ranaweera</v>
      </c>
      <c r="AF154" s="9">
        <f t="array" ref="AF154">INDEX('Data Log'!$AG$2:$AG$196,MATCH('Data Log_BI'!$A154,'Data Log'!$AO$2:$AO$196,0))</f>
        <v>45135.93734</v>
      </c>
      <c r="AG154" s="5">
        <f t="array" ref="AG154">INDEX('Data Log'!$AH$2:$AH$196,MATCH('Data Log_BI'!$A154,'Data Log'!$AO$2:$AO$196,0))</f>
        <v>3100028729</v>
      </c>
      <c r="AH154" s="15">
        <f t="array" ref="AH154">INDEX('Data Log'!$AI$2:$AI$196,MATCH('Data Log_BI'!$A154,'Data Log'!$AO$2:$AO$196,0))</f>
        <v>0</v>
      </c>
      <c r="AI154" s="1" t="str">
        <f t="array" ref="AI154">INDEX('Data Log'!$AJ$2:$AJ$196,MATCH('Data Log_BI'!$A154,'Data Log'!$AO$2:$AO$196,0))</f>
        <v/>
      </c>
      <c r="AJ154" s="9" t="str">
        <f t="array" ref="AJ154">INDEX('Data Log'!$AK$2:$AK$196,MATCH('Data Log_BI'!$A154,'Data Log'!$AO$2:$AO$196,0))</f>
        <v/>
      </c>
      <c r="AK154" s="1" t="str">
        <f t="array" ref="AK154">INDEX('Data Log'!$AL$2:$AL$196,MATCH('Data Log_BI'!$A154,'Data Log'!$AO$2:$AO$196,0))</f>
        <v/>
      </c>
      <c r="AL154" s="1" t="str">
        <f t="array" ref="AL154">INDEX('Data Log'!$AM$2:$AM$196,MATCH('Data Log_BI'!$A154,'Data Log'!$AO$2:$AO$196,0))</f>
        <v/>
      </c>
      <c r="AM154" s="9" t="str">
        <f t="array" ref="AM154">INDEX('Data Log'!$AN$2:$AN$196,MATCH('Data Log_BI'!$A154,'Data Log'!$AO$2:$AO$196,0))</f>
        <v/>
      </c>
      <c r="AN154" s="1">
        <f t="array" ref="AN154">INDEX('Data Log'!$A$2:$A$196,MATCH('Data Log_BI'!$A154,'Data Log'!$AO$2:$AO$196,0))</f>
        <v>589</v>
      </c>
    </row>
    <row r="155" ht="15.75" customHeight="1">
      <c r="A155" s="1" t="s">
        <v>1063</v>
      </c>
      <c r="B155" s="1" t="str">
        <f t="array" ref="B155">INDEX('Data Log'!$C$2:$C$196,MATCH('Data Log_BI'!$A155,'Data Log'!$AO$2:$AO$196,0))</f>
        <v>PIS</v>
      </c>
      <c r="C155" s="9" t="str">
        <f t="array" ref="C155">INDEX('Data Log'!$D$2:$D$196,MATCH('Data Log_BI'!$A155,'Data Log'!$B$2:$B$196,0))</f>
        <v>#N/A</v>
      </c>
      <c r="D155" s="4" t="str">
        <f t="array" ref="D155">INDEX('Data Log'!$E$2:$E$196,MATCH('Data Log_BI'!$A155,'Data Log'!$B$2:$B$196,0))</f>
        <v>#N/A</v>
      </c>
      <c r="E155" s="4" t="str">
        <f t="array" ref="E155">INDEX('Data Log'!$F$2:$F$196,MATCH('Data Log_BI'!$A155,'Data Log'!$B$2:$B$196,0))</f>
        <v>#N/A</v>
      </c>
      <c r="F155" s="4" t="str">
        <f t="array" ref="F155">INDEX('Data Log'!$G$2:$G$196,MATCH('Data Log_BI'!$A155,'Data Log'!$B$2:$B$196,0))</f>
        <v>#N/A</v>
      </c>
      <c r="G155" s="14" t="str">
        <f t="array" ref="G155">INDEX('Data Log'!$H$2:$H$196,MATCH('Data Log_BI'!$A155,'Data Log'!$B$2:$B$196,0))</f>
        <v>#N/A</v>
      </c>
      <c r="H155" s="14" t="str">
        <f t="array" ref="H155">INDEX('Data Log'!$I$2:$I$196,MATCH('Data Log_BI'!$A155,'Data Log'!$B$2:$B$196,0))</f>
        <v>#N/A</v>
      </c>
      <c r="I155" s="5" t="str">
        <f t="array" ref="I155">INDEX('Data Log'!$J$2:$J$196,MATCH('Data Log_BI'!$A155,'Data Log'!$B$2:$B$196,0))</f>
        <v>#N/A</v>
      </c>
      <c r="J155" s="5" t="str">
        <f t="array" ref="J155">INDEX('Data Log'!$K$2:$K$196,MATCH('Data Log_BI'!$A155,'Data Log'!$B$2:$B$196,0))</f>
        <v>#N/A</v>
      </c>
      <c r="K155" s="5" t="str">
        <f t="array" ref="K155">INDEX('Data Log'!$L$2:$L$196,MATCH('Data Log_BI'!$A155,'Data Log'!$B$2:$B$196,0))</f>
        <v>#N/A</v>
      </c>
      <c r="L155" s="4" t="str">
        <f t="array" ref="L155">INDEX('Data Log'!$M$2:$M$196,MATCH('Data Log_BI'!$A155,'Data Log'!$B$2:$B$196,0))</f>
        <v>#N/A</v>
      </c>
      <c r="M155" s="4" t="str">
        <f t="array" ref="M155">INDEX('Data Log'!$N$2:$N$196,MATCH('Data Log_BI'!$A155,'Data Log'!$B$2:$B$196,0))</f>
        <v>#N/A</v>
      </c>
      <c r="N155" s="1" t="str">
        <f t="array" ref="N155">INDEX('Data Log'!$O$2:$O$196,MATCH('Data Log_BI'!$A155,'Data Log'!$B$2:$B$196,0))</f>
        <v>#N/A</v>
      </c>
      <c r="O155" s="9" t="str">
        <f t="array" ref="O155">INDEX('Data Log'!$P$2:$P$196,MATCH('Data Log_BI'!$A155,'Data Log'!$AO$2:$AO$196,0))</f>
        <v/>
      </c>
      <c r="P155" s="1" t="str">
        <f t="array" ref="P155">INDEX('Data Log'!$Q$2:$Q$196,MATCH('Data Log_BI'!$A155,'Data Log'!$AO$2:$AO$196,0))</f>
        <v/>
      </c>
      <c r="Q155" s="1" t="str">
        <f t="array" ref="Q155">INDEX('Data Log'!$R$2:$R$196,MATCH('Data Log_BI'!$A155,'Data Log'!$AO$2:$AO$196,0))</f>
        <v/>
      </c>
      <c r="R155" s="1" t="str">
        <f t="array" ref="R155">INDEX('Data Log'!$S$2:$S$196,MATCH('Data Log_BI'!$A155,'Data Log'!$AO$2:$AO$196,0))</f>
        <v/>
      </c>
      <c r="S155" s="4" t="str">
        <f t="array" ref="S155">INDEX('Data Log'!$T$2:$T$196,MATCH('Data Log_BI'!$A155,'Data Log'!$AO$2:$AO$196,0))</f>
        <v/>
      </c>
      <c r="T155" s="1" t="str">
        <f t="array" ref="T155">INDEX('Data Log'!$U$2:$U$196,MATCH('Data Log_BI'!$A155,'Data Log'!$AO$2:$AO$196,0))</f>
        <v/>
      </c>
      <c r="U155" s="1" t="str">
        <f t="array" ref="U155">INDEX('Data Log'!$V$2:$V$196,MATCH('Data Log_BI'!$A155,'Data Log'!$AO$2:$AO$196,0))</f>
        <v/>
      </c>
      <c r="V155" s="9" t="str">
        <f t="array" ref="V155">INDEX('Data Log'!$W$2:$W$196,MATCH('Data Log_BI'!$A155,'Data Log'!$AO$2:$AO$196,0))</f>
        <v/>
      </c>
      <c r="W155" s="1" t="str">
        <f t="array" ref="W155">INDEX('Data Log'!$X$2:$X$196,MATCH('Data Log_BI'!$A155,'Data Log'!$AO$2:$AO$196,0))</f>
        <v/>
      </c>
      <c r="X155" s="1" t="str">
        <f t="array" ref="X155">INDEX('Data Log'!$Y$2:$Y$196,MATCH('Data Log_BI'!$A155,'Data Log'!$AO$2:$AO$196,0))</f>
        <v/>
      </c>
      <c r="Y155" s="9" t="str">
        <f t="array" ref="Y155">INDEX('Data Log'!$Z$2:$Z$196,MATCH('Data Log_BI'!$A155,'Data Log'!$AO$2:$AO$196,0))</f>
        <v/>
      </c>
      <c r="Z155" s="1" t="str">
        <f t="array" ref="Z155">INDEX('Data Log'!$AA$2:$AA$196,MATCH('Data Log_BI'!$A155,'Data Log'!$AO$2:$AO$196,0))</f>
        <v>Approved</v>
      </c>
      <c r="AA155" s="1" t="str">
        <f t="array" ref="AA155">INDEX('Data Log'!$AB$2:$AB$196,MATCH('Data Log_BI'!$A155,'Data Log'!$AO$2:$AO$196,0))</f>
        <v>Rizwan Mohamed</v>
      </c>
      <c r="AB155" s="9">
        <f t="array" ref="AB155">INDEX('Data Log'!$AC$2:$AC$196,MATCH('Data Log_BI'!$A155,'Data Log'!$AO$2:$AO$196,0))</f>
        <v>45133.81154</v>
      </c>
      <c r="AC155" s="1" t="str">
        <f t="array" ref="AC155">INDEX('Data Log'!$AD$2:$AD$196,MATCH('Data Log_BI'!$A155,'Data Log'!$AO$2:$AO$196,0))</f>
        <v/>
      </c>
      <c r="AD155" s="1" t="str">
        <f t="array" ref="AD155">INDEX('Data Log'!$AE$2:$AE$196,MATCH('Data Log_BI'!$A155,'Data Log'!$AO$2:$AO$196,0))</f>
        <v/>
      </c>
      <c r="AE155" s="1" t="str">
        <f t="array" ref="AE155">INDEX('Data Log'!$AF$2:$AF$196,MATCH('Data Log_BI'!$A155,'Data Log'!$AO$2:$AO$196,0))</f>
        <v/>
      </c>
      <c r="AF155" s="9" t="str">
        <f t="array" ref="AF155">INDEX('Data Log'!$AG$2:$AG$196,MATCH('Data Log_BI'!$A155,'Data Log'!$AO$2:$AO$196,0))</f>
        <v/>
      </c>
      <c r="AG155" s="5" t="str">
        <f t="array" ref="AG155">INDEX('Data Log'!$AH$2:$AH$196,MATCH('Data Log_BI'!$A155,'Data Log'!$AO$2:$AO$196,0))</f>
        <v/>
      </c>
      <c r="AH155" s="15">
        <f t="array" ref="AH155">INDEX('Data Log'!$AI$2:$AI$196,MATCH('Data Log_BI'!$A155,'Data Log'!$AO$2:$AO$196,0))</f>
        <v>0</v>
      </c>
      <c r="AI155" s="1" t="str">
        <f t="array" ref="AI155">INDEX('Data Log'!$AJ$2:$AJ$196,MATCH('Data Log_BI'!$A155,'Data Log'!$AO$2:$AO$196,0))</f>
        <v/>
      </c>
      <c r="AJ155" s="9" t="str">
        <f t="array" ref="AJ155">INDEX('Data Log'!$AK$2:$AK$196,MATCH('Data Log_BI'!$A155,'Data Log'!$AO$2:$AO$196,0))</f>
        <v/>
      </c>
      <c r="AK155" s="1" t="str">
        <f t="array" ref="AK155">INDEX('Data Log'!$AL$2:$AL$196,MATCH('Data Log_BI'!$A155,'Data Log'!$AO$2:$AO$196,0))</f>
        <v/>
      </c>
      <c r="AL155" s="1" t="str">
        <f t="array" ref="AL155">INDEX('Data Log'!$AM$2:$AM$196,MATCH('Data Log_BI'!$A155,'Data Log'!$AO$2:$AO$196,0))</f>
        <v/>
      </c>
      <c r="AM155" s="9" t="str">
        <f t="array" ref="AM155">INDEX('Data Log'!$AN$2:$AN$196,MATCH('Data Log_BI'!$A155,'Data Log'!$AO$2:$AO$196,0))</f>
        <v/>
      </c>
      <c r="AN155" s="1">
        <f t="array" ref="AN155">INDEX('Data Log'!$A$2:$A$196,MATCH('Data Log_BI'!$A155,'Data Log'!$AO$2:$AO$196,0))</f>
        <v>563</v>
      </c>
    </row>
    <row r="156" ht="15.75" customHeight="1">
      <c r="A156" s="1" t="s">
        <v>1064</v>
      </c>
      <c r="B156" s="1" t="str">
        <f t="array" ref="B156">INDEX('Data Log'!$C$2:$C$196,MATCH('Data Log_BI'!$A156,'Data Log'!$AO$2:$AO$196,0))</f>
        <v>Refuel</v>
      </c>
      <c r="C156" s="9" t="str">
        <f t="array" ref="C156">INDEX('Data Log'!$D$2:$D$196,MATCH('Data Log_BI'!$A156,'Data Log'!$B$2:$B$196,0))</f>
        <v>#N/A</v>
      </c>
      <c r="D156" s="4" t="str">
        <f t="array" ref="D156">INDEX('Data Log'!$E$2:$E$196,MATCH('Data Log_BI'!$A156,'Data Log'!$B$2:$B$196,0))</f>
        <v>#N/A</v>
      </c>
      <c r="E156" s="4" t="str">
        <f t="array" ref="E156">INDEX('Data Log'!$F$2:$F$196,MATCH('Data Log_BI'!$A156,'Data Log'!$B$2:$B$196,0))</f>
        <v>#N/A</v>
      </c>
      <c r="F156" s="4" t="str">
        <f t="array" ref="F156">INDEX('Data Log'!$G$2:$G$196,MATCH('Data Log_BI'!$A156,'Data Log'!$B$2:$B$196,0))</f>
        <v>#N/A</v>
      </c>
      <c r="G156" s="14" t="str">
        <f t="array" ref="G156">INDEX('Data Log'!$H$2:$H$196,MATCH('Data Log_BI'!$A156,'Data Log'!$B$2:$B$196,0))</f>
        <v>#N/A</v>
      </c>
      <c r="H156" s="14" t="str">
        <f t="array" ref="H156">INDEX('Data Log'!$I$2:$I$196,MATCH('Data Log_BI'!$A156,'Data Log'!$B$2:$B$196,0))</f>
        <v>#N/A</v>
      </c>
      <c r="I156" s="5" t="str">
        <f t="array" ref="I156">INDEX('Data Log'!$J$2:$J$196,MATCH('Data Log_BI'!$A156,'Data Log'!$B$2:$B$196,0))</f>
        <v>#N/A</v>
      </c>
      <c r="J156" s="5" t="str">
        <f t="array" ref="J156">INDEX('Data Log'!$K$2:$K$196,MATCH('Data Log_BI'!$A156,'Data Log'!$B$2:$B$196,0))</f>
        <v>#N/A</v>
      </c>
      <c r="K156" s="5" t="str">
        <f t="array" ref="K156">INDEX('Data Log'!$L$2:$L$196,MATCH('Data Log_BI'!$A156,'Data Log'!$B$2:$B$196,0))</f>
        <v>#N/A</v>
      </c>
      <c r="L156" s="4" t="str">
        <f t="array" ref="L156">INDEX('Data Log'!$M$2:$M$196,MATCH('Data Log_BI'!$A156,'Data Log'!$B$2:$B$196,0))</f>
        <v>#N/A</v>
      </c>
      <c r="M156" s="4" t="str">
        <f t="array" ref="M156">INDEX('Data Log'!$N$2:$N$196,MATCH('Data Log_BI'!$A156,'Data Log'!$B$2:$B$196,0))</f>
        <v>#N/A</v>
      </c>
      <c r="N156" s="1" t="str">
        <f t="array" ref="N156">INDEX('Data Log'!$O$2:$O$196,MATCH('Data Log_BI'!$A156,'Data Log'!$B$2:$B$196,0))</f>
        <v>#N/A</v>
      </c>
      <c r="O156" s="9" t="str">
        <f t="array" ref="O156">INDEX('Data Log'!$P$2:$P$196,MATCH('Data Log_BI'!$A156,'Data Log'!$AO$2:$AO$196,0))</f>
        <v/>
      </c>
      <c r="P156" s="1" t="str">
        <f t="array" ref="P156">INDEX('Data Log'!$Q$2:$Q$196,MATCH('Data Log_BI'!$A156,'Data Log'!$AO$2:$AO$196,0))</f>
        <v/>
      </c>
      <c r="Q156" s="1" t="str">
        <f t="array" ref="Q156">INDEX('Data Log'!$R$2:$R$196,MATCH('Data Log_BI'!$A156,'Data Log'!$AO$2:$AO$196,0))</f>
        <v/>
      </c>
      <c r="R156" s="1" t="str">
        <f t="array" ref="R156">INDEX('Data Log'!$S$2:$S$196,MATCH('Data Log_BI'!$A156,'Data Log'!$AO$2:$AO$196,0))</f>
        <v/>
      </c>
      <c r="S156" s="4" t="str">
        <f t="array" ref="S156">INDEX('Data Log'!$T$2:$T$196,MATCH('Data Log_BI'!$A156,'Data Log'!$AO$2:$AO$196,0))</f>
        <v/>
      </c>
      <c r="T156" s="1" t="str">
        <f t="array" ref="T156">INDEX('Data Log'!$U$2:$U$196,MATCH('Data Log_BI'!$A156,'Data Log'!$AO$2:$AO$196,0))</f>
        <v/>
      </c>
      <c r="U156" s="1" t="str">
        <f t="array" ref="U156">INDEX('Data Log'!$V$2:$V$196,MATCH('Data Log_BI'!$A156,'Data Log'!$AO$2:$AO$196,0))</f>
        <v/>
      </c>
      <c r="V156" s="9" t="str">
        <f t="array" ref="V156">INDEX('Data Log'!$W$2:$W$196,MATCH('Data Log_BI'!$A156,'Data Log'!$AO$2:$AO$196,0))</f>
        <v/>
      </c>
      <c r="W156" s="1" t="str">
        <f t="array" ref="W156">INDEX('Data Log'!$X$2:$X$196,MATCH('Data Log_BI'!$A156,'Data Log'!$AO$2:$AO$196,0))</f>
        <v/>
      </c>
      <c r="X156" s="1" t="str">
        <f t="array" ref="X156">INDEX('Data Log'!$Y$2:$Y$196,MATCH('Data Log_BI'!$A156,'Data Log'!$AO$2:$AO$196,0))</f>
        <v/>
      </c>
      <c r="Y156" s="9" t="str">
        <f t="array" ref="Y156">INDEX('Data Log'!$Z$2:$Z$196,MATCH('Data Log_BI'!$A156,'Data Log'!$AO$2:$AO$196,0))</f>
        <v/>
      </c>
      <c r="Z156" s="1" t="str">
        <f t="array" ref="Z156">INDEX('Data Log'!$AA$2:$AA$196,MATCH('Data Log_BI'!$A156,'Data Log'!$AO$2:$AO$196,0))</f>
        <v/>
      </c>
      <c r="AA156" s="1" t="str">
        <f t="array" ref="AA156">INDEX('Data Log'!$AB$2:$AB$196,MATCH('Data Log_BI'!$A156,'Data Log'!$AO$2:$AO$196,0))</f>
        <v/>
      </c>
      <c r="AB156" s="9" t="str">
        <f t="array" ref="AB156">INDEX('Data Log'!$AC$2:$AC$196,MATCH('Data Log_BI'!$A156,'Data Log'!$AO$2:$AO$196,0))</f>
        <v/>
      </c>
      <c r="AC156" s="1" t="str">
        <f t="array" ref="AC156">INDEX('Data Log'!$AD$2:$AD$196,MATCH('Data Log_BI'!$A156,'Data Log'!$AO$2:$AO$196,0))</f>
        <v/>
      </c>
      <c r="AD156" s="1" t="str">
        <f t="array" ref="AD156">INDEX('Data Log'!$AE$2:$AE$196,MATCH('Data Log_BI'!$A156,'Data Log'!$AO$2:$AO$196,0))</f>
        <v/>
      </c>
      <c r="AE156" s="1" t="str">
        <f t="array" ref="AE156">INDEX('Data Log'!$AF$2:$AF$196,MATCH('Data Log_BI'!$A156,'Data Log'!$AO$2:$AO$196,0))</f>
        <v/>
      </c>
      <c r="AF156" s="9" t="str">
        <f t="array" ref="AF156">INDEX('Data Log'!$AG$2:$AG$196,MATCH('Data Log_BI'!$A156,'Data Log'!$AO$2:$AO$196,0))</f>
        <v/>
      </c>
      <c r="AG156" s="5" t="str">
        <f t="array" ref="AG156">INDEX('Data Log'!$AH$2:$AH$196,MATCH('Data Log_BI'!$A156,'Data Log'!$AO$2:$AO$196,0))</f>
        <v/>
      </c>
      <c r="AH156" s="15">
        <f t="array" ref="AH156">INDEX('Data Log'!$AI$2:$AI$196,MATCH('Data Log_BI'!$A156,'Data Log'!$AO$2:$AO$196,0))</f>
        <v>0</v>
      </c>
      <c r="AI156" s="1" t="str">
        <f t="array" ref="AI156">INDEX('Data Log'!$AJ$2:$AJ$196,MATCH('Data Log_BI'!$A156,'Data Log'!$AO$2:$AO$196,0))</f>
        <v/>
      </c>
      <c r="AJ156" s="9" t="str">
        <f t="array" ref="AJ156">INDEX('Data Log'!$AK$2:$AK$196,MATCH('Data Log_BI'!$A156,'Data Log'!$AO$2:$AO$196,0))</f>
        <v/>
      </c>
      <c r="AK156" s="1" t="str">
        <f t="array" ref="AK156">INDEX('Data Log'!$AL$2:$AL$196,MATCH('Data Log_BI'!$A156,'Data Log'!$AO$2:$AO$196,0))</f>
        <v/>
      </c>
      <c r="AL156" s="1" t="str">
        <f t="array" ref="AL156">INDEX('Data Log'!$AM$2:$AM$196,MATCH('Data Log_BI'!$A156,'Data Log'!$AO$2:$AO$196,0))</f>
        <v/>
      </c>
      <c r="AM156" s="9" t="str">
        <f t="array" ref="AM156">INDEX('Data Log'!$AN$2:$AN$196,MATCH('Data Log_BI'!$A156,'Data Log'!$AO$2:$AO$196,0))</f>
        <v/>
      </c>
      <c r="AN156" s="1">
        <f t="array" ref="AN156">INDEX('Data Log'!$A$2:$A$196,MATCH('Data Log_BI'!$A156,'Data Log'!$AO$2:$AO$196,0))</f>
        <v>571</v>
      </c>
    </row>
    <row r="157" ht="15.75" customHeight="1">
      <c r="A157" s="1" t="s">
        <v>1065</v>
      </c>
      <c r="B157" s="1" t="str">
        <f t="array" ref="B157">INDEX('Data Log'!$C$2:$C$196,MATCH('Data Log_BI'!$A157,'Data Log'!$AO$2:$AO$196,0))</f>
        <v>Refuel</v>
      </c>
      <c r="C157" s="9" t="str">
        <f t="array" ref="C157">INDEX('Data Log'!$D$2:$D$196,MATCH('Data Log_BI'!$A157,'Data Log'!$B$2:$B$196,0))</f>
        <v>#N/A</v>
      </c>
      <c r="D157" s="4" t="str">
        <f t="array" ref="D157">INDEX('Data Log'!$E$2:$E$196,MATCH('Data Log_BI'!$A157,'Data Log'!$B$2:$B$196,0))</f>
        <v>#N/A</v>
      </c>
      <c r="E157" s="4" t="str">
        <f t="array" ref="E157">INDEX('Data Log'!$F$2:$F$196,MATCH('Data Log_BI'!$A157,'Data Log'!$B$2:$B$196,0))</f>
        <v>#N/A</v>
      </c>
      <c r="F157" s="4" t="str">
        <f t="array" ref="F157">INDEX('Data Log'!$G$2:$G$196,MATCH('Data Log_BI'!$A157,'Data Log'!$B$2:$B$196,0))</f>
        <v>#N/A</v>
      </c>
      <c r="G157" s="14" t="str">
        <f t="array" ref="G157">INDEX('Data Log'!$H$2:$H$196,MATCH('Data Log_BI'!$A157,'Data Log'!$B$2:$B$196,0))</f>
        <v>#N/A</v>
      </c>
      <c r="H157" s="14" t="str">
        <f t="array" ref="H157">INDEX('Data Log'!$I$2:$I$196,MATCH('Data Log_BI'!$A157,'Data Log'!$B$2:$B$196,0))</f>
        <v>#N/A</v>
      </c>
      <c r="I157" s="5" t="str">
        <f t="array" ref="I157">INDEX('Data Log'!$J$2:$J$196,MATCH('Data Log_BI'!$A157,'Data Log'!$B$2:$B$196,0))</f>
        <v>#N/A</v>
      </c>
      <c r="J157" s="5" t="str">
        <f t="array" ref="J157">INDEX('Data Log'!$K$2:$K$196,MATCH('Data Log_BI'!$A157,'Data Log'!$B$2:$B$196,0))</f>
        <v>#N/A</v>
      </c>
      <c r="K157" s="5" t="str">
        <f t="array" ref="K157">INDEX('Data Log'!$L$2:$L$196,MATCH('Data Log_BI'!$A157,'Data Log'!$B$2:$B$196,0))</f>
        <v>#N/A</v>
      </c>
      <c r="L157" s="4" t="str">
        <f t="array" ref="L157">INDEX('Data Log'!$M$2:$M$196,MATCH('Data Log_BI'!$A157,'Data Log'!$B$2:$B$196,0))</f>
        <v>#N/A</v>
      </c>
      <c r="M157" s="4" t="str">
        <f t="array" ref="M157">INDEX('Data Log'!$N$2:$N$196,MATCH('Data Log_BI'!$A157,'Data Log'!$B$2:$B$196,0))</f>
        <v>#N/A</v>
      </c>
      <c r="N157" s="1" t="str">
        <f t="array" ref="N157">INDEX('Data Log'!$O$2:$O$196,MATCH('Data Log_BI'!$A157,'Data Log'!$B$2:$B$196,0))</f>
        <v>#N/A</v>
      </c>
      <c r="O157" s="9">
        <f t="array" ref="O157">INDEX('Data Log'!$P$2:$P$196,MATCH('Data Log_BI'!$A157,'Data Log'!$AO$2:$AO$196,0))</f>
        <v>45135.57824</v>
      </c>
      <c r="P157" s="1" t="str">
        <f t="array" ref="P157">INDEX('Data Log'!$Q$2:$Q$196,MATCH('Data Log_BI'!$A157,'Data Log'!$AO$2:$AO$196,0))</f>
        <v/>
      </c>
      <c r="Q157" s="1" t="str">
        <f t="array" ref="Q157">INDEX('Data Log'!$R$2:$R$196,MATCH('Data Log_BI'!$A157,'Data Log'!$AO$2:$AO$196,0))</f>
        <v/>
      </c>
      <c r="R157" s="1" t="str">
        <f t="array" ref="R157">INDEX('Data Log'!$S$2:$S$196,MATCH('Data Log_BI'!$A157,'Data Log'!$AO$2:$AO$196,0))</f>
        <v/>
      </c>
      <c r="S157" s="4" t="str">
        <f t="array" ref="S157">INDEX('Data Log'!$T$2:$T$196,MATCH('Data Log_BI'!$A157,'Data Log'!$AO$2:$AO$196,0))</f>
        <v/>
      </c>
      <c r="T157" s="1" t="str">
        <f t="array" ref="T157">INDEX('Data Log'!$U$2:$U$196,MATCH('Data Log_BI'!$A157,'Data Log'!$AO$2:$AO$196,0))</f>
        <v/>
      </c>
      <c r="U157" s="1" t="str">
        <f t="array" ref="U157">INDEX('Data Log'!$V$2:$V$196,MATCH('Data Log_BI'!$A157,'Data Log'!$AO$2:$AO$196,0))</f>
        <v/>
      </c>
      <c r="V157" s="9" t="str">
        <f t="array" ref="V157">INDEX('Data Log'!$W$2:$W$196,MATCH('Data Log_BI'!$A157,'Data Log'!$AO$2:$AO$196,0))</f>
        <v/>
      </c>
      <c r="W157" s="1" t="str">
        <f t="array" ref="W157">INDEX('Data Log'!$X$2:$X$196,MATCH('Data Log_BI'!$A157,'Data Log'!$AO$2:$AO$196,0))</f>
        <v/>
      </c>
      <c r="X157" s="1" t="str">
        <f t="array" ref="X157">INDEX('Data Log'!$Y$2:$Y$196,MATCH('Data Log_BI'!$A157,'Data Log'!$AO$2:$AO$196,0))</f>
        <v/>
      </c>
      <c r="Y157" s="9" t="str">
        <f t="array" ref="Y157">INDEX('Data Log'!$Z$2:$Z$196,MATCH('Data Log_BI'!$A157,'Data Log'!$AO$2:$AO$196,0))</f>
        <v/>
      </c>
      <c r="Z157" s="1" t="str">
        <f t="array" ref="Z157">INDEX('Data Log'!$AA$2:$AA$196,MATCH('Data Log_BI'!$A157,'Data Log'!$AO$2:$AO$196,0))</f>
        <v/>
      </c>
      <c r="AA157" s="1" t="str">
        <f t="array" ref="AA157">INDEX('Data Log'!$AB$2:$AB$196,MATCH('Data Log_BI'!$A157,'Data Log'!$AO$2:$AO$196,0))</f>
        <v/>
      </c>
      <c r="AB157" s="9" t="str">
        <f t="array" ref="AB157">INDEX('Data Log'!$AC$2:$AC$196,MATCH('Data Log_BI'!$A157,'Data Log'!$AO$2:$AO$196,0))</f>
        <v/>
      </c>
      <c r="AC157" s="1" t="str">
        <f t="array" ref="AC157">INDEX('Data Log'!$AD$2:$AD$196,MATCH('Data Log_BI'!$A157,'Data Log'!$AO$2:$AO$196,0))</f>
        <v/>
      </c>
      <c r="AD157" s="1" t="str">
        <f t="array" ref="AD157">INDEX('Data Log'!$AE$2:$AE$196,MATCH('Data Log_BI'!$A157,'Data Log'!$AO$2:$AO$196,0))</f>
        <v/>
      </c>
      <c r="AE157" s="1" t="str">
        <f t="array" ref="AE157">INDEX('Data Log'!$AF$2:$AF$196,MATCH('Data Log_BI'!$A157,'Data Log'!$AO$2:$AO$196,0))</f>
        <v/>
      </c>
      <c r="AF157" s="9" t="str">
        <f t="array" ref="AF157">INDEX('Data Log'!$AG$2:$AG$196,MATCH('Data Log_BI'!$A157,'Data Log'!$AO$2:$AO$196,0))</f>
        <v/>
      </c>
      <c r="AG157" s="5" t="str">
        <f t="array" ref="AG157">INDEX('Data Log'!$AH$2:$AH$196,MATCH('Data Log_BI'!$A157,'Data Log'!$AO$2:$AO$196,0))</f>
        <v/>
      </c>
      <c r="AH157" s="15">
        <f t="array" ref="AH157">INDEX('Data Log'!$AI$2:$AI$196,MATCH('Data Log_BI'!$A157,'Data Log'!$AO$2:$AO$196,0))</f>
        <v>0</v>
      </c>
      <c r="AI157" s="1" t="str">
        <f t="array" ref="AI157">INDEX('Data Log'!$AJ$2:$AJ$196,MATCH('Data Log_BI'!$A157,'Data Log'!$AO$2:$AO$196,0))</f>
        <v/>
      </c>
      <c r="AJ157" s="9" t="str">
        <f t="array" ref="AJ157">INDEX('Data Log'!$AK$2:$AK$196,MATCH('Data Log_BI'!$A157,'Data Log'!$AO$2:$AO$196,0))</f>
        <v/>
      </c>
      <c r="AK157" s="1" t="str">
        <f t="array" ref="AK157">INDEX('Data Log'!$AL$2:$AL$196,MATCH('Data Log_BI'!$A157,'Data Log'!$AO$2:$AO$196,0))</f>
        <v/>
      </c>
      <c r="AL157" s="1" t="str">
        <f t="array" ref="AL157">INDEX('Data Log'!$AM$2:$AM$196,MATCH('Data Log_BI'!$A157,'Data Log'!$AO$2:$AO$196,0))</f>
        <v/>
      </c>
      <c r="AM157" s="9" t="str">
        <f t="array" ref="AM157">INDEX('Data Log'!$AN$2:$AN$196,MATCH('Data Log_BI'!$A157,'Data Log'!$AO$2:$AO$196,0))</f>
        <v/>
      </c>
      <c r="AN157" s="1">
        <f t="array" ref="AN157">INDEX('Data Log'!$A$2:$A$196,MATCH('Data Log_BI'!$A157,'Data Log'!$AO$2:$AO$196,0))</f>
        <v>574</v>
      </c>
    </row>
    <row r="158" ht="15.75" customHeight="1">
      <c r="A158" s="1" t="s">
        <v>1066</v>
      </c>
      <c r="B158" s="1" t="str">
        <f t="array" ref="B158">INDEX('Data Log'!$C$2:$C$196,MATCH('Data Log_BI'!$A158,'Data Log'!$AO$2:$AO$196,0))</f>
        <v>AC</v>
      </c>
      <c r="C158" s="9" t="str">
        <f t="array" ref="C158">INDEX('Data Log'!$D$2:$D$196,MATCH('Data Log_BI'!$A158,'Data Log'!$B$2:$B$196,0))</f>
        <v>#N/A</v>
      </c>
      <c r="D158" s="4" t="str">
        <f t="array" ref="D158">INDEX('Data Log'!$E$2:$E$196,MATCH('Data Log_BI'!$A158,'Data Log'!$B$2:$B$196,0))</f>
        <v>#N/A</v>
      </c>
      <c r="E158" s="4" t="str">
        <f t="array" ref="E158">INDEX('Data Log'!$F$2:$F$196,MATCH('Data Log_BI'!$A158,'Data Log'!$B$2:$B$196,0))</f>
        <v>#N/A</v>
      </c>
      <c r="F158" s="4" t="str">
        <f t="array" ref="F158">INDEX('Data Log'!$G$2:$G$196,MATCH('Data Log_BI'!$A158,'Data Log'!$B$2:$B$196,0))</f>
        <v>#N/A</v>
      </c>
      <c r="G158" s="14" t="str">
        <f t="array" ref="G158">INDEX('Data Log'!$H$2:$H$196,MATCH('Data Log_BI'!$A158,'Data Log'!$B$2:$B$196,0))</f>
        <v>#N/A</v>
      </c>
      <c r="H158" s="14" t="str">
        <f t="array" ref="H158">INDEX('Data Log'!$I$2:$I$196,MATCH('Data Log_BI'!$A158,'Data Log'!$B$2:$B$196,0))</f>
        <v>#N/A</v>
      </c>
      <c r="I158" s="5" t="str">
        <f t="array" ref="I158">INDEX('Data Log'!$J$2:$J$196,MATCH('Data Log_BI'!$A158,'Data Log'!$B$2:$B$196,0))</f>
        <v>#N/A</v>
      </c>
      <c r="J158" s="5" t="str">
        <f t="array" ref="J158">INDEX('Data Log'!$K$2:$K$196,MATCH('Data Log_BI'!$A158,'Data Log'!$B$2:$B$196,0))</f>
        <v>#N/A</v>
      </c>
      <c r="K158" s="5" t="str">
        <f t="array" ref="K158">INDEX('Data Log'!$L$2:$L$196,MATCH('Data Log_BI'!$A158,'Data Log'!$B$2:$B$196,0))</f>
        <v>#N/A</v>
      </c>
      <c r="L158" s="4" t="str">
        <f t="array" ref="L158">INDEX('Data Log'!$M$2:$M$196,MATCH('Data Log_BI'!$A158,'Data Log'!$B$2:$B$196,0))</f>
        <v>#N/A</v>
      </c>
      <c r="M158" s="4" t="str">
        <f t="array" ref="M158">INDEX('Data Log'!$N$2:$N$196,MATCH('Data Log_BI'!$A158,'Data Log'!$B$2:$B$196,0))</f>
        <v>#N/A</v>
      </c>
      <c r="N158" s="1" t="str">
        <f t="array" ref="N158">INDEX('Data Log'!$O$2:$O$196,MATCH('Data Log_BI'!$A158,'Data Log'!$B$2:$B$196,0))</f>
        <v>#N/A</v>
      </c>
      <c r="O158" s="9" t="str">
        <f t="array" ref="O158">INDEX('Data Log'!$P$2:$P$196,MATCH('Data Log_BI'!$A158,'Data Log'!$AO$2:$AO$196,0))</f>
        <v/>
      </c>
      <c r="P158" s="1" t="str">
        <f t="array" ref="P158">INDEX('Data Log'!$Q$2:$Q$196,MATCH('Data Log_BI'!$A158,'Data Log'!$AO$2:$AO$196,0))</f>
        <v>ReSubmission</v>
      </c>
      <c r="Q158" s="1" t="str">
        <f t="array" ref="Q158">INDEX('Data Log'!$R$2:$R$196,MATCH('Data Log_BI'!$A158,'Data Log'!$AO$2:$AO$196,0))</f>
        <v/>
      </c>
      <c r="R158" s="1" t="str">
        <f t="array" ref="R158">INDEX('Data Log'!$S$2:$S$196,MATCH('Data Log_BI'!$A158,'Data Log'!$AO$2:$AO$196,0))</f>
        <v/>
      </c>
      <c r="S158" s="4" t="str">
        <f t="array" ref="S158">INDEX('Data Log'!$T$2:$T$196,MATCH('Data Log_BI'!$A158,'Data Log'!$AO$2:$AO$196,0))</f>
        <v/>
      </c>
      <c r="T158" s="1" t="str">
        <f t="array" ref="T158">INDEX('Data Log'!$U$2:$U$196,MATCH('Data Log_BI'!$A158,'Data Log'!$AO$2:$AO$196,0))</f>
        <v/>
      </c>
      <c r="U158" s="1" t="str">
        <f t="array" ref="U158">INDEX('Data Log'!$V$2:$V$196,MATCH('Data Log_BI'!$A158,'Data Log'!$AO$2:$AO$196,0))</f>
        <v/>
      </c>
      <c r="V158" s="9" t="str">
        <f t="array" ref="V158">INDEX('Data Log'!$W$2:$W$196,MATCH('Data Log_BI'!$A158,'Data Log'!$AO$2:$AO$196,0))</f>
        <v/>
      </c>
      <c r="W158" s="1" t="str">
        <f t="array" ref="W158">INDEX('Data Log'!$X$2:$X$196,MATCH('Data Log_BI'!$A158,'Data Log'!$AO$2:$AO$196,0))</f>
        <v/>
      </c>
      <c r="X158" s="1" t="str">
        <f t="array" ref="X158">INDEX('Data Log'!$Y$2:$Y$196,MATCH('Data Log_BI'!$A158,'Data Log'!$AO$2:$AO$196,0))</f>
        <v/>
      </c>
      <c r="Y158" s="9" t="str">
        <f t="array" ref="Y158">INDEX('Data Log'!$Z$2:$Z$196,MATCH('Data Log_BI'!$A158,'Data Log'!$AO$2:$AO$196,0))</f>
        <v/>
      </c>
      <c r="Z158" s="1" t="str">
        <f t="array" ref="Z158">INDEX('Data Log'!$AA$2:$AA$196,MATCH('Data Log_BI'!$A158,'Data Log'!$AO$2:$AO$196,0))</f>
        <v/>
      </c>
      <c r="AA158" s="1" t="str">
        <f t="array" ref="AA158">INDEX('Data Log'!$AB$2:$AB$196,MATCH('Data Log_BI'!$A158,'Data Log'!$AO$2:$AO$196,0))</f>
        <v/>
      </c>
      <c r="AB158" s="9" t="str">
        <f t="array" ref="AB158">INDEX('Data Log'!$AC$2:$AC$196,MATCH('Data Log_BI'!$A158,'Data Log'!$AO$2:$AO$196,0))</f>
        <v/>
      </c>
      <c r="AC158" s="1" t="str">
        <f t="array" ref="AC158">INDEX('Data Log'!$AD$2:$AD$196,MATCH('Data Log_BI'!$A158,'Data Log'!$AO$2:$AO$196,0))</f>
        <v/>
      </c>
      <c r="AD158" s="1" t="str">
        <f t="array" ref="AD158">INDEX('Data Log'!$AE$2:$AE$196,MATCH('Data Log_BI'!$A158,'Data Log'!$AO$2:$AO$196,0))</f>
        <v>Rejected</v>
      </c>
      <c r="AE158" s="1" t="str">
        <f t="array" ref="AE158">INDEX('Data Log'!$AF$2:$AF$196,MATCH('Data Log_BI'!$A158,'Data Log'!$AO$2:$AO$196,0))</f>
        <v>Janagan Kathiramalainathan</v>
      </c>
      <c r="AF158" s="9">
        <f t="array" ref="AF158">INDEX('Data Log'!$AG$2:$AG$196,MATCH('Data Log_BI'!$A158,'Data Log'!$AO$2:$AO$196,0))</f>
        <v>45118.90639</v>
      </c>
      <c r="AG158" s="5" t="str">
        <f t="array" ref="AG158">INDEX('Data Log'!$AH$2:$AH$196,MATCH('Data Log_BI'!$A158,'Data Log'!$AO$2:$AO$196,0))</f>
        <v/>
      </c>
      <c r="AH158" s="15">
        <f t="array" ref="AH158">INDEX('Data Log'!$AI$2:$AI$196,MATCH('Data Log_BI'!$A158,'Data Log'!$AO$2:$AO$196,0))</f>
        <v>0</v>
      </c>
      <c r="AI158" s="1" t="str">
        <f t="array" ref="AI158">INDEX('Data Log'!$AJ$2:$AJ$196,MATCH('Data Log_BI'!$A158,'Data Log'!$AO$2:$AO$196,0))</f>
        <v/>
      </c>
      <c r="AJ158" s="9" t="str">
        <f t="array" ref="AJ158">INDEX('Data Log'!$AK$2:$AK$196,MATCH('Data Log_BI'!$A158,'Data Log'!$AO$2:$AO$196,0))</f>
        <v/>
      </c>
      <c r="AK158" s="1" t="str">
        <f t="array" ref="AK158">INDEX('Data Log'!$AL$2:$AL$196,MATCH('Data Log_BI'!$A158,'Data Log'!$AO$2:$AO$196,0))</f>
        <v/>
      </c>
      <c r="AL158" s="1" t="str">
        <f t="array" ref="AL158">INDEX('Data Log'!$AM$2:$AM$196,MATCH('Data Log_BI'!$A158,'Data Log'!$AO$2:$AO$196,0))</f>
        <v/>
      </c>
      <c r="AM158" s="9" t="str">
        <f t="array" ref="AM158">INDEX('Data Log'!$AN$2:$AN$196,MATCH('Data Log_BI'!$A158,'Data Log'!$AO$2:$AO$196,0))</f>
        <v/>
      </c>
      <c r="AN158" s="1">
        <f t="array" ref="AN158">INDEX('Data Log'!$A$2:$A$196,MATCH('Data Log_BI'!$A158,'Data Log'!$AO$2:$AO$196,0))</f>
        <v>195</v>
      </c>
    </row>
    <row r="159" ht="15.75" customHeight="1">
      <c r="A159" s="1" t="s">
        <v>1067</v>
      </c>
      <c r="B159" s="1" t="str">
        <f t="array" ref="B159">INDEX('Data Log'!$C$2:$C$196,MATCH('Data Log_BI'!$A159,'Data Log'!$AO$2:$AO$196,0))</f>
        <v>AC</v>
      </c>
      <c r="C159" s="9" t="str">
        <f t="array" ref="C159">INDEX('Data Log'!$D$2:$D$196,MATCH('Data Log_BI'!$A159,'Data Log'!$B$2:$B$196,0))</f>
        <v>#N/A</v>
      </c>
      <c r="D159" s="4" t="str">
        <f t="array" ref="D159">INDEX('Data Log'!$E$2:$E$196,MATCH('Data Log_BI'!$A159,'Data Log'!$B$2:$B$196,0))</f>
        <v>#N/A</v>
      </c>
      <c r="E159" s="4" t="str">
        <f t="array" ref="E159">INDEX('Data Log'!$F$2:$F$196,MATCH('Data Log_BI'!$A159,'Data Log'!$B$2:$B$196,0))</f>
        <v>#N/A</v>
      </c>
      <c r="F159" s="4" t="str">
        <f t="array" ref="F159">INDEX('Data Log'!$G$2:$G$196,MATCH('Data Log_BI'!$A159,'Data Log'!$B$2:$B$196,0))</f>
        <v>#N/A</v>
      </c>
      <c r="G159" s="14" t="str">
        <f t="array" ref="G159">INDEX('Data Log'!$H$2:$H$196,MATCH('Data Log_BI'!$A159,'Data Log'!$B$2:$B$196,0))</f>
        <v>#N/A</v>
      </c>
      <c r="H159" s="14" t="str">
        <f t="array" ref="H159">INDEX('Data Log'!$I$2:$I$196,MATCH('Data Log_BI'!$A159,'Data Log'!$B$2:$B$196,0))</f>
        <v>#N/A</v>
      </c>
      <c r="I159" s="5" t="str">
        <f t="array" ref="I159">INDEX('Data Log'!$J$2:$J$196,MATCH('Data Log_BI'!$A159,'Data Log'!$B$2:$B$196,0))</f>
        <v>#N/A</v>
      </c>
      <c r="J159" s="5" t="str">
        <f t="array" ref="J159">INDEX('Data Log'!$K$2:$K$196,MATCH('Data Log_BI'!$A159,'Data Log'!$B$2:$B$196,0))</f>
        <v>#N/A</v>
      </c>
      <c r="K159" s="5" t="str">
        <f t="array" ref="K159">INDEX('Data Log'!$L$2:$L$196,MATCH('Data Log_BI'!$A159,'Data Log'!$B$2:$B$196,0))</f>
        <v>#N/A</v>
      </c>
      <c r="L159" s="4" t="str">
        <f t="array" ref="L159">INDEX('Data Log'!$M$2:$M$196,MATCH('Data Log_BI'!$A159,'Data Log'!$B$2:$B$196,0))</f>
        <v>#N/A</v>
      </c>
      <c r="M159" s="4" t="str">
        <f t="array" ref="M159">INDEX('Data Log'!$N$2:$N$196,MATCH('Data Log_BI'!$A159,'Data Log'!$B$2:$B$196,0))</f>
        <v>#N/A</v>
      </c>
      <c r="N159" s="1" t="str">
        <f t="array" ref="N159">INDEX('Data Log'!$O$2:$O$196,MATCH('Data Log_BI'!$A159,'Data Log'!$B$2:$B$196,0))</f>
        <v>#N/A</v>
      </c>
      <c r="O159" s="9" t="str">
        <f t="array" ref="O159">INDEX('Data Log'!$P$2:$P$196,MATCH('Data Log_BI'!$A159,'Data Log'!$AO$2:$AO$196,0))</f>
        <v/>
      </c>
      <c r="P159" s="1" t="str">
        <f t="array" ref="P159">INDEX('Data Log'!$Q$2:$Q$196,MATCH('Data Log_BI'!$A159,'Data Log'!$AO$2:$AO$196,0))</f>
        <v>ReSubmission</v>
      </c>
      <c r="Q159" s="1" t="str">
        <f t="array" ref="Q159">INDEX('Data Log'!$R$2:$R$196,MATCH('Data Log_BI'!$A159,'Data Log'!$AO$2:$AO$196,0))</f>
        <v/>
      </c>
      <c r="R159" s="1" t="str">
        <f t="array" ref="R159">INDEX('Data Log'!$S$2:$S$196,MATCH('Data Log_BI'!$A159,'Data Log'!$AO$2:$AO$196,0))</f>
        <v/>
      </c>
      <c r="S159" s="4" t="str">
        <f t="array" ref="S159">INDEX('Data Log'!$T$2:$T$196,MATCH('Data Log_BI'!$A159,'Data Log'!$AO$2:$AO$196,0))</f>
        <v/>
      </c>
      <c r="T159" s="1" t="str">
        <f t="array" ref="T159">INDEX('Data Log'!$U$2:$U$196,MATCH('Data Log_BI'!$A159,'Data Log'!$AO$2:$AO$196,0))</f>
        <v/>
      </c>
      <c r="U159" s="1" t="str">
        <f t="array" ref="U159">INDEX('Data Log'!$V$2:$V$196,MATCH('Data Log_BI'!$A159,'Data Log'!$AO$2:$AO$196,0))</f>
        <v/>
      </c>
      <c r="V159" s="9" t="str">
        <f t="array" ref="V159">INDEX('Data Log'!$W$2:$W$196,MATCH('Data Log_BI'!$A159,'Data Log'!$AO$2:$AO$196,0))</f>
        <v/>
      </c>
      <c r="W159" s="1" t="str">
        <f t="array" ref="W159">INDEX('Data Log'!$X$2:$X$196,MATCH('Data Log_BI'!$A159,'Data Log'!$AO$2:$AO$196,0))</f>
        <v/>
      </c>
      <c r="X159" s="1" t="str">
        <f t="array" ref="X159">INDEX('Data Log'!$Y$2:$Y$196,MATCH('Data Log_BI'!$A159,'Data Log'!$AO$2:$AO$196,0))</f>
        <v/>
      </c>
      <c r="Y159" s="9" t="str">
        <f t="array" ref="Y159">INDEX('Data Log'!$Z$2:$Z$196,MATCH('Data Log_BI'!$A159,'Data Log'!$AO$2:$AO$196,0))</f>
        <v/>
      </c>
      <c r="Z159" s="1" t="str">
        <f t="array" ref="Z159">INDEX('Data Log'!$AA$2:$AA$196,MATCH('Data Log_BI'!$A159,'Data Log'!$AO$2:$AO$196,0))</f>
        <v/>
      </c>
      <c r="AA159" s="1" t="str">
        <f t="array" ref="AA159">INDEX('Data Log'!$AB$2:$AB$196,MATCH('Data Log_BI'!$A159,'Data Log'!$AO$2:$AO$196,0))</f>
        <v/>
      </c>
      <c r="AB159" s="9" t="str">
        <f t="array" ref="AB159">INDEX('Data Log'!$AC$2:$AC$196,MATCH('Data Log_BI'!$A159,'Data Log'!$AO$2:$AO$196,0))</f>
        <v/>
      </c>
      <c r="AC159" s="1" t="str">
        <f t="array" ref="AC159">INDEX('Data Log'!$AD$2:$AD$196,MATCH('Data Log_BI'!$A159,'Data Log'!$AO$2:$AO$196,0))</f>
        <v/>
      </c>
      <c r="AD159" s="1" t="str">
        <f t="array" ref="AD159">INDEX('Data Log'!$AE$2:$AE$196,MATCH('Data Log_BI'!$A159,'Data Log'!$AO$2:$AO$196,0))</f>
        <v/>
      </c>
      <c r="AE159" s="1" t="str">
        <f t="array" ref="AE159">INDEX('Data Log'!$AF$2:$AF$196,MATCH('Data Log_BI'!$A159,'Data Log'!$AO$2:$AO$196,0))</f>
        <v/>
      </c>
      <c r="AF159" s="9" t="str">
        <f t="array" ref="AF159">INDEX('Data Log'!$AG$2:$AG$196,MATCH('Data Log_BI'!$A159,'Data Log'!$AO$2:$AO$196,0))</f>
        <v/>
      </c>
      <c r="AG159" s="5" t="str">
        <f t="array" ref="AG159">INDEX('Data Log'!$AH$2:$AH$196,MATCH('Data Log_BI'!$A159,'Data Log'!$AO$2:$AO$196,0))</f>
        <v/>
      </c>
      <c r="AH159" s="15">
        <f t="array" ref="AH159">INDEX('Data Log'!$AI$2:$AI$196,MATCH('Data Log_BI'!$A159,'Data Log'!$AO$2:$AO$196,0))</f>
        <v>0</v>
      </c>
      <c r="AI159" s="1" t="str">
        <f t="array" ref="AI159">INDEX('Data Log'!$AJ$2:$AJ$196,MATCH('Data Log_BI'!$A159,'Data Log'!$AO$2:$AO$196,0))</f>
        <v>Janagan Kathiramalainathan</v>
      </c>
      <c r="AJ159" s="9">
        <f t="array" ref="AJ159">INDEX('Data Log'!$AK$2:$AK$196,MATCH('Data Log_BI'!$A159,'Data Log'!$AO$2:$AO$196,0))</f>
        <v>45118.9103</v>
      </c>
      <c r="AK159" s="1" t="str">
        <f t="array" ref="AK159">INDEX('Data Log'!$AL$2:$AL$196,MATCH('Data Log_BI'!$A159,'Data Log'!$AO$2:$AO$196,0))</f>
        <v/>
      </c>
      <c r="AL159" s="1" t="str">
        <f t="array" ref="AL159">INDEX('Data Log'!$AM$2:$AM$196,MATCH('Data Log_BI'!$A159,'Data Log'!$AO$2:$AO$196,0))</f>
        <v/>
      </c>
      <c r="AM159" s="9" t="str">
        <f t="array" ref="AM159">INDEX('Data Log'!$AN$2:$AN$196,MATCH('Data Log_BI'!$A159,'Data Log'!$AO$2:$AO$196,0))</f>
        <v/>
      </c>
      <c r="AN159" s="1">
        <f t="array" ref="AN159">INDEX('Data Log'!$A$2:$A$196,MATCH('Data Log_BI'!$A159,'Data Log'!$AO$2:$AO$196,0))</f>
        <v>200</v>
      </c>
    </row>
    <row r="160" ht="15.75" customHeight="1">
      <c r="A160" s="1" t="s">
        <v>1068</v>
      </c>
      <c r="B160" s="1" t="str">
        <f t="array" ref="B160">INDEX('Data Log'!$C$2:$C$196,MATCH('Data Log_BI'!$A160,'Data Log'!$AO$2:$AO$196,0))</f>
        <v>AC</v>
      </c>
      <c r="C160" s="9" t="str">
        <f t="array" ref="C160">INDEX('Data Log'!$D$2:$D$196,MATCH('Data Log_BI'!$A160,'Data Log'!$B$2:$B$196,0))</f>
        <v>#N/A</v>
      </c>
      <c r="D160" s="4" t="str">
        <f t="array" ref="D160">INDEX('Data Log'!$E$2:$E$196,MATCH('Data Log_BI'!$A160,'Data Log'!$B$2:$B$196,0))</f>
        <v>#N/A</v>
      </c>
      <c r="E160" s="4" t="str">
        <f t="array" ref="E160">INDEX('Data Log'!$F$2:$F$196,MATCH('Data Log_BI'!$A160,'Data Log'!$B$2:$B$196,0))</f>
        <v>#N/A</v>
      </c>
      <c r="F160" s="4" t="str">
        <f t="array" ref="F160">INDEX('Data Log'!$G$2:$G$196,MATCH('Data Log_BI'!$A160,'Data Log'!$B$2:$B$196,0))</f>
        <v>#N/A</v>
      </c>
      <c r="G160" s="14" t="str">
        <f t="array" ref="G160">INDEX('Data Log'!$H$2:$H$196,MATCH('Data Log_BI'!$A160,'Data Log'!$B$2:$B$196,0))</f>
        <v>#N/A</v>
      </c>
      <c r="H160" s="14" t="str">
        <f t="array" ref="H160">INDEX('Data Log'!$I$2:$I$196,MATCH('Data Log_BI'!$A160,'Data Log'!$B$2:$B$196,0))</f>
        <v>#N/A</v>
      </c>
      <c r="I160" s="5" t="str">
        <f t="array" ref="I160">INDEX('Data Log'!$J$2:$J$196,MATCH('Data Log_BI'!$A160,'Data Log'!$B$2:$B$196,0))</f>
        <v>#N/A</v>
      </c>
      <c r="J160" s="5" t="str">
        <f t="array" ref="J160">INDEX('Data Log'!$K$2:$K$196,MATCH('Data Log_BI'!$A160,'Data Log'!$B$2:$B$196,0))</f>
        <v>#N/A</v>
      </c>
      <c r="K160" s="5" t="str">
        <f t="array" ref="K160">INDEX('Data Log'!$L$2:$L$196,MATCH('Data Log_BI'!$A160,'Data Log'!$B$2:$B$196,0))</f>
        <v>#N/A</v>
      </c>
      <c r="L160" s="4" t="str">
        <f t="array" ref="L160">INDEX('Data Log'!$M$2:$M$196,MATCH('Data Log_BI'!$A160,'Data Log'!$B$2:$B$196,0))</f>
        <v>#N/A</v>
      </c>
      <c r="M160" s="4" t="str">
        <f t="array" ref="M160">INDEX('Data Log'!$N$2:$N$196,MATCH('Data Log_BI'!$A160,'Data Log'!$B$2:$B$196,0))</f>
        <v>#N/A</v>
      </c>
      <c r="N160" s="1" t="str">
        <f t="array" ref="N160">INDEX('Data Log'!$O$2:$O$196,MATCH('Data Log_BI'!$A160,'Data Log'!$B$2:$B$196,0))</f>
        <v>#N/A</v>
      </c>
      <c r="O160" s="9" t="str">
        <f t="array" ref="O160">INDEX('Data Log'!$P$2:$P$196,MATCH('Data Log_BI'!$A160,'Data Log'!$AO$2:$AO$196,0))</f>
        <v/>
      </c>
      <c r="P160" s="1" t="str">
        <f t="array" ref="P160">INDEX('Data Log'!$Q$2:$Q$196,MATCH('Data Log_BI'!$A160,'Data Log'!$AO$2:$AO$196,0))</f>
        <v/>
      </c>
      <c r="Q160" s="1" t="str">
        <f t="array" ref="Q160">INDEX('Data Log'!$R$2:$R$196,MATCH('Data Log_BI'!$A160,'Data Log'!$AO$2:$AO$196,0))</f>
        <v>Rejected</v>
      </c>
      <c r="R160" s="1" t="str">
        <f t="array" ref="R160">INDEX('Data Log'!$S$2:$S$196,MATCH('Data Log_BI'!$A160,'Data Log'!$AO$2:$AO$196,0))</f>
        <v>Janagan Kathiramalainathan</v>
      </c>
      <c r="S160" s="4">
        <f t="array" ref="S160">INDEX('Data Log'!$T$2:$T$196,MATCH('Data Log_BI'!$A160,'Data Log'!$AO$2:$AO$196,0))</f>
        <v>45118.90448</v>
      </c>
      <c r="T160" s="1" t="str">
        <f t="array" ref="T160">INDEX('Data Log'!$U$2:$U$196,MATCH('Data Log_BI'!$A160,'Data Log'!$AO$2:$AO$196,0))</f>
        <v/>
      </c>
      <c r="U160" s="1" t="str">
        <f t="array" ref="U160">INDEX('Data Log'!$V$2:$V$196,MATCH('Data Log_BI'!$A160,'Data Log'!$AO$2:$AO$196,0))</f>
        <v/>
      </c>
      <c r="V160" s="9" t="str">
        <f t="array" ref="V160">INDEX('Data Log'!$W$2:$W$196,MATCH('Data Log_BI'!$A160,'Data Log'!$AO$2:$AO$196,0))</f>
        <v/>
      </c>
      <c r="W160" s="1" t="str">
        <f t="array" ref="W160">INDEX('Data Log'!$X$2:$X$196,MATCH('Data Log_BI'!$A160,'Data Log'!$AO$2:$AO$196,0))</f>
        <v/>
      </c>
      <c r="X160" s="1" t="str">
        <f t="array" ref="X160">INDEX('Data Log'!$Y$2:$Y$196,MATCH('Data Log_BI'!$A160,'Data Log'!$AO$2:$AO$196,0))</f>
        <v/>
      </c>
      <c r="Y160" s="9" t="str">
        <f t="array" ref="Y160">INDEX('Data Log'!$Z$2:$Z$196,MATCH('Data Log_BI'!$A160,'Data Log'!$AO$2:$AO$196,0))</f>
        <v/>
      </c>
      <c r="Z160" s="1" t="str">
        <f t="array" ref="Z160">INDEX('Data Log'!$AA$2:$AA$196,MATCH('Data Log_BI'!$A160,'Data Log'!$AO$2:$AO$196,0))</f>
        <v/>
      </c>
      <c r="AA160" s="1" t="str">
        <f t="array" ref="AA160">INDEX('Data Log'!$AB$2:$AB$196,MATCH('Data Log_BI'!$A160,'Data Log'!$AO$2:$AO$196,0))</f>
        <v/>
      </c>
      <c r="AB160" s="9" t="str">
        <f t="array" ref="AB160">INDEX('Data Log'!$AC$2:$AC$196,MATCH('Data Log_BI'!$A160,'Data Log'!$AO$2:$AO$196,0))</f>
        <v/>
      </c>
      <c r="AC160" s="1" t="str">
        <f t="array" ref="AC160">INDEX('Data Log'!$AD$2:$AD$196,MATCH('Data Log_BI'!$A160,'Data Log'!$AO$2:$AO$196,0))</f>
        <v/>
      </c>
      <c r="AD160" s="1" t="str">
        <f t="array" ref="AD160">INDEX('Data Log'!$AE$2:$AE$196,MATCH('Data Log_BI'!$A160,'Data Log'!$AO$2:$AO$196,0))</f>
        <v/>
      </c>
      <c r="AE160" s="1" t="str">
        <f t="array" ref="AE160">INDEX('Data Log'!$AF$2:$AF$196,MATCH('Data Log_BI'!$A160,'Data Log'!$AO$2:$AO$196,0))</f>
        <v/>
      </c>
      <c r="AF160" s="9" t="str">
        <f t="array" ref="AF160">INDEX('Data Log'!$AG$2:$AG$196,MATCH('Data Log_BI'!$A160,'Data Log'!$AO$2:$AO$196,0))</f>
        <v/>
      </c>
      <c r="AG160" s="5" t="str">
        <f t="array" ref="AG160">INDEX('Data Log'!$AH$2:$AH$196,MATCH('Data Log_BI'!$A160,'Data Log'!$AO$2:$AO$196,0))</f>
        <v/>
      </c>
      <c r="AH160" s="15">
        <f t="array" ref="AH160">INDEX('Data Log'!$AI$2:$AI$196,MATCH('Data Log_BI'!$A160,'Data Log'!$AO$2:$AO$196,0))</f>
        <v>0</v>
      </c>
      <c r="AI160" s="1" t="str">
        <f t="array" ref="AI160">INDEX('Data Log'!$AJ$2:$AJ$196,MATCH('Data Log_BI'!$A160,'Data Log'!$AO$2:$AO$196,0))</f>
        <v/>
      </c>
      <c r="AJ160" s="9" t="str">
        <f t="array" ref="AJ160">INDEX('Data Log'!$AK$2:$AK$196,MATCH('Data Log_BI'!$A160,'Data Log'!$AO$2:$AO$196,0))</f>
        <v/>
      </c>
      <c r="AK160" s="1" t="str">
        <f t="array" ref="AK160">INDEX('Data Log'!$AL$2:$AL$196,MATCH('Data Log_BI'!$A160,'Data Log'!$AO$2:$AO$196,0))</f>
        <v/>
      </c>
      <c r="AL160" s="1" t="str">
        <f t="array" ref="AL160">INDEX('Data Log'!$AM$2:$AM$196,MATCH('Data Log_BI'!$A160,'Data Log'!$AO$2:$AO$196,0))</f>
        <v/>
      </c>
      <c r="AM160" s="9" t="str">
        <f t="array" ref="AM160">INDEX('Data Log'!$AN$2:$AN$196,MATCH('Data Log_BI'!$A160,'Data Log'!$AO$2:$AO$196,0))</f>
        <v/>
      </c>
      <c r="AN160" s="1">
        <f t="array" ref="AN160">INDEX('Data Log'!$A$2:$A$196,MATCH('Data Log_BI'!$A160,'Data Log'!$AO$2:$AO$196,0))</f>
        <v>190</v>
      </c>
    </row>
    <row r="161" ht="15.75" customHeight="1">
      <c r="A161" s="1" t="s">
        <v>1069</v>
      </c>
      <c r="B161" s="1" t="str">
        <f t="array" ref="B161">INDEX('Data Log'!$C$2:$C$196,MATCH('Data Log_BI'!$A161,'Data Log'!$AO$2:$AO$196,0))</f>
        <v>AC</v>
      </c>
      <c r="C161" s="9" t="str">
        <f t="array" ref="C161">INDEX('Data Log'!$D$2:$D$196,MATCH('Data Log_BI'!$A161,'Data Log'!$B$2:$B$196,0))</f>
        <v>#N/A</v>
      </c>
      <c r="D161" s="4" t="str">
        <f t="array" ref="D161">INDEX('Data Log'!$E$2:$E$196,MATCH('Data Log_BI'!$A161,'Data Log'!$B$2:$B$196,0))</f>
        <v>#N/A</v>
      </c>
      <c r="E161" s="4" t="str">
        <f t="array" ref="E161">INDEX('Data Log'!$F$2:$F$196,MATCH('Data Log_BI'!$A161,'Data Log'!$B$2:$B$196,0))</f>
        <v>#N/A</v>
      </c>
      <c r="F161" s="4" t="str">
        <f t="array" ref="F161">INDEX('Data Log'!$G$2:$G$196,MATCH('Data Log_BI'!$A161,'Data Log'!$B$2:$B$196,0))</f>
        <v>#N/A</v>
      </c>
      <c r="G161" s="14" t="str">
        <f t="array" ref="G161">INDEX('Data Log'!$H$2:$H$196,MATCH('Data Log_BI'!$A161,'Data Log'!$B$2:$B$196,0))</f>
        <v>#N/A</v>
      </c>
      <c r="H161" s="14" t="str">
        <f t="array" ref="H161">INDEX('Data Log'!$I$2:$I$196,MATCH('Data Log_BI'!$A161,'Data Log'!$B$2:$B$196,0))</f>
        <v>#N/A</v>
      </c>
      <c r="I161" s="5" t="str">
        <f t="array" ref="I161">INDEX('Data Log'!$J$2:$J$196,MATCH('Data Log_BI'!$A161,'Data Log'!$B$2:$B$196,0))</f>
        <v>#N/A</v>
      </c>
      <c r="J161" s="5" t="str">
        <f t="array" ref="J161">INDEX('Data Log'!$K$2:$K$196,MATCH('Data Log_BI'!$A161,'Data Log'!$B$2:$B$196,0))</f>
        <v>#N/A</v>
      </c>
      <c r="K161" s="5" t="str">
        <f t="array" ref="K161">INDEX('Data Log'!$L$2:$L$196,MATCH('Data Log_BI'!$A161,'Data Log'!$B$2:$B$196,0))</f>
        <v>#N/A</v>
      </c>
      <c r="L161" s="4" t="str">
        <f t="array" ref="L161">INDEX('Data Log'!$M$2:$M$196,MATCH('Data Log_BI'!$A161,'Data Log'!$B$2:$B$196,0))</f>
        <v>#N/A</v>
      </c>
      <c r="M161" s="4" t="str">
        <f t="array" ref="M161">INDEX('Data Log'!$N$2:$N$196,MATCH('Data Log_BI'!$A161,'Data Log'!$B$2:$B$196,0))</f>
        <v>#N/A</v>
      </c>
      <c r="N161" s="1" t="str">
        <f t="array" ref="N161">INDEX('Data Log'!$O$2:$O$196,MATCH('Data Log_BI'!$A161,'Data Log'!$B$2:$B$196,0))</f>
        <v>#N/A</v>
      </c>
      <c r="O161" s="9" t="str">
        <f t="array" ref="O161">INDEX('Data Log'!$P$2:$P$196,MATCH('Data Log_BI'!$A161,'Data Log'!$AO$2:$AO$196,0))</f>
        <v/>
      </c>
      <c r="P161" s="1" t="str">
        <f t="array" ref="P161">INDEX('Data Log'!$Q$2:$Q$196,MATCH('Data Log_BI'!$A161,'Data Log'!$AO$2:$AO$196,0))</f>
        <v>ReSubmission</v>
      </c>
      <c r="Q161" s="1" t="str">
        <f t="array" ref="Q161">INDEX('Data Log'!$R$2:$R$196,MATCH('Data Log_BI'!$A161,'Data Log'!$AO$2:$AO$196,0))</f>
        <v/>
      </c>
      <c r="R161" s="1" t="str">
        <f t="array" ref="R161">INDEX('Data Log'!$S$2:$S$196,MATCH('Data Log_BI'!$A161,'Data Log'!$AO$2:$AO$196,0))</f>
        <v/>
      </c>
      <c r="S161" s="4" t="str">
        <f t="array" ref="S161">INDEX('Data Log'!$T$2:$T$196,MATCH('Data Log_BI'!$A161,'Data Log'!$AO$2:$AO$196,0))</f>
        <v/>
      </c>
      <c r="T161" s="1" t="str">
        <f t="array" ref="T161">INDEX('Data Log'!$U$2:$U$196,MATCH('Data Log_BI'!$A161,'Data Log'!$AO$2:$AO$196,0))</f>
        <v/>
      </c>
      <c r="U161" s="1" t="str">
        <f t="array" ref="U161">INDEX('Data Log'!$V$2:$V$196,MATCH('Data Log_BI'!$A161,'Data Log'!$AO$2:$AO$196,0))</f>
        <v/>
      </c>
      <c r="V161" s="9" t="str">
        <f t="array" ref="V161">INDEX('Data Log'!$W$2:$W$196,MATCH('Data Log_BI'!$A161,'Data Log'!$AO$2:$AO$196,0))</f>
        <v/>
      </c>
      <c r="W161" s="1" t="str">
        <f t="array" ref="W161">INDEX('Data Log'!$X$2:$X$196,MATCH('Data Log_BI'!$A161,'Data Log'!$AO$2:$AO$196,0))</f>
        <v/>
      </c>
      <c r="X161" s="1" t="str">
        <f t="array" ref="X161">INDEX('Data Log'!$Y$2:$Y$196,MATCH('Data Log_BI'!$A161,'Data Log'!$AO$2:$AO$196,0))</f>
        <v/>
      </c>
      <c r="Y161" s="9" t="str">
        <f t="array" ref="Y161">INDEX('Data Log'!$Z$2:$Z$196,MATCH('Data Log_BI'!$A161,'Data Log'!$AO$2:$AO$196,0))</f>
        <v/>
      </c>
      <c r="Z161" s="1" t="str">
        <f t="array" ref="Z161">INDEX('Data Log'!$AA$2:$AA$196,MATCH('Data Log_BI'!$A161,'Data Log'!$AO$2:$AO$196,0))</f>
        <v/>
      </c>
      <c r="AA161" s="1" t="str">
        <f t="array" ref="AA161">INDEX('Data Log'!$AB$2:$AB$196,MATCH('Data Log_BI'!$A161,'Data Log'!$AO$2:$AO$196,0))</f>
        <v/>
      </c>
      <c r="AB161" s="9" t="str">
        <f t="array" ref="AB161">INDEX('Data Log'!$AC$2:$AC$196,MATCH('Data Log_BI'!$A161,'Data Log'!$AO$2:$AO$196,0))</f>
        <v/>
      </c>
      <c r="AC161" s="1" t="str">
        <f t="array" ref="AC161">INDEX('Data Log'!$AD$2:$AD$196,MATCH('Data Log_BI'!$A161,'Data Log'!$AO$2:$AO$196,0))</f>
        <v/>
      </c>
      <c r="AD161" s="1" t="str">
        <f t="array" ref="AD161">INDEX('Data Log'!$AE$2:$AE$196,MATCH('Data Log_BI'!$A161,'Data Log'!$AO$2:$AO$196,0))</f>
        <v/>
      </c>
      <c r="AE161" s="1" t="str">
        <f t="array" ref="AE161">INDEX('Data Log'!$AF$2:$AF$196,MATCH('Data Log_BI'!$A161,'Data Log'!$AO$2:$AO$196,0))</f>
        <v/>
      </c>
      <c r="AF161" s="9" t="str">
        <f t="array" ref="AF161">INDEX('Data Log'!$AG$2:$AG$196,MATCH('Data Log_BI'!$A161,'Data Log'!$AO$2:$AO$196,0))</f>
        <v/>
      </c>
      <c r="AG161" s="5" t="str">
        <f t="array" ref="AG161">INDEX('Data Log'!$AH$2:$AH$196,MATCH('Data Log_BI'!$A161,'Data Log'!$AO$2:$AO$196,0))</f>
        <v/>
      </c>
      <c r="AH161" s="15">
        <f t="array" ref="AH161">INDEX('Data Log'!$AI$2:$AI$196,MATCH('Data Log_BI'!$A161,'Data Log'!$AO$2:$AO$196,0))</f>
        <v>0</v>
      </c>
      <c r="AI161" s="1" t="str">
        <f t="array" ref="AI161">INDEX('Data Log'!$AJ$2:$AJ$196,MATCH('Data Log_BI'!$A161,'Data Log'!$AO$2:$AO$196,0))</f>
        <v/>
      </c>
      <c r="AJ161" s="9" t="str">
        <f t="array" ref="AJ161">INDEX('Data Log'!$AK$2:$AK$196,MATCH('Data Log_BI'!$A161,'Data Log'!$AO$2:$AO$196,0))</f>
        <v/>
      </c>
      <c r="AK161" s="1" t="str">
        <f t="array" ref="AK161">INDEX('Data Log'!$AL$2:$AL$196,MATCH('Data Log_BI'!$A161,'Data Log'!$AO$2:$AO$196,0))</f>
        <v>Completed</v>
      </c>
      <c r="AL161" s="1" t="str">
        <f t="array" ref="AL161">INDEX('Data Log'!$AM$2:$AM$196,MATCH('Data Log_BI'!$A161,'Data Log'!$AO$2:$AO$196,0))</f>
        <v>Janagan Kathiramalainathan</v>
      </c>
      <c r="AM161" s="9">
        <f t="array" ref="AM161">INDEX('Data Log'!$AN$2:$AN$196,MATCH('Data Log_BI'!$A161,'Data Log'!$AO$2:$AO$196,0))</f>
        <v>45118.91045</v>
      </c>
      <c r="AN161" s="1">
        <f t="array" ref="AN161">INDEX('Data Log'!$A$2:$A$196,MATCH('Data Log_BI'!$A161,'Data Log'!$AO$2:$AO$196,0))</f>
        <v>201</v>
      </c>
    </row>
    <row r="162" ht="15.75" customHeight="1">
      <c r="A162" s="1" t="s">
        <v>1070</v>
      </c>
      <c r="B162" s="1" t="str">
        <f t="array" ref="B162">INDEX('Data Log'!$C$2:$C$196,MATCH('Data Log_BI'!$A162,'Data Log'!$AO$2:$AO$196,0))</f>
        <v>AC</v>
      </c>
      <c r="C162" s="9" t="str">
        <f t="array" ref="C162">INDEX('Data Log'!$D$2:$D$196,MATCH('Data Log_BI'!$A162,'Data Log'!$B$2:$B$196,0))</f>
        <v>#N/A</v>
      </c>
      <c r="D162" s="4" t="str">
        <f t="array" ref="D162">INDEX('Data Log'!$E$2:$E$196,MATCH('Data Log_BI'!$A162,'Data Log'!$B$2:$B$196,0))</f>
        <v>#N/A</v>
      </c>
      <c r="E162" s="4" t="str">
        <f t="array" ref="E162">INDEX('Data Log'!$F$2:$F$196,MATCH('Data Log_BI'!$A162,'Data Log'!$B$2:$B$196,0))</f>
        <v>#N/A</v>
      </c>
      <c r="F162" s="4" t="str">
        <f t="array" ref="F162">INDEX('Data Log'!$G$2:$G$196,MATCH('Data Log_BI'!$A162,'Data Log'!$B$2:$B$196,0))</f>
        <v>#N/A</v>
      </c>
      <c r="G162" s="14" t="str">
        <f t="array" ref="G162">INDEX('Data Log'!$H$2:$H$196,MATCH('Data Log_BI'!$A162,'Data Log'!$B$2:$B$196,0))</f>
        <v>#N/A</v>
      </c>
      <c r="H162" s="14" t="str">
        <f t="array" ref="H162">INDEX('Data Log'!$I$2:$I$196,MATCH('Data Log_BI'!$A162,'Data Log'!$B$2:$B$196,0))</f>
        <v>#N/A</v>
      </c>
      <c r="I162" s="5" t="str">
        <f t="array" ref="I162">INDEX('Data Log'!$J$2:$J$196,MATCH('Data Log_BI'!$A162,'Data Log'!$B$2:$B$196,0))</f>
        <v>#N/A</v>
      </c>
      <c r="J162" s="5" t="str">
        <f t="array" ref="J162">INDEX('Data Log'!$K$2:$K$196,MATCH('Data Log_BI'!$A162,'Data Log'!$B$2:$B$196,0))</f>
        <v>#N/A</v>
      </c>
      <c r="K162" s="5" t="str">
        <f t="array" ref="K162">INDEX('Data Log'!$L$2:$L$196,MATCH('Data Log_BI'!$A162,'Data Log'!$B$2:$B$196,0))</f>
        <v>#N/A</v>
      </c>
      <c r="L162" s="4" t="str">
        <f t="array" ref="L162">INDEX('Data Log'!$M$2:$M$196,MATCH('Data Log_BI'!$A162,'Data Log'!$B$2:$B$196,0))</f>
        <v>#N/A</v>
      </c>
      <c r="M162" s="4" t="str">
        <f t="array" ref="M162">INDEX('Data Log'!$N$2:$N$196,MATCH('Data Log_BI'!$A162,'Data Log'!$B$2:$B$196,0))</f>
        <v>#N/A</v>
      </c>
      <c r="N162" s="1" t="str">
        <f t="array" ref="N162">INDEX('Data Log'!$O$2:$O$196,MATCH('Data Log_BI'!$A162,'Data Log'!$B$2:$B$196,0))</f>
        <v>#N/A</v>
      </c>
      <c r="O162" s="9" t="str">
        <f t="array" ref="O162">INDEX('Data Log'!$P$2:$P$196,MATCH('Data Log_BI'!$A162,'Data Log'!$AO$2:$AO$196,0))</f>
        <v/>
      </c>
      <c r="P162" s="1" t="str">
        <f t="array" ref="P162">INDEX('Data Log'!$Q$2:$Q$196,MATCH('Data Log_BI'!$A162,'Data Log'!$AO$2:$AO$196,0))</f>
        <v/>
      </c>
      <c r="Q162" s="1" t="str">
        <f t="array" ref="Q162">INDEX('Data Log'!$R$2:$R$196,MATCH('Data Log_BI'!$A162,'Data Log'!$AO$2:$AO$196,0))</f>
        <v/>
      </c>
      <c r="R162" s="1" t="str">
        <f t="array" ref="R162">INDEX('Data Log'!$S$2:$S$196,MATCH('Data Log_BI'!$A162,'Data Log'!$AO$2:$AO$196,0))</f>
        <v/>
      </c>
      <c r="S162" s="4" t="str">
        <f t="array" ref="S162">INDEX('Data Log'!$T$2:$T$196,MATCH('Data Log_BI'!$A162,'Data Log'!$AO$2:$AO$196,0))</f>
        <v/>
      </c>
      <c r="T162" s="1" t="str">
        <f t="array" ref="T162">INDEX('Data Log'!$U$2:$U$196,MATCH('Data Log_BI'!$A162,'Data Log'!$AO$2:$AO$196,0))</f>
        <v/>
      </c>
      <c r="U162" s="1" t="str">
        <f t="array" ref="U162">INDEX('Data Log'!$V$2:$V$196,MATCH('Data Log_BI'!$A162,'Data Log'!$AO$2:$AO$196,0))</f>
        <v/>
      </c>
      <c r="V162" s="9" t="str">
        <f t="array" ref="V162">INDEX('Data Log'!$W$2:$W$196,MATCH('Data Log_BI'!$A162,'Data Log'!$AO$2:$AO$196,0))</f>
        <v/>
      </c>
      <c r="W162" s="1" t="str">
        <f t="array" ref="W162">INDEX('Data Log'!$X$2:$X$196,MATCH('Data Log_BI'!$A162,'Data Log'!$AO$2:$AO$196,0))</f>
        <v/>
      </c>
      <c r="X162" s="1" t="str">
        <f t="array" ref="X162">INDEX('Data Log'!$Y$2:$Y$196,MATCH('Data Log_BI'!$A162,'Data Log'!$AO$2:$AO$196,0))</f>
        <v/>
      </c>
      <c r="Y162" s="9" t="str">
        <f t="array" ref="Y162">INDEX('Data Log'!$Z$2:$Z$196,MATCH('Data Log_BI'!$A162,'Data Log'!$AO$2:$AO$196,0))</f>
        <v/>
      </c>
      <c r="Z162" s="1" t="str">
        <f t="array" ref="Z162">INDEX('Data Log'!$AA$2:$AA$196,MATCH('Data Log_BI'!$A162,'Data Log'!$AO$2:$AO$196,0))</f>
        <v/>
      </c>
      <c r="AA162" s="1" t="str">
        <f t="array" ref="AA162">INDEX('Data Log'!$AB$2:$AB$196,MATCH('Data Log_BI'!$A162,'Data Log'!$AO$2:$AO$196,0))</f>
        <v/>
      </c>
      <c r="AB162" s="9" t="str">
        <f t="array" ref="AB162">INDEX('Data Log'!$AC$2:$AC$196,MATCH('Data Log_BI'!$A162,'Data Log'!$AO$2:$AO$196,0))</f>
        <v/>
      </c>
      <c r="AC162" s="1" t="str">
        <f t="array" ref="AC162">INDEX('Data Log'!$AD$2:$AD$196,MATCH('Data Log_BI'!$A162,'Data Log'!$AO$2:$AO$196,0))</f>
        <v/>
      </c>
      <c r="AD162" s="1" t="str">
        <f t="array" ref="AD162">INDEX('Data Log'!$AE$2:$AE$196,MATCH('Data Log_BI'!$A162,'Data Log'!$AO$2:$AO$196,0))</f>
        <v/>
      </c>
      <c r="AE162" s="1" t="str">
        <f t="array" ref="AE162">INDEX('Data Log'!$AF$2:$AF$196,MATCH('Data Log_BI'!$A162,'Data Log'!$AO$2:$AO$196,0))</f>
        <v/>
      </c>
      <c r="AF162" s="9" t="str">
        <f t="array" ref="AF162">INDEX('Data Log'!$AG$2:$AG$196,MATCH('Data Log_BI'!$A162,'Data Log'!$AO$2:$AO$196,0))</f>
        <v/>
      </c>
      <c r="AG162" s="5" t="str">
        <f t="array" ref="AG162">INDEX('Data Log'!$AH$2:$AH$196,MATCH('Data Log_BI'!$A162,'Data Log'!$AO$2:$AO$196,0))</f>
        <v/>
      </c>
      <c r="AH162" s="15">
        <f t="array" ref="AH162">INDEX('Data Log'!$AI$2:$AI$196,MATCH('Data Log_BI'!$A162,'Data Log'!$AO$2:$AO$196,0))</f>
        <v>0</v>
      </c>
      <c r="AI162" s="1" t="str">
        <f t="array" ref="AI162">INDEX('Data Log'!$AJ$2:$AJ$196,MATCH('Data Log_BI'!$A162,'Data Log'!$AO$2:$AO$196,0))</f>
        <v/>
      </c>
      <c r="AJ162" s="9" t="str">
        <f t="array" ref="AJ162">INDEX('Data Log'!$AK$2:$AK$196,MATCH('Data Log_BI'!$A162,'Data Log'!$AO$2:$AO$196,0))</f>
        <v/>
      </c>
      <c r="AK162" s="1" t="str">
        <f t="array" ref="AK162">INDEX('Data Log'!$AL$2:$AL$196,MATCH('Data Log_BI'!$A162,'Data Log'!$AO$2:$AO$196,0))</f>
        <v/>
      </c>
      <c r="AL162" s="1" t="str">
        <f t="array" ref="AL162">INDEX('Data Log'!$AM$2:$AM$196,MATCH('Data Log_BI'!$A162,'Data Log'!$AO$2:$AO$196,0))</f>
        <v/>
      </c>
      <c r="AM162" s="9" t="str">
        <f t="array" ref="AM162">INDEX('Data Log'!$AN$2:$AN$196,MATCH('Data Log_BI'!$A162,'Data Log'!$AO$2:$AO$196,0))</f>
        <v/>
      </c>
      <c r="AN162" s="1">
        <f t="array" ref="AN162">INDEX('Data Log'!$A$2:$A$196,MATCH('Data Log_BI'!$A162,'Data Log'!$AO$2:$AO$196,0))</f>
        <v>158</v>
      </c>
    </row>
    <row r="163" ht="15.75" customHeight="1">
      <c r="A163" s="1" t="s">
        <v>1071</v>
      </c>
      <c r="B163" s="1" t="str">
        <f t="array" ref="B163">INDEX('Data Log'!$C$2:$C$196,MATCH('Data Log_BI'!$A163,'Data Log'!$AO$2:$AO$196,0))</f>
        <v>AC</v>
      </c>
      <c r="C163" s="9" t="str">
        <f t="array" ref="C163">INDEX('Data Log'!$D$2:$D$196,MATCH('Data Log_BI'!$A163,'Data Log'!$B$2:$B$196,0))</f>
        <v>#N/A</v>
      </c>
      <c r="D163" s="4" t="str">
        <f t="array" ref="D163">INDEX('Data Log'!$E$2:$E$196,MATCH('Data Log_BI'!$A163,'Data Log'!$B$2:$B$196,0))</f>
        <v>#N/A</v>
      </c>
      <c r="E163" s="4" t="str">
        <f t="array" ref="E163">INDEX('Data Log'!$F$2:$F$196,MATCH('Data Log_BI'!$A163,'Data Log'!$B$2:$B$196,0))</f>
        <v>#N/A</v>
      </c>
      <c r="F163" s="4" t="str">
        <f t="array" ref="F163">INDEX('Data Log'!$G$2:$G$196,MATCH('Data Log_BI'!$A163,'Data Log'!$B$2:$B$196,0))</f>
        <v>#N/A</v>
      </c>
      <c r="G163" s="14" t="str">
        <f t="array" ref="G163">INDEX('Data Log'!$H$2:$H$196,MATCH('Data Log_BI'!$A163,'Data Log'!$B$2:$B$196,0))</f>
        <v>#N/A</v>
      </c>
      <c r="H163" s="14" t="str">
        <f t="array" ref="H163">INDEX('Data Log'!$I$2:$I$196,MATCH('Data Log_BI'!$A163,'Data Log'!$B$2:$B$196,0))</f>
        <v>#N/A</v>
      </c>
      <c r="I163" s="5" t="str">
        <f t="array" ref="I163">INDEX('Data Log'!$J$2:$J$196,MATCH('Data Log_BI'!$A163,'Data Log'!$B$2:$B$196,0))</f>
        <v>#N/A</v>
      </c>
      <c r="J163" s="5" t="str">
        <f t="array" ref="J163">INDEX('Data Log'!$K$2:$K$196,MATCH('Data Log_BI'!$A163,'Data Log'!$B$2:$B$196,0))</f>
        <v>#N/A</v>
      </c>
      <c r="K163" s="5" t="str">
        <f t="array" ref="K163">INDEX('Data Log'!$L$2:$L$196,MATCH('Data Log_BI'!$A163,'Data Log'!$B$2:$B$196,0))</f>
        <v>#N/A</v>
      </c>
      <c r="L163" s="4" t="str">
        <f t="array" ref="L163">INDEX('Data Log'!$M$2:$M$196,MATCH('Data Log_BI'!$A163,'Data Log'!$B$2:$B$196,0))</f>
        <v>#N/A</v>
      </c>
      <c r="M163" s="4" t="str">
        <f t="array" ref="M163">INDEX('Data Log'!$N$2:$N$196,MATCH('Data Log_BI'!$A163,'Data Log'!$B$2:$B$196,0))</f>
        <v>#N/A</v>
      </c>
      <c r="N163" s="1" t="str">
        <f t="array" ref="N163">INDEX('Data Log'!$O$2:$O$196,MATCH('Data Log_BI'!$A163,'Data Log'!$B$2:$B$196,0))</f>
        <v>#N/A</v>
      </c>
      <c r="O163" s="9">
        <f t="array" ref="O163">INDEX('Data Log'!$P$2:$P$196,MATCH('Data Log_BI'!$A163,'Data Log'!$AO$2:$AO$196,0))</f>
        <v>45118.90484</v>
      </c>
      <c r="P163" s="1" t="str">
        <f t="array" ref="P163">INDEX('Data Log'!$Q$2:$Q$196,MATCH('Data Log_BI'!$A163,'Data Log'!$AO$2:$AO$196,0))</f>
        <v>ReSubmission</v>
      </c>
      <c r="Q163" s="1" t="str">
        <f t="array" ref="Q163">INDEX('Data Log'!$R$2:$R$196,MATCH('Data Log_BI'!$A163,'Data Log'!$AO$2:$AO$196,0))</f>
        <v/>
      </c>
      <c r="R163" s="1" t="str">
        <f t="array" ref="R163">INDEX('Data Log'!$S$2:$S$196,MATCH('Data Log_BI'!$A163,'Data Log'!$AO$2:$AO$196,0))</f>
        <v/>
      </c>
      <c r="S163" s="4" t="str">
        <f t="array" ref="S163">INDEX('Data Log'!$T$2:$T$196,MATCH('Data Log_BI'!$A163,'Data Log'!$AO$2:$AO$196,0))</f>
        <v/>
      </c>
      <c r="T163" s="1" t="str">
        <f t="array" ref="T163">INDEX('Data Log'!$U$2:$U$196,MATCH('Data Log_BI'!$A163,'Data Log'!$AO$2:$AO$196,0))</f>
        <v/>
      </c>
      <c r="U163" s="1" t="str">
        <f t="array" ref="U163">INDEX('Data Log'!$V$2:$V$196,MATCH('Data Log_BI'!$A163,'Data Log'!$AO$2:$AO$196,0))</f>
        <v/>
      </c>
      <c r="V163" s="9" t="str">
        <f t="array" ref="V163">INDEX('Data Log'!$W$2:$W$196,MATCH('Data Log_BI'!$A163,'Data Log'!$AO$2:$AO$196,0))</f>
        <v/>
      </c>
      <c r="W163" s="1" t="str">
        <f t="array" ref="W163">INDEX('Data Log'!$X$2:$X$196,MATCH('Data Log_BI'!$A163,'Data Log'!$AO$2:$AO$196,0))</f>
        <v/>
      </c>
      <c r="X163" s="1" t="str">
        <f t="array" ref="X163">INDEX('Data Log'!$Y$2:$Y$196,MATCH('Data Log_BI'!$A163,'Data Log'!$AO$2:$AO$196,0))</f>
        <v/>
      </c>
      <c r="Y163" s="9" t="str">
        <f t="array" ref="Y163">INDEX('Data Log'!$Z$2:$Z$196,MATCH('Data Log_BI'!$A163,'Data Log'!$AO$2:$AO$196,0))</f>
        <v/>
      </c>
      <c r="Z163" s="1" t="str">
        <f t="array" ref="Z163">INDEX('Data Log'!$AA$2:$AA$196,MATCH('Data Log_BI'!$A163,'Data Log'!$AO$2:$AO$196,0))</f>
        <v/>
      </c>
      <c r="AA163" s="1" t="str">
        <f t="array" ref="AA163">INDEX('Data Log'!$AB$2:$AB$196,MATCH('Data Log_BI'!$A163,'Data Log'!$AO$2:$AO$196,0))</f>
        <v/>
      </c>
      <c r="AB163" s="9" t="str">
        <f t="array" ref="AB163">INDEX('Data Log'!$AC$2:$AC$196,MATCH('Data Log_BI'!$A163,'Data Log'!$AO$2:$AO$196,0))</f>
        <v/>
      </c>
      <c r="AC163" s="1" t="str">
        <f t="array" ref="AC163">INDEX('Data Log'!$AD$2:$AD$196,MATCH('Data Log_BI'!$A163,'Data Log'!$AO$2:$AO$196,0))</f>
        <v/>
      </c>
      <c r="AD163" s="1" t="str">
        <f t="array" ref="AD163">INDEX('Data Log'!$AE$2:$AE$196,MATCH('Data Log_BI'!$A163,'Data Log'!$AO$2:$AO$196,0))</f>
        <v/>
      </c>
      <c r="AE163" s="1" t="str">
        <f t="array" ref="AE163">INDEX('Data Log'!$AF$2:$AF$196,MATCH('Data Log_BI'!$A163,'Data Log'!$AO$2:$AO$196,0))</f>
        <v/>
      </c>
      <c r="AF163" s="9" t="str">
        <f t="array" ref="AF163">INDEX('Data Log'!$AG$2:$AG$196,MATCH('Data Log_BI'!$A163,'Data Log'!$AO$2:$AO$196,0))</f>
        <v/>
      </c>
      <c r="AG163" s="5" t="str">
        <f t="array" ref="AG163">INDEX('Data Log'!$AH$2:$AH$196,MATCH('Data Log_BI'!$A163,'Data Log'!$AO$2:$AO$196,0))</f>
        <v/>
      </c>
      <c r="AH163" s="15">
        <f t="array" ref="AH163">INDEX('Data Log'!$AI$2:$AI$196,MATCH('Data Log_BI'!$A163,'Data Log'!$AO$2:$AO$196,0))</f>
        <v>0</v>
      </c>
      <c r="AI163" s="1" t="str">
        <f t="array" ref="AI163">INDEX('Data Log'!$AJ$2:$AJ$196,MATCH('Data Log_BI'!$A163,'Data Log'!$AO$2:$AO$196,0))</f>
        <v/>
      </c>
      <c r="AJ163" s="9" t="str">
        <f t="array" ref="AJ163">INDEX('Data Log'!$AK$2:$AK$196,MATCH('Data Log_BI'!$A163,'Data Log'!$AO$2:$AO$196,0))</f>
        <v/>
      </c>
      <c r="AK163" s="1" t="str">
        <f t="array" ref="AK163">INDEX('Data Log'!$AL$2:$AL$196,MATCH('Data Log_BI'!$A163,'Data Log'!$AO$2:$AO$196,0))</f>
        <v/>
      </c>
      <c r="AL163" s="1" t="str">
        <f t="array" ref="AL163">INDEX('Data Log'!$AM$2:$AM$196,MATCH('Data Log_BI'!$A163,'Data Log'!$AO$2:$AO$196,0))</f>
        <v/>
      </c>
      <c r="AM163" s="9" t="str">
        <f t="array" ref="AM163">INDEX('Data Log'!$AN$2:$AN$196,MATCH('Data Log_BI'!$A163,'Data Log'!$AO$2:$AO$196,0))</f>
        <v/>
      </c>
      <c r="AN163" s="1">
        <f t="array" ref="AN163">INDEX('Data Log'!$A$2:$A$196,MATCH('Data Log_BI'!$A163,'Data Log'!$AO$2:$AO$196,0))</f>
        <v>191</v>
      </c>
    </row>
    <row r="164" ht="15.75" customHeight="1">
      <c r="A164" s="1" t="s">
        <v>1072</v>
      </c>
      <c r="B164" s="1" t="str">
        <f t="array" ref="B164">INDEX('Data Log'!$C$2:$C$196,MATCH('Data Log_BI'!$A164,'Data Log'!$AO$2:$AO$196,0))</f>
        <v>AC</v>
      </c>
      <c r="C164" s="9" t="str">
        <f t="array" ref="C164">INDEX('Data Log'!$D$2:$D$196,MATCH('Data Log_BI'!$A164,'Data Log'!$B$2:$B$196,0))</f>
        <v>#N/A</v>
      </c>
      <c r="D164" s="4" t="str">
        <f t="array" ref="D164">INDEX('Data Log'!$E$2:$E$196,MATCH('Data Log_BI'!$A164,'Data Log'!$B$2:$B$196,0))</f>
        <v>#N/A</v>
      </c>
      <c r="E164" s="4" t="str">
        <f t="array" ref="E164">INDEX('Data Log'!$F$2:$F$196,MATCH('Data Log_BI'!$A164,'Data Log'!$B$2:$B$196,0))</f>
        <v>#N/A</v>
      </c>
      <c r="F164" s="4" t="str">
        <f t="array" ref="F164">INDEX('Data Log'!$G$2:$G$196,MATCH('Data Log_BI'!$A164,'Data Log'!$B$2:$B$196,0))</f>
        <v>#N/A</v>
      </c>
      <c r="G164" s="14" t="str">
        <f t="array" ref="G164">INDEX('Data Log'!$H$2:$H$196,MATCH('Data Log_BI'!$A164,'Data Log'!$B$2:$B$196,0))</f>
        <v>#N/A</v>
      </c>
      <c r="H164" s="14" t="str">
        <f t="array" ref="H164">INDEX('Data Log'!$I$2:$I$196,MATCH('Data Log_BI'!$A164,'Data Log'!$B$2:$B$196,0))</f>
        <v>#N/A</v>
      </c>
      <c r="I164" s="5" t="str">
        <f t="array" ref="I164">INDEX('Data Log'!$J$2:$J$196,MATCH('Data Log_BI'!$A164,'Data Log'!$B$2:$B$196,0))</f>
        <v>#N/A</v>
      </c>
      <c r="J164" s="5" t="str">
        <f t="array" ref="J164">INDEX('Data Log'!$K$2:$K$196,MATCH('Data Log_BI'!$A164,'Data Log'!$B$2:$B$196,0))</f>
        <v>#N/A</v>
      </c>
      <c r="K164" s="5" t="str">
        <f t="array" ref="K164">INDEX('Data Log'!$L$2:$L$196,MATCH('Data Log_BI'!$A164,'Data Log'!$B$2:$B$196,0))</f>
        <v>#N/A</v>
      </c>
      <c r="L164" s="4" t="str">
        <f t="array" ref="L164">INDEX('Data Log'!$M$2:$M$196,MATCH('Data Log_BI'!$A164,'Data Log'!$B$2:$B$196,0))</f>
        <v>#N/A</v>
      </c>
      <c r="M164" s="4" t="str">
        <f t="array" ref="M164">INDEX('Data Log'!$N$2:$N$196,MATCH('Data Log_BI'!$A164,'Data Log'!$B$2:$B$196,0))</f>
        <v>#N/A</v>
      </c>
      <c r="N164" s="1" t="str">
        <f t="array" ref="N164">INDEX('Data Log'!$O$2:$O$196,MATCH('Data Log_BI'!$A164,'Data Log'!$B$2:$B$196,0))</f>
        <v>#N/A</v>
      </c>
      <c r="O164" s="9">
        <f t="array" ref="O164">INDEX('Data Log'!$P$2:$P$196,MATCH('Data Log_BI'!$A164,'Data Log'!$AO$2:$AO$196,0))</f>
        <v>45118.90575</v>
      </c>
      <c r="P164" s="1" t="str">
        <f t="array" ref="P164">INDEX('Data Log'!$Q$2:$Q$196,MATCH('Data Log_BI'!$A164,'Data Log'!$AO$2:$AO$196,0))</f>
        <v>ReSubmission</v>
      </c>
      <c r="Q164" s="1" t="str">
        <f t="array" ref="Q164">INDEX('Data Log'!$R$2:$R$196,MATCH('Data Log_BI'!$A164,'Data Log'!$AO$2:$AO$196,0))</f>
        <v/>
      </c>
      <c r="R164" s="1" t="str">
        <f t="array" ref="R164">INDEX('Data Log'!$S$2:$S$196,MATCH('Data Log_BI'!$A164,'Data Log'!$AO$2:$AO$196,0))</f>
        <v/>
      </c>
      <c r="S164" s="4" t="str">
        <f t="array" ref="S164">INDEX('Data Log'!$T$2:$T$196,MATCH('Data Log_BI'!$A164,'Data Log'!$AO$2:$AO$196,0))</f>
        <v/>
      </c>
      <c r="T164" s="1" t="str">
        <f t="array" ref="T164">INDEX('Data Log'!$U$2:$U$196,MATCH('Data Log_BI'!$A164,'Data Log'!$AO$2:$AO$196,0))</f>
        <v/>
      </c>
      <c r="U164" s="1" t="str">
        <f t="array" ref="U164">INDEX('Data Log'!$V$2:$V$196,MATCH('Data Log_BI'!$A164,'Data Log'!$AO$2:$AO$196,0))</f>
        <v/>
      </c>
      <c r="V164" s="9" t="str">
        <f t="array" ref="V164">INDEX('Data Log'!$W$2:$W$196,MATCH('Data Log_BI'!$A164,'Data Log'!$AO$2:$AO$196,0))</f>
        <v/>
      </c>
      <c r="W164" s="1" t="str">
        <f t="array" ref="W164">INDEX('Data Log'!$X$2:$X$196,MATCH('Data Log_BI'!$A164,'Data Log'!$AO$2:$AO$196,0))</f>
        <v/>
      </c>
      <c r="X164" s="1" t="str">
        <f t="array" ref="X164">INDEX('Data Log'!$Y$2:$Y$196,MATCH('Data Log_BI'!$A164,'Data Log'!$AO$2:$AO$196,0))</f>
        <v/>
      </c>
      <c r="Y164" s="9" t="str">
        <f t="array" ref="Y164">INDEX('Data Log'!$Z$2:$Z$196,MATCH('Data Log_BI'!$A164,'Data Log'!$AO$2:$AO$196,0))</f>
        <v/>
      </c>
      <c r="Z164" s="1" t="str">
        <f t="array" ref="Z164">INDEX('Data Log'!$AA$2:$AA$196,MATCH('Data Log_BI'!$A164,'Data Log'!$AO$2:$AO$196,0))</f>
        <v/>
      </c>
      <c r="AA164" s="1" t="str">
        <f t="array" ref="AA164">INDEX('Data Log'!$AB$2:$AB$196,MATCH('Data Log_BI'!$A164,'Data Log'!$AO$2:$AO$196,0))</f>
        <v/>
      </c>
      <c r="AB164" s="9" t="str">
        <f t="array" ref="AB164">INDEX('Data Log'!$AC$2:$AC$196,MATCH('Data Log_BI'!$A164,'Data Log'!$AO$2:$AO$196,0))</f>
        <v/>
      </c>
      <c r="AC164" s="1" t="str">
        <f t="array" ref="AC164">INDEX('Data Log'!$AD$2:$AD$196,MATCH('Data Log_BI'!$A164,'Data Log'!$AO$2:$AO$196,0))</f>
        <v/>
      </c>
      <c r="AD164" s="1" t="str">
        <f t="array" ref="AD164">INDEX('Data Log'!$AE$2:$AE$196,MATCH('Data Log_BI'!$A164,'Data Log'!$AO$2:$AO$196,0))</f>
        <v/>
      </c>
      <c r="AE164" s="1" t="str">
        <f t="array" ref="AE164">INDEX('Data Log'!$AF$2:$AF$196,MATCH('Data Log_BI'!$A164,'Data Log'!$AO$2:$AO$196,0))</f>
        <v/>
      </c>
      <c r="AF164" s="9" t="str">
        <f t="array" ref="AF164">INDEX('Data Log'!$AG$2:$AG$196,MATCH('Data Log_BI'!$A164,'Data Log'!$AO$2:$AO$196,0))</f>
        <v/>
      </c>
      <c r="AG164" s="5" t="str">
        <f t="array" ref="AG164">INDEX('Data Log'!$AH$2:$AH$196,MATCH('Data Log_BI'!$A164,'Data Log'!$AO$2:$AO$196,0))</f>
        <v/>
      </c>
      <c r="AH164" s="15">
        <f t="array" ref="AH164">INDEX('Data Log'!$AI$2:$AI$196,MATCH('Data Log_BI'!$A164,'Data Log'!$AO$2:$AO$196,0))</f>
        <v>0</v>
      </c>
      <c r="AI164" s="1" t="str">
        <f t="array" ref="AI164">INDEX('Data Log'!$AJ$2:$AJ$196,MATCH('Data Log_BI'!$A164,'Data Log'!$AO$2:$AO$196,0))</f>
        <v/>
      </c>
      <c r="AJ164" s="9" t="str">
        <f t="array" ref="AJ164">INDEX('Data Log'!$AK$2:$AK$196,MATCH('Data Log_BI'!$A164,'Data Log'!$AO$2:$AO$196,0))</f>
        <v/>
      </c>
      <c r="AK164" s="1" t="str">
        <f t="array" ref="AK164">INDEX('Data Log'!$AL$2:$AL$196,MATCH('Data Log_BI'!$A164,'Data Log'!$AO$2:$AO$196,0))</f>
        <v/>
      </c>
      <c r="AL164" s="1" t="str">
        <f t="array" ref="AL164">INDEX('Data Log'!$AM$2:$AM$196,MATCH('Data Log_BI'!$A164,'Data Log'!$AO$2:$AO$196,0))</f>
        <v/>
      </c>
      <c r="AM164" s="9" t="str">
        <f t="array" ref="AM164">INDEX('Data Log'!$AN$2:$AN$196,MATCH('Data Log_BI'!$A164,'Data Log'!$AO$2:$AO$196,0))</f>
        <v/>
      </c>
      <c r="AN164" s="1">
        <f t="array" ref="AN164">INDEX('Data Log'!$A$2:$A$196,MATCH('Data Log_BI'!$A164,'Data Log'!$AO$2:$AO$196,0))</f>
        <v>197</v>
      </c>
    </row>
    <row r="165" ht="15.75" customHeight="1">
      <c r="A165" s="1" t="s">
        <v>1073</v>
      </c>
      <c r="B165" s="1" t="str">
        <f t="array" ref="B165">INDEX('Data Log'!$C$2:$C$196,MATCH('Data Log_BI'!$A165,'Data Log'!$AO$2:$AO$196,0))</f>
        <v>AC</v>
      </c>
      <c r="C165" s="9" t="str">
        <f t="array" ref="C165">INDEX('Data Log'!$D$2:$D$196,MATCH('Data Log_BI'!$A165,'Data Log'!$B$2:$B$196,0))</f>
        <v>#N/A</v>
      </c>
      <c r="D165" s="4" t="str">
        <f t="array" ref="D165">INDEX('Data Log'!$E$2:$E$196,MATCH('Data Log_BI'!$A165,'Data Log'!$B$2:$B$196,0))</f>
        <v>#N/A</v>
      </c>
      <c r="E165" s="4" t="str">
        <f t="array" ref="E165">INDEX('Data Log'!$F$2:$F$196,MATCH('Data Log_BI'!$A165,'Data Log'!$B$2:$B$196,0))</f>
        <v>#N/A</v>
      </c>
      <c r="F165" s="4" t="str">
        <f t="array" ref="F165">INDEX('Data Log'!$G$2:$G$196,MATCH('Data Log_BI'!$A165,'Data Log'!$B$2:$B$196,0))</f>
        <v>#N/A</v>
      </c>
      <c r="G165" s="14" t="str">
        <f t="array" ref="G165">INDEX('Data Log'!$H$2:$H$196,MATCH('Data Log_BI'!$A165,'Data Log'!$B$2:$B$196,0))</f>
        <v>#N/A</v>
      </c>
      <c r="H165" s="14" t="str">
        <f t="array" ref="H165">INDEX('Data Log'!$I$2:$I$196,MATCH('Data Log_BI'!$A165,'Data Log'!$B$2:$B$196,0))</f>
        <v>#N/A</v>
      </c>
      <c r="I165" s="5" t="str">
        <f t="array" ref="I165">INDEX('Data Log'!$J$2:$J$196,MATCH('Data Log_BI'!$A165,'Data Log'!$B$2:$B$196,0))</f>
        <v>#N/A</v>
      </c>
      <c r="J165" s="5" t="str">
        <f t="array" ref="J165">INDEX('Data Log'!$K$2:$K$196,MATCH('Data Log_BI'!$A165,'Data Log'!$B$2:$B$196,0))</f>
        <v>#N/A</v>
      </c>
      <c r="K165" s="5" t="str">
        <f t="array" ref="K165">INDEX('Data Log'!$L$2:$L$196,MATCH('Data Log_BI'!$A165,'Data Log'!$B$2:$B$196,0))</f>
        <v>#N/A</v>
      </c>
      <c r="L165" s="4" t="str">
        <f t="array" ref="L165">INDEX('Data Log'!$M$2:$M$196,MATCH('Data Log_BI'!$A165,'Data Log'!$B$2:$B$196,0))</f>
        <v>#N/A</v>
      </c>
      <c r="M165" s="4" t="str">
        <f t="array" ref="M165">INDEX('Data Log'!$N$2:$N$196,MATCH('Data Log_BI'!$A165,'Data Log'!$B$2:$B$196,0))</f>
        <v>#N/A</v>
      </c>
      <c r="N165" s="1" t="str">
        <f t="array" ref="N165">INDEX('Data Log'!$O$2:$O$196,MATCH('Data Log_BI'!$A165,'Data Log'!$B$2:$B$196,0))</f>
        <v>#N/A</v>
      </c>
      <c r="O165" s="9" t="str">
        <f t="array" ref="O165">INDEX('Data Log'!$P$2:$P$196,MATCH('Data Log_BI'!$A165,'Data Log'!$AO$2:$AO$196,0))</f>
        <v/>
      </c>
      <c r="P165" s="1" t="str">
        <f t="array" ref="P165">INDEX('Data Log'!$Q$2:$Q$196,MATCH('Data Log_BI'!$A165,'Data Log'!$AO$2:$AO$196,0))</f>
        <v>ReSubmission</v>
      </c>
      <c r="Q165" s="1" t="str">
        <f t="array" ref="Q165">INDEX('Data Log'!$R$2:$R$196,MATCH('Data Log_BI'!$A165,'Data Log'!$AO$2:$AO$196,0))</f>
        <v/>
      </c>
      <c r="R165" s="1" t="str">
        <f t="array" ref="R165">INDEX('Data Log'!$S$2:$S$196,MATCH('Data Log_BI'!$A165,'Data Log'!$AO$2:$AO$196,0))</f>
        <v/>
      </c>
      <c r="S165" s="4" t="str">
        <f t="array" ref="S165">INDEX('Data Log'!$T$2:$T$196,MATCH('Data Log_BI'!$A165,'Data Log'!$AO$2:$AO$196,0))</f>
        <v/>
      </c>
      <c r="T165" s="1" t="str">
        <f t="array" ref="T165">INDEX('Data Log'!$U$2:$U$196,MATCH('Data Log_BI'!$A165,'Data Log'!$AO$2:$AO$196,0))</f>
        <v/>
      </c>
      <c r="U165" s="1" t="str">
        <f t="array" ref="U165">INDEX('Data Log'!$V$2:$V$196,MATCH('Data Log_BI'!$A165,'Data Log'!$AO$2:$AO$196,0))</f>
        <v/>
      </c>
      <c r="V165" s="9" t="str">
        <f t="array" ref="V165">INDEX('Data Log'!$W$2:$W$196,MATCH('Data Log_BI'!$A165,'Data Log'!$AO$2:$AO$196,0))</f>
        <v/>
      </c>
      <c r="W165" s="1" t="str">
        <f t="array" ref="W165">INDEX('Data Log'!$X$2:$X$196,MATCH('Data Log_BI'!$A165,'Data Log'!$AO$2:$AO$196,0))</f>
        <v/>
      </c>
      <c r="X165" s="1" t="str">
        <f t="array" ref="X165">INDEX('Data Log'!$Y$2:$Y$196,MATCH('Data Log_BI'!$A165,'Data Log'!$AO$2:$AO$196,0))</f>
        <v/>
      </c>
      <c r="Y165" s="9" t="str">
        <f t="array" ref="Y165">INDEX('Data Log'!$Z$2:$Z$196,MATCH('Data Log_BI'!$A165,'Data Log'!$AO$2:$AO$196,0))</f>
        <v/>
      </c>
      <c r="Z165" s="1" t="str">
        <f t="array" ref="Z165">INDEX('Data Log'!$AA$2:$AA$196,MATCH('Data Log_BI'!$A165,'Data Log'!$AO$2:$AO$196,0))</f>
        <v>Rejected</v>
      </c>
      <c r="AA165" s="1" t="str">
        <f t="array" ref="AA165">INDEX('Data Log'!$AB$2:$AB$196,MATCH('Data Log_BI'!$A165,'Data Log'!$AO$2:$AO$196,0))</f>
        <v>Janagan Kathiramalainathan</v>
      </c>
      <c r="AB165" s="9">
        <f t="array" ref="AB165">INDEX('Data Log'!$AC$2:$AC$196,MATCH('Data Log_BI'!$A165,'Data Log'!$AO$2:$AO$196,0))</f>
        <v>45118.90653</v>
      </c>
      <c r="AC165" s="1" t="str">
        <f t="array" ref="AC165">INDEX('Data Log'!$AD$2:$AD$196,MATCH('Data Log_BI'!$A165,'Data Log'!$AO$2:$AO$196,0))</f>
        <v>Invoice Value</v>
      </c>
      <c r="AD165" s="1" t="str">
        <f t="array" ref="AD165">INDEX('Data Log'!$AE$2:$AE$196,MATCH('Data Log_BI'!$A165,'Data Log'!$AO$2:$AO$196,0))</f>
        <v/>
      </c>
      <c r="AE165" s="1" t="str">
        <f t="array" ref="AE165">INDEX('Data Log'!$AF$2:$AF$196,MATCH('Data Log_BI'!$A165,'Data Log'!$AO$2:$AO$196,0))</f>
        <v/>
      </c>
      <c r="AF165" s="9" t="str">
        <f t="array" ref="AF165">INDEX('Data Log'!$AG$2:$AG$196,MATCH('Data Log_BI'!$A165,'Data Log'!$AO$2:$AO$196,0))</f>
        <v/>
      </c>
      <c r="AG165" s="5" t="str">
        <f t="array" ref="AG165">INDEX('Data Log'!$AH$2:$AH$196,MATCH('Data Log_BI'!$A165,'Data Log'!$AO$2:$AO$196,0))</f>
        <v/>
      </c>
      <c r="AH165" s="15">
        <f t="array" ref="AH165">INDEX('Data Log'!$AI$2:$AI$196,MATCH('Data Log_BI'!$A165,'Data Log'!$AO$2:$AO$196,0))</f>
        <v>0</v>
      </c>
      <c r="AI165" s="1" t="str">
        <f t="array" ref="AI165">INDEX('Data Log'!$AJ$2:$AJ$196,MATCH('Data Log_BI'!$A165,'Data Log'!$AO$2:$AO$196,0))</f>
        <v/>
      </c>
      <c r="AJ165" s="9" t="str">
        <f t="array" ref="AJ165">INDEX('Data Log'!$AK$2:$AK$196,MATCH('Data Log_BI'!$A165,'Data Log'!$AO$2:$AO$196,0))</f>
        <v/>
      </c>
      <c r="AK165" s="1" t="str">
        <f t="array" ref="AK165">INDEX('Data Log'!$AL$2:$AL$196,MATCH('Data Log_BI'!$A165,'Data Log'!$AO$2:$AO$196,0))</f>
        <v/>
      </c>
      <c r="AL165" s="1" t="str">
        <f t="array" ref="AL165">INDEX('Data Log'!$AM$2:$AM$196,MATCH('Data Log_BI'!$A165,'Data Log'!$AO$2:$AO$196,0))</f>
        <v/>
      </c>
      <c r="AM165" s="9" t="str">
        <f t="array" ref="AM165">INDEX('Data Log'!$AN$2:$AN$196,MATCH('Data Log_BI'!$A165,'Data Log'!$AO$2:$AO$196,0))</f>
        <v/>
      </c>
      <c r="AN165" s="1">
        <f t="array" ref="AN165">INDEX('Data Log'!$A$2:$A$196,MATCH('Data Log_BI'!$A165,'Data Log'!$AO$2:$AO$196,0))</f>
        <v>196</v>
      </c>
    </row>
    <row r="166" ht="15.75" customHeight="1">
      <c r="A166" s="1" t="s">
        <v>1074</v>
      </c>
      <c r="B166" s="1" t="str">
        <f t="array" ref="B166">INDEX('Data Log'!$C$2:$C$196,MATCH('Data Log_BI'!$A166,'Data Log'!$AO$2:$AO$196,0))</f>
        <v>AC</v>
      </c>
      <c r="C166" s="9" t="str">
        <f t="array" ref="C166">INDEX('Data Log'!$D$2:$D$196,MATCH('Data Log_BI'!$A166,'Data Log'!$B$2:$B$196,0))</f>
        <v>#N/A</v>
      </c>
      <c r="D166" s="4" t="str">
        <f t="array" ref="D166">INDEX('Data Log'!$E$2:$E$196,MATCH('Data Log_BI'!$A166,'Data Log'!$B$2:$B$196,0))</f>
        <v>#N/A</v>
      </c>
      <c r="E166" s="4" t="str">
        <f t="array" ref="E166">INDEX('Data Log'!$F$2:$F$196,MATCH('Data Log_BI'!$A166,'Data Log'!$B$2:$B$196,0))</f>
        <v>#N/A</v>
      </c>
      <c r="F166" s="4" t="str">
        <f t="array" ref="F166">INDEX('Data Log'!$G$2:$G$196,MATCH('Data Log_BI'!$A166,'Data Log'!$B$2:$B$196,0))</f>
        <v>#N/A</v>
      </c>
      <c r="G166" s="14" t="str">
        <f t="array" ref="G166">INDEX('Data Log'!$H$2:$H$196,MATCH('Data Log_BI'!$A166,'Data Log'!$B$2:$B$196,0))</f>
        <v>#N/A</v>
      </c>
      <c r="H166" s="14" t="str">
        <f t="array" ref="H166">INDEX('Data Log'!$I$2:$I$196,MATCH('Data Log_BI'!$A166,'Data Log'!$B$2:$B$196,0))</f>
        <v>#N/A</v>
      </c>
      <c r="I166" s="5" t="str">
        <f t="array" ref="I166">INDEX('Data Log'!$J$2:$J$196,MATCH('Data Log_BI'!$A166,'Data Log'!$B$2:$B$196,0))</f>
        <v>#N/A</v>
      </c>
      <c r="J166" s="5" t="str">
        <f t="array" ref="J166">INDEX('Data Log'!$K$2:$K$196,MATCH('Data Log_BI'!$A166,'Data Log'!$B$2:$B$196,0))</f>
        <v>#N/A</v>
      </c>
      <c r="K166" s="5" t="str">
        <f t="array" ref="K166">INDEX('Data Log'!$L$2:$L$196,MATCH('Data Log_BI'!$A166,'Data Log'!$B$2:$B$196,0))</f>
        <v>#N/A</v>
      </c>
      <c r="L166" s="4" t="str">
        <f t="array" ref="L166">INDEX('Data Log'!$M$2:$M$196,MATCH('Data Log_BI'!$A166,'Data Log'!$B$2:$B$196,0))</f>
        <v>#N/A</v>
      </c>
      <c r="M166" s="4" t="str">
        <f t="array" ref="M166">INDEX('Data Log'!$N$2:$N$196,MATCH('Data Log_BI'!$A166,'Data Log'!$B$2:$B$196,0))</f>
        <v>#N/A</v>
      </c>
      <c r="N166" s="1" t="str">
        <f t="array" ref="N166">INDEX('Data Log'!$O$2:$O$196,MATCH('Data Log_BI'!$A166,'Data Log'!$B$2:$B$196,0))</f>
        <v>#N/A</v>
      </c>
      <c r="O166" s="9" t="str">
        <f t="array" ref="O166">INDEX('Data Log'!$P$2:$P$196,MATCH('Data Log_BI'!$A166,'Data Log'!$AO$2:$AO$196,0))</f>
        <v/>
      </c>
      <c r="P166" s="1" t="str">
        <f t="array" ref="P166">INDEX('Data Log'!$Q$2:$Q$196,MATCH('Data Log_BI'!$A166,'Data Log'!$AO$2:$AO$196,0))</f>
        <v>ReSubmission</v>
      </c>
      <c r="Q166" s="1" t="str">
        <f t="array" ref="Q166">INDEX('Data Log'!$R$2:$R$196,MATCH('Data Log_BI'!$A166,'Data Log'!$AO$2:$AO$196,0))</f>
        <v/>
      </c>
      <c r="R166" s="1" t="str">
        <f t="array" ref="R166">INDEX('Data Log'!$S$2:$S$196,MATCH('Data Log_BI'!$A166,'Data Log'!$AO$2:$AO$196,0))</f>
        <v/>
      </c>
      <c r="S166" s="4" t="str">
        <f t="array" ref="S166">INDEX('Data Log'!$T$2:$T$196,MATCH('Data Log_BI'!$A166,'Data Log'!$AO$2:$AO$196,0))</f>
        <v/>
      </c>
      <c r="T166" s="1" t="str">
        <f t="array" ref="T166">INDEX('Data Log'!$U$2:$U$196,MATCH('Data Log_BI'!$A166,'Data Log'!$AO$2:$AO$196,0))</f>
        <v/>
      </c>
      <c r="U166" s="1" t="str">
        <f t="array" ref="U166">INDEX('Data Log'!$V$2:$V$196,MATCH('Data Log_BI'!$A166,'Data Log'!$AO$2:$AO$196,0))</f>
        <v/>
      </c>
      <c r="V166" s="9" t="str">
        <f t="array" ref="V166">INDEX('Data Log'!$W$2:$W$196,MATCH('Data Log_BI'!$A166,'Data Log'!$AO$2:$AO$196,0))</f>
        <v/>
      </c>
      <c r="W166" s="1" t="str">
        <f t="array" ref="W166">INDEX('Data Log'!$X$2:$X$196,MATCH('Data Log_BI'!$A166,'Data Log'!$AO$2:$AO$196,0))</f>
        <v/>
      </c>
      <c r="X166" s="1" t="str">
        <f t="array" ref="X166">INDEX('Data Log'!$Y$2:$Y$196,MATCH('Data Log_BI'!$A166,'Data Log'!$AO$2:$AO$196,0))</f>
        <v/>
      </c>
      <c r="Y166" s="9" t="str">
        <f t="array" ref="Y166">INDEX('Data Log'!$Z$2:$Z$196,MATCH('Data Log_BI'!$A166,'Data Log'!$AO$2:$AO$196,0))</f>
        <v/>
      </c>
      <c r="Z166" s="1" t="str">
        <f t="array" ref="Z166">INDEX('Data Log'!$AA$2:$AA$196,MATCH('Data Log_BI'!$A166,'Data Log'!$AO$2:$AO$196,0))</f>
        <v>Rejected</v>
      </c>
      <c r="AA166" s="1" t="str">
        <f t="array" ref="AA166">INDEX('Data Log'!$AB$2:$AB$196,MATCH('Data Log_BI'!$A166,'Data Log'!$AO$2:$AO$196,0))</f>
        <v>Janagan Kathiramalainathan</v>
      </c>
      <c r="AB166" s="9">
        <f t="array" ref="AB166">INDEX('Data Log'!$AC$2:$AC$196,MATCH('Data Log_BI'!$A166,'Data Log'!$AO$2:$AO$196,0))</f>
        <v>45118.90563</v>
      </c>
      <c r="AC166" s="1" t="str">
        <f t="array" ref="AC166">INDEX('Data Log'!$AD$2:$AD$196,MATCH('Data Log_BI'!$A166,'Data Log'!$AO$2:$AO$196,0))</f>
        <v/>
      </c>
      <c r="AD166" s="1" t="str">
        <f t="array" ref="AD166">INDEX('Data Log'!$AE$2:$AE$196,MATCH('Data Log_BI'!$A166,'Data Log'!$AO$2:$AO$196,0))</f>
        <v/>
      </c>
      <c r="AE166" s="1" t="str">
        <f t="array" ref="AE166">INDEX('Data Log'!$AF$2:$AF$196,MATCH('Data Log_BI'!$A166,'Data Log'!$AO$2:$AO$196,0))</f>
        <v/>
      </c>
      <c r="AF166" s="9" t="str">
        <f t="array" ref="AF166">INDEX('Data Log'!$AG$2:$AG$196,MATCH('Data Log_BI'!$A166,'Data Log'!$AO$2:$AO$196,0))</f>
        <v/>
      </c>
      <c r="AG166" s="5" t="str">
        <f t="array" ref="AG166">INDEX('Data Log'!$AH$2:$AH$196,MATCH('Data Log_BI'!$A166,'Data Log'!$AO$2:$AO$196,0))</f>
        <v/>
      </c>
      <c r="AH166" s="15">
        <f t="array" ref="AH166">INDEX('Data Log'!$AI$2:$AI$196,MATCH('Data Log_BI'!$A166,'Data Log'!$AO$2:$AO$196,0))</f>
        <v>0</v>
      </c>
      <c r="AI166" s="1" t="str">
        <f t="array" ref="AI166">INDEX('Data Log'!$AJ$2:$AJ$196,MATCH('Data Log_BI'!$A166,'Data Log'!$AO$2:$AO$196,0))</f>
        <v/>
      </c>
      <c r="AJ166" s="9" t="str">
        <f t="array" ref="AJ166">INDEX('Data Log'!$AK$2:$AK$196,MATCH('Data Log_BI'!$A166,'Data Log'!$AO$2:$AO$196,0))</f>
        <v/>
      </c>
      <c r="AK166" s="1" t="str">
        <f t="array" ref="AK166">INDEX('Data Log'!$AL$2:$AL$196,MATCH('Data Log_BI'!$A166,'Data Log'!$AO$2:$AO$196,0))</f>
        <v/>
      </c>
      <c r="AL166" s="1" t="str">
        <f t="array" ref="AL166">INDEX('Data Log'!$AM$2:$AM$196,MATCH('Data Log_BI'!$A166,'Data Log'!$AO$2:$AO$196,0))</f>
        <v/>
      </c>
      <c r="AM166" s="9" t="str">
        <f t="array" ref="AM166">INDEX('Data Log'!$AN$2:$AN$196,MATCH('Data Log_BI'!$A166,'Data Log'!$AO$2:$AO$196,0))</f>
        <v/>
      </c>
      <c r="AN166" s="1">
        <f t="array" ref="AN166">INDEX('Data Log'!$A$2:$A$196,MATCH('Data Log_BI'!$A166,'Data Log'!$AO$2:$AO$196,0))</f>
        <v>193</v>
      </c>
    </row>
    <row r="167" ht="15.75" customHeight="1">
      <c r="A167" s="1" t="s">
        <v>1075</v>
      </c>
      <c r="B167" s="1" t="str">
        <f t="array" ref="B167">INDEX('Data Log'!$C$2:$C$196,MATCH('Data Log_BI'!$A167,'Data Log'!$AO$2:$AO$196,0))</f>
        <v>AC</v>
      </c>
      <c r="C167" s="9" t="str">
        <f t="array" ref="C167">INDEX('Data Log'!$D$2:$D$196,MATCH('Data Log_BI'!$A167,'Data Log'!$B$2:$B$196,0))</f>
        <v>#N/A</v>
      </c>
      <c r="D167" s="4" t="str">
        <f t="array" ref="D167">INDEX('Data Log'!$E$2:$E$196,MATCH('Data Log_BI'!$A167,'Data Log'!$B$2:$B$196,0))</f>
        <v>#N/A</v>
      </c>
      <c r="E167" s="4" t="str">
        <f t="array" ref="E167">INDEX('Data Log'!$F$2:$F$196,MATCH('Data Log_BI'!$A167,'Data Log'!$B$2:$B$196,0))</f>
        <v>#N/A</v>
      </c>
      <c r="F167" s="4" t="str">
        <f t="array" ref="F167">INDEX('Data Log'!$G$2:$G$196,MATCH('Data Log_BI'!$A167,'Data Log'!$B$2:$B$196,0))</f>
        <v>#N/A</v>
      </c>
      <c r="G167" s="14" t="str">
        <f t="array" ref="G167">INDEX('Data Log'!$H$2:$H$196,MATCH('Data Log_BI'!$A167,'Data Log'!$B$2:$B$196,0))</f>
        <v>#N/A</v>
      </c>
      <c r="H167" s="14" t="str">
        <f t="array" ref="H167">INDEX('Data Log'!$I$2:$I$196,MATCH('Data Log_BI'!$A167,'Data Log'!$B$2:$B$196,0))</f>
        <v>#N/A</v>
      </c>
      <c r="I167" s="5" t="str">
        <f t="array" ref="I167">INDEX('Data Log'!$J$2:$J$196,MATCH('Data Log_BI'!$A167,'Data Log'!$B$2:$B$196,0))</f>
        <v>#N/A</v>
      </c>
      <c r="J167" s="5" t="str">
        <f t="array" ref="J167">INDEX('Data Log'!$K$2:$K$196,MATCH('Data Log_BI'!$A167,'Data Log'!$B$2:$B$196,0))</f>
        <v>#N/A</v>
      </c>
      <c r="K167" s="5" t="str">
        <f t="array" ref="K167">INDEX('Data Log'!$L$2:$L$196,MATCH('Data Log_BI'!$A167,'Data Log'!$B$2:$B$196,0))</f>
        <v>#N/A</v>
      </c>
      <c r="L167" s="4" t="str">
        <f t="array" ref="L167">INDEX('Data Log'!$M$2:$M$196,MATCH('Data Log_BI'!$A167,'Data Log'!$B$2:$B$196,0))</f>
        <v>#N/A</v>
      </c>
      <c r="M167" s="4" t="str">
        <f t="array" ref="M167">INDEX('Data Log'!$N$2:$N$196,MATCH('Data Log_BI'!$A167,'Data Log'!$B$2:$B$196,0))</f>
        <v>#N/A</v>
      </c>
      <c r="N167" s="1" t="str">
        <f t="array" ref="N167">INDEX('Data Log'!$O$2:$O$196,MATCH('Data Log_BI'!$A167,'Data Log'!$B$2:$B$196,0))</f>
        <v>#N/A</v>
      </c>
      <c r="O167" s="9">
        <f t="array" ref="O167">INDEX('Data Log'!$P$2:$P$196,MATCH('Data Log_BI'!$A167,'Data Log'!$AO$2:$AO$196,0))</f>
        <v>45118.90402</v>
      </c>
      <c r="P167" s="1" t="str">
        <f t="array" ref="P167">INDEX('Data Log'!$Q$2:$Q$196,MATCH('Data Log_BI'!$A167,'Data Log'!$AO$2:$AO$196,0))</f>
        <v/>
      </c>
      <c r="Q167" s="1" t="str">
        <f t="array" ref="Q167">INDEX('Data Log'!$R$2:$R$196,MATCH('Data Log_BI'!$A167,'Data Log'!$AO$2:$AO$196,0))</f>
        <v/>
      </c>
      <c r="R167" s="1" t="str">
        <f t="array" ref="R167">INDEX('Data Log'!$S$2:$S$196,MATCH('Data Log_BI'!$A167,'Data Log'!$AO$2:$AO$196,0))</f>
        <v/>
      </c>
      <c r="S167" s="4" t="str">
        <f t="array" ref="S167">INDEX('Data Log'!$T$2:$T$196,MATCH('Data Log_BI'!$A167,'Data Log'!$AO$2:$AO$196,0))</f>
        <v/>
      </c>
      <c r="T167" s="1" t="str">
        <f t="array" ref="T167">INDEX('Data Log'!$U$2:$U$196,MATCH('Data Log_BI'!$A167,'Data Log'!$AO$2:$AO$196,0))</f>
        <v/>
      </c>
      <c r="U167" s="1" t="str">
        <f t="array" ref="U167">INDEX('Data Log'!$V$2:$V$196,MATCH('Data Log_BI'!$A167,'Data Log'!$AO$2:$AO$196,0))</f>
        <v/>
      </c>
      <c r="V167" s="9" t="str">
        <f t="array" ref="V167">INDEX('Data Log'!$W$2:$W$196,MATCH('Data Log_BI'!$A167,'Data Log'!$AO$2:$AO$196,0))</f>
        <v/>
      </c>
      <c r="W167" s="1" t="str">
        <f t="array" ref="W167">INDEX('Data Log'!$X$2:$X$196,MATCH('Data Log_BI'!$A167,'Data Log'!$AO$2:$AO$196,0))</f>
        <v/>
      </c>
      <c r="X167" s="1" t="str">
        <f t="array" ref="X167">INDEX('Data Log'!$Y$2:$Y$196,MATCH('Data Log_BI'!$A167,'Data Log'!$AO$2:$AO$196,0))</f>
        <v/>
      </c>
      <c r="Y167" s="9" t="str">
        <f t="array" ref="Y167">INDEX('Data Log'!$Z$2:$Z$196,MATCH('Data Log_BI'!$A167,'Data Log'!$AO$2:$AO$196,0))</f>
        <v/>
      </c>
      <c r="Z167" s="1" t="str">
        <f t="array" ref="Z167">INDEX('Data Log'!$AA$2:$AA$196,MATCH('Data Log_BI'!$A167,'Data Log'!$AO$2:$AO$196,0))</f>
        <v/>
      </c>
      <c r="AA167" s="1" t="str">
        <f t="array" ref="AA167">INDEX('Data Log'!$AB$2:$AB$196,MATCH('Data Log_BI'!$A167,'Data Log'!$AO$2:$AO$196,0))</f>
        <v/>
      </c>
      <c r="AB167" s="9" t="str">
        <f t="array" ref="AB167">INDEX('Data Log'!$AC$2:$AC$196,MATCH('Data Log_BI'!$A167,'Data Log'!$AO$2:$AO$196,0))</f>
        <v/>
      </c>
      <c r="AC167" s="1" t="str">
        <f t="array" ref="AC167">INDEX('Data Log'!$AD$2:$AD$196,MATCH('Data Log_BI'!$A167,'Data Log'!$AO$2:$AO$196,0))</f>
        <v/>
      </c>
      <c r="AD167" s="1" t="str">
        <f t="array" ref="AD167">INDEX('Data Log'!$AE$2:$AE$196,MATCH('Data Log_BI'!$A167,'Data Log'!$AO$2:$AO$196,0))</f>
        <v/>
      </c>
      <c r="AE167" s="1" t="str">
        <f t="array" ref="AE167">INDEX('Data Log'!$AF$2:$AF$196,MATCH('Data Log_BI'!$A167,'Data Log'!$AO$2:$AO$196,0))</f>
        <v/>
      </c>
      <c r="AF167" s="9" t="str">
        <f t="array" ref="AF167">INDEX('Data Log'!$AG$2:$AG$196,MATCH('Data Log_BI'!$A167,'Data Log'!$AO$2:$AO$196,0))</f>
        <v/>
      </c>
      <c r="AG167" s="5" t="str">
        <f t="array" ref="AG167">INDEX('Data Log'!$AH$2:$AH$196,MATCH('Data Log_BI'!$A167,'Data Log'!$AO$2:$AO$196,0))</f>
        <v/>
      </c>
      <c r="AH167" s="15">
        <f t="array" ref="AH167">INDEX('Data Log'!$AI$2:$AI$196,MATCH('Data Log_BI'!$A167,'Data Log'!$AO$2:$AO$196,0))</f>
        <v>0</v>
      </c>
      <c r="AI167" s="1" t="str">
        <f t="array" ref="AI167">INDEX('Data Log'!$AJ$2:$AJ$196,MATCH('Data Log_BI'!$A167,'Data Log'!$AO$2:$AO$196,0))</f>
        <v/>
      </c>
      <c r="AJ167" s="9" t="str">
        <f t="array" ref="AJ167">INDEX('Data Log'!$AK$2:$AK$196,MATCH('Data Log_BI'!$A167,'Data Log'!$AO$2:$AO$196,0))</f>
        <v/>
      </c>
      <c r="AK167" s="1" t="str">
        <f t="array" ref="AK167">INDEX('Data Log'!$AL$2:$AL$196,MATCH('Data Log_BI'!$A167,'Data Log'!$AO$2:$AO$196,0))</f>
        <v/>
      </c>
      <c r="AL167" s="1" t="str">
        <f t="array" ref="AL167">INDEX('Data Log'!$AM$2:$AM$196,MATCH('Data Log_BI'!$A167,'Data Log'!$AO$2:$AO$196,0))</f>
        <v/>
      </c>
      <c r="AM167" s="9" t="str">
        <f t="array" ref="AM167">INDEX('Data Log'!$AN$2:$AN$196,MATCH('Data Log_BI'!$A167,'Data Log'!$AO$2:$AO$196,0))</f>
        <v/>
      </c>
      <c r="AN167" s="1">
        <f t="array" ref="AN167">INDEX('Data Log'!$A$2:$A$196,MATCH('Data Log_BI'!$A167,'Data Log'!$AO$2:$AO$196,0))</f>
        <v>189</v>
      </c>
    </row>
    <row r="168" ht="15.75" customHeight="1">
      <c r="A168" s="1" t="s">
        <v>1076</v>
      </c>
      <c r="B168" s="1" t="str">
        <f t="array" ref="B168">INDEX('Data Log'!$C$2:$C$196,MATCH('Data Log_BI'!$A168,'Data Log'!$AO$2:$AO$196,0))</f>
        <v>AC</v>
      </c>
      <c r="C168" s="9" t="str">
        <f t="array" ref="C168">INDEX('Data Log'!$D$2:$D$196,MATCH('Data Log_BI'!$A168,'Data Log'!$B$2:$B$196,0))</f>
        <v>#N/A</v>
      </c>
      <c r="D168" s="4" t="str">
        <f t="array" ref="D168">INDEX('Data Log'!$E$2:$E$196,MATCH('Data Log_BI'!$A168,'Data Log'!$B$2:$B$196,0))</f>
        <v>#N/A</v>
      </c>
      <c r="E168" s="4" t="str">
        <f t="array" ref="E168">INDEX('Data Log'!$F$2:$F$196,MATCH('Data Log_BI'!$A168,'Data Log'!$B$2:$B$196,0))</f>
        <v>#N/A</v>
      </c>
      <c r="F168" s="4" t="str">
        <f t="array" ref="F168">INDEX('Data Log'!$G$2:$G$196,MATCH('Data Log_BI'!$A168,'Data Log'!$B$2:$B$196,0))</f>
        <v>#N/A</v>
      </c>
      <c r="G168" s="14" t="str">
        <f t="array" ref="G168">INDEX('Data Log'!$H$2:$H$196,MATCH('Data Log_BI'!$A168,'Data Log'!$B$2:$B$196,0))</f>
        <v>#N/A</v>
      </c>
      <c r="H168" s="14" t="str">
        <f t="array" ref="H168">INDEX('Data Log'!$I$2:$I$196,MATCH('Data Log_BI'!$A168,'Data Log'!$B$2:$B$196,0))</f>
        <v>#N/A</v>
      </c>
      <c r="I168" s="5" t="str">
        <f t="array" ref="I168">INDEX('Data Log'!$J$2:$J$196,MATCH('Data Log_BI'!$A168,'Data Log'!$B$2:$B$196,0))</f>
        <v>#N/A</v>
      </c>
      <c r="J168" s="5" t="str">
        <f t="array" ref="J168">INDEX('Data Log'!$K$2:$K$196,MATCH('Data Log_BI'!$A168,'Data Log'!$B$2:$B$196,0))</f>
        <v>#N/A</v>
      </c>
      <c r="K168" s="5" t="str">
        <f t="array" ref="K168">INDEX('Data Log'!$L$2:$L$196,MATCH('Data Log_BI'!$A168,'Data Log'!$B$2:$B$196,0))</f>
        <v>#N/A</v>
      </c>
      <c r="L168" s="4" t="str">
        <f t="array" ref="L168">INDEX('Data Log'!$M$2:$M$196,MATCH('Data Log_BI'!$A168,'Data Log'!$B$2:$B$196,0))</f>
        <v>#N/A</v>
      </c>
      <c r="M168" s="4" t="str">
        <f t="array" ref="M168">INDEX('Data Log'!$N$2:$N$196,MATCH('Data Log_BI'!$A168,'Data Log'!$B$2:$B$196,0))</f>
        <v>#N/A</v>
      </c>
      <c r="N168" s="1" t="str">
        <f t="array" ref="N168">INDEX('Data Log'!$O$2:$O$196,MATCH('Data Log_BI'!$A168,'Data Log'!$B$2:$B$196,0))</f>
        <v>#N/A</v>
      </c>
      <c r="O168" s="9" t="str">
        <f t="array" ref="O168">INDEX('Data Log'!$P$2:$P$196,MATCH('Data Log_BI'!$A168,'Data Log'!$AO$2:$AO$196,0))</f>
        <v/>
      </c>
      <c r="P168" s="1" t="str">
        <f t="array" ref="P168">INDEX('Data Log'!$Q$2:$Q$196,MATCH('Data Log_BI'!$A168,'Data Log'!$AO$2:$AO$196,0))</f>
        <v/>
      </c>
      <c r="Q168" s="1" t="str">
        <f t="array" ref="Q168">INDEX('Data Log'!$R$2:$R$196,MATCH('Data Log_BI'!$A168,'Data Log'!$AO$2:$AO$196,0))</f>
        <v/>
      </c>
      <c r="R168" s="1" t="str">
        <f t="array" ref="R168">INDEX('Data Log'!$S$2:$S$196,MATCH('Data Log_BI'!$A168,'Data Log'!$AO$2:$AO$196,0))</f>
        <v/>
      </c>
      <c r="S168" s="4" t="str">
        <f t="array" ref="S168">INDEX('Data Log'!$T$2:$T$196,MATCH('Data Log_BI'!$A168,'Data Log'!$AO$2:$AO$196,0))</f>
        <v/>
      </c>
      <c r="T168" s="1" t="str">
        <f t="array" ref="T168">INDEX('Data Log'!$U$2:$U$196,MATCH('Data Log_BI'!$A168,'Data Log'!$AO$2:$AO$196,0))</f>
        <v/>
      </c>
      <c r="U168" s="1" t="str">
        <f t="array" ref="U168">INDEX('Data Log'!$V$2:$V$196,MATCH('Data Log_BI'!$A168,'Data Log'!$AO$2:$AO$196,0))</f>
        <v/>
      </c>
      <c r="V168" s="9" t="str">
        <f t="array" ref="V168">INDEX('Data Log'!$W$2:$W$196,MATCH('Data Log_BI'!$A168,'Data Log'!$AO$2:$AO$196,0))</f>
        <v/>
      </c>
      <c r="W168" s="1" t="str">
        <f t="array" ref="W168">INDEX('Data Log'!$X$2:$X$196,MATCH('Data Log_BI'!$A168,'Data Log'!$AO$2:$AO$196,0))</f>
        <v/>
      </c>
      <c r="X168" s="1" t="str">
        <f t="array" ref="X168">INDEX('Data Log'!$Y$2:$Y$196,MATCH('Data Log_BI'!$A168,'Data Log'!$AO$2:$AO$196,0))</f>
        <v/>
      </c>
      <c r="Y168" s="9" t="str">
        <f t="array" ref="Y168">INDEX('Data Log'!$Z$2:$Z$196,MATCH('Data Log_BI'!$A168,'Data Log'!$AO$2:$AO$196,0))</f>
        <v/>
      </c>
      <c r="Z168" s="1" t="str">
        <f t="array" ref="Z168">INDEX('Data Log'!$AA$2:$AA$196,MATCH('Data Log_BI'!$A168,'Data Log'!$AO$2:$AO$196,0))</f>
        <v/>
      </c>
      <c r="AA168" s="1" t="str">
        <f t="array" ref="AA168">INDEX('Data Log'!$AB$2:$AB$196,MATCH('Data Log_BI'!$A168,'Data Log'!$AO$2:$AO$196,0))</f>
        <v/>
      </c>
      <c r="AB168" s="9" t="str">
        <f t="array" ref="AB168">INDEX('Data Log'!$AC$2:$AC$196,MATCH('Data Log_BI'!$A168,'Data Log'!$AO$2:$AO$196,0))</f>
        <v/>
      </c>
      <c r="AC168" s="1" t="str">
        <f t="array" ref="AC168">INDEX('Data Log'!$AD$2:$AD$196,MATCH('Data Log_BI'!$A168,'Data Log'!$AO$2:$AO$196,0))</f>
        <v/>
      </c>
      <c r="AD168" s="1" t="str">
        <f t="array" ref="AD168">INDEX('Data Log'!$AE$2:$AE$196,MATCH('Data Log_BI'!$A168,'Data Log'!$AO$2:$AO$196,0))</f>
        <v/>
      </c>
      <c r="AE168" s="1" t="str">
        <f t="array" ref="AE168">INDEX('Data Log'!$AF$2:$AF$196,MATCH('Data Log_BI'!$A168,'Data Log'!$AO$2:$AO$196,0))</f>
        <v/>
      </c>
      <c r="AF168" s="9" t="str">
        <f t="array" ref="AF168">INDEX('Data Log'!$AG$2:$AG$196,MATCH('Data Log_BI'!$A168,'Data Log'!$AO$2:$AO$196,0))</f>
        <v/>
      </c>
      <c r="AG168" s="5" t="str">
        <f t="array" ref="AG168">INDEX('Data Log'!$AH$2:$AH$196,MATCH('Data Log_BI'!$A168,'Data Log'!$AO$2:$AO$196,0))</f>
        <v/>
      </c>
      <c r="AH168" s="15">
        <f t="array" ref="AH168">INDEX('Data Log'!$AI$2:$AI$196,MATCH('Data Log_BI'!$A168,'Data Log'!$AO$2:$AO$196,0))</f>
        <v>0</v>
      </c>
      <c r="AI168" s="1" t="str">
        <f t="array" ref="AI168">INDEX('Data Log'!$AJ$2:$AJ$196,MATCH('Data Log_BI'!$A168,'Data Log'!$AO$2:$AO$196,0))</f>
        <v/>
      </c>
      <c r="AJ168" s="9" t="str">
        <f t="array" ref="AJ168">INDEX('Data Log'!$AK$2:$AK$196,MATCH('Data Log_BI'!$A168,'Data Log'!$AO$2:$AO$196,0))</f>
        <v/>
      </c>
      <c r="AK168" s="1" t="str">
        <f t="array" ref="AK168">INDEX('Data Log'!$AL$2:$AL$196,MATCH('Data Log_BI'!$A168,'Data Log'!$AO$2:$AO$196,0))</f>
        <v/>
      </c>
      <c r="AL168" s="1" t="str">
        <f t="array" ref="AL168">INDEX('Data Log'!$AM$2:$AM$196,MATCH('Data Log_BI'!$A168,'Data Log'!$AO$2:$AO$196,0))</f>
        <v/>
      </c>
      <c r="AM168" s="9" t="str">
        <f t="array" ref="AM168">INDEX('Data Log'!$AN$2:$AN$196,MATCH('Data Log_BI'!$A168,'Data Log'!$AO$2:$AO$196,0))</f>
        <v/>
      </c>
      <c r="AN168" s="1">
        <f t="array" ref="AN168">INDEX('Data Log'!$A$2:$A$196,MATCH('Data Log_BI'!$A168,'Data Log'!$AO$2:$AO$196,0))</f>
        <v>572</v>
      </c>
    </row>
    <row r="169" ht="15.75" customHeight="1">
      <c r="A169" s="1" t="s">
        <v>1077</v>
      </c>
      <c r="B169" s="1" t="str">
        <f t="array" ref="B169">INDEX('Data Log'!$C$2:$C$196,MATCH('Data Log_BI'!$A169,'Data Log'!$AO$2:$AO$196,0))</f>
        <v>AC</v>
      </c>
      <c r="C169" s="9" t="str">
        <f t="array" ref="C169">INDEX('Data Log'!$D$2:$D$196,MATCH('Data Log_BI'!$A169,'Data Log'!$B$2:$B$196,0))</f>
        <v>#N/A</v>
      </c>
      <c r="D169" s="4" t="str">
        <f t="array" ref="D169">INDEX('Data Log'!$E$2:$E$196,MATCH('Data Log_BI'!$A169,'Data Log'!$B$2:$B$196,0))</f>
        <v>#N/A</v>
      </c>
      <c r="E169" s="4" t="str">
        <f t="array" ref="E169">INDEX('Data Log'!$F$2:$F$196,MATCH('Data Log_BI'!$A169,'Data Log'!$B$2:$B$196,0))</f>
        <v>#N/A</v>
      </c>
      <c r="F169" s="4" t="str">
        <f t="array" ref="F169">INDEX('Data Log'!$G$2:$G$196,MATCH('Data Log_BI'!$A169,'Data Log'!$B$2:$B$196,0))</f>
        <v>#N/A</v>
      </c>
      <c r="G169" s="14" t="str">
        <f t="array" ref="G169">INDEX('Data Log'!$H$2:$H$196,MATCH('Data Log_BI'!$A169,'Data Log'!$B$2:$B$196,0))</f>
        <v>#N/A</v>
      </c>
      <c r="H169" s="14" t="str">
        <f t="array" ref="H169">INDEX('Data Log'!$I$2:$I$196,MATCH('Data Log_BI'!$A169,'Data Log'!$B$2:$B$196,0))</f>
        <v>#N/A</v>
      </c>
      <c r="I169" s="5" t="str">
        <f t="array" ref="I169">INDEX('Data Log'!$J$2:$J$196,MATCH('Data Log_BI'!$A169,'Data Log'!$B$2:$B$196,0))</f>
        <v>#N/A</v>
      </c>
      <c r="J169" s="5" t="str">
        <f t="array" ref="J169">INDEX('Data Log'!$K$2:$K$196,MATCH('Data Log_BI'!$A169,'Data Log'!$B$2:$B$196,0))</f>
        <v>#N/A</v>
      </c>
      <c r="K169" s="5" t="str">
        <f t="array" ref="K169">INDEX('Data Log'!$L$2:$L$196,MATCH('Data Log_BI'!$A169,'Data Log'!$B$2:$B$196,0))</f>
        <v>#N/A</v>
      </c>
      <c r="L169" s="4" t="str">
        <f t="array" ref="L169">INDEX('Data Log'!$M$2:$M$196,MATCH('Data Log_BI'!$A169,'Data Log'!$B$2:$B$196,0))</f>
        <v>#N/A</v>
      </c>
      <c r="M169" s="4" t="str">
        <f t="array" ref="M169">INDEX('Data Log'!$N$2:$N$196,MATCH('Data Log_BI'!$A169,'Data Log'!$B$2:$B$196,0))</f>
        <v>#N/A</v>
      </c>
      <c r="N169" s="1" t="str">
        <f t="array" ref="N169">INDEX('Data Log'!$O$2:$O$196,MATCH('Data Log_BI'!$A169,'Data Log'!$B$2:$B$196,0))</f>
        <v>#N/A</v>
      </c>
      <c r="O169" s="9">
        <f t="array" ref="O169">INDEX('Data Log'!$P$2:$P$196,MATCH('Data Log_BI'!$A169,'Data Log'!$AO$2:$AO$196,0))</f>
        <v>45135.65679</v>
      </c>
      <c r="P169" s="1" t="str">
        <f t="array" ref="P169">INDEX('Data Log'!$Q$2:$Q$196,MATCH('Data Log_BI'!$A169,'Data Log'!$AO$2:$AO$196,0))</f>
        <v/>
      </c>
      <c r="Q169" s="1" t="str">
        <f t="array" ref="Q169">INDEX('Data Log'!$R$2:$R$196,MATCH('Data Log_BI'!$A169,'Data Log'!$AO$2:$AO$196,0))</f>
        <v/>
      </c>
      <c r="R169" s="1" t="str">
        <f t="array" ref="R169">INDEX('Data Log'!$S$2:$S$196,MATCH('Data Log_BI'!$A169,'Data Log'!$AO$2:$AO$196,0))</f>
        <v/>
      </c>
      <c r="S169" s="4" t="str">
        <f t="array" ref="S169">INDEX('Data Log'!$T$2:$T$196,MATCH('Data Log_BI'!$A169,'Data Log'!$AO$2:$AO$196,0))</f>
        <v/>
      </c>
      <c r="T169" s="1" t="str">
        <f t="array" ref="T169">INDEX('Data Log'!$U$2:$U$196,MATCH('Data Log_BI'!$A169,'Data Log'!$AO$2:$AO$196,0))</f>
        <v/>
      </c>
      <c r="U169" s="1" t="str">
        <f t="array" ref="U169">INDEX('Data Log'!$V$2:$V$196,MATCH('Data Log_BI'!$A169,'Data Log'!$AO$2:$AO$196,0))</f>
        <v/>
      </c>
      <c r="V169" s="9" t="str">
        <f t="array" ref="V169">INDEX('Data Log'!$W$2:$W$196,MATCH('Data Log_BI'!$A169,'Data Log'!$AO$2:$AO$196,0))</f>
        <v/>
      </c>
      <c r="W169" s="1" t="str">
        <f t="array" ref="W169">INDEX('Data Log'!$X$2:$X$196,MATCH('Data Log_BI'!$A169,'Data Log'!$AO$2:$AO$196,0))</f>
        <v/>
      </c>
      <c r="X169" s="1" t="str">
        <f t="array" ref="X169">INDEX('Data Log'!$Y$2:$Y$196,MATCH('Data Log_BI'!$A169,'Data Log'!$AO$2:$AO$196,0))</f>
        <v/>
      </c>
      <c r="Y169" s="9" t="str">
        <f t="array" ref="Y169">INDEX('Data Log'!$Z$2:$Z$196,MATCH('Data Log_BI'!$A169,'Data Log'!$AO$2:$AO$196,0))</f>
        <v/>
      </c>
      <c r="Z169" s="1" t="str">
        <f t="array" ref="Z169">INDEX('Data Log'!$AA$2:$AA$196,MATCH('Data Log_BI'!$A169,'Data Log'!$AO$2:$AO$196,0))</f>
        <v/>
      </c>
      <c r="AA169" s="1" t="str">
        <f t="array" ref="AA169">INDEX('Data Log'!$AB$2:$AB$196,MATCH('Data Log_BI'!$A169,'Data Log'!$AO$2:$AO$196,0))</f>
        <v/>
      </c>
      <c r="AB169" s="9" t="str">
        <f t="array" ref="AB169">INDEX('Data Log'!$AC$2:$AC$196,MATCH('Data Log_BI'!$A169,'Data Log'!$AO$2:$AO$196,0))</f>
        <v/>
      </c>
      <c r="AC169" s="1" t="str">
        <f t="array" ref="AC169">INDEX('Data Log'!$AD$2:$AD$196,MATCH('Data Log_BI'!$A169,'Data Log'!$AO$2:$AO$196,0))</f>
        <v/>
      </c>
      <c r="AD169" s="1" t="str">
        <f t="array" ref="AD169">INDEX('Data Log'!$AE$2:$AE$196,MATCH('Data Log_BI'!$A169,'Data Log'!$AO$2:$AO$196,0))</f>
        <v/>
      </c>
      <c r="AE169" s="1" t="str">
        <f t="array" ref="AE169">INDEX('Data Log'!$AF$2:$AF$196,MATCH('Data Log_BI'!$A169,'Data Log'!$AO$2:$AO$196,0))</f>
        <v/>
      </c>
      <c r="AF169" s="9" t="str">
        <f t="array" ref="AF169">INDEX('Data Log'!$AG$2:$AG$196,MATCH('Data Log_BI'!$A169,'Data Log'!$AO$2:$AO$196,0))</f>
        <v/>
      </c>
      <c r="AG169" s="5" t="str">
        <f t="array" ref="AG169">INDEX('Data Log'!$AH$2:$AH$196,MATCH('Data Log_BI'!$A169,'Data Log'!$AO$2:$AO$196,0))</f>
        <v/>
      </c>
      <c r="AH169" s="15">
        <f t="array" ref="AH169">INDEX('Data Log'!$AI$2:$AI$196,MATCH('Data Log_BI'!$A169,'Data Log'!$AO$2:$AO$196,0))</f>
        <v>0</v>
      </c>
      <c r="AI169" s="1" t="str">
        <f t="array" ref="AI169">INDEX('Data Log'!$AJ$2:$AJ$196,MATCH('Data Log_BI'!$A169,'Data Log'!$AO$2:$AO$196,0))</f>
        <v/>
      </c>
      <c r="AJ169" s="9" t="str">
        <f t="array" ref="AJ169">INDEX('Data Log'!$AK$2:$AK$196,MATCH('Data Log_BI'!$A169,'Data Log'!$AO$2:$AO$196,0))</f>
        <v/>
      </c>
      <c r="AK169" s="1" t="str">
        <f t="array" ref="AK169">INDEX('Data Log'!$AL$2:$AL$196,MATCH('Data Log_BI'!$A169,'Data Log'!$AO$2:$AO$196,0))</f>
        <v/>
      </c>
      <c r="AL169" s="1" t="str">
        <f t="array" ref="AL169">INDEX('Data Log'!$AM$2:$AM$196,MATCH('Data Log_BI'!$A169,'Data Log'!$AO$2:$AO$196,0))</f>
        <v/>
      </c>
      <c r="AM169" s="9" t="str">
        <f t="array" ref="AM169">INDEX('Data Log'!$AN$2:$AN$196,MATCH('Data Log_BI'!$A169,'Data Log'!$AO$2:$AO$196,0))</f>
        <v/>
      </c>
      <c r="AN169" s="1">
        <f t="array" ref="AN169">INDEX('Data Log'!$A$2:$A$196,MATCH('Data Log_BI'!$A169,'Data Log'!$AO$2:$AO$196,0))</f>
        <v>576</v>
      </c>
    </row>
    <row r="170" ht="15.75" customHeight="1">
      <c r="A170" s="1" t="s">
        <v>1078</v>
      </c>
      <c r="B170" s="1" t="str">
        <f t="array" ref="B170">INDEX('Data Log'!$C$2:$C$196,MATCH('Data Log_BI'!$A170,'Data Log'!$AO$2:$AO$196,0))</f>
        <v>PG</v>
      </c>
      <c r="C170" s="9" t="str">
        <f t="array" ref="C170">INDEX('Data Log'!$D$2:$D$196,MATCH('Data Log_BI'!$A170,'Data Log'!$B$2:$B$196,0))</f>
        <v>#N/A</v>
      </c>
      <c r="D170" s="4" t="str">
        <f t="array" ref="D170">INDEX('Data Log'!$E$2:$E$196,MATCH('Data Log_BI'!$A170,'Data Log'!$B$2:$B$196,0))</f>
        <v>#N/A</v>
      </c>
      <c r="E170" s="4" t="str">
        <f t="array" ref="E170">INDEX('Data Log'!$F$2:$F$196,MATCH('Data Log_BI'!$A170,'Data Log'!$B$2:$B$196,0))</f>
        <v>#N/A</v>
      </c>
      <c r="F170" s="4" t="str">
        <f t="array" ref="F170">INDEX('Data Log'!$G$2:$G$196,MATCH('Data Log_BI'!$A170,'Data Log'!$B$2:$B$196,0))</f>
        <v>#N/A</v>
      </c>
      <c r="G170" s="14" t="str">
        <f t="array" ref="G170">INDEX('Data Log'!$H$2:$H$196,MATCH('Data Log_BI'!$A170,'Data Log'!$B$2:$B$196,0))</f>
        <v>#N/A</v>
      </c>
      <c r="H170" s="14" t="str">
        <f t="array" ref="H170">INDEX('Data Log'!$I$2:$I$196,MATCH('Data Log_BI'!$A170,'Data Log'!$B$2:$B$196,0))</f>
        <v>#N/A</v>
      </c>
      <c r="I170" s="5" t="str">
        <f t="array" ref="I170">INDEX('Data Log'!$J$2:$J$196,MATCH('Data Log_BI'!$A170,'Data Log'!$B$2:$B$196,0))</f>
        <v>#N/A</v>
      </c>
      <c r="J170" s="5" t="str">
        <f t="array" ref="J170">INDEX('Data Log'!$K$2:$K$196,MATCH('Data Log_BI'!$A170,'Data Log'!$B$2:$B$196,0))</f>
        <v>#N/A</v>
      </c>
      <c r="K170" s="5" t="str">
        <f t="array" ref="K170">INDEX('Data Log'!$L$2:$L$196,MATCH('Data Log_BI'!$A170,'Data Log'!$B$2:$B$196,0))</f>
        <v>#N/A</v>
      </c>
      <c r="L170" s="4" t="str">
        <f t="array" ref="L170">INDEX('Data Log'!$M$2:$M$196,MATCH('Data Log_BI'!$A170,'Data Log'!$B$2:$B$196,0))</f>
        <v>#N/A</v>
      </c>
      <c r="M170" s="4" t="str">
        <f t="array" ref="M170">INDEX('Data Log'!$N$2:$N$196,MATCH('Data Log_BI'!$A170,'Data Log'!$B$2:$B$196,0))</f>
        <v>#N/A</v>
      </c>
      <c r="N170" s="1" t="str">
        <f t="array" ref="N170">INDEX('Data Log'!$O$2:$O$196,MATCH('Data Log_BI'!$A170,'Data Log'!$B$2:$B$196,0))</f>
        <v>#N/A</v>
      </c>
      <c r="O170" s="9" t="str">
        <f t="array" ref="O170">INDEX('Data Log'!$P$2:$P$196,MATCH('Data Log_BI'!$A170,'Data Log'!$AO$2:$AO$196,0))</f>
        <v/>
      </c>
      <c r="P170" s="1" t="str">
        <f t="array" ref="P170">INDEX('Data Log'!$Q$2:$Q$196,MATCH('Data Log_BI'!$A170,'Data Log'!$AO$2:$AO$196,0))</f>
        <v/>
      </c>
      <c r="Q170" s="1" t="str">
        <f t="array" ref="Q170">INDEX('Data Log'!$R$2:$R$196,MATCH('Data Log_BI'!$A170,'Data Log'!$AO$2:$AO$196,0))</f>
        <v>Approved</v>
      </c>
      <c r="R170" s="1" t="str">
        <f t="array" ref="R170">INDEX('Data Log'!$S$2:$S$196,MATCH('Data Log_BI'!$A170,'Data Log'!$AO$2:$AO$196,0))</f>
        <v>Piyumal  Madusanka</v>
      </c>
      <c r="S170" s="4">
        <f t="array" ref="S170">INDEX('Data Log'!$T$2:$T$196,MATCH('Data Log_BI'!$A170,'Data Log'!$AO$2:$AO$196,0))</f>
        <v>45132.58615</v>
      </c>
      <c r="T170" s="1" t="str">
        <f t="array" ref="T170">INDEX('Data Log'!$U$2:$U$196,MATCH('Data Log_BI'!$A170,'Data Log'!$AO$2:$AO$196,0))</f>
        <v/>
      </c>
      <c r="U170" s="1" t="str">
        <f t="array" ref="U170">INDEX('Data Log'!$V$2:$V$196,MATCH('Data Log_BI'!$A170,'Data Log'!$AO$2:$AO$196,0))</f>
        <v/>
      </c>
      <c r="V170" s="9" t="str">
        <f t="array" ref="V170">INDEX('Data Log'!$W$2:$W$196,MATCH('Data Log_BI'!$A170,'Data Log'!$AO$2:$AO$196,0))</f>
        <v/>
      </c>
      <c r="W170" s="1" t="str">
        <f t="array" ref="W170">INDEX('Data Log'!$X$2:$X$196,MATCH('Data Log_BI'!$A170,'Data Log'!$AO$2:$AO$196,0))</f>
        <v/>
      </c>
      <c r="X170" s="1" t="str">
        <f t="array" ref="X170">INDEX('Data Log'!$Y$2:$Y$196,MATCH('Data Log_BI'!$A170,'Data Log'!$AO$2:$AO$196,0))</f>
        <v/>
      </c>
      <c r="Y170" s="9" t="str">
        <f t="array" ref="Y170">INDEX('Data Log'!$Z$2:$Z$196,MATCH('Data Log_BI'!$A170,'Data Log'!$AO$2:$AO$196,0))</f>
        <v/>
      </c>
      <c r="Z170" s="1" t="str">
        <f t="array" ref="Z170">INDEX('Data Log'!$AA$2:$AA$196,MATCH('Data Log_BI'!$A170,'Data Log'!$AO$2:$AO$196,0))</f>
        <v/>
      </c>
      <c r="AA170" s="1" t="str">
        <f t="array" ref="AA170">INDEX('Data Log'!$AB$2:$AB$196,MATCH('Data Log_BI'!$A170,'Data Log'!$AO$2:$AO$196,0))</f>
        <v/>
      </c>
      <c r="AB170" s="9" t="str">
        <f t="array" ref="AB170">INDEX('Data Log'!$AC$2:$AC$196,MATCH('Data Log_BI'!$A170,'Data Log'!$AO$2:$AO$196,0))</f>
        <v/>
      </c>
      <c r="AC170" s="1" t="str">
        <f t="array" ref="AC170">INDEX('Data Log'!$AD$2:$AD$196,MATCH('Data Log_BI'!$A170,'Data Log'!$AO$2:$AO$196,0))</f>
        <v/>
      </c>
      <c r="AD170" s="1" t="str">
        <f t="array" ref="AD170">INDEX('Data Log'!$AE$2:$AE$196,MATCH('Data Log_BI'!$A170,'Data Log'!$AO$2:$AO$196,0))</f>
        <v/>
      </c>
      <c r="AE170" s="1" t="str">
        <f t="array" ref="AE170">INDEX('Data Log'!$AF$2:$AF$196,MATCH('Data Log_BI'!$A170,'Data Log'!$AO$2:$AO$196,0))</f>
        <v/>
      </c>
      <c r="AF170" s="9" t="str">
        <f t="array" ref="AF170">INDEX('Data Log'!$AG$2:$AG$196,MATCH('Data Log_BI'!$A170,'Data Log'!$AO$2:$AO$196,0))</f>
        <v/>
      </c>
      <c r="AG170" s="5" t="str">
        <f t="array" ref="AG170">INDEX('Data Log'!$AH$2:$AH$196,MATCH('Data Log_BI'!$A170,'Data Log'!$AO$2:$AO$196,0))</f>
        <v/>
      </c>
      <c r="AH170" s="15">
        <f t="array" ref="AH170">INDEX('Data Log'!$AI$2:$AI$196,MATCH('Data Log_BI'!$A170,'Data Log'!$AO$2:$AO$196,0))</f>
        <v>0</v>
      </c>
      <c r="AI170" s="1" t="str">
        <f t="array" ref="AI170">INDEX('Data Log'!$AJ$2:$AJ$196,MATCH('Data Log_BI'!$A170,'Data Log'!$AO$2:$AO$196,0))</f>
        <v/>
      </c>
      <c r="AJ170" s="9" t="str">
        <f t="array" ref="AJ170">INDEX('Data Log'!$AK$2:$AK$196,MATCH('Data Log_BI'!$A170,'Data Log'!$AO$2:$AO$196,0))</f>
        <v/>
      </c>
      <c r="AK170" s="1" t="str">
        <f t="array" ref="AK170">INDEX('Data Log'!$AL$2:$AL$196,MATCH('Data Log_BI'!$A170,'Data Log'!$AO$2:$AO$196,0))</f>
        <v/>
      </c>
      <c r="AL170" s="1" t="str">
        <f t="array" ref="AL170">INDEX('Data Log'!$AM$2:$AM$196,MATCH('Data Log_BI'!$A170,'Data Log'!$AO$2:$AO$196,0))</f>
        <v/>
      </c>
      <c r="AM170" s="9" t="str">
        <f t="array" ref="AM170">INDEX('Data Log'!$AN$2:$AN$196,MATCH('Data Log_BI'!$A170,'Data Log'!$AO$2:$AO$196,0))</f>
        <v/>
      </c>
      <c r="AN170" s="1">
        <f t="array" ref="AN170">INDEX('Data Log'!$A$2:$A$196,MATCH('Data Log_BI'!$A170,'Data Log'!$AO$2:$AO$196,0))</f>
        <v>498</v>
      </c>
    </row>
    <row r="171" ht="15.75" customHeight="1">
      <c r="A171" s="1" t="s">
        <v>1079</v>
      </c>
      <c r="B171" s="1" t="str">
        <f t="array" ref="B171">INDEX('Data Log'!$C$2:$C$196,MATCH('Data Log_BI'!$A171,'Data Log'!$AO$2:$AO$196,0))</f>
        <v>PG</v>
      </c>
      <c r="C171" s="9" t="str">
        <f t="array" ref="C171">INDEX('Data Log'!$D$2:$D$196,MATCH('Data Log_BI'!$A171,'Data Log'!$B$2:$B$196,0))</f>
        <v>#N/A</v>
      </c>
      <c r="D171" s="4" t="str">
        <f t="array" ref="D171">INDEX('Data Log'!$E$2:$E$196,MATCH('Data Log_BI'!$A171,'Data Log'!$B$2:$B$196,0))</f>
        <v>#N/A</v>
      </c>
      <c r="E171" s="4" t="str">
        <f t="array" ref="E171">INDEX('Data Log'!$F$2:$F$196,MATCH('Data Log_BI'!$A171,'Data Log'!$B$2:$B$196,0))</f>
        <v>#N/A</v>
      </c>
      <c r="F171" s="4" t="str">
        <f t="array" ref="F171">INDEX('Data Log'!$G$2:$G$196,MATCH('Data Log_BI'!$A171,'Data Log'!$B$2:$B$196,0))</f>
        <v>#N/A</v>
      </c>
      <c r="G171" s="14" t="str">
        <f t="array" ref="G171">INDEX('Data Log'!$H$2:$H$196,MATCH('Data Log_BI'!$A171,'Data Log'!$B$2:$B$196,0))</f>
        <v>#N/A</v>
      </c>
      <c r="H171" s="14" t="str">
        <f t="array" ref="H171">INDEX('Data Log'!$I$2:$I$196,MATCH('Data Log_BI'!$A171,'Data Log'!$B$2:$B$196,0))</f>
        <v>#N/A</v>
      </c>
      <c r="I171" s="5" t="str">
        <f t="array" ref="I171">INDEX('Data Log'!$J$2:$J$196,MATCH('Data Log_BI'!$A171,'Data Log'!$B$2:$B$196,0))</f>
        <v>#N/A</v>
      </c>
      <c r="J171" s="5" t="str">
        <f t="array" ref="J171">INDEX('Data Log'!$K$2:$K$196,MATCH('Data Log_BI'!$A171,'Data Log'!$B$2:$B$196,0))</f>
        <v>#N/A</v>
      </c>
      <c r="K171" s="5" t="str">
        <f t="array" ref="K171">INDEX('Data Log'!$L$2:$L$196,MATCH('Data Log_BI'!$A171,'Data Log'!$B$2:$B$196,0))</f>
        <v>#N/A</v>
      </c>
      <c r="L171" s="4" t="str">
        <f t="array" ref="L171">INDEX('Data Log'!$M$2:$M$196,MATCH('Data Log_BI'!$A171,'Data Log'!$B$2:$B$196,0))</f>
        <v>#N/A</v>
      </c>
      <c r="M171" s="4" t="str">
        <f t="array" ref="M171">INDEX('Data Log'!$N$2:$N$196,MATCH('Data Log_BI'!$A171,'Data Log'!$B$2:$B$196,0))</f>
        <v>#N/A</v>
      </c>
      <c r="N171" s="1" t="str">
        <f t="array" ref="N171">INDEX('Data Log'!$O$2:$O$196,MATCH('Data Log_BI'!$A171,'Data Log'!$B$2:$B$196,0))</f>
        <v>#N/A</v>
      </c>
      <c r="O171" s="9" t="str">
        <f t="array" ref="O171">INDEX('Data Log'!$P$2:$P$196,MATCH('Data Log_BI'!$A171,'Data Log'!$AO$2:$AO$196,0))</f>
        <v/>
      </c>
      <c r="P171" s="1" t="str">
        <f t="array" ref="P171">INDEX('Data Log'!$Q$2:$Q$196,MATCH('Data Log_BI'!$A171,'Data Log'!$AO$2:$AO$196,0))</f>
        <v/>
      </c>
      <c r="Q171" s="1" t="str">
        <f t="array" ref="Q171">INDEX('Data Log'!$R$2:$R$196,MATCH('Data Log_BI'!$A171,'Data Log'!$AO$2:$AO$196,0))</f>
        <v/>
      </c>
      <c r="R171" s="1" t="str">
        <f t="array" ref="R171">INDEX('Data Log'!$S$2:$S$196,MATCH('Data Log_BI'!$A171,'Data Log'!$AO$2:$AO$196,0))</f>
        <v/>
      </c>
      <c r="S171" s="4" t="str">
        <f t="array" ref="S171">INDEX('Data Log'!$T$2:$T$196,MATCH('Data Log_BI'!$A171,'Data Log'!$AO$2:$AO$196,0))</f>
        <v/>
      </c>
      <c r="T171" s="1" t="str">
        <f t="array" ref="T171">INDEX('Data Log'!$U$2:$U$196,MATCH('Data Log_BI'!$A171,'Data Log'!$AO$2:$AO$196,0))</f>
        <v/>
      </c>
      <c r="U171" s="1" t="str">
        <f t="array" ref="U171">INDEX('Data Log'!$V$2:$V$196,MATCH('Data Log_BI'!$A171,'Data Log'!$AO$2:$AO$196,0))</f>
        <v/>
      </c>
      <c r="V171" s="9" t="str">
        <f t="array" ref="V171">INDEX('Data Log'!$W$2:$W$196,MATCH('Data Log_BI'!$A171,'Data Log'!$AO$2:$AO$196,0))</f>
        <v/>
      </c>
      <c r="W171" s="1" t="str">
        <f t="array" ref="W171">INDEX('Data Log'!$X$2:$X$196,MATCH('Data Log_BI'!$A171,'Data Log'!$AO$2:$AO$196,0))</f>
        <v/>
      </c>
      <c r="X171" s="1" t="str">
        <f t="array" ref="X171">INDEX('Data Log'!$Y$2:$Y$196,MATCH('Data Log_BI'!$A171,'Data Log'!$AO$2:$AO$196,0))</f>
        <v/>
      </c>
      <c r="Y171" s="9" t="str">
        <f t="array" ref="Y171">INDEX('Data Log'!$Z$2:$Z$196,MATCH('Data Log_BI'!$A171,'Data Log'!$AO$2:$AO$196,0))</f>
        <v/>
      </c>
      <c r="Z171" s="1" t="str">
        <f t="array" ref="Z171">INDEX('Data Log'!$AA$2:$AA$196,MATCH('Data Log_BI'!$A171,'Data Log'!$AO$2:$AO$196,0))</f>
        <v/>
      </c>
      <c r="AA171" s="1" t="str">
        <f t="array" ref="AA171">INDEX('Data Log'!$AB$2:$AB$196,MATCH('Data Log_BI'!$A171,'Data Log'!$AO$2:$AO$196,0))</f>
        <v/>
      </c>
      <c r="AB171" s="9" t="str">
        <f t="array" ref="AB171">INDEX('Data Log'!$AC$2:$AC$196,MATCH('Data Log_BI'!$A171,'Data Log'!$AO$2:$AO$196,0))</f>
        <v/>
      </c>
      <c r="AC171" s="1" t="str">
        <f t="array" ref="AC171">INDEX('Data Log'!$AD$2:$AD$196,MATCH('Data Log_BI'!$A171,'Data Log'!$AO$2:$AO$196,0))</f>
        <v/>
      </c>
      <c r="AD171" s="1" t="str">
        <f t="array" ref="AD171">INDEX('Data Log'!$AE$2:$AE$196,MATCH('Data Log_BI'!$A171,'Data Log'!$AO$2:$AO$196,0))</f>
        <v/>
      </c>
      <c r="AE171" s="1" t="str">
        <f t="array" ref="AE171">INDEX('Data Log'!$AF$2:$AF$196,MATCH('Data Log_BI'!$A171,'Data Log'!$AO$2:$AO$196,0))</f>
        <v/>
      </c>
      <c r="AF171" s="9" t="str">
        <f t="array" ref="AF171">INDEX('Data Log'!$AG$2:$AG$196,MATCH('Data Log_BI'!$A171,'Data Log'!$AO$2:$AO$196,0))</f>
        <v/>
      </c>
      <c r="AG171" s="5" t="str">
        <f t="array" ref="AG171">INDEX('Data Log'!$AH$2:$AH$196,MATCH('Data Log_BI'!$A171,'Data Log'!$AO$2:$AO$196,0))</f>
        <v/>
      </c>
      <c r="AH171" s="15">
        <f t="array" ref="AH171">INDEX('Data Log'!$AI$2:$AI$196,MATCH('Data Log_BI'!$A171,'Data Log'!$AO$2:$AO$196,0))</f>
        <v>0</v>
      </c>
      <c r="AI171" s="1" t="str">
        <f t="array" ref="AI171">INDEX('Data Log'!$AJ$2:$AJ$196,MATCH('Data Log_BI'!$A171,'Data Log'!$AO$2:$AO$196,0))</f>
        <v/>
      </c>
      <c r="AJ171" s="9" t="str">
        <f t="array" ref="AJ171">INDEX('Data Log'!$AK$2:$AK$196,MATCH('Data Log_BI'!$A171,'Data Log'!$AO$2:$AO$196,0))</f>
        <v/>
      </c>
      <c r="AK171" s="1" t="str">
        <f t="array" ref="AK171">INDEX('Data Log'!$AL$2:$AL$196,MATCH('Data Log_BI'!$A171,'Data Log'!$AO$2:$AO$196,0))</f>
        <v/>
      </c>
      <c r="AL171" s="1" t="str">
        <f t="array" ref="AL171">INDEX('Data Log'!$AM$2:$AM$196,MATCH('Data Log_BI'!$A171,'Data Log'!$AO$2:$AO$196,0))</f>
        <v/>
      </c>
      <c r="AM171" s="9" t="str">
        <f t="array" ref="AM171">INDEX('Data Log'!$AN$2:$AN$196,MATCH('Data Log_BI'!$A171,'Data Log'!$AO$2:$AO$196,0))</f>
        <v/>
      </c>
      <c r="AN171" s="1">
        <f t="array" ref="AN171">INDEX('Data Log'!$A$2:$A$196,MATCH('Data Log_BI'!$A171,'Data Log'!$AO$2:$AO$196,0))</f>
        <v>335</v>
      </c>
    </row>
    <row r="172" ht="15.75" customHeight="1">
      <c r="A172" s="1" t="s">
        <v>1080</v>
      </c>
      <c r="B172" s="1" t="str">
        <f t="array" ref="B172">INDEX('Data Log'!$C$2:$C$196,MATCH('Data Log_BI'!$A172,'Data Log'!$AO$2:$AO$196,0))</f>
        <v>PG</v>
      </c>
      <c r="C172" s="9" t="str">
        <f t="array" ref="C172">INDEX('Data Log'!$D$2:$D$196,MATCH('Data Log_BI'!$A172,'Data Log'!$B$2:$B$196,0))</f>
        <v>#N/A</v>
      </c>
      <c r="D172" s="4" t="str">
        <f t="array" ref="D172">INDEX('Data Log'!$E$2:$E$196,MATCH('Data Log_BI'!$A172,'Data Log'!$B$2:$B$196,0))</f>
        <v>#N/A</v>
      </c>
      <c r="E172" s="4" t="str">
        <f t="array" ref="E172">INDEX('Data Log'!$F$2:$F$196,MATCH('Data Log_BI'!$A172,'Data Log'!$B$2:$B$196,0))</f>
        <v>#N/A</v>
      </c>
      <c r="F172" s="4" t="str">
        <f t="array" ref="F172">INDEX('Data Log'!$G$2:$G$196,MATCH('Data Log_BI'!$A172,'Data Log'!$B$2:$B$196,0))</f>
        <v>#N/A</v>
      </c>
      <c r="G172" s="14" t="str">
        <f t="array" ref="G172">INDEX('Data Log'!$H$2:$H$196,MATCH('Data Log_BI'!$A172,'Data Log'!$B$2:$B$196,0))</f>
        <v>#N/A</v>
      </c>
      <c r="H172" s="14" t="str">
        <f t="array" ref="H172">INDEX('Data Log'!$I$2:$I$196,MATCH('Data Log_BI'!$A172,'Data Log'!$B$2:$B$196,0))</f>
        <v>#N/A</v>
      </c>
      <c r="I172" s="5" t="str">
        <f t="array" ref="I172">INDEX('Data Log'!$J$2:$J$196,MATCH('Data Log_BI'!$A172,'Data Log'!$B$2:$B$196,0))</f>
        <v>#N/A</v>
      </c>
      <c r="J172" s="5" t="str">
        <f t="array" ref="J172">INDEX('Data Log'!$K$2:$K$196,MATCH('Data Log_BI'!$A172,'Data Log'!$B$2:$B$196,0))</f>
        <v>#N/A</v>
      </c>
      <c r="K172" s="5" t="str">
        <f t="array" ref="K172">INDEX('Data Log'!$L$2:$L$196,MATCH('Data Log_BI'!$A172,'Data Log'!$B$2:$B$196,0))</f>
        <v>#N/A</v>
      </c>
      <c r="L172" s="4" t="str">
        <f t="array" ref="L172">INDEX('Data Log'!$M$2:$M$196,MATCH('Data Log_BI'!$A172,'Data Log'!$B$2:$B$196,0))</f>
        <v>#N/A</v>
      </c>
      <c r="M172" s="4" t="str">
        <f t="array" ref="M172">INDEX('Data Log'!$N$2:$N$196,MATCH('Data Log_BI'!$A172,'Data Log'!$B$2:$B$196,0))</f>
        <v>#N/A</v>
      </c>
      <c r="N172" s="1" t="str">
        <f t="array" ref="N172">INDEX('Data Log'!$O$2:$O$196,MATCH('Data Log_BI'!$A172,'Data Log'!$B$2:$B$196,0))</f>
        <v>#N/A</v>
      </c>
      <c r="O172" s="9">
        <f t="array" ref="O172">INDEX('Data Log'!$P$2:$P$196,MATCH('Data Log_BI'!$A172,'Data Log'!$AO$2:$AO$196,0))</f>
        <v>45128.59799</v>
      </c>
      <c r="P172" s="1" t="str">
        <f t="array" ref="P172">INDEX('Data Log'!$Q$2:$Q$196,MATCH('Data Log_BI'!$A172,'Data Log'!$AO$2:$AO$196,0))</f>
        <v/>
      </c>
      <c r="Q172" s="1" t="str">
        <f t="array" ref="Q172">INDEX('Data Log'!$R$2:$R$196,MATCH('Data Log_BI'!$A172,'Data Log'!$AO$2:$AO$196,0))</f>
        <v/>
      </c>
      <c r="R172" s="1" t="str">
        <f t="array" ref="R172">INDEX('Data Log'!$S$2:$S$196,MATCH('Data Log_BI'!$A172,'Data Log'!$AO$2:$AO$196,0))</f>
        <v/>
      </c>
      <c r="S172" s="4" t="str">
        <f t="array" ref="S172">INDEX('Data Log'!$T$2:$T$196,MATCH('Data Log_BI'!$A172,'Data Log'!$AO$2:$AO$196,0))</f>
        <v/>
      </c>
      <c r="T172" s="1" t="str">
        <f t="array" ref="T172">INDEX('Data Log'!$U$2:$U$196,MATCH('Data Log_BI'!$A172,'Data Log'!$AO$2:$AO$196,0))</f>
        <v/>
      </c>
      <c r="U172" s="1" t="str">
        <f t="array" ref="U172">INDEX('Data Log'!$V$2:$V$196,MATCH('Data Log_BI'!$A172,'Data Log'!$AO$2:$AO$196,0))</f>
        <v/>
      </c>
      <c r="V172" s="9" t="str">
        <f t="array" ref="V172">INDEX('Data Log'!$W$2:$W$196,MATCH('Data Log_BI'!$A172,'Data Log'!$AO$2:$AO$196,0))</f>
        <v/>
      </c>
      <c r="W172" s="1" t="str">
        <f t="array" ref="W172">INDEX('Data Log'!$X$2:$X$196,MATCH('Data Log_BI'!$A172,'Data Log'!$AO$2:$AO$196,0))</f>
        <v/>
      </c>
      <c r="X172" s="1" t="str">
        <f t="array" ref="X172">INDEX('Data Log'!$Y$2:$Y$196,MATCH('Data Log_BI'!$A172,'Data Log'!$AO$2:$AO$196,0))</f>
        <v/>
      </c>
      <c r="Y172" s="9" t="str">
        <f t="array" ref="Y172">INDEX('Data Log'!$Z$2:$Z$196,MATCH('Data Log_BI'!$A172,'Data Log'!$AO$2:$AO$196,0))</f>
        <v/>
      </c>
      <c r="Z172" s="1" t="str">
        <f t="array" ref="Z172">INDEX('Data Log'!$AA$2:$AA$196,MATCH('Data Log_BI'!$A172,'Data Log'!$AO$2:$AO$196,0))</f>
        <v/>
      </c>
      <c r="AA172" s="1" t="str">
        <f t="array" ref="AA172">INDEX('Data Log'!$AB$2:$AB$196,MATCH('Data Log_BI'!$A172,'Data Log'!$AO$2:$AO$196,0))</f>
        <v/>
      </c>
      <c r="AB172" s="9" t="str">
        <f t="array" ref="AB172">INDEX('Data Log'!$AC$2:$AC$196,MATCH('Data Log_BI'!$A172,'Data Log'!$AO$2:$AO$196,0))</f>
        <v/>
      </c>
      <c r="AC172" s="1" t="str">
        <f t="array" ref="AC172">INDEX('Data Log'!$AD$2:$AD$196,MATCH('Data Log_BI'!$A172,'Data Log'!$AO$2:$AO$196,0))</f>
        <v/>
      </c>
      <c r="AD172" s="1" t="str">
        <f t="array" ref="AD172">INDEX('Data Log'!$AE$2:$AE$196,MATCH('Data Log_BI'!$A172,'Data Log'!$AO$2:$AO$196,0))</f>
        <v/>
      </c>
      <c r="AE172" s="1" t="str">
        <f t="array" ref="AE172">INDEX('Data Log'!$AF$2:$AF$196,MATCH('Data Log_BI'!$A172,'Data Log'!$AO$2:$AO$196,0))</f>
        <v/>
      </c>
      <c r="AF172" s="9" t="str">
        <f t="array" ref="AF172">INDEX('Data Log'!$AG$2:$AG$196,MATCH('Data Log_BI'!$A172,'Data Log'!$AO$2:$AO$196,0))</f>
        <v/>
      </c>
      <c r="AG172" s="5" t="str">
        <f t="array" ref="AG172">INDEX('Data Log'!$AH$2:$AH$196,MATCH('Data Log_BI'!$A172,'Data Log'!$AO$2:$AO$196,0))</f>
        <v/>
      </c>
      <c r="AH172" s="15">
        <f t="array" ref="AH172">INDEX('Data Log'!$AI$2:$AI$196,MATCH('Data Log_BI'!$A172,'Data Log'!$AO$2:$AO$196,0))</f>
        <v>0</v>
      </c>
      <c r="AI172" s="1" t="str">
        <f t="array" ref="AI172">INDEX('Data Log'!$AJ$2:$AJ$196,MATCH('Data Log_BI'!$A172,'Data Log'!$AO$2:$AO$196,0))</f>
        <v/>
      </c>
      <c r="AJ172" s="9" t="str">
        <f t="array" ref="AJ172">INDEX('Data Log'!$AK$2:$AK$196,MATCH('Data Log_BI'!$A172,'Data Log'!$AO$2:$AO$196,0))</f>
        <v/>
      </c>
      <c r="AK172" s="1" t="str">
        <f t="array" ref="AK172">INDEX('Data Log'!$AL$2:$AL$196,MATCH('Data Log_BI'!$A172,'Data Log'!$AO$2:$AO$196,0))</f>
        <v/>
      </c>
      <c r="AL172" s="1" t="str">
        <f t="array" ref="AL172">INDEX('Data Log'!$AM$2:$AM$196,MATCH('Data Log_BI'!$A172,'Data Log'!$AO$2:$AO$196,0))</f>
        <v/>
      </c>
      <c r="AM172" s="9" t="str">
        <f t="array" ref="AM172">INDEX('Data Log'!$AN$2:$AN$196,MATCH('Data Log_BI'!$A172,'Data Log'!$AO$2:$AO$196,0))</f>
        <v/>
      </c>
      <c r="AN172" s="1">
        <f t="array" ref="AN172">INDEX('Data Log'!$A$2:$A$196,MATCH('Data Log_BI'!$A172,'Data Log'!$AO$2:$AO$196,0))</f>
        <v>366</v>
      </c>
    </row>
    <row r="173" ht="15.75" customHeight="1">
      <c r="A173" s="1" t="s">
        <v>1081</v>
      </c>
      <c r="B173" s="1" t="str">
        <f t="array" ref="B173">INDEX('Data Log'!$C$2:$C$196,MATCH('Data Log_BI'!$A173,'Data Log'!$AO$2:$AO$196,0))</f>
        <v>PG</v>
      </c>
      <c r="C173" s="9" t="str">
        <f t="array" ref="C173">INDEX('Data Log'!$D$2:$D$196,MATCH('Data Log_BI'!$A173,'Data Log'!$B$2:$B$196,0))</f>
        <v>#N/A</v>
      </c>
      <c r="D173" s="4" t="str">
        <f t="array" ref="D173">INDEX('Data Log'!$E$2:$E$196,MATCH('Data Log_BI'!$A173,'Data Log'!$B$2:$B$196,0))</f>
        <v>#N/A</v>
      </c>
      <c r="E173" s="4" t="str">
        <f t="array" ref="E173">INDEX('Data Log'!$F$2:$F$196,MATCH('Data Log_BI'!$A173,'Data Log'!$B$2:$B$196,0))</f>
        <v>#N/A</v>
      </c>
      <c r="F173" s="4" t="str">
        <f t="array" ref="F173">INDEX('Data Log'!$G$2:$G$196,MATCH('Data Log_BI'!$A173,'Data Log'!$B$2:$B$196,0))</f>
        <v>#N/A</v>
      </c>
      <c r="G173" s="14" t="str">
        <f t="array" ref="G173">INDEX('Data Log'!$H$2:$H$196,MATCH('Data Log_BI'!$A173,'Data Log'!$B$2:$B$196,0))</f>
        <v>#N/A</v>
      </c>
      <c r="H173" s="14" t="str">
        <f t="array" ref="H173">INDEX('Data Log'!$I$2:$I$196,MATCH('Data Log_BI'!$A173,'Data Log'!$B$2:$B$196,0))</f>
        <v>#N/A</v>
      </c>
      <c r="I173" s="5" t="str">
        <f t="array" ref="I173">INDEX('Data Log'!$J$2:$J$196,MATCH('Data Log_BI'!$A173,'Data Log'!$B$2:$B$196,0))</f>
        <v>#N/A</v>
      </c>
      <c r="J173" s="5" t="str">
        <f t="array" ref="J173">INDEX('Data Log'!$K$2:$K$196,MATCH('Data Log_BI'!$A173,'Data Log'!$B$2:$B$196,0))</f>
        <v>#N/A</v>
      </c>
      <c r="K173" s="5" t="str">
        <f t="array" ref="K173">INDEX('Data Log'!$L$2:$L$196,MATCH('Data Log_BI'!$A173,'Data Log'!$B$2:$B$196,0))</f>
        <v>#N/A</v>
      </c>
      <c r="L173" s="4" t="str">
        <f t="array" ref="L173">INDEX('Data Log'!$M$2:$M$196,MATCH('Data Log_BI'!$A173,'Data Log'!$B$2:$B$196,0))</f>
        <v>#N/A</v>
      </c>
      <c r="M173" s="4" t="str">
        <f t="array" ref="M173">INDEX('Data Log'!$N$2:$N$196,MATCH('Data Log_BI'!$A173,'Data Log'!$B$2:$B$196,0))</f>
        <v>#N/A</v>
      </c>
      <c r="N173" s="1" t="str">
        <f t="array" ref="N173">INDEX('Data Log'!$O$2:$O$196,MATCH('Data Log_BI'!$A173,'Data Log'!$B$2:$B$196,0))</f>
        <v>#N/A</v>
      </c>
      <c r="O173" s="9" t="str">
        <f t="array" ref="O173">INDEX('Data Log'!$P$2:$P$196,MATCH('Data Log_BI'!$A173,'Data Log'!$AO$2:$AO$196,0))</f>
        <v/>
      </c>
      <c r="P173" s="1" t="str">
        <f t="array" ref="P173">INDEX('Data Log'!$Q$2:$Q$196,MATCH('Data Log_BI'!$A173,'Data Log'!$AO$2:$AO$196,0))</f>
        <v/>
      </c>
      <c r="Q173" s="1" t="str">
        <f t="array" ref="Q173">INDEX('Data Log'!$R$2:$R$196,MATCH('Data Log_BI'!$A173,'Data Log'!$AO$2:$AO$196,0))</f>
        <v/>
      </c>
      <c r="R173" s="1" t="str">
        <f t="array" ref="R173">INDEX('Data Log'!$S$2:$S$196,MATCH('Data Log_BI'!$A173,'Data Log'!$AO$2:$AO$196,0))</f>
        <v/>
      </c>
      <c r="S173" s="4" t="str">
        <f t="array" ref="S173">INDEX('Data Log'!$T$2:$T$196,MATCH('Data Log_BI'!$A173,'Data Log'!$AO$2:$AO$196,0))</f>
        <v/>
      </c>
      <c r="T173" s="1" t="str">
        <f t="array" ref="T173">INDEX('Data Log'!$U$2:$U$196,MATCH('Data Log_BI'!$A173,'Data Log'!$AO$2:$AO$196,0))</f>
        <v/>
      </c>
      <c r="U173" s="1" t="str">
        <f t="array" ref="U173">INDEX('Data Log'!$V$2:$V$196,MATCH('Data Log_BI'!$A173,'Data Log'!$AO$2:$AO$196,0))</f>
        <v/>
      </c>
      <c r="V173" s="9" t="str">
        <f t="array" ref="V173">INDEX('Data Log'!$W$2:$W$196,MATCH('Data Log_BI'!$A173,'Data Log'!$AO$2:$AO$196,0))</f>
        <v/>
      </c>
      <c r="W173" s="1" t="str">
        <f t="array" ref="W173">INDEX('Data Log'!$X$2:$X$196,MATCH('Data Log_BI'!$A173,'Data Log'!$AO$2:$AO$196,0))</f>
        <v/>
      </c>
      <c r="X173" s="1" t="str">
        <f t="array" ref="X173">INDEX('Data Log'!$Y$2:$Y$196,MATCH('Data Log_BI'!$A173,'Data Log'!$AO$2:$AO$196,0))</f>
        <v/>
      </c>
      <c r="Y173" s="9" t="str">
        <f t="array" ref="Y173">INDEX('Data Log'!$Z$2:$Z$196,MATCH('Data Log_BI'!$A173,'Data Log'!$AO$2:$AO$196,0))</f>
        <v/>
      </c>
      <c r="Z173" s="1" t="str">
        <f t="array" ref="Z173">INDEX('Data Log'!$AA$2:$AA$196,MATCH('Data Log_BI'!$A173,'Data Log'!$AO$2:$AO$196,0))</f>
        <v/>
      </c>
      <c r="AA173" s="1" t="str">
        <f t="array" ref="AA173">INDEX('Data Log'!$AB$2:$AB$196,MATCH('Data Log_BI'!$A173,'Data Log'!$AO$2:$AO$196,0))</f>
        <v/>
      </c>
      <c r="AB173" s="9" t="str">
        <f t="array" ref="AB173">INDEX('Data Log'!$AC$2:$AC$196,MATCH('Data Log_BI'!$A173,'Data Log'!$AO$2:$AO$196,0))</f>
        <v/>
      </c>
      <c r="AC173" s="1" t="str">
        <f t="array" ref="AC173">INDEX('Data Log'!$AD$2:$AD$196,MATCH('Data Log_BI'!$A173,'Data Log'!$AO$2:$AO$196,0))</f>
        <v/>
      </c>
      <c r="AD173" s="1" t="str">
        <f t="array" ref="AD173">INDEX('Data Log'!$AE$2:$AE$196,MATCH('Data Log_BI'!$A173,'Data Log'!$AO$2:$AO$196,0))</f>
        <v>Approved</v>
      </c>
      <c r="AE173" s="1" t="str">
        <f t="array" ref="AE173">INDEX('Data Log'!$AF$2:$AF$196,MATCH('Data Log_BI'!$A173,'Data Log'!$AO$2:$AO$196,0))</f>
        <v>Nadeesha Ranaweera</v>
      </c>
      <c r="AF173" s="9">
        <f t="array" ref="AF173">INDEX('Data Log'!$AG$2:$AG$196,MATCH('Data Log_BI'!$A173,'Data Log'!$AO$2:$AO$196,0))</f>
        <v>45135.93688</v>
      </c>
      <c r="AG173" s="5">
        <f t="array" ref="AG173">INDEX('Data Log'!$AH$2:$AH$196,MATCH('Data Log_BI'!$A173,'Data Log'!$AO$2:$AO$196,0))</f>
        <v>3100028727</v>
      </c>
      <c r="AH173" s="15">
        <f t="array" ref="AH173">INDEX('Data Log'!$AI$2:$AI$196,MATCH('Data Log_BI'!$A173,'Data Log'!$AO$2:$AO$196,0))</f>
        <v>0</v>
      </c>
      <c r="AI173" s="1" t="str">
        <f t="array" ref="AI173">INDEX('Data Log'!$AJ$2:$AJ$196,MATCH('Data Log_BI'!$A173,'Data Log'!$AO$2:$AO$196,0))</f>
        <v/>
      </c>
      <c r="AJ173" s="9" t="str">
        <f t="array" ref="AJ173">INDEX('Data Log'!$AK$2:$AK$196,MATCH('Data Log_BI'!$A173,'Data Log'!$AO$2:$AO$196,0))</f>
        <v/>
      </c>
      <c r="AK173" s="1" t="str">
        <f t="array" ref="AK173">INDEX('Data Log'!$AL$2:$AL$196,MATCH('Data Log_BI'!$A173,'Data Log'!$AO$2:$AO$196,0))</f>
        <v/>
      </c>
      <c r="AL173" s="1" t="str">
        <f t="array" ref="AL173">INDEX('Data Log'!$AM$2:$AM$196,MATCH('Data Log_BI'!$A173,'Data Log'!$AO$2:$AO$196,0))</f>
        <v/>
      </c>
      <c r="AM173" s="9" t="str">
        <f t="array" ref="AM173">INDEX('Data Log'!$AN$2:$AN$196,MATCH('Data Log_BI'!$A173,'Data Log'!$AO$2:$AO$196,0))</f>
        <v/>
      </c>
      <c r="AN173" s="1">
        <f t="array" ref="AN173">INDEX('Data Log'!$A$2:$A$196,MATCH('Data Log_BI'!$A173,'Data Log'!$AO$2:$AO$196,0))</f>
        <v>588</v>
      </c>
    </row>
    <row r="174" ht="15.75" customHeight="1">
      <c r="A174" s="1" t="s">
        <v>1082</v>
      </c>
      <c r="B174" s="1" t="str">
        <f t="array" ref="B174">INDEX('Data Log'!$C$2:$C$196,MATCH('Data Log_BI'!$A174,'Data Log'!$AO$2:$AO$196,0))</f>
        <v>PG</v>
      </c>
      <c r="C174" s="9" t="str">
        <f t="array" ref="C174">INDEX('Data Log'!$D$2:$D$196,MATCH('Data Log_BI'!$A174,'Data Log'!$B$2:$B$196,0))</f>
        <v>#N/A</v>
      </c>
      <c r="D174" s="4" t="str">
        <f t="array" ref="D174">INDEX('Data Log'!$E$2:$E$196,MATCH('Data Log_BI'!$A174,'Data Log'!$B$2:$B$196,0))</f>
        <v>#N/A</v>
      </c>
      <c r="E174" s="4" t="str">
        <f t="array" ref="E174">INDEX('Data Log'!$F$2:$F$196,MATCH('Data Log_BI'!$A174,'Data Log'!$B$2:$B$196,0))</f>
        <v>#N/A</v>
      </c>
      <c r="F174" s="4" t="str">
        <f t="array" ref="F174">INDEX('Data Log'!$G$2:$G$196,MATCH('Data Log_BI'!$A174,'Data Log'!$B$2:$B$196,0))</f>
        <v>#N/A</v>
      </c>
      <c r="G174" s="14" t="str">
        <f t="array" ref="G174">INDEX('Data Log'!$H$2:$H$196,MATCH('Data Log_BI'!$A174,'Data Log'!$B$2:$B$196,0))</f>
        <v>#N/A</v>
      </c>
      <c r="H174" s="14" t="str">
        <f t="array" ref="H174">INDEX('Data Log'!$I$2:$I$196,MATCH('Data Log_BI'!$A174,'Data Log'!$B$2:$B$196,0))</f>
        <v>#N/A</v>
      </c>
      <c r="I174" s="5" t="str">
        <f t="array" ref="I174">INDEX('Data Log'!$J$2:$J$196,MATCH('Data Log_BI'!$A174,'Data Log'!$B$2:$B$196,0))</f>
        <v>#N/A</v>
      </c>
      <c r="J174" s="5" t="str">
        <f t="array" ref="J174">INDEX('Data Log'!$K$2:$K$196,MATCH('Data Log_BI'!$A174,'Data Log'!$B$2:$B$196,0))</f>
        <v>#N/A</v>
      </c>
      <c r="K174" s="5" t="str">
        <f t="array" ref="K174">INDEX('Data Log'!$L$2:$L$196,MATCH('Data Log_BI'!$A174,'Data Log'!$B$2:$B$196,0))</f>
        <v>#N/A</v>
      </c>
      <c r="L174" s="4" t="str">
        <f t="array" ref="L174">INDEX('Data Log'!$M$2:$M$196,MATCH('Data Log_BI'!$A174,'Data Log'!$B$2:$B$196,0))</f>
        <v>#N/A</v>
      </c>
      <c r="M174" s="4" t="str">
        <f t="array" ref="M174">INDEX('Data Log'!$N$2:$N$196,MATCH('Data Log_BI'!$A174,'Data Log'!$B$2:$B$196,0))</f>
        <v>#N/A</v>
      </c>
      <c r="N174" s="1" t="str">
        <f t="array" ref="N174">INDEX('Data Log'!$O$2:$O$196,MATCH('Data Log_BI'!$A174,'Data Log'!$B$2:$B$196,0))</f>
        <v>#N/A</v>
      </c>
      <c r="O174" s="9" t="str">
        <f t="array" ref="O174">INDEX('Data Log'!$P$2:$P$196,MATCH('Data Log_BI'!$A174,'Data Log'!$AO$2:$AO$196,0))</f>
        <v/>
      </c>
      <c r="P174" s="1" t="str">
        <f t="array" ref="P174">INDEX('Data Log'!$Q$2:$Q$196,MATCH('Data Log_BI'!$A174,'Data Log'!$AO$2:$AO$196,0))</f>
        <v/>
      </c>
      <c r="Q174" s="1" t="str">
        <f t="array" ref="Q174">INDEX('Data Log'!$R$2:$R$196,MATCH('Data Log_BI'!$A174,'Data Log'!$AO$2:$AO$196,0))</f>
        <v/>
      </c>
      <c r="R174" s="1" t="str">
        <f t="array" ref="R174">INDEX('Data Log'!$S$2:$S$196,MATCH('Data Log_BI'!$A174,'Data Log'!$AO$2:$AO$196,0))</f>
        <v/>
      </c>
      <c r="S174" s="4" t="str">
        <f t="array" ref="S174">INDEX('Data Log'!$T$2:$T$196,MATCH('Data Log_BI'!$A174,'Data Log'!$AO$2:$AO$196,0))</f>
        <v/>
      </c>
      <c r="T174" s="1" t="str">
        <f t="array" ref="T174">INDEX('Data Log'!$U$2:$U$196,MATCH('Data Log_BI'!$A174,'Data Log'!$AO$2:$AO$196,0))</f>
        <v/>
      </c>
      <c r="U174" s="1" t="str">
        <f t="array" ref="U174">INDEX('Data Log'!$V$2:$V$196,MATCH('Data Log_BI'!$A174,'Data Log'!$AO$2:$AO$196,0))</f>
        <v/>
      </c>
      <c r="V174" s="9" t="str">
        <f t="array" ref="V174">INDEX('Data Log'!$W$2:$W$196,MATCH('Data Log_BI'!$A174,'Data Log'!$AO$2:$AO$196,0))</f>
        <v/>
      </c>
      <c r="W174" s="1" t="str">
        <f t="array" ref="W174">INDEX('Data Log'!$X$2:$X$196,MATCH('Data Log_BI'!$A174,'Data Log'!$AO$2:$AO$196,0))</f>
        <v/>
      </c>
      <c r="X174" s="1" t="str">
        <f t="array" ref="X174">INDEX('Data Log'!$Y$2:$Y$196,MATCH('Data Log_BI'!$A174,'Data Log'!$AO$2:$AO$196,0))</f>
        <v/>
      </c>
      <c r="Y174" s="9" t="str">
        <f t="array" ref="Y174">INDEX('Data Log'!$Z$2:$Z$196,MATCH('Data Log_BI'!$A174,'Data Log'!$AO$2:$AO$196,0))</f>
        <v/>
      </c>
      <c r="Z174" s="1" t="str">
        <f t="array" ref="Z174">INDEX('Data Log'!$AA$2:$AA$196,MATCH('Data Log_BI'!$A174,'Data Log'!$AO$2:$AO$196,0))</f>
        <v>Approved</v>
      </c>
      <c r="AA174" s="1" t="str">
        <f t="array" ref="AA174">INDEX('Data Log'!$AB$2:$AB$196,MATCH('Data Log_BI'!$A174,'Data Log'!$AO$2:$AO$196,0))</f>
        <v>Rizwan Mohamed</v>
      </c>
      <c r="AB174" s="9">
        <f t="array" ref="AB174">INDEX('Data Log'!$AC$2:$AC$196,MATCH('Data Log_BI'!$A174,'Data Log'!$AO$2:$AO$196,0))</f>
        <v>45133.81271</v>
      </c>
      <c r="AC174" s="1" t="str">
        <f t="array" ref="AC174">INDEX('Data Log'!$AD$2:$AD$196,MATCH('Data Log_BI'!$A174,'Data Log'!$AO$2:$AO$196,0))</f>
        <v/>
      </c>
      <c r="AD174" s="1" t="str">
        <f t="array" ref="AD174">INDEX('Data Log'!$AE$2:$AE$196,MATCH('Data Log_BI'!$A174,'Data Log'!$AO$2:$AO$196,0))</f>
        <v/>
      </c>
      <c r="AE174" s="1" t="str">
        <f t="array" ref="AE174">INDEX('Data Log'!$AF$2:$AF$196,MATCH('Data Log_BI'!$A174,'Data Log'!$AO$2:$AO$196,0))</f>
        <v/>
      </c>
      <c r="AF174" s="9" t="str">
        <f t="array" ref="AF174">INDEX('Data Log'!$AG$2:$AG$196,MATCH('Data Log_BI'!$A174,'Data Log'!$AO$2:$AO$196,0))</f>
        <v/>
      </c>
      <c r="AG174" s="5" t="str">
        <f t="array" ref="AG174">INDEX('Data Log'!$AH$2:$AH$196,MATCH('Data Log_BI'!$A174,'Data Log'!$AO$2:$AO$196,0))</f>
        <v/>
      </c>
      <c r="AH174" s="15">
        <f t="array" ref="AH174">INDEX('Data Log'!$AI$2:$AI$196,MATCH('Data Log_BI'!$A174,'Data Log'!$AO$2:$AO$196,0))</f>
        <v>0</v>
      </c>
      <c r="AI174" s="1" t="str">
        <f t="array" ref="AI174">INDEX('Data Log'!$AJ$2:$AJ$196,MATCH('Data Log_BI'!$A174,'Data Log'!$AO$2:$AO$196,0))</f>
        <v/>
      </c>
      <c r="AJ174" s="9" t="str">
        <f t="array" ref="AJ174">INDEX('Data Log'!$AK$2:$AK$196,MATCH('Data Log_BI'!$A174,'Data Log'!$AO$2:$AO$196,0))</f>
        <v/>
      </c>
      <c r="AK174" s="1" t="str">
        <f t="array" ref="AK174">INDEX('Data Log'!$AL$2:$AL$196,MATCH('Data Log_BI'!$A174,'Data Log'!$AO$2:$AO$196,0))</f>
        <v/>
      </c>
      <c r="AL174" s="1" t="str">
        <f t="array" ref="AL174">INDEX('Data Log'!$AM$2:$AM$196,MATCH('Data Log_BI'!$A174,'Data Log'!$AO$2:$AO$196,0))</f>
        <v/>
      </c>
      <c r="AM174" s="9" t="str">
        <f t="array" ref="AM174">INDEX('Data Log'!$AN$2:$AN$196,MATCH('Data Log_BI'!$A174,'Data Log'!$AO$2:$AO$196,0))</f>
        <v/>
      </c>
      <c r="AN174" s="1">
        <f t="array" ref="AN174">INDEX('Data Log'!$A$2:$A$196,MATCH('Data Log_BI'!$A174,'Data Log'!$AO$2:$AO$196,0))</f>
        <v>564</v>
      </c>
    </row>
    <row r="175" ht="15.75" customHeight="1">
      <c r="A175" s="1" t="s">
        <v>1083</v>
      </c>
      <c r="B175" s="1" t="str">
        <f t="array" ref="B175">INDEX('Data Log'!$C$2:$C$196,MATCH('Data Log_BI'!$A175,'Data Log'!$AO$2:$AO$196,0))</f>
        <v>PIS</v>
      </c>
      <c r="C175" s="9" t="str">
        <f t="array" ref="C175">INDEX('Data Log'!$D$2:$D$196,MATCH('Data Log_BI'!$A175,'Data Log'!$B$2:$B$196,0))</f>
        <v>#N/A</v>
      </c>
      <c r="D175" s="4" t="str">
        <f t="array" ref="D175">INDEX('Data Log'!$E$2:$E$196,MATCH('Data Log_BI'!$A175,'Data Log'!$B$2:$B$196,0))</f>
        <v>#N/A</v>
      </c>
      <c r="E175" s="4" t="str">
        <f t="array" ref="E175">INDEX('Data Log'!$F$2:$F$196,MATCH('Data Log_BI'!$A175,'Data Log'!$B$2:$B$196,0))</f>
        <v>#N/A</v>
      </c>
      <c r="F175" s="4" t="str">
        <f t="array" ref="F175">INDEX('Data Log'!$G$2:$G$196,MATCH('Data Log_BI'!$A175,'Data Log'!$B$2:$B$196,0))</f>
        <v>#N/A</v>
      </c>
      <c r="G175" s="14" t="str">
        <f t="array" ref="G175">INDEX('Data Log'!$H$2:$H$196,MATCH('Data Log_BI'!$A175,'Data Log'!$B$2:$B$196,0))</f>
        <v>#N/A</v>
      </c>
      <c r="H175" s="14" t="str">
        <f t="array" ref="H175">INDEX('Data Log'!$I$2:$I$196,MATCH('Data Log_BI'!$A175,'Data Log'!$B$2:$B$196,0))</f>
        <v>#N/A</v>
      </c>
      <c r="I175" s="5" t="str">
        <f t="array" ref="I175">INDEX('Data Log'!$J$2:$J$196,MATCH('Data Log_BI'!$A175,'Data Log'!$B$2:$B$196,0))</f>
        <v>#N/A</v>
      </c>
      <c r="J175" s="5" t="str">
        <f t="array" ref="J175">INDEX('Data Log'!$K$2:$K$196,MATCH('Data Log_BI'!$A175,'Data Log'!$B$2:$B$196,0))</f>
        <v>#N/A</v>
      </c>
      <c r="K175" s="5" t="str">
        <f t="array" ref="K175">INDEX('Data Log'!$L$2:$L$196,MATCH('Data Log_BI'!$A175,'Data Log'!$B$2:$B$196,0))</f>
        <v>#N/A</v>
      </c>
      <c r="L175" s="4" t="str">
        <f t="array" ref="L175">INDEX('Data Log'!$M$2:$M$196,MATCH('Data Log_BI'!$A175,'Data Log'!$B$2:$B$196,0))</f>
        <v>#N/A</v>
      </c>
      <c r="M175" s="4" t="str">
        <f t="array" ref="M175">INDEX('Data Log'!$N$2:$N$196,MATCH('Data Log_BI'!$A175,'Data Log'!$B$2:$B$196,0))</f>
        <v>#N/A</v>
      </c>
      <c r="N175" s="1" t="str">
        <f t="array" ref="N175">INDEX('Data Log'!$O$2:$O$196,MATCH('Data Log_BI'!$A175,'Data Log'!$B$2:$B$196,0))</f>
        <v>#N/A</v>
      </c>
      <c r="O175" s="9" t="str">
        <f t="array" ref="O175">INDEX('Data Log'!$P$2:$P$196,MATCH('Data Log_BI'!$A175,'Data Log'!$AO$2:$AO$196,0))</f>
        <v/>
      </c>
      <c r="P175" s="1" t="str">
        <f t="array" ref="P175">INDEX('Data Log'!$Q$2:$Q$196,MATCH('Data Log_BI'!$A175,'Data Log'!$AO$2:$AO$196,0))</f>
        <v/>
      </c>
      <c r="Q175" s="1" t="str">
        <f t="array" ref="Q175">INDEX('Data Log'!$R$2:$R$196,MATCH('Data Log_BI'!$A175,'Data Log'!$AO$2:$AO$196,0))</f>
        <v>Approved</v>
      </c>
      <c r="R175" s="1" t="str">
        <f t="array" ref="R175">INDEX('Data Log'!$S$2:$S$196,MATCH('Data Log_BI'!$A175,'Data Log'!$AO$2:$AO$196,0))</f>
        <v>Vipula Hemakumara Weerakkody</v>
      </c>
      <c r="S175" s="4">
        <f t="array" ref="S175">INDEX('Data Log'!$T$2:$T$196,MATCH('Data Log_BI'!$A175,'Data Log'!$AO$2:$AO$196,0))</f>
        <v>45132.54396</v>
      </c>
      <c r="T175" s="1" t="str">
        <f t="array" ref="T175">INDEX('Data Log'!$U$2:$U$196,MATCH('Data Log_BI'!$A175,'Data Log'!$AO$2:$AO$196,0))</f>
        <v/>
      </c>
      <c r="U175" s="1" t="str">
        <f t="array" ref="U175">INDEX('Data Log'!$V$2:$V$196,MATCH('Data Log_BI'!$A175,'Data Log'!$AO$2:$AO$196,0))</f>
        <v/>
      </c>
      <c r="V175" s="9" t="str">
        <f t="array" ref="V175">INDEX('Data Log'!$W$2:$W$196,MATCH('Data Log_BI'!$A175,'Data Log'!$AO$2:$AO$196,0))</f>
        <v/>
      </c>
      <c r="W175" s="1" t="str">
        <f t="array" ref="W175">INDEX('Data Log'!$X$2:$X$196,MATCH('Data Log_BI'!$A175,'Data Log'!$AO$2:$AO$196,0))</f>
        <v/>
      </c>
      <c r="X175" s="1" t="str">
        <f t="array" ref="X175">INDEX('Data Log'!$Y$2:$Y$196,MATCH('Data Log_BI'!$A175,'Data Log'!$AO$2:$AO$196,0))</f>
        <v/>
      </c>
      <c r="Y175" s="9" t="str">
        <f t="array" ref="Y175">INDEX('Data Log'!$Z$2:$Z$196,MATCH('Data Log_BI'!$A175,'Data Log'!$AO$2:$AO$196,0))</f>
        <v/>
      </c>
      <c r="Z175" s="1" t="str">
        <f t="array" ref="Z175">INDEX('Data Log'!$AA$2:$AA$196,MATCH('Data Log_BI'!$A175,'Data Log'!$AO$2:$AO$196,0))</f>
        <v/>
      </c>
      <c r="AA175" s="1" t="str">
        <f t="array" ref="AA175">INDEX('Data Log'!$AB$2:$AB$196,MATCH('Data Log_BI'!$A175,'Data Log'!$AO$2:$AO$196,0))</f>
        <v/>
      </c>
      <c r="AB175" s="9" t="str">
        <f t="array" ref="AB175">INDEX('Data Log'!$AC$2:$AC$196,MATCH('Data Log_BI'!$A175,'Data Log'!$AO$2:$AO$196,0))</f>
        <v/>
      </c>
      <c r="AC175" s="1" t="str">
        <f t="array" ref="AC175">INDEX('Data Log'!$AD$2:$AD$196,MATCH('Data Log_BI'!$A175,'Data Log'!$AO$2:$AO$196,0))</f>
        <v/>
      </c>
      <c r="AD175" s="1" t="str">
        <f t="array" ref="AD175">INDEX('Data Log'!$AE$2:$AE$196,MATCH('Data Log_BI'!$A175,'Data Log'!$AO$2:$AO$196,0))</f>
        <v/>
      </c>
      <c r="AE175" s="1" t="str">
        <f t="array" ref="AE175">INDEX('Data Log'!$AF$2:$AF$196,MATCH('Data Log_BI'!$A175,'Data Log'!$AO$2:$AO$196,0))</f>
        <v/>
      </c>
      <c r="AF175" s="9" t="str">
        <f t="array" ref="AF175">INDEX('Data Log'!$AG$2:$AG$196,MATCH('Data Log_BI'!$A175,'Data Log'!$AO$2:$AO$196,0))</f>
        <v/>
      </c>
      <c r="AG175" s="5" t="str">
        <f t="array" ref="AG175">INDEX('Data Log'!$AH$2:$AH$196,MATCH('Data Log_BI'!$A175,'Data Log'!$AO$2:$AO$196,0))</f>
        <v/>
      </c>
      <c r="AH175" s="15">
        <f t="array" ref="AH175">INDEX('Data Log'!$AI$2:$AI$196,MATCH('Data Log_BI'!$A175,'Data Log'!$AO$2:$AO$196,0))</f>
        <v>0</v>
      </c>
      <c r="AI175" s="1" t="str">
        <f t="array" ref="AI175">INDEX('Data Log'!$AJ$2:$AJ$196,MATCH('Data Log_BI'!$A175,'Data Log'!$AO$2:$AO$196,0))</f>
        <v/>
      </c>
      <c r="AJ175" s="9" t="str">
        <f t="array" ref="AJ175">INDEX('Data Log'!$AK$2:$AK$196,MATCH('Data Log_BI'!$A175,'Data Log'!$AO$2:$AO$196,0))</f>
        <v/>
      </c>
      <c r="AK175" s="1" t="str">
        <f t="array" ref="AK175">INDEX('Data Log'!$AL$2:$AL$196,MATCH('Data Log_BI'!$A175,'Data Log'!$AO$2:$AO$196,0))</f>
        <v/>
      </c>
      <c r="AL175" s="1" t="str">
        <f t="array" ref="AL175">INDEX('Data Log'!$AM$2:$AM$196,MATCH('Data Log_BI'!$A175,'Data Log'!$AO$2:$AO$196,0))</f>
        <v/>
      </c>
      <c r="AM175" s="9" t="str">
        <f t="array" ref="AM175">INDEX('Data Log'!$AN$2:$AN$196,MATCH('Data Log_BI'!$A175,'Data Log'!$AO$2:$AO$196,0))</f>
        <v/>
      </c>
      <c r="AN175" s="1">
        <f t="array" ref="AN175">INDEX('Data Log'!$A$2:$A$196,MATCH('Data Log_BI'!$A175,'Data Log'!$AO$2:$AO$196,0))</f>
        <v>496</v>
      </c>
    </row>
    <row r="176" ht="15.75" customHeight="1">
      <c r="A176" s="1" t="s">
        <v>1084</v>
      </c>
      <c r="B176" s="1" t="str">
        <f t="array" ref="B176">INDEX('Data Log'!$C$2:$C$196,MATCH('Data Log_BI'!$A176,'Data Log'!$AO$2:$AO$196,0))</f>
        <v>PIS</v>
      </c>
      <c r="C176" s="9" t="str">
        <f t="array" ref="C176">INDEX('Data Log'!$D$2:$D$196,MATCH('Data Log_BI'!$A176,'Data Log'!$B$2:$B$196,0))</f>
        <v>#N/A</v>
      </c>
      <c r="D176" s="4" t="str">
        <f t="array" ref="D176">INDEX('Data Log'!$E$2:$E$196,MATCH('Data Log_BI'!$A176,'Data Log'!$B$2:$B$196,0))</f>
        <v>#N/A</v>
      </c>
      <c r="E176" s="4" t="str">
        <f t="array" ref="E176">INDEX('Data Log'!$F$2:$F$196,MATCH('Data Log_BI'!$A176,'Data Log'!$B$2:$B$196,0))</f>
        <v>#N/A</v>
      </c>
      <c r="F176" s="4" t="str">
        <f t="array" ref="F176">INDEX('Data Log'!$G$2:$G$196,MATCH('Data Log_BI'!$A176,'Data Log'!$B$2:$B$196,0))</f>
        <v>#N/A</v>
      </c>
      <c r="G176" s="14" t="str">
        <f t="array" ref="G176">INDEX('Data Log'!$H$2:$H$196,MATCH('Data Log_BI'!$A176,'Data Log'!$B$2:$B$196,0))</f>
        <v>#N/A</v>
      </c>
      <c r="H176" s="14" t="str">
        <f t="array" ref="H176">INDEX('Data Log'!$I$2:$I$196,MATCH('Data Log_BI'!$A176,'Data Log'!$B$2:$B$196,0))</f>
        <v>#N/A</v>
      </c>
      <c r="I176" s="5" t="str">
        <f t="array" ref="I176">INDEX('Data Log'!$J$2:$J$196,MATCH('Data Log_BI'!$A176,'Data Log'!$B$2:$B$196,0))</f>
        <v>#N/A</v>
      </c>
      <c r="J176" s="5" t="str">
        <f t="array" ref="J176">INDEX('Data Log'!$K$2:$K$196,MATCH('Data Log_BI'!$A176,'Data Log'!$B$2:$B$196,0))</f>
        <v>#N/A</v>
      </c>
      <c r="K176" s="5" t="str">
        <f t="array" ref="K176">INDEX('Data Log'!$L$2:$L$196,MATCH('Data Log_BI'!$A176,'Data Log'!$B$2:$B$196,0))</f>
        <v>#N/A</v>
      </c>
      <c r="L176" s="4" t="str">
        <f t="array" ref="L176">INDEX('Data Log'!$M$2:$M$196,MATCH('Data Log_BI'!$A176,'Data Log'!$B$2:$B$196,0))</f>
        <v>#N/A</v>
      </c>
      <c r="M176" s="4" t="str">
        <f t="array" ref="M176">INDEX('Data Log'!$N$2:$N$196,MATCH('Data Log_BI'!$A176,'Data Log'!$B$2:$B$196,0))</f>
        <v>#N/A</v>
      </c>
      <c r="N176" s="1" t="str">
        <f t="array" ref="N176">INDEX('Data Log'!$O$2:$O$196,MATCH('Data Log_BI'!$A176,'Data Log'!$B$2:$B$196,0))</f>
        <v>#N/A</v>
      </c>
      <c r="O176" s="9" t="str">
        <f t="array" ref="O176">INDEX('Data Log'!$P$2:$P$196,MATCH('Data Log_BI'!$A176,'Data Log'!$AO$2:$AO$196,0))</f>
        <v/>
      </c>
      <c r="P176" s="1" t="str">
        <f t="array" ref="P176">INDEX('Data Log'!$Q$2:$Q$196,MATCH('Data Log_BI'!$A176,'Data Log'!$AO$2:$AO$196,0))</f>
        <v/>
      </c>
      <c r="Q176" s="1" t="str">
        <f t="array" ref="Q176">INDEX('Data Log'!$R$2:$R$196,MATCH('Data Log_BI'!$A176,'Data Log'!$AO$2:$AO$196,0))</f>
        <v/>
      </c>
      <c r="R176" s="1" t="str">
        <f t="array" ref="R176">INDEX('Data Log'!$S$2:$S$196,MATCH('Data Log_BI'!$A176,'Data Log'!$AO$2:$AO$196,0))</f>
        <v/>
      </c>
      <c r="S176" s="4" t="str">
        <f t="array" ref="S176">INDEX('Data Log'!$T$2:$T$196,MATCH('Data Log_BI'!$A176,'Data Log'!$AO$2:$AO$196,0))</f>
        <v/>
      </c>
      <c r="T176" s="1" t="str">
        <f t="array" ref="T176">INDEX('Data Log'!$U$2:$U$196,MATCH('Data Log_BI'!$A176,'Data Log'!$AO$2:$AO$196,0))</f>
        <v/>
      </c>
      <c r="U176" s="1" t="str">
        <f t="array" ref="U176">INDEX('Data Log'!$V$2:$V$196,MATCH('Data Log_BI'!$A176,'Data Log'!$AO$2:$AO$196,0))</f>
        <v/>
      </c>
      <c r="V176" s="9" t="str">
        <f t="array" ref="V176">INDEX('Data Log'!$W$2:$W$196,MATCH('Data Log_BI'!$A176,'Data Log'!$AO$2:$AO$196,0))</f>
        <v/>
      </c>
      <c r="W176" s="1" t="str">
        <f t="array" ref="W176">INDEX('Data Log'!$X$2:$X$196,MATCH('Data Log_BI'!$A176,'Data Log'!$AO$2:$AO$196,0))</f>
        <v/>
      </c>
      <c r="X176" s="1" t="str">
        <f t="array" ref="X176">INDEX('Data Log'!$Y$2:$Y$196,MATCH('Data Log_BI'!$A176,'Data Log'!$AO$2:$AO$196,0))</f>
        <v/>
      </c>
      <c r="Y176" s="9" t="str">
        <f t="array" ref="Y176">INDEX('Data Log'!$Z$2:$Z$196,MATCH('Data Log_BI'!$A176,'Data Log'!$AO$2:$AO$196,0))</f>
        <v/>
      </c>
      <c r="Z176" s="1" t="str">
        <f t="array" ref="Z176">INDEX('Data Log'!$AA$2:$AA$196,MATCH('Data Log_BI'!$A176,'Data Log'!$AO$2:$AO$196,0))</f>
        <v/>
      </c>
      <c r="AA176" s="1" t="str">
        <f t="array" ref="AA176">INDEX('Data Log'!$AB$2:$AB$196,MATCH('Data Log_BI'!$A176,'Data Log'!$AO$2:$AO$196,0))</f>
        <v/>
      </c>
      <c r="AB176" s="9" t="str">
        <f t="array" ref="AB176">INDEX('Data Log'!$AC$2:$AC$196,MATCH('Data Log_BI'!$A176,'Data Log'!$AO$2:$AO$196,0))</f>
        <v/>
      </c>
      <c r="AC176" s="1" t="str">
        <f t="array" ref="AC176">INDEX('Data Log'!$AD$2:$AD$196,MATCH('Data Log_BI'!$A176,'Data Log'!$AO$2:$AO$196,0))</f>
        <v/>
      </c>
      <c r="AD176" s="1" t="str">
        <f t="array" ref="AD176">INDEX('Data Log'!$AE$2:$AE$196,MATCH('Data Log_BI'!$A176,'Data Log'!$AO$2:$AO$196,0))</f>
        <v/>
      </c>
      <c r="AE176" s="1" t="str">
        <f t="array" ref="AE176">INDEX('Data Log'!$AF$2:$AF$196,MATCH('Data Log_BI'!$A176,'Data Log'!$AO$2:$AO$196,0))</f>
        <v/>
      </c>
      <c r="AF176" s="9" t="str">
        <f t="array" ref="AF176">INDEX('Data Log'!$AG$2:$AG$196,MATCH('Data Log_BI'!$A176,'Data Log'!$AO$2:$AO$196,0))</f>
        <v/>
      </c>
      <c r="AG176" s="5" t="str">
        <f t="array" ref="AG176">INDEX('Data Log'!$AH$2:$AH$196,MATCH('Data Log_BI'!$A176,'Data Log'!$AO$2:$AO$196,0))</f>
        <v/>
      </c>
      <c r="AH176" s="15">
        <f t="array" ref="AH176">INDEX('Data Log'!$AI$2:$AI$196,MATCH('Data Log_BI'!$A176,'Data Log'!$AO$2:$AO$196,0))</f>
        <v>0</v>
      </c>
      <c r="AI176" s="1" t="str">
        <f t="array" ref="AI176">INDEX('Data Log'!$AJ$2:$AJ$196,MATCH('Data Log_BI'!$A176,'Data Log'!$AO$2:$AO$196,0))</f>
        <v/>
      </c>
      <c r="AJ176" s="9" t="str">
        <f t="array" ref="AJ176">INDEX('Data Log'!$AK$2:$AK$196,MATCH('Data Log_BI'!$A176,'Data Log'!$AO$2:$AO$196,0))</f>
        <v/>
      </c>
      <c r="AK176" s="1" t="str">
        <f t="array" ref="AK176">INDEX('Data Log'!$AL$2:$AL$196,MATCH('Data Log_BI'!$A176,'Data Log'!$AO$2:$AO$196,0))</f>
        <v/>
      </c>
      <c r="AL176" s="1" t="str">
        <f t="array" ref="AL176">INDEX('Data Log'!$AM$2:$AM$196,MATCH('Data Log_BI'!$A176,'Data Log'!$AO$2:$AO$196,0))</f>
        <v/>
      </c>
      <c r="AM176" s="9" t="str">
        <f t="array" ref="AM176">INDEX('Data Log'!$AN$2:$AN$196,MATCH('Data Log_BI'!$A176,'Data Log'!$AO$2:$AO$196,0))</f>
        <v/>
      </c>
      <c r="AN176" s="1">
        <f t="array" ref="AN176">INDEX('Data Log'!$A$2:$A$196,MATCH('Data Log_BI'!$A176,'Data Log'!$AO$2:$AO$196,0))</f>
        <v>331</v>
      </c>
    </row>
    <row r="177" ht="15.75" customHeight="1">
      <c r="A177" s="1" t="s">
        <v>1085</v>
      </c>
      <c r="B177" s="1" t="str">
        <f t="array" ref="B177">INDEX('Data Log'!$C$2:$C$196,MATCH('Data Log_BI'!$A177,'Data Log'!$AO$2:$AO$196,0))</f>
        <v>PIS</v>
      </c>
      <c r="C177" s="9" t="str">
        <f t="array" ref="C177">INDEX('Data Log'!$D$2:$D$196,MATCH('Data Log_BI'!$A177,'Data Log'!$B$2:$B$196,0))</f>
        <v>#N/A</v>
      </c>
      <c r="D177" s="4" t="str">
        <f t="array" ref="D177">INDEX('Data Log'!$E$2:$E$196,MATCH('Data Log_BI'!$A177,'Data Log'!$B$2:$B$196,0))</f>
        <v>#N/A</v>
      </c>
      <c r="E177" s="4" t="str">
        <f t="array" ref="E177">INDEX('Data Log'!$F$2:$F$196,MATCH('Data Log_BI'!$A177,'Data Log'!$B$2:$B$196,0))</f>
        <v>#N/A</v>
      </c>
      <c r="F177" s="4" t="str">
        <f t="array" ref="F177">INDEX('Data Log'!$G$2:$G$196,MATCH('Data Log_BI'!$A177,'Data Log'!$B$2:$B$196,0))</f>
        <v>#N/A</v>
      </c>
      <c r="G177" s="14" t="str">
        <f t="array" ref="G177">INDEX('Data Log'!$H$2:$H$196,MATCH('Data Log_BI'!$A177,'Data Log'!$B$2:$B$196,0))</f>
        <v>#N/A</v>
      </c>
      <c r="H177" s="14" t="str">
        <f t="array" ref="H177">INDEX('Data Log'!$I$2:$I$196,MATCH('Data Log_BI'!$A177,'Data Log'!$B$2:$B$196,0))</f>
        <v>#N/A</v>
      </c>
      <c r="I177" s="5" t="str">
        <f t="array" ref="I177">INDEX('Data Log'!$J$2:$J$196,MATCH('Data Log_BI'!$A177,'Data Log'!$B$2:$B$196,0))</f>
        <v>#N/A</v>
      </c>
      <c r="J177" s="5" t="str">
        <f t="array" ref="J177">INDEX('Data Log'!$K$2:$K$196,MATCH('Data Log_BI'!$A177,'Data Log'!$B$2:$B$196,0))</f>
        <v>#N/A</v>
      </c>
      <c r="K177" s="5" t="str">
        <f t="array" ref="K177">INDEX('Data Log'!$L$2:$L$196,MATCH('Data Log_BI'!$A177,'Data Log'!$B$2:$B$196,0))</f>
        <v>#N/A</v>
      </c>
      <c r="L177" s="4" t="str">
        <f t="array" ref="L177">INDEX('Data Log'!$M$2:$M$196,MATCH('Data Log_BI'!$A177,'Data Log'!$B$2:$B$196,0))</f>
        <v>#N/A</v>
      </c>
      <c r="M177" s="4" t="str">
        <f t="array" ref="M177">INDEX('Data Log'!$N$2:$N$196,MATCH('Data Log_BI'!$A177,'Data Log'!$B$2:$B$196,0))</f>
        <v>#N/A</v>
      </c>
      <c r="N177" s="1" t="str">
        <f t="array" ref="N177">INDEX('Data Log'!$O$2:$O$196,MATCH('Data Log_BI'!$A177,'Data Log'!$B$2:$B$196,0))</f>
        <v>#N/A</v>
      </c>
      <c r="O177" s="9">
        <f t="array" ref="O177">INDEX('Data Log'!$P$2:$P$196,MATCH('Data Log_BI'!$A177,'Data Log'!$AO$2:$AO$196,0))</f>
        <v>45128.54193</v>
      </c>
      <c r="P177" s="1" t="str">
        <f t="array" ref="P177">INDEX('Data Log'!$Q$2:$Q$196,MATCH('Data Log_BI'!$A177,'Data Log'!$AO$2:$AO$196,0))</f>
        <v/>
      </c>
      <c r="Q177" s="1" t="str">
        <f t="array" ref="Q177">INDEX('Data Log'!$R$2:$R$196,MATCH('Data Log_BI'!$A177,'Data Log'!$AO$2:$AO$196,0))</f>
        <v/>
      </c>
      <c r="R177" s="1" t="str">
        <f t="array" ref="R177">INDEX('Data Log'!$S$2:$S$196,MATCH('Data Log_BI'!$A177,'Data Log'!$AO$2:$AO$196,0))</f>
        <v/>
      </c>
      <c r="S177" s="4" t="str">
        <f t="array" ref="S177">INDEX('Data Log'!$T$2:$T$196,MATCH('Data Log_BI'!$A177,'Data Log'!$AO$2:$AO$196,0))</f>
        <v/>
      </c>
      <c r="T177" s="1" t="str">
        <f t="array" ref="T177">INDEX('Data Log'!$U$2:$U$196,MATCH('Data Log_BI'!$A177,'Data Log'!$AO$2:$AO$196,0))</f>
        <v/>
      </c>
      <c r="U177" s="1" t="str">
        <f t="array" ref="U177">INDEX('Data Log'!$V$2:$V$196,MATCH('Data Log_BI'!$A177,'Data Log'!$AO$2:$AO$196,0))</f>
        <v/>
      </c>
      <c r="V177" s="9" t="str">
        <f t="array" ref="V177">INDEX('Data Log'!$W$2:$W$196,MATCH('Data Log_BI'!$A177,'Data Log'!$AO$2:$AO$196,0))</f>
        <v/>
      </c>
      <c r="W177" s="1" t="str">
        <f t="array" ref="W177">INDEX('Data Log'!$X$2:$X$196,MATCH('Data Log_BI'!$A177,'Data Log'!$AO$2:$AO$196,0))</f>
        <v/>
      </c>
      <c r="X177" s="1" t="str">
        <f t="array" ref="X177">INDEX('Data Log'!$Y$2:$Y$196,MATCH('Data Log_BI'!$A177,'Data Log'!$AO$2:$AO$196,0))</f>
        <v/>
      </c>
      <c r="Y177" s="9" t="str">
        <f t="array" ref="Y177">INDEX('Data Log'!$Z$2:$Z$196,MATCH('Data Log_BI'!$A177,'Data Log'!$AO$2:$AO$196,0))</f>
        <v/>
      </c>
      <c r="Z177" s="1" t="str">
        <f t="array" ref="Z177">INDEX('Data Log'!$AA$2:$AA$196,MATCH('Data Log_BI'!$A177,'Data Log'!$AO$2:$AO$196,0))</f>
        <v/>
      </c>
      <c r="AA177" s="1" t="str">
        <f t="array" ref="AA177">INDEX('Data Log'!$AB$2:$AB$196,MATCH('Data Log_BI'!$A177,'Data Log'!$AO$2:$AO$196,0))</f>
        <v/>
      </c>
      <c r="AB177" s="9" t="str">
        <f t="array" ref="AB177">INDEX('Data Log'!$AC$2:$AC$196,MATCH('Data Log_BI'!$A177,'Data Log'!$AO$2:$AO$196,0))</f>
        <v/>
      </c>
      <c r="AC177" s="1" t="str">
        <f t="array" ref="AC177">INDEX('Data Log'!$AD$2:$AD$196,MATCH('Data Log_BI'!$A177,'Data Log'!$AO$2:$AO$196,0))</f>
        <v/>
      </c>
      <c r="AD177" s="1" t="str">
        <f t="array" ref="AD177">INDEX('Data Log'!$AE$2:$AE$196,MATCH('Data Log_BI'!$A177,'Data Log'!$AO$2:$AO$196,0))</f>
        <v/>
      </c>
      <c r="AE177" s="1" t="str">
        <f t="array" ref="AE177">INDEX('Data Log'!$AF$2:$AF$196,MATCH('Data Log_BI'!$A177,'Data Log'!$AO$2:$AO$196,0))</f>
        <v/>
      </c>
      <c r="AF177" s="9" t="str">
        <f t="array" ref="AF177">INDEX('Data Log'!$AG$2:$AG$196,MATCH('Data Log_BI'!$A177,'Data Log'!$AO$2:$AO$196,0))</f>
        <v/>
      </c>
      <c r="AG177" s="5" t="str">
        <f t="array" ref="AG177">INDEX('Data Log'!$AH$2:$AH$196,MATCH('Data Log_BI'!$A177,'Data Log'!$AO$2:$AO$196,0))</f>
        <v/>
      </c>
      <c r="AH177" s="15">
        <f t="array" ref="AH177">INDEX('Data Log'!$AI$2:$AI$196,MATCH('Data Log_BI'!$A177,'Data Log'!$AO$2:$AO$196,0))</f>
        <v>0</v>
      </c>
      <c r="AI177" s="1" t="str">
        <f t="array" ref="AI177">INDEX('Data Log'!$AJ$2:$AJ$196,MATCH('Data Log_BI'!$A177,'Data Log'!$AO$2:$AO$196,0))</f>
        <v/>
      </c>
      <c r="AJ177" s="9" t="str">
        <f t="array" ref="AJ177">INDEX('Data Log'!$AK$2:$AK$196,MATCH('Data Log_BI'!$A177,'Data Log'!$AO$2:$AO$196,0))</f>
        <v/>
      </c>
      <c r="AK177" s="1" t="str">
        <f t="array" ref="AK177">INDEX('Data Log'!$AL$2:$AL$196,MATCH('Data Log_BI'!$A177,'Data Log'!$AO$2:$AO$196,0))</f>
        <v/>
      </c>
      <c r="AL177" s="1" t="str">
        <f t="array" ref="AL177">INDEX('Data Log'!$AM$2:$AM$196,MATCH('Data Log_BI'!$A177,'Data Log'!$AO$2:$AO$196,0))</f>
        <v/>
      </c>
      <c r="AM177" s="9" t="str">
        <f t="array" ref="AM177">INDEX('Data Log'!$AN$2:$AN$196,MATCH('Data Log_BI'!$A177,'Data Log'!$AO$2:$AO$196,0))</f>
        <v/>
      </c>
      <c r="AN177" s="1">
        <f t="array" ref="AN177">INDEX('Data Log'!$A$2:$A$196,MATCH('Data Log_BI'!$A177,'Data Log'!$AO$2:$AO$196,0))</f>
        <v>364</v>
      </c>
    </row>
    <row r="178" ht="15.75" customHeight="1">
      <c r="A178" s="1" t="s">
        <v>1086</v>
      </c>
      <c r="B178" s="1" t="str">
        <f t="array" ref="B178">INDEX('Data Log'!$C$2:$C$196,MATCH('Data Log_BI'!$A178,'Data Log'!$AO$2:$AO$196,0))</f>
        <v>PIS</v>
      </c>
      <c r="C178" s="9" t="str">
        <f t="array" ref="C178">INDEX('Data Log'!$D$2:$D$196,MATCH('Data Log_BI'!$A178,'Data Log'!$B$2:$B$196,0))</f>
        <v>#N/A</v>
      </c>
      <c r="D178" s="4" t="str">
        <f t="array" ref="D178">INDEX('Data Log'!$E$2:$E$196,MATCH('Data Log_BI'!$A178,'Data Log'!$B$2:$B$196,0))</f>
        <v>#N/A</v>
      </c>
      <c r="E178" s="4" t="str">
        <f t="array" ref="E178">INDEX('Data Log'!$F$2:$F$196,MATCH('Data Log_BI'!$A178,'Data Log'!$B$2:$B$196,0))</f>
        <v>#N/A</v>
      </c>
      <c r="F178" s="4" t="str">
        <f t="array" ref="F178">INDEX('Data Log'!$G$2:$G$196,MATCH('Data Log_BI'!$A178,'Data Log'!$B$2:$B$196,0))</f>
        <v>#N/A</v>
      </c>
      <c r="G178" s="14" t="str">
        <f t="array" ref="G178">INDEX('Data Log'!$H$2:$H$196,MATCH('Data Log_BI'!$A178,'Data Log'!$B$2:$B$196,0))</f>
        <v>#N/A</v>
      </c>
      <c r="H178" s="14" t="str">
        <f t="array" ref="H178">INDEX('Data Log'!$I$2:$I$196,MATCH('Data Log_BI'!$A178,'Data Log'!$B$2:$B$196,0))</f>
        <v>#N/A</v>
      </c>
      <c r="I178" s="5" t="str">
        <f t="array" ref="I178">INDEX('Data Log'!$J$2:$J$196,MATCH('Data Log_BI'!$A178,'Data Log'!$B$2:$B$196,0))</f>
        <v>#N/A</v>
      </c>
      <c r="J178" s="5" t="str">
        <f t="array" ref="J178">INDEX('Data Log'!$K$2:$K$196,MATCH('Data Log_BI'!$A178,'Data Log'!$B$2:$B$196,0))</f>
        <v>#N/A</v>
      </c>
      <c r="K178" s="5" t="str">
        <f t="array" ref="K178">INDEX('Data Log'!$L$2:$L$196,MATCH('Data Log_BI'!$A178,'Data Log'!$B$2:$B$196,0))</f>
        <v>#N/A</v>
      </c>
      <c r="L178" s="4" t="str">
        <f t="array" ref="L178">INDEX('Data Log'!$M$2:$M$196,MATCH('Data Log_BI'!$A178,'Data Log'!$B$2:$B$196,0))</f>
        <v>#N/A</v>
      </c>
      <c r="M178" s="4" t="str">
        <f t="array" ref="M178">INDEX('Data Log'!$N$2:$N$196,MATCH('Data Log_BI'!$A178,'Data Log'!$B$2:$B$196,0))</f>
        <v>#N/A</v>
      </c>
      <c r="N178" s="1" t="str">
        <f t="array" ref="N178">INDEX('Data Log'!$O$2:$O$196,MATCH('Data Log_BI'!$A178,'Data Log'!$B$2:$B$196,0))</f>
        <v>#N/A</v>
      </c>
      <c r="O178" s="9" t="str">
        <f t="array" ref="O178">INDEX('Data Log'!$P$2:$P$196,MATCH('Data Log_BI'!$A178,'Data Log'!$AO$2:$AO$196,0))</f>
        <v/>
      </c>
      <c r="P178" s="1" t="str">
        <f t="array" ref="P178">INDEX('Data Log'!$Q$2:$Q$196,MATCH('Data Log_BI'!$A178,'Data Log'!$AO$2:$AO$196,0))</f>
        <v/>
      </c>
      <c r="Q178" s="1" t="str">
        <f t="array" ref="Q178">INDEX('Data Log'!$R$2:$R$196,MATCH('Data Log_BI'!$A178,'Data Log'!$AO$2:$AO$196,0))</f>
        <v/>
      </c>
      <c r="R178" s="1" t="str">
        <f t="array" ref="R178">INDEX('Data Log'!$S$2:$S$196,MATCH('Data Log_BI'!$A178,'Data Log'!$AO$2:$AO$196,0))</f>
        <v/>
      </c>
      <c r="S178" s="4" t="str">
        <f t="array" ref="S178">INDEX('Data Log'!$T$2:$T$196,MATCH('Data Log_BI'!$A178,'Data Log'!$AO$2:$AO$196,0))</f>
        <v/>
      </c>
      <c r="T178" s="1" t="str">
        <f t="array" ref="T178">INDEX('Data Log'!$U$2:$U$196,MATCH('Data Log_BI'!$A178,'Data Log'!$AO$2:$AO$196,0))</f>
        <v/>
      </c>
      <c r="U178" s="1" t="str">
        <f t="array" ref="U178">INDEX('Data Log'!$V$2:$V$196,MATCH('Data Log_BI'!$A178,'Data Log'!$AO$2:$AO$196,0))</f>
        <v/>
      </c>
      <c r="V178" s="9" t="str">
        <f t="array" ref="V178">INDEX('Data Log'!$W$2:$W$196,MATCH('Data Log_BI'!$A178,'Data Log'!$AO$2:$AO$196,0))</f>
        <v/>
      </c>
      <c r="W178" s="1" t="str">
        <f t="array" ref="W178">INDEX('Data Log'!$X$2:$X$196,MATCH('Data Log_BI'!$A178,'Data Log'!$AO$2:$AO$196,0))</f>
        <v/>
      </c>
      <c r="X178" s="1" t="str">
        <f t="array" ref="X178">INDEX('Data Log'!$Y$2:$Y$196,MATCH('Data Log_BI'!$A178,'Data Log'!$AO$2:$AO$196,0))</f>
        <v/>
      </c>
      <c r="Y178" s="9" t="str">
        <f t="array" ref="Y178">INDEX('Data Log'!$Z$2:$Z$196,MATCH('Data Log_BI'!$A178,'Data Log'!$AO$2:$AO$196,0))</f>
        <v/>
      </c>
      <c r="Z178" s="1" t="str">
        <f t="array" ref="Z178">INDEX('Data Log'!$AA$2:$AA$196,MATCH('Data Log_BI'!$A178,'Data Log'!$AO$2:$AO$196,0))</f>
        <v/>
      </c>
      <c r="AA178" s="1" t="str">
        <f t="array" ref="AA178">INDEX('Data Log'!$AB$2:$AB$196,MATCH('Data Log_BI'!$A178,'Data Log'!$AO$2:$AO$196,0))</f>
        <v/>
      </c>
      <c r="AB178" s="9" t="str">
        <f t="array" ref="AB178">INDEX('Data Log'!$AC$2:$AC$196,MATCH('Data Log_BI'!$A178,'Data Log'!$AO$2:$AO$196,0))</f>
        <v/>
      </c>
      <c r="AC178" s="1" t="str">
        <f t="array" ref="AC178">INDEX('Data Log'!$AD$2:$AD$196,MATCH('Data Log_BI'!$A178,'Data Log'!$AO$2:$AO$196,0))</f>
        <v/>
      </c>
      <c r="AD178" s="1" t="str">
        <f t="array" ref="AD178">INDEX('Data Log'!$AE$2:$AE$196,MATCH('Data Log_BI'!$A178,'Data Log'!$AO$2:$AO$196,0))</f>
        <v>Approved</v>
      </c>
      <c r="AE178" s="1" t="str">
        <f t="array" ref="AE178">INDEX('Data Log'!$AF$2:$AF$196,MATCH('Data Log_BI'!$A178,'Data Log'!$AO$2:$AO$196,0))</f>
        <v>Nadeesha Ranaweera</v>
      </c>
      <c r="AF178" s="9">
        <f t="array" ref="AF178">INDEX('Data Log'!$AG$2:$AG$196,MATCH('Data Log_BI'!$A178,'Data Log'!$AO$2:$AO$196,0))</f>
        <v>45135.93626</v>
      </c>
      <c r="AG178" s="5">
        <f t="array" ref="AG178">INDEX('Data Log'!$AH$2:$AH$196,MATCH('Data Log_BI'!$A178,'Data Log'!$AO$2:$AO$196,0))</f>
        <v>3100028730</v>
      </c>
      <c r="AH178" s="15">
        <f t="array" ref="AH178">INDEX('Data Log'!$AI$2:$AI$196,MATCH('Data Log_BI'!$A178,'Data Log'!$AO$2:$AO$196,0))</f>
        <v>0</v>
      </c>
      <c r="AI178" s="1" t="str">
        <f t="array" ref="AI178">INDEX('Data Log'!$AJ$2:$AJ$196,MATCH('Data Log_BI'!$A178,'Data Log'!$AO$2:$AO$196,0))</f>
        <v/>
      </c>
      <c r="AJ178" s="9" t="str">
        <f t="array" ref="AJ178">INDEX('Data Log'!$AK$2:$AK$196,MATCH('Data Log_BI'!$A178,'Data Log'!$AO$2:$AO$196,0))</f>
        <v/>
      </c>
      <c r="AK178" s="1" t="str">
        <f t="array" ref="AK178">INDEX('Data Log'!$AL$2:$AL$196,MATCH('Data Log_BI'!$A178,'Data Log'!$AO$2:$AO$196,0))</f>
        <v/>
      </c>
      <c r="AL178" s="1" t="str">
        <f t="array" ref="AL178">INDEX('Data Log'!$AM$2:$AM$196,MATCH('Data Log_BI'!$A178,'Data Log'!$AO$2:$AO$196,0))</f>
        <v/>
      </c>
      <c r="AM178" s="9" t="str">
        <f t="array" ref="AM178">INDEX('Data Log'!$AN$2:$AN$196,MATCH('Data Log_BI'!$A178,'Data Log'!$AO$2:$AO$196,0))</f>
        <v/>
      </c>
      <c r="AN178" s="1">
        <f t="array" ref="AN178">INDEX('Data Log'!$A$2:$A$196,MATCH('Data Log_BI'!$A178,'Data Log'!$AO$2:$AO$196,0))</f>
        <v>587</v>
      </c>
    </row>
    <row r="179" ht="15.75" customHeight="1">
      <c r="A179" s="1" t="s">
        <v>1087</v>
      </c>
      <c r="B179" s="1" t="str">
        <f t="array" ref="B179">INDEX('Data Log'!$C$2:$C$196,MATCH('Data Log_BI'!$A179,'Data Log'!$AO$2:$AO$196,0))</f>
        <v>PIS</v>
      </c>
      <c r="C179" s="9" t="str">
        <f t="array" ref="C179">INDEX('Data Log'!$D$2:$D$196,MATCH('Data Log_BI'!$A179,'Data Log'!$B$2:$B$196,0))</f>
        <v>#N/A</v>
      </c>
      <c r="D179" s="4" t="str">
        <f t="array" ref="D179">INDEX('Data Log'!$E$2:$E$196,MATCH('Data Log_BI'!$A179,'Data Log'!$B$2:$B$196,0))</f>
        <v>#N/A</v>
      </c>
      <c r="E179" s="4" t="str">
        <f t="array" ref="E179">INDEX('Data Log'!$F$2:$F$196,MATCH('Data Log_BI'!$A179,'Data Log'!$B$2:$B$196,0))</f>
        <v>#N/A</v>
      </c>
      <c r="F179" s="4" t="str">
        <f t="array" ref="F179">INDEX('Data Log'!$G$2:$G$196,MATCH('Data Log_BI'!$A179,'Data Log'!$B$2:$B$196,0))</f>
        <v>#N/A</v>
      </c>
      <c r="G179" s="14" t="str">
        <f t="array" ref="G179">INDEX('Data Log'!$H$2:$H$196,MATCH('Data Log_BI'!$A179,'Data Log'!$B$2:$B$196,0))</f>
        <v>#N/A</v>
      </c>
      <c r="H179" s="14" t="str">
        <f t="array" ref="H179">INDEX('Data Log'!$I$2:$I$196,MATCH('Data Log_BI'!$A179,'Data Log'!$B$2:$B$196,0))</f>
        <v>#N/A</v>
      </c>
      <c r="I179" s="5" t="str">
        <f t="array" ref="I179">INDEX('Data Log'!$J$2:$J$196,MATCH('Data Log_BI'!$A179,'Data Log'!$B$2:$B$196,0))</f>
        <v>#N/A</v>
      </c>
      <c r="J179" s="5" t="str">
        <f t="array" ref="J179">INDEX('Data Log'!$K$2:$K$196,MATCH('Data Log_BI'!$A179,'Data Log'!$B$2:$B$196,0))</f>
        <v>#N/A</v>
      </c>
      <c r="K179" s="5" t="str">
        <f t="array" ref="K179">INDEX('Data Log'!$L$2:$L$196,MATCH('Data Log_BI'!$A179,'Data Log'!$B$2:$B$196,0))</f>
        <v>#N/A</v>
      </c>
      <c r="L179" s="4" t="str">
        <f t="array" ref="L179">INDEX('Data Log'!$M$2:$M$196,MATCH('Data Log_BI'!$A179,'Data Log'!$B$2:$B$196,0))</f>
        <v>#N/A</v>
      </c>
      <c r="M179" s="4" t="str">
        <f t="array" ref="M179">INDEX('Data Log'!$N$2:$N$196,MATCH('Data Log_BI'!$A179,'Data Log'!$B$2:$B$196,0))</f>
        <v>#N/A</v>
      </c>
      <c r="N179" s="1" t="str">
        <f t="array" ref="N179">INDEX('Data Log'!$O$2:$O$196,MATCH('Data Log_BI'!$A179,'Data Log'!$B$2:$B$196,0))</f>
        <v>#N/A</v>
      </c>
      <c r="O179" s="9" t="str">
        <f t="array" ref="O179">INDEX('Data Log'!$P$2:$P$196,MATCH('Data Log_BI'!$A179,'Data Log'!$AO$2:$AO$196,0))</f>
        <v/>
      </c>
      <c r="P179" s="1" t="str">
        <f t="array" ref="P179">INDEX('Data Log'!$Q$2:$Q$196,MATCH('Data Log_BI'!$A179,'Data Log'!$AO$2:$AO$196,0))</f>
        <v/>
      </c>
      <c r="Q179" s="1" t="str">
        <f t="array" ref="Q179">INDEX('Data Log'!$R$2:$R$196,MATCH('Data Log_BI'!$A179,'Data Log'!$AO$2:$AO$196,0))</f>
        <v/>
      </c>
      <c r="R179" s="1" t="str">
        <f t="array" ref="R179">INDEX('Data Log'!$S$2:$S$196,MATCH('Data Log_BI'!$A179,'Data Log'!$AO$2:$AO$196,0))</f>
        <v/>
      </c>
      <c r="S179" s="4" t="str">
        <f t="array" ref="S179">INDEX('Data Log'!$T$2:$T$196,MATCH('Data Log_BI'!$A179,'Data Log'!$AO$2:$AO$196,0))</f>
        <v/>
      </c>
      <c r="T179" s="1" t="str">
        <f t="array" ref="T179">INDEX('Data Log'!$U$2:$U$196,MATCH('Data Log_BI'!$A179,'Data Log'!$AO$2:$AO$196,0))</f>
        <v/>
      </c>
      <c r="U179" s="1" t="str">
        <f t="array" ref="U179">INDEX('Data Log'!$V$2:$V$196,MATCH('Data Log_BI'!$A179,'Data Log'!$AO$2:$AO$196,0))</f>
        <v/>
      </c>
      <c r="V179" s="9" t="str">
        <f t="array" ref="V179">INDEX('Data Log'!$W$2:$W$196,MATCH('Data Log_BI'!$A179,'Data Log'!$AO$2:$AO$196,0))</f>
        <v/>
      </c>
      <c r="W179" s="1" t="str">
        <f t="array" ref="W179">INDEX('Data Log'!$X$2:$X$196,MATCH('Data Log_BI'!$A179,'Data Log'!$AO$2:$AO$196,0))</f>
        <v/>
      </c>
      <c r="X179" s="1" t="str">
        <f t="array" ref="X179">INDEX('Data Log'!$Y$2:$Y$196,MATCH('Data Log_BI'!$A179,'Data Log'!$AO$2:$AO$196,0))</f>
        <v/>
      </c>
      <c r="Y179" s="9" t="str">
        <f t="array" ref="Y179">INDEX('Data Log'!$Z$2:$Z$196,MATCH('Data Log_BI'!$A179,'Data Log'!$AO$2:$AO$196,0))</f>
        <v/>
      </c>
      <c r="Z179" s="1" t="str">
        <f t="array" ref="Z179">INDEX('Data Log'!$AA$2:$AA$196,MATCH('Data Log_BI'!$A179,'Data Log'!$AO$2:$AO$196,0))</f>
        <v>Approved</v>
      </c>
      <c r="AA179" s="1" t="str">
        <f t="array" ref="AA179">INDEX('Data Log'!$AB$2:$AB$196,MATCH('Data Log_BI'!$A179,'Data Log'!$AO$2:$AO$196,0))</f>
        <v>Rizwan Mohamed</v>
      </c>
      <c r="AB179" s="9">
        <f t="array" ref="AB179">INDEX('Data Log'!$AC$2:$AC$196,MATCH('Data Log_BI'!$A179,'Data Log'!$AO$2:$AO$196,0))</f>
        <v>45133.81135</v>
      </c>
      <c r="AC179" s="1" t="str">
        <f t="array" ref="AC179">INDEX('Data Log'!$AD$2:$AD$196,MATCH('Data Log_BI'!$A179,'Data Log'!$AO$2:$AO$196,0))</f>
        <v/>
      </c>
      <c r="AD179" s="1" t="str">
        <f t="array" ref="AD179">INDEX('Data Log'!$AE$2:$AE$196,MATCH('Data Log_BI'!$A179,'Data Log'!$AO$2:$AO$196,0))</f>
        <v/>
      </c>
      <c r="AE179" s="1" t="str">
        <f t="array" ref="AE179">INDEX('Data Log'!$AF$2:$AF$196,MATCH('Data Log_BI'!$A179,'Data Log'!$AO$2:$AO$196,0))</f>
        <v/>
      </c>
      <c r="AF179" s="9" t="str">
        <f t="array" ref="AF179">INDEX('Data Log'!$AG$2:$AG$196,MATCH('Data Log_BI'!$A179,'Data Log'!$AO$2:$AO$196,0))</f>
        <v/>
      </c>
      <c r="AG179" s="5" t="str">
        <f t="array" ref="AG179">INDEX('Data Log'!$AH$2:$AH$196,MATCH('Data Log_BI'!$A179,'Data Log'!$AO$2:$AO$196,0))</f>
        <v/>
      </c>
      <c r="AH179" s="15">
        <f t="array" ref="AH179">INDEX('Data Log'!$AI$2:$AI$196,MATCH('Data Log_BI'!$A179,'Data Log'!$AO$2:$AO$196,0))</f>
        <v>0</v>
      </c>
      <c r="AI179" s="1" t="str">
        <f t="array" ref="AI179">INDEX('Data Log'!$AJ$2:$AJ$196,MATCH('Data Log_BI'!$A179,'Data Log'!$AO$2:$AO$196,0))</f>
        <v/>
      </c>
      <c r="AJ179" s="9" t="str">
        <f t="array" ref="AJ179">INDEX('Data Log'!$AK$2:$AK$196,MATCH('Data Log_BI'!$A179,'Data Log'!$AO$2:$AO$196,0))</f>
        <v/>
      </c>
      <c r="AK179" s="1" t="str">
        <f t="array" ref="AK179">INDEX('Data Log'!$AL$2:$AL$196,MATCH('Data Log_BI'!$A179,'Data Log'!$AO$2:$AO$196,0))</f>
        <v/>
      </c>
      <c r="AL179" s="1" t="str">
        <f t="array" ref="AL179">INDEX('Data Log'!$AM$2:$AM$196,MATCH('Data Log_BI'!$A179,'Data Log'!$AO$2:$AO$196,0))</f>
        <v/>
      </c>
      <c r="AM179" s="9" t="str">
        <f t="array" ref="AM179">INDEX('Data Log'!$AN$2:$AN$196,MATCH('Data Log_BI'!$A179,'Data Log'!$AO$2:$AO$196,0))</f>
        <v/>
      </c>
      <c r="AN179" s="1">
        <f t="array" ref="AN179">INDEX('Data Log'!$A$2:$A$196,MATCH('Data Log_BI'!$A179,'Data Log'!$AO$2:$AO$196,0))</f>
        <v>562</v>
      </c>
    </row>
    <row r="180" ht="15.75" customHeight="1">
      <c r="A180" s="1" t="s">
        <v>1088</v>
      </c>
      <c r="B180" s="1" t="str">
        <f t="array" ref="B180">INDEX('Data Log'!$C$2:$C$196,MATCH('Data Log_BI'!$A180,'Data Log'!$AO$2:$AO$196,0))</f>
        <v>Refuel</v>
      </c>
      <c r="C180" s="9" t="str">
        <f t="array" ref="C180">INDEX('Data Log'!$D$2:$D$196,MATCH('Data Log_BI'!$A180,'Data Log'!$B$2:$B$196,0))</f>
        <v>#N/A</v>
      </c>
      <c r="D180" s="4" t="str">
        <f t="array" ref="D180">INDEX('Data Log'!$E$2:$E$196,MATCH('Data Log_BI'!$A180,'Data Log'!$B$2:$B$196,0))</f>
        <v>#N/A</v>
      </c>
      <c r="E180" s="4" t="str">
        <f t="array" ref="E180">INDEX('Data Log'!$F$2:$F$196,MATCH('Data Log_BI'!$A180,'Data Log'!$B$2:$B$196,0))</f>
        <v>#N/A</v>
      </c>
      <c r="F180" s="4" t="str">
        <f t="array" ref="F180">INDEX('Data Log'!$G$2:$G$196,MATCH('Data Log_BI'!$A180,'Data Log'!$B$2:$B$196,0))</f>
        <v>#N/A</v>
      </c>
      <c r="G180" s="14" t="str">
        <f t="array" ref="G180">INDEX('Data Log'!$H$2:$H$196,MATCH('Data Log_BI'!$A180,'Data Log'!$B$2:$B$196,0))</f>
        <v>#N/A</v>
      </c>
      <c r="H180" s="14" t="str">
        <f t="array" ref="H180">INDEX('Data Log'!$I$2:$I$196,MATCH('Data Log_BI'!$A180,'Data Log'!$B$2:$B$196,0))</f>
        <v>#N/A</v>
      </c>
      <c r="I180" s="5" t="str">
        <f t="array" ref="I180">INDEX('Data Log'!$J$2:$J$196,MATCH('Data Log_BI'!$A180,'Data Log'!$B$2:$B$196,0))</f>
        <v>#N/A</v>
      </c>
      <c r="J180" s="5" t="str">
        <f t="array" ref="J180">INDEX('Data Log'!$K$2:$K$196,MATCH('Data Log_BI'!$A180,'Data Log'!$B$2:$B$196,0))</f>
        <v>#N/A</v>
      </c>
      <c r="K180" s="5" t="str">
        <f t="array" ref="K180">INDEX('Data Log'!$L$2:$L$196,MATCH('Data Log_BI'!$A180,'Data Log'!$B$2:$B$196,0))</f>
        <v>#N/A</v>
      </c>
      <c r="L180" s="4" t="str">
        <f t="array" ref="L180">INDEX('Data Log'!$M$2:$M$196,MATCH('Data Log_BI'!$A180,'Data Log'!$B$2:$B$196,0))</f>
        <v>#N/A</v>
      </c>
      <c r="M180" s="4" t="str">
        <f t="array" ref="M180">INDEX('Data Log'!$N$2:$N$196,MATCH('Data Log_BI'!$A180,'Data Log'!$B$2:$B$196,0))</f>
        <v>#N/A</v>
      </c>
      <c r="N180" s="1" t="str">
        <f t="array" ref="N180">INDEX('Data Log'!$O$2:$O$196,MATCH('Data Log_BI'!$A180,'Data Log'!$B$2:$B$196,0))</f>
        <v>#N/A</v>
      </c>
      <c r="O180" s="9" t="str">
        <f t="array" ref="O180">INDEX('Data Log'!$P$2:$P$196,MATCH('Data Log_BI'!$A180,'Data Log'!$AO$2:$AO$196,0))</f>
        <v/>
      </c>
      <c r="P180" s="1" t="str">
        <f t="array" ref="P180">INDEX('Data Log'!$Q$2:$Q$196,MATCH('Data Log_BI'!$A180,'Data Log'!$AO$2:$AO$196,0))</f>
        <v/>
      </c>
      <c r="Q180" s="1" t="str">
        <f t="array" ref="Q180">INDEX('Data Log'!$R$2:$R$196,MATCH('Data Log_BI'!$A180,'Data Log'!$AO$2:$AO$196,0))</f>
        <v/>
      </c>
      <c r="R180" s="1" t="str">
        <f t="array" ref="R180">INDEX('Data Log'!$S$2:$S$196,MATCH('Data Log_BI'!$A180,'Data Log'!$AO$2:$AO$196,0))</f>
        <v/>
      </c>
      <c r="S180" s="4" t="str">
        <f t="array" ref="S180">INDEX('Data Log'!$T$2:$T$196,MATCH('Data Log_BI'!$A180,'Data Log'!$AO$2:$AO$196,0))</f>
        <v/>
      </c>
      <c r="T180" s="1" t="str">
        <f t="array" ref="T180">INDEX('Data Log'!$U$2:$U$196,MATCH('Data Log_BI'!$A180,'Data Log'!$AO$2:$AO$196,0))</f>
        <v/>
      </c>
      <c r="U180" s="1" t="str">
        <f t="array" ref="U180">INDEX('Data Log'!$V$2:$V$196,MATCH('Data Log_BI'!$A180,'Data Log'!$AO$2:$AO$196,0))</f>
        <v/>
      </c>
      <c r="V180" s="9" t="str">
        <f t="array" ref="V180">INDEX('Data Log'!$W$2:$W$196,MATCH('Data Log_BI'!$A180,'Data Log'!$AO$2:$AO$196,0))</f>
        <v/>
      </c>
      <c r="W180" s="1" t="str">
        <f t="array" ref="W180">INDEX('Data Log'!$X$2:$X$196,MATCH('Data Log_BI'!$A180,'Data Log'!$AO$2:$AO$196,0))</f>
        <v/>
      </c>
      <c r="X180" s="1" t="str">
        <f t="array" ref="X180">INDEX('Data Log'!$Y$2:$Y$196,MATCH('Data Log_BI'!$A180,'Data Log'!$AO$2:$AO$196,0))</f>
        <v/>
      </c>
      <c r="Y180" s="9" t="str">
        <f t="array" ref="Y180">INDEX('Data Log'!$Z$2:$Z$196,MATCH('Data Log_BI'!$A180,'Data Log'!$AO$2:$AO$196,0))</f>
        <v/>
      </c>
      <c r="Z180" s="1" t="str">
        <f t="array" ref="Z180">INDEX('Data Log'!$AA$2:$AA$196,MATCH('Data Log_BI'!$A180,'Data Log'!$AO$2:$AO$196,0))</f>
        <v/>
      </c>
      <c r="AA180" s="1" t="str">
        <f t="array" ref="AA180">INDEX('Data Log'!$AB$2:$AB$196,MATCH('Data Log_BI'!$A180,'Data Log'!$AO$2:$AO$196,0))</f>
        <v/>
      </c>
      <c r="AB180" s="9" t="str">
        <f t="array" ref="AB180">INDEX('Data Log'!$AC$2:$AC$196,MATCH('Data Log_BI'!$A180,'Data Log'!$AO$2:$AO$196,0))</f>
        <v/>
      </c>
      <c r="AC180" s="1" t="str">
        <f t="array" ref="AC180">INDEX('Data Log'!$AD$2:$AD$196,MATCH('Data Log_BI'!$A180,'Data Log'!$AO$2:$AO$196,0))</f>
        <v/>
      </c>
      <c r="AD180" s="1" t="str">
        <f t="array" ref="AD180">INDEX('Data Log'!$AE$2:$AE$196,MATCH('Data Log_BI'!$A180,'Data Log'!$AO$2:$AO$196,0))</f>
        <v/>
      </c>
      <c r="AE180" s="1" t="str">
        <f t="array" ref="AE180">INDEX('Data Log'!$AF$2:$AF$196,MATCH('Data Log_BI'!$A180,'Data Log'!$AO$2:$AO$196,0))</f>
        <v/>
      </c>
      <c r="AF180" s="9" t="str">
        <f t="array" ref="AF180">INDEX('Data Log'!$AG$2:$AG$196,MATCH('Data Log_BI'!$A180,'Data Log'!$AO$2:$AO$196,0))</f>
        <v/>
      </c>
      <c r="AG180" s="5" t="str">
        <f t="array" ref="AG180">INDEX('Data Log'!$AH$2:$AH$196,MATCH('Data Log_BI'!$A180,'Data Log'!$AO$2:$AO$196,0))</f>
        <v/>
      </c>
      <c r="AH180" s="15">
        <f t="array" ref="AH180">INDEX('Data Log'!$AI$2:$AI$196,MATCH('Data Log_BI'!$A180,'Data Log'!$AO$2:$AO$196,0))</f>
        <v>0</v>
      </c>
      <c r="AI180" s="1" t="str">
        <f t="array" ref="AI180">INDEX('Data Log'!$AJ$2:$AJ$196,MATCH('Data Log_BI'!$A180,'Data Log'!$AO$2:$AO$196,0))</f>
        <v/>
      </c>
      <c r="AJ180" s="9" t="str">
        <f t="array" ref="AJ180">INDEX('Data Log'!$AK$2:$AK$196,MATCH('Data Log_BI'!$A180,'Data Log'!$AO$2:$AO$196,0))</f>
        <v/>
      </c>
      <c r="AK180" s="1" t="str">
        <f t="array" ref="AK180">INDEX('Data Log'!$AL$2:$AL$196,MATCH('Data Log_BI'!$A180,'Data Log'!$AO$2:$AO$196,0))</f>
        <v/>
      </c>
      <c r="AL180" s="1" t="str">
        <f t="array" ref="AL180">INDEX('Data Log'!$AM$2:$AM$196,MATCH('Data Log_BI'!$A180,'Data Log'!$AO$2:$AO$196,0))</f>
        <v/>
      </c>
      <c r="AM180" s="9" t="str">
        <f t="array" ref="AM180">INDEX('Data Log'!$AN$2:$AN$196,MATCH('Data Log_BI'!$A180,'Data Log'!$AO$2:$AO$196,0))</f>
        <v/>
      </c>
      <c r="AN180" s="1">
        <f t="array" ref="AN180">INDEX('Data Log'!$A$2:$A$196,MATCH('Data Log_BI'!$A180,'Data Log'!$AO$2:$AO$196,0))</f>
        <v>465</v>
      </c>
    </row>
    <row r="181" ht="15.75" customHeight="1">
      <c r="A181" s="1" t="s">
        <v>1089</v>
      </c>
      <c r="B181" s="1" t="str">
        <f t="array" ref="B181">INDEX('Data Log'!$C$2:$C$196,MATCH('Data Log_BI'!$A181,'Data Log'!$AO$2:$AO$196,0))</f>
        <v>Refuel</v>
      </c>
      <c r="C181" s="9" t="str">
        <f t="array" ref="C181">INDEX('Data Log'!$D$2:$D$196,MATCH('Data Log_BI'!$A181,'Data Log'!$B$2:$B$196,0))</f>
        <v>#N/A</v>
      </c>
      <c r="D181" s="4" t="str">
        <f t="array" ref="D181">INDEX('Data Log'!$E$2:$E$196,MATCH('Data Log_BI'!$A181,'Data Log'!$B$2:$B$196,0))</f>
        <v>#N/A</v>
      </c>
      <c r="E181" s="4" t="str">
        <f t="array" ref="E181">INDEX('Data Log'!$F$2:$F$196,MATCH('Data Log_BI'!$A181,'Data Log'!$B$2:$B$196,0))</f>
        <v>#N/A</v>
      </c>
      <c r="F181" s="4" t="str">
        <f t="array" ref="F181">INDEX('Data Log'!$G$2:$G$196,MATCH('Data Log_BI'!$A181,'Data Log'!$B$2:$B$196,0))</f>
        <v>#N/A</v>
      </c>
      <c r="G181" s="14" t="str">
        <f t="array" ref="G181">INDEX('Data Log'!$H$2:$H$196,MATCH('Data Log_BI'!$A181,'Data Log'!$B$2:$B$196,0))</f>
        <v>#N/A</v>
      </c>
      <c r="H181" s="14" t="str">
        <f t="array" ref="H181">INDEX('Data Log'!$I$2:$I$196,MATCH('Data Log_BI'!$A181,'Data Log'!$B$2:$B$196,0))</f>
        <v>#N/A</v>
      </c>
      <c r="I181" s="5" t="str">
        <f t="array" ref="I181">INDEX('Data Log'!$J$2:$J$196,MATCH('Data Log_BI'!$A181,'Data Log'!$B$2:$B$196,0))</f>
        <v>#N/A</v>
      </c>
      <c r="J181" s="5" t="str">
        <f t="array" ref="J181">INDEX('Data Log'!$K$2:$K$196,MATCH('Data Log_BI'!$A181,'Data Log'!$B$2:$B$196,0))</f>
        <v>#N/A</v>
      </c>
      <c r="K181" s="5" t="str">
        <f t="array" ref="K181">INDEX('Data Log'!$L$2:$L$196,MATCH('Data Log_BI'!$A181,'Data Log'!$B$2:$B$196,0))</f>
        <v>#N/A</v>
      </c>
      <c r="L181" s="4" t="str">
        <f t="array" ref="L181">INDEX('Data Log'!$M$2:$M$196,MATCH('Data Log_BI'!$A181,'Data Log'!$B$2:$B$196,0))</f>
        <v>#N/A</v>
      </c>
      <c r="M181" s="4" t="str">
        <f t="array" ref="M181">INDEX('Data Log'!$N$2:$N$196,MATCH('Data Log_BI'!$A181,'Data Log'!$B$2:$B$196,0))</f>
        <v>#N/A</v>
      </c>
      <c r="N181" s="1" t="str">
        <f t="array" ref="N181">INDEX('Data Log'!$O$2:$O$196,MATCH('Data Log_BI'!$A181,'Data Log'!$B$2:$B$196,0))</f>
        <v>#N/A</v>
      </c>
      <c r="O181" s="9" t="str">
        <f t="array" ref="O181">INDEX('Data Log'!$P$2:$P$196,MATCH('Data Log_BI'!$A181,'Data Log'!$AO$2:$AO$196,0))</f>
        <v/>
      </c>
      <c r="P181" s="1" t="str">
        <f t="array" ref="P181">INDEX('Data Log'!$Q$2:$Q$196,MATCH('Data Log_BI'!$A181,'Data Log'!$AO$2:$AO$196,0))</f>
        <v/>
      </c>
      <c r="Q181" s="1" t="str">
        <f t="array" ref="Q181">INDEX('Data Log'!$R$2:$R$196,MATCH('Data Log_BI'!$A181,'Data Log'!$AO$2:$AO$196,0))</f>
        <v/>
      </c>
      <c r="R181" s="1" t="str">
        <f t="array" ref="R181">INDEX('Data Log'!$S$2:$S$196,MATCH('Data Log_BI'!$A181,'Data Log'!$AO$2:$AO$196,0))</f>
        <v/>
      </c>
      <c r="S181" s="4" t="str">
        <f t="array" ref="S181">INDEX('Data Log'!$T$2:$T$196,MATCH('Data Log_BI'!$A181,'Data Log'!$AO$2:$AO$196,0))</f>
        <v/>
      </c>
      <c r="T181" s="1" t="str">
        <f t="array" ref="T181">INDEX('Data Log'!$U$2:$U$196,MATCH('Data Log_BI'!$A181,'Data Log'!$AO$2:$AO$196,0))</f>
        <v/>
      </c>
      <c r="U181" s="1" t="str">
        <f t="array" ref="U181">INDEX('Data Log'!$V$2:$V$196,MATCH('Data Log_BI'!$A181,'Data Log'!$AO$2:$AO$196,0))</f>
        <v/>
      </c>
      <c r="V181" s="9" t="str">
        <f t="array" ref="V181">INDEX('Data Log'!$W$2:$W$196,MATCH('Data Log_BI'!$A181,'Data Log'!$AO$2:$AO$196,0))</f>
        <v/>
      </c>
      <c r="W181" s="1" t="str">
        <f t="array" ref="W181">INDEX('Data Log'!$X$2:$X$196,MATCH('Data Log_BI'!$A181,'Data Log'!$AO$2:$AO$196,0))</f>
        <v/>
      </c>
      <c r="X181" s="1" t="str">
        <f t="array" ref="X181">INDEX('Data Log'!$Y$2:$Y$196,MATCH('Data Log_BI'!$A181,'Data Log'!$AO$2:$AO$196,0))</f>
        <v/>
      </c>
      <c r="Y181" s="9" t="str">
        <f t="array" ref="Y181">INDEX('Data Log'!$Z$2:$Z$196,MATCH('Data Log_BI'!$A181,'Data Log'!$AO$2:$AO$196,0))</f>
        <v/>
      </c>
      <c r="Z181" s="1" t="str">
        <f t="array" ref="Z181">INDEX('Data Log'!$AA$2:$AA$196,MATCH('Data Log_BI'!$A181,'Data Log'!$AO$2:$AO$196,0))</f>
        <v/>
      </c>
      <c r="AA181" s="1" t="str">
        <f t="array" ref="AA181">INDEX('Data Log'!$AB$2:$AB$196,MATCH('Data Log_BI'!$A181,'Data Log'!$AO$2:$AO$196,0))</f>
        <v/>
      </c>
      <c r="AB181" s="9" t="str">
        <f t="array" ref="AB181">INDEX('Data Log'!$AC$2:$AC$196,MATCH('Data Log_BI'!$A181,'Data Log'!$AO$2:$AO$196,0))</f>
        <v/>
      </c>
      <c r="AC181" s="1" t="str">
        <f t="array" ref="AC181">INDEX('Data Log'!$AD$2:$AD$196,MATCH('Data Log_BI'!$A181,'Data Log'!$AO$2:$AO$196,0))</f>
        <v/>
      </c>
      <c r="AD181" s="1" t="str">
        <f t="array" ref="AD181">INDEX('Data Log'!$AE$2:$AE$196,MATCH('Data Log_BI'!$A181,'Data Log'!$AO$2:$AO$196,0))</f>
        <v/>
      </c>
      <c r="AE181" s="1" t="str">
        <f t="array" ref="AE181">INDEX('Data Log'!$AF$2:$AF$196,MATCH('Data Log_BI'!$A181,'Data Log'!$AO$2:$AO$196,0))</f>
        <v/>
      </c>
      <c r="AF181" s="9" t="str">
        <f t="array" ref="AF181">INDEX('Data Log'!$AG$2:$AG$196,MATCH('Data Log_BI'!$A181,'Data Log'!$AO$2:$AO$196,0))</f>
        <v/>
      </c>
      <c r="AG181" s="5" t="str">
        <f t="array" ref="AG181">INDEX('Data Log'!$AH$2:$AH$196,MATCH('Data Log_BI'!$A181,'Data Log'!$AO$2:$AO$196,0))</f>
        <v/>
      </c>
      <c r="AH181" s="15">
        <f t="array" ref="AH181">INDEX('Data Log'!$AI$2:$AI$196,MATCH('Data Log_BI'!$A181,'Data Log'!$AO$2:$AO$196,0))</f>
        <v>0</v>
      </c>
      <c r="AI181" s="1" t="str">
        <f t="array" ref="AI181">INDEX('Data Log'!$AJ$2:$AJ$196,MATCH('Data Log_BI'!$A181,'Data Log'!$AO$2:$AO$196,0))</f>
        <v/>
      </c>
      <c r="AJ181" s="9" t="str">
        <f t="array" ref="AJ181">INDEX('Data Log'!$AK$2:$AK$196,MATCH('Data Log_BI'!$A181,'Data Log'!$AO$2:$AO$196,0))</f>
        <v/>
      </c>
      <c r="AK181" s="1" t="str">
        <f t="array" ref="AK181">INDEX('Data Log'!$AL$2:$AL$196,MATCH('Data Log_BI'!$A181,'Data Log'!$AO$2:$AO$196,0))</f>
        <v/>
      </c>
      <c r="AL181" s="1" t="str">
        <f t="array" ref="AL181">INDEX('Data Log'!$AM$2:$AM$196,MATCH('Data Log_BI'!$A181,'Data Log'!$AO$2:$AO$196,0))</f>
        <v/>
      </c>
      <c r="AM181" s="9" t="str">
        <f t="array" ref="AM181">INDEX('Data Log'!$AN$2:$AN$196,MATCH('Data Log_BI'!$A181,'Data Log'!$AO$2:$AO$196,0))</f>
        <v/>
      </c>
      <c r="AN181" s="1">
        <f t="array" ref="AN181">INDEX('Data Log'!$A$2:$A$196,MATCH('Data Log_BI'!$A181,'Data Log'!$AO$2:$AO$196,0))</f>
        <v>798</v>
      </c>
    </row>
    <row r="182" ht="15.75" customHeight="1">
      <c r="A182" s="1" t="s">
        <v>1090</v>
      </c>
      <c r="B182" s="1" t="str">
        <f t="array" ref="B182">INDEX('Data Log'!$C$2:$C$196,MATCH('Data Log_BI'!$A182,'Data Log'!$AO$2:$AO$196,0))</f>
        <v>Refuel</v>
      </c>
      <c r="C182" s="9" t="str">
        <f t="array" ref="C182">INDEX('Data Log'!$D$2:$D$196,MATCH('Data Log_BI'!$A182,'Data Log'!$B$2:$B$196,0))</f>
        <v>#N/A</v>
      </c>
      <c r="D182" s="4" t="str">
        <f t="array" ref="D182">INDEX('Data Log'!$E$2:$E$196,MATCH('Data Log_BI'!$A182,'Data Log'!$B$2:$B$196,0))</f>
        <v>#N/A</v>
      </c>
      <c r="E182" s="4" t="str">
        <f t="array" ref="E182">INDEX('Data Log'!$F$2:$F$196,MATCH('Data Log_BI'!$A182,'Data Log'!$B$2:$B$196,0))</f>
        <v>#N/A</v>
      </c>
      <c r="F182" s="4" t="str">
        <f t="array" ref="F182">INDEX('Data Log'!$G$2:$G$196,MATCH('Data Log_BI'!$A182,'Data Log'!$B$2:$B$196,0))</f>
        <v>#N/A</v>
      </c>
      <c r="G182" s="14" t="str">
        <f t="array" ref="G182">INDEX('Data Log'!$H$2:$H$196,MATCH('Data Log_BI'!$A182,'Data Log'!$B$2:$B$196,0))</f>
        <v>#N/A</v>
      </c>
      <c r="H182" s="14" t="str">
        <f t="array" ref="H182">INDEX('Data Log'!$I$2:$I$196,MATCH('Data Log_BI'!$A182,'Data Log'!$B$2:$B$196,0))</f>
        <v>#N/A</v>
      </c>
      <c r="I182" s="5" t="str">
        <f t="array" ref="I182">INDEX('Data Log'!$J$2:$J$196,MATCH('Data Log_BI'!$A182,'Data Log'!$B$2:$B$196,0))</f>
        <v>#N/A</v>
      </c>
      <c r="J182" s="5" t="str">
        <f t="array" ref="J182">INDEX('Data Log'!$K$2:$K$196,MATCH('Data Log_BI'!$A182,'Data Log'!$B$2:$B$196,0))</f>
        <v>#N/A</v>
      </c>
      <c r="K182" s="5" t="str">
        <f t="array" ref="K182">INDEX('Data Log'!$L$2:$L$196,MATCH('Data Log_BI'!$A182,'Data Log'!$B$2:$B$196,0))</f>
        <v>#N/A</v>
      </c>
      <c r="L182" s="4" t="str">
        <f t="array" ref="L182">INDEX('Data Log'!$M$2:$M$196,MATCH('Data Log_BI'!$A182,'Data Log'!$B$2:$B$196,0))</f>
        <v>#N/A</v>
      </c>
      <c r="M182" s="4" t="str">
        <f t="array" ref="M182">INDEX('Data Log'!$N$2:$N$196,MATCH('Data Log_BI'!$A182,'Data Log'!$B$2:$B$196,0))</f>
        <v>#N/A</v>
      </c>
      <c r="N182" s="1" t="str">
        <f t="array" ref="N182">INDEX('Data Log'!$O$2:$O$196,MATCH('Data Log_BI'!$A182,'Data Log'!$B$2:$B$196,0))</f>
        <v>#N/A</v>
      </c>
      <c r="O182" s="9" t="str">
        <f t="array" ref="O182">INDEX('Data Log'!$P$2:$P$196,MATCH('Data Log_BI'!$A182,'Data Log'!$AO$2:$AO$196,0))</f>
        <v/>
      </c>
      <c r="P182" s="1" t="str">
        <f t="array" ref="P182">INDEX('Data Log'!$Q$2:$Q$196,MATCH('Data Log_BI'!$A182,'Data Log'!$AO$2:$AO$196,0))</f>
        <v/>
      </c>
      <c r="Q182" s="1" t="str">
        <f t="array" ref="Q182">INDEX('Data Log'!$R$2:$R$196,MATCH('Data Log_BI'!$A182,'Data Log'!$AO$2:$AO$196,0))</f>
        <v>Approved</v>
      </c>
      <c r="R182" s="1" t="str">
        <f t="array" ref="R182">INDEX('Data Log'!$S$2:$S$196,MATCH('Data Log_BI'!$A182,'Data Log'!$AO$2:$AO$196,0))</f>
        <v>Tharindu Dharmasena</v>
      </c>
      <c r="S182" s="4">
        <f t="array" ref="S182">INDEX('Data Log'!$T$2:$T$196,MATCH('Data Log_BI'!$A182,'Data Log'!$AO$2:$AO$196,0))</f>
        <v>45134.48431</v>
      </c>
      <c r="T182" s="1" t="str">
        <f t="array" ref="T182">INDEX('Data Log'!$U$2:$U$196,MATCH('Data Log_BI'!$A182,'Data Log'!$AO$2:$AO$196,0))</f>
        <v/>
      </c>
      <c r="U182" s="1" t="str">
        <f t="array" ref="U182">INDEX('Data Log'!$V$2:$V$196,MATCH('Data Log_BI'!$A182,'Data Log'!$AO$2:$AO$196,0))</f>
        <v/>
      </c>
      <c r="V182" s="9" t="str">
        <f t="array" ref="V182">INDEX('Data Log'!$W$2:$W$196,MATCH('Data Log_BI'!$A182,'Data Log'!$AO$2:$AO$196,0))</f>
        <v/>
      </c>
      <c r="W182" s="1" t="str">
        <f t="array" ref="W182">INDEX('Data Log'!$X$2:$X$196,MATCH('Data Log_BI'!$A182,'Data Log'!$AO$2:$AO$196,0))</f>
        <v/>
      </c>
      <c r="X182" s="1" t="str">
        <f t="array" ref="X182">INDEX('Data Log'!$Y$2:$Y$196,MATCH('Data Log_BI'!$A182,'Data Log'!$AO$2:$AO$196,0))</f>
        <v/>
      </c>
      <c r="Y182" s="9" t="str">
        <f t="array" ref="Y182">INDEX('Data Log'!$Z$2:$Z$196,MATCH('Data Log_BI'!$A182,'Data Log'!$AO$2:$AO$196,0))</f>
        <v/>
      </c>
      <c r="Z182" s="1" t="str">
        <f t="array" ref="Z182">INDEX('Data Log'!$AA$2:$AA$196,MATCH('Data Log_BI'!$A182,'Data Log'!$AO$2:$AO$196,0))</f>
        <v/>
      </c>
      <c r="AA182" s="1" t="str">
        <f t="array" ref="AA182">INDEX('Data Log'!$AB$2:$AB$196,MATCH('Data Log_BI'!$A182,'Data Log'!$AO$2:$AO$196,0))</f>
        <v/>
      </c>
      <c r="AB182" s="9" t="str">
        <f t="array" ref="AB182">INDEX('Data Log'!$AC$2:$AC$196,MATCH('Data Log_BI'!$A182,'Data Log'!$AO$2:$AO$196,0))</f>
        <v/>
      </c>
      <c r="AC182" s="1" t="str">
        <f t="array" ref="AC182">INDEX('Data Log'!$AD$2:$AD$196,MATCH('Data Log_BI'!$A182,'Data Log'!$AO$2:$AO$196,0))</f>
        <v/>
      </c>
      <c r="AD182" s="1" t="str">
        <f t="array" ref="AD182">INDEX('Data Log'!$AE$2:$AE$196,MATCH('Data Log_BI'!$A182,'Data Log'!$AO$2:$AO$196,0))</f>
        <v/>
      </c>
      <c r="AE182" s="1" t="str">
        <f t="array" ref="AE182">INDEX('Data Log'!$AF$2:$AF$196,MATCH('Data Log_BI'!$A182,'Data Log'!$AO$2:$AO$196,0))</f>
        <v/>
      </c>
      <c r="AF182" s="9" t="str">
        <f t="array" ref="AF182">INDEX('Data Log'!$AG$2:$AG$196,MATCH('Data Log_BI'!$A182,'Data Log'!$AO$2:$AO$196,0))</f>
        <v/>
      </c>
      <c r="AG182" s="5" t="str">
        <f t="array" ref="AG182">INDEX('Data Log'!$AH$2:$AH$196,MATCH('Data Log_BI'!$A182,'Data Log'!$AO$2:$AO$196,0))</f>
        <v/>
      </c>
      <c r="AH182" s="15">
        <f t="array" ref="AH182">INDEX('Data Log'!$AI$2:$AI$196,MATCH('Data Log_BI'!$A182,'Data Log'!$AO$2:$AO$196,0))</f>
        <v>0</v>
      </c>
      <c r="AI182" s="1" t="str">
        <f t="array" ref="AI182">INDEX('Data Log'!$AJ$2:$AJ$196,MATCH('Data Log_BI'!$A182,'Data Log'!$AO$2:$AO$196,0))</f>
        <v/>
      </c>
      <c r="AJ182" s="9" t="str">
        <f t="array" ref="AJ182">INDEX('Data Log'!$AK$2:$AK$196,MATCH('Data Log_BI'!$A182,'Data Log'!$AO$2:$AO$196,0))</f>
        <v/>
      </c>
      <c r="AK182" s="1" t="str">
        <f t="array" ref="AK182">INDEX('Data Log'!$AL$2:$AL$196,MATCH('Data Log_BI'!$A182,'Data Log'!$AO$2:$AO$196,0))</f>
        <v/>
      </c>
      <c r="AL182" s="1" t="str">
        <f t="array" ref="AL182">INDEX('Data Log'!$AM$2:$AM$196,MATCH('Data Log_BI'!$A182,'Data Log'!$AO$2:$AO$196,0))</f>
        <v/>
      </c>
      <c r="AM182" s="9" t="str">
        <f t="array" ref="AM182">INDEX('Data Log'!$AN$2:$AN$196,MATCH('Data Log_BI'!$A182,'Data Log'!$AO$2:$AO$196,0))</f>
        <v/>
      </c>
      <c r="AN182" s="1">
        <f t="array" ref="AN182">INDEX('Data Log'!$A$2:$A$196,MATCH('Data Log_BI'!$A182,'Data Log'!$AO$2:$AO$196,0))</f>
        <v>568</v>
      </c>
    </row>
    <row r="183" ht="15.75" customHeight="1">
      <c r="A183" s="1" t="s">
        <v>1091</v>
      </c>
      <c r="B183" s="1" t="str">
        <f t="array" ref="B183">INDEX('Data Log'!$C$2:$C$196,MATCH('Data Log_BI'!$A183,'Data Log'!$AO$2:$AO$196,0))</f>
        <v>Refuel</v>
      </c>
      <c r="C183" s="9" t="str">
        <f t="array" ref="C183">INDEX('Data Log'!$D$2:$D$196,MATCH('Data Log_BI'!$A183,'Data Log'!$B$2:$B$196,0))</f>
        <v>#N/A</v>
      </c>
      <c r="D183" s="4" t="str">
        <f t="array" ref="D183">INDEX('Data Log'!$E$2:$E$196,MATCH('Data Log_BI'!$A183,'Data Log'!$B$2:$B$196,0))</f>
        <v>#N/A</v>
      </c>
      <c r="E183" s="4" t="str">
        <f t="array" ref="E183">INDEX('Data Log'!$F$2:$F$196,MATCH('Data Log_BI'!$A183,'Data Log'!$B$2:$B$196,0))</f>
        <v>#N/A</v>
      </c>
      <c r="F183" s="4" t="str">
        <f t="array" ref="F183">INDEX('Data Log'!$G$2:$G$196,MATCH('Data Log_BI'!$A183,'Data Log'!$B$2:$B$196,0))</f>
        <v>#N/A</v>
      </c>
      <c r="G183" s="14" t="str">
        <f t="array" ref="G183">INDEX('Data Log'!$H$2:$H$196,MATCH('Data Log_BI'!$A183,'Data Log'!$B$2:$B$196,0))</f>
        <v>#N/A</v>
      </c>
      <c r="H183" s="14" t="str">
        <f t="array" ref="H183">INDEX('Data Log'!$I$2:$I$196,MATCH('Data Log_BI'!$A183,'Data Log'!$B$2:$B$196,0))</f>
        <v>#N/A</v>
      </c>
      <c r="I183" s="5" t="str">
        <f t="array" ref="I183">INDEX('Data Log'!$J$2:$J$196,MATCH('Data Log_BI'!$A183,'Data Log'!$B$2:$B$196,0))</f>
        <v>#N/A</v>
      </c>
      <c r="J183" s="5" t="str">
        <f t="array" ref="J183">INDEX('Data Log'!$K$2:$K$196,MATCH('Data Log_BI'!$A183,'Data Log'!$B$2:$B$196,0))</f>
        <v>#N/A</v>
      </c>
      <c r="K183" s="5" t="str">
        <f t="array" ref="K183">INDEX('Data Log'!$L$2:$L$196,MATCH('Data Log_BI'!$A183,'Data Log'!$B$2:$B$196,0))</f>
        <v>#N/A</v>
      </c>
      <c r="L183" s="4" t="str">
        <f t="array" ref="L183">INDEX('Data Log'!$M$2:$M$196,MATCH('Data Log_BI'!$A183,'Data Log'!$B$2:$B$196,0))</f>
        <v>#N/A</v>
      </c>
      <c r="M183" s="4" t="str">
        <f t="array" ref="M183">INDEX('Data Log'!$N$2:$N$196,MATCH('Data Log_BI'!$A183,'Data Log'!$B$2:$B$196,0))</f>
        <v>#N/A</v>
      </c>
      <c r="N183" s="1" t="str">
        <f t="array" ref="N183">INDEX('Data Log'!$O$2:$O$196,MATCH('Data Log_BI'!$A183,'Data Log'!$B$2:$B$196,0))</f>
        <v>#N/A</v>
      </c>
      <c r="O183" s="9">
        <f t="array" ref="O183">INDEX('Data Log'!$P$2:$P$196,MATCH('Data Log_BI'!$A183,'Data Log'!$AO$2:$AO$196,0))</f>
        <v>45134.45399</v>
      </c>
      <c r="P183" s="1" t="str">
        <f t="array" ref="P183">INDEX('Data Log'!$Q$2:$Q$196,MATCH('Data Log_BI'!$A183,'Data Log'!$AO$2:$AO$196,0))</f>
        <v/>
      </c>
      <c r="Q183" s="1" t="str">
        <f t="array" ref="Q183">INDEX('Data Log'!$R$2:$R$196,MATCH('Data Log_BI'!$A183,'Data Log'!$AO$2:$AO$196,0))</f>
        <v/>
      </c>
      <c r="R183" s="1" t="str">
        <f t="array" ref="R183">INDEX('Data Log'!$S$2:$S$196,MATCH('Data Log_BI'!$A183,'Data Log'!$AO$2:$AO$196,0))</f>
        <v/>
      </c>
      <c r="S183" s="4" t="str">
        <f t="array" ref="S183">INDEX('Data Log'!$T$2:$T$196,MATCH('Data Log_BI'!$A183,'Data Log'!$AO$2:$AO$196,0))</f>
        <v/>
      </c>
      <c r="T183" s="1" t="str">
        <f t="array" ref="T183">INDEX('Data Log'!$U$2:$U$196,MATCH('Data Log_BI'!$A183,'Data Log'!$AO$2:$AO$196,0))</f>
        <v/>
      </c>
      <c r="U183" s="1" t="str">
        <f t="array" ref="U183">INDEX('Data Log'!$V$2:$V$196,MATCH('Data Log_BI'!$A183,'Data Log'!$AO$2:$AO$196,0))</f>
        <v/>
      </c>
      <c r="V183" s="9" t="str">
        <f t="array" ref="V183">INDEX('Data Log'!$W$2:$W$196,MATCH('Data Log_BI'!$A183,'Data Log'!$AO$2:$AO$196,0))</f>
        <v/>
      </c>
      <c r="W183" s="1" t="str">
        <f t="array" ref="W183">INDEX('Data Log'!$X$2:$X$196,MATCH('Data Log_BI'!$A183,'Data Log'!$AO$2:$AO$196,0))</f>
        <v/>
      </c>
      <c r="X183" s="1" t="str">
        <f t="array" ref="X183">INDEX('Data Log'!$Y$2:$Y$196,MATCH('Data Log_BI'!$A183,'Data Log'!$AO$2:$AO$196,0))</f>
        <v/>
      </c>
      <c r="Y183" s="9" t="str">
        <f t="array" ref="Y183">INDEX('Data Log'!$Z$2:$Z$196,MATCH('Data Log_BI'!$A183,'Data Log'!$AO$2:$AO$196,0))</f>
        <v/>
      </c>
      <c r="Z183" s="1" t="str">
        <f t="array" ref="Z183">INDEX('Data Log'!$AA$2:$AA$196,MATCH('Data Log_BI'!$A183,'Data Log'!$AO$2:$AO$196,0))</f>
        <v/>
      </c>
      <c r="AA183" s="1" t="str">
        <f t="array" ref="AA183">INDEX('Data Log'!$AB$2:$AB$196,MATCH('Data Log_BI'!$A183,'Data Log'!$AO$2:$AO$196,0))</f>
        <v/>
      </c>
      <c r="AB183" s="9" t="str">
        <f t="array" ref="AB183">INDEX('Data Log'!$AC$2:$AC$196,MATCH('Data Log_BI'!$A183,'Data Log'!$AO$2:$AO$196,0))</f>
        <v/>
      </c>
      <c r="AC183" s="1" t="str">
        <f t="array" ref="AC183">INDEX('Data Log'!$AD$2:$AD$196,MATCH('Data Log_BI'!$A183,'Data Log'!$AO$2:$AO$196,0))</f>
        <v/>
      </c>
      <c r="AD183" s="1" t="str">
        <f t="array" ref="AD183">INDEX('Data Log'!$AE$2:$AE$196,MATCH('Data Log_BI'!$A183,'Data Log'!$AO$2:$AO$196,0))</f>
        <v/>
      </c>
      <c r="AE183" s="1" t="str">
        <f t="array" ref="AE183">INDEX('Data Log'!$AF$2:$AF$196,MATCH('Data Log_BI'!$A183,'Data Log'!$AO$2:$AO$196,0))</f>
        <v/>
      </c>
      <c r="AF183" s="9" t="str">
        <f t="array" ref="AF183">INDEX('Data Log'!$AG$2:$AG$196,MATCH('Data Log_BI'!$A183,'Data Log'!$AO$2:$AO$196,0))</f>
        <v/>
      </c>
      <c r="AG183" s="5" t="str">
        <f t="array" ref="AG183">INDEX('Data Log'!$AH$2:$AH$196,MATCH('Data Log_BI'!$A183,'Data Log'!$AO$2:$AO$196,0))</f>
        <v/>
      </c>
      <c r="AH183" s="15">
        <f t="array" ref="AH183">INDEX('Data Log'!$AI$2:$AI$196,MATCH('Data Log_BI'!$A183,'Data Log'!$AO$2:$AO$196,0))</f>
        <v>0</v>
      </c>
      <c r="AI183" s="1" t="str">
        <f t="array" ref="AI183">INDEX('Data Log'!$AJ$2:$AJ$196,MATCH('Data Log_BI'!$A183,'Data Log'!$AO$2:$AO$196,0))</f>
        <v/>
      </c>
      <c r="AJ183" s="9" t="str">
        <f t="array" ref="AJ183">INDEX('Data Log'!$AK$2:$AK$196,MATCH('Data Log_BI'!$A183,'Data Log'!$AO$2:$AO$196,0))</f>
        <v/>
      </c>
      <c r="AK183" s="1" t="str">
        <f t="array" ref="AK183">INDEX('Data Log'!$AL$2:$AL$196,MATCH('Data Log_BI'!$A183,'Data Log'!$AO$2:$AO$196,0))</f>
        <v/>
      </c>
      <c r="AL183" s="1" t="str">
        <f t="array" ref="AL183">INDEX('Data Log'!$AM$2:$AM$196,MATCH('Data Log_BI'!$A183,'Data Log'!$AO$2:$AO$196,0))</f>
        <v/>
      </c>
      <c r="AM183" s="9" t="str">
        <f t="array" ref="AM183">INDEX('Data Log'!$AN$2:$AN$196,MATCH('Data Log_BI'!$A183,'Data Log'!$AO$2:$AO$196,0))</f>
        <v/>
      </c>
      <c r="AN183" s="1">
        <f t="array" ref="AN183">INDEX('Data Log'!$A$2:$A$196,MATCH('Data Log_BI'!$A183,'Data Log'!$AO$2:$AO$196,0))</f>
        <v>567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