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<sst xmlns="http://schemas.openxmlformats.org/spreadsheetml/2006/main" count="21" uniqueCount="21">
  <si>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Month</t>
  </si>
  <si>
    <t>FII Net Purchases/Sales (Cr)</t>
  </si>
  <si>
    <t>DII Net Purchase/Sales(Cr)</t>
  </si>
  <si>
    <t>NSE Avg_Advances</t>
  </si>
  <si>
    <t>NSE Avg_Declines</t>
  </si>
  <si>
    <t>NSE Ratio</t>
  </si>
  <si>
    <t>BSE Avg_Advances</t>
  </si>
  <si>
    <t>BSE Avg_Declines</t>
  </si>
  <si>
    <t>BSE Ratio</t>
  </si>
  <si>
    <t>March, 2025</t>
  </si>
  <si>
    <t>February, 2025</t>
  </si>
  <si>
    <t>January, 2025</t>
  </si>
  <si>
    <t>December, 2024</t>
  </si>
  <si>
    <t>November, 2024</t>
  </si>
  <si>
    <t>October, 2024</t>
  </si>
  <si>
    <t>September, 2024</t>
  </si>
  <si>
    <t>August, 2024</t>
  </si>
  <si>
    <t>July, 2024</t>
  </si>
  <si>
    <t>June, 2024</t>
  </si>
  <si>
    <t>May, 2024</t>
  </si>
  <si>
    <t>April,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</si>
</sst>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[$-409]mmmm/yy;@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4A4A4A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8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0" borderId="1" xfId="0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D8" sqref="D8"/>
    </sheetView>
  </sheetViews>
  <sheetFormatPr defaultColWidth="8.88888888888889" defaultRowHeight="14.4"/>
  <cols>
    <col min="1" max="1" width="16" customWidth="1"/>
    <col min="2" max="2" width="25.6666666666667" customWidth="1"/>
    <col min="3" max="3" width="25.5555555555556" customWidth="1"/>
    <col min="4" max="4" width="18.7777777777778" customWidth="1"/>
  </cols>
  <sheetData>
    <row r="1" spans="1:9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5">
        <v>2014.18</v>
      </c>
      <c r="C2" s="5">
        <v>37585.68</v>
      </c>
      <c r="D2" s="6">
        <v>1441</v>
      </c>
      <c r="E2" s="6">
        <v>1446</v>
      </c>
      <c r="F2" s="7">
        <v>1</v>
      </c>
      <c r="G2" s="8">
        <f>ROUND(2151.947368,0)</f>
        <v>2152</v>
      </c>
      <c r="H2" s="8">
        <v>2209</v>
      </c>
      <c r="I2" s="8">
        <f t="shared" ref="I2:I13" si="0">ROUND(G2/H2,2)</f>
        <v>0.97</v>
      </c>
    </row>
    <row r="3" spans="1:9">
      <c r="A3" s="4" t="s">
        <v>10</v>
      </c>
      <c r="B3" s="5">
        <v>-58988.08</v>
      </c>
      <c r="C3" s="5">
        <v>64853.19</v>
      </c>
      <c r="D3" s="6">
        <v>1066</v>
      </c>
      <c r="E3" s="6">
        <v>1755</v>
      </c>
      <c r="F3" s="7">
        <v>0.61</v>
      </c>
      <c r="G3" s="8">
        <f>ROUND(1692.85,0)</f>
        <v>1693</v>
      </c>
      <c r="H3" s="8">
        <f>ROUND(2598.25,0)</f>
        <v>2598</v>
      </c>
      <c r="I3" s="8">
        <f t="shared" si="0"/>
        <v>0.65</v>
      </c>
    </row>
    <row r="4" spans="1:9">
      <c r="A4" s="4" t="s">
        <v>11</v>
      </c>
      <c r="B4" s="5">
        <v>-87374.66</v>
      </c>
      <c r="C4" s="5">
        <v>86591.8</v>
      </c>
      <c r="D4" s="6">
        <v>1275</v>
      </c>
      <c r="E4" s="6">
        <v>1537</v>
      </c>
      <c r="F4" s="7">
        <v>0.83</v>
      </c>
      <c r="G4" s="8">
        <f>ROUND(1952.478261,0)</f>
        <v>1952</v>
      </c>
      <c r="H4" s="8">
        <f>ROUND(2354.304348,0)</f>
        <v>2354</v>
      </c>
      <c r="I4" s="8">
        <f t="shared" si="0"/>
        <v>0.83</v>
      </c>
    </row>
    <row r="5" spans="1:9">
      <c r="A5" s="4" t="s">
        <v>12</v>
      </c>
      <c r="B5" s="5">
        <v>-16982.48</v>
      </c>
      <c r="C5" s="5">
        <v>34194.73</v>
      </c>
      <c r="D5" s="6">
        <v>1304</v>
      </c>
      <c r="E5" s="6">
        <v>1492</v>
      </c>
      <c r="F5" s="7">
        <v>0.87</v>
      </c>
      <c r="G5" s="8">
        <f>ROUND(2070.809524,0)</f>
        <v>2071</v>
      </c>
      <c r="H5" s="8">
        <f>ROUND(2264.619048,0)</f>
        <v>2265</v>
      </c>
      <c r="I5" s="8">
        <f t="shared" si="0"/>
        <v>0.91</v>
      </c>
    </row>
    <row r="6" spans="1:9">
      <c r="A6" s="4" t="s">
        <v>13</v>
      </c>
      <c r="B6" s="5">
        <v>-45974.12</v>
      </c>
      <c r="C6" s="5">
        <v>44483.86</v>
      </c>
      <c r="D6" s="6">
        <v>1375</v>
      </c>
      <c r="E6" s="6">
        <v>1407</v>
      </c>
      <c r="F6" s="7">
        <v>0.98</v>
      </c>
      <c r="G6" s="8">
        <v>2159</v>
      </c>
      <c r="H6" s="8">
        <f>ROUND(2125.105263,0)</f>
        <v>2125</v>
      </c>
      <c r="I6" s="8">
        <f t="shared" si="0"/>
        <v>1.02</v>
      </c>
    </row>
    <row r="7" spans="1:9">
      <c r="A7" s="4" t="s">
        <v>14</v>
      </c>
      <c r="B7" s="5">
        <v>-114445.89</v>
      </c>
      <c r="C7" s="5">
        <v>107254.68</v>
      </c>
      <c r="D7" s="6">
        <v>1257</v>
      </c>
      <c r="E7" s="6">
        <v>1511</v>
      </c>
      <c r="F7" s="7">
        <v>0.83</v>
      </c>
      <c r="G7" s="8">
        <f>ROUND(2013.318182,0)</f>
        <v>2013</v>
      </c>
      <c r="H7" s="8">
        <f>ROUND(2259.318182,0)</f>
        <v>2259</v>
      </c>
      <c r="I7" s="8">
        <f t="shared" si="0"/>
        <v>0.89</v>
      </c>
    </row>
    <row r="8" spans="1:9">
      <c r="A8" s="4" t="s">
        <v>15</v>
      </c>
      <c r="B8" s="5">
        <v>12611.79</v>
      </c>
      <c r="C8" s="5">
        <v>30857.3</v>
      </c>
      <c r="D8" s="6">
        <v>1275</v>
      </c>
      <c r="E8" s="6">
        <v>1465</v>
      </c>
      <c r="F8" s="7">
        <v>0.87</v>
      </c>
      <c r="G8" s="8">
        <f>ROUND(2052.809524,0)</f>
        <v>2053</v>
      </c>
      <c r="H8" s="8">
        <f>ROUND(2242.238095,0)</f>
        <v>2242</v>
      </c>
      <c r="I8" s="8">
        <f t="shared" si="0"/>
        <v>0.92</v>
      </c>
    </row>
    <row r="9" spans="1:9">
      <c r="A9" s="4" t="s">
        <v>16</v>
      </c>
      <c r="B9" s="5">
        <v>-20339.26</v>
      </c>
      <c r="C9" s="5">
        <v>50174.86</v>
      </c>
      <c r="D9" s="6">
        <v>1312</v>
      </c>
      <c r="E9" s="6">
        <v>1384</v>
      </c>
      <c r="F9" s="7">
        <v>0.95</v>
      </c>
      <c r="G9" s="8">
        <f>ROUND(2115.428571,0)</f>
        <v>2115</v>
      </c>
      <c r="H9" s="8">
        <v>2152</v>
      </c>
      <c r="I9" s="8">
        <f t="shared" si="0"/>
        <v>0.98</v>
      </c>
    </row>
    <row r="10" spans="1:9">
      <c r="A10" s="4" t="s">
        <v>17</v>
      </c>
      <c r="B10" s="5">
        <v>5407.83</v>
      </c>
      <c r="C10" s="5">
        <v>23486.02</v>
      </c>
      <c r="D10" s="6">
        <v>1365</v>
      </c>
      <c r="E10" s="6">
        <v>1306</v>
      </c>
      <c r="F10" s="7">
        <v>1.05</v>
      </c>
      <c r="G10" s="8">
        <f>ROUND(2161.363636,0)</f>
        <v>2161</v>
      </c>
      <c r="H10" s="8">
        <f>ROUND(2085.045455,0)</f>
        <v>2085</v>
      </c>
      <c r="I10" s="8">
        <f t="shared" si="0"/>
        <v>1.04</v>
      </c>
    </row>
    <row r="11" spans="1:9">
      <c r="A11" s="4" t="s">
        <v>18</v>
      </c>
      <c r="B11" s="5">
        <v>2037.47</v>
      </c>
      <c r="C11" s="5">
        <v>28633.15</v>
      </c>
      <c r="D11" s="6">
        <v>1457</v>
      </c>
      <c r="E11" s="6">
        <v>1174</v>
      </c>
      <c r="F11" s="7">
        <v>1.24</v>
      </c>
      <c r="G11" s="8">
        <f>ROUND(2263.052632,0)</f>
        <v>2263</v>
      </c>
      <c r="H11" s="8">
        <f>ROUND(1918.789474,0)</f>
        <v>1919</v>
      </c>
      <c r="I11" s="8">
        <f t="shared" si="0"/>
        <v>1.18</v>
      </c>
    </row>
    <row r="12" spans="1:9">
      <c r="A12" s="4" t="s">
        <v>19</v>
      </c>
      <c r="B12" s="5">
        <v>-42214.28</v>
      </c>
      <c r="C12" s="5">
        <v>55733.04</v>
      </c>
      <c r="D12" s="6">
        <v>1159</v>
      </c>
      <c r="E12" s="6">
        <v>1412</v>
      </c>
      <c r="F12" s="7">
        <v>0.82</v>
      </c>
      <c r="G12" s="8">
        <f>ROUND(1872.954545,0)</f>
        <v>1873</v>
      </c>
      <c r="H12" s="8">
        <f>ROUND(2218.5,0)</f>
        <v>2219</v>
      </c>
      <c r="I12" s="8">
        <f t="shared" si="0"/>
        <v>0.84</v>
      </c>
    </row>
    <row r="13" spans="1:9">
      <c r="A13" s="4" t="s">
        <v>20</v>
      </c>
      <c r="B13" s="5">
        <v>-35692.19</v>
      </c>
      <c r="C13" s="5">
        <v>44186.28</v>
      </c>
      <c r="D13" s="6">
        <v>1409</v>
      </c>
      <c r="E13" s="6">
        <v>1162</v>
      </c>
      <c r="F13" s="7">
        <v>1.21</v>
      </c>
      <c r="G13" s="8">
        <f>ROUND(2244.8,0)</f>
        <v>2245</v>
      </c>
      <c r="H13" s="8">
        <f>ROUND(1883.35,0)</f>
        <v>1883</v>
      </c>
      <c r="I13" s="8">
        <f t="shared" si="0"/>
        <v>1.19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2025-05-10T11:41:52Z</dcterms:created>
  <dcterms:modified xsi:type="dcterms:W3CDTF">2025-05-10T13:13:09Z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B33C3F5FC6FD418594493CF6038B3ADF_11</vt:lpwstr>
  </property>
  <property fmtid="{D5CDD505-2E9C-101B-9397-08002B2CF9AE}" pid="3" name="KSOProductBuildVer">
    <vt:lpwstr>2057-12.2.0.20796</vt:lpwstr>
  </property>
</Properties>
</file>