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Video-Summarizer\client\"/>
    </mc:Choice>
  </mc:AlternateContent>
  <xr:revisionPtr revIDLastSave="0" documentId="13_ncr:1_{BAD51026-30FE-49AA-93D3-1819F369D995}" xr6:coauthVersionLast="47" xr6:coauthVersionMax="47" xr10:uidLastSave="{00000000-0000-0000-0000-000000000000}"/>
  <bookViews>
    <workbookView xWindow="450" yWindow="16125" windowWidth="19230" windowHeight="16200" xr2:uid="{73273880-3C7D-462D-97DB-E5F02F0FB4AC}"/>
  </bookViews>
  <sheets>
    <sheet name="Sheet1" sheetId="1" r:id="rId1"/>
  </sheets>
  <definedNames>
    <definedName name="_xlnm._FilterDatabase" localSheetId="0" hidden="1">Sheet1!$A$22:$N$33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N23" i="1" s="1"/>
  <c r="N26" i="1"/>
  <c r="M30" i="1"/>
  <c r="N30" i="1" s="1"/>
  <c r="M32" i="1"/>
  <c r="N32" i="1" s="1"/>
  <c r="M33" i="1"/>
  <c r="N33" i="1" s="1"/>
  <c r="M27" i="1"/>
  <c r="N27" i="1" s="1"/>
  <c r="M28" i="1"/>
  <c r="N28" i="1" s="1"/>
  <c r="M29" i="1"/>
  <c r="N29" i="1" s="1"/>
  <c r="M24" i="1"/>
  <c r="N24" i="1" s="1"/>
  <c r="M25" i="1"/>
  <c r="N25" i="1" s="1"/>
  <c r="M26" i="1"/>
  <c r="M31" i="1"/>
  <c r="N31" i="1" s="1"/>
  <c r="H32" i="1"/>
  <c r="I32" i="1" s="1"/>
  <c r="H33" i="1"/>
  <c r="I33" i="1" s="1"/>
  <c r="H31" i="1"/>
  <c r="I31" i="1" s="1"/>
  <c r="H27" i="1"/>
  <c r="I27" i="1" s="1"/>
  <c r="H28" i="1"/>
  <c r="I28" i="1" s="1"/>
  <c r="H29" i="1"/>
  <c r="I29" i="1" s="1"/>
  <c r="H23" i="1"/>
  <c r="I23" i="1" s="1"/>
  <c r="H24" i="1"/>
  <c r="I24" i="1" s="1"/>
  <c r="H25" i="1"/>
  <c r="I25" i="1" s="1"/>
  <c r="H26" i="1"/>
  <c r="I26" i="1" s="1"/>
  <c r="H30" i="1"/>
  <c r="I30" i="1" s="1"/>
  <c r="L32" i="1"/>
  <c r="K31" i="1"/>
  <c r="K32" i="1"/>
  <c r="F30" i="1"/>
  <c r="F32" i="1"/>
  <c r="F33" i="1"/>
  <c r="F31" i="1"/>
  <c r="F27" i="1"/>
  <c r="F28" i="1"/>
  <c r="F29" i="1"/>
  <c r="F23" i="1"/>
  <c r="F24" i="1"/>
  <c r="F25" i="1"/>
  <c r="F26" i="1"/>
  <c r="C30" i="1"/>
  <c r="G26" i="1"/>
  <c r="B26" i="1"/>
  <c r="C26" i="1"/>
  <c r="G25" i="1"/>
  <c r="B25" i="1"/>
  <c r="C25" i="1"/>
  <c r="G24" i="1"/>
  <c r="B24" i="1"/>
  <c r="C24" i="1"/>
  <c r="G28" i="1"/>
  <c r="G29" i="1"/>
  <c r="G23" i="1"/>
  <c r="B23" i="1"/>
  <c r="C23" i="1"/>
  <c r="G27" i="1"/>
  <c r="B29" i="1"/>
  <c r="C29" i="1"/>
  <c r="B28" i="1"/>
  <c r="C28" i="1"/>
  <c r="B27" i="1"/>
  <c r="C27" i="1"/>
  <c r="B31" i="1"/>
  <c r="C31" i="1"/>
  <c r="G31" i="1"/>
  <c r="L31" i="1"/>
  <c r="G30" i="1"/>
  <c r="G32" i="1"/>
  <c r="G33" i="1"/>
  <c r="B32" i="1"/>
  <c r="B33" i="1"/>
  <c r="B30" i="1"/>
  <c r="C32" i="1"/>
  <c r="C33" i="1"/>
  <c r="G6" i="1"/>
  <c r="H6" i="1" s="1"/>
  <c r="I6" i="1" s="1"/>
  <c r="B6" i="1"/>
  <c r="C6" i="1"/>
  <c r="D6" i="1" s="1"/>
  <c r="H4" i="1"/>
  <c r="H3" i="1"/>
  <c r="B5" i="1"/>
  <c r="C5" i="1" s="1"/>
  <c r="D5" i="1" s="1"/>
  <c r="G5" i="1"/>
  <c r="H5" i="1" s="1"/>
  <c r="B4" i="1"/>
  <c r="C4" i="1" s="1"/>
  <c r="D4" i="1" s="1"/>
  <c r="G4" i="1"/>
  <c r="B3" i="1"/>
  <c r="C3" i="1" s="1"/>
  <c r="D3" i="1" s="1"/>
  <c r="G3" i="1"/>
  <c r="I4" i="1" l="1"/>
  <c r="I5" i="1"/>
  <c r="I3" i="1"/>
</calcChain>
</file>

<file path=xl/sharedStrings.xml><?xml version="1.0" encoding="utf-8"?>
<sst xmlns="http://schemas.openxmlformats.org/spreadsheetml/2006/main" count="31" uniqueCount="22">
  <si>
    <t>money</t>
  </si>
  <si>
    <t>credits</t>
  </si>
  <si>
    <t>cost</t>
  </si>
  <si>
    <t>Credits</t>
  </si>
  <si>
    <t>Video Length(mins)</t>
  </si>
  <si>
    <t>i</t>
  </si>
  <si>
    <t>o</t>
  </si>
  <si>
    <t>Whisper</t>
  </si>
  <si>
    <t>Chat</t>
  </si>
  <si>
    <t>Factor</t>
  </si>
  <si>
    <t>GPU runtime</t>
  </si>
  <si>
    <t>video length</t>
  </si>
  <si>
    <t>concurrent</t>
  </si>
  <si>
    <t>factor</t>
  </si>
  <si>
    <t>OPENAI</t>
  </si>
  <si>
    <t>hour</t>
  </si>
  <si>
    <t>time</t>
  </si>
  <si>
    <t>3090 HOME</t>
  </si>
  <si>
    <t>Time</t>
  </si>
  <si>
    <t>credits/dollar</t>
  </si>
  <si>
    <t>profit margin factor</t>
  </si>
  <si>
    <t>cost/t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</si>
</sst>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5" fontId="0" fillId="0" borderId="2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4" xfId="0" applyNumberFormat="1" applyBorder="1"/>
    <xf numFmtId="165" fontId="0" fillId="0" borderId="3" xfId="0" applyNumberFormat="1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6" fontId="0" fillId="0" borderId="7" xfId="0" applyNumberFormat="1" applyBorder="1"/>
    <xf numFmtId="0" fontId="0" fillId="0" borderId="8" xfId="0" applyBorder="1"/>
    <xf numFmtId="0" fontId="0" fillId="0" borderId="7" xfId="0" applyBorder="1"/>
    <xf numFmtId="2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E5E-79CB-48A6-B8FF-3B3BF6DDBD75}">
  <dimension ref="A1:N33"/>
  <sheetViews>
    <sheetView tabSelected="1" workbookViewId="0">
      <selection activeCell="N12" sqref="N12"/>
    </sheetView>
  </sheetViews>
  <sheetFormatPr defaultColWidth="8.85546875" defaultRowHeight="15" x14ac:dyDescent="0.25"/>
  <cols>
    <col min="1" max="1" width="16" customWidth="1"/>
    <col min="2" max="2" width="9.140625" customWidth="1"/>
    <col min="3" max="3" width="11.7109375" customWidth="1"/>
    <col min="4" max="4" width="14.28515625" customWidth="1"/>
    <col min="5" max="5" width="10.28515625" customWidth="1"/>
    <col min="9" max="9" width="10.42578125" customWidth="1"/>
  </cols>
  <sheetData>
    <row r="1" spans="1:11" x14ac:dyDescent="0.25">
      <c r="B1" s="17" t="s">
        <v>7</v>
      </c>
      <c r="C1" s="18"/>
      <c r="D1" s="19"/>
      <c r="E1" s="17" t="s">
        <v>8</v>
      </c>
      <c r="F1" s="18"/>
      <c r="G1" s="18"/>
      <c r="H1" s="18"/>
      <c r="I1" s="18"/>
      <c r="J1" s="1" t="s">
        <v>9</v>
      </c>
      <c r="K1">
        <v>2</v>
      </c>
    </row>
    <row r="2" spans="1:11" x14ac:dyDescent="0.25">
      <c r="A2" s="14" t="s">
        <v>4</v>
      </c>
      <c r="B2" s="12" t="s">
        <v>2</v>
      </c>
      <c r="C2" s="13" t="s">
        <v>0</v>
      </c>
      <c r="D2" s="14" t="s">
        <v>1</v>
      </c>
      <c r="E2" s="12" t="s">
        <v>5</v>
      </c>
      <c r="F2" s="15" t="s">
        <v>6</v>
      </c>
      <c r="G2" s="15" t="s">
        <v>2</v>
      </c>
      <c r="H2" s="15" t="s">
        <v>0</v>
      </c>
      <c r="I2" s="14" t="s">
        <v>3</v>
      </c>
      <c r="J2" s="1"/>
    </row>
    <row r="3" spans="1:11" x14ac:dyDescent="0.25">
      <c r="A3" s="6">
        <v>12.5</v>
      </c>
      <c r="B3" s="7">
        <f>0.006*A3</f>
        <v>7.4999999999999997E-2</v>
      </c>
      <c r="C3" s="8">
        <f>B3*1.5</f>
        <v>0.11249999999999999</v>
      </c>
      <c r="D3" s="9">
        <f>C3*100</f>
        <v>11.249999999999998</v>
      </c>
      <c r="E3" s="10">
        <v>4000</v>
      </c>
      <c r="F3" s="6">
        <v>800</v>
      </c>
      <c r="G3" s="11">
        <f>(E3*0.00025+F3*0.00125)/1000</f>
        <v>2E-3</v>
      </c>
      <c r="H3" s="11">
        <f>$K$1*G3</f>
        <v>4.0000000000000001E-3</v>
      </c>
      <c r="I3" s="9">
        <f>H3*100</f>
        <v>0.4</v>
      </c>
      <c r="J3" s="1"/>
    </row>
    <row r="4" spans="1:11" x14ac:dyDescent="0.25">
      <c r="A4">
        <v>8.5</v>
      </c>
      <c r="B4" s="3">
        <f>0.006*A4</f>
        <v>5.1000000000000004E-2</v>
      </c>
      <c r="C4" s="4">
        <f>B4*1.5</f>
        <v>7.6500000000000012E-2</v>
      </c>
      <c r="D4" s="5">
        <f>C4*100</f>
        <v>7.6500000000000012</v>
      </c>
      <c r="E4" s="1">
        <v>4500</v>
      </c>
      <c r="F4">
        <v>800</v>
      </c>
      <c r="G4" s="2">
        <f>(E4*0.00025+F4*0.00125)/1000</f>
        <v>2.1250000000000002E-3</v>
      </c>
      <c r="H4" s="11">
        <f>$K$1*G4</f>
        <v>4.2500000000000003E-3</v>
      </c>
      <c r="I4" s="5">
        <f>H4*100</f>
        <v>0.42500000000000004</v>
      </c>
      <c r="J4" s="1"/>
    </row>
    <row r="5" spans="1:11" x14ac:dyDescent="0.25">
      <c r="A5">
        <v>14.9</v>
      </c>
      <c r="B5" s="3">
        <f>0.006*A5</f>
        <v>8.9400000000000007E-2</v>
      </c>
      <c r="C5" s="4">
        <f>B5*1.5</f>
        <v>0.1341</v>
      </c>
      <c r="D5" s="5">
        <f>C5*100</f>
        <v>13.41</v>
      </c>
      <c r="E5" s="1">
        <v>7566</v>
      </c>
      <c r="F5">
        <v>800</v>
      </c>
      <c r="G5" s="2">
        <f>(E5*0.00025+F5*0.00125)/1000</f>
        <v>2.8914999999999995E-3</v>
      </c>
      <c r="H5" s="11">
        <f>$K$1*G5</f>
        <v>5.7829999999999991E-3</v>
      </c>
      <c r="I5" s="5">
        <f>H5*100</f>
        <v>0.57829999999999993</v>
      </c>
      <c r="J5" s="1"/>
    </row>
    <row r="6" spans="1:11" x14ac:dyDescent="0.25">
      <c r="A6">
        <v>39.9</v>
      </c>
      <c r="B6" s="3">
        <f>0.006*A6</f>
        <v>0.2394</v>
      </c>
      <c r="C6" s="4">
        <f>B6*1.5</f>
        <v>0.35909999999999997</v>
      </c>
      <c r="D6" s="5">
        <f>C6*100</f>
        <v>35.909999999999997</v>
      </c>
      <c r="E6" s="1">
        <v>14500</v>
      </c>
      <c r="F6">
        <v>2000</v>
      </c>
      <c r="G6" s="2">
        <f>(E6*0.00025+F6*0.00125)/1000</f>
        <v>6.1250000000000002E-3</v>
      </c>
      <c r="H6" s="11">
        <f>$K$1*G6</f>
        <v>1.225E-2</v>
      </c>
      <c r="I6" s="5">
        <f>H6*100</f>
        <v>1.2250000000000001</v>
      </c>
    </row>
    <row r="13" spans="1:11" x14ac:dyDescent="0.25">
      <c r="A13" t="s">
        <v>11</v>
      </c>
      <c r="B13" t="s">
        <v>12</v>
      </c>
      <c r="C13" t="s">
        <v>10</v>
      </c>
    </row>
    <row r="14" spans="1:11" x14ac:dyDescent="0.25">
      <c r="A14" s="16">
        <v>0.7368055555555556</v>
      </c>
      <c r="B14">
        <v>1</v>
      </c>
      <c r="C14" s="16">
        <v>5.2083333333333336E-2</v>
      </c>
    </row>
    <row r="15" spans="1:11" x14ac:dyDescent="0.25">
      <c r="A15" s="16">
        <v>0.7368055555555556</v>
      </c>
      <c r="B15">
        <v>2</v>
      </c>
      <c r="C15" s="16">
        <v>9.930555555555555E-2</v>
      </c>
    </row>
    <row r="16" spans="1:11" x14ac:dyDescent="0.25">
      <c r="A16" s="16">
        <v>0.7368055555555556</v>
      </c>
      <c r="B16">
        <v>3</v>
      </c>
      <c r="C16" s="16">
        <v>0.13541666666666666</v>
      </c>
    </row>
    <row r="20" spans="1:14" x14ac:dyDescent="0.25">
      <c r="H20" t="s">
        <v>19</v>
      </c>
      <c r="I20">
        <v>70</v>
      </c>
    </row>
    <row r="21" spans="1:14" x14ac:dyDescent="0.25">
      <c r="H21" t="s">
        <v>20</v>
      </c>
      <c r="I21">
        <v>4</v>
      </c>
      <c r="N21">
        <v>1.5</v>
      </c>
    </row>
    <row r="22" spans="1:14" x14ac:dyDescent="0.25">
      <c r="A22" t="s">
        <v>11</v>
      </c>
      <c r="B22" t="s">
        <v>15</v>
      </c>
      <c r="C22" t="s">
        <v>16</v>
      </c>
      <c r="D22" t="s">
        <v>12</v>
      </c>
      <c r="E22" t="s">
        <v>17</v>
      </c>
      <c r="F22" t="s">
        <v>18</v>
      </c>
      <c r="G22" t="s">
        <v>13</v>
      </c>
      <c r="H22" t="s">
        <v>21</v>
      </c>
      <c r="I22" t="s">
        <v>1</v>
      </c>
      <c r="J22" t="s">
        <v>14</v>
      </c>
      <c r="K22" t="s">
        <v>18</v>
      </c>
      <c r="L22" t="s">
        <v>13</v>
      </c>
      <c r="M22" t="s">
        <v>2</v>
      </c>
      <c r="N22" t="s">
        <v>1</v>
      </c>
    </row>
    <row r="23" spans="1:14" x14ac:dyDescent="0.25">
      <c r="A23">
        <v>147</v>
      </c>
      <c r="B23" s="4">
        <f>A23/3600</f>
        <v>4.0833333333333333E-2</v>
      </c>
      <c r="C23" s="21" t="str">
        <f>TEXT(A23/86400, "hh:mm:ss")</f>
        <v>00:02:27</v>
      </c>
      <c r="D23">
        <v>1</v>
      </c>
      <c r="E23">
        <v>12</v>
      </c>
      <c r="F23" s="22" t="str">
        <f>TEXT(E23/86400, "hh:mm:ss")</f>
        <v>00:00:12</v>
      </c>
      <c r="G23" s="2">
        <f>E23/A23</f>
        <v>8.1632653061224483E-2</v>
      </c>
      <c r="H23" s="2">
        <f>E23/60*(0.25/60)/D23</f>
        <v>8.3333333333333339E-4</v>
      </c>
      <c r="I23" s="20">
        <f>H23*$I$20*$I$21</f>
        <v>0.23333333333333334</v>
      </c>
      <c r="M23" s="2">
        <f>0.006*A23/60</f>
        <v>1.47E-2</v>
      </c>
      <c r="N23" s="20">
        <f>M23*$I$20*$N$21</f>
        <v>1.5434999999999999</v>
      </c>
    </row>
    <row r="24" spans="1:14" x14ac:dyDescent="0.25">
      <c r="A24">
        <v>512</v>
      </c>
      <c r="B24" s="4">
        <f>A24/3600</f>
        <v>0.14222222222222222</v>
      </c>
      <c r="C24" s="21" t="str">
        <f>TEXT(A24/86400, "hh:mm:ss")</f>
        <v>00:08:32</v>
      </c>
      <c r="D24">
        <v>1</v>
      </c>
      <c r="E24">
        <v>58</v>
      </c>
      <c r="F24" s="22" t="str">
        <f>TEXT(E24/86400, "hh:mm:ss")</f>
        <v>00:00:58</v>
      </c>
      <c r="G24" s="2">
        <f>E24/A24</f>
        <v>0.11328125</v>
      </c>
      <c r="H24" s="2">
        <f>E24/60*(0.25/60)/D24</f>
        <v>4.0277777777777777E-3</v>
      </c>
      <c r="I24" s="20">
        <f>H24*$I$20*$I$21</f>
        <v>1.1277777777777778</v>
      </c>
      <c r="M24" s="2">
        <f>0.006*A24/60</f>
        <v>5.1200000000000002E-2</v>
      </c>
      <c r="N24" s="20">
        <f>M24*$I$20*$N$21</f>
        <v>5.3760000000000003</v>
      </c>
    </row>
    <row r="25" spans="1:14" x14ac:dyDescent="0.25">
      <c r="A25">
        <v>512</v>
      </c>
      <c r="B25" s="4">
        <f>A25/3600</f>
        <v>0.14222222222222222</v>
      </c>
      <c r="C25" s="21" t="str">
        <f>TEXT(A25/86400, "hh:mm:ss")</f>
        <v>00:08:32</v>
      </c>
      <c r="D25">
        <v>2</v>
      </c>
      <c r="E25">
        <v>103</v>
      </c>
      <c r="F25" s="22" t="str">
        <f>TEXT(E25/86400, "hh:mm:ss")</f>
        <v>00:01:43</v>
      </c>
      <c r="G25" s="2">
        <f>E25/A25</f>
        <v>0.201171875</v>
      </c>
      <c r="H25" s="2">
        <f>E25/60*(0.25/60)/D25</f>
        <v>3.5763888888888885E-3</v>
      </c>
      <c r="I25" s="20">
        <f>H25*$I$20*$I$21</f>
        <v>1.0013888888888889</v>
      </c>
      <c r="M25" s="2">
        <f>0.006*A25/60</f>
        <v>5.1200000000000002E-2</v>
      </c>
      <c r="N25" s="20">
        <f>M25*$I$20*$N$21</f>
        <v>5.3760000000000003</v>
      </c>
    </row>
    <row r="26" spans="1:14" x14ac:dyDescent="0.25">
      <c r="A26">
        <v>512</v>
      </c>
      <c r="B26" s="4">
        <f>A26/3600</f>
        <v>0.14222222222222222</v>
      </c>
      <c r="C26" s="21" t="str">
        <f>TEXT(A26/86400, "hh:mm:ss")</f>
        <v>00:08:32</v>
      </c>
      <c r="D26">
        <v>3</v>
      </c>
      <c r="E26">
        <v>180</v>
      </c>
      <c r="F26" s="22" t="str">
        <f>TEXT(E26/86400, "hh:mm:ss")</f>
        <v>00:03:00</v>
      </c>
      <c r="G26" s="2">
        <f>E26/A26</f>
        <v>0.3515625</v>
      </c>
      <c r="H26" s="2">
        <f>E26/60*(0.25/60)/D26</f>
        <v>4.1666666666666666E-3</v>
      </c>
      <c r="I26" s="20">
        <f>H26*$I$20*$I$21</f>
        <v>1.1666666666666667</v>
      </c>
      <c r="M26" s="2">
        <f>0.006*A26/60</f>
        <v>5.1200000000000002E-2</v>
      </c>
      <c r="N26" s="20">
        <f>M26*$I$20*$N$21</f>
        <v>5.3760000000000003</v>
      </c>
    </row>
    <row r="27" spans="1:14" x14ac:dyDescent="0.25">
      <c r="A27">
        <v>906</v>
      </c>
      <c r="B27" s="4">
        <f>A27/3600</f>
        <v>0.25166666666666665</v>
      </c>
      <c r="C27" s="21" t="str">
        <f>TEXT(A27/86400, "hh:mm:ss")</f>
        <v>00:15:06</v>
      </c>
      <c r="D27">
        <v>1</v>
      </c>
      <c r="E27">
        <v>144</v>
      </c>
      <c r="F27" s="22" t="str">
        <f>TEXT(E27/86400, "hh:mm:ss")</f>
        <v>00:02:24</v>
      </c>
      <c r="G27" s="2">
        <f>E27/A27</f>
        <v>0.15894039735099338</v>
      </c>
      <c r="H27" s="2">
        <f>E27/60*(0.25/60)/D27</f>
        <v>0.01</v>
      </c>
      <c r="I27" s="20">
        <f>H27*$I$20*$I$21</f>
        <v>2.8000000000000003</v>
      </c>
      <c r="M27" s="2">
        <f>0.006*A27/60</f>
        <v>9.06E-2</v>
      </c>
      <c r="N27" s="20">
        <f>M27*$I$20*$N$21</f>
        <v>9.5129999999999999</v>
      </c>
    </row>
    <row r="28" spans="1:14" x14ac:dyDescent="0.25">
      <c r="A28">
        <v>906</v>
      </c>
      <c r="B28" s="4">
        <f>A28/3600</f>
        <v>0.25166666666666665</v>
      </c>
      <c r="C28" s="21" t="str">
        <f>TEXT(A28/86400, "hh:mm:ss")</f>
        <v>00:15:06</v>
      </c>
      <c r="D28">
        <v>2</v>
      </c>
      <c r="E28">
        <v>286</v>
      </c>
      <c r="F28" s="22" t="str">
        <f>TEXT(E28/86400, "hh:mm:ss")</f>
        <v>00:04:46</v>
      </c>
      <c r="G28" s="2">
        <f>E28/A28</f>
        <v>0.31567328918322296</v>
      </c>
      <c r="H28" s="2">
        <f>E28/60*(0.25/60)/D28</f>
        <v>9.9305555555555553E-3</v>
      </c>
      <c r="I28" s="20">
        <f>H28*$I$20*$I$21</f>
        <v>2.7805555555555554</v>
      </c>
      <c r="M28" s="2">
        <f>0.006*A28/60</f>
        <v>9.06E-2</v>
      </c>
      <c r="N28" s="20">
        <f>M28*$I$20*$N$21</f>
        <v>9.5129999999999999</v>
      </c>
    </row>
    <row r="29" spans="1:14" x14ac:dyDescent="0.25">
      <c r="A29">
        <v>906</v>
      </c>
      <c r="B29" s="4">
        <f>A29/3600</f>
        <v>0.25166666666666665</v>
      </c>
      <c r="C29" s="21" t="str">
        <f>TEXT(A29/86400, "hh:mm:ss")</f>
        <v>00:15:06</v>
      </c>
      <c r="D29">
        <v>3</v>
      </c>
      <c r="F29" s="22" t="str">
        <f>TEXT(E29/86400, "hh:mm:ss")</f>
        <v>00:00:00</v>
      </c>
      <c r="G29" s="2">
        <f>E29/A29</f>
        <v>0</v>
      </c>
      <c r="H29" s="2">
        <f>E29/60*(0.25/60)/D29</f>
        <v>0</v>
      </c>
      <c r="I29" s="20">
        <f>H29*$I$20*$I$21</f>
        <v>0</v>
      </c>
      <c r="M29" s="2">
        <f>0.006*A29/60</f>
        <v>9.06E-2</v>
      </c>
      <c r="N29" s="20">
        <f>M29*$I$20*$N$21</f>
        <v>9.5129999999999999</v>
      </c>
    </row>
    <row r="30" spans="1:14" x14ac:dyDescent="0.25">
      <c r="A30">
        <v>1056</v>
      </c>
      <c r="B30" s="4">
        <f>A30/3600</f>
        <v>0.29333333333333333</v>
      </c>
      <c r="C30" s="21" t="str">
        <f>TEXT(A30/86400, "hh:mm:ss")</f>
        <v>00:17:36</v>
      </c>
      <c r="D30">
        <v>1</v>
      </c>
      <c r="E30">
        <v>166</v>
      </c>
      <c r="F30" s="22" t="str">
        <f>TEXT(E30/86400, "hh:mm:ss")</f>
        <v>00:02:46</v>
      </c>
      <c r="G30" s="2">
        <f>E30/A30</f>
        <v>0.1571969696969697</v>
      </c>
      <c r="H30" s="2">
        <f>E30/60*(0.25/60)/D30</f>
        <v>1.1527777777777777E-2</v>
      </c>
      <c r="I30" s="20">
        <f>H30*$I$20*$I$21</f>
        <v>3.2277777777777779</v>
      </c>
      <c r="M30" s="2">
        <f>0.006*A30/60</f>
        <v>0.1056</v>
      </c>
      <c r="N30" s="20">
        <f>M30*$I$20*$N$21</f>
        <v>11.088000000000001</v>
      </c>
    </row>
    <row r="31" spans="1:14" x14ac:dyDescent="0.25">
      <c r="A31">
        <v>1116</v>
      </c>
      <c r="B31" s="4">
        <f>A31/3600</f>
        <v>0.31</v>
      </c>
      <c r="C31" s="21" t="str">
        <f>TEXT(A31/86400, "hh:mm:ss")</f>
        <v>00:18:36</v>
      </c>
      <c r="D31">
        <v>1</v>
      </c>
      <c r="E31">
        <v>166</v>
      </c>
      <c r="F31" s="22" t="str">
        <f>TEXT(E31/86400, "hh:mm:ss")</f>
        <v>00:02:46</v>
      </c>
      <c r="G31" s="2">
        <f>E31/A31</f>
        <v>0.14874551971326164</v>
      </c>
      <c r="H31" s="2">
        <f>E31/60*(0.25/60)/D31</f>
        <v>1.1527777777777777E-2</v>
      </c>
      <c r="I31" s="20">
        <f>H31*$I$20*$I$21</f>
        <v>3.2277777777777779</v>
      </c>
      <c r="J31">
        <v>72</v>
      </c>
      <c r="K31" t="str">
        <f>TEXT(J31/86400, "hh:mm:ss")</f>
        <v>00:01:12</v>
      </c>
      <c r="L31" s="2">
        <f>J31/A31</f>
        <v>6.4516129032258063E-2</v>
      </c>
      <c r="M31" s="2">
        <f>0.006*A31/60</f>
        <v>0.11159999999999999</v>
      </c>
      <c r="N31" s="20">
        <f>M31*$I$20*$N$21</f>
        <v>11.718</v>
      </c>
    </row>
    <row r="32" spans="1:14" x14ac:dyDescent="0.25">
      <c r="A32">
        <v>3600</v>
      </c>
      <c r="B32" s="4">
        <f>A32/3600</f>
        <v>1</v>
      </c>
      <c r="C32" s="21" t="str">
        <f>TEXT(A32/86400, "hh:mm:ss")</f>
        <v>01:00:00</v>
      </c>
      <c r="D32">
        <v>1</v>
      </c>
      <c r="E32">
        <v>480</v>
      </c>
      <c r="F32" s="22" t="str">
        <f>TEXT(E32/86400, "hh:mm:ss")</f>
        <v>00:08:00</v>
      </c>
      <c r="G32" s="2">
        <f>E32/A32</f>
        <v>0.13333333333333333</v>
      </c>
      <c r="H32" s="2">
        <f>E32/60*(0.25/60)/D32</f>
        <v>3.3333333333333333E-2</v>
      </c>
      <c r="I32" s="20">
        <f>H32*$I$20*$I$21</f>
        <v>9.3333333333333339</v>
      </c>
      <c r="J32">
        <v>120</v>
      </c>
      <c r="K32" t="str">
        <f>TEXT(J32/86400, "hh:mm:ss")</f>
        <v>00:02:00</v>
      </c>
      <c r="L32" s="2">
        <f>J32/A32</f>
        <v>3.3333333333333333E-2</v>
      </c>
      <c r="M32" s="2">
        <f>0.006*A32/60</f>
        <v>0.36000000000000004</v>
      </c>
      <c r="N32" s="20">
        <f>M32*$I$20*$N$21</f>
        <v>37.800000000000004</v>
      </c>
    </row>
    <row r="33" spans="1:14" x14ac:dyDescent="0.25">
      <c r="A33">
        <v>4263</v>
      </c>
      <c r="B33" s="4">
        <f>A33/3600</f>
        <v>1.1841666666666666</v>
      </c>
      <c r="C33" s="21" t="str">
        <f>TEXT(A33/86400, "hh:mm:ss")</f>
        <v>01:11:03</v>
      </c>
      <c r="D33">
        <v>1</v>
      </c>
      <c r="E33">
        <v>584</v>
      </c>
      <c r="F33" s="22" t="str">
        <f>TEXT(E33/86400, "hh:mm:ss")</f>
        <v>00:09:44</v>
      </c>
      <c r="G33" s="2">
        <f>E33/A33</f>
        <v>0.13699272812573304</v>
      </c>
      <c r="H33" s="2">
        <f>E33/60*(0.25/60)/D33</f>
        <v>4.0555555555555553E-2</v>
      </c>
      <c r="I33" s="20">
        <f>H33*$I$20*$I$21</f>
        <v>11.355555555555554</v>
      </c>
      <c r="L33" s="2"/>
      <c r="M33" s="2">
        <f>0.006*A33/60</f>
        <v>0.42630000000000001</v>
      </c>
      <c r="N33" s="20">
        <f>M33*$I$20*$N$21</f>
        <v>44.761499999999998</v>
      </c>
    </row>
  </sheetData>
  <autoFilter ref="A22:N33" xr:uid="{451ABE5E-79CB-48A6-B8FF-3B3BF6DDBD75}">
    <sortState xmlns:xlrd2="http://schemas.microsoft.com/office/spreadsheetml/2017/richdata2" ref="A23:N33">
      <sortCondition ref="C22:C33"/>
    </sortState>
  </autoFilter>
  <mergeCells count="2">
    <mergeCell ref="B1:D1"/>
    <mergeCell ref="E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Chau</dc:creator>
  <cp:lastModifiedBy>Jason Chau</cp:lastModifiedBy>
  <dcterms:created xsi:type="dcterms:W3CDTF">2024-03-22T04:38:46Z</dcterms:created>
  <dcterms:modified xsi:type="dcterms:W3CDTF">2024-04-07T23:53:48Z</dcterms:modified>
</cp:coreProperties>
</file>