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I\2_RESEARCH\Research\DigitalPathology\Code\to-plot\data\"/>
    </mc:Choice>
  </mc:AlternateContent>
  <xr:revisionPtr revIDLastSave="0" documentId="13_ncr:1_{CB47009B-F8E9-40EB-8F74-2587AC73C9F8}" xr6:coauthVersionLast="47" xr6:coauthVersionMax="47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Scratch (64D)" sheetId="1" r:id="rId1"/>
    <sheet name="Scratch (768D)" sheetId="5" r:id="rId2"/>
    <sheet name="Pretrained-Frozen" sheetId="2" r:id="rId3"/>
    <sheet name="Pretrained-Retrain" sheetId="3" r:id="rId4"/>
    <sheet name="Scratch (64D) - Frozen" sheetId="6" r:id="rId5"/>
    <sheet name="Overall" sheetId="4" r:id="rId6"/>
    <sheet name="Scratch (64D) - Our Dataset" sheetId="7" r:id="rId7"/>
    <sheet name="Acc" sheetId="10" r:id="rId8"/>
    <sheet name="F1" sheetId="11" r:id="rId9"/>
  </sheets>
  <definedNames>
    <definedName name="_xlchart.v1.0" hidden="1">'Scratch (64D)'!$B$1</definedName>
    <definedName name="_xlchart.v1.1" hidden="1">'Scratch (64D)'!$B$2:$B$11</definedName>
    <definedName name="_xlchart.v1.10" hidden="1">'Scratch (768D)'!$D$1</definedName>
    <definedName name="_xlchart.v1.11" hidden="1">'Scratch (768D)'!$D$2:$D$11</definedName>
    <definedName name="_xlchart.v1.12" hidden="1">'Pretrained-Frozen'!$B$1</definedName>
    <definedName name="_xlchart.v1.13" hidden="1">'Pretrained-Frozen'!$B$2:$B$11</definedName>
    <definedName name="_xlchart.v1.14" hidden="1">'Pretrained-Frozen'!$C$1</definedName>
    <definedName name="_xlchart.v1.15" hidden="1">'Pretrained-Frozen'!$C$2:$C$11</definedName>
    <definedName name="_xlchart.v1.16" hidden="1">'Pretrained-Frozen'!$D$1</definedName>
    <definedName name="_xlchart.v1.17" hidden="1">'Pretrained-Frozen'!$D$2:$D$11</definedName>
    <definedName name="_xlchart.v1.18" hidden="1">'Pretrained-Retrain'!$B$1</definedName>
    <definedName name="_xlchart.v1.19" hidden="1">'Pretrained-Retrain'!$B$2:$B$11</definedName>
    <definedName name="_xlchart.v1.2" hidden="1">'Scratch (64D)'!$C$1</definedName>
    <definedName name="_xlchart.v1.20" hidden="1">'Pretrained-Retrain'!$C$1</definedName>
    <definedName name="_xlchart.v1.21" hidden="1">'Pretrained-Retrain'!$C$2:$C$11</definedName>
    <definedName name="_xlchart.v1.22" hidden="1">'Pretrained-Retrain'!$D$1</definedName>
    <definedName name="_xlchart.v1.23" hidden="1">'Pretrained-Retrain'!$D$2:$D$11</definedName>
    <definedName name="_xlchart.v1.24" hidden="1">'Scratch (64D) - Frozen'!$B$1</definedName>
    <definedName name="_xlchart.v1.25" hidden="1">'Scratch (64D) - Frozen'!$B$2:$B$11</definedName>
    <definedName name="_xlchart.v1.26" hidden="1">'Scratch (64D) - Frozen'!$C$1</definedName>
    <definedName name="_xlchart.v1.27" hidden="1">'Scratch (64D) - Frozen'!$C$2:$C$11</definedName>
    <definedName name="_xlchart.v1.28" hidden="1">'Scratch (64D) - Frozen'!$D$1</definedName>
    <definedName name="_xlchart.v1.29" hidden="1">'Scratch (64D) - Frozen'!$D$2:$D$11</definedName>
    <definedName name="_xlchart.v1.3" hidden="1">'Scratch (64D)'!$C$2:$C$11</definedName>
    <definedName name="_xlchart.v1.30" hidden="1">Overall!$A$2:$A$51</definedName>
    <definedName name="_xlchart.v1.31" hidden="1">Overall!$B$1</definedName>
    <definedName name="_xlchart.v1.32" hidden="1">Overall!$B$2:$B$51</definedName>
    <definedName name="_xlchart.v1.33" hidden="1">Overall!$C$1</definedName>
    <definedName name="_xlchart.v1.34" hidden="1">Overall!$C$2:$C$51</definedName>
    <definedName name="_xlchart.v1.35" hidden="1">Overall!$D$1</definedName>
    <definedName name="_xlchart.v1.36" hidden="1">Overall!$D$2:$D$51</definedName>
    <definedName name="_xlchart.v1.4" hidden="1">'Scratch (64D)'!$D$1</definedName>
    <definedName name="_xlchart.v1.5" hidden="1">'Scratch (64D)'!$D$2:$D$11</definedName>
    <definedName name="_xlchart.v1.6" hidden="1">'Scratch (768D)'!$B$1</definedName>
    <definedName name="_xlchart.v1.7" hidden="1">'Scratch (768D)'!$B$2:$B$11</definedName>
    <definedName name="_xlchart.v1.8" hidden="1">'Scratch (768D)'!$C$1</definedName>
    <definedName name="_xlchart.v1.9" hidden="1">'Scratch (768D)'!$C$2:$C$11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F3" i="11" s="1" a="1"/>
  <c r="F3" i="11" s="1"/>
  <c r="G3" i="11" s="1"/>
  <c r="E4" i="11"/>
  <c r="F4" i="11" s="1" a="1"/>
  <c r="F4" i="11" s="1"/>
  <c r="G4" i="11" s="1"/>
  <c r="E5" i="11"/>
  <c r="F5" i="11" s="1" a="1"/>
  <c r="F5" i="11" s="1"/>
  <c r="G5" i="11" s="1"/>
  <c r="E6" i="11"/>
  <c r="F6" i="11" s="1" a="1"/>
  <c r="F6" i="11" s="1"/>
  <c r="G6" i="11" s="1"/>
  <c r="E7" i="11"/>
  <c r="F7" i="11" s="1" a="1"/>
  <c r="F7" i="11" s="1"/>
  <c r="G7" i="11" s="1"/>
  <c r="E8" i="11"/>
  <c r="F8" i="11" s="1" a="1"/>
  <c r="F8" i="11" s="1"/>
  <c r="G8" i="11" s="1"/>
  <c r="E2" i="11"/>
  <c r="F2" i="11" s="1" a="1"/>
  <c r="F2" i="11" s="1"/>
  <c r="G2" i="11" s="1"/>
  <c r="L5" i="11"/>
  <c r="K5" i="11"/>
  <c r="J5" i="11"/>
  <c r="M4" i="11"/>
  <c r="M3" i="11"/>
  <c r="M2" i="11"/>
  <c r="I5" i="10"/>
  <c r="H5" i="10"/>
  <c r="G5" i="10"/>
  <c r="J4" i="10"/>
  <c r="J3" i="10"/>
  <c r="J2" i="10"/>
  <c r="A28" i="1"/>
  <c r="A27" i="1"/>
  <c r="O10" i="1"/>
  <c r="O11" i="1"/>
  <c r="O12" i="1"/>
  <c r="O13" i="1"/>
  <c r="O14" i="1"/>
  <c r="O15" i="1"/>
  <c r="O16" i="1"/>
  <c r="O17" i="1"/>
  <c r="O18" i="1"/>
  <c r="O9" i="1"/>
  <c r="I5" i="7"/>
  <c r="H5" i="7"/>
  <c r="G5" i="7"/>
  <c r="J4" i="7"/>
  <c r="J3" i="7"/>
  <c r="J2" i="7"/>
  <c r="D14" i="6"/>
  <c r="C14" i="6"/>
  <c r="B14" i="6"/>
  <c r="D13" i="6"/>
  <c r="C13" i="6"/>
  <c r="B13" i="6"/>
  <c r="O5" i="6"/>
  <c r="N5" i="6"/>
  <c r="M5" i="6"/>
  <c r="P5" i="6" s="1"/>
  <c r="P4" i="6"/>
  <c r="P3" i="6"/>
  <c r="P2" i="6"/>
  <c r="D14" i="5"/>
  <c r="C14" i="5"/>
  <c r="B14" i="5"/>
  <c r="D13" i="5"/>
  <c r="C13" i="5"/>
  <c r="B13" i="5"/>
  <c r="O5" i="5"/>
  <c r="P5" i="5" s="1"/>
  <c r="N5" i="5"/>
  <c r="M5" i="5"/>
  <c r="P4" i="5"/>
  <c r="P3" i="5"/>
  <c r="P2" i="5"/>
  <c r="D14" i="3"/>
  <c r="C14" i="3"/>
  <c r="B14" i="3"/>
  <c r="D13" i="3"/>
  <c r="C13" i="3"/>
  <c r="B13" i="3"/>
  <c r="P5" i="3"/>
  <c r="O5" i="3"/>
  <c r="N5" i="3"/>
  <c r="M5" i="3"/>
  <c r="P4" i="3"/>
  <c r="P3" i="3"/>
  <c r="P2" i="3"/>
  <c r="D14" i="2"/>
  <c r="C14" i="2"/>
  <c r="B14" i="2"/>
  <c r="D13" i="2"/>
  <c r="C13" i="2"/>
  <c r="B13" i="2"/>
  <c r="P5" i="2"/>
  <c r="O5" i="2"/>
  <c r="N5" i="2"/>
  <c r="M5" i="2"/>
  <c r="P4" i="2"/>
  <c r="P3" i="2"/>
  <c r="P2" i="2"/>
  <c r="C14" i="1"/>
  <c r="D14" i="1"/>
  <c r="B14" i="1"/>
  <c r="C13" i="1"/>
  <c r="D13" i="1"/>
  <c r="B13" i="1"/>
  <c r="P3" i="1"/>
  <c r="P4" i="1"/>
  <c r="P2" i="1"/>
  <c r="N5" i="1"/>
  <c r="O5" i="1"/>
  <c r="M5" i="1"/>
  <c r="P5" i="1" s="1"/>
  <c r="M5" i="11" l="1"/>
  <c r="J5" i="10"/>
  <c r="J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<sst xmlns="http://schemas.openxmlformats.org/spreadsheetml/2006/main" count="165" uniqueCount="33">
  <si>
    <t>Run #</t>
  </si>
  <si>
    <t>Train Accuracy</t>
  </si>
  <si>
    <t>Validation Accuracy</t>
  </si>
  <si>
    <t>Test Accuracy</t>
  </si>
  <si>
    <t>Train</t>
  </si>
  <si>
    <t>Validation</t>
  </si>
  <si>
    <t>Test</t>
  </si>
  <si>
    <t>Normal</t>
  </si>
  <si>
    <t>LUAD</t>
  </si>
  <si>
    <t>LSCC</t>
  </si>
  <si>
    <t>Mean</t>
  </si>
  <si>
    <t>STD</t>
  </si>
  <si>
    <t>Experiment</t>
  </si>
  <si>
    <t>Scratch (64D)</t>
  </si>
  <si>
    <t>Scratch (768D)</t>
  </si>
  <si>
    <t>Pretrained-frozen (768D)</t>
  </si>
  <si>
    <t>Pretrained- not frozen (768D)</t>
  </si>
  <si>
    <t>Scratch (64D) - Frozen</t>
  </si>
  <si>
    <t>Pretrained (768D)  - Frozen</t>
  </si>
  <si>
    <t>Pretrained (768D)  - Not Frozen</t>
  </si>
  <si>
    <t>GTP</t>
  </si>
  <si>
    <t>MulGT</t>
  </si>
  <si>
    <t>TransMIL</t>
  </si>
  <si>
    <t xml:space="preserve">DSMIL </t>
  </si>
  <si>
    <t>SETMIL</t>
  </si>
  <si>
    <t>CLAM-SB</t>
  </si>
  <si>
    <t>CLAM-MB</t>
  </si>
  <si>
    <t>Normal-F1</t>
  </si>
  <si>
    <t>LUAD-F1</t>
  </si>
  <si>
    <t>LSCC-F1</t>
  </si>
  <si>
    <t>Mean F1</t>
  </si>
  <si>
    <t>Weighted STD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</si>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</sst>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1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76F51"/>
      <color rgb="FFF4A261"/>
      <color rgb="FFE9C46A"/>
      <color rgb="FF8AB17D"/>
      <color rgb="FF2A9D8F"/>
      <color rgb="FF287271"/>
      <color rgb="FF264653"/>
      <color rgb="FF003F5C"/>
      <color rgb="FF62FFFF"/>
      <color rgb="FF374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'Scratch (64D) - Our Dataset'!$A$2</c:f>
              <c:strCache>
                <c:ptCount val="1"/>
                <c:pt idx="0">
                  <c:v>Scratch (64D)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Dataset'!$B$2:$D$2</c:f>
              <c:numCache>
                <c:formatCode>General</c:formatCode>
                <c:ptCount val="3"/>
                <c:pt idx="0">
                  <c:v>85.92</c:v>
                </c:pt>
                <c:pt idx="1">
                  <c:v>83.05</c:v>
                </c:pt>
                <c:pt idx="2">
                  <c:v>76.69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E-457B-9D41-A3724AAA18F5}"/>
            </c:ext>
          </c:extLst>
        </c:ser>
        <c:ser>
          <c:idx val="1"/>
          <c:order val="1"/>
          <c:tx>
            <c:strRef>
              <c:f>'Scratch (64D) - Our Dataset'!$A$3</c:f>
              <c:strCache>
                <c:ptCount val="1"/>
                <c:pt idx="0">
                  <c:v>Scratch (768D)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Dataset'!$B$3:$D$3</c:f>
              <c:numCache>
                <c:formatCode>General</c:formatCode>
                <c:ptCount val="3"/>
                <c:pt idx="0">
                  <c:v>85.63</c:v>
                </c:pt>
                <c:pt idx="1">
                  <c:v>81.61</c:v>
                </c:pt>
                <c:pt idx="2">
                  <c:v>74.540000000000006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E-457B-9D41-A3724AAA18F5}"/>
            </c:ext>
          </c:extLst>
        </c:ser>
        <c:ser>
          <c:idx val="2"/>
          <c:order val="2"/>
          <c:tx>
            <c:strRef>
              <c:f>'Scratch (64D) - Our Dataset'!$A$4</c:f>
              <c:strCache>
                <c:ptCount val="1"/>
                <c:pt idx="0">
                  <c:v>Pretrained (768D)  - Frozen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Dataset'!$B$4:$D$4</c:f>
              <c:numCache>
                <c:formatCode>General</c:formatCode>
                <c:ptCount val="3"/>
                <c:pt idx="0">
                  <c:v>86.64</c:v>
                </c:pt>
                <c:pt idx="1">
                  <c:v>82.18</c:v>
                </c:pt>
                <c:pt idx="2">
                  <c:v>78.83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E-457B-9D41-A3724AAA18F5}"/>
            </c:ext>
          </c:extLst>
        </c:ser>
        <c:ser>
          <c:idx val="3"/>
          <c:order val="3"/>
          <c:tx>
            <c:strRef>
              <c:f>'Scratch (64D) - Our Dataset'!$A$5</c:f>
              <c:strCache>
                <c:ptCount val="1"/>
                <c:pt idx="0">
                  <c:v>Pretrained (768D)  - Not Frozen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Dataset'!$B$5:$D$5</c:f>
              <c:numCache>
                <c:formatCode>General</c:formatCode>
                <c:ptCount val="3"/>
                <c:pt idx="0">
                  <c:v>85.27</c:v>
                </c:pt>
                <c:pt idx="1">
                  <c:v>81.900000000000006</c:v>
                </c:pt>
                <c:pt idx="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1E-457B-9D41-A3724AAA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Results Summary -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Acc!$A$2</c:f>
              <c:strCache>
                <c:ptCount val="1"/>
                <c:pt idx="0">
                  <c:v>GTP</c:v>
                </c:pt>
              </c:strCache>
            </c:strRef>
          </c:tx>
          <c:spPr>
            <a:solidFill>
              <a:srgbClr val="264653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Acc!$B$2:$D$2</c:f>
              <c:numCache>
                <c:formatCode>General</c:formatCode>
                <c:ptCount val="3"/>
                <c:pt idx="0">
                  <c:v>86.29</c:v>
                </c:pt>
                <c:pt idx="1">
                  <c:v>82.78</c:v>
                </c:pt>
                <c:pt idx="2">
                  <c:v>81.55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4-47CF-BE32-BD9A771B8C89}"/>
            </c:ext>
          </c:extLst>
        </c:ser>
        <c:ser>
          <c:idx val="1"/>
          <c:order val="1"/>
          <c:tx>
            <c:strRef>
              <c:f>Acc!$A$3</c:f>
              <c:strCache>
                <c:ptCount val="1"/>
                <c:pt idx="0">
                  <c:v>CLAM-SB</c:v>
                </c:pt>
              </c:strCache>
            </c:strRef>
          </c:tx>
          <c:spPr>
            <a:solidFill>
              <a:srgbClr val="28727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Acc!$B$3:$D$3</c:f>
              <c:numCache>
                <c:formatCode>General</c:formatCode>
                <c:ptCount val="3"/>
                <c:pt idx="0">
                  <c:v>89.31</c:v>
                </c:pt>
                <c:pt idx="1">
                  <c:v>86.71</c:v>
                </c:pt>
                <c:pt idx="2">
                  <c:v>85.19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4-47CF-BE32-BD9A771B8C89}"/>
            </c:ext>
          </c:extLst>
        </c:ser>
        <c:ser>
          <c:idx val="2"/>
          <c:order val="2"/>
          <c:tx>
            <c:strRef>
              <c:f>Acc!$A$4</c:f>
              <c:strCache>
                <c:ptCount val="1"/>
                <c:pt idx="0">
                  <c:v>CLAM-MB</c:v>
                </c:pt>
              </c:strCache>
            </c:strRef>
          </c:tx>
          <c:spPr>
            <a:solidFill>
              <a:srgbClr val="2A9D8F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Acc!$B$4:$D$4</c:f>
              <c:numCache>
                <c:formatCode>General</c:formatCode>
                <c:ptCount val="3"/>
                <c:pt idx="0">
                  <c:v>93.26</c:v>
                </c:pt>
                <c:pt idx="1">
                  <c:v>87.31</c:v>
                </c:pt>
                <c:pt idx="2">
                  <c:v>85.68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4-47CF-BE32-BD9A771B8C89}"/>
            </c:ext>
          </c:extLst>
        </c:ser>
        <c:ser>
          <c:idx val="3"/>
          <c:order val="3"/>
          <c:tx>
            <c:strRef>
              <c:f>Acc!$A$5</c:f>
              <c:strCache>
                <c:ptCount val="1"/>
                <c:pt idx="0">
                  <c:v>DSMIL </c:v>
                </c:pt>
              </c:strCache>
            </c:strRef>
          </c:tx>
          <c:spPr>
            <a:solidFill>
              <a:srgbClr val="8AB17D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Acc!$B$5:$D$5</c:f>
              <c:numCache>
                <c:formatCode>General</c:formatCode>
                <c:ptCount val="3"/>
                <c:pt idx="0">
                  <c:v>77.7</c:v>
                </c:pt>
                <c:pt idx="1">
                  <c:v>77.95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4-47CF-BE32-BD9A771B8C89}"/>
            </c:ext>
          </c:extLst>
        </c:ser>
        <c:ser>
          <c:idx val="4"/>
          <c:order val="4"/>
          <c:tx>
            <c:strRef>
              <c:f>Acc!$A$6</c:f>
              <c:strCache>
                <c:ptCount val="1"/>
                <c:pt idx="0">
                  <c:v>MulGT</c:v>
                </c:pt>
              </c:strCache>
            </c:strRef>
          </c:tx>
          <c:spPr>
            <a:solidFill>
              <a:srgbClr val="E9C46A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Acc!$B$6:$D$6</c:f>
              <c:numCache>
                <c:formatCode>General</c:formatCode>
                <c:ptCount val="3"/>
                <c:pt idx="0">
                  <c:v>95.38</c:v>
                </c:pt>
                <c:pt idx="1">
                  <c:v>83.69</c:v>
                </c:pt>
                <c:pt idx="2">
                  <c:v>85.19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14-47CF-BE32-BD9A771B8C89}"/>
            </c:ext>
          </c:extLst>
        </c:ser>
        <c:ser>
          <c:idx val="5"/>
          <c:order val="5"/>
          <c:tx>
            <c:strRef>
              <c:f>Acc!$A$7</c:f>
              <c:strCache>
                <c:ptCount val="1"/>
                <c:pt idx="0">
                  <c:v>TransMIL</c:v>
                </c:pt>
              </c:strCache>
            </c:strRef>
          </c:tx>
          <c:spPr>
            <a:solidFill>
              <a:srgbClr val="F4A26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Acc!$B$7:$D$7</c:f>
              <c:numCache>
                <c:formatCode>General</c:formatCode>
                <c:ptCount val="3"/>
                <c:pt idx="0">
                  <c:v>92.73</c:v>
                </c:pt>
                <c:pt idx="1">
                  <c:v>87.61</c:v>
                </c:pt>
                <c:pt idx="2">
                  <c:v>84.71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D-49AA-9146-221FD6FCAC11}"/>
            </c:ext>
          </c:extLst>
        </c:ser>
        <c:ser>
          <c:idx val="6"/>
          <c:order val="6"/>
          <c:tx>
            <c:strRef>
              <c:f>Acc!$A$8</c:f>
              <c:strCache>
                <c:ptCount val="1"/>
                <c:pt idx="0">
                  <c:v>SETMIL</c:v>
                </c:pt>
              </c:strCache>
            </c:strRef>
          </c:tx>
          <c:spPr>
            <a:solidFill>
              <a:srgbClr val="E76F5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Acc!$B$8:$D$8</c:f>
              <c:numCache>
                <c:formatCode>General</c:formatCode>
                <c:ptCount val="3"/>
                <c:pt idx="0">
                  <c:v>88.94</c:v>
                </c:pt>
                <c:pt idx="1">
                  <c:v>84.29</c:v>
                </c:pt>
                <c:pt idx="2">
                  <c:v>79.849999999999994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6-4FED-AAC7-9AFFBE165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Results Summary - 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'F1'!$A$2</c:f>
              <c:strCache>
                <c:ptCount val="1"/>
                <c:pt idx="0">
                  <c:v>GTP</c:v>
                </c:pt>
              </c:strCache>
            </c:strRef>
          </c:tx>
          <c:spPr>
            <a:solidFill>
              <a:srgbClr val="264653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'F1'!$B$2:$D$2</c:f>
              <c:numCache>
                <c:formatCode>General</c:formatCode>
                <c:ptCount val="3"/>
                <c:pt idx="0">
                  <c:v>0.87560000000000004</c:v>
                </c:pt>
                <c:pt idx="1">
                  <c:v>0.78910000000000002</c:v>
                </c:pt>
                <c:pt idx="2">
                  <c:v>0.79869999999999997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5-4530-871D-73D9C41878BC}"/>
            </c:ext>
          </c:extLst>
        </c:ser>
        <c:ser>
          <c:idx val="1"/>
          <c:order val="1"/>
          <c:tx>
            <c:strRef>
              <c:f>'F1'!$A$3</c:f>
              <c:strCache>
                <c:ptCount val="1"/>
                <c:pt idx="0">
                  <c:v>CLAM-SB</c:v>
                </c:pt>
              </c:strCache>
            </c:strRef>
          </c:tx>
          <c:spPr>
            <a:solidFill>
              <a:srgbClr val="28727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'F1'!$B$3:$D$3</c:f>
              <c:numCache>
                <c:formatCode>General</c:formatCode>
                <c:ptCount val="3"/>
                <c:pt idx="0">
                  <c:v>0.94899999999999995</c:v>
                </c:pt>
                <c:pt idx="1">
                  <c:v>0.8155</c:v>
                </c:pt>
                <c:pt idx="2">
                  <c:v>0.8276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5-4530-871D-73D9C41878BC}"/>
            </c:ext>
          </c:extLst>
        </c:ser>
        <c:ser>
          <c:idx val="2"/>
          <c:order val="2"/>
          <c:tx>
            <c:strRef>
              <c:f>'F1'!$A$4</c:f>
              <c:strCache>
                <c:ptCount val="1"/>
                <c:pt idx="0">
                  <c:v>CLAM-MB</c:v>
                </c:pt>
              </c:strCache>
            </c:strRef>
          </c:tx>
          <c:spPr>
            <a:solidFill>
              <a:srgbClr val="2A9D8F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'F1'!$B$4:$D$4</c:f>
              <c:numCache>
                <c:formatCode>General</c:formatCode>
                <c:ptCount val="3"/>
                <c:pt idx="0">
                  <c:v>0.95289999999999997</c:v>
                </c:pt>
                <c:pt idx="1">
                  <c:v>0.82320000000000004</c:v>
                </c:pt>
                <c:pt idx="2">
                  <c:v>0.83230000000000004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5-4530-871D-73D9C41878BC}"/>
            </c:ext>
          </c:extLst>
        </c:ser>
        <c:ser>
          <c:idx val="3"/>
          <c:order val="3"/>
          <c:tx>
            <c:strRef>
              <c:f>'F1'!$A$5</c:f>
              <c:strCache>
                <c:ptCount val="1"/>
                <c:pt idx="0">
                  <c:v>DSMIL </c:v>
                </c:pt>
              </c:strCache>
            </c:strRef>
          </c:tx>
          <c:spPr>
            <a:solidFill>
              <a:srgbClr val="8AB17D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'F1'!$B$5:$D$5</c:f>
              <c:numCache>
                <c:formatCode>General</c:formatCode>
                <c:ptCount val="3"/>
                <c:pt idx="0">
                  <c:v>0.8468</c:v>
                </c:pt>
                <c:pt idx="1">
                  <c:v>0.73580000000000001</c:v>
                </c:pt>
                <c:pt idx="2">
                  <c:v>0.69010000000000005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C5-4530-871D-73D9C41878BC}"/>
            </c:ext>
          </c:extLst>
        </c:ser>
        <c:ser>
          <c:idx val="4"/>
          <c:order val="4"/>
          <c:tx>
            <c:strRef>
              <c:f>'F1'!$A$6</c:f>
              <c:strCache>
                <c:ptCount val="1"/>
                <c:pt idx="0">
                  <c:v>MulGT</c:v>
                </c:pt>
              </c:strCache>
            </c:strRef>
          </c:tx>
          <c:spPr>
            <a:solidFill>
              <a:srgbClr val="E9C46A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'F1'!$B$6:$D$6</c:f>
              <c:numCache>
                <c:formatCode>General</c:formatCode>
                <c:ptCount val="3"/>
                <c:pt idx="0">
                  <c:v>0.86429999999999996</c:v>
                </c:pt>
                <c:pt idx="1">
                  <c:v>0.84079999999999999</c:v>
                </c:pt>
                <c:pt idx="2">
                  <c:v>0.85529999999999995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C5-4530-871D-73D9C41878BC}"/>
            </c:ext>
          </c:extLst>
        </c:ser>
        <c:ser>
          <c:idx val="5"/>
          <c:order val="5"/>
          <c:tx>
            <c:strRef>
              <c:f>'F1'!$A$7</c:f>
              <c:strCache>
                <c:ptCount val="1"/>
                <c:pt idx="0">
                  <c:v>TransMIL</c:v>
                </c:pt>
              </c:strCache>
            </c:strRef>
          </c:tx>
          <c:spPr>
            <a:solidFill>
              <a:srgbClr val="F4A26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'F1'!$B$7:$D$7</c:f>
              <c:numCache>
                <c:formatCode>General</c:formatCode>
                <c:ptCount val="3"/>
                <c:pt idx="0">
                  <c:v>0.94950000000000001</c:v>
                </c:pt>
                <c:pt idx="1">
                  <c:v>0.80530000000000002</c:v>
                </c:pt>
                <c:pt idx="2">
                  <c:v>0.82350000000000001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C5-4530-871D-73D9C41878BC}"/>
            </c:ext>
          </c:extLst>
        </c:ser>
        <c:ser>
          <c:idx val="6"/>
          <c:order val="6"/>
          <c:tx>
            <c:strRef>
              <c:f>'F1'!$A$8</c:f>
              <c:strCache>
                <c:ptCount val="1"/>
                <c:pt idx="0">
                  <c:v>SETMIL</c:v>
                </c:pt>
              </c:strCache>
            </c:strRef>
          </c:tx>
          <c:spPr>
            <a:solidFill>
              <a:srgbClr val="E76F5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'F1'!$B$8:$D$8</c:f>
              <c:numCache>
                <c:formatCode>General</c:formatCode>
                <c:ptCount val="3"/>
                <c:pt idx="0">
                  <c:v>0.88890000000000002</c:v>
                </c:pt>
                <c:pt idx="1">
                  <c:v>0.76280000000000003</c:v>
                </c:pt>
                <c:pt idx="2">
                  <c:v>0.77380000000000004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C5-4530-871D-73D9C4187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Results Summary - Mean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'F1'!$E$1</c:f>
              <c:strCache>
                <c:ptCount val="1"/>
                <c:pt idx="0">
                  <c:v>Mean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64653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08-466A-AE31-47E4AB2457FA}"/>
              </c:ext>
            </c:extLst>
          </c:dPt>
          <c:dPt>
            <c:idx val="1"/>
            <c:invertIfNegative val="0"/>
            <c:bubble3D val="0"/>
            <c:spPr>
              <a:solidFill>
                <a:srgbClr val="28727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08-466A-AE31-47E4AB2457FA}"/>
              </c:ext>
            </c:extLst>
          </c:dPt>
          <c:dPt>
            <c:idx val="2"/>
            <c:invertIfNegative val="0"/>
            <c:bubble3D val="0"/>
            <c:spPr>
              <a:solidFill>
                <a:srgbClr val="2A9D8F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D08-466A-AE31-47E4AB2457FA}"/>
              </c:ext>
            </c:extLst>
          </c:dPt>
          <c:dPt>
            <c:idx val="3"/>
            <c:invertIfNegative val="0"/>
            <c:bubble3D val="0"/>
            <c:spPr>
              <a:solidFill>
                <a:srgbClr val="8AB17D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D08-466A-AE31-47E4AB2457FA}"/>
              </c:ext>
            </c:extLst>
          </c:dPt>
          <c:dPt>
            <c:idx val="4"/>
            <c:invertIfNegative val="0"/>
            <c:bubble3D val="0"/>
            <c:spPr>
              <a:solidFill>
                <a:srgbClr val="E9C46A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D08-466A-AE31-47E4AB2457FA}"/>
              </c:ext>
            </c:extLst>
          </c:dPt>
          <c:dPt>
            <c:idx val="5"/>
            <c:invertIfNegative val="0"/>
            <c:bubble3D val="0"/>
            <c:spPr>
              <a:solidFill>
                <a:srgbClr val="F4A26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D08-466A-AE31-47E4AB2457FA}"/>
              </c:ext>
            </c:extLst>
          </c:dPt>
          <c:dPt>
            <c:idx val="6"/>
            <c:invertIfNegative val="0"/>
            <c:bubble3D val="0"/>
            <c:spPr>
              <a:solidFill>
                <a:srgbClr val="E76F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D08-466A-AE31-47E4AB2457FA}"/>
              </c:ext>
            </c:extLst>
          </c:dPt>
          <c:cat>
            <c:strRef>
              <c:f>'F1'!$A$2:$A$8</c:f>
              <c:strCache>
                <c:ptCount val="7"/>
                <c:pt idx="0">
                  <c:v>GTP</c:v>
                </c:pt>
                <c:pt idx="1">
                  <c:v>CLAM-SB</c:v>
                </c:pt>
                <c:pt idx="2">
                  <c:v>CLAM-MB</c:v>
                </c:pt>
                <c:pt idx="3">
                  <c:v>DSMIL </c:v>
                </c:pt>
                <c:pt idx="4">
                  <c:v>MulGT</c:v>
                </c:pt>
                <c:pt idx="5">
                  <c:v>TransMIL</c:v>
                </c:pt>
                <c:pt idx="6">
                  <c:v>SETMIL</c:v>
                </c:pt>
              </c:strCache>
            </c:strRef>
          </c:cat>
          <c:val>
            <c:numRef>
              <c:f>'F1'!$E$2:$E$8</c:f>
              <c:numCache>
                <c:formatCode>0.0000</c:formatCode>
                <c:ptCount val="7"/>
                <c:pt idx="0">
                  <c:v>0.81337985436893212</c:v>
                </c:pt>
                <c:pt idx="1">
                  <c:v>0.85186480582524271</c:v>
                </c:pt>
                <c:pt idx="2">
                  <c:v>0.85744684466019416</c:v>
                </c:pt>
                <c:pt idx="3">
                  <c:v>0.74329854368932047</c:v>
                </c:pt>
                <c:pt idx="4">
                  <c:v>0.85224538834951447</c:v>
                </c:pt>
                <c:pt idx="5">
                  <c:v>0.84667135922330106</c:v>
                </c:pt>
                <c:pt idx="6">
                  <c:v>0.79697402912621362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8-466A-AE31-47E4AB245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0"/>
        <c:axId val="613741936"/>
        <c:axId val="613746616"/>
      </c:barChart>
      <c:catAx>
        <c:axId val="6137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46616"/>
        <c:crosses val="autoZero"/>
        <c:auto val="1"/>
        <c:lblAlgn val="ctr"/>
        <c:lblOffset val="100"/>
        <c:noMultiLvlLbl val="0"/>
      </c:catAx>
      <c:valAx>
        <c:axId val="613746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4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_xlchart.v1.0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_xlchart.v1.4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96" min="8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_xlchart.v1.6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_xlchart.v1.8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_xlchart.v1.10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3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_xlchart.v1.12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_xlchart.v1.14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_xlchart.v1.16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90" min="76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_xlchart.v1.18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_xlchart.v1.20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_xlchart.v1.22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4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_xlchart.v1.24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_xlchart.v1.26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_xlchart.v1.28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6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  <cx:data id="2">
      <cx:strDim type="cat">
        <cx:f>_xlchart.v1.30</cx:f>
      </cx:strDim>
      <cx:numDim type="val">
        <cx:f>_xlchart.v1.36</cx:f>
      </cx:numDim>
    </cx:data>
  </cx:chartData>
  <cx:chart>
    <cx:title pos="t" align="ctr" overlay="0">
      <cx:tx>
        <cx:txData>
          <cx:v>Results Summary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Results Summary</a:t>
          </a:r>
        </a:p>
      </cx:txPr>
    </cx:title>
    <cx:plotArea>
      <cx:plotAreaRegion>
        <cx:series layoutId="boxWhisker" uniqueId="{F24B467D-CCD4-43E6-9139-7A325C4BAE55}">
          <cx:tx>
            <cx:txData>
              <cx:f>_xlchart.v1.31</cx:f>
              <cx:v>Train Accuracy</cx:v>
            </cx:txData>
          </cx:tx>
          <cx:spPr>
            <a:ln w="12700">
              <a:solidFill>
                <a:srgbClr val="00206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E72E4A2-8504-4DFC-BF1B-F574DAAB2596}">
          <cx:tx>
            <cx:txData>
              <cx:f>_xlchart.v1.33</cx:f>
              <cx:v>Validation Accuracy</cx:v>
            </cx:txData>
          </cx:tx>
          <cx:spPr>
            <a:ln w="12700">
              <a:solidFill>
                <a:srgbClr val="C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4AF0BD3-0168-4200-8B06-AE3973222F97}">
          <cx:tx>
            <cx:txData>
              <cx:f>_xlchart.v1.35</cx:f>
              <cx:v>Test Accuracy</cx:v>
            </cx:txData>
          </cx:tx>
          <cx:spPr>
            <a:ln w="12700">
              <a:solidFill>
                <a:schemeClr val="tx1">
                  <a:lumMod val="95000"/>
                  <a:lumOff val="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0" min="74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34470F-43B5-3E51-FB99-B7383EF98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7856" y="109537"/>
              <a:ext cx="2811779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B37E01-E648-46E2-8DAC-6BDE1BC3D8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8856" y="109537"/>
              <a:ext cx="2811779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C00E42-1B64-4F6D-9230-92FC612B82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8856" y="109537"/>
              <a:ext cx="2811779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0AF9A3-3214-4AEE-81A6-9643702685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8856" y="109537"/>
              <a:ext cx="2811779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D81CF1-0887-4537-9185-6BA0A4D3D2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8856" y="109537"/>
              <a:ext cx="2811779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9</xdr:row>
      <xdr:rowOff>185735</xdr:rowOff>
    </xdr:from>
    <xdr:to>
      <xdr:col>13</xdr:col>
      <xdr:colOff>391583</xdr:colOff>
      <xdr:row>38</xdr:row>
      <xdr:rowOff>137583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A43108-9528-FE2E-0C33-B60E986A0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2319" y="1831655"/>
              <a:ext cx="8887884" cy="52553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6</xdr:row>
      <xdr:rowOff>14286</xdr:rowOff>
    </xdr:from>
    <xdr:to>
      <xdr:col>10</xdr:col>
      <xdr:colOff>247650</xdr:colOff>
      <xdr:row>25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22989-5608-2309-504D-8D9889288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9</xdr:row>
      <xdr:rowOff>80961</xdr:rowOff>
    </xdr:from>
    <xdr:to>
      <xdr:col>10</xdr:col>
      <xdr:colOff>600075</xdr:colOff>
      <xdr:row>29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64B6A-18DD-4788-9171-5D8F01F87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11</xdr:row>
      <xdr:rowOff>138111</xdr:rowOff>
    </xdr:from>
    <xdr:to>
      <xdr:col>11</xdr:col>
      <xdr:colOff>447675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38F9B-AD34-4686-8FE6-BA438801F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369093</xdr:colOff>
      <xdr:row>11</xdr:row>
      <xdr:rowOff>146447</xdr:rowOff>
    </xdr:from>
    <xdr:to>
      <xdr:col>19</xdr:col>
      <xdr:colOff>83344</xdr:colOff>
      <xdr:row>26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C03A4C-C80B-C440-D1BB-67AF441B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03386-CA31-4AF6-A3D0-423745B18AD8}" name="Table1" displayName="Table1" ref="A1:D11" totalsRowShown="0" headerRowDxfId="56" dataDxfId="55">
  <autoFilter ref="A1:D11" xr:uid="{42C03386-CA31-4AF6-A3D0-423745B18AD8}"/>
  <tableColumns count="4">
    <tableColumn id="1" xr3:uid="{7845303E-A78F-41C1-B58F-DC7319A459F1}" name="Run #" dataDxfId="54"/>
    <tableColumn id="2" xr3:uid="{F2368D41-D4D4-4E69-B1FF-55BB75833AB6}" name="Train Accuracy" dataDxfId="53"/>
    <tableColumn id="3" xr3:uid="{8E25381E-94C3-43C4-8505-93F3C340AE99}" name="Validation Accuracy" dataDxfId="52"/>
    <tableColumn id="4" xr3:uid="{12A6CC0E-FD9A-4EEC-B25E-C32EB1656FE6}" name="Test Accuracy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39E4C-354A-4893-8619-28638B7C085F}" name="Table16" displayName="Table16" ref="A1:D11" totalsRowShown="0" headerRowDxfId="50" dataDxfId="49">
  <autoFilter ref="A1:D11" xr:uid="{42C03386-CA31-4AF6-A3D0-423745B18AD8}"/>
  <tableColumns count="4">
    <tableColumn id="1" xr3:uid="{D387083D-B6AB-49B1-9D1F-12875C177AD6}" name="Run #" dataDxfId="48"/>
    <tableColumn id="2" xr3:uid="{CF1156D8-58F4-4052-8EBA-AD46B9C3C881}" name="Train Accuracy" dataDxfId="47"/>
    <tableColumn id="3" xr3:uid="{383D4386-2088-41D0-9FCB-2BC42038AE1F}" name="Validation Accuracy" dataDxfId="46"/>
    <tableColumn id="4" xr3:uid="{804829A3-E907-4409-B447-692284D85BAE}" name="Test Accuracy" dataDxfId="4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E7281-3D3C-4E50-94FB-81CD06E634DF}" name="Table13" displayName="Table13" ref="A1:D11" totalsRowShown="0" headerRowDxfId="44" dataDxfId="43">
  <autoFilter ref="A1:D11" xr:uid="{42C03386-CA31-4AF6-A3D0-423745B18AD8}"/>
  <tableColumns count="4">
    <tableColumn id="1" xr3:uid="{3C32D9A2-786C-4E33-8BCF-439D8EB34875}" name="Run #" dataDxfId="42"/>
    <tableColumn id="2" xr3:uid="{671A247F-7E2D-47DB-AEB5-AE6BA77342A6}" name="Train Accuracy" dataDxfId="41"/>
    <tableColumn id="3" xr3:uid="{12F5C5EA-B5A3-4A4D-A9E1-A2988FB11020}" name="Validation Accuracy" dataDxfId="40"/>
    <tableColumn id="4" xr3:uid="{2F9D1E7D-AA56-4339-9862-A88DD3C32C93}" name="Test Accuracy" dataDxfId="3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B998C-7453-4C66-A5A9-0586A0B181E2}" name="Table134" displayName="Table134" ref="A1:D11" totalsRowShown="0" headerRowDxfId="38" dataDxfId="37">
  <autoFilter ref="A1:D11" xr:uid="{42C03386-CA31-4AF6-A3D0-423745B18AD8}"/>
  <tableColumns count="4">
    <tableColumn id="1" xr3:uid="{C39E8AFD-FB35-4F48-9462-C7897762E2EC}" name="Run #" dataDxfId="36"/>
    <tableColumn id="2" xr3:uid="{DF1BD16A-213A-4A03-99E8-324F8B96B303}" name="Train Accuracy" dataDxfId="35"/>
    <tableColumn id="3" xr3:uid="{1A54AB68-682A-4EF1-AC4D-421508B968E4}" name="Validation Accuracy" dataDxfId="34"/>
    <tableColumn id="4" xr3:uid="{71AD31B2-0FBE-4D9D-9A55-E511F8F7221A}" name="Test Accuracy" dataDxfId="3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96DFF2-1A11-46D9-9F0D-332311D3C76F}" name="Table17" displayName="Table17" ref="A1:D11" totalsRowShown="0" headerRowDxfId="32" dataDxfId="31">
  <autoFilter ref="A1:D11" xr:uid="{42C03386-CA31-4AF6-A3D0-423745B18AD8}"/>
  <tableColumns count="4">
    <tableColumn id="1" xr3:uid="{E4AD1690-7995-454C-9CAA-2AA35D78C597}" name="Run #" dataDxfId="30"/>
    <tableColumn id="2" xr3:uid="{AA8ADA7F-F5F0-4077-A746-F66CB9AC8709}" name="Train Accuracy" dataDxfId="29"/>
    <tableColumn id="3" xr3:uid="{73E29218-075A-46D9-AADB-422CBE9EDC50}" name="Validation Accuracy" dataDxfId="28"/>
    <tableColumn id="4" xr3:uid="{4D90EE63-164F-4113-8D18-07B3E723A650}" name="Test Accuracy" dataDxfId="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5C5AC-D9EF-42E1-A69A-BA3E1B56E755}" name="Table4" displayName="Table4" ref="A1:D51" totalsRowShown="0" headerRowDxfId="26" dataDxfId="25" tableBorderDxfId="24">
  <autoFilter ref="A1:D51" xr:uid="{A2F5C5AC-D9EF-42E1-A69A-BA3E1B56E755}"/>
  <tableColumns count="4">
    <tableColumn id="1" xr3:uid="{382E71B8-E57F-4872-A6AE-E70907D30FC8}" name="Experiment"/>
    <tableColumn id="2" xr3:uid="{F3685589-CD7A-4717-A168-DB1F598FCCE3}" name="Train Accuracy" dataDxfId="23"/>
    <tableColumn id="3" xr3:uid="{2F3047D2-9233-4813-970B-69D21BE30016}" name="Validation Accuracy" dataDxfId="22"/>
    <tableColumn id="4" xr3:uid="{A94989FB-7A74-4A99-ACA9-688A1D33A692}" name="Test Accuracy" dataDxfId="2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88F1FD-DD01-4BA4-AA94-D2F45417C6E8}" name="Table18" displayName="Table18" ref="A1:D5" totalsRowShown="0" headerRowDxfId="20" dataDxfId="19">
  <autoFilter ref="A1:D5" xr:uid="{42C03386-CA31-4AF6-A3D0-423745B18AD8}"/>
  <tableColumns count="4">
    <tableColumn id="1" xr3:uid="{F2F2F020-E053-4AF5-B874-CBF264F23B40}" name="Run #" dataDxfId="18"/>
    <tableColumn id="2" xr3:uid="{A0492088-FC9B-467C-984C-58B2F25214D8}" name="Train Accuracy" dataDxfId="17"/>
    <tableColumn id="3" xr3:uid="{43A146E7-3E8F-433C-A598-4EFAE697DCEB}" name="Validation Accuracy" dataDxfId="16"/>
    <tableColumn id="4" xr3:uid="{7EDD556A-3150-4E41-B239-CB7921F469F8}" name="Test Accuracy" dataDxfId="1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EDAD1C-9FAB-46C0-A927-9BD51EB85B37}" name="Table18911" displayName="Table18911" ref="A1:D8" totalsRowShown="0" headerRowDxfId="14" dataDxfId="13">
  <autoFilter ref="A1:D8" xr:uid="{42C03386-CA31-4AF6-A3D0-423745B18AD8}"/>
  <tableColumns count="4">
    <tableColumn id="1" xr3:uid="{1D74DD97-F74F-4B4B-8756-5EE04E601E30}" name="Run #" dataDxfId="12"/>
    <tableColumn id="2" xr3:uid="{2F33DCE0-2303-47ED-9B36-917BC83509BB}" name="Train Accuracy" dataDxfId="11"/>
    <tableColumn id="3" xr3:uid="{FF34AD38-744B-4567-8ABC-F92B7FBE291C}" name="Validation Accuracy" dataDxfId="10"/>
    <tableColumn id="4" xr3:uid="{1BCECF7C-4F54-401B-84B3-5FB33CB1EC43}" name="Test Accuracy" dataDxfId="9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DA0696-4DD8-4B3D-8693-3972367663E4}" name="Table1891112" displayName="Table1891112" ref="A1:G8" totalsRowShown="0" headerRowDxfId="8" dataDxfId="7">
  <autoFilter ref="A1:G8" xr:uid="{42C03386-CA31-4AF6-A3D0-423745B18AD8}"/>
  <tableColumns count="7">
    <tableColumn id="1" xr3:uid="{FEA11794-34AF-421B-92DC-171425BD5609}" name="Run #" dataDxfId="6"/>
    <tableColumn id="2" xr3:uid="{0E6D653F-EAFA-4A92-B143-3DED77ED9260}" name="Normal-F1" dataDxfId="5"/>
    <tableColumn id="3" xr3:uid="{F4A76F6C-9C0D-4A80-A469-377466B1FD00}" name="LUAD-F1" dataDxfId="4"/>
    <tableColumn id="4" xr3:uid="{D5D4B4B4-C7A2-4482-914C-867FF26CA9CA}" name="LSCC-F1" dataDxfId="3"/>
    <tableColumn id="5" xr3:uid="{E7E98934-22BB-4939-9655-DEAF75C54237}" name="Mean F1" dataDxfId="2">
      <calculatedColumnFormula>((97*B2)+(147*C2)+(168*D2))/412</calculatedColumnFormula>
    </tableColumn>
    <tableColumn id="6" xr3:uid="{9EFD5658-19DF-4AAB-85B6-78F0C9A985F2}" name="Weighted STD" dataDxfId="1">
      <calculatedColumnFormula array="1">SQRT(SUMPRODUCT((B2:D2-E2)^2, $B$10:$D$10) / SUM($B$10:$D$10, -1))</calculatedColumnFormula>
    </tableColumn>
    <tableColumn id="7" xr3:uid="{FBCAD811-643D-4AA7-BF33-98D4DB492AE0}" name="STDERR" dataDxfId="0">
      <calculatedColumnFormula>F2/SQRT(3)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workbookViewId="0">
      <selection activeCell="E1" sqref="E1"/>
    </sheetView>
  </sheetViews>
  <sheetFormatPr defaultRowHeight="14.4" x14ac:dyDescent="0.3"/>
  <cols>
    <col min="1" max="1" width="15.44140625" customWidth="1"/>
    <col min="2" max="2" width="18.33203125" bestFit="1" customWidth="1"/>
    <col min="3" max="3" width="23.109375" bestFit="1" customWidth="1"/>
    <col min="4" max="4" width="17.44140625" bestFit="1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3">
      <c r="A2" s="1">
        <v>1</v>
      </c>
      <c r="B2" s="14">
        <v>95.104670212765953</v>
      </c>
      <c r="C2" s="14">
        <v>93.351293532338318</v>
      </c>
      <c r="D2" s="14">
        <v>84.531138613861387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3">
      <c r="A3" s="1">
        <v>2</v>
      </c>
      <c r="B3" s="14">
        <v>93.144180851063823</v>
      </c>
      <c r="C3" s="14">
        <v>85.173532338308462</v>
      </c>
      <c r="D3" s="14">
        <v>90.273613861386139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3">
      <c r="A4" s="1">
        <v>3</v>
      </c>
      <c r="B4" s="14">
        <v>93.249329787234032</v>
      </c>
      <c r="C4" s="14">
        <v>86.929751243781098</v>
      </c>
      <c r="D4" s="14">
        <v>88.046782178217825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3">
      <c r="A5" s="1">
        <v>4</v>
      </c>
      <c r="B5" s="14">
        <v>94.08803191489362</v>
      </c>
      <c r="C5" s="14">
        <v>88.796815920398004</v>
      </c>
      <c r="D5" s="14">
        <v>85.794257425742572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3">
      <c r="A6" s="1">
        <v>5</v>
      </c>
      <c r="B6" s="14">
        <v>92.18164893617022</v>
      </c>
      <c r="C6" s="14">
        <v>89.54278606965174</v>
      </c>
      <c r="D6" s="14">
        <v>89.661237623762375</v>
      </c>
    </row>
    <row r="7" spans="1:16" x14ac:dyDescent="0.3">
      <c r="A7" s="1">
        <v>6</v>
      </c>
      <c r="B7" s="14">
        <v>93.174627659574469</v>
      </c>
      <c r="C7" s="14">
        <v>86.402537313432831</v>
      </c>
      <c r="D7" s="14">
        <v>88.776138613861377</v>
      </c>
    </row>
    <row r="8" spans="1:16" x14ac:dyDescent="0.3">
      <c r="A8" s="1">
        <v>7</v>
      </c>
      <c r="B8" s="14">
        <v>92.313648936170196</v>
      </c>
      <c r="C8" s="14">
        <v>88.009104477611956</v>
      </c>
      <c r="D8" s="14">
        <v>57.925148514851493</v>
      </c>
    </row>
    <row r="9" spans="1:16" x14ac:dyDescent="0.3">
      <c r="A9" s="1">
        <v>8</v>
      </c>
      <c r="B9" s="14">
        <v>93.552308510638298</v>
      </c>
      <c r="C9" s="14">
        <v>88.465671641791033</v>
      </c>
      <c r="D9" s="14">
        <v>86.752277227722772</v>
      </c>
      <c r="L9">
        <v>88.81</v>
      </c>
      <c r="M9">
        <v>82.22</v>
      </c>
      <c r="N9">
        <v>82.98</v>
      </c>
      <c r="O9">
        <f>((63*L9)+(71*M9)+(68*N9))/202</f>
        <v>84.531138613861387</v>
      </c>
    </row>
    <row r="10" spans="1:16" x14ac:dyDescent="0.3">
      <c r="A10" s="1">
        <v>9</v>
      </c>
      <c r="B10" s="14">
        <v>94.963499999999996</v>
      </c>
      <c r="C10" s="14">
        <v>88.716865671641798</v>
      </c>
      <c r="D10" s="14">
        <v>88.709504950495045</v>
      </c>
      <c r="L10">
        <v>97.62</v>
      </c>
      <c r="M10" s="13">
        <v>86.67</v>
      </c>
      <c r="N10" s="13">
        <v>87.23</v>
      </c>
      <c r="O10">
        <f t="shared" ref="O10:O18" si="0">((63*L10)+(71*M10)+(68*N10))/202</f>
        <v>90.273613861386139</v>
      </c>
    </row>
    <row r="11" spans="1:16" x14ac:dyDescent="0.3">
      <c r="A11" s="1">
        <v>10</v>
      </c>
      <c r="B11" s="14">
        <v>94.040308510638312</v>
      </c>
      <c r="C11" s="14">
        <v>87.647761194029854</v>
      </c>
      <c r="D11" s="14">
        <v>81.210247524752475</v>
      </c>
      <c r="L11">
        <v>90.48</v>
      </c>
      <c r="M11" s="13">
        <v>86.67</v>
      </c>
      <c r="N11" s="13">
        <v>87.23</v>
      </c>
      <c r="O11">
        <f t="shared" si="0"/>
        <v>88.046782178217825</v>
      </c>
    </row>
    <row r="12" spans="1:16" x14ac:dyDescent="0.3">
      <c r="L12">
        <v>92.86</v>
      </c>
      <c r="M12" s="13">
        <v>82.22</v>
      </c>
      <c r="N12" s="13">
        <v>82.98</v>
      </c>
      <c r="O12">
        <f t="shared" si="0"/>
        <v>85.794257425742572</v>
      </c>
    </row>
    <row r="13" spans="1:16" x14ac:dyDescent="0.3">
      <c r="A13" s="7" t="s">
        <v>10</v>
      </c>
      <c r="B13" s="15">
        <f>AVERAGE(B2:B11)</f>
        <v>93.581225531914896</v>
      </c>
      <c r="C13" s="15">
        <f>AVERAGE(C2:C11)</f>
        <v>88.303611940298509</v>
      </c>
      <c r="D13" s="15">
        <f>AVERAGE(D2:D11)</f>
        <v>84.168034653465341</v>
      </c>
      <c r="L13">
        <v>95.24</v>
      </c>
      <c r="M13" s="13">
        <v>91.11</v>
      </c>
      <c r="N13" s="13">
        <v>82.98</v>
      </c>
      <c r="O13">
        <f t="shared" si="0"/>
        <v>89.661237623762375</v>
      </c>
    </row>
    <row r="14" spans="1:16" x14ac:dyDescent="0.3">
      <c r="A14" s="9" t="s">
        <v>11</v>
      </c>
      <c r="B14" s="5">
        <f>_xlfn.STDEV.P(B2:B11)</f>
        <v>0.93445504052680894</v>
      </c>
      <c r="C14" s="5">
        <f>_xlfn.STDEV.P(C2:C11)</f>
        <v>2.0801631005495707</v>
      </c>
      <c r="D14" s="5">
        <f>_xlfn.STDEV.P(D2:D11)</f>
        <v>9.1172910753317602</v>
      </c>
      <c r="L14">
        <v>97.62</v>
      </c>
      <c r="M14" s="13">
        <v>84.44</v>
      </c>
      <c r="N14" s="13">
        <v>85.11</v>
      </c>
      <c r="O14">
        <f t="shared" si="0"/>
        <v>88.776138613861377</v>
      </c>
    </row>
    <row r="15" spans="1:16" x14ac:dyDescent="0.3">
      <c r="L15">
        <v>1</v>
      </c>
      <c r="M15" s="13">
        <v>84.44</v>
      </c>
      <c r="N15" s="13">
        <v>82.98</v>
      </c>
      <c r="O15">
        <f t="shared" si="0"/>
        <v>57.925148514851493</v>
      </c>
    </row>
    <row r="16" spans="1:16" x14ac:dyDescent="0.3">
      <c r="L16">
        <v>85.71</v>
      </c>
      <c r="M16" s="13">
        <v>93.33</v>
      </c>
      <c r="N16" s="13">
        <v>80.849999999999994</v>
      </c>
      <c r="O16">
        <f t="shared" si="0"/>
        <v>86.752277227722772</v>
      </c>
    </row>
    <row r="17" spans="1:15" x14ac:dyDescent="0.3">
      <c r="L17">
        <v>97.62</v>
      </c>
      <c r="M17" s="13">
        <v>82.22</v>
      </c>
      <c r="N17" s="13">
        <v>87.23</v>
      </c>
      <c r="O17">
        <f t="shared" si="0"/>
        <v>88.709504950495045</v>
      </c>
    </row>
    <row r="18" spans="1:15" x14ac:dyDescent="0.3">
      <c r="A18">
        <v>0.95269999999999999</v>
      </c>
      <c r="L18">
        <v>90.48</v>
      </c>
      <c r="M18" s="13">
        <v>73.33</v>
      </c>
      <c r="N18" s="13">
        <v>80.849999999999994</v>
      </c>
      <c r="O18">
        <f t="shared" si="0"/>
        <v>81.210247524752475</v>
      </c>
    </row>
    <row r="19" spans="1:15" x14ac:dyDescent="0.3">
      <c r="A19">
        <v>0.96930000000000005</v>
      </c>
    </row>
    <row r="20" spans="1:15" x14ac:dyDescent="0.3">
      <c r="A20">
        <v>0.98070000000000002</v>
      </c>
    </row>
    <row r="21" spans="1:15" x14ac:dyDescent="0.3">
      <c r="A21">
        <v>0.96479999999999999</v>
      </c>
    </row>
    <row r="22" spans="1:15" x14ac:dyDescent="0.3">
      <c r="A22">
        <v>0.95320000000000005</v>
      </c>
    </row>
    <row r="23" spans="1:15" x14ac:dyDescent="0.3">
      <c r="A23">
        <v>0.97050000000000003</v>
      </c>
    </row>
    <row r="24" spans="1:15" x14ac:dyDescent="0.3">
      <c r="A24">
        <v>0.97509999999999997</v>
      </c>
    </row>
    <row r="25" spans="1:15" x14ac:dyDescent="0.3">
      <c r="A25">
        <v>0.97489999999999999</v>
      </c>
    </row>
    <row r="26" spans="1:15" x14ac:dyDescent="0.3">
      <c r="A26">
        <v>0.93489999999999995</v>
      </c>
    </row>
    <row r="27" spans="1:15" x14ac:dyDescent="0.3">
      <c r="A27" s="16">
        <f>AVERAGE(A18:A26)</f>
        <v>0.96401111111111126</v>
      </c>
    </row>
    <row r="28" spans="1:15" x14ac:dyDescent="0.3">
      <c r="A28">
        <f>_xlfn.STDEV.P(A18:A26)</f>
        <v>1.3674911695383757E-2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D10A-8814-47A6-B856-A7F3BE644B15}">
  <sheetPr codeName="Sheet2"/>
  <dimension ref="A1:P14"/>
  <sheetViews>
    <sheetView workbookViewId="0">
      <selection activeCell="C17" sqref="C17"/>
    </sheetView>
  </sheetViews>
  <sheetFormatPr defaultRowHeight="14.4" x14ac:dyDescent="0.3"/>
  <cols>
    <col min="1" max="1" width="15.44140625" customWidth="1"/>
    <col min="2" max="2" width="21" customWidth="1"/>
    <col min="3" max="3" width="24.109375" customWidth="1"/>
    <col min="4" max="4" width="19.33203125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3">
      <c r="A2" s="1">
        <v>1</v>
      </c>
      <c r="B2" s="1">
        <v>81.489999999999995</v>
      </c>
      <c r="C2" s="1">
        <v>83.58</v>
      </c>
      <c r="D2" s="1">
        <v>79.7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3">
      <c r="A3" s="1">
        <v>2</v>
      </c>
      <c r="B3" s="1">
        <v>80.64</v>
      </c>
      <c r="C3" s="1">
        <v>81.09</v>
      </c>
      <c r="D3" s="1">
        <v>75.25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3">
      <c r="A4" s="1">
        <v>3</v>
      </c>
      <c r="B4" s="1">
        <v>82.55</v>
      </c>
      <c r="C4" s="1">
        <v>79.599999999999994</v>
      </c>
      <c r="D4" s="1">
        <v>79.7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3">
      <c r="A5" s="1">
        <v>4</v>
      </c>
      <c r="B5" s="1">
        <v>81.91</v>
      </c>
      <c r="C5" s="1">
        <v>85.57</v>
      </c>
      <c r="D5" s="1">
        <v>78.709999999999994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3">
      <c r="A6" s="1">
        <v>5</v>
      </c>
      <c r="B6" s="1">
        <v>81.81</v>
      </c>
      <c r="C6" s="1">
        <v>80.099999999999994</v>
      </c>
      <c r="D6" s="1">
        <v>86.14</v>
      </c>
    </row>
    <row r="7" spans="1:16" x14ac:dyDescent="0.3">
      <c r="A7" s="1">
        <v>6</v>
      </c>
      <c r="B7" s="1">
        <v>82.77</v>
      </c>
      <c r="C7" s="1">
        <v>80.599999999999994</v>
      </c>
      <c r="D7" s="1">
        <v>80.2</v>
      </c>
    </row>
    <row r="8" spans="1:16" x14ac:dyDescent="0.3">
      <c r="A8" s="1">
        <v>7</v>
      </c>
      <c r="B8" s="1">
        <v>79.569999999999993</v>
      </c>
      <c r="C8" s="1">
        <v>79.099999999999994</v>
      </c>
      <c r="D8" s="1">
        <v>80.69</v>
      </c>
    </row>
    <row r="9" spans="1:16" x14ac:dyDescent="0.3">
      <c r="A9" s="1">
        <v>8</v>
      </c>
      <c r="B9" s="1">
        <v>79.790000000000006</v>
      </c>
      <c r="C9" s="1">
        <v>80.099999999999994</v>
      </c>
      <c r="D9" s="1">
        <v>74.260000000000005</v>
      </c>
    </row>
    <row r="10" spans="1:16" x14ac:dyDescent="0.3">
      <c r="A10" s="1">
        <v>9</v>
      </c>
      <c r="B10" s="1">
        <v>79.89</v>
      </c>
      <c r="C10" s="1">
        <v>80.599999999999994</v>
      </c>
      <c r="D10" s="1">
        <v>78.22</v>
      </c>
      <c r="M10" s="1"/>
      <c r="N10" s="1"/>
      <c r="O10" s="1"/>
    </row>
    <row r="11" spans="1:16" x14ac:dyDescent="0.3">
      <c r="A11" s="1">
        <v>10</v>
      </c>
      <c r="B11" s="1">
        <v>83.83</v>
      </c>
      <c r="C11" s="1">
        <v>80.599999999999994</v>
      </c>
      <c r="D11" s="1">
        <v>76.239999999999995</v>
      </c>
      <c r="M11" s="1"/>
      <c r="N11" s="1"/>
      <c r="O11" s="1"/>
    </row>
    <row r="12" spans="1:16" x14ac:dyDescent="0.3">
      <c r="M12" s="1"/>
      <c r="N12" s="1"/>
      <c r="O12" s="1"/>
    </row>
    <row r="13" spans="1:16" x14ac:dyDescent="0.3">
      <c r="A13" s="7" t="s">
        <v>10</v>
      </c>
      <c r="B13" s="8">
        <f>AVERAGE(B2:B11)</f>
        <v>81.424999999999997</v>
      </c>
      <c r="C13" s="8">
        <f>AVERAGE(C2:C11)</f>
        <v>81.094000000000023</v>
      </c>
      <c r="D13" s="8">
        <f>AVERAGE(D2:D11)</f>
        <v>78.910999999999987</v>
      </c>
    </row>
    <row r="14" spans="1:16" x14ac:dyDescent="0.3">
      <c r="A14" s="9" t="s">
        <v>11</v>
      </c>
      <c r="B14" s="5">
        <f>_xlfn.STDEV.P(B2:B11)</f>
        <v>1.3539959379555013</v>
      </c>
      <c r="C14" s="5">
        <f>_xlfn.STDEV.P(C2:C11)</f>
        <v>1.8743276127721111</v>
      </c>
      <c r="D14" s="5">
        <f>_xlfn.STDEV.P(D2:D11)</f>
        <v>3.1783122879918517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1A80-6305-452C-B648-6B60E7583B2C}">
  <sheetPr codeName="Sheet3"/>
  <dimension ref="A1:P14"/>
  <sheetViews>
    <sheetView workbookViewId="0">
      <selection activeCell="C20" sqref="C20"/>
    </sheetView>
  </sheetViews>
  <sheetFormatPr defaultRowHeight="14.4" x14ac:dyDescent="0.3"/>
  <cols>
    <col min="1" max="1" width="15.44140625" customWidth="1"/>
    <col min="2" max="2" width="21" customWidth="1"/>
    <col min="3" max="3" width="24.109375" customWidth="1"/>
    <col min="4" max="4" width="19.33203125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3">
      <c r="A2" s="1">
        <v>1</v>
      </c>
      <c r="B2" s="1">
        <v>86.91</v>
      </c>
      <c r="C2" s="1">
        <v>86.07</v>
      </c>
      <c r="D2" s="1">
        <v>82.67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3">
      <c r="A3" s="1">
        <v>2</v>
      </c>
      <c r="B3" s="1">
        <v>86.17</v>
      </c>
      <c r="C3" s="1">
        <v>86.13</v>
      </c>
      <c r="D3" s="1">
        <v>86.63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3">
      <c r="A4" s="1">
        <v>3</v>
      </c>
      <c r="B4" s="1">
        <v>85.43</v>
      </c>
      <c r="C4" s="1">
        <v>82.59</v>
      </c>
      <c r="D4" s="1">
        <v>81.680000000000007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3">
      <c r="A5" s="1">
        <v>4</v>
      </c>
      <c r="B5" s="1">
        <v>84.57</v>
      </c>
      <c r="C5" s="1">
        <v>85.57</v>
      </c>
      <c r="D5" s="1">
        <v>89.11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3">
      <c r="A6" s="1">
        <v>5</v>
      </c>
      <c r="B6" s="1">
        <v>86.06</v>
      </c>
      <c r="C6" s="1">
        <v>87.06</v>
      </c>
      <c r="D6" s="1">
        <v>82.67</v>
      </c>
    </row>
    <row r="7" spans="1:16" x14ac:dyDescent="0.3">
      <c r="A7" s="1">
        <v>6</v>
      </c>
      <c r="B7" s="1">
        <v>87.02</v>
      </c>
      <c r="C7" s="1">
        <v>82.09</v>
      </c>
      <c r="D7" s="1">
        <v>83.17</v>
      </c>
    </row>
    <row r="8" spans="1:16" x14ac:dyDescent="0.3">
      <c r="A8" s="1">
        <v>7</v>
      </c>
      <c r="B8" s="1">
        <v>86.38</v>
      </c>
      <c r="C8" s="1">
        <v>82.59</v>
      </c>
      <c r="D8" s="1">
        <v>80.2</v>
      </c>
    </row>
    <row r="9" spans="1:16" x14ac:dyDescent="0.3">
      <c r="A9" s="1">
        <v>8</v>
      </c>
      <c r="B9" s="1">
        <v>85.74</v>
      </c>
      <c r="C9" s="1">
        <v>83.08</v>
      </c>
      <c r="D9" s="1">
        <v>83.17</v>
      </c>
    </row>
    <row r="10" spans="1:16" x14ac:dyDescent="0.3">
      <c r="A10" s="1">
        <v>9</v>
      </c>
      <c r="B10" s="1">
        <v>84.36</v>
      </c>
      <c r="C10" s="1">
        <v>87.56</v>
      </c>
      <c r="D10" s="1">
        <v>84.65</v>
      </c>
      <c r="M10" s="1"/>
      <c r="N10" s="1"/>
      <c r="O10" s="1"/>
    </row>
    <row r="11" spans="1:16" x14ac:dyDescent="0.3">
      <c r="A11" s="1">
        <v>10</v>
      </c>
      <c r="B11" s="1">
        <v>86.38</v>
      </c>
      <c r="C11" s="1">
        <v>81.59</v>
      </c>
      <c r="D11" s="1">
        <v>84.65</v>
      </c>
      <c r="M11" s="1"/>
      <c r="N11" s="1"/>
      <c r="O11" s="1"/>
    </row>
    <row r="12" spans="1:16" x14ac:dyDescent="0.3">
      <c r="M12" s="1"/>
      <c r="N12" s="1"/>
      <c r="O12" s="1"/>
    </row>
    <row r="13" spans="1:16" x14ac:dyDescent="0.3">
      <c r="A13" s="7" t="s">
        <v>10</v>
      </c>
      <c r="B13" s="8">
        <f>AVERAGE(B2:B11)</f>
        <v>85.902000000000001</v>
      </c>
      <c r="C13" s="8">
        <f>AVERAGE(C2:C11)</f>
        <v>84.433000000000007</v>
      </c>
      <c r="D13" s="8">
        <f>AVERAGE(D2:D11)</f>
        <v>83.86</v>
      </c>
    </row>
    <row r="14" spans="1:16" x14ac:dyDescent="0.3">
      <c r="A14" s="9" t="s">
        <v>11</v>
      </c>
      <c r="B14" s="5">
        <f>_xlfn.STDEV.P(B2:B11)</f>
        <v>0.84975055163265367</v>
      </c>
      <c r="C14" s="5">
        <f>_xlfn.STDEV.P(C2:C11)</f>
        <v>2.1384061821833549</v>
      </c>
      <c r="D14" s="5">
        <f>_xlfn.STDEV.P(D2:D11)</f>
        <v>2.4169402144033252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BF0-9E35-4248-8E70-6CC59CB7B0DC}">
  <sheetPr codeName="Sheet4"/>
  <dimension ref="A1:P14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21" customWidth="1"/>
    <col min="3" max="3" width="24.109375" customWidth="1"/>
    <col min="4" max="4" width="19.33203125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3">
      <c r="A2" s="1">
        <v>1</v>
      </c>
      <c r="B2" s="1">
        <v>83.19</v>
      </c>
      <c r="C2" s="1">
        <v>75.62</v>
      </c>
      <c r="D2" s="1">
        <v>78.22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3">
      <c r="A3" s="1">
        <v>2</v>
      </c>
      <c r="B3" s="1">
        <v>81.7</v>
      </c>
      <c r="C3" s="1">
        <v>83.58</v>
      </c>
      <c r="D3" s="1">
        <v>80.2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3">
      <c r="A4" s="1">
        <v>3</v>
      </c>
      <c r="B4" s="1">
        <v>83.72</v>
      </c>
      <c r="C4" s="1">
        <v>83.58</v>
      </c>
      <c r="D4" s="1">
        <v>82.18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3">
      <c r="A5" s="1">
        <v>4</v>
      </c>
      <c r="B5" s="1">
        <v>84.47</v>
      </c>
      <c r="C5" s="1">
        <v>84.08</v>
      </c>
      <c r="D5" s="1">
        <v>81.19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3">
      <c r="A6" s="1">
        <v>5</v>
      </c>
      <c r="B6" s="1">
        <v>80.430000000000007</v>
      </c>
      <c r="C6" s="1">
        <v>81.59</v>
      </c>
      <c r="D6" s="1">
        <v>78.709999999999994</v>
      </c>
    </row>
    <row r="7" spans="1:16" x14ac:dyDescent="0.3">
      <c r="A7" s="1">
        <v>6</v>
      </c>
      <c r="B7" s="1">
        <v>84.15</v>
      </c>
      <c r="C7" s="1">
        <v>79.599999999999994</v>
      </c>
      <c r="D7" s="1">
        <v>83.17</v>
      </c>
    </row>
    <row r="8" spans="1:16" x14ac:dyDescent="0.3">
      <c r="A8" s="1">
        <v>7</v>
      </c>
      <c r="B8" s="1">
        <v>82.77</v>
      </c>
      <c r="C8" s="1">
        <v>78.61</v>
      </c>
      <c r="D8" s="1">
        <v>79.7</v>
      </c>
    </row>
    <row r="9" spans="1:16" x14ac:dyDescent="0.3">
      <c r="A9" s="1">
        <v>8</v>
      </c>
      <c r="B9" s="1">
        <v>82.98</v>
      </c>
      <c r="C9" s="1">
        <v>79.599999999999994</v>
      </c>
      <c r="D9" s="1">
        <v>79.209999999999994</v>
      </c>
    </row>
    <row r="10" spans="1:16" x14ac:dyDescent="0.3">
      <c r="A10" s="1">
        <v>9</v>
      </c>
      <c r="B10" s="1">
        <v>83.3</v>
      </c>
      <c r="C10" s="1">
        <v>79.599999999999994</v>
      </c>
      <c r="D10" s="1">
        <v>83.66</v>
      </c>
      <c r="M10" s="1"/>
      <c r="N10" s="1"/>
      <c r="O10" s="1"/>
    </row>
    <row r="11" spans="1:16" x14ac:dyDescent="0.3">
      <c r="A11" s="1">
        <v>10</v>
      </c>
      <c r="B11" s="1">
        <v>84.26</v>
      </c>
      <c r="C11" s="1">
        <v>76.62</v>
      </c>
      <c r="D11" s="1">
        <v>76.73</v>
      </c>
      <c r="M11" s="1"/>
      <c r="N11" s="1"/>
      <c r="O11" s="1"/>
    </row>
    <row r="12" spans="1:16" x14ac:dyDescent="0.3">
      <c r="M12" s="1"/>
      <c r="N12" s="1"/>
      <c r="O12" s="1"/>
    </row>
    <row r="13" spans="1:16" x14ac:dyDescent="0.3">
      <c r="A13" s="7" t="s">
        <v>10</v>
      </c>
      <c r="B13" s="8">
        <f>AVERAGE(B2:B11)</f>
        <v>83.096999999999994</v>
      </c>
      <c r="C13" s="8">
        <f>AVERAGE(C2:C11)</f>
        <v>80.248000000000005</v>
      </c>
      <c r="D13" s="8">
        <f>AVERAGE(D2:D11)</f>
        <v>80.296999999999997</v>
      </c>
    </row>
    <row r="14" spans="1:16" x14ac:dyDescent="0.3">
      <c r="A14" s="9" t="s">
        <v>11</v>
      </c>
      <c r="B14" s="5">
        <f>_xlfn.STDEV.P(B2:B11)</f>
        <v>1.1819310470581597</v>
      </c>
      <c r="C14" s="5">
        <f>_xlfn.STDEV.P(C2:C11)</f>
        <v>2.7787256071803839</v>
      </c>
      <c r="D14" s="5">
        <f>_xlfn.STDEV.P(D2:D11)</f>
        <v>2.1215656954240192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456A-532A-4C72-BC1F-FE2DF5660292}">
  <sheetPr codeName="Sheet5"/>
  <dimension ref="A1:P14"/>
  <sheetViews>
    <sheetView workbookViewId="0">
      <selection activeCell="D2" sqref="D2"/>
    </sheetView>
  </sheetViews>
  <sheetFormatPr defaultRowHeight="14.4" x14ac:dyDescent="0.3"/>
  <cols>
    <col min="1" max="1" width="15.44140625" customWidth="1"/>
    <col min="2" max="2" width="21" customWidth="1"/>
    <col min="3" max="3" width="24.109375" customWidth="1"/>
    <col min="4" max="4" width="19.33203125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3">
      <c r="A2" s="1">
        <v>1</v>
      </c>
      <c r="B2" s="1">
        <v>82.02</v>
      </c>
      <c r="C2" s="1">
        <v>86.07</v>
      </c>
      <c r="D2" s="1">
        <v>84.16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3">
      <c r="A3" s="1">
        <v>2</v>
      </c>
      <c r="B3" s="1">
        <v>80.64</v>
      </c>
      <c r="C3" s="1">
        <v>84.58</v>
      </c>
      <c r="D3" s="1">
        <v>80.2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3">
      <c r="A4" s="1">
        <v>3</v>
      </c>
      <c r="B4" s="1">
        <v>81.17</v>
      </c>
      <c r="C4" s="1">
        <v>83.08</v>
      </c>
      <c r="D4" s="1">
        <v>79.7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3">
      <c r="A5" s="1">
        <v>4</v>
      </c>
      <c r="B5" s="1">
        <v>81.91</v>
      </c>
      <c r="C5" s="1">
        <v>83.08</v>
      </c>
      <c r="D5" s="1">
        <v>84.16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3">
      <c r="A6" s="1">
        <v>5</v>
      </c>
      <c r="B6" s="1">
        <v>81.7</v>
      </c>
      <c r="C6" s="1">
        <v>81.09</v>
      </c>
      <c r="D6" s="1">
        <v>77.72</v>
      </c>
    </row>
    <row r="7" spans="1:16" x14ac:dyDescent="0.3">
      <c r="A7" s="1">
        <v>6</v>
      </c>
      <c r="B7" s="1">
        <v>82.77</v>
      </c>
      <c r="C7" s="1">
        <v>84.58</v>
      </c>
      <c r="D7" s="1">
        <v>79.7</v>
      </c>
    </row>
    <row r="8" spans="1:16" x14ac:dyDescent="0.3">
      <c r="A8" s="1">
        <v>7</v>
      </c>
      <c r="B8" s="1">
        <v>80.959999999999994</v>
      </c>
      <c r="C8" s="1">
        <v>81.09</v>
      </c>
      <c r="D8" s="1">
        <v>87.62</v>
      </c>
    </row>
    <row r="9" spans="1:16" x14ac:dyDescent="0.3">
      <c r="A9" s="1">
        <v>8</v>
      </c>
      <c r="B9" s="1">
        <v>80.209999999999994</v>
      </c>
      <c r="C9" s="1">
        <v>83.08</v>
      </c>
      <c r="D9" s="1">
        <v>85.64</v>
      </c>
    </row>
    <row r="10" spans="1:16" x14ac:dyDescent="0.3">
      <c r="A10" s="1">
        <v>9</v>
      </c>
      <c r="B10" s="1">
        <v>81.599999999999994</v>
      </c>
      <c r="C10" s="1">
        <v>81.59</v>
      </c>
      <c r="D10" s="1">
        <v>86.14</v>
      </c>
      <c r="M10" s="1"/>
      <c r="N10" s="1"/>
      <c r="O10" s="1"/>
    </row>
    <row r="11" spans="1:16" x14ac:dyDescent="0.3">
      <c r="A11" s="1">
        <v>10</v>
      </c>
      <c r="B11" s="1">
        <v>82.02</v>
      </c>
      <c r="C11" s="1">
        <v>82.59</v>
      </c>
      <c r="D11" s="1">
        <v>82.18</v>
      </c>
      <c r="M11" s="1"/>
      <c r="N11" s="1"/>
      <c r="O11" s="1"/>
    </row>
    <row r="12" spans="1:16" x14ac:dyDescent="0.3">
      <c r="M12" s="1"/>
      <c r="N12" s="1"/>
      <c r="O12" s="1"/>
    </row>
    <row r="13" spans="1:16" x14ac:dyDescent="0.3">
      <c r="A13" s="7" t="s">
        <v>10</v>
      </c>
      <c r="B13" s="8">
        <f>AVERAGE(B2:B11)</f>
        <v>81.5</v>
      </c>
      <c r="C13" s="8">
        <f>AVERAGE(C2:C11)</f>
        <v>83.082999999999998</v>
      </c>
      <c r="D13" s="8">
        <f>AVERAGE(D2:D11)</f>
        <v>82.722000000000008</v>
      </c>
    </row>
    <row r="14" spans="1:16" x14ac:dyDescent="0.3">
      <c r="A14" s="9" t="s">
        <v>11</v>
      </c>
      <c r="B14" s="5">
        <f>_xlfn.STDEV.P(B2:B11)</f>
        <v>0.71944422994419799</v>
      </c>
      <c r="C14" s="5">
        <f>_xlfn.STDEV.P(C2:C11)</f>
        <v>1.543386212197061</v>
      </c>
      <c r="D14" s="5">
        <f>_xlfn.STDEV.P(D2:D11)</f>
        <v>3.1346891392927621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064-DBCC-4EE4-BAB0-013A2BB238A4}">
  <sheetPr codeName="Sheet6"/>
  <dimension ref="A1:D51"/>
  <sheetViews>
    <sheetView topLeftCell="A17" zoomScale="90" zoomScaleNormal="90" workbookViewId="0">
      <selection activeCell="P32" sqref="P32"/>
    </sheetView>
  </sheetViews>
  <sheetFormatPr defaultRowHeight="14.4" x14ac:dyDescent="0.3"/>
  <cols>
    <col min="1" max="1" width="24.33203125" customWidth="1"/>
    <col min="2" max="2" width="20" customWidth="1"/>
    <col min="3" max="3" width="23" customWidth="1"/>
    <col min="4" max="4" width="26.6640625" customWidth="1"/>
    <col min="5" max="5" width="17.88671875" customWidth="1"/>
    <col min="6" max="6" width="19.109375" customWidth="1"/>
    <col min="7" max="7" width="15.5546875" customWidth="1"/>
    <col min="9" max="9" width="18.5546875" customWidth="1"/>
    <col min="10" max="10" width="18.44140625" customWidth="1"/>
    <col min="11" max="11" width="17.6640625" customWidth="1"/>
  </cols>
  <sheetData>
    <row r="1" spans="1:4" x14ac:dyDescent="0.3">
      <c r="A1" t="s">
        <v>12</v>
      </c>
      <c r="B1" s="10" t="s">
        <v>1</v>
      </c>
      <c r="C1" s="10" t="s">
        <v>2</v>
      </c>
      <c r="D1" s="10" t="s">
        <v>3</v>
      </c>
    </row>
    <row r="2" spans="1:4" x14ac:dyDescent="0.3">
      <c r="A2" t="s">
        <v>13</v>
      </c>
      <c r="B2" s="11">
        <v>85.04</v>
      </c>
      <c r="C2" s="11">
        <v>82.96</v>
      </c>
      <c r="D2" s="11">
        <v>82.67</v>
      </c>
    </row>
    <row r="3" spans="1:4" x14ac:dyDescent="0.3">
      <c r="A3" t="s">
        <v>13</v>
      </c>
      <c r="B3" s="11">
        <v>85.21</v>
      </c>
      <c r="C3" s="11">
        <v>86.57</v>
      </c>
      <c r="D3" s="11">
        <v>81.680000000000007</v>
      </c>
    </row>
    <row r="4" spans="1:4" x14ac:dyDescent="0.3">
      <c r="A4" t="s">
        <v>13</v>
      </c>
      <c r="B4" s="11">
        <v>85</v>
      </c>
      <c r="C4" s="11">
        <v>80.099999999999994</v>
      </c>
      <c r="D4" s="11">
        <v>84.16</v>
      </c>
    </row>
    <row r="5" spans="1:4" x14ac:dyDescent="0.3">
      <c r="A5" t="s">
        <v>13</v>
      </c>
      <c r="B5" s="11">
        <v>84.89</v>
      </c>
      <c r="C5" s="11">
        <v>84.08</v>
      </c>
      <c r="D5" s="11">
        <v>81.19</v>
      </c>
    </row>
    <row r="6" spans="1:4" x14ac:dyDescent="0.3">
      <c r="A6" t="s">
        <v>13</v>
      </c>
      <c r="B6" s="11">
        <v>86.38</v>
      </c>
      <c r="C6" s="11">
        <v>84.08</v>
      </c>
      <c r="D6" s="11">
        <v>78.709999999999994</v>
      </c>
    </row>
    <row r="7" spans="1:4" x14ac:dyDescent="0.3">
      <c r="A7" t="s">
        <v>13</v>
      </c>
      <c r="B7" s="11">
        <v>85.43</v>
      </c>
      <c r="C7" s="11">
        <v>81.09</v>
      </c>
      <c r="D7" s="11">
        <v>84.16</v>
      </c>
    </row>
    <row r="8" spans="1:4" x14ac:dyDescent="0.3">
      <c r="A8" t="s">
        <v>13</v>
      </c>
      <c r="B8" s="11">
        <v>85.74</v>
      </c>
      <c r="C8" s="11">
        <v>84.58</v>
      </c>
      <c r="D8" s="11">
        <v>76.73</v>
      </c>
    </row>
    <row r="9" spans="1:4" x14ac:dyDescent="0.3">
      <c r="A9" t="s">
        <v>13</v>
      </c>
      <c r="B9" s="11">
        <v>85</v>
      </c>
      <c r="C9" s="11">
        <v>82.59</v>
      </c>
      <c r="D9" s="11">
        <v>81.680000000000007</v>
      </c>
    </row>
    <row r="10" spans="1:4" x14ac:dyDescent="0.3">
      <c r="A10" t="s">
        <v>13</v>
      </c>
      <c r="B10" s="11">
        <v>85.64</v>
      </c>
      <c r="C10" s="11">
        <v>82.09</v>
      </c>
      <c r="D10" s="11">
        <v>81.19</v>
      </c>
    </row>
    <row r="11" spans="1:4" x14ac:dyDescent="0.3">
      <c r="A11" t="s">
        <v>13</v>
      </c>
      <c r="B11" s="12">
        <v>86.49</v>
      </c>
      <c r="C11" s="12">
        <v>78.61</v>
      </c>
      <c r="D11" s="12">
        <v>82.67</v>
      </c>
    </row>
    <row r="12" spans="1:4" x14ac:dyDescent="0.3">
      <c r="A12" t="s">
        <v>14</v>
      </c>
      <c r="B12" s="1">
        <v>81.489999999999995</v>
      </c>
      <c r="C12" s="1">
        <v>83.58</v>
      </c>
      <c r="D12" s="1">
        <v>79.7</v>
      </c>
    </row>
    <row r="13" spans="1:4" x14ac:dyDescent="0.3">
      <c r="A13" t="s">
        <v>14</v>
      </c>
      <c r="B13" s="1">
        <v>80.64</v>
      </c>
      <c r="C13" s="1">
        <v>81.09</v>
      </c>
      <c r="D13" s="1">
        <v>75.25</v>
      </c>
    </row>
    <row r="14" spans="1:4" x14ac:dyDescent="0.3">
      <c r="A14" t="s">
        <v>14</v>
      </c>
      <c r="B14" s="1">
        <v>82.55</v>
      </c>
      <c r="C14" s="1">
        <v>79.599999999999994</v>
      </c>
      <c r="D14" s="1">
        <v>79.7</v>
      </c>
    </row>
    <row r="15" spans="1:4" x14ac:dyDescent="0.3">
      <c r="A15" t="s">
        <v>14</v>
      </c>
      <c r="B15" s="1">
        <v>81.91</v>
      </c>
      <c r="C15" s="1">
        <v>85.57</v>
      </c>
      <c r="D15" s="1">
        <v>78.709999999999994</v>
      </c>
    </row>
    <row r="16" spans="1:4" x14ac:dyDescent="0.3">
      <c r="A16" t="s">
        <v>14</v>
      </c>
      <c r="B16" s="1">
        <v>81.81</v>
      </c>
      <c r="C16" s="1">
        <v>80.099999999999994</v>
      </c>
      <c r="D16" s="1">
        <v>86.14</v>
      </c>
    </row>
    <row r="17" spans="1:4" x14ac:dyDescent="0.3">
      <c r="A17" t="s">
        <v>14</v>
      </c>
      <c r="B17" s="1">
        <v>82.77</v>
      </c>
      <c r="C17" s="1">
        <v>80.599999999999994</v>
      </c>
      <c r="D17" s="1">
        <v>80.2</v>
      </c>
    </row>
    <row r="18" spans="1:4" x14ac:dyDescent="0.3">
      <c r="A18" t="s">
        <v>14</v>
      </c>
      <c r="B18" s="1">
        <v>79.569999999999993</v>
      </c>
      <c r="C18" s="1">
        <v>79.099999999999994</v>
      </c>
      <c r="D18" s="1">
        <v>80.69</v>
      </c>
    </row>
    <row r="19" spans="1:4" x14ac:dyDescent="0.3">
      <c r="A19" t="s">
        <v>14</v>
      </c>
      <c r="B19" s="1">
        <v>79.790000000000006</v>
      </c>
      <c r="C19" s="1">
        <v>80.099999999999994</v>
      </c>
      <c r="D19" s="1">
        <v>74.260000000000005</v>
      </c>
    </row>
    <row r="20" spans="1:4" x14ac:dyDescent="0.3">
      <c r="A20" t="s">
        <v>14</v>
      </c>
      <c r="B20" s="1">
        <v>79.89</v>
      </c>
      <c r="C20" s="1">
        <v>80.599999999999994</v>
      </c>
      <c r="D20" s="1">
        <v>78.22</v>
      </c>
    </row>
    <row r="21" spans="1:4" x14ac:dyDescent="0.3">
      <c r="A21" t="s">
        <v>14</v>
      </c>
      <c r="B21" s="1">
        <v>83.83</v>
      </c>
      <c r="C21" s="1">
        <v>80.599999999999994</v>
      </c>
      <c r="D21" s="1">
        <v>76.239999999999995</v>
      </c>
    </row>
    <row r="22" spans="1:4" x14ac:dyDescent="0.3">
      <c r="A22" t="s">
        <v>15</v>
      </c>
      <c r="B22" s="1">
        <v>86.91</v>
      </c>
      <c r="C22" s="1">
        <v>86.07</v>
      </c>
      <c r="D22" s="1">
        <v>82.67</v>
      </c>
    </row>
    <row r="23" spans="1:4" x14ac:dyDescent="0.3">
      <c r="A23" t="s">
        <v>15</v>
      </c>
      <c r="B23" s="1">
        <v>86.17</v>
      </c>
      <c r="C23" s="1">
        <v>86.13</v>
      </c>
      <c r="D23" s="1">
        <v>86.63</v>
      </c>
    </row>
    <row r="24" spans="1:4" x14ac:dyDescent="0.3">
      <c r="A24" t="s">
        <v>15</v>
      </c>
      <c r="B24" s="1">
        <v>85.43</v>
      </c>
      <c r="C24" s="1">
        <v>82.59</v>
      </c>
      <c r="D24" s="1">
        <v>81.680000000000007</v>
      </c>
    </row>
    <row r="25" spans="1:4" x14ac:dyDescent="0.3">
      <c r="A25" t="s">
        <v>15</v>
      </c>
      <c r="B25" s="1">
        <v>84.57</v>
      </c>
      <c r="C25" s="1">
        <v>85.57</v>
      </c>
      <c r="D25" s="1">
        <v>89.11</v>
      </c>
    </row>
    <row r="26" spans="1:4" x14ac:dyDescent="0.3">
      <c r="A26" t="s">
        <v>15</v>
      </c>
      <c r="B26" s="1">
        <v>86.06</v>
      </c>
      <c r="C26" s="1">
        <v>87.06</v>
      </c>
      <c r="D26" s="1">
        <v>82.67</v>
      </c>
    </row>
    <row r="27" spans="1:4" x14ac:dyDescent="0.3">
      <c r="A27" t="s">
        <v>15</v>
      </c>
      <c r="B27" s="1">
        <v>87.02</v>
      </c>
      <c r="C27" s="1">
        <v>82.09</v>
      </c>
      <c r="D27" s="1">
        <v>83.17</v>
      </c>
    </row>
    <row r="28" spans="1:4" x14ac:dyDescent="0.3">
      <c r="A28" t="s">
        <v>15</v>
      </c>
      <c r="B28" s="1">
        <v>86.38</v>
      </c>
      <c r="C28" s="1">
        <v>82.59</v>
      </c>
      <c r="D28" s="1">
        <v>80.2</v>
      </c>
    </row>
    <row r="29" spans="1:4" x14ac:dyDescent="0.3">
      <c r="A29" t="s">
        <v>15</v>
      </c>
      <c r="B29" s="1">
        <v>85.74</v>
      </c>
      <c r="C29" s="1">
        <v>83.08</v>
      </c>
      <c r="D29" s="1">
        <v>83.17</v>
      </c>
    </row>
    <row r="30" spans="1:4" x14ac:dyDescent="0.3">
      <c r="A30" t="s">
        <v>15</v>
      </c>
      <c r="B30" s="1">
        <v>84.36</v>
      </c>
      <c r="C30" s="1">
        <v>87.56</v>
      </c>
      <c r="D30" s="1">
        <v>84.65</v>
      </c>
    </row>
    <row r="31" spans="1:4" x14ac:dyDescent="0.3">
      <c r="A31" t="s">
        <v>15</v>
      </c>
      <c r="B31" s="1">
        <v>86.38</v>
      </c>
      <c r="C31" s="1">
        <v>81.59</v>
      </c>
      <c r="D31" s="1">
        <v>84.65</v>
      </c>
    </row>
    <row r="32" spans="1:4" x14ac:dyDescent="0.3">
      <c r="A32" t="s">
        <v>16</v>
      </c>
      <c r="B32" s="1">
        <v>83.19</v>
      </c>
      <c r="C32" s="1">
        <v>75.62</v>
      </c>
      <c r="D32" s="1">
        <v>78.22</v>
      </c>
    </row>
    <row r="33" spans="1:4" x14ac:dyDescent="0.3">
      <c r="A33" t="s">
        <v>16</v>
      </c>
      <c r="B33" s="1">
        <v>81.7</v>
      </c>
      <c r="C33" s="1">
        <v>83.58</v>
      </c>
      <c r="D33" s="1">
        <v>80.2</v>
      </c>
    </row>
    <row r="34" spans="1:4" x14ac:dyDescent="0.3">
      <c r="A34" t="s">
        <v>16</v>
      </c>
      <c r="B34" s="1">
        <v>83.72</v>
      </c>
      <c r="C34" s="1">
        <v>83.58</v>
      </c>
      <c r="D34" s="1">
        <v>82.18</v>
      </c>
    </row>
    <row r="35" spans="1:4" x14ac:dyDescent="0.3">
      <c r="A35" t="s">
        <v>16</v>
      </c>
      <c r="B35" s="1">
        <v>84.47</v>
      </c>
      <c r="C35" s="1">
        <v>84.08</v>
      </c>
      <c r="D35" s="1">
        <v>81.19</v>
      </c>
    </row>
    <row r="36" spans="1:4" x14ac:dyDescent="0.3">
      <c r="A36" t="s">
        <v>16</v>
      </c>
      <c r="B36" s="1">
        <v>80.430000000000007</v>
      </c>
      <c r="C36" s="1">
        <v>81.59</v>
      </c>
      <c r="D36" s="1">
        <v>78.709999999999994</v>
      </c>
    </row>
    <row r="37" spans="1:4" x14ac:dyDescent="0.3">
      <c r="A37" t="s">
        <v>16</v>
      </c>
      <c r="B37" s="1">
        <v>84.15</v>
      </c>
      <c r="C37" s="1">
        <v>79.599999999999994</v>
      </c>
      <c r="D37" s="1">
        <v>83.17</v>
      </c>
    </row>
    <row r="38" spans="1:4" x14ac:dyDescent="0.3">
      <c r="A38" t="s">
        <v>16</v>
      </c>
      <c r="B38" s="1">
        <v>82.77</v>
      </c>
      <c r="C38" s="1">
        <v>78.61</v>
      </c>
      <c r="D38" s="1">
        <v>79.7</v>
      </c>
    </row>
    <row r="39" spans="1:4" x14ac:dyDescent="0.3">
      <c r="A39" t="s">
        <v>16</v>
      </c>
      <c r="B39" s="1">
        <v>82.98</v>
      </c>
      <c r="C39" s="1">
        <v>79.599999999999994</v>
      </c>
      <c r="D39" s="1">
        <v>79.209999999999994</v>
      </c>
    </row>
    <row r="40" spans="1:4" x14ac:dyDescent="0.3">
      <c r="A40" t="s">
        <v>16</v>
      </c>
      <c r="B40" s="1">
        <v>83.3</v>
      </c>
      <c r="C40" s="1">
        <v>79.599999999999994</v>
      </c>
      <c r="D40" s="1">
        <v>83.66</v>
      </c>
    </row>
    <row r="41" spans="1:4" x14ac:dyDescent="0.3">
      <c r="A41" t="s">
        <v>16</v>
      </c>
      <c r="B41" s="1">
        <v>84.26</v>
      </c>
      <c r="C41" s="1">
        <v>76.62</v>
      </c>
      <c r="D41" s="1">
        <v>76.73</v>
      </c>
    </row>
    <row r="42" spans="1:4" x14ac:dyDescent="0.3">
      <c r="A42" t="s">
        <v>17</v>
      </c>
      <c r="B42" s="1">
        <v>82.02</v>
      </c>
      <c r="C42" s="1">
        <v>86.07</v>
      </c>
      <c r="D42" s="1">
        <v>84.16</v>
      </c>
    </row>
    <row r="43" spans="1:4" x14ac:dyDescent="0.3">
      <c r="A43" t="s">
        <v>17</v>
      </c>
      <c r="B43" s="1">
        <v>80.64</v>
      </c>
      <c r="C43" s="1">
        <v>84.58</v>
      </c>
      <c r="D43" s="1">
        <v>80.2</v>
      </c>
    </row>
    <row r="44" spans="1:4" x14ac:dyDescent="0.3">
      <c r="A44" t="s">
        <v>17</v>
      </c>
      <c r="B44" s="1">
        <v>81.17</v>
      </c>
      <c r="C44" s="1">
        <v>83.08</v>
      </c>
      <c r="D44" s="1">
        <v>79.7</v>
      </c>
    </row>
    <row r="45" spans="1:4" x14ac:dyDescent="0.3">
      <c r="A45" t="s">
        <v>17</v>
      </c>
      <c r="B45" s="1">
        <v>81.91</v>
      </c>
      <c r="C45" s="1">
        <v>83.08</v>
      </c>
      <c r="D45" s="1">
        <v>84.16</v>
      </c>
    </row>
    <row r="46" spans="1:4" x14ac:dyDescent="0.3">
      <c r="A46" t="s">
        <v>17</v>
      </c>
      <c r="B46" s="1">
        <v>81.7</v>
      </c>
      <c r="C46" s="1">
        <v>81.09</v>
      </c>
      <c r="D46" s="1">
        <v>77.72</v>
      </c>
    </row>
    <row r="47" spans="1:4" x14ac:dyDescent="0.3">
      <c r="A47" t="s">
        <v>17</v>
      </c>
      <c r="B47" s="1">
        <v>82.77</v>
      </c>
      <c r="C47" s="1">
        <v>84.58</v>
      </c>
      <c r="D47" s="1">
        <v>79.7</v>
      </c>
    </row>
    <row r="48" spans="1:4" x14ac:dyDescent="0.3">
      <c r="A48" t="s">
        <v>17</v>
      </c>
      <c r="B48" s="1">
        <v>80.959999999999994</v>
      </c>
      <c r="C48" s="1">
        <v>81.09</v>
      </c>
      <c r="D48" s="1">
        <v>87.62</v>
      </c>
    </row>
    <row r="49" spans="1:4" x14ac:dyDescent="0.3">
      <c r="A49" t="s">
        <v>17</v>
      </c>
      <c r="B49" s="1">
        <v>80.209999999999994</v>
      </c>
      <c r="C49" s="1">
        <v>83.08</v>
      </c>
      <c r="D49" s="1">
        <v>85.64</v>
      </c>
    </row>
    <row r="50" spans="1:4" x14ac:dyDescent="0.3">
      <c r="A50" t="s">
        <v>17</v>
      </c>
      <c r="B50" s="1">
        <v>81.599999999999994</v>
      </c>
      <c r="C50" s="1">
        <v>81.59</v>
      </c>
      <c r="D50" s="1">
        <v>86.14</v>
      </c>
    </row>
    <row r="51" spans="1:4" x14ac:dyDescent="0.3">
      <c r="A51" t="s">
        <v>17</v>
      </c>
      <c r="B51" s="1">
        <v>82.02</v>
      </c>
      <c r="C51" s="1">
        <v>82.59</v>
      </c>
      <c r="D51" s="1">
        <v>82.18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2474-29EC-40C2-894D-175158B811D6}">
  <sheetPr codeName="Sheet7"/>
  <dimension ref="A1:O12"/>
  <sheetViews>
    <sheetView workbookViewId="0">
      <selection activeCell="B12" sqref="B12"/>
    </sheetView>
  </sheetViews>
  <sheetFormatPr defaultRowHeight="14.4" x14ac:dyDescent="0.3"/>
  <cols>
    <col min="1" max="1" width="32.109375" customWidth="1"/>
    <col min="2" max="2" width="21" customWidth="1"/>
    <col min="3" max="3" width="24.109375" customWidth="1"/>
    <col min="4" max="4" width="19.33203125" customWidth="1"/>
    <col min="8" max="8" width="15.6640625" customWidth="1"/>
    <col min="9" max="9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F1" s="2"/>
      <c r="G1" s="2" t="s">
        <v>4</v>
      </c>
      <c r="H1" s="2" t="s">
        <v>5</v>
      </c>
      <c r="I1" s="2" t="s">
        <v>6</v>
      </c>
      <c r="J1" s="3"/>
    </row>
    <row r="2" spans="1:15" x14ac:dyDescent="0.3">
      <c r="A2" s="1" t="s">
        <v>13</v>
      </c>
      <c r="B2" s="1">
        <v>85.92</v>
      </c>
      <c r="C2" s="1">
        <v>83.05</v>
      </c>
      <c r="D2" s="1">
        <v>76.69</v>
      </c>
      <c r="F2" s="2" t="s">
        <v>7</v>
      </c>
      <c r="G2" s="4">
        <v>293</v>
      </c>
      <c r="H2" s="4">
        <v>63</v>
      </c>
      <c r="I2" s="4">
        <v>63</v>
      </c>
      <c r="J2" s="5">
        <f>SUM(G2:I2)</f>
        <v>419</v>
      </c>
    </row>
    <row r="3" spans="1:15" x14ac:dyDescent="0.3">
      <c r="A3" s="1" t="s">
        <v>14</v>
      </c>
      <c r="B3" s="1">
        <v>85.63</v>
      </c>
      <c r="C3" s="1">
        <v>81.61</v>
      </c>
      <c r="D3" s="1">
        <v>74.540000000000006</v>
      </c>
      <c r="F3" s="2" t="s">
        <v>8</v>
      </c>
      <c r="G3" s="4">
        <v>332</v>
      </c>
      <c r="H3" s="4">
        <v>71</v>
      </c>
      <c r="I3" s="4">
        <v>71</v>
      </c>
      <c r="J3" s="5">
        <f>SUM(G3:I3)</f>
        <v>474</v>
      </c>
    </row>
    <row r="4" spans="1:15" x14ac:dyDescent="0.3">
      <c r="A4" s="1" t="s">
        <v>18</v>
      </c>
      <c r="B4" s="1">
        <v>86.64</v>
      </c>
      <c r="C4" s="1">
        <v>82.18</v>
      </c>
      <c r="D4" s="1">
        <v>78.83</v>
      </c>
      <c r="F4" s="2" t="s">
        <v>9</v>
      </c>
      <c r="G4" s="4">
        <v>315</v>
      </c>
      <c r="H4" s="4">
        <v>67</v>
      </c>
      <c r="I4" s="4">
        <v>68</v>
      </c>
      <c r="J4" s="5">
        <f>SUM(G4:I4)</f>
        <v>450</v>
      </c>
    </row>
    <row r="5" spans="1:15" x14ac:dyDescent="0.3">
      <c r="A5" s="1" t="s">
        <v>19</v>
      </c>
      <c r="B5" s="1">
        <v>85.27</v>
      </c>
      <c r="C5" s="1">
        <v>81.900000000000006</v>
      </c>
      <c r="D5" s="1">
        <v>70.25</v>
      </c>
      <c r="F5" s="3"/>
      <c r="G5" s="5">
        <f>SUM(G2:G4)</f>
        <v>940</v>
      </c>
      <c r="H5" s="5">
        <f>SUM(H2:H4)</f>
        <v>201</v>
      </c>
      <c r="I5" s="5">
        <f>SUM(I2:I4)</f>
        <v>202</v>
      </c>
      <c r="J5" s="6">
        <f>SUM(G5:I5)</f>
        <v>1343</v>
      </c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5008-0CD6-4C72-A1DD-2F9CC6C223BD}">
  <dimension ref="A1:O12"/>
  <sheetViews>
    <sheetView workbookViewId="0">
      <selection activeCell="O14" sqref="O14"/>
    </sheetView>
  </sheetViews>
  <sheetFormatPr defaultRowHeight="14.4" x14ac:dyDescent="0.3"/>
  <cols>
    <col min="1" max="1" width="32.109375" customWidth="1"/>
    <col min="2" max="2" width="21" customWidth="1"/>
    <col min="3" max="3" width="24.109375" customWidth="1"/>
    <col min="4" max="4" width="19.33203125" customWidth="1"/>
    <col min="8" max="8" width="15.6640625" customWidth="1"/>
    <col min="9" max="9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F1" s="2"/>
      <c r="G1" s="2" t="s">
        <v>4</v>
      </c>
      <c r="H1" s="2" t="s">
        <v>5</v>
      </c>
      <c r="I1" s="2" t="s">
        <v>6</v>
      </c>
      <c r="J1" s="3"/>
    </row>
    <row r="2" spans="1:15" x14ac:dyDescent="0.3">
      <c r="A2" s="1" t="s">
        <v>20</v>
      </c>
      <c r="B2" s="1">
        <v>86.29</v>
      </c>
      <c r="C2" s="1">
        <v>82.78</v>
      </c>
      <c r="D2" s="1">
        <v>81.55</v>
      </c>
      <c r="F2" s="2" t="s">
        <v>7</v>
      </c>
      <c r="G2" s="4">
        <v>374</v>
      </c>
      <c r="H2" s="4">
        <v>96</v>
      </c>
      <c r="I2" s="4">
        <v>97</v>
      </c>
      <c r="J2" s="5">
        <f>SUM(G2:I2)</f>
        <v>567</v>
      </c>
    </row>
    <row r="3" spans="1:15" x14ac:dyDescent="0.3">
      <c r="A3" s="1" t="s">
        <v>25</v>
      </c>
      <c r="B3" s="1">
        <v>89.31</v>
      </c>
      <c r="C3" s="1">
        <v>86.71</v>
      </c>
      <c r="D3" s="1">
        <v>85.19</v>
      </c>
      <c r="F3" s="2" t="s">
        <v>8</v>
      </c>
      <c r="G3" s="4">
        <v>527</v>
      </c>
      <c r="H3" s="4">
        <v>115</v>
      </c>
      <c r="I3" s="4">
        <v>147</v>
      </c>
      <c r="J3" s="5">
        <f>SUM(G3:I3)</f>
        <v>789</v>
      </c>
    </row>
    <row r="4" spans="1:15" x14ac:dyDescent="0.3">
      <c r="A4" s="1" t="s">
        <v>26</v>
      </c>
      <c r="B4" s="1">
        <v>93.26</v>
      </c>
      <c r="C4" s="1">
        <v>87.31</v>
      </c>
      <c r="D4" s="1">
        <v>85.68</v>
      </c>
      <c r="F4" s="2" t="s">
        <v>9</v>
      </c>
      <c r="G4" s="4">
        <v>419</v>
      </c>
      <c r="H4" s="4">
        <v>120</v>
      </c>
      <c r="I4" s="4">
        <v>168</v>
      </c>
      <c r="J4" s="5">
        <f>SUM(G4:I4)</f>
        <v>707</v>
      </c>
    </row>
    <row r="5" spans="1:15" x14ac:dyDescent="0.3">
      <c r="A5" s="1" t="s">
        <v>23</v>
      </c>
      <c r="B5" s="1">
        <v>77.7</v>
      </c>
      <c r="C5" s="1">
        <v>77.95</v>
      </c>
      <c r="D5" s="1">
        <v>75</v>
      </c>
      <c r="F5" s="3"/>
      <c r="G5" s="5">
        <f>SUM(G2:G4)</f>
        <v>1320</v>
      </c>
      <c r="H5" s="5">
        <f>SUM(H2:H4)</f>
        <v>331</v>
      </c>
      <c r="I5" s="5">
        <f>SUM(I2:I4)</f>
        <v>412</v>
      </c>
      <c r="J5" s="6">
        <f>SUM(G5:I5)</f>
        <v>2063</v>
      </c>
    </row>
    <row r="6" spans="1:15" x14ac:dyDescent="0.3">
      <c r="A6" s="1" t="s">
        <v>21</v>
      </c>
      <c r="B6" s="1">
        <v>95.38</v>
      </c>
      <c r="C6" s="1">
        <v>83.69</v>
      </c>
      <c r="D6" s="1">
        <v>85.19</v>
      </c>
    </row>
    <row r="7" spans="1:15" x14ac:dyDescent="0.3">
      <c r="A7" s="1" t="s">
        <v>22</v>
      </c>
      <c r="B7" s="1">
        <v>92.73</v>
      </c>
      <c r="C7" s="1">
        <v>87.61</v>
      </c>
      <c r="D7" s="1">
        <v>84.71</v>
      </c>
    </row>
    <row r="8" spans="1:15" x14ac:dyDescent="0.3">
      <c r="A8" s="1" t="s">
        <v>24</v>
      </c>
      <c r="B8" s="1">
        <v>88.94</v>
      </c>
      <c r="C8" s="1">
        <v>84.29</v>
      </c>
      <c r="D8" s="1">
        <v>79.849999999999994</v>
      </c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1EB-A003-4472-8A32-512ECA90D1AC}">
  <dimension ref="A1:Q12"/>
  <sheetViews>
    <sheetView tabSelected="1" topLeftCell="A10" zoomScale="90" zoomScaleNormal="90" workbookViewId="0">
      <selection activeCell="B36" sqref="B36"/>
    </sheetView>
  </sheetViews>
  <sheetFormatPr defaultRowHeight="14.4" x14ac:dyDescent="0.3"/>
  <cols>
    <col min="1" max="1" width="32.109375" customWidth="1"/>
    <col min="2" max="2" width="21" customWidth="1"/>
    <col min="3" max="3" width="24.109375" customWidth="1"/>
    <col min="4" max="4" width="19.33203125" customWidth="1"/>
    <col min="5" max="5" width="14.109375" customWidth="1"/>
    <col min="6" max="6" width="18.33203125" bestFit="1" customWidth="1"/>
    <col min="7" max="7" width="12.109375" bestFit="1" customWidth="1"/>
    <col min="8" max="8" width="22.33203125" customWidth="1"/>
    <col min="10" max="10" width="15.6640625" customWidth="1"/>
    <col min="11" max="11" width="11" customWidth="1"/>
  </cols>
  <sheetData>
    <row r="1" spans="1:17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I1" s="2"/>
      <c r="J1" s="2" t="s">
        <v>4</v>
      </c>
      <c r="K1" s="2" t="s">
        <v>5</v>
      </c>
      <c r="L1" s="2" t="s">
        <v>6</v>
      </c>
      <c r="M1" s="3"/>
    </row>
    <row r="2" spans="1:17" x14ac:dyDescent="0.3">
      <c r="A2" s="1" t="s">
        <v>20</v>
      </c>
      <c r="B2" s="1">
        <v>0.87560000000000004</v>
      </c>
      <c r="C2" s="1">
        <v>0.78910000000000002</v>
      </c>
      <c r="D2" s="1">
        <v>0.79869999999999997</v>
      </c>
      <c r="E2" s="17">
        <f>((97*B2)+(147*C2)+(168*D2))/412</f>
        <v>0.81337985436893212</v>
      </c>
      <c r="F2" s="17" cm="1">
        <f t="array" ref="F2">SQRT(SUMPRODUCT((B2:D2-E2)^2, $B$10:$D$10) / SUM($B$10:$D$10, -1))</f>
        <v>3.4822541528712218E-2</v>
      </c>
      <c r="G2" s="17">
        <f>F2/SQRT(3)</f>
        <v>2.0104803725468922E-2</v>
      </c>
      <c r="I2" s="2" t="s">
        <v>7</v>
      </c>
      <c r="J2" s="4">
        <v>374</v>
      </c>
      <c r="K2" s="4">
        <v>96</v>
      </c>
      <c r="L2" s="4">
        <v>97</v>
      </c>
      <c r="M2" s="5">
        <f>SUM(J2:L2)</f>
        <v>567</v>
      </c>
    </row>
    <row r="3" spans="1:17" x14ac:dyDescent="0.3">
      <c r="A3" s="1" t="s">
        <v>25</v>
      </c>
      <c r="B3" s="1">
        <v>0.94899999999999995</v>
      </c>
      <c r="C3" s="1">
        <v>0.8155</v>
      </c>
      <c r="D3" s="1">
        <v>0.8276</v>
      </c>
      <c r="E3" s="17">
        <f t="shared" ref="E3:E8" si="0">((97*B3)+(147*C3)+(168*D3))/412</f>
        <v>0.85186480582524271</v>
      </c>
      <c r="F3" s="17" cm="1">
        <f t="array" ref="F3">SQRT(SUMPRODUCT((B3:D3-E3)^2, $B$10:$D$10) / SUM($B$10:$D$10, -1))</f>
        <v>5.4225955566866851E-2</v>
      </c>
      <c r="G3" s="17">
        <f t="shared" ref="G3:G8" si="1">F3/SQRT(3)</f>
        <v>3.1307370043595267E-2</v>
      </c>
      <c r="I3" s="2" t="s">
        <v>8</v>
      </c>
      <c r="J3" s="4">
        <v>527</v>
      </c>
      <c r="K3" s="4">
        <v>115</v>
      </c>
      <c r="L3" s="4">
        <v>147</v>
      </c>
      <c r="M3" s="5">
        <f>SUM(J3:L3)</f>
        <v>789</v>
      </c>
    </row>
    <row r="4" spans="1:17" x14ac:dyDescent="0.3">
      <c r="A4" s="1" t="s">
        <v>26</v>
      </c>
      <c r="B4" s="1">
        <v>0.95289999999999997</v>
      </c>
      <c r="C4" s="1">
        <v>0.82320000000000004</v>
      </c>
      <c r="D4" s="1">
        <v>0.83230000000000004</v>
      </c>
      <c r="E4" s="17">
        <f t="shared" si="0"/>
        <v>0.85744684466019416</v>
      </c>
      <c r="F4" s="17" cm="1">
        <f t="array" ref="F4">SQRT(SUMPRODUCT((B4:D4-E4)^2, $B$10:$D$10) / SUM($B$10:$D$10, -1))</f>
        <v>5.3182010978551443E-2</v>
      </c>
      <c r="G4" s="17">
        <f t="shared" si="1"/>
        <v>3.0704648354512309E-2</v>
      </c>
      <c r="I4" s="2" t="s">
        <v>9</v>
      </c>
      <c r="J4" s="4">
        <v>419</v>
      </c>
      <c r="K4" s="4">
        <v>120</v>
      </c>
      <c r="L4" s="4">
        <v>168</v>
      </c>
      <c r="M4" s="5">
        <f>SUM(J4:L4)</f>
        <v>707</v>
      </c>
    </row>
    <row r="5" spans="1:17" x14ac:dyDescent="0.3">
      <c r="A5" s="1" t="s">
        <v>23</v>
      </c>
      <c r="B5" s="1">
        <v>0.8468</v>
      </c>
      <c r="C5" s="1">
        <v>0.73580000000000001</v>
      </c>
      <c r="D5" s="1">
        <v>0.69010000000000005</v>
      </c>
      <c r="E5" s="17">
        <f t="shared" si="0"/>
        <v>0.74329854368932047</v>
      </c>
      <c r="F5" s="17" cm="1">
        <f t="array" ref="F5">SQRT(SUMPRODUCT((B5:D5-E5)^2, $B$10:$D$10) / SUM($B$10:$D$10, -1))</f>
        <v>6.0870356412993015E-2</v>
      </c>
      <c r="G5" s="17">
        <f t="shared" si="1"/>
        <v>3.5143516660709979E-2</v>
      </c>
      <c r="I5" s="3"/>
      <c r="J5" s="5">
        <f>SUM(J2:J4)</f>
        <v>1320</v>
      </c>
      <c r="K5" s="5">
        <f>SUM(K2:K4)</f>
        <v>331</v>
      </c>
      <c r="L5" s="5">
        <f>SUM(L2:L4)</f>
        <v>412</v>
      </c>
      <c r="M5" s="6">
        <f>SUM(J5:L5)</f>
        <v>2063</v>
      </c>
    </row>
    <row r="6" spans="1:17" x14ac:dyDescent="0.3">
      <c r="A6" s="1" t="s">
        <v>21</v>
      </c>
      <c r="B6" s="1">
        <v>0.86429999999999996</v>
      </c>
      <c r="C6" s="1">
        <v>0.84079999999999999</v>
      </c>
      <c r="D6" s="1">
        <v>0.85529999999999995</v>
      </c>
      <c r="E6" s="17">
        <f t="shared" si="0"/>
        <v>0.85224538834951447</v>
      </c>
      <c r="F6" s="17" cm="1">
        <f t="array" ref="F6">SQRT(SUMPRODUCT((B6:D6-E6)^2, $B$10:$D$10) / SUM($B$10:$D$10, -1))</f>
        <v>9.2175017644835731E-3</v>
      </c>
      <c r="G6" s="17">
        <f t="shared" si="1"/>
        <v>5.3217271249804418E-3</v>
      </c>
    </row>
    <row r="7" spans="1:17" x14ac:dyDescent="0.3">
      <c r="A7" s="1" t="s">
        <v>22</v>
      </c>
      <c r="B7" s="1">
        <v>0.94950000000000001</v>
      </c>
      <c r="C7" s="1">
        <v>0.80530000000000002</v>
      </c>
      <c r="D7" s="1">
        <v>0.82350000000000001</v>
      </c>
      <c r="E7" s="17">
        <f t="shared" si="0"/>
        <v>0.84667135922330106</v>
      </c>
      <c r="F7" s="17" cm="1">
        <f t="array" ref="F7">SQRT(SUMPRODUCT((B7:D7-E7)^2, $B$10:$D$10) / SUM($B$10:$D$10, -1))</f>
        <v>5.7681409210111348E-2</v>
      </c>
      <c r="G7" s="17">
        <f t="shared" si="1"/>
        <v>3.3302377134694749E-2</v>
      </c>
    </row>
    <row r="8" spans="1:17" x14ac:dyDescent="0.3">
      <c r="A8" s="1" t="s">
        <v>24</v>
      </c>
      <c r="B8" s="1">
        <v>0.88890000000000002</v>
      </c>
      <c r="C8" s="1">
        <v>0.76280000000000003</v>
      </c>
      <c r="D8" s="1">
        <v>0.77380000000000004</v>
      </c>
      <c r="E8" s="17">
        <f t="shared" si="0"/>
        <v>0.79697402912621362</v>
      </c>
      <c r="F8" s="17" cm="1">
        <f t="array" ref="F8">SQRT(SUMPRODUCT((B8:D8-E8)^2, $B$10:$D$10) / SUM($B$10:$D$10, -1))</f>
        <v>5.1299068068531996E-2</v>
      </c>
      <c r="G8" s="17">
        <f t="shared" si="1"/>
        <v>2.9617530758543884E-2</v>
      </c>
    </row>
    <row r="10" spans="1:17" x14ac:dyDescent="0.3">
      <c r="B10">
        <v>97</v>
      </c>
      <c r="C10">
        <v>147</v>
      </c>
      <c r="D10">
        <v>168</v>
      </c>
      <c r="O10" s="1"/>
      <c r="P10" s="1"/>
      <c r="Q10" s="1"/>
    </row>
    <row r="11" spans="1:17" x14ac:dyDescent="0.3">
      <c r="O11" s="1"/>
      <c r="P11" s="1"/>
      <c r="Q11" s="1"/>
    </row>
    <row r="12" spans="1:17" x14ac:dyDescent="0.3">
      <c r="O12" s="1"/>
      <c r="P12" s="1"/>
      <c r="Q12" s="1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Scratch (64D)</vt:lpstr>
      <vt:lpstr>Scratch (768D)</vt:lpstr>
      <vt:lpstr>Pretrained-Frozen</vt:lpstr>
      <vt:lpstr>Pretrained-Retrain</vt:lpstr>
      <vt:lpstr>Scratch (64D) - Frozen</vt:lpstr>
      <vt:lpstr>Overall</vt:lpstr>
      <vt:lpstr>Scratch (64D) - Our Dataset</vt:lpstr>
      <vt:lpstr>Acc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 Premathilaka</dc:creator>
  <cp:lastModifiedBy>Phan Thi Hien Chi (S.CECS)</cp:lastModifiedBy>
  <dcterms:created xsi:type="dcterms:W3CDTF">2015-06-05T18:17:20Z</dcterms:created>
  <dcterms:modified xsi:type="dcterms:W3CDTF">2024-03-15T10:43:24Z</dcterms:modified>
</cp:coreProperties>
</file>