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eltastate0-my.sharepoint.com/personal/cbeach_deltastate_edu/Documents/Documents/Website Forms/"/>
    </mc:Choice>
  </mc:AlternateContent>
  <xr:revisionPtr revIDLastSave="3" documentId="8_{38CD43EE-FD82-4554-970F-4A516E2737CD}" xr6:coauthVersionLast="36" xr6:coauthVersionMax="36" xr10:uidLastSave="{8FFBD06C-E068-439E-8C73-3D33C6EF470D}"/>
  <bookViews>
    <workbookView xWindow="480" yWindow="105" windowWidth="11355" windowHeight="8385" xr2:uid="{00000000-000D-0000-FFFF-FFFF00000000}"/>
  </bookViews>
  <sheets>
    <sheet name="Travel Decision" sheetId="1" r:id="rId1"/>
  </sheets>
  <calcPr calcId="191029"/>
</workbook>
</file>

<file path=xl/calcChain.xml><?xml version="1.0" encoding="utf-8"?>
<calcChain xmlns="http://schemas.openxmlformats.org/spreadsheetml/2006/main">
  <c r="I36" i="1" l="1"/>
  <c r="M36" i="1" s="1"/>
  <c r="I35" i="1"/>
  <c r="M35" i="1" s="1"/>
  <c r="I34" i="1"/>
  <c r="M34" i="1" s="1"/>
  <c r="I33" i="1"/>
  <c r="M33" i="1" s="1"/>
  <c r="I32" i="1"/>
  <c r="M32" i="1" s="1"/>
  <c r="I31" i="1"/>
  <c r="M31" i="1" s="1"/>
  <c r="E36" i="1"/>
  <c r="E35" i="1"/>
  <c r="L35" i="1" s="1"/>
  <c r="E34" i="1"/>
  <c r="E33" i="1"/>
  <c r="L33" i="1" s="1"/>
  <c r="E32" i="1"/>
  <c r="E31" i="1"/>
  <c r="L31" i="1" s="1"/>
  <c r="C36" i="1"/>
  <c r="C35" i="1"/>
  <c r="C34" i="1"/>
  <c r="C33" i="1"/>
  <c r="C32" i="1"/>
  <c r="C31" i="1"/>
  <c r="I15" i="1"/>
  <c r="M15" i="1" s="1"/>
  <c r="I13" i="1"/>
  <c r="M13" i="1" s="1"/>
  <c r="I30" i="1"/>
  <c r="I29" i="1"/>
  <c r="M29" i="1" s="1"/>
  <c r="I28" i="1"/>
  <c r="M28" i="1" s="1"/>
  <c r="I27" i="1"/>
  <c r="M27" i="1" s="1"/>
  <c r="I26" i="1"/>
  <c r="M26" i="1" s="1"/>
  <c r="I25" i="1"/>
  <c r="M25" i="1" s="1"/>
  <c r="I24" i="1"/>
  <c r="M24" i="1" s="1"/>
  <c r="I23" i="1"/>
  <c r="I22" i="1"/>
  <c r="M22" i="1" s="1"/>
  <c r="I21" i="1"/>
  <c r="I20" i="1"/>
  <c r="M20" i="1" s="1"/>
  <c r="I19" i="1"/>
  <c r="M19" i="1" s="1"/>
  <c r="I18" i="1"/>
  <c r="I17" i="1"/>
  <c r="M17" i="1" s="1"/>
  <c r="I16" i="1"/>
  <c r="M16" i="1" s="1"/>
  <c r="I14" i="1"/>
  <c r="M14" i="1" s="1"/>
  <c r="I12" i="1"/>
  <c r="I11" i="1"/>
  <c r="M11" i="1" s="1"/>
  <c r="I10" i="1"/>
  <c r="M10" i="1" s="1"/>
  <c r="I9" i="1"/>
  <c r="E30" i="1"/>
  <c r="L30" i="1" s="1"/>
  <c r="E29" i="1"/>
  <c r="E28" i="1"/>
  <c r="L28" i="1" s="1"/>
  <c r="E27" i="1"/>
  <c r="L27" i="1" s="1"/>
  <c r="E26" i="1"/>
  <c r="L26" i="1" s="1"/>
  <c r="E25" i="1"/>
  <c r="L25" i="1" s="1"/>
  <c r="E24" i="1"/>
  <c r="L24" i="1" s="1"/>
  <c r="E23" i="1"/>
  <c r="E22" i="1"/>
  <c r="E21" i="1"/>
  <c r="L21" i="1" s="1"/>
  <c r="E20" i="1"/>
  <c r="E19" i="1"/>
  <c r="E18" i="1"/>
  <c r="L18" i="1" s="1"/>
  <c r="E17" i="1"/>
  <c r="E16" i="1"/>
  <c r="E15" i="1"/>
  <c r="E14" i="1"/>
  <c r="E13" i="1"/>
  <c r="L13" i="1" s="1"/>
  <c r="E12" i="1"/>
  <c r="L12" i="1" s="1"/>
  <c r="E11" i="1"/>
  <c r="E10" i="1"/>
  <c r="L10" i="1" s="1"/>
  <c r="E9" i="1"/>
  <c r="L9" i="1" s="1"/>
  <c r="E8" i="1"/>
  <c r="L8" i="1" s="1"/>
  <c r="E7" i="1"/>
  <c r="L7" i="1" s="1"/>
  <c r="E6" i="1"/>
  <c r="L6" i="1" s="1"/>
  <c r="C13" i="1"/>
  <c r="C15" i="1"/>
  <c r="C9" i="1"/>
  <c r="I8" i="1"/>
  <c r="C8" i="1"/>
  <c r="I7" i="1"/>
  <c r="C7" i="1"/>
  <c r="I6" i="1"/>
  <c r="C6" i="1"/>
  <c r="I5" i="1"/>
  <c r="C5" i="1"/>
  <c r="I4" i="1"/>
  <c r="C4" i="1"/>
  <c r="C10" i="1"/>
  <c r="E5" i="1"/>
  <c r="E4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4" i="1"/>
  <c r="C12" i="1"/>
  <c r="C11" i="1"/>
  <c r="L11" i="1"/>
  <c r="K17" i="1" l="1"/>
  <c r="G11" i="1"/>
  <c r="G17" i="1"/>
  <c r="K29" i="1"/>
  <c r="K22" i="1"/>
  <c r="L17" i="1"/>
  <c r="K25" i="1"/>
  <c r="K14" i="1"/>
  <c r="K27" i="1"/>
  <c r="G21" i="1"/>
  <c r="K28" i="1"/>
  <c r="G5" i="1"/>
  <c r="G20" i="1"/>
  <c r="K8" i="1"/>
  <c r="K13" i="1"/>
  <c r="G35" i="1"/>
  <c r="K24" i="1"/>
  <c r="K36" i="1"/>
  <c r="K23" i="1"/>
  <c r="G29" i="1"/>
  <c r="G23" i="1"/>
  <c r="K21" i="1"/>
  <c r="K32" i="1"/>
  <c r="G4" i="1"/>
  <c r="G13" i="1"/>
  <c r="K16" i="1"/>
  <c r="G33" i="1"/>
  <c r="K19" i="1"/>
  <c r="K35" i="1"/>
  <c r="K5" i="1"/>
  <c r="L29" i="1"/>
  <c r="K15" i="1"/>
  <c r="G32" i="1"/>
  <c r="G36" i="1"/>
  <c r="K20" i="1"/>
  <c r="G25" i="1"/>
  <c r="K10" i="1"/>
  <c r="G9" i="1"/>
  <c r="K31" i="1"/>
  <c r="K12" i="1"/>
  <c r="K33" i="1"/>
  <c r="K7" i="1"/>
  <c r="G14" i="1"/>
  <c r="K4" i="1"/>
  <c r="G15" i="1"/>
  <c r="K30" i="1"/>
  <c r="K34" i="1"/>
  <c r="G10" i="1"/>
  <c r="K6" i="1"/>
  <c r="G16" i="1"/>
  <c r="G19" i="1"/>
  <c r="G22" i="1"/>
  <c r="G28" i="1"/>
  <c r="K9" i="1"/>
  <c r="K18" i="1"/>
  <c r="G34" i="1"/>
  <c r="G24" i="1"/>
  <c r="L19" i="1"/>
  <c r="L23" i="1"/>
  <c r="G27" i="1"/>
  <c r="G8" i="1"/>
  <c r="G6" i="1"/>
  <c r="L15" i="1"/>
  <c r="L22" i="1"/>
  <c r="K26" i="1"/>
  <c r="G12" i="1"/>
  <c r="M9" i="1"/>
  <c r="M12" i="1"/>
  <c r="M21" i="1"/>
  <c r="L32" i="1"/>
  <c r="G30" i="1"/>
  <c r="M18" i="1"/>
  <c r="G7" i="1"/>
  <c r="K11" i="1"/>
  <c r="G26" i="1"/>
  <c r="L34" i="1"/>
  <c r="M30" i="1"/>
  <c r="L14" i="1"/>
  <c r="L16" i="1"/>
  <c r="G18" i="1"/>
  <c r="L20" i="1"/>
  <c r="M23" i="1"/>
  <c r="G31" i="1"/>
  <c r="L36" i="1"/>
</calcChain>
</file>

<file path=xl/sharedStrings.xml><?xml version="1.0" encoding="utf-8"?>
<sst xmlns="http://schemas.openxmlformats.org/spreadsheetml/2006/main" count="21" uniqueCount="20">
  <si>
    <t>Mileage</t>
  </si>
  <si>
    <t xml:space="preserve"> </t>
  </si>
  <si>
    <t>Rental/Day</t>
  </si>
  <si>
    <t>POV/mile</t>
  </si>
  <si>
    <t>Rental MPG</t>
  </si>
  <si>
    <t>PPG</t>
  </si>
  <si>
    <t>LEGEND</t>
  </si>
  <si>
    <t>(average figures from Enterprise)</t>
  </si>
  <si>
    <t>Travel Cost Matrix</t>
  </si>
  <si>
    <t>Private Mileage Reimburse</t>
  </si>
  <si>
    <t xml:space="preserve"> One Day Rental</t>
  </si>
  <si>
    <t>Two Day Rental</t>
  </si>
  <si>
    <t>One Day Mileage Reimburse</t>
  </si>
  <si>
    <t>Two Day Mileage Reimburse</t>
  </si>
  <si>
    <t>One Day Rental Savings</t>
  </si>
  <si>
    <t>Two Day Rental Savings</t>
  </si>
  <si>
    <t>(contract standard rental)</t>
  </si>
  <si>
    <t>http://gasprices.aaa.com/?state=MS</t>
  </si>
  <si>
    <t>(federal rate, eff. 01/01/2021)</t>
  </si>
  <si>
    <t>Updated 4/6/2021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</si>
</sst>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_);_(&quot;$&quot;* \(#,##0.000\);_(&quot;$&quot;* &quot;-&quot;?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5" fillId="0" borderId="0" xfId="0" applyFont="1"/>
    <xf numFmtId="0" fontId="6" fillId="2" borderId="1" xfId="0" applyFont="1" applyFill="1" applyBorder="1" applyAlignment="1">
      <alignment horizontal="center" wrapText="1"/>
    </xf>
    <xf numFmtId="44" fontId="6" fillId="2" borderId="1" xfId="1" applyFont="1" applyFill="1" applyBorder="1" applyAlignment="1">
      <alignment horizontal="center" wrapText="1"/>
    </xf>
    <xf numFmtId="44" fontId="5" fillId="0" borderId="0" xfId="1" applyFont="1"/>
    <xf numFmtId="44" fontId="6" fillId="0" borderId="0" xfId="1" applyFont="1"/>
    <xf numFmtId="44" fontId="5" fillId="0" borderId="0" xfId="1" applyFont="1" applyFill="1"/>
    <xf numFmtId="44" fontId="5" fillId="0" borderId="0" xfId="0" applyNumberFormat="1" applyFont="1"/>
    <xf numFmtId="44" fontId="6" fillId="0" borderId="0" xfId="1" applyFont="1" applyFill="1"/>
    <xf numFmtId="44" fontId="7" fillId="0" borderId="0" xfId="1" applyFont="1" applyFill="1"/>
    <xf numFmtId="0" fontId="6" fillId="0" borderId="2" xfId="0" applyFont="1" applyBorder="1" applyAlignment="1">
      <alignment horizontal="center"/>
    </xf>
    <xf numFmtId="0" fontId="5" fillId="0" borderId="2" xfId="0" applyFont="1" applyBorder="1"/>
    <xf numFmtId="44" fontId="5" fillId="0" borderId="2" xfId="1" applyFont="1" applyBorder="1"/>
    <xf numFmtId="0" fontId="7" fillId="0" borderId="0" xfId="0" applyFont="1"/>
    <xf numFmtId="164" fontId="5" fillId="0" borderId="0" xfId="1" applyNumberFormat="1" applyFont="1"/>
    <xf numFmtId="0" fontId="7" fillId="0" borderId="0" xfId="1" applyNumberFormat="1" applyFont="1"/>
    <xf numFmtId="44" fontId="5" fillId="0" borderId="0" xfId="1" applyFont="1" applyAlignment="1"/>
    <xf numFmtId="44" fontId="8" fillId="0" borderId="0" xfId="2" applyNumberFormat="1" applyFont="1" applyAlignment="1" applyProtection="1"/>
    <xf numFmtId="0" fontId="8" fillId="0" borderId="0" xfId="2" applyFont="1" applyAlignment="1" applyProtection="1"/>
    <xf numFmtId="44" fontId="7" fillId="0" borderId="0" xfId="1" applyFont="1" applyFill="1" applyAlignment="1"/>
    <xf numFmtId="0" fontId="7" fillId="0" borderId="0" xfId="0" applyFont="1" applyAlignment="1"/>
    <xf numFmtId="0" fontId="5" fillId="0" borderId="0" xfId="0" applyFont="1" applyAlignment="1"/>
    <xf numFmtId="44" fontId="3" fillId="0" borderId="0" xfId="2" applyNumberFormat="1" applyAlignment="1" applyProtection="1"/>
    <xf numFmtId="0" fontId="9" fillId="0" borderId="0" xfId="0" applyFont="1" applyFill="1"/>
    <xf numFmtId="44" fontId="9" fillId="0" borderId="0" xfId="1" applyFont="1" applyFill="1" applyAlignment="1"/>
    <xf numFmtId="44" fontId="1" fillId="0" borderId="0" xfId="1" applyFont="1"/>
    <xf numFmtId="0" fontId="6" fillId="0" borderId="2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asprices.aaa.com/?state=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tabSelected="1" showRuler="0" view="pageLayout" zoomScaleNormal="100" workbookViewId="0">
      <selection activeCell="A4" sqref="A4"/>
    </sheetView>
  </sheetViews>
  <sheetFormatPr defaultColWidth="9.140625" defaultRowHeight="12.75" x14ac:dyDescent="0.2"/>
  <cols>
    <col min="1" max="1" width="11.140625" style="1" bestFit="1" customWidth="1"/>
    <col min="2" max="2" width="2.7109375" style="1" customWidth="1"/>
    <col min="3" max="3" width="11" style="4" customWidth="1"/>
    <col min="4" max="4" width="3.5703125" style="4" customWidth="1"/>
    <col min="5" max="5" width="9.85546875" style="1" customWidth="1"/>
    <col min="6" max="6" width="3" style="1" customWidth="1"/>
    <col min="7" max="7" width="9.140625" style="4"/>
    <col min="8" max="8" width="3.42578125" style="1" customWidth="1"/>
    <col min="9" max="9" width="10.140625" style="1" customWidth="1"/>
    <col min="10" max="10" width="3.140625" style="1" customWidth="1"/>
    <col min="11" max="11" width="9.5703125" style="4" customWidth="1"/>
    <col min="12" max="13" width="10.85546875" style="1" customWidth="1"/>
    <col min="14" max="16384" width="9.140625" style="1"/>
  </cols>
  <sheetData>
    <row r="1" spans="1:13" ht="18.75" thickBot="1" x14ac:dyDescent="0.3">
      <c r="A1" s="27" t="s">
        <v>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42" customHeight="1" thickBot="1" x14ac:dyDescent="0.25">
      <c r="A2" s="2" t="s">
        <v>0</v>
      </c>
      <c r="B2" s="2"/>
      <c r="C2" s="3" t="s">
        <v>9</v>
      </c>
      <c r="D2" s="3"/>
      <c r="E2" s="3" t="s">
        <v>10</v>
      </c>
      <c r="F2" s="3"/>
      <c r="G2" s="3" t="s">
        <v>14</v>
      </c>
      <c r="H2" s="2"/>
      <c r="I2" s="3" t="s">
        <v>11</v>
      </c>
      <c r="J2" s="3"/>
      <c r="K2" s="3" t="s">
        <v>15</v>
      </c>
      <c r="L2" s="3" t="s">
        <v>12</v>
      </c>
      <c r="M2" s="3" t="s">
        <v>13</v>
      </c>
    </row>
    <row r="3" spans="1:13" ht="13.5" thickTop="1" x14ac:dyDescent="0.2">
      <c r="A3" s="1" t="s">
        <v>1</v>
      </c>
      <c r="E3" s="4"/>
      <c r="F3" s="4"/>
      <c r="I3" s="4"/>
      <c r="J3" s="4"/>
    </row>
    <row r="4" spans="1:13" x14ac:dyDescent="0.2">
      <c r="A4" s="1">
        <v>50</v>
      </c>
      <c r="C4" s="4">
        <f>A4*C40</f>
        <v>28.000000000000004</v>
      </c>
      <c r="E4" s="5">
        <f>A4/C44*C46+C42</f>
        <v>40.114285714285714</v>
      </c>
      <c r="F4" s="4"/>
      <c r="G4" s="6">
        <f>C4-E4</f>
        <v>-12.11428571428571</v>
      </c>
      <c r="I4" s="5">
        <f>A4/C44*C46+C42*2</f>
        <v>75.614285714285714</v>
      </c>
      <c r="J4" s="4"/>
      <c r="K4" s="4">
        <f>C4-I4</f>
        <v>-47.614285714285714</v>
      </c>
      <c r="L4" s="7"/>
      <c r="M4" s="7"/>
    </row>
    <row r="5" spans="1:13" x14ac:dyDescent="0.2">
      <c r="A5" s="1">
        <v>75</v>
      </c>
      <c r="C5" s="4">
        <f>A5*C40</f>
        <v>42.000000000000007</v>
      </c>
      <c r="E5" s="5">
        <f>A5/C44*C46+C42</f>
        <v>42.421428571428571</v>
      </c>
      <c r="F5" s="4"/>
      <c r="G5" s="6">
        <f>C5-E5</f>
        <v>-0.42142857142856371</v>
      </c>
      <c r="I5" s="5">
        <f>A5/C44*C46+C42*2</f>
        <v>77.921428571428578</v>
      </c>
      <c r="J5" s="4"/>
      <c r="K5" s="4">
        <f>C5-I5</f>
        <v>-35.921428571428571</v>
      </c>
      <c r="L5" s="7"/>
      <c r="M5" s="7"/>
    </row>
    <row r="6" spans="1:13" x14ac:dyDescent="0.2">
      <c r="A6" s="1">
        <v>100</v>
      </c>
      <c r="C6" s="4">
        <f>A6*C40</f>
        <v>56.000000000000007</v>
      </c>
      <c r="E6" s="5">
        <f>A6/C44*C46+C42</f>
        <v>44.728571428571428</v>
      </c>
      <c r="F6" s="4"/>
      <c r="G6" s="6">
        <f t="shared" ref="G6:G36" si="0">C6-E6</f>
        <v>11.271428571428579</v>
      </c>
      <c r="I6" s="5">
        <f>A6/C44*C46+C42*2</f>
        <v>80.228571428571428</v>
      </c>
      <c r="J6" s="4"/>
      <c r="K6" s="4">
        <f t="shared" ref="K6:K36" si="1">C6-I6</f>
        <v>-24.228571428571421</v>
      </c>
      <c r="L6" s="7">
        <f t="shared" ref="L6:L36" si="2">E6/A6</f>
        <v>0.44728571428571429</v>
      </c>
      <c r="M6" s="7"/>
    </row>
    <row r="7" spans="1:13" x14ac:dyDescent="0.2">
      <c r="A7" s="1">
        <v>125</v>
      </c>
      <c r="C7" s="4">
        <f>A7*C40</f>
        <v>70</v>
      </c>
      <c r="E7" s="5">
        <f>A7/C44*C46+C42</f>
        <v>47.035714285714285</v>
      </c>
      <c r="F7" s="4"/>
      <c r="G7" s="6">
        <f t="shared" si="0"/>
        <v>22.964285714285715</v>
      </c>
      <c r="I7" s="5">
        <f>A7/C44*C46+C42*2</f>
        <v>82.535714285714292</v>
      </c>
      <c r="J7" s="4"/>
      <c r="K7" s="4">
        <f t="shared" si="1"/>
        <v>-12.535714285714292</v>
      </c>
      <c r="L7" s="7">
        <f t="shared" si="2"/>
        <v>0.37628571428571428</v>
      </c>
      <c r="M7" s="7"/>
    </row>
    <row r="8" spans="1:13" x14ac:dyDescent="0.2">
      <c r="A8" s="1">
        <v>150</v>
      </c>
      <c r="C8" s="4">
        <f>A8*C40</f>
        <v>84.000000000000014</v>
      </c>
      <c r="E8" s="5">
        <f>A8/C44*C46+C42</f>
        <v>49.342857142857142</v>
      </c>
      <c r="F8" s="4"/>
      <c r="G8" s="6">
        <f t="shared" si="0"/>
        <v>34.657142857142873</v>
      </c>
      <c r="I8" s="5">
        <f>A8/C44*C46+C42*2</f>
        <v>84.842857142857142</v>
      </c>
      <c r="J8" s="4"/>
      <c r="K8" s="4">
        <f t="shared" si="1"/>
        <v>-0.84285714285712743</v>
      </c>
      <c r="L8" s="7">
        <f t="shared" si="2"/>
        <v>0.32895238095238094</v>
      </c>
      <c r="M8" s="7"/>
    </row>
    <row r="9" spans="1:13" x14ac:dyDescent="0.2">
      <c r="A9" s="1">
        <v>175</v>
      </c>
      <c r="C9" s="4">
        <f>A9*C40</f>
        <v>98.000000000000014</v>
      </c>
      <c r="E9" s="5">
        <f>A9/C44*C46+C42</f>
        <v>51.650000000000006</v>
      </c>
      <c r="F9" s="4"/>
      <c r="G9" s="6">
        <f t="shared" si="0"/>
        <v>46.350000000000009</v>
      </c>
      <c r="I9" s="5">
        <f>A9/C44*C46+C42*2</f>
        <v>87.15</v>
      </c>
      <c r="J9" s="4"/>
      <c r="K9" s="4">
        <f t="shared" si="1"/>
        <v>10.850000000000009</v>
      </c>
      <c r="L9" s="7">
        <f t="shared" si="2"/>
        <v>0.29514285714285715</v>
      </c>
      <c r="M9" s="7">
        <f t="shared" ref="M9:M36" si="3">I9/A9</f>
        <v>0.49800000000000005</v>
      </c>
    </row>
    <row r="10" spans="1:13" x14ac:dyDescent="0.2">
      <c r="A10" s="1">
        <v>200</v>
      </c>
      <c r="C10" s="4">
        <f>A10*C40</f>
        <v>112.00000000000001</v>
      </c>
      <c r="E10" s="8">
        <f>A10/C44*C46+C42</f>
        <v>53.957142857142856</v>
      </c>
      <c r="F10" s="9"/>
      <c r="G10" s="6">
        <f t="shared" si="0"/>
        <v>58.042857142857159</v>
      </c>
      <c r="I10" s="5">
        <f>A10/C44*C46+C42*2</f>
        <v>89.457142857142856</v>
      </c>
      <c r="J10" s="4"/>
      <c r="K10" s="4">
        <f t="shared" si="1"/>
        <v>22.542857142857159</v>
      </c>
      <c r="L10" s="7">
        <f t="shared" si="2"/>
        <v>0.2697857142857143</v>
      </c>
      <c r="M10" s="7">
        <f t="shared" si="3"/>
        <v>0.44728571428571429</v>
      </c>
    </row>
    <row r="11" spans="1:13" x14ac:dyDescent="0.2">
      <c r="A11" s="1">
        <v>225</v>
      </c>
      <c r="C11" s="4">
        <f>A11*C40</f>
        <v>126.00000000000001</v>
      </c>
      <c r="E11" s="8">
        <f>A11/C44*C46+C42</f>
        <v>56.26428571428572</v>
      </c>
      <c r="F11" s="9"/>
      <c r="G11" s="6">
        <f t="shared" si="0"/>
        <v>69.735714285714295</v>
      </c>
      <c r="I11" s="5">
        <f>A11/C44*C46+C42*2</f>
        <v>91.76428571428572</v>
      </c>
      <c r="J11" s="4"/>
      <c r="K11" s="4">
        <f t="shared" si="1"/>
        <v>34.235714285714295</v>
      </c>
      <c r="L11" s="7">
        <f t="shared" si="2"/>
        <v>0.2500634920634921</v>
      </c>
      <c r="M11" s="7">
        <f t="shared" si="3"/>
        <v>0.40784126984126984</v>
      </c>
    </row>
    <row r="12" spans="1:13" x14ac:dyDescent="0.2">
      <c r="A12" s="1">
        <v>250</v>
      </c>
      <c r="C12" s="4">
        <f>A12*C40</f>
        <v>140</v>
      </c>
      <c r="E12" s="8">
        <f>A12/C44*C46+C42</f>
        <v>58.571428571428569</v>
      </c>
      <c r="F12" s="9"/>
      <c r="G12" s="6">
        <f t="shared" si="0"/>
        <v>81.428571428571431</v>
      </c>
      <c r="I12" s="5">
        <f>A12/C44*C46+C42*2</f>
        <v>94.071428571428569</v>
      </c>
      <c r="J12" s="4"/>
      <c r="K12" s="4">
        <f t="shared" si="1"/>
        <v>45.928571428571431</v>
      </c>
      <c r="L12" s="7">
        <f t="shared" si="2"/>
        <v>0.23428571428571426</v>
      </c>
      <c r="M12" s="7">
        <f t="shared" si="3"/>
        <v>0.37628571428571428</v>
      </c>
    </row>
    <row r="13" spans="1:13" x14ac:dyDescent="0.2">
      <c r="A13" s="1">
        <v>275</v>
      </c>
      <c r="C13" s="4">
        <f>A13*C40</f>
        <v>154.00000000000003</v>
      </c>
      <c r="E13" s="8">
        <f>A13/C44*C46+C42</f>
        <v>60.878571428571433</v>
      </c>
      <c r="F13" s="9"/>
      <c r="G13" s="6">
        <f t="shared" si="0"/>
        <v>93.121428571428595</v>
      </c>
      <c r="I13" s="5">
        <f>A13/C44*C46+C42*2</f>
        <v>96.378571428571433</v>
      </c>
      <c r="J13" s="4"/>
      <c r="K13" s="4">
        <f t="shared" si="1"/>
        <v>57.621428571428595</v>
      </c>
      <c r="L13" s="7">
        <f t="shared" si="2"/>
        <v>0.22137662337662339</v>
      </c>
      <c r="M13" s="7">
        <f t="shared" si="3"/>
        <v>0.35046753246753248</v>
      </c>
    </row>
    <row r="14" spans="1:13" x14ac:dyDescent="0.2">
      <c r="A14" s="1">
        <v>300</v>
      </c>
      <c r="C14" s="4">
        <f>A14*C40</f>
        <v>168.00000000000003</v>
      </c>
      <c r="E14" s="8">
        <f>A14/C44*C46+C42</f>
        <v>63.185714285714283</v>
      </c>
      <c r="F14" s="9"/>
      <c r="G14" s="6">
        <f t="shared" si="0"/>
        <v>104.81428571428575</v>
      </c>
      <c r="I14" s="5">
        <f>A14/C44*C46+C42*2</f>
        <v>98.685714285714283</v>
      </c>
      <c r="J14" s="4"/>
      <c r="K14" s="4">
        <f t="shared" si="1"/>
        <v>69.314285714285745</v>
      </c>
      <c r="L14" s="7">
        <f t="shared" si="2"/>
        <v>0.21061904761904762</v>
      </c>
      <c r="M14" s="7">
        <f t="shared" si="3"/>
        <v>0.32895238095238094</v>
      </c>
    </row>
    <row r="15" spans="1:13" x14ac:dyDescent="0.2">
      <c r="A15" s="1">
        <v>325</v>
      </c>
      <c r="C15" s="4">
        <f>A15*C40</f>
        <v>182.00000000000003</v>
      </c>
      <c r="E15" s="8">
        <f>A15/C44*C46+C42</f>
        <v>65.492857142857147</v>
      </c>
      <c r="F15" s="9"/>
      <c r="G15" s="6">
        <f t="shared" si="0"/>
        <v>116.50714285714288</v>
      </c>
      <c r="I15" s="5">
        <f>A15/C44*C46+C42*2</f>
        <v>100.99285714285715</v>
      </c>
      <c r="J15" s="4"/>
      <c r="K15" s="4">
        <f t="shared" si="1"/>
        <v>81.007142857142881</v>
      </c>
      <c r="L15" s="7">
        <f t="shared" si="2"/>
        <v>0.20151648351648352</v>
      </c>
      <c r="M15" s="7">
        <f t="shared" si="3"/>
        <v>0.31074725274725273</v>
      </c>
    </row>
    <row r="16" spans="1:13" x14ac:dyDescent="0.2">
      <c r="A16" s="1">
        <v>350</v>
      </c>
      <c r="C16" s="4">
        <f>A16*C40</f>
        <v>196.00000000000003</v>
      </c>
      <c r="E16" s="8">
        <f>A16/C44*C46+C42</f>
        <v>67.800000000000011</v>
      </c>
      <c r="F16" s="9"/>
      <c r="G16" s="6">
        <f t="shared" si="0"/>
        <v>128.20000000000002</v>
      </c>
      <c r="I16" s="5">
        <f>A16/C44*C46+C42*2</f>
        <v>103.30000000000001</v>
      </c>
      <c r="J16" s="4"/>
      <c r="K16" s="4">
        <f t="shared" si="1"/>
        <v>92.700000000000017</v>
      </c>
      <c r="L16" s="7">
        <f t="shared" si="2"/>
        <v>0.19371428571428576</v>
      </c>
      <c r="M16" s="7">
        <f t="shared" si="3"/>
        <v>0.29514285714285715</v>
      </c>
    </row>
    <row r="17" spans="1:13" x14ac:dyDescent="0.2">
      <c r="A17" s="1">
        <v>375</v>
      </c>
      <c r="C17" s="4">
        <f>A17*C40</f>
        <v>210.00000000000003</v>
      </c>
      <c r="E17" s="8">
        <f>A17/C44*C46+C42</f>
        <v>70.107142857142861</v>
      </c>
      <c r="F17" s="9"/>
      <c r="G17" s="6">
        <f t="shared" si="0"/>
        <v>139.89285714285717</v>
      </c>
      <c r="I17" s="8">
        <f>A17/C44*C46+C42*2</f>
        <v>105.60714285714286</v>
      </c>
      <c r="J17" s="9"/>
      <c r="K17" s="4">
        <f t="shared" si="1"/>
        <v>104.39285714285717</v>
      </c>
      <c r="L17" s="7">
        <f t="shared" si="2"/>
        <v>0.18695238095238095</v>
      </c>
      <c r="M17" s="7">
        <f t="shared" si="3"/>
        <v>0.2816190476190476</v>
      </c>
    </row>
    <row r="18" spans="1:13" x14ac:dyDescent="0.2">
      <c r="A18" s="1">
        <v>400</v>
      </c>
      <c r="C18" s="4">
        <f>A18*C40</f>
        <v>224.00000000000003</v>
      </c>
      <c r="E18" s="8">
        <f>A18/C44*C46+C42</f>
        <v>72.414285714285711</v>
      </c>
      <c r="F18" s="9"/>
      <c r="G18" s="6">
        <f t="shared" si="0"/>
        <v>151.58571428571432</v>
      </c>
      <c r="I18" s="8">
        <f>A18/C44*C46+C42*2</f>
        <v>107.91428571428571</v>
      </c>
      <c r="J18" s="9"/>
      <c r="K18" s="4">
        <f t="shared" si="1"/>
        <v>116.08571428571432</v>
      </c>
      <c r="L18" s="7">
        <f t="shared" si="2"/>
        <v>0.18103571428571427</v>
      </c>
      <c r="M18" s="7">
        <f t="shared" si="3"/>
        <v>0.2697857142857143</v>
      </c>
    </row>
    <row r="19" spans="1:13" x14ac:dyDescent="0.2">
      <c r="A19" s="1">
        <v>425</v>
      </c>
      <c r="C19" s="4">
        <f>A19*C40</f>
        <v>238.00000000000003</v>
      </c>
      <c r="E19" s="8">
        <f>A19/C44*C46+C42</f>
        <v>74.721428571428575</v>
      </c>
      <c r="F19" s="9"/>
      <c r="G19" s="6">
        <f t="shared" si="0"/>
        <v>163.27857142857147</v>
      </c>
      <c r="I19" s="8">
        <f>A19/C44*C46+C42*2</f>
        <v>110.22142857142858</v>
      </c>
      <c r="J19" s="9"/>
      <c r="K19" s="4">
        <f t="shared" si="1"/>
        <v>127.77857142857145</v>
      </c>
      <c r="L19" s="7">
        <f t="shared" si="2"/>
        <v>0.17581512605042018</v>
      </c>
      <c r="M19" s="7">
        <f t="shared" si="3"/>
        <v>0.25934453781512606</v>
      </c>
    </row>
    <row r="20" spans="1:13" x14ac:dyDescent="0.2">
      <c r="A20" s="1">
        <v>450</v>
      </c>
      <c r="C20" s="4">
        <f>A20*C40</f>
        <v>252.00000000000003</v>
      </c>
      <c r="E20" s="8">
        <f>A20/C44*C46+C42</f>
        <v>77.028571428571439</v>
      </c>
      <c r="F20" s="9"/>
      <c r="G20" s="6">
        <f t="shared" si="0"/>
        <v>174.97142857142859</v>
      </c>
      <c r="I20" s="8">
        <f>A20/C44*C46+C42*2</f>
        <v>112.52857142857144</v>
      </c>
      <c r="J20" s="9"/>
      <c r="K20" s="4">
        <f t="shared" si="1"/>
        <v>139.47142857142859</v>
      </c>
      <c r="L20" s="7">
        <f t="shared" si="2"/>
        <v>0.1711746031746032</v>
      </c>
      <c r="M20" s="7">
        <f t="shared" si="3"/>
        <v>0.2500634920634921</v>
      </c>
    </row>
    <row r="21" spans="1:13" x14ac:dyDescent="0.2">
      <c r="A21" s="1">
        <v>475</v>
      </c>
      <c r="C21" s="4">
        <f>A21*C40</f>
        <v>266</v>
      </c>
      <c r="E21" s="8">
        <f>A21/C44*C46+C42</f>
        <v>79.335714285714289</v>
      </c>
      <c r="F21" s="9"/>
      <c r="G21" s="6">
        <f t="shared" si="0"/>
        <v>186.66428571428571</v>
      </c>
      <c r="I21" s="8">
        <f>A21/C44*C46+C42*2</f>
        <v>114.83571428571429</v>
      </c>
      <c r="J21" s="9"/>
      <c r="K21" s="4">
        <f t="shared" si="1"/>
        <v>151.16428571428571</v>
      </c>
      <c r="L21" s="7">
        <f t="shared" si="2"/>
        <v>0.16702255639097746</v>
      </c>
      <c r="M21" s="7">
        <f t="shared" si="3"/>
        <v>0.24175939849624062</v>
      </c>
    </row>
    <row r="22" spans="1:13" x14ac:dyDescent="0.2">
      <c r="A22" s="1">
        <v>500</v>
      </c>
      <c r="C22" s="4">
        <f>A22*C40</f>
        <v>280</v>
      </c>
      <c r="E22" s="8">
        <f>A22/C44*C46+C42</f>
        <v>81.642857142857139</v>
      </c>
      <c r="F22" s="9"/>
      <c r="G22" s="6">
        <f t="shared" si="0"/>
        <v>198.35714285714286</v>
      </c>
      <c r="I22" s="8">
        <f>A22/C44*C46+C42*2</f>
        <v>117.14285714285714</v>
      </c>
      <c r="J22" s="9"/>
      <c r="K22" s="4">
        <f t="shared" si="1"/>
        <v>162.85714285714286</v>
      </c>
      <c r="L22" s="7">
        <f t="shared" si="2"/>
        <v>0.16328571428571428</v>
      </c>
      <c r="M22" s="7">
        <f t="shared" si="3"/>
        <v>0.23428571428571426</v>
      </c>
    </row>
    <row r="23" spans="1:13" x14ac:dyDescent="0.2">
      <c r="A23" s="1">
        <v>525</v>
      </c>
      <c r="C23" s="4">
        <f>A23*C40</f>
        <v>294</v>
      </c>
      <c r="E23" s="8">
        <f>A23/C44*C46+C42</f>
        <v>83.95</v>
      </c>
      <c r="F23" s="9"/>
      <c r="G23" s="6">
        <f t="shared" si="0"/>
        <v>210.05</v>
      </c>
      <c r="I23" s="8">
        <f>A23/C44*C46+C42*2</f>
        <v>119.45</v>
      </c>
      <c r="J23" s="9"/>
      <c r="K23" s="4">
        <f t="shared" si="1"/>
        <v>174.55</v>
      </c>
      <c r="L23" s="7">
        <f t="shared" si="2"/>
        <v>0.15990476190476191</v>
      </c>
      <c r="M23" s="7">
        <f t="shared" si="3"/>
        <v>0.22752380952380952</v>
      </c>
    </row>
    <row r="24" spans="1:13" x14ac:dyDescent="0.2">
      <c r="A24" s="1">
        <v>550</v>
      </c>
      <c r="C24" s="4">
        <f>A24*C40</f>
        <v>308.00000000000006</v>
      </c>
      <c r="E24" s="8">
        <f>A24/C44*C46+C42</f>
        <v>86.257142857142867</v>
      </c>
      <c r="F24" s="9"/>
      <c r="G24" s="6">
        <f t="shared" si="0"/>
        <v>221.74285714285719</v>
      </c>
      <c r="I24" s="8">
        <f>A24/C44*C46+C42*2</f>
        <v>121.75714285714287</v>
      </c>
      <c r="J24" s="9"/>
      <c r="K24" s="4">
        <f t="shared" si="1"/>
        <v>186.24285714285719</v>
      </c>
      <c r="L24" s="7">
        <f t="shared" si="2"/>
        <v>0.15683116883116885</v>
      </c>
      <c r="M24" s="7">
        <f t="shared" si="3"/>
        <v>0.22137662337662339</v>
      </c>
    </row>
    <row r="25" spans="1:13" x14ac:dyDescent="0.2">
      <c r="A25" s="1">
        <v>575</v>
      </c>
      <c r="C25" s="4">
        <f>A25*C40</f>
        <v>322.00000000000006</v>
      </c>
      <c r="E25" s="5">
        <f>A25/C44*C46+C42</f>
        <v>88.564285714285717</v>
      </c>
      <c r="F25" s="4"/>
      <c r="G25" s="6">
        <f t="shared" si="0"/>
        <v>233.43571428571434</v>
      </c>
      <c r="I25" s="8">
        <f>A25/C44*C46+C42*2</f>
        <v>124.06428571428572</v>
      </c>
      <c r="J25" s="9"/>
      <c r="K25" s="4">
        <f t="shared" si="1"/>
        <v>197.93571428571434</v>
      </c>
      <c r="L25" s="7">
        <f t="shared" si="2"/>
        <v>0.15402484472049691</v>
      </c>
      <c r="M25" s="7">
        <f t="shared" si="3"/>
        <v>0.21576397515527951</v>
      </c>
    </row>
    <row r="26" spans="1:13" x14ac:dyDescent="0.2">
      <c r="A26" s="1">
        <v>600</v>
      </c>
      <c r="C26" s="4">
        <f>A26*C40</f>
        <v>336.00000000000006</v>
      </c>
      <c r="E26" s="5">
        <f>A26/C44*C46+C42</f>
        <v>90.871428571428567</v>
      </c>
      <c r="F26" s="4"/>
      <c r="G26" s="6">
        <f t="shared" si="0"/>
        <v>245.12857142857149</v>
      </c>
      <c r="I26" s="8">
        <f>A26/C44*C46+C42*2</f>
        <v>126.37142857142857</v>
      </c>
      <c r="J26" s="9"/>
      <c r="K26" s="4">
        <f t="shared" si="1"/>
        <v>209.62857142857149</v>
      </c>
      <c r="L26" s="7">
        <f t="shared" si="2"/>
        <v>0.15145238095238095</v>
      </c>
      <c r="M26" s="7">
        <f t="shared" si="3"/>
        <v>0.21061904761904762</v>
      </c>
    </row>
    <row r="27" spans="1:13" x14ac:dyDescent="0.2">
      <c r="A27" s="1">
        <v>625</v>
      </c>
      <c r="C27" s="4">
        <f>A27*C40</f>
        <v>350.00000000000006</v>
      </c>
      <c r="E27" s="5">
        <f>A27/C44*C46+C42</f>
        <v>93.178571428571445</v>
      </c>
      <c r="F27" s="4"/>
      <c r="G27" s="6">
        <f t="shared" si="0"/>
        <v>256.82142857142861</v>
      </c>
      <c r="I27" s="8">
        <f>A27/C44*C46+C42*2</f>
        <v>128.67857142857144</v>
      </c>
      <c r="J27" s="9"/>
      <c r="K27" s="4">
        <f t="shared" si="1"/>
        <v>221.32142857142861</v>
      </c>
      <c r="L27" s="7">
        <f t="shared" si="2"/>
        <v>0.14908571428571432</v>
      </c>
      <c r="M27" s="7">
        <f t="shared" si="3"/>
        <v>0.20588571428571431</v>
      </c>
    </row>
    <row r="28" spans="1:13" x14ac:dyDescent="0.2">
      <c r="A28" s="1">
        <v>650</v>
      </c>
      <c r="C28" s="4">
        <f>A28*C40</f>
        <v>364.00000000000006</v>
      </c>
      <c r="E28" s="5">
        <f>A28/C44*C46+C42</f>
        <v>95.485714285714295</v>
      </c>
      <c r="F28" s="4"/>
      <c r="G28" s="6">
        <f t="shared" si="0"/>
        <v>268.51428571428573</v>
      </c>
      <c r="I28" s="8">
        <f>A28/C44*C46+C42*2</f>
        <v>130.98571428571429</v>
      </c>
      <c r="J28" s="9"/>
      <c r="K28" s="4">
        <f t="shared" si="1"/>
        <v>233.01428571428576</v>
      </c>
      <c r="L28" s="7">
        <f t="shared" si="2"/>
        <v>0.14690109890109893</v>
      </c>
      <c r="M28" s="7">
        <f t="shared" si="3"/>
        <v>0.20151648351648352</v>
      </c>
    </row>
    <row r="29" spans="1:13" x14ac:dyDescent="0.2">
      <c r="A29" s="1">
        <v>675</v>
      </c>
      <c r="C29" s="4">
        <f>A29*C40</f>
        <v>378.00000000000006</v>
      </c>
      <c r="E29" s="5">
        <f>A29/C44*C46+C42</f>
        <v>97.792857142857144</v>
      </c>
      <c r="F29" s="4"/>
      <c r="G29" s="6">
        <f t="shared" si="0"/>
        <v>280.20714285714291</v>
      </c>
      <c r="I29" s="8">
        <f>A29/C44*C46+C42*2</f>
        <v>133.29285714285714</v>
      </c>
      <c r="J29" s="9"/>
      <c r="K29" s="4">
        <f t="shared" si="1"/>
        <v>244.70714285714291</v>
      </c>
      <c r="L29" s="7">
        <f t="shared" si="2"/>
        <v>0.14487830687830688</v>
      </c>
      <c r="M29" s="7">
        <f t="shared" si="3"/>
        <v>0.19747089947089946</v>
      </c>
    </row>
    <row r="30" spans="1:13" x14ac:dyDescent="0.2">
      <c r="A30" s="1">
        <v>700</v>
      </c>
      <c r="C30" s="4">
        <f>A30*C40</f>
        <v>392.00000000000006</v>
      </c>
      <c r="E30" s="5">
        <f>A30/C44*C46+C42</f>
        <v>100.10000000000001</v>
      </c>
      <c r="F30" s="4"/>
      <c r="G30" s="6">
        <f t="shared" si="0"/>
        <v>291.90000000000003</v>
      </c>
      <c r="I30" s="8">
        <f>A30/C44*C46+C42*2</f>
        <v>135.60000000000002</v>
      </c>
      <c r="J30" s="9"/>
      <c r="K30" s="4">
        <f t="shared" si="1"/>
        <v>256.40000000000003</v>
      </c>
      <c r="L30" s="7">
        <f t="shared" si="2"/>
        <v>0.14300000000000002</v>
      </c>
      <c r="M30" s="7">
        <f t="shared" si="3"/>
        <v>0.19371428571428576</v>
      </c>
    </row>
    <row r="31" spans="1:13" x14ac:dyDescent="0.2">
      <c r="A31" s="1">
        <v>750</v>
      </c>
      <c r="C31" s="4">
        <f>A31*C40</f>
        <v>420.00000000000006</v>
      </c>
      <c r="E31" s="5">
        <f>A31/C44*C46+C42</f>
        <v>104.71428571428571</v>
      </c>
      <c r="F31" s="4"/>
      <c r="G31" s="6">
        <f t="shared" si="0"/>
        <v>315.28571428571433</v>
      </c>
      <c r="I31" s="8">
        <f>A31/C44*C46+C42*2</f>
        <v>140.21428571428572</v>
      </c>
      <c r="J31" s="9"/>
      <c r="K31" s="4">
        <f t="shared" si="1"/>
        <v>279.78571428571433</v>
      </c>
      <c r="L31" s="7">
        <f t="shared" si="2"/>
        <v>0.13961904761904761</v>
      </c>
      <c r="M31" s="7">
        <f t="shared" si="3"/>
        <v>0.18695238095238095</v>
      </c>
    </row>
    <row r="32" spans="1:13" x14ac:dyDescent="0.2">
      <c r="A32" s="1">
        <v>800</v>
      </c>
      <c r="C32" s="4">
        <f>A32*C40</f>
        <v>448.00000000000006</v>
      </c>
      <c r="E32" s="5">
        <f>A32/C44*C46+C42</f>
        <v>109.32857142857144</v>
      </c>
      <c r="F32" s="4"/>
      <c r="G32" s="6">
        <f t="shared" si="0"/>
        <v>338.67142857142863</v>
      </c>
      <c r="I32" s="8">
        <f>A32/C44*C46+C42*2</f>
        <v>144.82857142857142</v>
      </c>
      <c r="J32" s="9"/>
      <c r="K32" s="4">
        <f t="shared" si="1"/>
        <v>303.17142857142863</v>
      </c>
      <c r="L32" s="7">
        <f t="shared" si="2"/>
        <v>0.1366607142857143</v>
      </c>
      <c r="M32" s="7">
        <f t="shared" si="3"/>
        <v>0.18103571428571427</v>
      </c>
    </row>
    <row r="33" spans="1:13" x14ac:dyDescent="0.2">
      <c r="A33" s="1">
        <v>850</v>
      </c>
      <c r="C33" s="4">
        <f>A33*C40</f>
        <v>476.00000000000006</v>
      </c>
      <c r="E33" s="5">
        <f>A33/C44*C46+C42</f>
        <v>113.94285714285715</v>
      </c>
      <c r="F33" s="4"/>
      <c r="G33" s="6">
        <f t="shared" si="0"/>
        <v>362.05714285714294</v>
      </c>
      <c r="I33" s="8">
        <f>A33/C44*C46+C42*2</f>
        <v>149.44285714285715</v>
      </c>
      <c r="J33" s="9"/>
      <c r="K33" s="4">
        <f t="shared" si="1"/>
        <v>326.55714285714294</v>
      </c>
      <c r="L33" s="7">
        <f t="shared" si="2"/>
        <v>0.13405042016806723</v>
      </c>
      <c r="M33" s="7">
        <f t="shared" si="3"/>
        <v>0.17581512605042018</v>
      </c>
    </row>
    <row r="34" spans="1:13" x14ac:dyDescent="0.2">
      <c r="A34" s="1">
        <v>900</v>
      </c>
      <c r="C34" s="4">
        <f>A34*C40</f>
        <v>504.00000000000006</v>
      </c>
      <c r="E34" s="5">
        <f>A34/C44*C46+C42</f>
        <v>118.55714285714286</v>
      </c>
      <c r="F34" s="4"/>
      <c r="G34" s="6">
        <f t="shared" si="0"/>
        <v>385.44285714285718</v>
      </c>
      <c r="I34" s="8">
        <f>A34/C44*C46+C42*2</f>
        <v>154.05714285714288</v>
      </c>
      <c r="J34" s="9"/>
      <c r="K34" s="4">
        <f t="shared" si="1"/>
        <v>349.94285714285718</v>
      </c>
      <c r="L34" s="7">
        <f t="shared" si="2"/>
        <v>0.13173015873015873</v>
      </c>
      <c r="M34" s="7">
        <f t="shared" si="3"/>
        <v>0.1711746031746032</v>
      </c>
    </row>
    <row r="35" spans="1:13" x14ac:dyDescent="0.2">
      <c r="A35" s="1">
        <v>950</v>
      </c>
      <c r="C35" s="4">
        <f>A35*C40</f>
        <v>532</v>
      </c>
      <c r="E35" s="5">
        <f>A35/C44*C46+C42</f>
        <v>123.17142857142858</v>
      </c>
      <c r="F35" s="4"/>
      <c r="G35" s="6">
        <f t="shared" si="0"/>
        <v>408.82857142857142</v>
      </c>
      <c r="I35" s="8">
        <f>A35/C44*C46+C42*2</f>
        <v>158.67142857142858</v>
      </c>
      <c r="J35" s="9"/>
      <c r="K35" s="4">
        <f t="shared" si="1"/>
        <v>373.32857142857142</v>
      </c>
      <c r="L35" s="7">
        <f t="shared" si="2"/>
        <v>0.12965413533834588</v>
      </c>
      <c r="M35" s="7">
        <f t="shared" si="3"/>
        <v>0.16702255639097746</v>
      </c>
    </row>
    <row r="36" spans="1:13" x14ac:dyDescent="0.2">
      <c r="A36" s="1">
        <v>1000</v>
      </c>
      <c r="C36" s="4">
        <f>A36*C40</f>
        <v>560</v>
      </c>
      <c r="E36" s="5">
        <f>A36/C44*C46+C42</f>
        <v>127.78571428571429</v>
      </c>
      <c r="F36" s="4"/>
      <c r="G36" s="6">
        <f t="shared" si="0"/>
        <v>432.21428571428572</v>
      </c>
      <c r="I36" s="8">
        <f>A36/C44*C46+C42*2</f>
        <v>163.28571428571428</v>
      </c>
      <c r="J36" s="9"/>
      <c r="K36" s="4">
        <f t="shared" si="1"/>
        <v>396.71428571428572</v>
      </c>
      <c r="L36" s="7">
        <f t="shared" si="2"/>
        <v>0.12778571428571428</v>
      </c>
      <c r="M36" s="7">
        <f t="shared" si="3"/>
        <v>0.16328571428571428</v>
      </c>
    </row>
    <row r="37" spans="1:13" x14ac:dyDescent="0.2">
      <c r="E37" s="5"/>
      <c r="F37" s="4"/>
      <c r="G37" s="6"/>
      <c r="I37" s="8"/>
      <c r="J37" s="9"/>
      <c r="L37" s="7"/>
      <c r="M37" s="7"/>
    </row>
    <row r="39" spans="1:13" ht="13.5" thickBot="1" x14ac:dyDescent="0.25">
      <c r="A39" s="26" t="s">
        <v>6</v>
      </c>
      <c r="B39" s="26"/>
      <c r="C39" s="26"/>
      <c r="D39" s="10"/>
      <c r="E39" s="11"/>
      <c r="F39" s="11"/>
      <c r="G39" s="12"/>
      <c r="H39" s="11"/>
      <c r="I39" s="11"/>
      <c r="J39" s="11"/>
      <c r="K39" s="12"/>
      <c r="L39" s="11"/>
    </row>
    <row r="40" spans="1:13" x14ac:dyDescent="0.2">
      <c r="A40" s="13" t="s">
        <v>3</v>
      </c>
      <c r="C40" s="14">
        <v>0.56000000000000005</v>
      </c>
      <c r="D40" s="14"/>
      <c r="G40" s="25" t="s">
        <v>18</v>
      </c>
    </row>
    <row r="41" spans="1:13" x14ac:dyDescent="0.2">
      <c r="A41" s="1" t="s">
        <v>1</v>
      </c>
    </row>
    <row r="42" spans="1:13" x14ac:dyDescent="0.2">
      <c r="A42" s="13" t="s">
        <v>2</v>
      </c>
      <c r="C42" s="4">
        <v>35.5</v>
      </c>
      <c r="G42" s="25" t="s">
        <v>16</v>
      </c>
    </row>
    <row r="44" spans="1:13" x14ac:dyDescent="0.2">
      <c r="A44" s="13" t="s">
        <v>4</v>
      </c>
      <c r="C44" s="15">
        <v>28</v>
      </c>
      <c r="D44" s="15"/>
      <c r="G44" s="4" t="s">
        <v>7</v>
      </c>
    </row>
    <row r="46" spans="1:13" x14ac:dyDescent="0.2">
      <c r="A46" s="13" t="s">
        <v>5</v>
      </c>
      <c r="C46" s="16">
        <v>2.5840000000000001</v>
      </c>
      <c r="G46" s="22" t="s">
        <v>17</v>
      </c>
      <c r="H46" s="18"/>
      <c r="I46" s="18"/>
      <c r="J46" s="18"/>
      <c r="K46" s="17"/>
      <c r="L46" s="18"/>
    </row>
    <row r="47" spans="1:13" x14ac:dyDescent="0.2">
      <c r="C47" s="16"/>
    </row>
    <row r="48" spans="1:13" x14ac:dyDescent="0.2">
      <c r="A48" s="23" t="s">
        <v>19</v>
      </c>
      <c r="B48" s="23"/>
      <c r="C48" s="24"/>
      <c r="D48" s="9"/>
    </row>
    <row r="49" spans="1:7" x14ac:dyDescent="0.2">
      <c r="C49" s="16"/>
    </row>
    <row r="50" spans="1:7" x14ac:dyDescent="0.2">
      <c r="A50" s="13"/>
      <c r="C50" s="19"/>
      <c r="D50" s="9"/>
    </row>
    <row r="51" spans="1:7" x14ac:dyDescent="0.2">
      <c r="C51" s="16"/>
    </row>
    <row r="52" spans="1:7" x14ac:dyDescent="0.2">
      <c r="A52" s="20"/>
      <c r="B52" s="21"/>
      <c r="C52" s="21"/>
      <c r="D52" s="21"/>
      <c r="E52" s="21"/>
      <c r="F52" s="21"/>
      <c r="G52" s="21"/>
    </row>
  </sheetData>
  <mergeCells count="2">
    <mergeCell ref="A39:C39"/>
    <mergeCell ref="A1:M1"/>
  </mergeCells>
  <phoneticPr fontId="2" type="noConversion"/>
  <hyperlinks>
    <hyperlink ref="G46" r:id="rId1" xr:uid="{00000000-0004-0000-0000-000000000000}"/>
  </hyperlinks>
  <printOptions horizontalCentered="1" verticalCentered="1"/>
  <pageMargins left="0.75" right="0.75" top="1" bottom="1" header="0.5" footer="0.5"/>
  <pageSetup scale="85" orientation="portrait" r:id="rId2"/>
  <headerFooter alignWithMargins="0">
    <oddHeader>&amp;C&amp;"Arial,Bold"Delta State University
Office of Procurement and Auxiliary Services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412215B79F6A4E8A6686C8539CCB3C" ma:contentTypeVersion="10" ma:contentTypeDescription="Create a new document." ma:contentTypeScope="" ma:versionID="a963ead4bd18cb4de95304a41702e2c5">
  <xsd:schema xmlns:xsd="http://www.w3.org/2001/XMLSchema" xmlns:xs="http://www.w3.org/2001/XMLSchema" xmlns:p="http://schemas.microsoft.com/office/2006/metadata/properties" xmlns:ns3="88e16ede-0d2f-476f-8b3c-ec773834cc60" targetNamespace="http://schemas.microsoft.com/office/2006/metadata/properties" ma:root="true" ma:fieldsID="7410353ff6d45f653b04de576a7c9d4f" ns3:_="">
    <xsd:import namespace="88e16ede-0d2f-476f-8b3c-ec773834cc6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e16ede-0d2f-476f-8b3c-ec773834cc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01C061-0EB4-493C-9243-AA56C75DF9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e16ede-0d2f-476f-8b3c-ec773834cc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827E93-D623-4B92-A04D-4C93AE77CD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E49172-4D7C-4244-90C5-9FBB4716160C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88e16ede-0d2f-476f-8b3c-ec773834cc60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Travel Decision</vt:lpstr>
    </vt:vector>
  </TitlesOfParts>
  <Company>Delta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Purchasing</dc:creator>
  <cp:lastModifiedBy>Crystal Beach</cp:lastModifiedBy>
  <cp:lastPrinted>2021-04-06T20:17:02Z</cp:lastPrinted>
  <dcterms:created xsi:type="dcterms:W3CDTF">2007-03-02T20:52:37Z</dcterms:created>
  <dcterms:modified xsi:type="dcterms:W3CDTF">2021-04-06T20:17:26Z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0x010100C0412215B79F6A4E8A6686C8539CCB3C</vt:lpwstr>
  </property>
</Properties>
</file>