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NKHWAJ-C\OneDrive - Texas Department of Transportation\APSLD\Calculator_Updates\"/>
    </mc:Choice>
  </mc:AlternateContent>
  <xr:revisionPtr revIDLastSave="1" documentId="8_{F0F1A2A1-395B-4781-BEB9-988264EAC38B}" xr6:coauthVersionLast="45" xr6:coauthVersionMax="45" xr10:uidLastSave="{432ACC17-6971-42B7-9745-2A0901A39FED}"/>
  <bookViews>
    <workbookView xWindow="3315" yWindow="1650" windowWidth="24090" windowHeight="14415" firstSheet="2" activeTab="3" xr2:uid="{00000000-000D-0000-FFFF-FFFF00000000}"/>
  </bookViews>
  <sheets>
    <sheet name="Intro" sheetId="1" r:id="rId1"/>
    <sheet name="FAQ" sheetId="2" r:id="rId2"/>
    <sheet name="Traffic_Data" sheetId="10" r:id="rId3"/>
    <sheet name="Reduced_Speed" sheetId="4" r:id="rId4"/>
    <sheet name="Increased Travel_Time" sheetId="7" r:id="rId5"/>
    <sheet name="Detour_Distance" sheetId="8" r:id="rId6"/>
    <sheet name="VOT" sheetId="3" r:id="rId7"/>
    <sheet name="CodeChart 03" sheetId="5" r:id="rId8"/>
    <sheet name="Table 1" sheetId="6" r:id="rId9"/>
  </sheets>
  <definedNames>
    <definedName name="CNTY_DIST">'CodeChart 03'!$A$6:$C$30</definedName>
    <definedName name="_xlnm.Print_Titles" localSheetId="7">'CodeChart 03'!$1:$5</definedName>
    <definedName name="Table_VOT">VOT!$F$6:$L$17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8" i="3" l="1"/>
  <c r="N9" i="3"/>
  <c r="N10" i="3"/>
  <c r="N11" i="3"/>
  <c r="N7" i="3"/>
  <c r="M11" i="3"/>
  <c r="M10" i="3"/>
  <c r="M9" i="3"/>
  <c r="M8" i="3"/>
  <c r="M7" i="3"/>
  <c r="M12" i="3"/>
  <c r="N12" i="3"/>
  <c r="E29" i="8" l="1"/>
  <c r="D29" i="8"/>
  <c r="E28" i="8"/>
  <c r="D28" i="8"/>
  <c r="D30" i="8" s="1"/>
  <c r="E30" i="8" l="1"/>
  <c r="D31" i="8" s="1"/>
  <c r="F230" i="6" l="1"/>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6" i="6"/>
  <c r="E21" i="8" l="1"/>
  <c r="D21" i="8"/>
  <c r="E20" i="8"/>
  <c r="D20" i="8"/>
  <c r="D22" i="8" l="1"/>
  <c r="D23" i="8" s="1"/>
  <c r="E22" i="8"/>
  <c r="E23" i="8" s="1"/>
  <c r="E19" i="8"/>
  <c r="E24" i="8" s="1"/>
  <c r="E25" i="8" s="1"/>
  <c r="D19" i="8"/>
  <c r="E18" i="7"/>
  <c r="E19" i="7" s="1"/>
  <c r="D18" i="7"/>
  <c r="D19" i="7" s="1"/>
  <c r="E17" i="7"/>
  <c r="D17" i="7"/>
  <c r="D24" i="8" l="1"/>
  <c r="D25" i="8" s="1"/>
  <c r="D26" i="8" s="1"/>
  <c r="D20" i="7"/>
  <c r="D21" i="7" s="1"/>
  <c r="D22" i="7" s="1"/>
  <c r="E26" i="8"/>
  <c r="E20" i="7"/>
  <c r="E21" i="7" s="1"/>
  <c r="E22" i="7" s="1"/>
  <c r="D27" i="8" l="1"/>
  <c r="D33" i="8" s="1"/>
  <c r="D23" i="7"/>
  <c r="D25" i="7" s="1"/>
  <c r="E20" i="4"/>
  <c r="E19" i="4"/>
  <c r="D20" i="4"/>
  <c r="D19" i="4"/>
  <c r="E18" i="4"/>
  <c r="D18" i="4"/>
  <c r="D21" i="4" l="1"/>
  <c r="F21" i="4" s="1"/>
  <c r="E21" i="4"/>
  <c r="E22" i="4" s="1"/>
  <c r="E23" i="4" s="1"/>
  <c r="E24" i="4" s="1"/>
  <c r="E25" i="4" s="1"/>
  <c r="D22" i="4" l="1"/>
  <c r="D23" i="4" s="1"/>
  <c r="D24" i="4" s="1"/>
  <c r="D25" i="4" s="1"/>
  <c r="D26" i="4" s="1"/>
  <c r="D28" i="4" s="1"/>
  <c r="H14" i="3"/>
  <c r="N13" i="3"/>
  <c r="G14" i="3"/>
  <c r="M13" i="3"/>
  <c r="G15" i="3" l="1"/>
  <c r="M14" i="3"/>
  <c r="H15" i="3"/>
  <c r="N14" i="3"/>
  <c r="H16" i="3" l="1"/>
  <c r="N15" i="3"/>
  <c r="G16" i="3"/>
  <c r="M15" i="3"/>
  <c r="G17" i="3" l="1"/>
  <c r="M17" i="3" s="1"/>
  <c r="M16" i="3"/>
  <c r="H17" i="3"/>
  <c r="N17" i="3" s="1"/>
  <c r="N16" i="3"/>
</calcChain>
</file>

<file path=xl/sharedStrings.xml><?xml version="1.0" encoding="utf-8"?>
<sst xmlns="http://schemas.openxmlformats.org/spreadsheetml/2006/main" count="450" uniqueCount="401">
  <si>
    <t>CPI Year</t>
  </si>
  <si>
    <t>Semiannual Average</t>
  </si>
  <si>
    <t>Annual Avg</t>
  </si>
  <si>
    <t>% change from 2013</t>
  </si>
  <si>
    <t>User Cost / Hour</t>
  </si>
  <si>
    <t>Car</t>
  </si>
  <si>
    <t>Truck</t>
  </si>
  <si>
    <t>Actual</t>
  </si>
  <si>
    <t>Estimated at 2%</t>
  </si>
  <si>
    <t>Reduced Speed Scenario</t>
  </si>
  <si>
    <t>CSJ:</t>
  </si>
  <si>
    <t>Highway / Roadway:</t>
  </si>
  <si>
    <t>County:</t>
  </si>
  <si>
    <t>District:</t>
  </si>
  <si>
    <t>Childress District</t>
  </si>
  <si>
    <t>CHS</t>
  </si>
  <si>
    <t>El Paso District</t>
  </si>
  <si>
    <t>ELP</t>
  </si>
  <si>
    <t>Brownwood District</t>
  </si>
  <si>
    <t>BWD</t>
  </si>
  <si>
    <t>Laredo District</t>
  </si>
  <si>
    <t>LRD</t>
  </si>
  <si>
    <t>Pharr District</t>
  </si>
  <si>
    <t>PHR</t>
  </si>
  <si>
    <t>Beaumont District</t>
  </si>
  <si>
    <t>BMT</t>
  </si>
  <si>
    <t>Atlanta District</t>
  </si>
  <si>
    <t>ATL</t>
  </si>
  <si>
    <t>Dallas District</t>
  </si>
  <si>
    <t>DAL</t>
  </si>
  <si>
    <t>Bryan District</t>
  </si>
  <si>
    <t>BRY</t>
  </si>
  <si>
    <t>Corpus Christi District</t>
  </si>
  <si>
    <t>CRP</t>
  </si>
  <si>
    <t>San Antonio District</t>
  </si>
  <si>
    <t>SAT</t>
  </si>
  <si>
    <t>Austin District</t>
  </si>
  <si>
    <t>AUS</t>
  </si>
  <si>
    <t>Yoakum District</t>
  </si>
  <si>
    <t>YKM</t>
  </si>
  <si>
    <t>Houston District</t>
  </si>
  <si>
    <t>HOU</t>
  </si>
  <si>
    <t>Lufkin District</t>
  </si>
  <si>
    <t>LFK</t>
  </si>
  <si>
    <t>Tyler District</t>
  </si>
  <si>
    <t>TYL</t>
  </si>
  <si>
    <t>Waco District</t>
  </si>
  <si>
    <t>WAC</t>
  </si>
  <si>
    <t>Abilene District</t>
  </si>
  <si>
    <t>ABL</t>
  </si>
  <si>
    <t>San Angelo District</t>
  </si>
  <si>
    <t>SJT</t>
  </si>
  <si>
    <t>Odessa District</t>
  </si>
  <si>
    <t>ODA</t>
  </si>
  <si>
    <t>Lubbock District</t>
  </si>
  <si>
    <t>LBB</t>
  </si>
  <si>
    <t>Amarillo District</t>
  </si>
  <si>
    <t>AMA</t>
  </si>
  <si>
    <t>Wichita Falls District</t>
  </si>
  <si>
    <t>WFS</t>
  </si>
  <si>
    <t>Fort Worth District</t>
  </si>
  <si>
    <t>FTW</t>
  </si>
  <si>
    <t>Paris District</t>
  </si>
  <si>
    <t>PAR</t>
  </si>
  <si>
    <t>Description</t>
  </si>
  <si>
    <t>Acronym</t>
  </si>
  <si>
    <t>Computer Code</t>
  </si>
  <si>
    <t>D/D/O</t>
  </si>
  <si>
    <t>D/D/O  Computer Codes / Acronyms and Descriptions</t>
  </si>
  <si>
    <t>Code Chart  03</t>
  </si>
  <si>
    <t>Last Update:  08/30/17</t>
  </si>
  <si>
    <t xml:space="preserve">Anderson </t>
  </si>
  <si>
    <t>District Number</t>
  </si>
  <si>
    <t xml:space="preserve">County Name </t>
  </si>
  <si>
    <t>County Number</t>
  </si>
  <si>
    <t>County Number/Name With Corresponding District Number</t>
  </si>
  <si>
    <t>Code Chart 04-xref</t>
  </si>
  <si>
    <t>Last Updated:04/01/1999</t>
  </si>
  <si>
    <r>
      <rPr>
        <sz val="11"/>
        <rFont val="Calibri"/>
        <family val="2"/>
        <scheme val="minor"/>
      </rPr>
      <t>Andrews</t>
    </r>
  </si>
  <si>
    <r>
      <rPr>
        <sz val="11"/>
        <rFont val="Calibri"/>
        <family val="2"/>
        <scheme val="minor"/>
      </rPr>
      <t>Angelina</t>
    </r>
  </si>
  <si>
    <r>
      <rPr>
        <sz val="11"/>
        <rFont val="Calibri"/>
        <family val="2"/>
        <scheme val="minor"/>
      </rPr>
      <t>Aransas</t>
    </r>
  </si>
  <si>
    <r>
      <rPr>
        <sz val="11"/>
        <rFont val="Calibri"/>
        <family val="2"/>
        <scheme val="minor"/>
      </rPr>
      <t>Archer</t>
    </r>
  </si>
  <si>
    <r>
      <rPr>
        <sz val="11"/>
        <rFont val="Calibri"/>
        <family val="2"/>
        <scheme val="minor"/>
      </rPr>
      <t>Armstrong</t>
    </r>
  </si>
  <si>
    <r>
      <rPr>
        <sz val="11"/>
        <rFont val="Calibri"/>
        <family val="2"/>
        <scheme val="minor"/>
      </rPr>
      <t>Atascosa</t>
    </r>
  </si>
  <si>
    <r>
      <rPr>
        <sz val="11"/>
        <rFont val="Calibri"/>
        <family val="2"/>
        <scheme val="minor"/>
      </rPr>
      <t>Austin</t>
    </r>
  </si>
  <si>
    <r>
      <rPr>
        <sz val="11"/>
        <rFont val="Calibri"/>
        <family val="2"/>
        <scheme val="minor"/>
      </rPr>
      <t>Bailey</t>
    </r>
  </si>
  <si>
    <r>
      <rPr>
        <sz val="11"/>
        <rFont val="Calibri"/>
        <family val="2"/>
        <scheme val="minor"/>
      </rPr>
      <t>Bandera</t>
    </r>
  </si>
  <si>
    <r>
      <rPr>
        <sz val="11"/>
        <rFont val="Calibri"/>
        <family val="2"/>
        <scheme val="minor"/>
      </rPr>
      <t>Bastrop</t>
    </r>
  </si>
  <si>
    <r>
      <rPr>
        <sz val="11"/>
        <rFont val="Calibri"/>
        <family val="2"/>
        <scheme val="minor"/>
      </rPr>
      <t>Baylor</t>
    </r>
  </si>
  <si>
    <r>
      <rPr>
        <sz val="11"/>
        <rFont val="Calibri"/>
        <family val="2"/>
        <scheme val="minor"/>
      </rPr>
      <t>Bee</t>
    </r>
  </si>
  <si>
    <r>
      <rPr>
        <sz val="11"/>
        <rFont val="Calibri"/>
        <family val="2"/>
        <scheme val="minor"/>
      </rPr>
      <t>Bell</t>
    </r>
  </si>
  <si>
    <r>
      <rPr>
        <sz val="11"/>
        <rFont val="Calibri"/>
        <family val="2"/>
        <scheme val="minor"/>
      </rPr>
      <t>Bexar</t>
    </r>
  </si>
  <si>
    <r>
      <rPr>
        <sz val="11"/>
        <rFont val="Calibri"/>
        <family val="2"/>
        <scheme val="minor"/>
      </rPr>
      <t>Blanco</t>
    </r>
  </si>
  <si>
    <r>
      <rPr>
        <sz val="11"/>
        <rFont val="Calibri"/>
        <family val="2"/>
        <scheme val="minor"/>
      </rPr>
      <t>Borden</t>
    </r>
  </si>
  <si>
    <r>
      <rPr>
        <sz val="11"/>
        <rFont val="Calibri"/>
        <family val="2"/>
        <scheme val="minor"/>
      </rPr>
      <t>Bosque</t>
    </r>
  </si>
  <si>
    <r>
      <rPr>
        <sz val="11"/>
        <rFont val="Calibri"/>
        <family val="2"/>
        <scheme val="minor"/>
      </rPr>
      <t>Bowie</t>
    </r>
  </si>
  <si>
    <r>
      <rPr>
        <sz val="11"/>
        <rFont val="Calibri"/>
        <family val="2"/>
        <scheme val="minor"/>
      </rPr>
      <t>Brazoria</t>
    </r>
  </si>
  <si>
    <r>
      <rPr>
        <sz val="11"/>
        <rFont val="Calibri"/>
        <family val="2"/>
        <scheme val="minor"/>
      </rPr>
      <t>Brazos</t>
    </r>
  </si>
  <si>
    <r>
      <rPr>
        <sz val="11"/>
        <rFont val="Calibri"/>
        <family val="2"/>
        <scheme val="minor"/>
      </rPr>
      <t>Brewster</t>
    </r>
  </si>
  <si>
    <r>
      <rPr>
        <sz val="11"/>
        <rFont val="Calibri"/>
        <family val="2"/>
        <scheme val="minor"/>
      </rPr>
      <t>Briscoe</t>
    </r>
  </si>
  <si>
    <r>
      <rPr>
        <sz val="11"/>
        <rFont val="Calibri"/>
        <family val="2"/>
        <scheme val="minor"/>
      </rPr>
      <t>Brooks</t>
    </r>
  </si>
  <si>
    <r>
      <rPr>
        <sz val="11"/>
        <rFont val="Calibri"/>
        <family val="2"/>
        <scheme val="minor"/>
      </rPr>
      <t>Brown</t>
    </r>
  </si>
  <si>
    <r>
      <rPr>
        <sz val="11"/>
        <rFont val="Calibri"/>
        <family val="2"/>
        <scheme val="minor"/>
      </rPr>
      <t>Burleson</t>
    </r>
  </si>
  <si>
    <r>
      <rPr>
        <sz val="11"/>
        <rFont val="Calibri"/>
        <family val="2"/>
        <scheme val="minor"/>
      </rPr>
      <t>Burnet</t>
    </r>
  </si>
  <si>
    <r>
      <rPr>
        <sz val="11"/>
        <rFont val="Calibri"/>
        <family val="2"/>
        <scheme val="minor"/>
      </rPr>
      <t>Caldwell</t>
    </r>
  </si>
  <si>
    <r>
      <rPr>
        <sz val="11"/>
        <rFont val="Calibri"/>
        <family val="2"/>
        <scheme val="minor"/>
      </rPr>
      <t>Calhoun</t>
    </r>
  </si>
  <si>
    <r>
      <rPr>
        <sz val="11"/>
        <rFont val="Calibri"/>
        <family val="2"/>
        <scheme val="minor"/>
      </rPr>
      <t>Callahan</t>
    </r>
  </si>
  <si>
    <r>
      <rPr>
        <sz val="11"/>
        <rFont val="Calibri"/>
        <family val="2"/>
        <scheme val="minor"/>
      </rPr>
      <t>Cameron</t>
    </r>
  </si>
  <si>
    <r>
      <rPr>
        <sz val="11"/>
        <rFont val="Calibri"/>
        <family val="2"/>
        <scheme val="minor"/>
      </rPr>
      <t>Camp</t>
    </r>
  </si>
  <si>
    <r>
      <rPr>
        <sz val="11"/>
        <rFont val="Calibri"/>
        <family val="2"/>
        <scheme val="minor"/>
      </rPr>
      <t>Carson</t>
    </r>
  </si>
  <si>
    <r>
      <rPr>
        <sz val="11"/>
        <rFont val="Calibri"/>
        <family val="2"/>
        <scheme val="minor"/>
      </rPr>
      <t>Cass</t>
    </r>
  </si>
  <si>
    <r>
      <rPr>
        <sz val="11"/>
        <rFont val="Calibri"/>
        <family val="2"/>
        <scheme val="minor"/>
      </rPr>
      <t>Castro</t>
    </r>
  </si>
  <si>
    <r>
      <rPr>
        <sz val="11"/>
        <rFont val="Calibri"/>
        <family val="2"/>
        <scheme val="minor"/>
      </rPr>
      <t>Chambers</t>
    </r>
  </si>
  <si>
    <r>
      <rPr>
        <sz val="11"/>
        <rFont val="Calibri"/>
        <family val="2"/>
        <scheme val="minor"/>
      </rPr>
      <t>Cherokee</t>
    </r>
  </si>
  <si>
    <r>
      <rPr>
        <sz val="11"/>
        <rFont val="Calibri"/>
        <family val="2"/>
        <scheme val="minor"/>
      </rPr>
      <t>Childress</t>
    </r>
  </si>
  <si>
    <r>
      <rPr>
        <sz val="11"/>
        <rFont val="Calibri"/>
        <family val="2"/>
        <scheme val="minor"/>
      </rPr>
      <t>Clay</t>
    </r>
  </si>
  <si>
    <r>
      <rPr>
        <sz val="11"/>
        <rFont val="Calibri"/>
        <family val="2"/>
        <scheme val="minor"/>
      </rPr>
      <t>Cochran</t>
    </r>
  </si>
  <si>
    <r>
      <rPr>
        <sz val="11"/>
        <rFont val="Calibri"/>
        <family val="2"/>
        <scheme val="minor"/>
      </rPr>
      <t>Coke</t>
    </r>
  </si>
  <si>
    <r>
      <rPr>
        <sz val="11"/>
        <rFont val="Calibri"/>
        <family val="2"/>
        <scheme val="minor"/>
      </rPr>
      <t>Coleman</t>
    </r>
  </si>
  <si>
    <r>
      <rPr>
        <sz val="11"/>
        <rFont val="Calibri"/>
        <family val="2"/>
        <scheme val="minor"/>
      </rPr>
      <t>Collin</t>
    </r>
  </si>
  <si>
    <r>
      <rPr>
        <sz val="11"/>
        <rFont val="Calibri"/>
        <family val="2"/>
        <scheme val="minor"/>
      </rPr>
      <t>Collingsworth</t>
    </r>
  </si>
  <si>
    <r>
      <rPr>
        <sz val="11"/>
        <rFont val="Calibri"/>
        <family val="2"/>
        <scheme val="minor"/>
      </rPr>
      <t>Colorado</t>
    </r>
  </si>
  <si>
    <r>
      <rPr>
        <sz val="11"/>
        <rFont val="Calibri"/>
        <family val="2"/>
        <scheme val="minor"/>
      </rPr>
      <t>Comal</t>
    </r>
  </si>
  <si>
    <r>
      <rPr>
        <sz val="11"/>
        <rFont val="Calibri"/>
        <family val="2"/>
        <scheme val="minor"/>
      </rPr>
      <t>Comanche</t>
    </r>
  </si>
  <si>
    <r>
      <rPr>
        <sz val="11"/>
        <rFont val="Calibri"/>
        <family val="2"/>
        <scheme val="minor"/>
      </rPr>
      <t>Concho</t>
    </r>
  </si>
  <si>
    <r>
      <rPr>
        <sz val="11"/>
        <rFont val="Calibri"/>
        <family val="2"/>
        <scheme val="minor"/>
      </rPr>
      <t>Cooke</t>
    </r>
  </si>
  <si>
    <r>
      <rPr>
        <sz val="11"/>
        <rFont val="Calibri"/>
        <family val="2"/>
        <scheme val="minor"/>
      </rPr>
      <t>Coryell</t>
    </r>
  </si>
  <si>
    <r>
      <rPr>
        <sz val="11"/>
        <rFont val="Calibri"/>
        <family val="2"/>
        <scheme val="minor"/>
      </rPr>
      <t>Cottle</t>
    </r>
  </si>
  <si>
    <r>
      <rPr>
        <sz val="11"/>
        <rFont val="Calibri"/>
        <family val="2"/>
        <scheme val="minor"/>
      </rPr>
      <t>Crane</t>
    </r>
  </si>
  <si>
    <r>
      <rPr>
        <sz val="11"/>
        <rFont val="Calibri"/>
        <family val="2"/>
        <scheme val="minor"/>
      </rPr>
      <t>Crockett</t>
    </r>
  </si>
  <si>
    <r>
      <rPr>
        <sz val="11"/>
        <rFont val="Calibri"/>
        <family val="2"/>
        <scheme val="minor"/>
      </rPr>
      <t>Crosby</t>
    </r>
  </si>
  <si>
    <r>
      <rPr>
        <sz val="11"/>
        <rFont val="Calibri"/>
        <family val="2"/>
        <scheme val="minor"/>
      </rPr>
      <t>Culberson</t>
    </r>
  </si>
  <si>
    <r>
      <rPr>
        <sz val="11"/>
        <rFont val="Calibri"/>
        <family val="2"/>
        <scheme val="minor"/>
      </rPr>
      <t>Dallam</t>
    </r>
  </si>
  <si>
    <r>
      <rPr>
        <sz val="11"/>
        <rFont val="Calibri"/>
        <family val="2"/>
        <scheme val="minor"/>
      </rPr>
      <t>Dallas</t>
    </r>
  </si>
  <si>
    <r>
      <rPr>
        <sz val="11"/>
        <rFont val="Calibri"/>
        <family val="2"/>
        <scheme val="minor"/>
      </rPr>
      <t>Dawson</t>
    </r>
  </si>
  <si>
    <r>
      <rPr>
        <sz val="11"/>
        <rFont val="Calibri"/>
        <family val="2"/>
        <scheme val="minor"/>
      </rPr>
      <t>Deaf Smith</t>
    </r>
  </si>
  <si>
    <r>
      <rPr>
        <sz val="11"/>
        <rFont val="Calibri"/>
        <family val="2"/>
        <scheme val="minor"/>
      </rPr>
      <t>Delta</t>
    </r>
  </si>
  <si>
    <r>
      <rPr>
        <sz val="11"/>
        <rFont val="Calibri"/>
        <family val="2"/>
        <scheme val="minor"/>
      </rPr>
      <t>Denton</t>
    </r>
  </si>
  <si>
    <r>
      <rPr>
        <sz val="11"/>
        <rFont val="Calibri"/>
        <family val="2"/>
        <scheme val="minor"/>
      </rPr>
      <t>DeWitt</t>
    </r>
  </si>
  <si>
    <r>
      <rPr>
        <sz val="11"/>
        <rFont val="Calibri"/>
        <family val="2"/>
        <scheme val="minor"/>
      </rPr>
      <t>Dickens</t>
    </r>
  </si>
  <si>
    <r>
      <rPr>
        <sz val="11"/>
        <rFont val="Calibri"/>
        <family val="2"/>
        <scheme val="minor"/>
      </rPr>
      <t>Dimmitt</t>
    </r>
  </si>
  <si>
    <r>
      <rPr>
        <sz val="11"/>
        <rFont val="Calibri"/>
        <family val="2"/>
        <scheme val="minor"/>
      </rPr>
      <t>Donley</t>
    </r>
  </si>
  <si>
    <r>
      <rPr>
        <sz val="11"/>
        <rFont val="Calibri"/>
        <family val="2"/>
        <scheme val="minor"/>
      </rPr>
      <t>Kenedy</t>
    </r>
  </si>
  <si>
    <r>
      <rPr>
        <sz val="11"/>
        <rFont val="Calibri"/>
        <family val="2"/>
        <scheme val="minor"/>
      </rPr>
      <t>Duval</t>
    </r>
  </si>
  <si>
    <r>
      <rPr>
        <sz val="11"/>
        <rFont val="Calibri"/>
        <family val="2"/>
        <scheme val="minor"/>
      </rPr>
      <t>Eastland</t>
    </r>
  </si>
  <si>
    <r>
      <rPr>
        <sz val="11"/>
        <rFont val="Calibri"/>
        <family val="2"/>
        <scheme val="minor"/>
      </rPr>
      <t>Ector</t>
    </r>
  </si>
  <si>
    <r>
      <rPr>
        <sz val="11"/>
        <rFont val="Calibri"/>
        <family val="2"/>
        <scheme val="minor"/>
      </rPr>
      <t>Edwards</t>
    </r>
  </si>
  <si>
    <r>
      <rPr>
        <sz val="11"/>
        <rFont val="Calibri"/>
        <family val="2"/>
        <scheme val="minor"/>
      </rPr>
      <t>Ellis</t>
    </r>
  </si>
  <si>
    <r>
      <rPr>
        <sz val="11"/>
        <rFont val="Calibri"/>
        <family val="2"/>
        <scheme val="minor"/>
      </rPr>
      <t>El Paso</t>
    </r>
  </si>
  <si>
    <r>
      <rPr>
        <sz val="11"/>
        <rFont val="Calibri"/>
        <family val="2"/>
        <scheme val="minor"/>
      </rPr>
      <t>Erath</t>
    </r>
  </si>
  <si>
    <r>
      <rPr>
        <sz val="11"/>
        <rFont val="Calibri"/>
        <family val="2"/>
        <scheme val="minor"/>
      </rPr>
      <t>Falls</t>
    </r>
  </si>
  <si>
    <r>
      <rPr>
        <sz val="11"/>
        <rFont val="Calibri"/>
        <family val="2"/>
        <scheme val="minor"/>
      </rPr>
      <t>Fannin</t>
    </r>
  </si>
  <si>
    <r>
      <rPr>
        <sz val="11"/>
        <rFont val="Calibri"/>
        <family val="2"/>
        <scheme val="minor"/>
      </rPr>
      <t>Fayette</t>
    </r>
  </si>
  <si>
    <r>
      <rPr>
        <sz val="11"/>
        <rFont val="Calibri"/>
        <family val="2"/>
        <scheme val="minor"/>
      </rPr>
      <t>Fisher</t>
    </r>
  </si>
  <si>
    <r>
      <rPr>
        <sz val="11"/>
        <rFont val="Calibri"/>
        <family val="2"/>
        <scheme val="minor"/>
      </rPr>
      <t>Floyd</t>
    </r>
  </si>
  <si>
    <r>
      <rPr>
        <sz val="11"/>
        <rFont val="Calibri"/>
        <family val="2"/>
        <scheme val="minor"/>
      </rPr>
      <t>Foard</t>
    </r>
  </si>
  <si>
    <r>
      <rPr>
        <sz val="11"/>
        <rFont val="Calibri"/>
        <family val="2"/>
        <scheme val="minor"/>
      </rPr>
      <t>Fort Bend</t>
    </r>
  </si>
  <si>
    <r>
      <rPr>
        <sz val="11"/>
        <rFont val="Calibri"/>
        <family val="2"/>
        <scheme val="minor"/>
      </rPr>
      <t>Franklin</t>
    </r>
  </si>
  <si>
    <r>
      <rPr>
        <sz val="11"/>
        <rFont val="Calibri"/>
        <family val="2"/>
        <scheme val="minor"/>
      </rPr>
      <t>Freestone</t>
    </r>
  </si>
  <si>
    <r>
      <rPr>
        <sz val="11"/>
        <rFont val="Calibri"/>
        <family val="2"/>
        <scheme val="minor"/>
      </rPr>
      <t>Frio</t>
    </r>
  </si>
  <si>
    <r>
      <rPr>
        <sz val="11"/>
        <rFont val="Calibri"/>
        <family val="2"/>
        <scheme val="minor"/>
      </rPr>
      <t>Gaines</t>
    </r>
  </si>
  <si>
    <r>
      <rPr>
        <sz val="11"/>
        <rFont val="Calibri"/>
        <family val="2"/>
        <scheme val="minor"/>
      </rPr>
      <t>Galveston</t>
    </r>
  </si>
  <si>
    <r>
      <rPr>
        <sz val="11"/>
        <rFont val="Calibri"/>
        <family val="2"/>
        <scheme val="minor"/>
      </rPr>
      <t>Garza</t>
    </r>
  </si>
  <si>
    <r>
      <rPr>
        <sz val="11"/>
        <rFont val="Calibri"/>
        <family val="2"/>
        <scheme val="minor"/>
      </rPr>
      <t>Gillespie</t>
    </r>
  </si>
  <si>
    <r>
      <rPr>
        <sz val="11"/>
        <rFont val="Calibri"/>
        <family val="2"/>
        <scheme val="minor"/>
      </rPr>
      <t>Glasscock</t>
    </r>
  </si>
  <si>
    <r>
      <rPr>
        <sz val="11"/>
        <rFont val="Calibri"/>
        <family val="2"/>
        <scheme val="minor"/>
      </rPr>
      <t>Goliad</t>
    </r>
  </si>
  <si>
    <r>
      <rPr>
        <sz val="11"/>
        <rFont val="Calibri"/>
        <family val="2"/>
        <scheme val="minor"/>
      </rPr>
      <t>Gonzales</t>
    </r>
  </si>
  <si>
    <r>
      <rPr>
        <sz val="11"/>
        <rFont val="Calibri"/>
        <family val="2"/>
        <scheme val="minor"/>
      </rPr>
      <t>Gray</t>
    </r>
  </si>
  <si>
    <r>
      <rPr>
        <sz val="11"/>
        <rFont val="Calibri"/>
        <family val="2"/>
        <scheme val="minor"/>
      </rPr>
      <t>Grayson</t>
    </r>
  </si>
  <si>
    <r>
      <rPr>
        <sz val="11"/>
        <rFont val="Calibri"/>
        <family val="2"/>
        <scheme val="minor"/>
      </rPr>
      <t>Gregg</t>
    </r>
  </si>
  <si>
    <r>
      <rPr>
        <sz val="11"/>
        <rFont val="Calibri"/>
        <family val="2"/>
        <scheme val="minor"/>
      </rPr>
      <t>Grimes</t>
    </r>
  </si>
  <si>
    <r>
      <rPr>
        <sz val="11"/>
        <rFont val="Calibri"/>
        <family val="2"/>
        <scheme val="minor"/>
      </rPr>
      <t>Guadalupe</t>
    </r>
  </si>
  <si>
    <r>
      <rPr>
        <sz val="11"/>
        <rFont val="Calibri"/>
        <family val="2"/>
        <scheme val="minor"/>
      </rPr>
      <t>Hale</t>
    </r>
  </si>
  <si>
    <r>
      <rPr>
        <sz val="11"/>
        <rFont val="Calibri"/>
        <family val="2"/>
        <scheme val="minor"/>
      </rPr>
      <t>Hall</t>
    </r>
  </si>
  <si>
    <r>
      <rPr>
        <sz val="11"/>
        <rFont val="Calibri"/>
        <family val="2"/>
        <scheme val="minor"/>
      </rPr>
      <t>Hamilton</t>
    </r>
  </si>
  <si>
    <r>
      <rPr>
        <sz val="11"/>
        <rFont val="Calibri"/>
        <family val="2"/>
        <scheme val="minor"/>
      </rPr>
      <t>Hansford</t>
    </r>
  </si>
  <si>
    <r>
      <rPr>
        <sz val="11"/>
        <rFont val="Calibri"/>
        <family val="2"/>
        <scheme val="minor"/>
      </rPr>
      <t>Hardeman</t>
    </r>
  </si>
  <si>
    <r>
      <rPr>
        <sz val="11"/>
        <rFont val="Calibri"/>
        <family val="2"/>
        <scheme val="minor"/>
      </rPr>
      <t>Hardin</t>
    </r>
  </si>
  <si>
    <r>
      <rPr>
        <sz val="11"/>
        <rFont val="Calibri"/>
        <family val="2"/>
        <scheme val="minor"/>
      </rPr>
      <t>Harris</t>
    </r>
  </si>
  <si>
    <r>
      <rPr>
        <sz val="11"/>
        <rFont val="Calibri"/>
        <family val="2"/>
        <scheme val="minor"/>
      </rPr>
      <t>Harrison</t>
    </r>
  </si>
  <si>
    <r>
      <rPr>
        <sz val="11"/>
        <rFont val="Calibri"/>
        <family val="2"/>
        <scheme val="minor"/>
      </rPr>
      <t>Hartley</t>
    </r>
  </si>
  <si>
    <r>
      <rPr>
        <sz val="11"/>
        <rFont val="Calibri"/>
        <family val="2"/>
        <scheme val="minor"/>
      </rPr>
      <t>Haskell</t>
    </r>
  </si>
  <si>
    <r>
      <rPr>
        <sz val="11"/>
        <rFont val="Calibri"/>
        <family val="2"/>
        <scheme val="minor"/>
      </rPr>
      <t>Hays</t>
    </r>
  </si>
  <si>
    <r>
      <rPr>
        <sz val="11"/>
        <rFont val="Calibri"/>
        <family val="2"/>
        <scheme val="minor"/>
      </rPr>
      <t>Hemphill</t>
    </r>
  </si>
  <si>
    <r>
      <rPr>
        <sz val="11"/>
        <rFont val="Calibri"/>
        <family val="2"/>
        <scheme val="minor"/>
      </rPr>
      <t>Henderson</t>
    </r>
  </si>
  <si>
    <r>
      <rPr>
        <sz val="11"/>
        <rFont val="Calibri"/>
        <family val="2"/>
        <scheme val="minor"/>
      </rPr>
      <t>Hidalgo</t>
    </r>
  </si>
  <si>
    <r>
      <rPr>
        <sz val="11"/>
        <rFont val="Calibri"/>
        <family val="2"/>
        <scheme val="minor"/>
      </rPr>
      <t>Hill</t>
    </r>
  </si>
  <si>
    <r>
      <rPr>
        <sz val="11"/>
        <rFont val="Calibri"/>
        <family val="2"/>
        <scheme val="minor"/>
      </rPr>
      <t>Hockley</t>
    </r>
  </si>
  <si>
    <r>
      <rPr>
        <sz val="11"/>
        <rFont val="Calibri"/>
        <family val="2"/>
        <scheme val="minor"/>
      </rPr>
      <t>Hood</t>
    </r>
  </si>
  <si>
    <r>
      <rPr>
        <sz val="11"/>
        <rFont val="Calibri"/>
        <family val="2"/>
        <scheme val="minor"/>
      </rPr>
      <t>Hopkins</t>
    </r>
  </si>
  <si>
    <r>
      <rPr>
        <sz val="11"/>
        <rFont val="Calibri"/>
        <family val="2"/>
        <scheme val="minor"/>
      </rPr>
      <t>Houston</t>
    </r>
  </si>
  <si>
    <r>
      <rPr>
        <sz val="11"/>
        <rFont val="Calibri"/>
        <family val="2"/>
        <scheme val="minor"/>
      </rPr>
      <t>Howard</t>
    </r>
  </si>
  <si>
    <r>
      <rPr>
        <sz val="11"/>
        <rFont val="Calibri"/>
        <family val="2"/>
        <scheme val="minor"/>
      </rPr>
      <t>Hudspeth</t>
    </r>
  </si>
  <si>
    <r>
      <rPr>
        <sz val="11"/>
        <rFont val="Calibri"/>
        <family val="2"/>
        <scheme val="minor"/>
      </rPr>
      <t>Hunt</t>
    </r>
  </si>
  <si>
    <r>
      <rPr>
        <sz val="11"/>
        <rFont val="Calibri"/>
        <family val="2"/>
        <scheme val="minor"/>
      </rPr>
      <t>Hutchinson</t>
    </r>
  </si>
  <si>
    <r>
      <rPr>
        <sz val="11"/>
        <rFont val="Calibri"/>
        <family val="2"/>
        <scheme val="minor"/>
      </rPr>
      <t>Irion</t>
    </r>
  </si>
  <si>
    <r>
      <rPr>
        <sz val="11"/>
        <rFont val="Calibri"/>
        <family val="2"/>
        <scheme val="minor"/>
      </rPr>
      <t>Jack</t>
    </r>
  </si>
  <si>
    <r>
      <rPr>
        <sz val="11"/>
        <rFont val="Calibri"/>
        <family val="2"/>
        <scheme val="minor"/>
      </rPr>
      <t>Jackson</t>
    </r>
  </si>
  <si>
    <r>
      <rPr>
        <sz val="11"/>
        <rFont val="Calibri"/>
        <family val="2"/>
        <scheme val="minor"/>
      </rPr>
      <t>Jasper</t>
    </r>
  </si>
  <si>
    <r>
      <rPr>
        <sz val="11"/>
        <rFont val="Calibri"/>
        <family val="2"/>
        <scheme val="minor"/>
      </rPr>
      <t>Jeff Davis</t>
    </r>
  </si>
  <si>
    <r>
      <rPr>
        <sz val="11"/>
        <rFont val="Calibri"/>
        <family val="2"/>
        <scheme val="minor"/>
      </rPr>
      <t>Jefferson</t>
    </r>
  </si>
  <si>
    <r>
      <rPr>
        <sz val="11"/>
        <rFont val="Calibri"/>
        <family val="2"/>
        <scheme val="minor"/>
      </rPr>
      <t>Jim Hogg</t>
    </r>
  </si>
  <si>
    <r>
      <rPr>
        <sz val="11"/>
        <rFont val="Calibri"/>
        <family val="2"/>
        <scheme val="minor"/>
      </rPr>
      <t>Jim Wells</t>
    </r>
  </si>
  <si>
    <r>
      <rPr>
        <sz val="11"/>
        <rFont val="Calibri"/>
        <family val="2"/>
        <scheme val="minor"/>
      </rPr>
      <t>Johnson</t>
    </r>
  </si>
  <si>
    <r>
      <rPr>
        <sz val="11"/>
        <rFont val="Calibri"/>
        <family val="2"/>
        <scheme val="minor"/>
      </rPr>
      <t>Jones</t>
    </r>
  </si>
  <si>
    <r>
      <rPr>
        <sz val="11"/>
        <rFont val="Calibri"/>
        <family val="2"/>
        <scheme val="minor"/>
      </rPr>
      <t>Karnes</t>
    </r>
  </si>
  <si>
    <r>
      <rPr>
        <sz val="11"/>
        <rFont val="Calibri"/>
        <family val="2"/>
        <scheme val="minor"/>
      </rPr>
      <t>Kaufman</t>
    </r>
  </si>
  <si>
    <r>
      <rPr>
        <sz val="11"/>
        <rFont val="Calibri"/>
        <family val="2"/>
        <scheme val="minor"/>
      </rPr>
      <t>Kendall</t>
    </r>
  </si>
  <si>
    <r>
      <rPr>
        <sz val="11"/>
        <rFont val="Calibri"/>
        <family val="2"/>
        <scheme val="minor"/>
      </rPr>
      <t>Kent</t>
    </r>
  </si>
  <si>
    <r>
      <rPr>
        <sz val="11"/>
        <rFont val="Calibri"/>
        <family val="2"/>
        <scheme val="minor"/>
      </rPr>
      <t>Kerr</t>
    </r>
  </si>
  <si>
    <r>
      <rPr>
        <sz val="11"/>
        <rFont val="Calibri"/>
        <family val="2"/>
        <scheme val="minor"/>
      </rPr>
      <t>Kimble</t>
    </r>
  </si>
  <si>
    <r>
      <rPr>
        <sz val="11"/>
        <rFont val="Calibri"/>
        <family val="2"/>
        <scheme val="minor"/>
      </rPr>
      <t>King</t>
    </r>
  </si>
  <si>
    <r>
      <rPr>
        <sz val="11"/>
        <rFont val="Calibri"/>
        <family val="2"/>
        <scheme val="minor"/>
      </rPr>
      <t>Kinney</t>
    </r>
  </si>
  <si>
    <r>
      <rPr>
        <sz val="11"/>
        <rFont val="Calibri"/>
        <family val="2"/>
        <scheme val="minor"/>
      </rPr>
      <t>Kleberg</t>
    </r>
  </si>
  <si>
    <r>
      <rPr>
        <sz val="11"/>
        <rFont val="Calibri"/>
        <family val="2"/>
        <scheme val="minor"/>
      </rPr>
      <t>Knox</t>
    </r>
  </si>
  <si>
    <r>
      <rPr>
        <sz val="11"/>
        <rFont val="Calibri"/>
        <family val="2"/>
        <scheme val="minor"/>
      </rPr>
      <t>Lamar</t>
    </r>
  </si>
  <si>
    <r>
      <rPr>
        <sz val="11"/>
        <rFont val="Calibri"/>
        <family val="2"/>
        <scheme val="minor"/>
      </rPr>
      <t>Lamb</t>
    </r>
  </si>
  <si>
    <r>
      <rPr>
        <sz val="11"/>
        <rFont val="Calibri"/>
        <family val="2"/>
        <scheme val="minor"/>
      </rPr>
      <t>Lampasas</t>
    </r>
  </si>
  <si>
    <r>
      <rPr>
        <sz val="11"/>
        <rFont val="Calibri"/>
        <family val="2"/>
        <scheme val="minor"/>
      </rPr>
      <t>La Salle</t>
    </r>
  </si>
  <si>
    <r>
      <rPr>
        <sz val="11"/>
        <rFont val="Calibri"/>
        <family val="2"/>
        <scheme val="minor"/>
      </rPr>
      <t>Lavaca</t>
    </r>
  </si>
  <si>
    <r>
      <rPr>
        <sz val="11"/>
        <rFont val="Calibri"/>
        <family val="2"/>
        <scheme val="minor"/>
      </rPr>
      <t>Lee</t>
    </r>
  </si>
  <si>
    <r>
      <rPr>
        <sz val="11"/>
        <rFont val="Calibri"/>
        <family val="2"/>
        <scheme val="minor"/>
      </rPr>
      <t>Leon</t>
    </r>
  </si>
  <si>
    <r>
      <rPr>
        <sz val="11"/>
        <rFont val="Calibri"/>
        <family val="2"/>
        <scheme val="minor"/>
      </rPr>
      <t>Liberty</t>
    </r>
  </si>
  <si>
    <r>
      <rPr>
        <sz val="11"/>
        <rFont val="Calibri"/>
        <family val="2"/>
        <scheme val="minor"/>
      </rPr>
      <t>Limestone</t>
    </r>
  </si>
  <si>
    <r>
      <rPr>
        <sz val="11"/>
        <rFont val="Calibri"/>
        <family val="2"/>
        <scheme val="minor"/>
      </rPr>
      <t>Lipscomb</t>
    </r>
  </si>
  <si>
    <r>
      <rPr>
        <sz val="11"/>
        <rFont val="Calibri"/>
        <family val="2"/>
        <scheme val="minor"/>
      </rPr>
      <t>Live Oak</t>
    </r>
  </si>
  <si>
    <r>
      <rPr>
        <sz val="11"/>
        <rFont val="Calibri"/>
        <family val="2"/>
        <scheme val="minor"/>
      </rPr>
      <t>Llano</t>
    </r>
  </si>
  <si>
    <r>
      <rPr>
        <sz val="11"/>
        <rFont val="Calibri"/>
        <family val="2"/>
        <scheme val="minor"/>
      </rPr>
      <t>Loving</t>
    </r>
  </si>
  <si>
    <r>
      <rPr>
        <sz val="11"/>
        <rFont val="Calibri"/>
        <family val="2"/>
        <scheme val="minor"/>
      </rPr>
      <t>Lubbock</t>
    </r>
  </si>
  <si>
    <r>
      <rPr>
        <sz val="11"/>
        <rFont val="Calibri"/>
        <family val="2"/>
        <scheme val="minor"/>
      </rPr>
      <t>Lynn</t>
    </r>
  </si>
  <si>
    <r>
      <rPr>
        <sz val="11"/>
        <rFont val="Calibri"/>
        <family val="2"/>
        <scheme val="minor"/>
      </rPr>
      <t>Madison</t>
    </r>
  </si>
  <si>
    <r>
      <rPr>
        <sz val="11"/>
        <rFont val="Calibri"/>
        <family val="2"/>
        <scheme val="minor"/>
      </rPr>
      <t>Marion</t>
    </r>
  </si>
  <si>
    <r>
      <rPr>
        <sz val="11"/>
        <rFont val="Calibri"/>
        <family val="2"/>
        <scheme val="minor"/>
      </rPr>
      <t>Martin</t>
    </r>
  </si>
  <si>
    <r>
      <rPr>
        <sz val="11"/>
        <rFont val="Calibri"/>
        <family val="2"/>
        <scheme val="minor"/>
      </rPr>
      <t>Mason</t>
    </r>
  </si>
  <si>
    <r>
      <rPr>
        <sz val="11"/>
        <rFont val="Calibri"/>
        <family val="2"/>
        <scheme val="minor"/>
      </rPr>
      <t>Matagorda</t>
    </r>
  </si>
  <si>
    <r>
      <rPr>
        <sz val="11"/>
        <rFont val="Calibri"/>
        <family val="2"/>
        <scheme val="minor"/>
      </rPr>
      <t>Maverick</t>
    </r>
  </si>
  <si>
    <r>
      <rPr>
        <sz val="11"/>
        <rFont val="Calibri"/>
        <family val="2"/>
        <scheme val="minor"/>
      </rPr>
      <t>McCulloch</t>
    </r>
  </si>
  <si>
    <r>
      <rPr>
        <sz val="11"/>
        <rFont val="Calibri"/>
        <family val="2"/>
        <scheme val="minor"/>
      </rPr>
      <t>McLennan</t>
    </r>
  </si>
  <si>
    <r>
      <rPr>
        <sz val="11"/>
        <rFont val="Calibri"/>
        <family val="2"/>
        <scheme val="minor"/>
      </rPr>
      <t>McMullen</t>
    </r>
  </si>
  <si>
    <r>
      <rPr>
        <sz val="11"/>
        <rFont val="Calibri"/>
        <family val="2"/>
        <scheme val="minor"/>
      </rPr>
      <t>Medina</t>
    </r>
  </si>
  <si>
    <r>
      <rPr>
        <sz val="11"/>
        <rFont val="Calibri"/>
        <family val="2"/>
        <scheme val="minor"/>
      </rPr>
      <t>Menard</t>
    </r>
  </si>
  <si>
    <r>
      <rPr>
        <sz val="11"/>
        <rFont val="Calibri"/>
        <family val="2"/>
        <scheme val="minor"/>
      </rPr>
      <t>Midland</t>
    </r>
  </si>
  <si>
    <r>
      <rPr>
        <sz val="11"/>
        <rFont val="Calibri"/>
        <family val="2"/>
        <scheme val="minor"/>
      </rPr>
      <t>Milam</t>
    </r>
  </si>
  <si>
    <r>
      <rPr>
        <sz val="11"/>
        <rFont val="Calibri"/>
        <family val="2"/>
        <scheme val="minor"/>
      </rPr>
      <t>Mills</t>
    </r>
  </si>
  <si>
    <r>
      <rPr>
        <sz val="11"/>
        <rFont val="Calibri"/>
        <family val="2"/>
        <scheme val="minor"/>
      </rPr>
      <t>Mitchell</t>
    </r>
  </si>
  <si>
    <r>
      <rPr>
        <sz val="11"/>
        <rFont val="Calibri"/>
        <family val="2"/>
        <scheme val="minor"/>
      </rPr>
      <t>Montague</t>
    </r>
  </si>
  <si>
    <r>
      <rPr>
        <sz val="11"/>
        <rFont val="Calibri"/>
        <family val="2"/>
        <scheme val="minor"/>
      </rPr>
      <t>Montgomery</t>
    </r>
  </si>
  <si>
    <r>
      <rPr>
        <sz val="11"/>
        <rFont val="Calibri"/>
        <family val="2"/>
        <scheme val="minor"/>
      </rPr>
      <t>Moore</t>
    </r>
  </si>
  <si>
    <r>
      <rPr>
        <sz val="11"/>
        <rFont val="Calibri"/>
        <family val="2"/>
        <scheme val="minor"/>
      </rPr>
      <t>Morris</t>
    </r>
  </si>
  <si>
    <r>
      <rPr>
        <sz val="11"/>
        <rFont val="Calibri"/>
        <family val="2"/>
        <scheme val="minor"/>
      </rPr>
      <t>Motley</t>
    </r>
  </si>
  <si>
    <r>
      <rPr>
        <sz val="11"/>
        <rFont val="Calibri"/>
        <family val="2"/>
        <scheme val="minor"/>
      </rPr>
      <t>Nacogdoches</t>
    </r>
  </si>
  <si>
    <r>
      <rPr>
        <sz val="11"/>
        <rFont val="Calibri"/>
        <family val="2"/>
        <scheme val="minor"/>
      </rPr>
      <t>Navarro</t>
    </r>
  </si>
  <si>
    <r>
      <rPr>
        <sz val="11"/>
        <rFont val="Calibri"/>
        <family val="2"/>
        <scheme val="minor"/>
      </rPr>
      <t>Newton</t>
    </r>
  </si>
  <si>
    <r>
      <rPr>
        <sz val="11"/>
        <rFont val="Calibri"/>
        <family val="2"/>
        <scheme val="minor"/>
      </rPr>
      <t>Nolan</t>
    </r>
  </si>
  <si>
    <r>
      <rPr>
        <sz val="11"/>
        <rFont val="Calibri"/>
        <family val="2"/>
        <scheme val="minor"/>
      </rPr>
      <t>Nueces</t>
    </r>
  </si>
  <si>
    <r>
      <rPr>
        <sz val="11"/>
        <rFont val="Calibri"/>
        <family val="2"/>
        <scheme val="minor"/>
      </rPr>
      <t>Ochiltree</t>
    </r>
  </si>
  <si>
    <r>
      <rPr>
        <sz val="11"/>
        <rFont val="Calibri"/>
        <family val="2"/>
        <scheme val="minor"/>
      </rPr>
      <t>Oldham</t>
    </r>
  </si>
  <si>
    <r>
      <rPr>
        <sz val="11"/>
        <rFont val="Calibri"/>
        <family val="2"/>
        <scheme val="minor"/>
      </rPr>
      <t>Orange</t>
    </r>
  </si>
  <si>
    <r>
      <rPr>
        <sz val="11"/>
        <rFont val="Calibri"/>
        <family val="2"/>
        <scheme val="minor"/>
      </rPr>
      <t>Palo Pinto</t>
    </r>
  </si>
  <si>
    <r>
      <rPr>
        <sz val="11"/>
        <rFont val="Calibri"/>
        <family val="2"/>
        <scheme val="minor"/>
      </rPr>
      <t>Panola</t>
    </r>
  </si>
  <si>
    <r>
      <rPr>
        <sz val="11"/>
        <rFont val="Calibri"/>
        <family val="2"/>
        <scheme val="minor"/>
      </rPr>
      <t>Parker</t>
    </r>
  </si>
  <si>
    <r>
      <rPr>
        <sz val="11"/>
        <rFont val="Calibri"/>
        <family val="2"/>
        <scheme val="minor"/>
      </rPr>
      <t>Parmer</t>
    </r>
  </si>
  <si>
    <r>
      <rPr>
        <sz val="11"/>
        <rFont val="Calibri"/>
        <family val="2"/>
        <scheme val="minor"/>
      </rPr>
      <t>Pecos</t>
    </r>
  </si>
  <si>
    <r>
      <rPr>
        <sz val="11"/>
        <rFont val="Calibri"/>
        <family val="2"/>
        <scheme val="minor"/>
      </rPr>
      <t>Polk</t>
    </r>
  </si>
  <si>
    <r>
      <rPr>
        <sz val="11"/>
        <rFont val="Calibri"/>
        <family val="2"/>
        <scheme val="minor"/>
      </rPr>
      <t>Potter</t>
    </r>
  </si>
  <si>
    <r>
      <rPr>
        <sz val="11"/>
        <rFont val="Calibri"/>
        <family val="2"/>
        <scheme val="minor"/>
      </rPr>
      <t>Presidio</t>
    </r>
  </si>
  <si>
    <r>
      <rPr>
        <sz val="11"/>
        <rFont val="Calibri"/>
        <family val="2"/>
        <scheme val="minor"/>
      </rPr>
      <t>Rains</t>
    </r>
  </si>
  <si>
    <r>
      <rPr>
        <sz val="11"/>
        <rFont val="Calibri"/>
        <family val="2"/>
        <scheme val="minor"/>
      </rPr>
      <t>Randall</t>
    </r>
  </si>
  <si>
    <r>
      <rPr>
        <sz val="11"/>
        <rFont val="Calibri"/>
        <family val="2"/>
        <scheme val="minor"/>
      </rPr>
      <t>Reagan</t>
    </r>
  </si>
  <si>
    <r>
      <rPr>
        <sz val="11"/>
        <rFont val="Calibri"/>
        <family val="2"/>
        <scheme val="minor"/>
      </rPr>
      <t>Real</t>
    </r>
  </si>
  <si>
    <r>
      <rPr>
        <sz val="11"/>
        <rFont val="Calibri"/>
        <family val="2"/>
        <scheme val="minor"/>
      </rPr>
      <t>Red River</t>
    </r>
  </si>
  <si>
    <r>
      <rPr>
        <sz val="11"/>
        <rFont val="Calibri"/>
        <family val="2"/>
        <scheme val="minor"/>
      </rPr>
      <t>Reeves</t>
    </r>
  </si>
  <si>
    <r>
      <rPr>
        <sz val="11"/>
        <rFont val="Calibri"/>
        <family val="2"/>
        <scheme val="minor"/>
      </rPr>
      <t>Refugio</t>
    </r>
  </si>
  <si>
    <r>
      <rPr>
        <sz val="11"/>
        <rFont val="Calibri"/>
        <family val="2"/>
        <scheme val="minor"/>
      </rPr>
      <t>Roberts</t>
    </r>
  </si>
  <si>
    <r>
      <rPr>
        <sz val="11"/>
        <rFont val="Calibri"/>
        <family val="2"/>
        <scheme val="minor"/>
      </rPr>
      <t>Robertson</t>
    </r>
  </si>
  <si>
    <r>
      <rPr>
        <sz val="11"/>
        <rFont val="Calibri"/>
        <family val="2"/>
        <scheme val="minor"/>
      </rPr>
      <t>Rockwall</t>
    </r>
  </si>
  <si>
    <r>
      <rPr>
        <sz val="11"/>
        <rFont val="Calibri"/>
        <family val="2"/>
        <scheme val="minor"/>
      </rPr>
      <t>Runnels</t>
    </r>
  </si>
  <si>
    <r>
      <rPr>
        <sz val="11"/>
        <rFont val="Calibri"/>
        <family val="2"/>
        <scheme val="minor"/>
      </rPr>
      <t>Rusk</t>
    </r>
  </si>
  <si>
    <r>
      <rPr>
        <sz val="11"/>
        <rFont val="Calibri"/>
        <family val="2"/>
        <scheme val="minor"/>
      </rPr>
      <t>Sabine</t>
    </r>
  </si>
  <si>
    <r>
      <rPr>
        <sz val="11"/>
        <rFont val="Calibri"/>
        <family val="2"/>
        <scheme val="minor"/>
      </rPr>
      <t>San Augustine</t>
    </r>
  </si>
  <si>
    <r>
      <rPr>
        <sz val="11"/>
        <rFont val="Calibri"/>
        <family val="2"/>
        <scheme val="minor"/>
      </rPr>
      <t>San Jacinto</t>
    </r>
  </si>
  <si>
    <r>
      <rPr>
        <sz val="11"/>
        <rFont val="Calibri"/>
        <family val="2"/>
        <scheme val="minor"/>
      </rPr>
      <t>San Patricio</t>
    </r>
  </si>
  <si>
    <r>
      <rPr>
        <sz val="11"/>
        <rFont val="Calibri"/>
        <family val="2"/>
        <scheme val="minor"/>
      </rPr>
      <t>San Saba</t>
    </r>
  </si>
  <si>
    <r>
      <rPr>
        <sz val="11"/>
        <rFont val="Calibri"/>
        <family val="2"/>
        <scheme val="minor"/>
      </rPr>
      <t>Schleicher</t>
    </r>
  </si>
  <si>
    <r>
      <rPr>
        <sz val="11"/>
        <rFont val="Calibri"/>
        <family val="2"/>
        <scheme val="minor"/>
      </rPr>
      <t>Scurry</t>
    </r>
  </si>
  <si>
    <r>
      <rPr>
        <sz val="11"/>
        <rFont val="Calibri"/>
        <family val="2"/>
        <scheme val="minor"/>
      </rPr>
      <t>Shackelford</t>
    </r>
  </si>
  <si>
    <r>
      <rPr>
        <sz val="11"/>
        <rFont val="Calibri"/>
        <family val="2"/>
        <scheme val="minor"/>
      </rPr>
      <t>Shelby</t>
    </r>
  </si>
  <si>
    <r>
      <rPr>
        <sz val="11"/>
        <rFont val="Calibri"/>
        <family val="2"/>
        <scheme val="minor"/>
      </rPr>
      <t>Sherman</t>
    </r>
  </si>
  <si>
    <r>
      <rPr>
        <sz val="11"/>
        <rFont val="Calibri"/>
        <family val="2"/>
        <scheme val="minor"/>
      </rPr>
      <t>Smith</t>
    </r>
  </si>
  <si>
    <r>
      <rPr>
        <sz val="11"/>
        <rFont val="Calibri"/>
        <family val="2"/>
        <scheme val="minor"/>
      </rPr>
      <t>Somervell</t>
    </r>
  </si>
  <si>
    <r>
      <rPr>
        <sz val="11"/>
        <rFont val="Calibri"/>
        <family val="2"/>
        <scheme val="minor"/>
      </rPr>
      <t>Starr</t>
    </r>
  </si>
  <si>
    <r>
      <rPr>
        <sz val="11"/>
        <rFont val="Calibri"/>
        <family val="2"/>
        <scheme val="minor"/>
      </rPr>
      <t>Stephens</t>
    </r>
  </si>
  <si>
    <r>
      <rPr>
        <sz val="11"/>
        <rFont val="Calibri"/>
        <family val="2"/>
        <scheme val="minor"/>
      </rPr>
      <t>Sterling</t>
    </r>
  </si>
  <si>
    <r>
      <rPr>
        <sz val="11"/>
        <rFont val="Calibri"/>
        <family val="2"/>
        <scheme val="minor"/>
      </rPr>
      <t>Stonewall</t>
    </r>
  </si>
  <si>
    <r>
      <rPr>
        <sz val="11"/>
        <rFont val="Calibri"/>
        <family val="2"/>
        <scheme val="minor"/>
      </rPr>
      <t>Sutton</t>
    </r>
  </si>
  <si>
    <r>
      <rPr>
        <sz val="11"/>
        <rFont val="Calibri"/>
        <family val="2"/>
        <scheme val="minor"/>
      </rPr>
      <t>Swisher</t>
    </r>
  </si>
  <si>
    <r>
      <rPr>
        <sz val="11"/>
        <rFont val="Calibri"/>
        <family val="2"/>
        <scheme val="minor"/>
      </rPr>
      <t>Tarrant</t>
    </r>
  </si>
  <si>
    <r>
      <rPr>
        <sz val="11"/>
        <rFont val="Calibri"/>
        <family val="2"/>
        <scheme val="minor"/>
      </rPr>
      <t>Taylor</t>
    </r>
  </si>
  <si>
    <r>
      <rPr>
        <sz val="11"/>
        <rFont val="Calibri"/>
        <family val="2"/>
        <scheme val="minor"/>
      </rPr>
      <t>Terrell</t>
    </r>
  </si>
  <si>
    <r>
      <rPr>
        <sz val="11"/>
        <rFont val="Calibri"/>
        <family val="2"/>
        <scheme val="minor"/>
      </rPr>
      <t>Terry</t>
    </r>
  </si>
  <si>
    <r>
      <rPr>
        <sz val="11"/>
        <rFont val="Calibri"/>
        <family val="2"/>
        <scheme val="minor"/>
      </rPr>
      <t>Throckmorton</t>
    </r>
  </si>
  <si>
    <r>
      <rPr>
        <sz val="11"/>
        <rFont val="Calibri"/>
        <family val="2"/>
        <scheme val="minor"/>
      </rPr>
      <t>Titus</t>
    </r>
  </si>
  <si>
    <r>
      <rPr>
        <sz val="11"/>
        <rFont val="Calibri"/>
        <family val="2"/>
        <scheme val="minor"/>
      </rPr>
      <t>Tom Green</t>
    </r>
  </si>
  <si>
    <r>
      <rPr>
        <sz val="11"/>
        <rFont val="Calibri"/>
        <family val="2"/>
        <scheme val="minor"/>
      </rPr>
      <t>Travis</t>
    </r>
  </si>
  <si>
    <r>
      <rPr>
        <sz val="11"/>
        <rFont val="Calibri"/>
        <family val="2"/>
        <scheme val="minor"/>
      </rPr>
      <t>Trinity</t>
    </r>
  </si>
  <si>
    <r>
      <rPr>
        <sz val="11"/>
        <rFont val="Calibri"/>
        <family val="2"/>
        <scheme val="minor"/>
      </rPr>
      <t>Tyler</t>
    </r>
  </si>
  <si>
    <r>
      <rPr>
        <sz val="11"/>
        <rFont val="Calibri"/>
        <family val="2"/>
        <scheme val="minor"/>
      </rPr>
      <t>Upshur</t>
    </r>
  </si>
  <si>
    <r>
      <rPr>
        <sz val="11"/>
        <rFont val="Calibri"/>
        <family val="2"/>
        <scheme val="minor"/>
      </rPr>
      <t>Upton</t>
    </r>
  </si>
  <si>
    <r>
      <rPr>
        <sz val="11"/>
        <rFont val="Calibri"/>
        <family val="2"/>
        <scheme val="minor"/>
      </rPr>
      <t>Uvalde</t>
    </r>
  </si>
  <si>
    <r>
      <rPr>
        <sz val="11"/>
        <rFont val="Calibri"/>
        <family val="2"/>
        <scheme val="minor"/>
      </rPr>
      <t>Val Verde</t>
    </r>
  </si>
  <si>
    <r>
      <rPr>
        <sz val="11"/>
        <rFont val="Calibri"/>
        <family val="2"/>
        <scheme val="minor"/>
      </rPr>
      <t>Van Zandt</t>
    </r>
  </si>
  <si>
    <r>
      <rPr>
        <sz val="11"/>
        <rFont val="Calibri"/>
        <family val="2"/>
        <scheme val="minor"/>
      </rPr>
      <t>Victoria</t>
    </r>
  </si>
  <si>
    <r>
      <rPr>
        <sz val="11"/>
        <rFont val="Calibri"/>
        <family val="2"/>
        <scheme val="minor"/>
      </rPr>
      <t>Walker</t>
    </r>
  </si>
  <si>
    <r>
      <rPr>
        <sz val="11"/>
        <rFont val="Calibri"/>
        <family val="2"/>
        <scheme val="minor"/>
      </rPr>
      <t>Waller</t>
    </r>
  </si>
  <si>
    <r>
      <rPr>
        <sz val="11"/>
        <rFont val="Calibri"/>
        <family val="2"/>
        <scheme val="minor"/>
      </rPr>
      <t>Ward</t>
    </r>
  </si>
  <si>
    <r>
      <rPr>
        <sz val="11"/>
        <rFont val="Calibri"/>
        <family val="2"/>
        <scheme val="minor"/>
      </rPr>
      <t>Washington</t>
    </r>
  </si>
  <si>
    <r>
      <rPr>
        <sz val="11"/>
        <rFont val="Calibri"/>
        <family val="2"/>
        <scheme val="minor"/>
      </rPr>
      <t>Webb</t>
    </r>
  </si>
  <si>
    <r>
      <rPr>
        <sz val="11"/>
        <rFont val="Calibri"/>
        <family val="2"/>
        <scheme val="minor"/>
      </rPr>
      <t>Wharton</t>
    </r>
  </si>
  <si>
    <r>
      <rPr>
        <sz val="11"/>
        <rFont val="Calibri"/>
        <family val="2"/>
        <scheme val="minor"/>
      </rPr>
      <t>Wheeler</t>
    </r>
  </si>
  <si>
    <r>
      <rPr>
        <sz val="11"/>
        <rFont val="Calibri"/>
        <family val="2"/>
        <scheme val="minor"/>
      </rPr>
      <t>Wichita</t>
    </r>
  </si>
  <si>
    <r>
      <rPr>
        <sz val="11"/>
        <rFont val="Calibri"/>
        <family val="2"/>
        <scheme val="minor"/>
      </rPr>
      <t>Wilbarger</t>
    </r>
  </si>
  <si>
    <r>
      <rPr>
        <sz val="11"/>
        <rFont val="Calibri"/>
        <family val="2"/>
        <scheme val="minor"/>
      </rPr>
      <t>Willacy</t>
    </r>
  </si>
  <si>
    <r>
      <rPr>
        <sz val="11"/>
        <rFont val="Calibri"/>
        <family val="2"/>
        <scheme val="minor"/>
      </rPr>
      <t>Williamson</t>
    </r>
  </si>
  <si>
    <r>
      <rPr>
        <sz val="11"/>
        <rFont val="Calibri"/>
        <family val="2"/>
        <scheme val="minor"/>
      </rPr>
      <t>Wilson</t>
    </r>
  </si>
  <si>
    <r>
      <rPr>
        <sz val="11"/>
        <rFont val="Calibri"/>
        <family val="2"/>
        <scheme val="minor"/>
      </rPr>
      <t>Winkler</t>
    </r>
  </si>
  <si>
    <r>
      <rPr>
        <sz val="11"/>
        <rFont val="Calibri"/>
        <family val="2"/>
        <scheme val="minor"/>
      </rPr>
      <t>Wise</t>
    </r>
  </si>
  <si>
    <r>
      <rPr>
        <sz val="11"/>
        <rFont val="Calibri"/>
        <family val="2"/>
        <scheme val="minor"/>
      </rPr>
      <t>Wood</t>
    </r>
  </si>
  <si>
    <r>
      <rPr>
        <sz val="11"/>
        <rFont val="Calibri"/>
        <family val="2"/>
        <scheme val="minor"/>
      </rPr>
      <t>Yoakum</t>
    </r>
  </si>
  <si>
    <r>
      <rPr>
        <sz val="11"/>
        <rFont val="Calibri"/>
        <family val="2"/>
        <scheme val="minor"/>
      </rPr>
      <t>Young</t>
    </r>
  </si>
  <si>
    <r>
      <rPr>
        <sz val="11"/>
        <rFont val="Calibri"/>
        <family val="2"/>
        <scheme val="minor"/>
      </rPr>
      <t>Zapata</t>
    </r>
  </si>
  <si>
    <r>
      <rPr>
        <sz val="11"/>
        <rFont val="Calibri"/>
        <family val="2"/>
        <scheme val="minor"/>
      </rPr>
      <t>Zavala</t>
    </r>
  </si>
  <si>
    <t>Length of the Work Zone (Miles):</t>
  </si>
  <si>
    <t>Original Posted Speed (MPH):</t>
  </si>
  <si>
    <t>Work Zone Speed (MPH):</t>
  </si>
  <si>
    <t>Inputs</t>
  </si>
  <si>
    <t>Delay Cost per Vehicle:</t>
  </si>
  <si>
    <t>Delay Cost per Day:</t>
  </si>
  <si>
    <t>Delay Cost for Work Zone Duration:</t>
  </si>
  <si>
    <t>Total Delay Cost for Work Zone Duration:</t>
  </si>
  <si>
    <t>Average Delay Cost per Day:</t>
  </si>
  <si>
    <t>Hourly Value of Time:</t>
  </si>
  <si>
    <t>Travel Time Posted Speed (Secs):</t>
  </si>
  <si>
    <t>Travel Time Work Zone Speed (Secs):</t>
  </si>
  <si>
    <t>Additional Travel Time (Secs):</t>
  </si>
  <si>
    <t>Additional Travel Time (Hours):</t>
  </si>
  <si>
    <t>Fill in all the Highlighted Cells</t>
  </si>
  <si>
    <t>Time to Drive the Roadway Section (Mins):</t>
  </si>
  <si>
    <t>Delay (Mins):</t>
  </si>
  <si>
    <t>Delay (Hours):</t>
  </si>
  <si>
    <t>Delay Cost per Vehicle ($):</t>
  </si>
  <si>
    <t>Delay Cost per Day ($):</t>
  </si>
  <si>
    <t>Travel time along normal route (Secs):</t>
  </si>
  <si>
    <t>Travel time along detour route (Secs):</t>
  </si>
  <si>
    <t>Length of the normal route (Miles):</t>
  </si>
  <si>
    <t>Length of the detour route (Miles):</t>
  </si>
  <si>
    <t>Posted speed on normal route (MPH):</t>
  </si>
  <si>
    <t>Posted speed on detour route (MPH):</t>
  </si>
  <si>
    <t>Delay (Secs):</t>
  </si>
  <si>
    <t>Delay Cost per vehicle ($):</t>
  </si>
  <si>
    <t>Detour resulting in Additional Distance and Different Speed</t>
  </si>
  <si>
    <t>Calculations</t>
  </si>
  <si>
    <t>Project Information</t>
  </si>
  <si>
    <t>Results</t>
  </si>
  <si>
    <t>District</t>
  </si>
  <si>
    <t>VOC</t>
  </si>
  <si>
    <t>Letting Year</t>
  </si>
  <si>
    <t>Project Letting Year:</t>
  </si>
  <si>
    <t>Vehicle Operating Costs ($/miles):</t>
  </si>
  <si>
    <t>Additional Miles from detour (Veh-Miles):</t>
  </si>
  <si>
    <t>Average Road Users Cost per Day ($):</t>
  </si>
  <si>
    <t>Additional Vehicle Operating Costs ($):</t>
  </si>
  <si>
    <t>Time to drive the detour or work zone (Mins):</t>
  </si>
  <si>
    <t>Obtaining Traffic Data for Road User Cost Calculation</t>
  </si>
  <si>
    <t>Overview of Traffic Data and Sources</t>
  </si>
  <si>
    <t>Statewide Planning Map Overview</t>
  </si>
  <si>
    <t>https://www.txdot.gov/apps/statewide_mapping/StatewidePlanningMap.html</t>
  </si>
  <si>
    <t>Available at the following URL:</t>
  </si>
  <si>
    <t xml:space="preserve">In some cases, AADT from the Statewide Planning Map or STARS II may prove to be insufficient for RUC calculations. If traffic modeling or simulations are deemed necessary, users should contact personnel within their relevant district or division. If no internal personnel are available, consult with the relevant district about using a consultant to produce traffic models and simulations.
</t>
  </si>
  <si>
    <t>Using the “Roadway Inventory – On-System Roadbeds” overlay to obtain traffic data from the Statewide Planning Map</t>
  </si>
  <si>
    <r>
      <t xml:space="preserve">The "AADT" overlay on the Statewide Planning Map is </t>
    </r>
    <r>
      <rPr>
        <b/>
        <u/>
        <sz val="11"/>
        <color theme="1"/>
        <rFont val="Calibri"/>
        <family val="2"/>
        <scheme val="minor"/>
      </rPr>
      <t>not</t>
    </r>
    <r>
      <rPr>
        <sz val="11"/>
        <color theme="1"/>
        <rFont val="Calibri"/>
        <family val="2"/>
        <scheme val="minor"/>
      </rPr>
      <t xml:space="preserve"> recommended for the purpose of RUC calculation because it combines mainlanes and frontage AADT into a single value. Furthermore, data are presented in point format (based on traffic stations), and additional analysis is required to determine the correct AADT value between any two given points.
The "Roadway Inventory – On-System Roadbeds" overlay is recommended for the purpose of RUC calculation instead of the "AADT" overlay. The certified annual Roadway Inventory file is the source of data for this overlay.</t>
    </r>
  </si>
  <si>
    <t>STARS II Overview and Traffic Data Support</t>
  </si>
  <si>
    <t xml:space="preserve">Traffic data are presented in a linear format (coded to TxDOT linework). With the "Roadway Inventory - On-System Roadbeds" overlay selected, any On-System roadbed can be selected in the map. The resulting pop-up displays multiple Roadway Inventory data items for the extent of the highlighted linework segment. These include the necessary "AADT" figure (the most current year available) and "Truck Percent."
AADT is combined across mainlanes (bi-directional). Selecting the right or left roadbed of a divided highway will display the total AADT for both directions on the mainlanes. If AADT is needed for a single direction only, an analysis of traffic data in the STARS II system will be necessary.  Please see the next section, "STARS II Overview and Traffic Data Support." 
Right and left frontage roads have unique AADT values in the "Roadway Inventory - On-System Roadbeds" overlay and can be evaluated separately from the mainlanes, if relevant to a construction project.
To calculate the AADT of trucks only, multiply AADT by the Truck Percent for a given segment. The resulting "Truck AADT" can be subtracted from the total AADT to derive the "Car AADT" as required for the RUC calculation.
NOTE:  A construction project may include multiple Roadway Inventory segments within its limits. If there are multiple AADT values to consider within the project limits, professional judgement will be necessary to determine the most appropriate value. One option is to use the predominant AADT value, based on length, within the project limits. If there is no clear predominant value, a simple approach is to use the highest AADT value within the project limits. There may also be instances in which an average, weighted by segment length, could be considered.  However, due to the complexities associated with the overlap of Roadway Inventory traffic segments, multiple AADT assignments, and project specific limits, a weighted average method might be more challenging to use.
</t>
  </si>
  <si>
    <t>Instructions for obtaining traffic data (ADT) can be found on the Traffic_Data tab.</t>
  </si>
  <si>
    <r>
      <t xml:space="preserve">When performing a Road User Cost (RUC) calculation, an Average Daily Traffic (ADT) input is required. The Transportation Planning and Programming Division (TPP) recommends using </t>
    </r>
    <r>
      <rPr>
        <b/>
        <u/>
        <sz val="11"/>
        <color theme="1"/>
        <rFont val="Calibri"/>
        <family val="2"/>
        <scheme val="minor"/>
      </rPr>
      <t>Annual</t>
    </r>
    <r>
      <rPr>
        <sz val="11"/>
        <color theme="1"/>
        <rFont val="Calibri"/>
        <family val="2"/>
        <scheme val="minor"/>
      </rPr>
      <t xml:space="preserve"> Average Daily Traffic (AADT) data for the ADT input, as this represents the certified and annualized traffic data. TPP recommends obtaining AADT from the Statewide Planning Map or STARS II system. 
The Statewide Planning Map is an easy-to-use resource for obtaining bi-directional (two-way) traffic data, as well as traffic data for frontage roads. It would therefore be sufficient for performing Road User Cost (RUC) calculations where directionality is not a requirement. Projects which require traffic data for a single direction could instead utilize the STARS II system. Sources of AADT data other than the Statewide Planning Map or STARS II could have other considerations or limitations that may not be suitable for RUC calculations.</t>
    </r>
  </si>
  <si>
    <t>TPP_RUCLD.AADT@txdot.gov</t>
  </si>
  <si>
    <t xml:space="preserve">Please note that RUC calculations rely on certified AADT values. Other volume data available within STARS II are not recommended, as these data are not reflective of the certified and published AADT figures. Seasonal factors in STARS II are specifically applied to annualize short-term counts, and time factors do not exist in STARS II. Therefore, neither would be recommended for the purpose of RUC calculations.
</t>
  </si>
  <si>
    <t>Traffic data are presented in a point format (based upon traffic stations). Using the STARS II system and correctly interpreting traffic data requires training beyond the scope of this overview. STARS II training and support are available—Please contact the TPP Traffic Analysis Section System Support Data Liaison at:</t>
  </si>
  <si>
    <t xml:space="preserve">The STARS II system is necessary for obtaining directional traffic data. This is because the Statewide Planning Map only represents bi-directional (two way) traffic data on the mainlanes. 
STARS II is available at the following URL:
</t>
  </si>
  <si>
    <t>txdot.ms2soft.com</t>
  </si>
  <si>
    <t>AADT of Section:</t>
  </si>
  <si>
    <t>AADT of Detoured Section:</t>
  </si>
  <si>
    <t xml:space="preserve">The Average Delay Cost / Day is the Road Users Cost for this scenario. </t>
  </si>
  <si>
    <t>Detour resulting in Additional Travel Time using Increased Travel Time</t>
  </si>
  <si>
    <t>Work Zone Road Users Costs</t>
  </si>
  <si>
    <t>Duration of Work Zone (Days):</t>
  </si>
  <si>
    <t>Actual Growth in VOT</t>
  </si>
  <si>
    <t>Comparing Traffic Data Sources</t>
  </si>
  <si>
    <r>
      <t xml:space="preserve">• </t>
    </r>
    <r>
      <rPr>
        <b/>
        <sz val="11"/>
        <color theme="1"/>
        <rFont val="Calibri"/>
        <family val="2"/>
        <scheme val="minor"/>
      </rPr>
      <t>Statewide Planning Map</t>
    </r>
    <r>
      <rPr>
        <sz val="11"/>
        <color theme="1"/>
        <rFont val="Calibri"/>
        <family val="2"/>
        <scheme val="minor"/>
      </rPr>
      <t xml:space="preserve"> – Presents traffic data in a linear format.  Appropriate for use where directionality on the main lanes is not a consideration.  Examples:  A segment of a highway where the work zone involves traffic in both directions, or a work zone that only involves a frontage roadbed.</t>
    </r>
  </si>
  <si>
    <r>
      <t xml:space="preserve">The APSLD handbook provides a detailed description of the two key sources for obtaining traffic data for a roadway. It is </t>
    </r>
    <r>
      <rPr>
        <b/>
        <u/>
        <sz val="11"/>
        <color theme="1"/>
        <rFont val="Calibri"/>
        <family val="2"/>
        <scheme val="minor"/>
      </rPr>
      <t>highly recommended</t>
    </r>
    <r>
      <rPr>
        <sz val="11"/>
        <color theme="1"/>
        <rFont val="Calibri"/>
        <family val="2"/>
        <scheme val="minor"/>
      </rPr>
      <t xml:space="preserve"> that the users review Appendix A of the APSLD Handbook before using the APSLD calculator. A quick comparison of the two primary traffic data sources is noted in the Table below.</t>
    </r>
  </si>
  <si>
    <r>
      <t xml:space="preserve">• </t>
    </r>
    <r>
      <rPr>
        <b/>
        <sz val="11"/>
        <color theme="1"/>
        <rFont val="Calibri"/>
        <family val="2"/>
        <scheme val="minor"/>
      </rPr>
      <t>STARS II</t>
    </r>
    <r>
      <rPr>
        <sz val="11"/>
        <color theme="1"/>
        <rFont val="Calibri"/>
        <family val="2"/>
        <scheme val="minor"/>
      </rPr>
      <t xml:space="preserve"> – Presents traffic data in a point format.  Appropriate for use where directionality is needed on the main lanes or where data is needed for specific traffic stations.  Examples:  A segment of a highway where the work zone only involves the southbound roadbed, or a work zone at an intersection where individual traffic stations need to be identified.</t>
    </r>
  </si>
  <si>
    <r>
      <t xml:space="preserve">• </t>
    </r>
    <r>
      <rPr>
        <b/>
        <sz val="11"/>
        <color theme="1"/>
        <rFont val="Calibri"/>
        <family val="2"/>
        <scheme val="minor"/>
      </rPr>
      <t>Traffic Modeling from district staff or a consultant</t>
    </r>
    <r>
      <rPr>
        <sz val="11"/>
        <color theme="1"/>
        <rFont val="Calibri"/>
        <family val="2"/>
        <scheme val="minor"/>
      </rPr>
      <t xml:space="preserve"> – Appropriate when the Statewide Planning Map or STARS II are not sufficient to determine the traffic data within the work zone limits.  Example:  A complex interchange of two highways in a metro area.  Numerous connectors and ramps make a simple analysis impossible.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</si>
</sst>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quot;$&quot;#,##0.00"/>
    <numFmt numFmtId="165" formatCode="###0;###0"/>
    <numFmt numFmtId="166" formatCode="_(* #,##0.000_);_(* \(#,##0.000\);_(* &quot;-&quot;??_);_(@_)"/>
    <numFmt numFmtId="167" formatCode="&quot;$&quot;#,##0"/>
    <numFmt numFmtId="168" formatCode="_(* #,##0.0_);_(* \(#,##0.0\);_(* &quot;-&quot;??_);_(@_)"/>
    <numFmt numFmtId="169" formatCode="_(* #,##0_);_(* \(#,##0\);_(* &quot;-&quot;??_);_(@_)"/>
    <numFmt numFmtId="170" formatCode="0.0%"/>
  </numFmts>
  <fonts count="24" x14ac:knownFonts="1">
    <font>
      <sz val="11"/>
      <color theme="1"/>
      <name val="Calibri"/>
      <family val="2"/>
      <scheme val="minor"/>
    </font>
    <font>
      <b/>
      <sz val="11"/>
      <color theme="1"/>
      <name val="Calibri"/>
      <family val="2"/>
      <scheme val="minor"/>
    </font>
    <font>
      <sz val="11"/>
      <color theme="1" tint="0.34998626667073579"/>
      <name val="Calibri"/>
      <family val="2"/>
      <scheme val="minor"/>
    </font>
    <font>
      <sz val="11"/>
      <color theme="1"/>
      <name val="Calibri"/>
      <family val="2"/>
      <scheme val="minor"/>
    </font>
    <font>
      <sz val="12"/>
      <color theme="1"/>
      <name val="Calibri"/>
      <family val="2"/>
      <scheme val="minor"/>
    </font>
    <font>
      <sz val="10"/>
      <name val="Arial"/>
      <family val="2"/>
    </font>
    <font>
      <sz val="10"/>
      <color rgb="FFFF0000"/>
      <name val="Arial"/>
      <family val="2"/>
    </font>
    <font>
      <b/>
      <sz val="10"/>
      <name val="Arial"/>
      <family val="2"/>
    </font>
    <font>
      <sz val="10"/>
      <color rgb="FF000000"/>
      <name val="Times New Roman"/>
      <family val="1"/>
    </font>
    <font>
      <b/>
      <sz val="11"/>
      <color rgb="FF000000"/>
      <name val="Times New Roman"/>
      <family val="1"/>
    </font>
    <font>
      <sz val="11"/>
      <color rgb="FF000000"/>
      <name val="Calibri"/>
      <family val="2"/>
      <scheme val="minor"/>
    </font>
    <font>
      <sz val="11"/>
      <name val="Calibri"/>
      <family val="2"/>
      <scheme val="minor"/>
    </font>
    <font>
      <b/>
      <sz val="14"/>
      <color theme="1"/>
      <name val="Calibri"/>
      <family val="2"/>
      <scheme val="minor"/>
    </font>
    <font>
      <u/>
      <sz val="11"/>
      <color theme="10"/>
      <name val="Calibri"/>
      <family val="2"/>
      <scheme val="minor"/>
    </font>
    <font>
      <b/>
      <sz val="11"/>
      <color rgb="FF3F3F3F"/>
      <name val="Calibri"/>
      <family val="2"/>
      <scheme val="minor"/>
    </font>
    <font>
      <b/>
      <sz val="11"/>
      <color rgb="FFFA7D00"/>
      <name val="Calibri"/>
      <family val="2"/>
      <scheme val="minor"/>
    </font>
    <font>
      <b/>
      <sz val="12"/>
      <color theme="1"/>
      <name val="Calibri"/>
      <family val="2"/>
      <scheme val="minor"/>
    </font>
    <font>
      <b/>
      <sz val="16"/>
      <color theme="1"/>
      <name val="Calibri"/>
      <family val="2"/>
      <scheme val="minor"/>
    </font>
    <font>
      <b/>
      <sz val="14"/>
      <color rgb="FF3F3F3F"/>
      <name val="Calibri"/>
      <family val="2"/>
      <scheme val="minor"/>
    </font>
    <font>
      <sz val="12"/>
      <color rgb="FFFA7D00"/>
      <name val="Calibri"/>
      <family val="2"/>
      <scheme val="minor"/>
    </font>
    <font>
      <sz val="11"/>
      <color rgb="FF000000"/>
      <name val="Times New Roman"/>
      <family val="1"/>
    </font>
    <font>
      <b/>
      <u/>
      <sz val="11"/>
      <color theme="1"/>
      <name val="Calibri"/>
      <family val="2"/>
      <scheme val="minor"/>
    </font>
    <font>
      <b/>
      <sz val="11"/>
      <color theme="10"/>
      <name val="Calibri"/>
      <family val="2"/>
      <scheme val="minor"/>
    </font>
    <font>
      <b/>
      <sz val="16"/>
      <color theme="3"/>
      <name val="Calisto MT"/>
      <family val="1"/>
    </font>
  </fonts>
  <fills count="12">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indexed="22"/>
        <bgColor indexed="64"/>
      </patternFill>
    </fill>
    <fill>
      <patternFill patternType="solid">
        <fgColor rgb="FFFFFFFF"/>
      </patternFill>
    </fill>
    <fill>
      <patternFill patternType="solid">
        <fgColor rgb="FFFFC000"/>
        <bgColor indexed="64"/>
      </patternFill>
    </fill>
    <fill>
      <patternFill patternType="solid">
        <fgColor rgb="FFF2F2F2"/>
      </patternFill>
    </fill>
    <fill>
      <patternFill patternType="solid">
        <fgColor rgb="FFFFFFCC"/>
      </patternFill>
    </fill>
    <fill>
      <patternFill patternType="solid">
        <fgColor theme="2" tint="-0.749992370372631"/>
        <bgColor indexed="64"/>
      </patternFill>
    </fill>
    <fill>
      <patternFill patternType="solid">
        <fgColor theme="0"/>
        <bgColor indexed="64"/>
      </patternFill>
    </fill>
    <fill>
      <patternFill patternType="solid">
        <fgColor rgb="FF92D050"/>
        <bgColor indexed="64"/>
      </patternFill>
    </fill>
  </fills>
  <borders count="50">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right style="thin">
        <color rgb="FF7F7F7F"/>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style="thin">
        <color indexed="64"/>
      </right>
      <top/>
      <bottom/>
      <diagonal/>
    </border>
    <border>
      <left style="thin">
        <color rgb="FFB2B2B2"/>
      </left>
      <right style="thin">
        <color rgb="FFB2B2B2"/>
      </right>
      <top style="double">
        <color indexed="64"/>
      </top>
      <bottom style="thin">
        <color rgb="FFB2B2B2"/>
      </bottom>
      <diagonal/>
    </border>
    <border>
      <left style="thin">
        <color rgb="FFB2B2B2"/>
      </left>
      <right style="double">
        <color indexed="64"/>
      </right>
      <top style="double">
        <color indexed="64"/>
      </top>
      <bottom style="thin">
        <color rgb="FFB2B2B2"/>
      </bottom>
      <diagonal/>
    </border>
    <border>
      <left style="thin">
        <color rgb="FF7F7F7F"/>
      </left>
      <right style="double">
        <color indexed="64"/>
      </right>
      <top style="thin">
        <color rgb="FF7F7F7F"/>
      </top>
      <bottom style="thin">
        <color rgb="FF7F7F7F"/>
      </bottom>
      <diagonal/>
    </border>
    <border>
      <left style="double">
        <color indexed="64"/>
      </left>
      <right/>
      <top style="thin">
        <color indexed="64"/>
      </top>
      <bottom style="thin">
        <color indexed="64"/>
      </bottom>
      <diagonal/>
    </border>
    <border>
      <left style="thin">
        <color rgb="FF7F7F7F"/>
      </left>
      <right style="thin">
        <color rgb="FF7F7F7F"/>
      </right>
      <top style="thin">
        <color rgb="FF7F7F7F"/>
      </top>
      <bottom style="double">
        <color indexed="64"/>
      </bottom>
      <diagonal/>
    </border>
    <border>
      <left style="thin">
        <color rgb="FF7F7F7F"/>
      </left>
      <right style="double">
        <color indexed="64"/>
      </right>
      <top style="thin">
        <color rgb="FF7F7F7F"/>
      </top>
      <bottom style="double">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rgb="FF3F3F3F"/>
      </left>
      <right style="thin">
        <color rgb="FF3F3F3F"/>
      </right>
      <top style="double">
        <color indexed="64"/>
      </top>
      <bottom style="double">
        <color indexed="64"/>
      </bottom>
      <diagonal/>
    </border>
    <border>
      <left style="thin">
        <color rgb="FF3F3F3F"/>
      </left>
      <right style="double">
        <color indexed="64"/>
      </right>
      <top style="double">
        <color indexed="64"/>
      </top>
      <bottom style="double">
        <color indexed="64"/>
      </bottom>
      <diagonal/>
    </border>
    <border>
      <left/>
      <right style="thin">
        <color indexed="64"/>
      </right>
      <top/>
      <bottom/>
      <diagonal/>
    </border>
    <border>
      <left/>
      <right/>
      <top style="double">
        <color indexed="64"/>
      </top>
      <bottom/>
      <diagonal/>
    </border>
  </borders>
  <cellStyleXfs count="9">
    <xf numFmtId="0" fontId="0" fillId="0" borderId="0"/>
    <xf numFmtId="0" fontId="5" fillId="0" borderId="0"/>
    <xf numFmtId="0" fontId="8" fillId="0" borderId="0"/>
    <xf numFmtId="0" fontId="13" fillId="0" borderId="0" applyNumberFormat="0" applyFill="0" applyBorder="0" applyAlignment="0" applyProtection="0"/>
    <xf numFmtId="0" fontId="14" fillId="7" borderId="17" applyNumberFormat="0" applyAlignment="0" applyProtection="0"/>
    <xf numFmtId="0" fontId="15" fillId="7" borderId="16" applyNumberFormat="0" applyAlignment="0" applyProtection="0"/>
    <xf numFmtId="0" fontId="3" fillId="8" borderId="18" applyNumberFormat="0" applyFont="0" applyAlignment="0" applyProtection="0"/>
    <xf numFmtId="43" fontId="3" fillId="0" borderId="0" applyFont="0" applyFill="0" applyBorder="0" applyAlignment="0" applyProtection="0"/>
    <xf numFmtId="9" fontId="3" fillId="0" borderId="0" applyFont="0" applyFill="0" applyBorder="0" applyAlignment="0" applyProtection="0"/>
  </cellStyleXfs>
  <cellXfs count="172">
    <xf numFmtId="0" fontId="0" fillId="0" borderId="0" xfId="0"/>
    <xf numFmtId="0" fontId="2" fillId="0" borderId="0" xfId="0" applyFont="1"/>
    <xf numFmtId="164" fontId="2" fillId="0" borderId="0" xfId="0" applyNumberFormat="1" applyFont="1"/>
    <xf numFmtId="0" fontId="0" fillId="3" borderId="0" xfId="0" applyFill="1"/>
    <xf numFmtId="164" fontId="0" fillId="3" borderId="0" xfId="0" applyNumberFormat="1" applyFill="1"/>
    <xf numFmtId="0" fontId="0" fillId="0" borderId="0" xfId="0" applyFill="1"/>
    <xf numFmtId="0" fontId="5" fillId="0" borderId="0" xfId="1"/>
    <xf numFmtId="0" fontId="5" fillId="0" borderId="0" xfId="1" applyAlignment="1">
      <alignment horizontal="center"/>
    </xf>
    <xf numFmtId="0" fontId="5" fillId="0" borderId="0" xfId="1" applyFont="1"/>
    <xf numFmtId="0" fontId="5" fillId="0" borderId="0" xfId="1" applyFont="1" applyAlignment="1">
      <alignment horizontal="center"/>
    </xf>
    <xf numFmtId="0" fontId="5" fillId="0" borderId="0" xfId="1" applyFont="1" applyFill="1" applyAlignment="1">
      <alignment vertical="top" wrapText="1"/>
    </xf>
    <xf numFmtId="0" fontId="5" fillId="0" borderId="0" xfId="1" applyFont="1" applyAlignment="1">
      <alignment horizontal="center" vertical="top" wrapText="1"/>
    </xf>
    <xf numFmtId="0" fontId="5" fillId="0" borderId="0" xfId="1" applyFont="1" applyAlignment="1">
      <alignment horizontal="center" vertical="top"/>
    </xf>
    <xf numFmtId="0" fontId="6" fillId="0" borderId="0" xfId="1" applyFont="1" applyFill="1" applyAlignment="1">
      <alignment vertical="top" wrapText="1"/>
    </xf>
    <xf numFmtId="0" fontId="6" fillId="0" borderId="0" xfId="1" applyFont="1" applyAlignment="1">
      <alignment horizontal="center" vertical="top" wrapText="1"/>
    </xf>
    <xf numFmtId="0" fontId="5" fillId="0" borderId="0" xfId="1" applyAlignment="1"/>
    <xf numFmtId="0" fontId="5" fillId="0" borderId="0" xfId="1" applyFont="1" applyFill="1" applyAlignment="1">
      <alignment vertical="top"/>
    </xf>
    <xf numFmtId="0" fontId="5" fillId="0" borderId="0" xfId="1" applyFont="1" applyAlignment="1">
      <alignment vertical="top" wrapText="1"/>
    </xf>
    <xf numFmtId="0" fontId="5" fillId="4" borderId="1" xfId="1" applyFill="1" applyBorder="1"/>
    <xf numFmtId="0" fontId="5" fillId="4" borderId="2" xfId="1" applyFill="1" applyBorder="1" applyAlignment="1">
      <alignment horizontal="center"/>
    </xf>
    <xf numFmtId="0" fontId="5" fillId="4" borderId="3" xfId="1" applyFont="1" applyFill="1" applyBorder="1" applyAlignment="1">
      <alignment horizontal="center" vertical="top" wrapText="1"/>
    </xf>
    <xf numFmtId="0" fontId="5" fillId="4" borderId="4" xfId="1" applyFill="1" applyBorder="1"/>
    <xf numFmtId="0" fontId="5" fillId="4" borderId="5" xfId="1" applyFill="1" applyBorder="1" applyAlignment="1">
      <alignment horizontal="center"/>
    </xf>
    <xf numFmtId="0" fontId="5" fillId="4" borderId="6" xfId="1" applyFont="1" applyFill="1" applyBorder="1" applyAlignment="1">
      <alignment horizontal="center" vertical="top" wrapText="1"/>
    </xf>
    <xf numFmtId="14" fontId="5" fillId="0" borderId="0" xfId="1" applyNumberFormat="1" applyAlignment="1">
      <alignment horizontal="left"/>
    </xf>
    <xf numFmtId="0" fontId="5" fillId="0" borderId="0" xfId="1" applyFont="1" applyAlignment="1">
      <alignment horizontal="left"/>
    </xf>
    <xf numFmtId="0" fontId="8" fillId="5" borderId="0" xfId="2" applyFill="1" applyBorder="1" applyAlignment="1">
      <alignment horizontal="left" vertical="top"/>
    </xf>
    <xf numFmtId="0" fontId="8" fillId="5" borderId="0" xfId="2" applyFont="1" applyFill="1" applyBorder="1" applyAlignment="1">
      <alignment horizontal="left" vertical="top"/>
    </xf>
    <xf numFmtId="0" fontId="9" fillId="2" borderId="7" xfId="2" applyFont="1" applyFill="1" applyBorder="1" applyAlignment="1">
      <alignment horizontal="left" vertical="top"/>
    </xf>
    <xf numFmtId="0" fontId="9" fillId="2" borderId="8" xfId="2" applyFont="1" applyFill="1" applyBorder="1" applyAlignment="1">
      <alignment horizontal="left" vertical="top"/>
    </xf>
    <xf numFmtId="0" fontId="9" fillId="2" borderId="9" xfId="2" applyFont="1" applyFill="1" applyBorder="1" applyAlignment="1">
      <alignment horizontal="left" vertical="top"/>
    </xf>
    <xf numFmtId="0" fontId="9" fillId="5" borderId="0" xfId="2" applyFont="1" applyFill="1" applyBorder="1" applyAlignment="1">
      <alignment horizontal="left" vertical="top"/>
    </xf>
    <xf numFmtId="0" fontId="10" fillId="5" borderId="0" xfId="2" applyFont="1" applyFill="1" applyBorder="1" applyAlignment="1">
      <alignment horizontal="left" vertical="top"/>
    </xf>
    <xf numFmtId="0" fontId="10" fillId="5" borderId="0" xfId="2" applyFont="1" applyFill="1" applyBorder="1" applyAlignment="1">
      <alignment horizontal="right" vertical="top"/>
    </xf>
    <xf numFmtId="165" fontId="10" fillId="5" borderId="0" xfId="2" applyNumberFormat="1" applyFont="1" applyFill="1" applyBorder="1" applyAlignment="1">
      <alignment horizontal="left" vertical="top" wrapText="1"/>
    </xf>
    <xf numFmtId="0" fontId="10" fillId="5" borderId="0" xfId="2" applyFont="1" applyFill="1" applyBorder="1" applyAlignment="1">
      <alignment horizontal="left" vertical="top" wrapText="1"/>
    </xf>
    <xf numFmtId="165" fontId="10" fillId="5" borderId="0" xfId="2" applyNumberFormat="1" applyFont="1" applyFill="1" applyBorder="1" applyAlignment="1">
      <alignment horizontal="right" vertical="top" wrapText="1"/>
    </xf>
    <xf numFmtId="0" fontId="0" fillId="6" borderId="0" xfId="0" applyFill="1"/>
    <xf numFmtId="0" fontId="4" fillId="0" borderId="13" xfId="0" applyFont="1" applyBorder="1"/>
    <xf numFmtId="0" fontId="0" fillId="6" borderId="13" xfId="0" applyFill="1" applyBorder="1"/>
    <xf numFmtId="0" fontId="1" fillId="6" borderId="13" xfId="0" applyFont="1" applyFill="1" applyBorder="1" applyAlignment="1">
      <alignment horizontal="center"/>
    </xf>
    <xf numFmtId="0" fontId="13" fillId="0" borderId="0" xfId="3"/>
    <xf numFmtId="0" fontId="4" fillId="0" borderId="9" xfId="0" applyFont="1" applyBorder="1" applyAlignment="1"/>
    <xf numFmtId="0" fontId="4" fillId="0" borderId="13" xfId="0" applyFont="1" applyBorder="1" applyAlignment="1"/>
    <xf numFmtId="43" fontId="19" fillId="7" borderId="16" xfId="7" applyFont="1" applyFill="1" applyBorder="1"/>
    <xf numFmtId="0" fontId="12" fillId="0" borderId="22" xfId="0" applyFont="1" applyBorder="1" applyAlignment="1">
      <alignment horizontal="center"/>
    </xf>
    <xf numFmtId="0" fontId="12" fillId="0" borderId="23" xfId="0" applyFont="1" applyBorder="1" applyAlignment="1">
      <alignment horizontal="center"/>
    </xf>
    <xf numFmtId="0" fontId="4" fillId="0" borderId="25" xfId="0" applyFont="1" applyBorder="1"/>
    <xf numFmtId="164" fontId="4" fillId="8" borderId="32" xfId="6" applyNumberFormat="1" applyFont="1" applyBorder="1"/>
    <xf numFmtId="164" fontId="4" fillId="8" borderId="33" xfId="6" applyNumberFormat="1" applyFont="1" applyBorder="1"/>
    <xf numFmtId="43" fontId="19" fillId="7" borderId="16" xfId="5" applyNumberFormat="1" applyFont="1" applyBorder="1"/>
    <xf numFmtId="43" fontId="19" fillId="7" borderId="34" xfId="5" applyNumberFormat="1" applyFont="1" applyBorder="1"/>
    <xf numFmtId="166" fontId="19" fillId="7" borderId="16" xfId="5" applyNumberFormat="1" applyFont="1" applyBorder="1"/>
    <xf numFmtId="166" fontId="19" fillId="7" borderId="34" xfId="5" applyNumberFormat="1" applyFont="1" applyBorder="1"/>
    <xf numFmtId="164" fontId="19" fillId="7" borderId="16" xfId="5" applyNumberFormat="1" applyFont="1" applyBorder="1"/>
    <xf numFmtId="164" fontId="19" fillId="7" borderId="34" xfId="5" applyNumberFormat="1" applyFont="1" applyBorder="1"/>
    <xf numFmtId="167" fontId="19" fillId="7" borderId="16" xfId="5" applyNumberFormat="1" applyFont="1" applyBorder="1"/>
    <xf numFmtId="167" fontId="19" fillId="7" borderId="34" xfId="5" applyNumberFormat="1" applyFont="1" applyBorder="1"/>
    <xf numFmtId="0" fontId="4" fillId="0" borderId="26" xfId="0" applyFont="1" applyBorder="1" applyAlignment="1"/>
    <xf numFmtId="0" fontId="4" fillId="0" borderId="25" xfId="0" applyFont="1" applyBorder="1" applyAlignment="1"/>
    <xf numFmtId="168" fontId="19" fillId="7" borderId="16" xfId="5" applyNumberFormat="1" applyFont="1" applyBorder="1"/>
    <xf numFmtId="168" fontId="19" fillId="7" borderId="34" xfId="5" applyNumberFormat="1" applyFont="1" applyBorder="1"/>
    <xf numFmtId="43" fontId="19" fillId="7" borderId="34" xfId="7" applyFont="1" applyFill="1" applyBorder="1"/>
    <xf numFmtId="9" fontId="0" fillId="0" borderId="0" xfId="0" applyNumberFormat="1"/>
    <xf numFmtId="165" fontId="10" fillId="5" borderId="0" xfId="2" applyNumberFormat="1" applyFont="1" applyFill="1" applyBorder="1" applyAlignment="1">
      <alignment vertical="top" wrapText="1"/>
    </xf>
    <xf numFmtId="0" fontId="20" fillId="5" borderId="0" xfId="2" applyFont="1" applyFill="1" applyBorder="1" applyAlignment="1">
      <alignment horizontal="left" vertical="top"/>
    </xf>
    <xf numFmtId="43" fontId="0" fillId="0" borderId="0" xfId="0" applyNumberFormat="1"/>
    <xf numFmtId="0" fontId="2" fillId="3" borderId="0" xfId="0" applyFont="1" applyFill="1"/>
    <xf numFmtId="164" fontId="11" fillId="3" borderId="0" xfId="0" applyNumberFormat="1" applyFont="1" applyFill="1"/>
    <xf numFmtId="0" fontId="0" fillId="9" borderId="0" xfId="0" applyFill="1"/>
    <xf numFmtId="0" fontId="1" fillId="6" borderId="0" xfId="0" applyFont="1" applyFill="1" applyAlignment="1">
      <alignment horizontal="center"/>
    </xf>
    <xf numFmtId="164" fontId="0" fillId="0" borderId="0" xfId="0" applyNumberFormat="1"/>
    <xf numFmtId="164" fontId="4" fillId="8" borderId="22" xfId="6" applyNumberFormat="1" applyFont="1" applyBorder="1"/>
    <xf numFmtId="164" fontId="4" fillId="8" borderId="23" xfId="6" applyNumberFormat="1" applyFont="1" applyBorder="1"/>
    <xf numFmtId="167" fontId="19" fillId="7" borderId="13" xfId="5" applyNumberFormat="1" applyFont="1" applyBorder="1" applyAlignment="1">
      <alignment horizontal="right"/>
    </xf>
    <xf numFmtId="167" fontId="19" fillId="7" borderId="25" xfId="5" applyNumberFormat="1" applyFont="1" applyBorder="1" applyAlignment="1">
      <alignment horizontal="right"/>
    </xf>
    <xf numFmtId="0" fontId="16" fillId="0" borderId="22" xfId="0" applyFont="1" applyBorder="1" applyAlignment="1">
      <alignment horizontal="center"/>
    </xf>
    <xf numFmtId="0" fontId="16" fillId="0" borderId="23" xfId="0" applyFont="1" applyBorder="1" applyAlignment="1">
      <alignment horizontal="center"/>
    </xf>
    <xf numFmtId="169" fontId="19" fillId="7" borderId="13" xfId="5" applyNumberFormat="1" applyFont="1" applyBorder="1"/>
    <xf numFmtId="169" fontId="19" fillId="7" borderId="25" xfId="5" applyNumberFormat="1" applyFont="1" applyBorder="1"/>
    <xf numFmtId="0" fontId="4" fillId="0" borderId="13" xfId="0" applyFont="1" applyBorder="1" applyAlignment="1">
      <alignment vertical="center"/>
    </xf>
    <xf numFmtId="0" fontId="4" fillId="0" borderId="25" xfId="0" applyFont="1" applyBorder="1" applyAlignment="1">
      <alignment vertical="center"/>
    </xf>
    <xf numFmtId="0" fontId="17" fillId="10" borderId="0" xfId="0" applyFont="1" applyFill="1" applyBorder="1" applyAlignment="1">
      <alignment vertical="center"/>
    </xf>
    <xf numFmtId="0" fontId="0" fillId="10" borderId="0" xfId="0" applyFill="1" applyBorder="1"/>
    <xf numFmtId="0" fontId="21" fillId="10" borderId="0" xfId="0" applyFont="1" applyFill="1" applyBorder="1" applyAlignment="1">
      <alignment vertical="center"/>
    </xf>
    <xf numFmtId="0" fontId="0" fillId="10" borderId="0" xfId="0" applyFill="1" applyBorder="1" applyAlignment="1">
      <alignment wrapText="1"/>
    </xf>
    <xf numFmtId="0" fontId="0" fillId="10" borderId="0" xfId="0" applyFill="1" applyBorder="1" applyAlignment="1">
      <alignment vertical="top" wrapText="1"/>
    </xf>
    <xf numFmtId="0" fontId="0" fillId="10" borderId="0" xfId="0" applyFill="1" applyBorder="1" applyAlignment="1">
      <alignment vertical="top" wrapText="1"/>
    </xf>
    <xf numFmtId="0" fontId="0" fillId="0" borderId="0" xfId="0" applyAlignment="1"/>
    <xf numFmtId="0" fontId="0" fillId="0" borderId="0" xfId="0" applyAlignment="1">
      <alignment vertical="top" wrapText="1"/>
    </xf>
    <xf numFmtId="0" fontId="1" fillId="11" borderId="0" xfId="0" applyFont="1" applyFill="1" applyBorder="1" applyAlignment="1">
      <alignment horizontal="center"/>
    </xf>
    <xf numFmtId="170" fontId="0" fillId="0" borderId="0" xfId="8" applyNumberFormat="1" applyFont="1"/>
    <xf numFmtId="0" fontId="0" fillId="0" borderId="0" xfId="0" applyAlignment="1">
      <alignment vertical="top" wrapText="1"/>
    </xf>
    <xf numFmtId="0" fontId="21" fillId="10" borderId="0" xfId="0" applyFont="1" applyFill="1" applyBorder="1"/>
    <xf numFmtId="0" fontId="0" fillId="0" borderId="0" xfId="0" applyAlignment="1">
      <alignment horizontal="left" vertical="center" wrapText="1"/>
    </xf>
    <xf numFmtId="0" fontId="23" fillId="10" borderId="0" xfId="0" applyFont="1" applyFill="1" applyBorder="1" applyAlignment="1">
      <alignment vertical="center"/>
    </xf>
    <xf numFmtId="0" fontId="11" fillId="3" borderId="0" xfId="0" applyFont="1" applyFill="1"/>
    <xf numFmtId="0" fontId="22" fillId="0" borderId="0" xfId="3" applyFont="1" applyAlignment="1"/>
    <xf numFmtId="0" fontId="1" fillId="0" borderId="0" xfId="0" applyFont="1" applyAlignment="1"/>
    <xf numFmtId="0" fontId="0" fillId="10" borderId="0" xfId="0" applyFill="1" applyBorder="1" applyAlignment="1">
      <alignment vertical="top" wrapText="1"/>
    </xf>
    <xf numFmtId="0" fontId="0" fillId="0" borderId="0" xfId="0" applyAlignment="1">
      <alignment vertical="top" wrapText="1"/>
    </xf>
    <xf numFmtId="0" fontId="0" fillId="10" borderId="0" xfId="0" applyFill="1" applyBorder="1" applyAlignment="1">
      <alignment wrapText="1"/>
    </xf>
    <xf numFmtId="0" fontId="0" fillId="0" borderId="0" xfId="0" applyAlignment="1">
      <alignment wrapText="1"/>
    </xf>
    <xf numFmtId="0" fontId="22" fillId="10" borderId="0" xfId="3" applyFont="1" applyFill="1" applyBorder="1" applyAlignment="1"/>
    <xf numFmtId="0" fontId="22" fillId="0" borderId="0" xfId="3" applyFont="1" applyAlignment="1">
      <alignment vertical="center"/>
    </xf>
    <xf numFmtId="0" fontId="0" fillId="0" borderId="0" xfId="0" applyAlignment="1">
      <alignment horizontal="left" vertical="center" wrapText="1"/>
    </xf>
    <xf numFmtId="0" fontId="13" fillId="0" borderId="0" xfId="3" applyAlignment="1"/>
    <xf numFmtId="0" fontId="0" fillId="0" borderId="0" xfId="0" applyAlignment="1"/>
    <xf numFmtId="0" fontId="4" fillId="0" borderId="35" xfId="0" applyFont="1" applyBorder="1" applyAlignment="1">
      <alignment horizontal="right"/>
    </xf>
    <xf numFmtId="0" fontId="4" fillId="0" borderId="7" xfId="0" applyFont="1" applyBorder="1" applyAlignment="1">
      <alignment horizontal="right"/>
    </xf>
    <xf numFmtId="0" fontId="12" fillId="0" borderId="44" xfId="0" applyFont="1" applyBorder="1" applyAlignment="1">
      <alignment horizontal="right"/>
    </xf>
    <xf numFmtId="0" fontId="12" fillId="0" borderId="45" xfId="0" applyFont="1" applyBorder="1" applyAlignment="1">
      <alignment horizontal="right"/>
    </xf>
    <xf numFmtId="0" fontId="4" fillId="0" borderId="27" xfId="0" applyFont="1" applyBorder="1" applyAlignment="1">
      <alignment horizontal="right"/>
    </xf>
    <xf numFmtId="0" fontId="4" fillId="0" borderId="28" xfId="0" applyFont="1" applyBorder="1" applyAlignment="1">
      <alignment horizontal="right"/>
    </xf>
    <xf numFmtId="167" fontId="19" fillId="7" borderId="36" xfId="5" applyNumberFormat="1" applyFont="1" applyBorder="1" applyAlignment="1">
      <alignment horizontal="center"/>
    </xf>
    <xf numFmtId="0" fontId="19" fillId="7" borderId="37" xfId="5" applyFont="1" applyBorder="1" applyAlignment="1">
      <alignment horizontal="center"/>
    </xf>
    <xf numFmtId="167" fontId="18" fillId="7" borderId="46" xfId="4" applyNumberFormat="1" applyFont="1" applyBorder="1" applyAlignment="1">
      <alignment horizontal="center"/>
    </xf>
    <xf numFmtId="167" fontId="18" fillId="7" borderId="47" xfId="4" applyNumberFormat="1" applyFont="1" applyBorder="1" applyAlignment="1">
      <alignment horizontal="center"/>
    </xf>
    <xf numFmtId="0" fontId="12" fillId="2" borderId="19" xfId="0" applyFont="1" applyFill="1" applyBorder="1" applyAlignment="1">
      <alignment horizontal="center"/>
    </xf>
    <xf numFmtId="0" fontId="12" fillId="2" borderId="0" xfId="0" applyFont="1" applyFill="1" applyBorder="1" applyAlignment="1">
      <alignment horizontal="center"/>
    </xf>
    <xf numFmtId="0" fontId="12" fillId="2" borderId="20" xfId="0" applyFont="1" applyFill="1" applyBorder="1" applyAlignment="1">
      <alignment horizontal="center"/>
    </xf>
    <xf numFmtId="0" fontId="4" fillId="0" borderId="24" xfId="0" applyFont="1" applyBorder="1" applyAlignment="1">
      <alignment horizontal="right"/>
    </xf>
    <xf numFmtId="0" fontId="4" fillId="0" borderId="13" xfId="0" applyFont="1" applyBorder="1" applyAlignment="1">
      <alignment horizontal="right"/>
    </xf>
    <xf numFmtId="0" fontId="0" fillId="0" borderId="22" xfId="0" applyBorder="1" applyAlignment="1">
      <alignment horizontal="center"/>
    </xf>
    <xf numFmtId="0" fontId="0" fillId="0" borderId="23" xfId="0" applyBorder="1" applyAlignment="1">
      <alignment horizontal="center"/>
    </xf>
    <xf numFmtId="0" fontId="0" fillId="0" borderId="13" xfId="0" applyBorder="1" applyAlignment="1">
      <alignment horizontal="center"/>
    </xf>
    <xf numFmtId="0" fontId="0" fillId="0" borderId="25" xfId="0" applyBorder="1" applyAlignment="1">
      <alignment horizontal="center"/>
    </xf>
    <xf numFmtId="0" fontId="17" fillId="3" borderId="10" xfId="0" applyFont="1" applyFill="1" applyBorder="1" applyAlignment="1">
      <alignment horizontal="center"/>
    </xf>
    <xf numFmtId="0" fontId="17" fillId="3" borderId="11" xfId="0" applyFont="1" applyFill="1" applyBorder="1" applyAlignment="1">
      <alignment horizontal="center"/>
    </xf>
    <xf numFmtId="0" fontId="17" fillId="3" borderId="12" xfId="0" applyFont="1" applyFill="1" applyBorder="1" applyAlignment="1">
      <alignment horizontal="center"/>
    </xf>
    <xf numFmtId="0" fontId="16" fillId="0" borderId="39" xfId="0" applyFont="1" applyBorder="1" applyAlignment="1">
      <alignment horizontal="center"/>
    </xf>
    <xf numFmtId="0" fontId="16" fillId="0" borderId="38" xfId="0" applyFont="1" applyBorder="1" applyAlignment="1">
      <alignment horizontal="center"/>
    </xf>
    <xf numFmtId="0" fontId="16" fillId="0" borderId="40" xfId="0" applyFont="1" applyBorder="1" applyAlignment="1">
      <alignment horizontal="center"/>
    </xf>
    <xf numFmtId="0" fontId="4" fillId="0" borderId="21" xfId="0" applyFont="1" applyBorder="1" applyAlignment="1">
      <alignment horizontal="right"/>
    </xf>
    <xf numFmtId="0" fontId="4" fillId="0" borderId="22" xfId="0" applyFont="1" applyBorder="1" applyAlignment="1">
      <alignment horizontal="right"/>
    </xf>
    <xf numFmtId="0" fontId="12" fillId="2" borderId="6" xfId="0" applyFont="1" applyFill="1" applyBorder="1" applyAlignment="1">
      <alignment horizontal="center"/>
    </xf>
    <xf numFmtId="0" fontId="12" fillId="2" borderId="5" xfId="0" applyFont="1" applyFill="1" applyBorder="1" applyAlignment="1">
      <alignment horizontal="center"/>
    </xf>
    <xf numFmtId="0" fontId="12" fillId="2" borderId="4" xfId="0" applyFont="1" applyFill="1" applyBorder="1" applyAlignment="1">
      <alignment horizontal="center"/>
    </xf>
    <xf numFmtId="0" fontId="4" fillId="0" borderId="41" xfId="0" applyFont="1" applyBorder="1" applyAlignment="1">
      <alignment horizontal="right"/>
    </xf>
    <xf numFmtId="0" fontId="4" fillId="0" borderId="42" xfId="0" applyFont="1" applyBorder="1" applyAlignment="1">
      <alignment horizontal="right"/>
    </xf>
    <xf numFmtId="0" fontId="0" fillId="0" borderId="42" xfId="0" applyBorder="1" applyAlignment="1">
      <alignment horizontal="center"/>
    </xf>
    <xf numFmtId="0" fontId="0" fillId="0" borderId="43" xfId="0" applyBorder="1" applyAlignment="1">
      <alignment horizontal="center"/>
    </xf>
    <xf numFmtId="0" fontId="12" fillId="2" borderId="31" xfId="0" applyFont="1" applyFill="1" applyBorder="1" applyAlignment="1">
      <alignment horizontal="center"/>
    </xf>
    <xf numFmtId="0" fontId="12" fillId="0" borderId="21" xfId="0" applyFont="1" applyBorder="1" applyAlignment="1">
      <alignment horizontal="center"/>
    </xf>
    <xf numFmtId="0" fontId="12" fillId="0" borderId="22" xfId="0" applyFont="1" applyBorder="1" applyAlignment="1">
      <alignment horizontal="center"/>
    </xf>
    <xf numFmtId="0" fontId="4" fillId="0" borderId="9" xfId="0" applyFont="1" applyBorder="1" applyAlignment="1">
      <alignment horizontal="center"/>
    </xf>
    <xf numFmtId="0" fontId="4" fillId="0" borderId="26" xfId="0" applyFont="1" applyBorder="1" applyAlignment="1">
      <alignment horizontal="center"/>
    </xf>
    <xf numFmtId="0" fontId="4" fillId="0" borderId="29" xfId="0" applyFont="1" applyBorder="1" applyAlignment="1">
      <alignment horizontal="center"/>
    </xf>
    <xf numFmtId="0" fontId="4" fillId="0" borderId="30" xfId="0" applyFont="1" applyBorder="1" applyAlignment="1">
      <alignment horizontal="center"/>
    </xf>
    <xf numFmtId="0" fontId="12" fillId="2" borderId="49" xfId="0" applyFont="1" applyFill="1" applyBorder="1" applyAlignment="1">
      <alignment horizontal="center"/>
    </xf>
    <xf numFmtId="0" fontId="4" fillId="0" borderId="35" xfId="0" applyFont="1" applyBorder="1" applyAlignment="1">
      <alignment horizontal="right" wrapText="1"/>
    </xf>
    <xf numFmtId="0" fontId="4" fillId="0" borderId="7" xfId="0" applyFont="1" applyBorder="1" applyAlignment="1">
      <alignment horizontal="right" wrapText="1"/>
    </xf>
    <xf numFmtId="0" fontId="12" fillId="2" borderId="48" xfId="0" applyFont="1" applyFill="1" applyBorder="1" applyAlignment="1">
      <alignment horizontal="center"/>
    </xf>
    <xf numFmtId="167" fontId="19" fillId="7" borderId="42" xfId="5" applyNumberFormat="1" applyFont="1" applyBorder="1" applyAlignment="1">
      <alignment horizontal="center"/>
    </xf>
    <xf numFmtId="167" fontId="19" fillId="7" borderId="43" xfId="5" applyNumberFormat="1" applyFont="1" applyBorder="1" applyAlignment="1">
      <alignment horizontal="center"/>
    </xf>
    <xf numFmtId="0" fontId="16" fillId="0" borderId="21" xfId="0" applyFont="1" applyBorder="1" applyAlignment="1">
      <alignment horizontal="center"/>
    </xf>
    <xf numFmtId="0" fontId="16" fillId="0" borderId="22" xfId="0" applyFont="1" applyBorder="1" applyAlignment="1">
      <alignment horizontal="center"/>
    </xf>
    <xf numFmtId="0" fontId="16" fillId="2" borderId="31" xfId="0" applyFont="1" applyFill="1" applyBorder="1" applyAlignment="1">
      <alignment horizontal="center"/>
    </xf>
    <xf numFmtId="0" fontId="0" fillId="11" borderId="0" xfId="0" applyFill="1" applyAlignment="1">
      <alignment horizontal="center" wrapText="1"/>
    </xf>
    <xf numFmtId="0" fontId="1" fillId="6" borderId="0" xfId="0" applyFont="1" applyFill="1" applyAlignment="1">
      <alignment horizontal="center" vertical="center"/>
    </xf>
    <xf numFmtId="0" fontId="1" fillId="6" borderId="15" xfId="0" applyFont="1" applyFill="1" applyBorder="1" applyAlignment="1">
      <alignment horizontal="center" vertical="center"/>
    </xf>
    <xf numFmtId="0" fontId="1" fillId="6" borderId="14" xfId="0" applyFont="1" applyFill="1" applyBorder="1" applyAlignment="1">
      <alignment horizontal="center" vertical="center"/>
    </xf>
    <xf numFmtId="0" fontId="1" fillId="6" borderId="13" xfId="0" applyFont="1" applyFill="1" applyBorder="1" applyAlignment="1">
      <alignment horizontal="center"/>
    </xf>
    <xf numFmtId="0" fontId="1" fillId="6" borderId="15" xfId="0" applyFont="1" applyFill="1" applyBorder="1" applyAlignment="1">
      <alignment horizontal="center" vertical="center" wrapText="1"/>
    </xf>
    <xf numFmtId="0" fontId="1" fillId="6" borderId="14" xfId="0" applyFont="1" applyFill="1" applyBorder="1" applyAlignment="1">
      <alignment horizontal="center" vertical="center" wrapText="1"/>
    </xf>
    <xf numFmtId="0" fontId="1" fillId="6" borderId="15" xfId="0" applyFont="1" applyFill="1" applyBorder="1" applyAlignment="1">
      <alignment horizontal="center" wrapText="1"/>
    </xf>
    <xf numFmtId="0" fontId="1" fillId="6" borderId="14" xfId="0" applyFont="1" applyFill="1" applyBorder="1" applyAlignment="1">
      <alignment horizontal="center" wrapText="1"/>
    </xf>
    <xf numFmtId="0" fontId="0" fillId="2" borderId="0" xfId="0" applyFill="1" applyAlignment="1">
      <alignment horizontal="center" vertical="center" textRotation="90" wrapText="1"/>
    </xf>
    <xf numFmtId="0" fontId="0" fillId="3" borderId="0" xfId="0" applyFill="1" applyAlignment="1">
      <alignment horizontal="center" vertical="center" textRotation="90"/>
    </xf>
    <xf numFmtId="0" fontId="7" fillId="0" borderId="0" xfId="1" applyFont="1" applyAlignment="1">
      <alignment horizontal="center" wrapText="1"/>
    </xf>
    <xf numFmtId="0" fontId="5" fillId="0" borderId="0" xfId="1" applyFont="1"/>
    <xf numFmtId="0" fontId="10" fillId="5" borderId="0" xfId="2" applyFont="1" applyFill="1" applyBorder="1" applyAlignment="1">
      <alignment horizontal="left" vertical="top" wrapText="1"/>
    </xf>
  </cellXfs>
  <cellStyles count="9">
    <cellStyle name="Calculation" xfId="5" builtinId="22"/>
    <cellStyle name="Comma" xfId="7" builtinId="3"/>
    <cellStyle name="Hyperlink" xfId="3" builtinId="8"/>
    <cellStyle name="Normal" xfId="0" builtinId="0"/>
    <cellStyle name="Normal 2" xfId="1" xr:uid="{00000000-0005-0000-0000-000004000000}"/>
    <cellStyle name="Normal 3" xfId="2" xr:uid="{00000000-0005-0000-0000-000005000000}"/>
    <cellStyle name="Note" xfId="6" builtinId="10"/>
    <cellStyle name="Output" xfId="4" builtinId="21"/>
    <cellStyle name="Percent" xfId="8" builtinId="5"/>
  </cellStyles>
  <dxfs count="24">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top" textRotation="0" wrapText="1" indent="0" justifyLastLine="0" shrinkToFit="0" readingOrder="0"/>
    </dxf>
    <dxf>
      <border outline="0">
        <bottom style="thin">
          <color indexed="64"/>
        </bottom>
      </border>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142875</xdr:colOff>
          <xdr:row>0</xdr:row>
          <xdr:rowOff>66675</xdr:rowOff>
        </xdr:from>
        <xdr:to>
          <xdr:col>10</xdr:col>
          <xdr:colOff>133350</xdr:colOff>
          <xdr:row>37</xdr:row>
          <xdr:rowOff>123825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104775</xdr:colOff>
          <xdr:row>0</xdr:row>
          <xdr:rowOff>85725</xdr:rowOff>
        </xdr:from>
        <xdr:to>
          <xdr:col>9</xdr:col>
          <xdr:colOff>561975</xdr:colOff>
          <xdr:row>36</xdr:row>
          <xdr:rowOff>85725</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1</xdr:colOff>
      <xdr:row>39</xdr:row>
      <xdr:rowOff>0</xdr:rowOff>
    </xdr:from>
    <xdr:to>
      <xdr:col>13</xdr:col>
      <xdr:colOff>1</xdr:colOff>
      <xdr:row>45</xdr:row>
      <xdr:rowOff>74793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609601" y="7330440"/>
          <a:ext cx="7315200" cy="117969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5:C66" totalsRowShown="0" headerRowBorderDxfId="3">
  <autoFilter ref="A5:C66" xr:uid="{00000000-0009-0000-0100-000001000000}"/>
  <sortState xmlns:xlrd2="http://schemas.microsoft.com/office/spreadsheetml/2017/richdata2" ref="A6:C66">
    <sortCondition ref="B5:B66"/>
  </sortState>
  <tableColumns count="3">
    <tableColumn id="1" xr3:uid="{00000000-0010-0000-0000-000001000000}" name="Computer Code" dataDxfId="2" dataCellStyle="Normal 2"/>
    <tableColumn id="2" xr3:uid="{00000000-0010-0000-0000-000002000000}" name="Acronym" dataDxfId="1" dataCellStyle="Normal 2"/>
    <tableColumn id="3" xr3:uid="{00000000-0010-0000-0000-000003000000}" name="Description" dataDxfId="0" dataCellStyle="Normal 2"/>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package" Target="../embeddings/Microsoft_Word_Document1.docx"/></Relationships>
</file>

<file path=xl/worksheets/_rels/sheet3.xml.rels><?xml version="1.0" encoding="UTF-8" standalone="yes"?>
<Relationships xmlns="http://schemas.openxmlformats.org/package/2006/relationships"><Relationship Id="rId3" Type="http://schemas.openxmlformats.org/officeDocument/2006/relationships/hyperlink" Target="http://txdot.ms2soft.com/" TargetMode="External"/><Relationship Id="rId2" Type="http://schemas.openxmlformats.org/officeDocument/2006/relationships/hyperlink" Target="mailto:TPP_RUCLD.AADT@txdot.gov" TargetMode="External"/><Relationship Id="rId1" Type="http://schemas.openxmlformats.org/officeDocument/2006/relationships/hyperlink" Target="https://www.txdot.gov/apps/statewide_mapping/StatewidePlanningMap.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O12" sqref="O12"/>
    </sheetView>
  </sheetViews>
  <sheetFormatPr defaultRowHeight="15" x14ac:dyDescent="0.25"/>
  <sheetData/>
  <pageMargins left="0.7" right="0.7" top="0.75" bottom="0.75" header="0.3" footer="0.3"/>
  <pageSetup orientation="portrait" r:id="rId1"/>
  <drawing r:id="rId2"/>
  <legacyDrawing r:id="rId3"/>
  <oleObjects>
    <mc:AlternateContent xmlns:mc="http://schemas.openxmlformats.org/markup-compatibility/2006">
      <mc:Choice Requires="x14">
        <oleObject progId="Document" shapeId="1025" r:id="rId4">
          <objectPr defaultSize="0" r:id="rId5">
            <anchor moveWithCells="1">
              <from>
                <xdr:col>0</xdr:col>
                <xdr:colOff>142875</xdr:colOff>
                <xdr:row>0</xdr:row>
                <xdr:rowOff>66675</xdr:rowOff>
              </from>
              <to>
                <xdr:col>10</xdr:col>
                <xdr:colOff>133350</xdr:colOff>
                <xdr:row>37</xdr:row>
                <xdr:rowOff>123825</xdr:rowOff>
              </to>
            </anchor>
          </objectPr>
        </oleObject>
      </mc:Choice>
      <mc:Fallback>
        <oleObject progId="Document" shapeId="1025"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Q20" sqref="Q20"/>
    </sheetView>
  </sheetViews>
  <sheetFormatPr defaultRowHeight="15" x14ac:dyDescent="0.25"/>
  <sheetData/>
  <pageMargins left="0.7" right="0.7" top="0.75" bottom="0.75" header="0.3" footer="0.3"/>
  <pageSetup orientation="portrait" r:id="rId1"/>
  <drawing r:id="rId2"/>
  <legacyDrawing r:id="rId3"/>
  <oleObjects>
    <mc:AlternateContent xmlns:mc="http://schemas.openxmlformats.org/markup-compatibility/2006">
      <mc:Choice Requires="x14">
        <oleObject progId="Document" shapeId="3073" r:id="rId4">
          <objectPr defaultSize="0" r:id="rId5">
            <anchor moveWithCells="1">
              <from>
                <xdr:col>0</xdr:col>
                <xdr:colOff>104775</xdr:colOff>
                <xdr:row>0</xdr:row>
                <xdr:rowOff>85725</xdr:rowOff>
              </from>
              <to>
                <xdr:col>9</xdr:col>
                <xdr:colOff>561975</xdr:colOff>
                <xdr:row>36</xdr:row>
                <xdr:rowOff>85725</xdr:rowOff>
              </to>
            </anchor>
          </objectPr>
        </oleObject>
      </mc:Choice>
      <mc:Fallback>
        <oleObject progId="Document" shapeId="3073"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0"/>
  <sheetViews>
    <sheetView showGridLines="0" workbookViewId="0">
      <selection activeCell="R23" sqref="R23"/>
    </sheetView>
  </sheetViews>
  <sheetFormatPr defaultRowHeight="15" x14ac:dyDescent="0.25"/>
  <sheetData>
    <row r="1" spans="1:13" ht="20.25" x14ac:dyDescent="0.25">
      <c r="A1" s="95" t="s">
        <v>372</v>
      </c>
      <c r="B1" s="83"/>
      <c r="C1" s="83"/>
      <c r="D1" s="83"/>
      <c r="E1" s="83"/>
      <c r="F1" s="83"/>
      <c r="G1" s="83"/>
      <c r="H1" s="83"/>
      <c r="I1" s="83"/>
      <c r="J1" s="83"/>
      <c r="K1" s="83"/>
      <c r="L1" s="83"/>
      <c r="M1" s="83"/>
    </row>
    <row r="2" spans="1:13" ht="21" x14ac:dyDescent="0.25">
      <c r="A2" s="82"/>
      <c r="B2" s="83"/>
      <c r="C2" s="83"/>
      <c r="D2" s="83"/>
      <c r="E2" s="83"/>
      <c r="F2" s="83"/>
      <c r="G2" s="83"/>
      <c r="H2" s="83"/>
      <c r="I2" s="83"/>
      <c r="J2" s="83"/>
      <c r="K2" s="83"/>
      <c r="L2" s="83"/>
      <c r="M2" s="83"/>
    </row>
    <row r="3" spans="1:13" x14ac:dyDescent="0.25">
      <c r="A3" s="83"/>
      <c r="B3" s="83"/>
      <c r="C3" s="83"/>
      <c r="D3" s="83"/>
      <c r="E3" s="83"/>
      <c r="F3" s="83"/>
      <c r="G3" s="83"/>
      <c r="H3" s="83"/>
      <c r="I3" s="83"/>
      <c r="J3" s="83"/>
      <c r="K3" s="83"/>
      <c r="L3" s="83"/>
      <c r="M3" s="83"/>
    </row>
    <row r="4" spans="1:13" x14ac:dyDescent="0.25">
      <c r="A4" s="84" t="s">
        <v>373</v>
      </c>
      <c r="B4" s="83"/>
      <c r="C4" s="83"/>
      <c r="D4" s="83"/>
      <c r="E4" s="83"/>
      <c r="F4" s="83"/>
      <c r="G4" s="83"/>
      <c r="H4" s="83"/>
      <c r="I4" s="83"/>
      <c r="J4" s="83"/>
      <c r="K4" s="83"/>
      <c r="L4" s="83"/>
      <c r="M4" s="83"/>
    </row>
    <row r="5" spans="1:13" x14ac:dyDescent="0.25">
      <c r="A5" s="84"/>
      <c r="B5" s="83"/>
      <c r="C5" s="83"/>
      <c r="D5" s="83"/>
      <c r="E5" s="83"/>
      <c r="F5" s="83"/>
      <c r="G5" s="83"/>
      <c r="H5" s="83"/>
      <c r="I5" s="83"/>
      <c r="J5" s="83"/>
      <c r="K5" s="83"/>
      <c r="L5" s="83"/>
      <c r="M5" s="83"/>
    </row>
    <row r="6" spans="1:13" x14ac:dyDescent="0.25">
      <c r="A6" s="83"/>
      <c r="B6" s="101" t="s">
        <v>383</v>
      </c>
      <c r="C6" s="101"/>
      <c r="D6" s="101"/>
      <c r="E6" s="101"/>
      <c r="F6" s="101"/>
      <c r="G6" s="101"/>
      <c r="H6" s="101"/>
      <c r="I6" s="101"/>
      <c r="J6" s="101"/>
      <c r="K6" s="101"/>
      <c r="L6" s="101"/>
      <c r="M6" s="101"/>
    </row>
    <row r="7" spans="1:13" x14ac:dyDescent="0.25">
      <c r="A7" s="83"/>
      <c r="B7" s="101"/>
      <c r="C7" s="101"/>
      <c r="D7" s="101"/>
      <c r="E7" s="101"/>
      <c r="F7" s="101"/>
      <c r="G7" s="101"/>
      <c r="H7" s="101"/>
      <c r="I7" s="101"/>
      <c r="J7" s="101"/>
      <c r="K7" s="101"/>
      <c r="L7" s="101"/>
      <c r="M7" s="101"/>
    </row>
    <row r="8" spans="1:13" x14ac:dyDescent="0.25">
      <c r="A8" s="83"/>
      <c r="B8" s="101"/>
      <c r="C8" s="101"/>
      <c r="D8" s="101"/>
      <c r="E8" s="101"/>
      <c r="F8" s="101"/>
      <c r="G8" s="101"/>
      <c r="H8" s="101"/>
      <c r="I8" s="101"/>
      <c r="J8" s="101"/>
      <c r="K8" s="101"/>
      <c r="L8" s="101"/>
      <c r="M8" s="101"/>
    </row>
    <row r="9" spans="1:13" x14ac:dyDescent="0.25">
      <c r="A9" s="83"/>
      <c r="B9" s="101"/>
      <c r="C9" s="101"/>
      <c r="D9" s="101"/>
      <c r="E9" s="101"/>
      <c r="F9" s="101"/>
      <c r="G9" s="101"/>
      <c r="H9" s="101"/>
      <c r="I9" s="101"/>
      <c r="J9" s="101"/>
      <c r="K9" s="101"/>
      <c r="L9" s="101"/>
      <c r="M9" s="101"/>
    </row>
    <row r="10" spans="1:13" x14ac:dyDescent="0.25">
      <c r="A10" s="83"/>
      <c r="B10" s="101"/>
      <c r="C10" s="101"/>
      <c r="D10" s="101"/>
      <c r="E10" s="101"/>
      <c r="F10" s="101"/>
      <c r="G10" s="101"/>
      <c r="H10" s="101"/>
      <c r="I10" s="101"/>
      <c r="J10" s="101"/>
      <c r="K10" s="101"/>
      <c r="L10" s="101"/>
      <c r="M10" s="101"/>
    </row>
    <row r="11" spans="1:13" x14ac:dyDescent="0.25">
      <c r="A11" s="83"/>
      <c r="B11" s="101"/>
      <c r="C11" s="101"/>
      <c r="D11" s="101"/>
      <c r="E11" s="101"/>
      <c r="F11" s="101"/>
      <c r="G11" s="101"/>
      <c r="H11" s="101"/>
      <c r="I11" s="101"/>
      <c r="J11" s="101"/>
      <c r="K11" s="101"/>
      <c r="L11" s="101"/>
      <c r="M11" s="101"/>
    </row>
    <row r="12" spans="1:13" x14ac:dyDescent="0.25">
      <c r="A12" s="83"/>
      <c r="B12" s="102"/>
      <c r="C12" s="102"/>
      <c r="D12" s="102"/>
      <c r="E12" s="102"/>
      <c r="F12" s="102"/>
      <c r="G12" s="102"/>
      <c r="H12" s="102"/>
      <c r="I12" s="102"/>
      <c r="J12" s="102"/>
      <c r="K12" s="102"/>
      <c r="L12" s="102"/>
      <c r="M12" s="102"/>
    </row>
    <row r="13" spans="1:13" x14ac:dyDescent="0.25">
      <c r="A13" s="83"/>
      <c r="B13" s="102"/>
      <c r="C13" s="102"/>
      <c r="D13" s="102"/>
      <c r="E13" s="102"/>
      <c r="F13" s="102"/>
      <c r="G13" s="102"/>
      <c r="H13" s="102"/>
      <c r="I13" s="102"/>
      <c r="J13" s="102"/>
      <c r="K13" s="102"/>
      <c r="L13" s="102"/>
      <c r="M13" s="102"/>
    </row>
    <row r="14" spans="1:13" x14ac:dyDescent="0.25">
      <c r="A14" s="83"/>
      <c r="B14" s="102"/>
      <c r="C14" s="102"/>
      <c r="D14" s="102"/>
      <c r="E14" s="102"/>
      <c r="F14" s="102"/>
      <c r="G14" s="102"/>
      <c r="H14" s="102"/>
      <c r="I14" s="102"/>
      <c r="J14" s="102"/>
      <c r="K14" s="102"/>
      <c r="L14" s="102"/>
      <c r="M14" s="102"/>
    </row>
    <row r="15" spans="1:13" x14ac:dyDescent="0.25">
      <c r="A15" s="83"/>
      <c r="B15" s="102"/>
      <c r="C15" s="102"/>
      <c r="D15" s="102"/>
      <c r="E15" s="102"/>
      <c r="F15" s="102"/>
      <c r="G15" s="102"/>
      <c r="H15" s="102"/>
      <c r="I15" s="102"/>
      <c r="J15" s="102"/>
      <c r="K15" s="102"/>
      <c r="L15" s="102"/>
      <c r="M15" s="102"/>
    </row>
    <row r="16" spans="1:13" x14ac:dyDescent="0.25">
      <c r="A16" s="83"/>
      <c r="B16" s="85"/>
      <c r="C16" s="85"/>
      <c r="D16" s="85"/>
      <c r="E16" s="85"/>
      <c r="F16" s="85"/>
      <c r="G16" s="85"/>
      <c r="H16" s="85"/>
      <c r="I16" s="85"/>
      <c r="J16" s="85"/>
      <c r="K16" s="85"/>
      <c r="L16" s="85"/>
      <c r="M16" s="85"/>
    </row>
    <row r="17" spans="1:13" x14ac:dyDescent="0.25">
      <c r="A17" s="83"/>
      <c r="B17" s="99" t="s">
        <v>377</v>
      </c>
      <c r="C17" s="100"/>
      <c r="D17" s="100"/>
      <c r="E17" s="100"/>
      <c r="F17" s="100"/>
      <c r="G17" s="100"/>
      <c r="H17" s="100"/>
      <c r="I17" s="100"/>
      <c r="J17" s="100"/>
      <c r="K17" s="100"/>
      <c r="L17" s="100"/>
      <c r="M17" s="100"/>
    </row>
    <row r="18" spans="1:13" x14ac:dyDescent="0.25">
      <c r="A18" s="83"/>
      <c r="B18" s="100"/>
      <c r="C18" s="100"/>
      <c r="D18" s="100"/>
      <c r="E18" s="100"/>
      <c r="F18" s="100"/>
      <c r="G18" s="100"/>
      <c r="H18" s="100"/>
      <c r="I18" s="100"/>
      <c r="J18" s="100"/>
      <c r="K18" s="100"/>
      <c r="L18" s="100"/>
      <c r="M18" s="100"/>
    </row>
    <row r="19" spans="1:13" x14ac:dyDescent="0.25">
      <c r="A19" s="83"/>
      <c r="B19" s="100"/>
      <c r="C19" s="100"/>
      <c r="D19" s="100"/>
      <c r="E19" s="100"/>
      <c r="F19" s="100"/>
      <c r="G19" s="100"/>
      <c r="H19" s="100"/>
      <c r="I19" s="100"/>
      <c r="J19" s="100"/>
      <c r="K19" s="100"/>
      <c r="L19" s="100"/>
      <c r="M19" s="100"/>
    </row>
    <row r="20" spans="1:13" x14ac:dyDescent="0.25">
      <c r="A20" s="83"/>
      <c r="B20" s="100"/>
      <c r="C20" s="100"/>
      <c r="D20" s="100"/>
      <c r="E20" s="100"/>
      <c r="F20" s="100"/>
      <c r="G20" s="100"/>
      <c r="H20" s="100"/>
      <c r="I20" s="100"/>
      <c r="J20" s="100"/>
      <c r="K20" s="100"/>
      <c r="L20" s="100"/>
      <c r="M20" s="100"/>
    </row>
    <row r="21" spans="1:13" x14ac:dyDescent="0.25">
      <c r="A21" s="83"/>
      <c r="B21" s="92"/>
      <c r="C21" s="92"/>
      <c r="D21" s="92"/>
      <c r="E21" s="92"/>
      <c r="F21" s="92"/>
      <c r="G21" s="92"/>
      <c r="H21" s="92"/>
      <c r="I21" s="92"/>
      <c r="J21" s="92"/>
      <c r="K21" s="92"/>
      <c r="L21" s="92"/>
      <c r="M21" s="92"/>
    </row>
    <row r="22" spans="1:13" x14ac:dyDescent="0.25">
      <c r="A22" s="93" t="s">
        <v>396</v>
      </c>
      <c r="B22" s="92"/>
      <c r="C22" s="92"/>
      <c r="D22" s="92"/>
      <c r="E22" s="92"/>
      <c r="F22" s="92"/>
      <c r="G22" s="92"/>
      <c r="H22" s="92"/>
      <c r="I22" s="92"/>
      <c r="J22" s="92"/>
      <c r="K22" s="92"/>
      <c r="L22" s="92"/>
      <c r="M22" s="92"/>
    </row>
    <row r="23" spans="1:13" x14ac:dyDescent="0.25">
      <c r="A23" s="83"/>
      <c r="B23" s="92"/>
      <c r="C23" s="92"/>
      <c r="D23" s="92"/>
      <c r="E23" s="92"/>
      <c r="F23" s="92"/>
      <c r="G23" s="92"/>
      <c r="H23" s="92"/>
      <c r="I23" s="92"/>
      <c r="J23" s="92"/>
      <c r="K23" s="92"/>
      <c r="L23" s="92"/>
      <c r="M23" s="92"/>
    </row>
    <row r="24" spans="1:13" ht="14.45" customHeight="1" x14ac:dyDescent="0.25">
      <c r="A24" s="83"/>
      <c r="B24" s="105" t="s">
        <v>398</v>
      </c>
      <c r="C24" s="105"/>
      <c r="D24" s="105"/>
      <c r="E24" s="105"/>
      <c r="F24" s="105"/>
      <c r="G24" s="105"/>
      <c r="H24" s="105"/>
      <c r="I24" s="105"/>
      <c r="J24" s="105"/>
      <c r="K24" s="105"/>
      <c r="L24" s="105"/>
      <c r="M24" s="105"/>
    </row>
    <row r="25" spans="1:13" x14ac:dyDescent="0.25">
      <c r="A25" s="83"/>
      <c r="B25" s="105"/>
      <c r="C25" s="105"/>
      <c r="D25" s="105"/>
      <c r="E25" s="105"/>
      <c r="F25" s="105"/>
      <c r="G25" s="105"/>
      <c r="H25" s="105"/>
      <c r="I25" s="105"/>
      <c r="J25" s="105"/>
      <c r="K25" s="105"/>
      <c r="L25" s="105"/>
      <c r="M25" s="105"/>
    </row>
    <row r="26" spans="1:13" x14ac:dyDescent="0.25">
      <c r="A26" s="83"/>
      <c r="B26" s="105"/>
      <c r="C26" s="105"/>
      <c r="D26" s="105"/>
      <c r="E26" s="105"/>
      <c r="F26" s="105"/>
      <c r="G26" s="105"/>
      <c r="H26" s="105"/>
      <c r="I26" s="105"/>
      <c r="J26" s="105"/>
      <c r="K26" s="105"/>
      <c r="L26" s="105"/>
      <c r="M26" s="105"/>
    </row>
    <row r="27" spans="1:13" x14ac:dyDescent="0.25">
      <c r="A27" s="83"/>
      <c r="B27" s="92"/>
      <c r="C27" s="92"/>
      <c r="D27" s="92"/>
      <c r="E27" s="92"/>
      <c r="F27" s="92"/>
      <c r="G27" s="92"/>
      <c r="H27" s="92"/>
      <c r="I27" s="92"/>
      <c r="J27" s="92"/>
      <c r="K27" s="92"/>
      <c r="L27" s="92"/>
      <c r="M27" s="92"/>
    </row>
    <row r="28" spans="1:13" x14ac:dyDescent="0.25">
      <c r="A28" s="83"/>
      <c r="B28" s="105" t="s">
        <v>397</v>
      </c>
      <c r="C28" s="105"/>
      <c r="D28" s="105"/>
      <c r="E28" s="105"/>
      <c r="F28" s="105"/>
      <c r="G28" s="105"/>
      <c r="H28" s="105"/>
      <c r="I28" s="105"/>
      <c r="J28" s="105"/>
      <c r="K28" s="105"/>
      <c r="L28" s="105"/>
      <c r="M28" s="105"/>
    </row>
    <row r="29" spans="1:13" x14ac:dyDescent="0.25">
      <c r="A29" s="83"/>
      <c r="B29" s="105"/>
      <c r="C29" s="105"/>
      <c r="D29" s="105"/>
      <c r="E29" s="105"/>
      <c r="F29" s="105"/>
      <c r="G29" s="105"/>
      <c r="H29" s="105"/>
      <c r="I29" s="105"/>
      <c r="J29" s="105"/>
      <c r="K29" s="105"/>
      <c r="L29" s="105"/>
      <c r="M29" s="105"/>
    </row>
    <row r="30" spans="1:13" x14ac:dyDescent="0.25">
      <c r="A30" s="83"/>
      <c r="B30" s="105"/>
      <c r="C30" s="105"/>
      <c r="D30" s="105"/>
      <c r="E30" s="105"/>
      <c r="F30" s="105"/>
      <c r="G30" s="105"/>
      <c r="H30" s="105"/>
      <c r="I30" s="105"/>
      <c r="J30" s="105"/>
      <c r="K30" s="105"/>
      <c r="L30" s="105"/>
      <c r="M30" s="105"/>
    </row>
    <row r="31" spans="1:13" x14ac:dyDescent="0.25">
      <c r="A31" s="83"/>
      <c r="B31" s="92"/>
      <c r="C31" s="92"/>
      <c r="D31" s="92"/>
      <c r="E31" s="92"/>
      <c r="F31" s="92"/>
      <c r="G31" s="92"/>
      <c r="H31" s="92"/>
      <c r="I31" s="92"/>
      <c r="J31" s="92"/>
      <c r="K31" s="92"/>
      <c r="L31" s="92"/>
      <c r="M31" s="92"/>
    </row>
    <row r="32" spans="1:13" x14ac:dyDescent="0.25">
      <c r="A32" s="83"/>
      <c r="B32" s="105" t="s">
        <v>399</v>
      </c>
      <c r="C32" s="105"/>
      <c r="D32" s="105"/>
      <c r="E32" s="105"/>
      <c r="F32" s="105"/>
      <c r="G32" s="105"/>
      <c r="H32" s="105"/>
      <c r="I32" s="105"/>
      <c r="J32" s="105"/>
      <c r="K32" s="105"/>
      <c r="L32" s="105"/>
      <c r="M32" s="105"/>
    </row>
    <row r="33" spans="1:13" x14ac:dyDescent="0.25">
      <c r="A33" s="83"/>
      <c r="B33" s="105"/>
      <c r="C33" s="105"/>
      <c r="D33" s="105"/>
      <c r="E33" s="105"/>
      <c r="F33" s="105"/>
      <c r="G33" s="105"/>
      <c r="H33" s="105"/>
      <c r="I33" s="105"/>
      <c r="J33" s="105"/>
      <c r="K33" s="105"/>
      <c r="L33" s="105"/>
      <c r="M33" s="105"/>
    </row>
    <row r="34" spans="1:13" x14ac:dyDescent="0.25">
      <c r="A34" s="83"/>
      <c r="B34" s="105"/>
      <c r="C34" s="105"/>
      <c r="D34" s="105"/>
      <c r="E34" s="105"/>
      <c r="F34" s="105"/>
      <c r="G34" s="105"/>
      <c r="H34" s="105"/>
      <c r="I34" s="105"/>
      <c r="J34" s="105"/>
      <c r="K34" s="105"/>
      <c r="L34" s="105"/>
      <c r="M34" s="105"/>
    </row>
    <row r="35" spans="1:13" x14ac:dyDescent="0.25">
      <c r="A35" s="83"/>
      <c r="B35" s="94"/>
      <c r="C35" s="94"/>
      <c r="D35" s="94"/>
      <c r="E35" s="94"/>
      <c r="F35" s="94"/>
      <c r="G35" s="94"/>
      <c r="H35" s="94"/>
      <c r="I35" s="94"/>
      <c r="J35" s="94"/>
      <c r="K35" s="94"/>
      <c r="L35" s="94"/>
      <c r="M35" s="94"/>
    </row>
    <row r="36" spans="1:13" x14ac:dyDescent="0.25">
      <c r="A36" s="83"/>
      <c r="B36" s="105" t="s">
        <v>400</v>
      </c>
      <c r="C36" s="105"/>
      <c r="D36" s="105"/>
      <c r="E36" s="105"/>
      <c r="F36" s="105"/>
      <c r="G36" s="105"/>
      <c r="H36" s="105"/>
      <c r="I36" s="105"/>
      <c r="J36" s="105"/>
      <c r="K36" s="105"/>
      <c r="L36" s="105"/>
      <c r="M36" s="105"/>
    </row>
    <row r="37" spans="1:13" x14ac:dyDescent="0.25">
      <c r="A37" s="83"/>
      <c r="B37" s="105"/>
      <c r="C37" s="105"/>
      <c r="D37" s="105"/>
      <c r="E37" s="105"/>
      <c r="F37" s="105"/>
      <c r="G37" s="105"/>
      <c r="H37" s="105"/>
      <c r="I37" s="105"/>
      <c r="J37" s="105"/>
      <c r="K37" s="105"/>
      <c r="L37" s="105"/>
      <c r="M37" s="105"/>
    </row>
    <row r="38" spans="1:13" x14ac:dyDescent="0.25">
      <c r="A38" s="83"/>
      <c r="B38" s="105"/>
      <c r="C38" s="105"/>
      <c r="D38" s="105"/>
      <c r="E38" s="105"/>
      <c r="F38" s="105"/>
      <c r="G38" s="105"/>
      <c r="H38" s="105"/>
      <c r="I38" s="105"/>
      <c r="J38" s="105"/>
      <c r="K38" s="105"/>
      <c r="L38" s="105"/>
      <c r="M38" s="105"/>
    </row>
    <row r="39" spans="1:13" x14ac:dyDescent="0.25">
      <c r="A39" s="83"/>
      <c r="B39" s="94"/>
      <c r="C39" s="94"/>
      <c r="D39" s="94"/>
      <c r="E39" s="94"/>
      <c r="F39" s="94"/>
      <c r="G39" s="94"/>
      <c r="H39" s="94"/>
      <c r="I39" s="94"/>
      <c r="J39" s="94"/>
      <c r="K39" s="94"/>
      <c r="L39" s="94"/>
      <c r="M39" s="94"/>
    </row>
    <row r="40" spans="1:13" x14ac:dyDescent="0.25">
      <c r="A40" s="83"/>
      <c r="B40" s="94"/>
      <c r="C40" s="94"/>
      <c r="D40" s="94"/>
      <c r="E40" s="94"/>
      <c r="F40" s="94"/>
      <c r="G40" s="94"/>
      <c r="H40" s="94"/>
      <c r="I40" s="94"/>
      <c r="J40" s="94"/>
      <c r="K40" s="94"/>
      <c r="L40" s="94"/>
      <c r="M40" s="94"/>
    </row>
    <row r="41" spans="1:13" x14ac:dyDescent="0.25">
      <c r="A41" s="83"/>
      <c r="B41" s="94"/>
      <c r="C41" s="94"/>
      <c r="D41" s="94"/>
      <c r="E41" s="94"/>
      <c r="F41" s="94"/>
      <c r="G41" s="94"/>
      <c r="H41" s="94"/>
      <c r="I41" s="94"/>
      <c r="J41" s="94"/>
      <c r="K41" s="94"/>
      <c r="L41" s="94"/>
      <c r="M41" s="94"/>
    </row>
    <row r="42" spans="1:13" x14ac:dyDescent="0.25">
      <c r="A42" s="83"/>
      <c r="B42" s="94"/>
      <c r="C42" s="94"/>
      <c r="D42" s="94"/>
      <c r="E42" s="94"/>
      <c r="F42" s="94"/>
      <c r="G42" s="94"/>
      <c r="H42" s="94"/>
      <c r="I42" s="94"/>
      <c r="J42" s="94"/>
      <c r="K42" s="94"/>
      <c r="L42" s="94"/>
      <c r="M42" s="94"/>
    </row>
    <row r="43" spans="1:13" x14ac:dyDescent="0.25">
      <c r="A43" s="83"/>
      <c r="B43" s="94"/>
      <c r="C43" s="94"/>
      <c r="D43" s="94"/>
      <c r="E43" s="94"/>
      <c r="F43" s="94"/>
      <c r="G43" s="94"/>
      <c r="H43" s="94"/>
      <c r="I43" s="94"/>
      <c r="J43" s="94"/>
      <c r="K43" s="94"/>
      <c r="L43" s="94"/>
      <c r="M43" s="94"/>
    </row>
    <row r="44" spans="1:13" x14ac:dyDescent="0.25">
      <c r="A44" s="83"/>
      <c r="B44" s="92"/>
      <c r="C44" s="92"/>
      <c r="D44" s="92"/>
      <c r="E44" s="92"/>
      <c r="F44" s="92"/>
      <c r="G44" s="92"/>
      <c r="H44" s="92"/>
      <c r="I44" s="92"/>
      <c r="J44" s="92"/>
      <c r="K44" s="92"/>
      <c r="L44" s="92"/>
      <c r="M44" s="92"/>
    </row>
    <row r="45" spans="1:13" x14ac:dyDescent="0.25">
      <c r="A45" s="83"/>
      <c r="B45" s="85"/>
      <c r="C45" s="85"/>
      <c r="D45" s="85"/>
      <c r="E45" s="85"/>
      <c r="F45" s="85"/>
      <c r="G45" s="85"/>
      <c r="H45" s="85"/>
      <c r="I45" s="85"/>
      <c r="J45" s="85"/>
      <c r="K45" s="85"/>
      <c r="L45" s="85"/>
      <c r="M45" s="85"/>
    </row>
    <row r="46" spans="1:13" x14ac:dyDescent="0.25">
      <c r="A46" s="83"/>
      <c r="B46" s="83"/>
      <c r="C46" s="83"/>
      <c r="D46" s="83"/>
      <c r="E46" s="83"/>
      <c r="F46" s="83"/>
      <c r="G46" s="83"/>
      <c r="H46" s="83"/>
      <c r="I46" s="83"/>
      <c r="J46" s="83"/>
      <c r="K46" s="83"/>
      <c r="L46" s="83"/>
      <c r="M46" s="83"/>
    </row>
    <row r="47" spans="1:13" x14ac:dyDescent="0.25">
      <c r="A47" s="84" t="s">
        <v>374</v>
      </c>
      <c r="B47" s="83"/>
      <c r="C47" s="83"/>
      <c r="D47" s="83"/>
      <c r="E47" s="83"/>
      <c r="F47" s="83"/>
      <c r="G47" s="83"/>
      <c r="H47" s="83"/>
      <c r="I47" s="83"/>
      <c r="J47" s="83"/>
      <c r="K47" s="83"/>
      <c r="L47" s="83"/>
      <c r="M47" s="83"/>
    </row>
    <row r="48" spans="1:13" x14ac:dyDescent="0.25">
      <c r="A48" s="83"/>
      <c r="B48" s="83"/>
      <c r="C48" s="83"/>
      <c r="D48" s="83"/>
      <c r="E48" s="83"/>
      <c r="F48" s="83"/>
      <c r="G48" s="83"/>
      <c r="H48" s="83"/>
      <c r="I48" s="83"/>
      <c r="J48" s="83"/>
      <c r="K48" s="83"/>
      <c r="L48" s="83"/>
      <c r="M48" s="83"/>
    </row>
    <row r="49" spans="1:13" x14ac:dyDescent="0.25">
      <c r="A49" s="83"/>
      <c r="B49" s="83" t="s">
        <v>376</v>
      </c>
      <c r="C49" s="83"/>
      <c r="D49" s="83"/>
      <c r="E49" s="83"/>
      <c r="F49" s="83"/>
      <c r="G49" s="83"/>
      <c r="H49" s="83"/>
      <c r="I49" s="83"/>
      <c r="J49" s="83"/>
      <c r="K49" s="83"/>
      <c r="L49" s="83"/>
      <c r="M49" s="83"/>
    </row>
    <row r="50" spans="1:13" x14ac:dyDescent="0.25">
      <c r="A50" s="83"/>
      <c r="B50" s="103" t="s">
        <v>375</v>
      </c>
      <c r="C50" s="103"/>
      <c r="D50" s="103"/>
      <c r="E50" s="103"/>
      <c r="F50" s="103"/>
      <c r="G50" s="103"/>
      <c r="H50" s="103"/>
      <c r="I50" s="103"/>
      <c r="J50" s="83"/>
      <c r="K50" s="83"/>
      <c r="L50" s="83"/>
      <c r="M50" s="83"/>
    </row>
    <row r="51" spans="1:13" x14ac:dyDescent="0.25">
      <c r="A51" s="83"/>
      <c r="B51" s="83"/>
      <c r="C51" s="83"/>
      <c r="D51" s="83"/>
      <c r="E51" s="83"/>
      <c r="F51" s="83"/>
      <c r="G51" s="83"/>
      <c r="H51" s="83"/>
      <c r="I51" s="83"/>
      <c r="J51" s="83"/>
      <c r="K51" s="83"/>
      <c r="L51" s="83"/>
      <c r="M51" s="83"/>
    </row>
    <row r="52" spans="1:13" x14ac:dyDescent="0.25">
      <c r="A52" s="83"/>
      <c r="B52" s="101" t="s">
        <v>379</v>
      </c>
      <c r="C52" s="101"/>
      <c r="D52" s="101"/>
      <c r="E52" s="101"/>
      <c r="F52" s="101"/>
      <c r="G52" s="101"/>
      <c r="H52" s="101"/>
      <c r="I52" s="101"/>
      <c r="J52" s="101"/>
      <c r="K52" s="101"/>
      <c r="L52" s="101"/>
      <c r="M52" s="101"/>
    </row>
    <row r="53" spans="1:13" x14ac:dyDescent="0.25">
      <c r="A53" s="83"/>
      <c r="B53" s="101"/>
      <c r="C53" s="101"/>
      <c r="D53" s="101"/>
      <c r="E53" s="101"/>
      <c r="F53" s="101"/>
      <c r="G53" s="101"/>
      <c r="H53" s="101"/>
      <c r="I53" s="101"/>
      <c r="J53" s="101"/>
      <c r="K53" s="101"/>
      <c r="L53" s="101"/>
      <c r="M53" s="101"/>
    </row>
    <row r="54" spans="1:13" x14ac:dyDescent="0.25">
      <c r="A54" s="83"/>
      <c r="B54" s="101"/>
      <c r="C54" s="101"/>
      <c r="D54" s="101"/>
      <c r="E54" s="101"/>
      <c r="F54" s="101"/>
      <c r="G54" s="101"/>
      <c r="H54" s="101"/>
      <c r="I54" s="101"/>
      <c r="J54" s="101"/>
      <c r="K54" s="101"/>
      <c r="L54" s="101"/>
      <c r="M54" s="101"/>
    </row>
    <row r="55" spans="1:13" x14ac:dyDescent="0.25">
      <c r="A55" s="83"/>
      <c r="B55" s="101"/>
      <c r="C55" s="101"/>
      <c r="D55" s="101"/>
      <c r="E55" s="101"/>
      <c r="F55" s="101"/>
      <c r="G55" s="101"/>
      <c r="H55" s="101"/>
      <c r="I55" s="101"/>
      <c r="J55" s="101"/>
      <c r="K55" s="101"/>
      <c r="L55" s="101"/>
      <c r="M55" s="101"/>
    </row>
    <row r="56" spans="1:13" x14ac:dyDescent="0.25">
      <c r="A56" s="83"/>
      <c r="B56" s="101"/>
      <c r="C56" s="101"/>
      <c r="D56" s="101"/>
      <c r="E56" s="101"/>
      <c r="F56" s="101"/>
      <c r="G56" s="101"/>
      <c r="H56" s="101"/>
      <c r="I56" s="101"/>
      <c r="J56" s="101"/>
      <c r="K56" s="101"/>
      <c r="L56" s="101"/>
      <c r="M56" s="101"/>
    </row>
    <row r="57" spans="1:13" x14ac:dyDescent="0.25">
      <c r="A57" s="83"/>
      <c r="B57" s="101"/>
      <c r="C57" s="101"/>
      <c r="D57" s="101"/>
      <c r="E57" s="101"/>
      <c r="F57" s="101"/>
      <c r="G57" s="101"/>
      <c r="H57" s="101"/>
      <c r="I57" s="101"/>
      <c r="J57" s="101"/>
      <c r="K57" s="101"/>
      <c r="L57" s="101"/>
      <c r="M57" s="101"/>
    </row>
    <row r="58" spans="1:13" x14ac:dyDescent="0.25">
      <c r="A58" s="83"/>
      <c r="B58" s="85"/>
      <c r="C58" s="85"/>
      <c r="D58" s="85"/>
      <c r="E58" s="85"/>
      <c r="F58" s="85"/>
      <c r="G58" s="85"/>
      <c r="H58" s="85"/>
      <c r="I58" s="85"/>
      <c r="J58" s="85"/>
      <c r="K58" s="85"/>
      <c r="L58" s="85"/>
      <c r="M58" s="85"/>
    </row>
    <row r="59" spans="1:13" x14ac:dyDescent="0.25">
      <c r="A59" s="83"/>
      <c r="B59" s="83"/>
      <c r="C59" s="83"/>
      <c r="D59" s="83"/>
      <c r="E59" s="83"/>
      <c r="F59" s="83"/>
      <c r="G59" s="83"/>
      <c r="H59" s="83"/>
      <c r="I59" s="83"/>
      <c r="J59" s="83"/>
      <c r="K59" s="83"/>
      <c r="L59" s="83"/>
      <c r="M59" s="83"/>
    </row>
    <row r="60" spans="1:13" x14ac:dyDescent="0.25">
      <c r="A60" s="84" t="s">
        <v>378</v>
      </c>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99" t="s">
        <v>381</v>
      </c>
      <c r="C62" s="99"/>
      <c r="D62" s="99"/>
      <c r="E62" s="99"/>
      <c r="F62" s="99"/>
      <c r="G62" s="99"/>
      <c r="H62" s="99"/>
      <c r="I62" s="99"/>
      <c r="J62" s="99"/>
      <c r="K62" s="99"/>
      <c r="L62" s="99"/>
      <c r="M62" s="99"/>
    </row>
    <row r="63" spans="1:13" x14ac:dyDescent="0.25">
      <c r="A63" s="83"/>
      <c r="B63" s="99"/>
      <c r="C63" s="99"/>
      <c r="D63" s="99"/>
      <c r="E63" s="99"/>
      <c r="F63" s="99"/>
      <c r="G63" s="99"/>
      <c r="H63" s="99"/>
      <c r="I63" s="99"/>
      <c r="J63" s="99"/>
      <c r="K63" s="99"/>
      <c r="L63" s="99"/>
      <c r="M63" s="99"/>
    </row>
    <row r="64" spans="1:13" x14ac:dyDescent="0.25">
      <c r="A64" s="83"/>
      <c r="B64" s="99"/>
      <c r="C64" s="99"/>
      <c r="D64" s="99"/>
      <c r="E64" s="99"/>
      <c r="F64" s="99"/>
      <c r="G64" s="99"/>
      <c r="H64" s="99"/>
      <c r="I64" s="99"/>
      <c r="J64" s="99"/>
      <c r="K64" s="99"/>
      <c r="L64" s="99"/>
      <c r="M64" s="99"/>
    </row>
    <row r="65" spans="1:13" x14ac:dyDescent="0.25">
      <c r="A65" s="83"/>
      <c r="B65" s="99"/>
      <c r="C65" s="99"/>
      <c r="D65" s="99"/>
      <c r="E65" s="99"/>
      <c r="F65" s="99"/>
      <c r="G65" s="99"/>
      <c r="H65" s="99"/>
      <c r="I65" s="99"/>
      <c r="J65" s="99"/>
      <c r="K65" s="99"/>
      <c r="L65" s="99"/>
      <c r="M65" s="99"/>
    </row>
    <row r="66" spans="1:13" x14ac:dyDescent="0.25">
      <c r="A66" s="83"/>
      <c r="B66" s="99"/>
      <c r="C66" s="99"/>
      <c r="D66" s="99"/>
      <c r="E66" s="99"/>
      <c r="F66" s="99"/>
      <c r="G66" s="99"/>
      <c r="H66" s="99"/>
      <c r="I66" s="99"/>
      <c r="J66" s="99"/>
      <c r="K66" s="99"/>
      <c r="L66" s="99"/>
      <c r="M66" s="99"/>
    </row>
    <row r="67" spans="1:13" x14ac:dyDescent="0.25">
      <c r="A67" s="83"/>
      <c r="B67" s="99"/>
      <c r="C67" s="99"/>
      <c r="D67" s="99"/>
      <c r="E67" s="99"/>
      <c r="F67" s="99"/>
      <c r="G67" s="99"/>
      <c r="H67" s="99"/>
      <c r="I67" s="99"/>
      <c r="J67" s="99"/>
      <c r="K67" s="99"/>
      <c r="L67" s="99"/>
      <c r="M67" s="99"/>
    </row>
    <row r="68" spans="1:13" x14ac:dyDescent="0.25">
      <c r="A68" s="83"/>
      <c r="B68" s="99"/>
      <c r="C68" s="99"/>
      <c r="D68" s="99"/>
      <c r="E68" s="99"/>
      <c r="F68" s="99"/>
      <c r="G68" s="99"/>
      <c r="H68" s="99"/>
      <c r="I68" s="99"/>
      <c r="J68" s="99"/>
      <c r="K68" s="99"/>
      <c r="L68" s="99"/>
      <c r="M68" s="99"/>
    </row>
    <row r="69" spans="1:13" x14ac:dyDescent="0.25">
      <c r="A69" s="83"/>
      <c r="B69" s="99"/>
      <c r="C69" s="99"/>
      <c r="D69" s="99"/>
      <c r="E69" s="99"/>
      <c r="F69" s="99"/>
      <c r="G69" s="99"/>
      <c r="H69" s="99"/>
      <c r="I69" s="99"/>
      <c r="J69" s="99"/>
      <c r="K69" s="99"/>
      <c r="L69" s="99"/>
      <c r="M69" s="99"/>
    </row>
    <row r="70" spans="1:13" x14ac:dyDescent="0.25">
      <c r="A70" s="83"/>
      <c r="B70" s="99"/>
      <c r="C70" s="99"/>
      <c r="D70" s="99"/>
      <c r="E70" s="99"/>
      <c r="F70" s="99"/>
      <c r="G70" s="99"/>
      <c r="H70" s="99"/>
      <c r="I70" s="99"/>
      <c r="J70" s="99"/>
      <c r="K70" s="99"/>
      <c r="L70" s="99"/>
      <c r="M70" s="99"/>
    </row>
    <row r="71" spans="1:13" x14ac:dyDescent="0.25">
      <c r="A71" s="83"/>
      <c r="B71" s="99"/>
      <c r="C71" s="99"/>
      <c r="D71" s="99"/>
      <c r="E71" s="99"/>
      <c r="F71" s="99"/>
      <c r="G71" s="99"/>
      <c r="H71" s="99"/>
      <c r="I71" s="99"/>
      <c r="J71" s="99"/>
      <c r="K71" s="99"/>
      <c r="L71" s="99"/>
      <c r="M71" s="99"/>
    </row>
    <row r="72" spans="1:13" x14ac:dyDescent="0.25">
      <c r="A72" s="83"/>
      <c r="B72" s="99"/>
      <c r="C72" s="99"/>
      <c r="D72" s="99"/>
      <c r="E72" s="99"/>
      <c r="F72" s="99"/>
      <c r="G72" s="99"/>
      <c r="H72" s="99"/>
      <c r="I72" s="99"/>
      <c r="J72" s="99"/>
      <c r="K72" s="99"/>
      <c r="L72" s="99"/>
      <c r="M72" s="99"/>
    </row>
    <row r="73" spans="1:13" x14ac:dyDescent="0.25">
      <c r="A73" s="83"/>
      <c r="B73" s="99"/>
      <c r="C73" s="99"/>
      <c r="D73" s="99"/>
      <c r="E73" s="99"/>
      <c r="F73" s="99"/>
      <c r="G73" s="99"/>
      <c r="H73" s="99"/>
      <c r="I73" s="99"/>
      <c r="J73" s="99"/>
      <c r="K73" s="99"/>
      <c r="L73" s="99"/>
      <c r="M73" s="99"/>
    </row>
    <row r="74" spans="1:13" x14ac:dyDescent="0.25">
      <c r="A74" s="83"/>
      <c r="B74" s="99"/>
      <c r="C74" s="99"/>
      <c r="D74" s="99"/>
      <c r="E74" s="99"/>
      <c r="F74" s="99"/>
      <c r="G74" s="99"/>
      <c r="H74" s="99"/>
      <c r="I74" s="99"/>
      <c r="J74" s="99"/>
      <c r="K74" s="99"/>
      <c r="L74" s="99"/>
      <c r="M74" s="99"/>
    </row>
    <row r="75" spans="1:13" x14ac:dyDescent="0.25">
      <c r="A75" s="83"/>
      <c r="B75" s="99"/>
      <c r="C75" s="99"/>
      <c r="D75" s="99"/>
      <c r="E75" s="99"/>
      <c r="F75" s="99"/>
      <c r="G75" s="99"/>
      <c r="H75" s="99"/>
      <c r="I75" s="99"/>
      <c r="J75" s="99"/>
      <c r="K75" s="99"/>
      <c r="L75" s="99"/>
      <c r="M75" s="99"/>
    </row>
    <row r="76" spans="1:13" x14ac:dyDescent="0.25">
      <c r="A76" s="83"/>
      <c r="B76" s="99"/>
      <c r="C76" s="99"/>
      <c r="D76" s="99"/>
      <c r="E76" s="99"/>
      <c r="F76" s="99"/>
      <c r="G76" s="99"/>
      <c r="H76" s="99"/>
      <c r="I76" s="99"/>
      <c r="J76" s="99"/>
      <c r="K76" s="99"/>
      <c r="L76" s="99"/>
      <c r="M76" s="99"/>
    </row>
    <row r="77" spans="1:13" x14ac:dyDescent="0.25">
      <c r="A77" s="83"/>
      <c r="B77" s="99"/>
      <c r="C77" s="99"/>
      <c r="D77" s="99"/>
      <c r="E77" s="99"/>
      <c r="F77" s="99"/>
      <c r="G77" s="99"/>
      <c r="H77" s="99"/>
      <c r="I77" s="99"/>
      <c r="J77" s="99"/>
      <c r="K77" s="99"/>
      <c r="L77" s="99"/>
      <c r="M77" s="99"/>
    </row>
    <row r="78" spans="1:13" x14ac:dyDescent="0.25">
      <c r="A78" s="83"/>
      <c r="B78" s="99"/>
      <c r="C78" s="99"/>
      <c r="D78" s="99"/>
      <c r="E78" s="99"/>
      <c r="F78" s="99"/>
      <c r="G78" s="99"/>
      <c r="H78" s="99"/>
      <c r="I78" s="99"/>
      <c r="J78" s="99"/>
      <c r="K78" s="99"/>
      <c r="L78" s="99"/>
      <c r="M78" s="99"/>
    </row>
    <row r="79" spans="1:13" x14ac:dyDescent="0.25">
      <c r="A79" s="83"/>
      <c r="B79" s="99"/>
      <c r="C79" s="99"/>
      <c r="D79" s="99"/>
      <c r="E79" s="99"/>
      <c r="F79" s="99"/>
      <c r="G79" s="99"/>
      <c r="H79" s="99"/>
      <c r="I79" s="99"/>
      <c r="J79" s="99"/>
      <c r="K79" s="99"/>
      <c r="L79" s="99"/>
      <c r="M79" s="99"/>
    </row>
    <row r="80" spans="1:13" x14ac:dyDescent="0.25">
      <c r="A80" s="83"/>
      <c r="B80" s="99"/>
      <c r="C80" s="99"/>
      <c r="D80" s="99"/>
      <c r="E80" s="99"/>
      <c r="F80" s="99"/>
      <c r="G80" s="99"/>
      <c r="H80" s="99"/>
      <c r="I80" s="99"/>
      <c r="J80" s="99"/>
      <c r="K80" s="99"/>
      <c r="L80" s="99"/>
      <c r="M80" s="99"/>
    </row>
    <row r="81" spans="1:13" x14ac:dyDescent="0.25">
      <c r="A81" s="83"/>
      <c r="B81" s="99"/>
      <c r="C81" s="99"/>
      <c r="D81" s="99"/>
      <c r="E81" s="99"/>
      <c r="F81" s="99"/>
      <c r="G81" s="99"/>
      <c r="H81" s="99"/>
      <c r="I81" s="99"/>
      <c r="J81" s="99"/>
      <c r="K81" s="99"/>
      <c r="L81" s="99"/>
      <c r="M81" s="99"/>
    </row>
    <row r="82" spans="1:13" x14ac:dyDescent="0.25">
      <c r="A82" s="83"/>
      <c r="B82" s="99"/>
      <c r="C82" s="99"/>
      <c r="D82" s="99"/>
      <c r="E82" s="99"/>
      <c r="F82" s="99"/>
      <c r="G82" s="99"/>
      <c r="H82" s="99"/>
      <c r="I82" s="99"/>
      <c r="J82" s="99"/>
      <c r="K82" s="99"/>
      <c r="L82" s="99"/>
      <c r="M82" s="99"/>
    </row>
    <row r="83" spans="1:13" x14ac:dyDescent="0.25">
      <c r="A83" s="83"/>
      <c r="B83" s="99"/>
      <c r="C83" s="99"/>
      <c r="D83" s="99"/>
      <c r="E83" s="99"/>
      <c r="F83" s="99"/>
      <c r="G83" s="99"/>
      <c r="H83" s="99"/>
      <c r="I83" s="99"/>
      <c r="J83" s="99"/>
      <c r="K83" s="99"/>
      <c r="L83" s="99"/>
      <c r="M83" s="99"/>
    </row>
    <row r="84" spans="1:13" x14ac:dyDescent="0.25">
      <c r="A84" s="83"/>
      <c r="B84" s="86"/>
      <c r="C84" s="86"/>
      <c r="D84" s="86"/>
      <c r="E84" s="86"/>
      <c r="F84" s="86"/>
      <c r="G84" s="86"/>
      <c r="H84" s="86"/>
      <c r="I84" s="86"/>
      <c r="J84" s="86"/>
      <c r="K84" s="86"/>
      <c r="L84" s="86"/>
      <c r="M84" s="86"/>
    </row>
    <row r="85" spans="1:13" x14ac:dyDescent="0.25">
      <c r="A85" s="83"/>
      <c r="B85" s="83"/>
      <c r="C85" s="83"/>
      <c r="D85" s="83"/>
      <c r="E85" s="83"/>
      <c r="F85" s="83"/>
      <c r="G85" s="83"/>
      <c r="H85" s="83"/>
      <c r="I85" s="83"/>
      <c r="J85" s="83"/>
      <c r="K85" s="83"/>
      <c r="L85" s="83"/>
      <c r="M85" s="83"/>
    </row>
    <row r="86" spans="1:13" x14ac:dyDescent="0.25">
      <c r="A86" s="84" t="s">
        <v>380</v>
      </c>
      <c r="B86" s="83"/>
      <c r="C86" s="83"/>
      <c r="D86" s="83"/>
      <c r="E86" s="83"/>
      <c r="F86" s="83"/>
      <c r="G86" s="83"/>
      <c r="H86" s="83"/>
      <c r="I86" s="83"/>
      <c r="J86" s="83"/>
      <c r="K86" s="83"/>
      <c r="L86" s="83"/>
      <c r="M86" s="83"/>
    </row>
    <row r="87" spans="1:13" x14ac:dyDescent="0.25">
      <c r="A87" s="83"/>
      <c r="B87" s="83"/>
      <c r="C87" s="83"/>
      <c r="D87" s="83"/>
      <c r="E87" s="83"/>
      <c r="F87" s="83"/>
      <c r="G87" s="83"/>
      <c r="H87" s="83"/>
      <c r="I87" s="83"/>
      <c r="J87" s="83"/>
      <c r="K87" s="83"/>
      <c r="L87" s="83"/>
      <c r="M87" s="83"/>
    </row>
    <row r="88" spans="1:13" x14ac:dyDescent="0.25">
      <c r="A88" s="83"/>
      <c r="B88" s="99" t="s">
        <v>387</v>
      </c>
      <c r="C88" s="100"/>
      <c r="D88" s="100"/>
      <c r="E88" s="100"/>
      <c r="F88" s="100"/>
      <c r="G88" s="100"/>
      <c r="H88" s="100"/>
      <c r="I88" s="100"/>
      <c r="J88" s="100"/>
      <c r="K88" s="100"/>
      <c r="L88" s="100"/>
      <c r="M88" s="100"/>
    </row>
    <row r="89" spans="1:13" x14ac:dyDescent="0.25">
      <c r="A89" s="83"/>
      <c r="B89" s="100"/>
      <c r="C89" s="100"/>
      <c r="D89" s="100"/>
      <c r="E89" s="100"/>
      <c r="F89" s="100"/>
      <c r="G89" s="100"/>
      <c r="H89" s="100"/>
      <c r="I89" s="100"/>
      <c r="J89" s="100"/>
      <c r="K89" s="100"/>
      <c r="L89" s="100"/>
      <c r="M89" s="100"/>
    </row>
    <row r="90" spans="1:13" x14ac:dyDescent="0.25">
      <c r="A90" s="83"/>
      <c r="B90" s="100"/>
      <c r="C90" s="100"/>
      <c r="D90" s="100"/>
      <c r="E90" s="100"/>
      <c r="F90" s="100"/>
      <c r="G90" s="100"/>
      <c r="H90" s="100"/>
      <c r="I90" s="100"/>
      <c r="J90" s="100"/>
      <c r="K90" s="100"/>
      <c r="L90" s="100"/>
      <c r="M90" s="100"/>
    </row>
    <row r="91" spans="1:13" x14ac:dyDescent="0.25">
      <c r="A91" s="83"/>
      <c r="B91" s="100"/>
      <c r="C91" s="100"/>
      <c r="D91" s="100"/>
      <c r="E91" s="100"/>
      <c r="F91" s="100"/>
      <c r="G91" s="100"/>
      <c r="H91" s="100"/>
      <c r="I91" s="100"/>
      <c r="J91" s="100"/>
      <c r="K91" s="100"/>
      <c r="L91" s="100"/>
      <c r="M91" s="100"/>
    </row>
    <row r="92" spans="1:13" x14ac:dyDescent="0.25">
      <c r="A92" s="83"/>
      <c r="B92" s="104" t="s">
        <v>388</v>
      </c>
      <c r="C92" s="97"/>
      <c r="D92" s="89"/>
      <c r="E92" s="89"/>
      <c r="F92" s="89"/>
      <c r="G92" s="89"/>
      <c r="H92" s="89"/>
      <c r="I92" s="89"/>
      <c r="J92" s="89"/>
      <c r="K92" s="89"/>
      <c r="L92" s="89"/>
      <c r="M92" s="89"/>
    </row>
    <row r="93" spans="1:13" x14ac:dyDescent="0.25">
      <c r="A93" s="83"/>
      <c r="B93" s="89"/>
      <c r="C93" s="89"/>
      <c r="D93" s="89"/>
      <c r="E93" s="89"/>
      <c r="F93" s="89"/>
      <c r="G93" s="89"/>
      <c r="H93" s="89"/>
      <c r="I93" s="89"/>
      <c r="J93" s="89"/>
      <c r="K93" s="89"/>
      <c r="L93" s="89"/>
      <c r="M93" s="89"/>
    </row>
    <row r="94" spans="1:13" x14ac:dyDescent="0.25">
      <c r="A94" s="83"/>
      <c r="B94" s="100" t="s">
        <v>386</v>
      </c>
      <c r="C94" s="100"/>
      <c r="D94" s="100"/>
      <c r="E94" s="100"/>
      <c r="F94" s="100"/>
      <c r="G94" s="100"/>
      <c r="H94" s="100"/>
      <c r="I94" s="100"/>
      <c r="J94" s="100"/>
      <c r="K94" s="100"/>
      <c r="L94" s="100"/>
      <c r="M94" s="100"/>
    </row>
    <row r="95" spans="1:13" x14ac:dyDescent="0.25">
      <c r="A95" s="83"/>
      <c r="B95" s="100"/>
      <c r="C95" s="100"/>
      <c r="D95" s="100"/>
      <c r="E95" s="100"/>
      <c r="F95" s="100"/>
      <c r="G95" s="100"/>
      <c r="H95" s="100"/>
      <c r="I95" s="100"/>
      <c r="J95" s="100"/>
      <c r="K95" s="100"/>
      <c r="L95" s="100"/>
      <c r="M95" s="100"/>
    </row>
    <row r="96" spans="1:13" x14ac:dyDescent="0.25">
      <c r="A96" s="83"/>
      <c r="B96" s="100"/>
      <c r="C96" s="100"/>
      <c r="D96" s="100"/>
      <c r="E96" s="100"/>
      <c r="F96" s="100"/>
      <c r="G96" s="100"/>
      <c r="H96" s="100"/>
      <c r="I96" s="100"/>
      <c r="J96" s="100"/>
      <c r="K96" s="100"/>
      <c r="L96" s="100"/>
      <c r="M96" s="100"/>
    </row>
    <row r="97" spans="2:13" x14ac:dyDescent="0.25">
      <c r="B97" s="97" t="s">
        <v>384</v>
      </c>
      <c r="C97" s="98"/>
      <c r="D97" s="98"/>
    </row>
    <row r="99" spans="2:13" x14ac:dyDescent="0.25">
      <c r="B99" s="99" t="s">
        <v>385</v>
      </c>
      <c r="C99" s="100"/>
      <c r="D99" s="100"/>
      <c r="E99" s="100"/>
      <c r="F99" s="100"/>
      <c r="G99" s="100"/>
      <c r="H99" s="100"/>
      <c r="I99" s="100"/>
      <c r="J99" s="100"/>
      <c r="K99" s="100"/>
      <c r="L99" s="100"/>
      <c r="M99" s="100"/>
    </row>
    <row r="100" spans="2:13" x14ac:dyDescent="0.25">
      <c r="B100" s="100"/>
      <c r="C100" s="100"/>
      <c r="D100" s="100"/>
      <c r="E100" s="100"/>
      <c r="F100" s="100"/>
      <c r="G100" s="100"/>
      <c r="H100" s="100"/>
      <c r="I100" s="100"/>
      <c r="J100" s="100"/>
      <c r="K100" s="100"/>
      <c r="L100" s="100"/>
      <c r="M100" s="100"/>
    </row>
    <row r="101" spans="2:13" x14ac:dyDescent="0.25">
      <c r="B101" s="100"/>
      <c r="C101" s="100"/>
      <c r="D101" s="100"/>
      <c r="E101" s="100"/>
      <c r="F101" s="100"/>
      <c r="G101" s="100"/>
      <c r="H101" s="100"/>
      <c r="I101" s="100"/>
      <c r="J101" s="100"/>
      <c r="K101" s="100"/>
      <c r="L101" s="100"/>
      <c r="M101" s="100"/>
    </row>
    <row r="102" spans="2:13" x14ac:dyDescent="0.25">
      <c r="B102" s="100"/>
      <c r="C102" s="100"/>
      <c r="D102" s="100"/>
      <c r="E102" s="100"/>
      <c r="F102" s="100"/>
      <c r="G102" s="100"/>
      <c r="H102" s="100"/>
      <c r="I102" s="100"/>
      <c r="J102" s="100"/>
      <c r="K102" s="100"/>
      <c r="L102" s="100"/>
      <c r="M102" s="100"/>
    </row>
    <row r="103" spans="2:13" x14ac:dyDescent="0.25">
      <c r="B103" s="87"/>
      <c r="C103" s="87"/>
      <c r="D103" s="87"/>
      <c r="E103" s="87"/>
      <c r="F103" s="87"/>
      <c r="G103" s="87"/>
      <c r="H103" s="87"/>
      <c r="I103" s="87"/>
      <c r="J103" s="87"/>
      <c r="K103" s="87"/>
      <c r="L103" s="87"/>
      <c r="M103" s="87"/>
    </row>
    <row r="104" spans="2:13" x14ac:dyDescent="0.25">
      <c r="B104" s="87"/>
      <c r="C104" s="87"/>
      <c r="D104" s="87"/>
      <c r="E104" s="87"/>
      <c r="F104" s="87"/>
      <c r="G104" s="87"/>
      <c r="H104" s="87"/>
      <c r="I104" s="87"/>
      <c r="J104" s="87"/>
      <c r="K104" s="87"/>
      <c r="L104" s="87"/>
      <c r="M104" s="87"/>
    </row>
    <row r="105" spans="2:13" x14ac:dyDescent="0.25">
      <c r="B105" s="87"/>
      <c r="C105" s="87"/>
      <c r="D105" s="87"/>
      <c r="E105" s="87"/>
      <c r="F105" s="87"/>
      <c r="G105" s="87"/>
      <c r="H105" s="87"/>
      <c r="I105" s="87"/>
      <c r="J105" s="87"/>
      <c r="K105" s="87"/>
      <c r="L105" s="87"/>
      <c r="M105" s="87"/>
    </row>
    <row r="106" spans="2:13" x14ac:dyDescent="0.25">
      <c r="B106" s="87"/>
      <c r="C106" s="87"/>
      <c r="D106" s="87"/>
      <c r="E106" s="87"/>
      <c r="F106" s="87"/>
      <c r="G106" s="87"/>
      <c r="H106" s="87"/>
      <c r="I106" s="87"/>
      <c r="J106" s="87"/>
      <c r="K106" s="87"/>
      <c r="L106" s="87"/>
      <c r="M106" s="87"/>
    </row>
    <row r="107" spans="2:13" x14ac:dyDescent="0.25">
      <c r="B107" s="87"/>
      <c r="C107" s="87"/>
      <c r="D107" s="87"/>
      <c r="E107" s="87"/>
      <c r="F107" s="87"/>
      <c r="G107" s="87"/>
      <c r="H107" s="87"/>
      <c r="I107" s="87"/>
      <c r="J107" s="87"/>
      <c r="K107" s="87"/>
      <c r="L107" s="87"/>
      <c r="M107" s="87"/>
    </row>
    <row r="108" spans="2:13" x14ac:dyDescent="0.25">
      <c r="B108" s="87"/>
      <c r="C108" s="87"/>
      <c r="D108" s="87"/>
      <c r="E108" s="87"/>
      <c r="F108" s="87"/>
      <c r="G108" s="87"/>
      <c r="H108" s="87"/>
      <c r="I108" s="87"/>
      <c r="J108" s="87"/>
      <c r="K108" s="87"/>
      <c r="L108" s="87"/>
      <c r="M108" s="87"/>
    </row>
    <row r="109" spans="2:13" x14ac:dyDescent="0.25">
      <c r="B109" s="87"/>
      <c r="C109" s="87"/>
      <c r="D109" s="87"/>
      <c r="E109" s="87"/>
      <c r="F109" s="87"/>
      <c r="G109" s="87"/>
      <c r="H109" s="87"/>
      <c r="I109" s="87"/>
      <c r="J109" s="87"/>
      <c r="K109" s="87"/>
      <c r="L109" s="87"/>
      <c r="M109" s="87"/>
    </row>
    <row r="110" spans="2:13" x14ac:dyDescent="0.25">
      <c r="B110" s="88"/>
      <c r="C110" s="88"/>
      <c r="D110" s="88"/>
      <c r="E110" s="88"/>
      <c r="F110" s="88"/>
      <c r="G110" s="88"/>
      <c r="H110" s="88"/>
      <c r="I110" s="88"/>
      <c r="J110" s="88"/>
      <c r="K110" s="88"/>
      <c r="L110" s="88"/>
      <c r="M110" s="88"/>
    </row>
  </sheetData>
  <mergeCells count="14">
    <mergeCell ref="B97:D97"/>
    <mergeCell ref="B99:M102"/>
    <mergeCell ref="B17:M20"/>
    <mergeCell ref="B6:M15"/>
    <mergeCell ref="B50:I50"/>
    <mergeCell ref="B52:M57"/>
    <mergeCell ref="B62:M83"/>
    <mergeCell ref="B88:M91"/>
    <mergeCell ref="B92:C92"/>
    <mergeCell ref="B94:M96"/>
    <mergeCell ref="B24:M26"/>
    <mergeCell ref="B28:M30"/>
    <mergeCell ref="B32:M34"/>
    <mergeCell ref="B36:M38"/>
  </mergeCells>
  <hyperlinks>
    <hyperlink ref="B50:I50" r:id="rId1" display="https://www.txdot.gov/apps/statewide_mapping/StatewidePlanningMap.html" xr:uid="{00000000-0004-0000-0200-000000000000}"/>
    <hyperlink ref="B97" r:id="rId2" xr:uid="{00000000-0004-0000-0200-000001000000}"/>
    <hyperlink ref="B92:C92" r:id="rId3" display="txdot.ms2soft.com" xr:uid="{00000000-0004-0000-0200-00000200000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F34"/>
  <sheetViews>
    <sheetView tabSelected="1" workbookViewId="0">
      <selection activeCell="H11" sqref="H11"/>
    </sheetView>
  </sheetViews>
  <sheetFormatPr defaultRowHeight="15" x14ac:dyDescent="0.25"/>
  <cols>
    <col min="2" max="3" width="20.7109375" customWidth="1"/>
    <col min="4" max="5" width="18.5703125" customWidth="1"/>
  </cols>
  <sheetData>
    <row r="1" spans="2:5" ht="15.75" thickBot="1" x14ac:dyDescent="0.3"/>
    <row r="2" spans="2:5" ht="21.75" thickBot="1" x14ac:dyDescent="0.4">
      <c r="B2" s="127" t="s">
        <v>393</v>
      </c>
      <c r="C2" s="128"/>
      <c r="D2" s="128"/>
      <c r="E2" s="129"/>
    </row>
    <row r="3" spans="2:5" ht="15.75" x14ac:dyDescent="0.25">
      <c r="B3" s="130" t="s">
        <v>9</v>
      </c>
      <c r="C3" s="131"/>
      <c r="D3" s="131"/>
      <c r="E3" s="132"/>
    </row>
    <row r="4" spans="2:5" ht="19.5" thickBot="1" x14ac:dyDescent="0.35">
      <c r="B4" s="135" t="s">
        <v>361</v>
      </c>
      <c r="C4" s="136"/>
      <c r="D4" s="136"/>
      <c r="E4" s="137"/>
    </row>
    <row r="5" spans="2:5" ht="16.5" thickTop="1" x14ac:dyDescent="0.25">
      <c r="B5" s="133" t="s">
        <v>10</v>
      </c>
      <c r="C5" s="134"/>
      <c r="D5" s="123"/>
      <c r="E5" s="124"/>
    </row>
    <row r="6" spans="2:5" ht="15.75" x14ac:dyDescent="0.25">
      <c r="B6" s="121" t="s">
        <v>11</v>
      </c>
      <c r="C6" s="122"/>
      <c r="D6" s="125"/>
      <c r="E6" s="126"/>
    </row>
    <row r="7" spans="2:5" ht="15.75" x14ac:dyDescent="0.25">
      <c r="B7" s="121" t="s">
        <v>12</v>
      </c>
      <c r="C7" s="122"/>
      <c r="D7" s="125"/>
      <c r="E7" s="126"/>
    </row>
    <row r="8" spans="2:5" ht="15.75" x14ac:dyDescent="0.25">
      <c r="B8" s="121" t="s">
        <v>13</v>
      </c>
      <c r="C8" s="122"/>
      <c r="D8" s="125"/>
      <c r="E8" s="126"/>
    </row>
    <row r="9" spans="2:5" ht="16.5" thickBot="1" x14ac:dyDescent="0.3">
      <c r="B9" s="138" t="s">
        <v>366</v>
      </c>
      <c r="C9" s="139"/>
      <c r="D9" s="140">
        <v>2021</v>
      </c>
      <c r="E9" s="141"/>
    </row>
    <row r="10" spans="2:5" ht="20.25" thickTop="1" thickBot="1" x14ac:dyDescent="0.35">
      <c r="B10" s="142" t="s">
        <v>334</v>
      </c>
      <c r="C10" s="142"/>
      <c r="D10" s="142"/>
      <c r="E10" s="142"/>
    </row>
    <row r="11" spans="2:5" ht="19.5" thickTop="1" x14ac:dyDescent="0.3">
      <c r="B11" s="143"/>
      <c r="C11" s="144"/>
      <c r="D11" s="45" t="s">
        <v>5</v>
      </c>
      <c r="E11" s="46" t="s">
        <v>6</v>
      </c>
    </row>
    <row r="12" spans="2:5" ht="15.75" x14ac:dyDescent="0.25">
      <c r="B12" s="121" t="s">
        <v>389</v>
      </c>
      <c r="C12" s="122"/>
      <c r="D12" s="38"/>
      <c r="E12" s="47"/>
    </row>
    <row r="13" spans="2:5" ht="15.75" x14ac:dyDescent="0.25">
      <c r="B13" s="121" t="s">
        <v>331</v>
      </c>
      <c r="C13" s="122"/>
      <c r="D13" s="145"/>
      <c r="E13" s="146"/>
    </row>
    <row r="14" spans="2:5" ht="15.75" x14ac:dyDescent="0.25">
      <c r="B14" s="121" t="s">
        <v>332</v>
      </c>
      <c r="C14" s="122"/>
      <c r="D14" s="38"/>
      <c r="E14" s="47"/>
    </row>
    <row r="15" spans="2:5" ht="15.75" x14ac:dyDescent="0.25">
      <c r="B15" s="121" t="s">
        <v>333</v>
      </c>
      <c r="C15" s="122"/>
      <c r="D15" s="38"/>
      <c r="E15" s="47"/>
    </row>
    <row r="16" spans="2:5" ht="16.5" thickBot="1" x14ac:dyDescent="0.3">
      <c r="B16" s="112" t="s">
        <v>394</v>
      </c>
      <c r="C16" s="113"/>
      <c r="D16" s="147"/>
      <c r="E16" s="148"/>
    </row>
    <row r="17" spans="1:6" ht="20.25" thickTop="1" thickBot="1" x14ac:dyDescent="0.35">
      <c r="B17" s="142" t="s">
        <v>360</v>
      </c>
      <c r="C17" s="142"/>
      <c r="D17" s="142"/>
      <c r="E17" s="142"/>
    </row>
    <row r="18" spans="1:6" ht="16.5" thickTop="1" x14ac:dyDescent="0.25">
      <c r="B18" s="133" t="s">
        <v>340</v>
      </c>
      <c r="C18" s="134"/>
      <c r="D18" s="48">
        <f>IF($D$9="","",VLOOKUP($D$9,Table_VOT,2,FALSE))</f>
        <v>30.54</v>
      </c>
      <c r="E18" s="49">
        <f>IF($D$9="","",VLOOKUP($D$9,Table_VOT,3,FALSE))</f>
        <v>41.91</v>
      </c>
    </row>
    <row r="19" spans="1:6" ht="15.75" x14ac:dyDescent="0.25">
      <c r="B19" s="121" t="s">
        <v>341</v>
      </c>
      <c r="C19" s="122"/>
      <c r="D19" s="50" t="e">
        <f>D13/D14*3600</f>
        <v>#DIV/0!</v>
      </c>
      <c r="E19" s="51" t="e">
        <f>D13/E14*3600</f>
        <v>#DIV/0!</v>
      </c>
    </row>
    <row r="20" spans="1:6" ht="15.75" x14ac:dyDescent="0.25">
      <c r="B20" s="121" t="s">
        <v>342</v>
      </c>
      <c r="C20" s="122"/>
      <c r="D20" s="50" t="e">
        <f>D13/D15*3600</f>
        <v>#DIV/0!</v>
      </c>
      <c r="E20" s="51" t="e">
        <f>D13/E15*3600</f>
        <v>#DIV/0!</v>
      </c>
    </row>
    <row r="21" spans="1:6" ht="15.75" x14ac:dyDescent="0.25">
      <c r="B21" s="121" t="s">
        <v>343</v>
      </c>
      <c r="C21" s="122"/>
      <c r="D21" s="50" t="e">
        <f>+D20-D19</f>
        <v>#DIV/0!</v>
      </c>
      <c r="E21" s="51" t="e">
        <f>+E20-E19</f>
        <v>#DIV/0!</v>
      </c>
      <c r="F21" s="66" t="e">
        <f>D21/60</f>
        <v>#DIV/0!</v>
      </c>
    </row>
    <row r="22" spans="1:6" ht="15.75" x14ac:dyDescent="0.25">
      <c r="B22" s="121" t="s">
        <v>344</v>
      </c>
      <c r="C22" s="122"/>
      <c r="D22" s="52" t="e">
        <f>D21/3600</f>
        <v>#DIV/0!</v>
      </c>
      <c r="E22" s="53" t="e">
        <f>E21/3600</f>
        <v>#DIV/0!</v>
      </c>
    </row>
    <row r="23" spans="1:6" ht="15.75" x14ac:dyDescent="0.25">
      <c r="B23" s="121" t="s">
        <v>335</v>
      </c>
      <c r="C23" s="122"/>
      <c r="D23" s="54" t="e">
        <f>D22*D18</f>
        <v>#DIV/0!</v>
      </c>
      <c r="E23" s="55" t="e">
        <f>E22*E18</f>
        <v>#DIV/0!</v>
      </c>
    </row>
    <row r="24" spans="1:6" ht="15.75" x14ac:dyDescent="0.25">
      <c r="B24" s="121" t="s">
        <v>336</v>
      </c>
      <c r="C24" s="122"/>
      <c r="D24" s="56" t="e">
        <f>D23*D12</f>
        <v>#DIV/0!</v>
      </c>
      <c r="E24" s="57" t="e">
        <f>E23*E12</f>
        <v>#DIV/0!</v>
      </c>
    </row>
    <row r="25" spans="1:6" ht="15.75" x14ac:dyDescent="0.25">
      <c r="B25" s="108" t="s">
        <v>337</v>
      </c>
      <c r="C25" s="109"/>
      <c r="D25" s="56" t="e">
        <f>D24*D16</f>
        <v>#DIV/0!</v>
      </c>
      <c r="E25" s="57" t="e">
        <f>E24*D16</f>
        <v>#DIV/0!</v>
      </c>
    </row>
    <row r="26" spans="1:6" ht="16.5" thickBot="1" x14ac:dyDescent="0.3">
      <c r="B26" s="112" t="s">
        <v>338</v>
      </c>
      <c r="C26" s="113"/>
      <c r="D26" s="114" t="e">
        <f>D25+E25</f>
        <v>#DIV/0!</v>
      </c>
      <c r="E26" s="115"/>
    </row>
    <row r="27" spans="1:6" ht="20.25" thickTop="1" thickBot="1" x14ac:dyDescent="0.35">
      <c r="B27" s="118" t="s">
        <v>362</v>
      </c>
      <c r="C27" s="119"/>
      <c r="D27" s="119"/>
      <c r="E27" s="120"/>
    </row>
    <row r="28" spans="1:6" ht="20.25" thickTop="1" thickBot="1" x14ac:dyDescent="0.35">
      <c r="B28" s="110" t="s">
        <v>339</v>
      </c>
      <c r="C28" s="111"/>
      <c r="D28" s="116" t="e">
        <f>D26/D16</f>
        <v>#DIV/0!</v>
      </c>
      <c r="E28" s="117"/>
    </row>
    <row r="29" spans="1:6" ht="15.75" thickTop="1" x14ac:dyDescent="0.25"/>
    <row r="31" spans="1:6" x14ac:dyDescent="0.25">
      <c r="A31">
        <v>1</v>
      </c>
      <c r="B31" t="s">
        <v>345</v>
      </c>
    </row>
    <row r="32" spans="1:6" x14ac:dyDescent="0.25">
      <c r="A32">
        <v>2</v>
      </c>
      <c r="B32" t="s">
        <v>391</v>
      </c>
    </row>
    <row r="33" spans="1:5" x14ac:dyDescent="0.25">
      <c r="A33">
        <v>3</v>
      </c>
      <c r="B33" s="106" t="s">
        <v>382</v>
      </c>
      <c r="C33" s="107"/>
      <c r="D33" s="107"/>
      <c r="E33" s="107"/>
    </row>
    <row r="34" spans="1:5" x14ac:dyDescent="0.25">
      <c r="B34" s="41"/>
    </row>
  </sheetData>
  <mergeCells count="37">
    <mergeCell ref="B22:C22"/>
    <mergeCell ref="D13:E13"/>
    <mergeCell ref="B23:C23"/>
    <mergeCell ref="B24:C24"/>
    <mergeCell ref="B17:E17"/>
    <mergeCell ref="D16:E16"/>
    <mergeCell ref="B18:C18"/>
    <mergeCell ref="B20:C20"/>
    <mergeCell ref="B19:C19"/>
    <mergeCell ref="B21:C21"/>
    <mergeCell ref="B15:C15"/>
    <mergeCell ref="B16:C16"/>
    <mergeCell ref="B9:C9"/>
    <mergeCell ref="D9:E9"/>
    <mergeCell ref="B12:C12"/>
    <mergeCell ref="B13:C13"/>
    <mergeCell ref="B14:C14"/>
    <mergeCell ref="B10:E10"/>
    <mergeCell ref="B11:C11"/>
    <mergeCell ref="B2:E2"/>
    <mergeCell ref="B3:E3"/>
    <mergeCell ref="B5:C5"/>
    <mergeCell ref="B6:C6"/>
    <mergeCell ref="B7:C7"/>
    <mergeCell ref="B4:E4"/>
    <mergeCell ref="B8:C8"/>
    <mergeCell ref="D5:E5"/>
    <mergeCell ref="D6:E6"/>
    <mergeCell ref="D7:E7"/>
    <mergeCell ref="D8:E8"/>
    <mergeCell ref="B33:E33"/>
    <mergeCell ref="B25:C25"/>
    <mergeCell ref="B28:C28"/>
    <mergeCell ref="B26:C26"/>
    <mergeCell ref="D26:E26"/>
    <mergeCell ref="D28:E28"/>
    <mergeCell ref="B27:E27"/>
  </mergeCells>
  <conditionalFormatting sqref="D5:E5">
    <cfRule type="containsBlanks" dxfId="23" priority="6">
      <formula>LEN(TRIM(D5))=0</formula>
    </cfRule>
  </conditionalFormatting>
  <conditionalFormatting sqref="D6:E6">
    <cfRule type="containsBlanks" dxfId="22" priority="5">
      <formula>LEN(TRIM(D6))=0</formula>
    </cfRule>
  </conditionalFormatting>
  <conditionalFormatting sqref="D8:E8">
    <cfRule type="containsBlanks" dxfId="21" priority="4">
      <formula>LEN(TRIM(D8))=0</formula>
    </cfRule>
  </conditionalFormatting>
  <conditionalFormatting sqref="D7:E7">
    <cfRule type="containsBlanks" dxfId="20" priority="3">
      <formula>LEN(TRIM(D7))=0</formula>
    </cfRule>
  </conditionalFormatting>
  <conditionalFormatting sqref="D9:E9">
    <cfRule type="containsBlanks" dxfId="19" priority="2">
      <formula>LEN(TRIM(D9))=0</formula>
    </cfRule>
  </conditionalFormatting>
  <conditionalFormatting sqref="D12:E12 D14:E15 D13 D16">
    <cfRule type="containsBlanks" dxfId="18" priority="1">
      <formula>LEN(TRIM(D12))=0</formula>
    </cfRule>
  </conditionalFormatting>
  <dataValidations count="1">
    <dataValidation type="decimal" allowBlank="1" showInputMessage="1" showErrorMessage="1" errorTitle="Value is outside the range" error="Please select a value between 0.01 and 50" sqref="D13" xr:uid="{00000000-0002-0000-0300-000000000000}">
      <formula1>0.01</formula1>
      <formula2>50</formula2>
    </dataValidation>
  </dataValidations>
  <hyperlinks>
    <hyperlink ref="B33" location="Traffic_Data!A1" display="Instructions for obtaining traffic data (ADT) can be found on the Traffic_Data tab." xr:uid="{00000000-0004-0000-0300-000000000000}"/>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Invalid Entry!" error="Please select from the list!" promptTitle="Select District" prompt="Select a District or Division from the List" xr:uid="{00000000-0002-0000-0300-000001000000}">
          <x14:formula1>
            <xm:f>'CodeChart 03'!$B$6:$B$30</xm:f>
          </x14:formula1>
          <xm:sqref>D8:E8</xm:sqref>
        </x14:dataValidation>
        <x14:dataValidation type="list" allowBlank="1" showInputMessage="1" showErrorMessage="1" errorTitle="Invalid Entry!" error="Please select from the List!" promptTitle="Select County" prompt="Please select a county from the List!" xr:uid="{00000000-0002-0000-0300-000002000000}">
          <x14:formula1>
            <xm:f>'Table 1'!$B$6:$B$259</xm:f>
          </x14:formula1>
          <xm:sqref>D7:E7</xm:sqref>
        </x14:dataValidation>
        <x14:dataValidation type="list" allowBlank="1" showInputMessage="1" showErrorMessage="1" errorTitle="Invalid Entry!" error="Please select from the list!" promptTitle="Select Letting FY" prompt="Please select the letting fiscal year for this project!" xr:uid="{00000000-0002-0000-0300-000003000000}">
          <x14:formula1>
            <xm:f>VOT!$F$6:$F$17</xm:f>
          </x14:formula1>
          <xm:sqref>D9:E9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G31"/>
  <sheetViews>
    <sheetView zoomScaleNormal="100" workbookViewId="0">
      <selection activeCell="D9" sqref="D9:E9"/>
    </sheetView>
  </sheetViews>
  <sheetFormatPr defaultRowHeight="15" x14ac:dyDescent="0.25"/>
  <cols>
    <col min="2" max="3" width="20.7109375" customWidth="1"/>
    <col min="4" max="5" width="18.5703125" customWidth="1"/>
  </cols>
  <sheetData>
    <row r="1" spans="2:7" ht="15.75" thickBot="1" x14ac:dyDescent="0.3"/>
    <row r="2" spans="2:7" ht="21.75" thickBot="1" x14ac:dyDescent="0.4">
      <c r="B2" s="127" t="s">
        <v>393</v>
      </c>
      <c r="C2" s="128"/>
      <c r="D2" s="128"/>
      <c r="E2" s="129"/>
    </row>
    <row r="3" spans="2:7" ht="15.75" x14ac:dyDescent="0.25">
      <c r="B3" s="130" t="s">
        <v>392</v>
      </c>
      <c r="C3" s="131"/>
      <c r="D3" s="131"/>
      <c r="E3" s="132"/>
    </row>
    <row r="4" spans="2:7" ht="19.5" thickBot="1" x14ac:dyDescent="0.35">
      <c r="B4" s="135" t="s">
        <v>361</v>
      </c>
      <c r="C4" s="136"/>
      <c r="D4" s="136"/>
      <c r="E4" s="137"/>
    </row>
    <row r="5" spans="2:7" ht="16.5" thickTop="1" x14ac:dyDescent="0.25">
      <c r="B5" s="133" t="s">
        <v>10</v>
      </c>
      <c r="C5" s="134"/>
      <c r="D5" s="123"/>
      <c r="E5" s="124"/>
    </row>
    <row r="6" spans="2:7" ht="15.75" x14ac:dyDescent="0.25">
      <c r="B6" s="121" t="s">
        <v>11</v>
      </c>
      <c r="C6" s="122"/>
      <c r="D6" s="125"/>
      <c r="E6" s="126"/>
    </row>
    <row r="7" spans="2:7" ht="15.75" x14ac:dyDescent="0.25">
      <c r="B7" s="121" t="s">
        <v>12</v>
      </c>
      <c r="C7" s="122"/>
      <c r="D7" s="125"/>
      <c r="E7" s="126"/>
    </row>
    <row r="8" spans="2:7" ht="15.75" x14ac:dyDescent="0.25">
      <c r="B8" s="121" t="s">
        <v>13</v>
      </c>
      <c r="C8" s="122"/>
      <c r="D8" s="125"/>
      <c r="E8" s="126"/>
    </row>
    <row r="9" spans="2:7" ht="16.5" thickBot="1" x14ac:dyDescent="0.3">
      <c r="B9" s="138" t="s">
        <v>366</v>
      </c>
      <c r="C9" s="139"/>
      <c r="D9" s="140">
        <v>2020</v>
      </c>
      <c r="E9" s="141"/>
    </row>
    <row r="10" spans="2:7" ht="20.25" thickTop="1" thickBot="1" x14ac:dyDescent="0.35">
      <c r="B10" s="142" t="s">
        <v>334</v>
      </c>
      <c r="C10" s="142"/>
      <c r="D10" s="142"/>
      <c r="E10" s="142"/>
    </row>
    <row r="11" spans="2:7" ht="19.5" thickTop="1" x14ac:dyDescent="0.3">
      <c r="B11" s="143"/>
      <c r="C11" s="144"/>
      <c r="D11" s="45" t="s">
        <v>5</v>
      </c>
      <c r="E11" s="46" t="s">
        <v>6</v>
      </c>
      <c r="G11" s="63"/>
    </row>
    <row r="12" spans="2:7" ht="15.75" x14ac:dyDescent="0.25">
      <c r="B12" s="121" t="s">
        <v>390</v>
      </c>
      <c r="C12" s="122"/>
      <c r="D12" s="38"/>
      <c r="E12" s="47"/>
    </row>
    <row r="13" spans="2:7" ht="15.75" x14ac:dyDescent="0.25">
      <c r="B13" s="121" t="s">
        <v>346</v>
      </c>
      <c r="C13" s="122"/>
      <c r="D13" s="42"/>
      <c r="E13" s="58"/>
    </row>
    <row r="14" spans="2:7" ht="33" customHeight="1" x14ac:dyDescent="0.25">
      <c r="B14" s="150" t="s">
        <v>371</v>
      </c>
      <c r="C14" s="151"/>
      <c r="D14" s="80"/>
      <c r="E14" s="81"/>
    </row>
    <row r="15" spans="2:7" ht="16.5" thickBot="1" x14ac:dyDescent="0.3">
      <c r="B15" s="112" t="s">
        <v>394</v>
      </c>
      <c r="C15" s="113"/>
      <c r="D15" s="147"/>
      <c r="E15" s="148"/>
    </row>
    <row r="16" spans="2:7" ht="20.25" thickTop="1" thickBot="1" x14ac:dyDescent="0.35">
      <c r="B16" s="142" t="s">
        <v>360</v>
      </c>
      <c r="C16" s="142"/>
      <c r="D16" s="142"/>
      <c r="E16" s="142"/>
    </row>
    <row r="17" spans="1:5" ht="16.5" thickTop="1" x14ac:dyDescent="0.25">
      <c r="B17" s="133" t="s">
        <v>340</v>
      </c>
      <c r="C17" s="134"/>
      <c r="D17" s="48">
        <f>IF($D$9="","",VLOOKUP($D$9,Table_VOT,2,FALSE))</f>
        <v>30.12</v>
      </c>
      <c r="E17" s="49">
        <f>IF($D$9="","",VLOOKUP($D$9,Table_VOT,3,FALSE))</f>
        <v>41.33</v>
      </c>
    </row>
    <row r="18" spans="1:5" ht="15.75" x14ac:dyDescent="0.25">
      <c r="B18" s="121" t="s">
        <v>347</v>
      </c>
      <c r="C18" s="122"/>
      <c r="D18" s="50">
        <f>+D14-D13</f>
        <v>0</v>
      </c>
      <c r="E18" s="51">
        <f>+E14-E13</f>
        <v>0</v>
      </c>
    </row>
    <row r="19" spans="1:5" ht="15.75" x14ac:dyDescent="0.25">
      <c r="B19" s="121" t="s">
        <v>348</v>
      </c>
      <c r="C19" s="122"/>
      <c r="D19" s="50">
        <f>D18/60</f>
        <v>0</v>
      </c>
      <c r="E19" s="51">
        <f>E18/60</f>
        <v>0</v>
      </c>
    </row>
    <row r="20" spans="1:5" ht="15.75" x14ac:dyDescent="0.25">
      <c r="B20" s="121" t="s">
        <v>349</v>
      </c>
      <c r="C20" s="122"/>
      <c r="D20" s="54">
        <f>D19*D17</f>
        <v>0</v>
      </c>
      <c r="E20" s="55">
        <f>E19*E17</f>
        <v>0</v>
      </c>
    </row>
    <row r="21" spans="1:5" ht="15.75" x14ac:dyDescent="0.25">
      <c r="B21" s="121" t="s">
        <v>350</v>
      </c>
      <c r="C21" s="122"/>
      <c r="D21" s="56">
        <f>D20*D12</f>
        <v>0</v>
      </c>
      <c r="E21" s="57">
        <f>E20*E12</f>
        <v>0</v>
      </c>
    </row>
    <row r="22" spans="1:5" ht="15.75" x14ac:dyDescent="0.25">
      <c r="B22" s="108" t="s">
        <v>337</v>
      </c>
      <c r="C22" s="109"/>
      <c r="D22" s="56">
        <f>D21*D15</f>
        <v>0</v>
      </c>
      <c r="E22" s="57">
        <f>E21*D15</f>
        <v>0</v>
      </c>
    </row>
    <row r="23" spans="1:5" ht="16.5" thickBot="1" x14ac:dyDescent="0.3">
      <c r="B23" s="112" t="s">
        <v>338</v>
      </c>
      <c r="C23" s="113"/>
      <c r="D23" s="114">
        <f>D22+E22</f>
        <v>0</v>
      </c>
      <c r="E23" s="115"/>
    </row>
    <row r="24" spans="1:5" ht="20.25" thickTop="1" thickBot="1" x14ac:dyDescent="0.35">
      <c r="B24" s="149" t="s">
        <v>362</v>
      </c>
      <c r="C24" s="149"/>
      <c r="D24" s="149"/>
      <c r="E24" s="149"/>
    </row>
    <row r="25" spans="1:5" ht="20.25" thickTop="1" thickBot="1" x14ac:dyDescent="0.35">
      <c r="B25" s="110" t="s">
        <v>339</v>
      </c>
      <c r="C25" s="111"/>
      <c r="D25" s="116" t="e">
        <f>D23/D15</f>
        <v>#DIV/0!</v>
      </c>
      <c r="E25" s="117"/>
    </row>
    <row r="26" spans="1:5" ht="15.75" thickTop="1" x14ac:dyDescent="0.25"/>
    <row r="28" spans="1:5" x14ac:dyDescent="0.25">
      <c r="A28">
        <v>1</v>
      </c>
      <c r="B28" t="s">
        <v>345</v>
      </c>
    </row>
    <row r="29" spans="1:5" x14ac:dyDescent="0.25">
      <c r="A29">
        <v>2</v>
      </c>
      <c r="B29" t="s">
        <v>391</v>
      </c>
    </row>
    <row r="30" spans="1:5" x14ac:dyDescent="0.25">
      <c r="A30">
        <v>3</v>
      </c>
      <c r="B30" s="106" t="s">
        <v>382</v>
      </c>
      <c r="C30" s="107"/>
      <c r="D30" s="107"/>
      <c r="E30" s="107"/>
    </row>
    <row r="31" spans="1:5" x14ac:dyDescent="0.25">
      <c r="B31" s="41"/>
    </row>
  </sheetData>
  <mergeCells count="33">
    <mergeCell ref="B2:E2"/>
    <mergeCell ref="B3:E3"/>
    <mergeCell ref="B5:C5"/>
    <mergeCell ref="D5:E5"/>
    <mergeCell ref="B6:C6"/>
    <mergeCell ref="D6:E6"/>
    <mergeCell ref="B4:E4"/>
    <mergeCell ref="B7:C7"/>
    <mergeCell ref="D7:E7"/>
    <mergeCell ref="B8:C8"/>
    <mergeCell ref="D8:E8"/>
    <mergeCell ref="B9:C9"/>
    <mergeCell ref="D9:E9"/>
    <mergeCell ref="B10:E10"/>
    <mergeCell ref="B11:C11"/>
    <mergeCell ref="B12:C12"/>
    <mergeCell ref="B13:C13"/>
    <mergeCell ref="B14:C14"/>
    <mergeCell ref="B15:C15"/>
    <mergeCell ref="D15:E15"/>
    <mergeCell ref="B16:E16"/>
    <mergeCell ref="B17:C17"/>
    <mergeCell ref="B18:C18"/>
    <mergeCell ref="B19:C19"/>
    <mergeCell ref="B20:C20"/>
    <mergeCell ref="B21:C21"/>
    <mergeCell ref="B22:C22"/>
    <mergeCell ref="B24:E24"/>
    <mergeCell ref="B30:E30"/>
    <mergeCell ref="B23:C23"/>
    <mergeCell ref="D23:E23"/>
    <mergeCell ref="B25:C25"/>
    <mergeCell ref="D25:E25"/>
  </mergeCells>
  <conditionalFormatting sqref="D5:E5">
    <cfRule type="containsBlanks" dxfId="17" priority="7">
      <formula>LEN(TRIM(D5))=0</formula>
    </cfRule>
  </conditionalFormatting>
  <conditionalFormatting sqref="D6:E6">
    <cfRule type="containsBlanks" dxfId="16" priority="6">
      <formula>LEN(TRIM(D6))=0</formula>
    </cfRule>
  </conditionalFormatting>
  <conditionalFormatting sqref="D8:E8">
    <cfRule type="containsBlanks" dxfId="15" priority="5">
      <formula>LEN(TRIM(D8))=0</formula>
    </cfRule>
  </conditionalFormatting>
  <conditionalFormatting sqref="D7:E7">
    <cfRule type="containsBlanks" dxfId="14" priority="4">
      <formula>LEN(TRIM(D7))=0</formula>
    </cfRule>
  </conditionalFormatting>
  <conditionalFormatting sqref="D9:E9">
    <cfRule type="containsBlanks" dxfId="13" priority="3">
      <formula>LEN(TRIM(D9))=0</formula>
    </cfRule>
  </conditionalFormatting>
  <conditionalFormatting sqref="D12:E12 D14:E14 D13 D15">
    <cfRule type="containsBlanks" dxfId="12" priority="2">
      <formula>LEN(TRIM(D12))=0</formula>
    </cfRule>
  </conditionalFormatting>
  <conditionalFormatting sqref="E13">
    <cfRule type="containsBlanks" dxfId="11" priority="1">
      <formula>LEN(TRIM(E13))=0</formula>
    </cfRule>
  </conditionalFormatting>
  <dataValidations count="1">
    <dataValidation type="decimal" allowBlank="1" showInputMessage="1" showErrorMessage="1" errorTitle="Value is outside the range" error="Please select a value between 0.01 and 50" sqref="D13" xr:uid="{00000000-0002-0000-0400-000000000000}">
      <formula1>0.01</formula1>
      <formula2>50</formula2>
    </dataValidation>
  </dataValidations>
  <hyperlinks>
    <hyperlink ref="B30" location="Traffic_Data!A1" display="Instructions for obtaining traffic data (ADT) can be found on the Traffic_Data tab." xr:uid="{00000000-0004-0000-0400-000000000000}"/>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Invalid Entry!" error="Please select from the list!" promptTitle="Select Letting FY" prompt="Please select the letting fiscal year for this project!" xr:uid="{00000000-0002-0000-0400-000001000000}">
          <x14:formula1>
            <xm:f>VOT!$F$6:$F$17</xm:f>
          </x14:formula1>
          <xm:sqref>D9:E9</xm:sqref>
        </x14:dataValidation>
        <x14:dataValidation type="list" allowBlank="1" showInputMessage="1" showErrorMessage="1" errorTitle="Invalid Entry!" error="Please select from the List!" promptTitle="Select County" prompt="Please select a county from the List!" xr:uid="{00000000-0002-0000-0400-000002000000}">
          <x14:formula1>
            <xm:f>'Table 1'!$B$6:$B$259</xm:f>
          </x14:formula1>
          <xm:sqref>D7:E7</xm:sqref>
        </x14:dataValidation>
        <x14:dataValidation type="list" allowBlank="1" showInputMessage="1" showErrorMessage="1" errorTitle="Invalid Entry!" error="Please select from the list!" promptTitle="Select District" prompt="Select a District or Division from the List" xr:uid="{00000000-0002-0000-0400-000003000000}">
          <x14:formula1>
            <xm:f>'CodeChart 03'!$B$6:$B$30</xm:f>
          </x14:formula1>
          <xm:sqref>D8:E8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E39"/>
  <sheetViews>
    <sheetView workbookViewId="0">
      <selection activeCell="D9" sqref="D9:E9"/>
    </sheetView>
  </sheetViews>
  <sheetFormatPr defaultRowHeight="15" x14ac:dyDescent="0.25"/>
  <cols>
    <col min="2" max="2" width="20.7109375" customWidth="1"/>
    <col min="3" max="3" width="22.5703125" customWidth="1"/>
    <col min="4" max="5" width="18.5703125" customWidth="1"/>
  </cols>
  <sheetData>
    <row r="1" spans="2:5" ht="15.75" thickBot="1" x14ac:dyDescent="0.3"/>
    <row r="2" spans="2:5" ht="21.75" thickBot="1" x14ac:dyDescent="0.4">
      <c r="B2" s="127" t="s">
        <v>393</v>
      </c>
      <c r="C2" s="128"/>
      <c r="D2" s="128"/>
      <c r="E2" s="129"/>
    </row>
    <row r="3" spans="2:5" ht="15.75" x14ac:dyDescent="0.25">
      <c r="B3" s="130" t="s">
        <v>359</v>
      </c>
      <c r="C3" s="131"/>
      <c r="D3" s="131"/>
      <c r="E3" s="132"/>
    </row>
    <row r="4" spans="2:5" ht="19.5" thickBot="1" x14ac:dyDescent="0.35">
      <c r="B4" s="135" t="s">
        <v>361</v>
      </c>
      <c r="C4" s="136"/>
      <c r="D4" s="136"/>
      <c r="E4" s="137"/>
    </row>
    <row r="5" spans="2:5" ht="16.5" thickTop="1" x14ac:dyDescent="0.25">
      <c r="B5" s="133" t="s">
        <v>10</v>
      </c>
      <c r="C5" s="134"/>
      <c r="D5" s="123"/>
      <c r="E5" s="124"/>
    </row>
    <row r="6" spans="2:5" ht="15.75" x14ac:dyDescent="0.25">
      <c r="B6" s="121" t="s">
        <v>11</v>
      </c>
      <c r="C6" s="122"/>
      <c r="D6" s="125"/>
      <c r="E6" s="126"/>
    </row>
    <row r="7" spans="2:5" ht="15.75" x14ac:dyDescent="0.25">
      <c r="B7" s="121" t="s">
        <v>12</v>
      </c>
      <c r="C7" s="122"/>
      <c r="D7" s="125"/>
      <c r="E7" s="126"/>
    </row>
    <row r="8" spans="2:5" ht="15.75" x14ac:dyDescent="0.25">
      <c r="B8" s="121" t="s">
        <v>13</v>
      </c>
      <c r="C8" s="122"/>
      <c r="D8" s="125"/>
      <c r="E8" s="126"/>
    </row>
    <row r="9" spans="2:5" ht="16.5" thickBot="1" x14ac:dyDescent="0.3">
      <c r="B9" s="138" t="s">
        <v>366</v>
      </c>
      <c r="C9" s="139"/>
      <c r="D9" s="140">
        <v>2020</v>
      </c>
      <c r="E9" s="141"/>
    </row>
    <row r="10" spans="2:5" ht="20.25" thickTop="1" thickBot="1" x14ac:dyDescent="0.35">
      <c r="B10" s="142" t="s">
        <v>334</v>
      </c>
      <c r="C10" s="142"/>
      <c r="D10" s="142"/>
      <c r="E10" s="142"/>
    </row>
    <row r="11" spans="2:5" ht="16.5" thickTop="1" x14ac:dyDescent="0.25">
      <c r="B11" s="155"/>
      <c r="C11" s="156"/>
      <c r="D11" s="76" t="s">
        <v>5</v>
      </c>
      <c r="E11" s="77" t="s">
        <v>6</v>
      </c>
    </row>
    <row r="12" spans="2:5" ht="15.75" x14ac:dyDescent="0.25">
      <c r="B12" s="121" t="s">
        <v>390</v>
      </c>
      <c r="C12" s="122"/>
      <c r="D12" s="38"/>
      <c r="E12" s="47"/>
    </row>
    <row r="13" spans="2:5" ht="15.75" x14ac:dyDescent="0.25">
      <c r="B13" s="108" t="s">
        <v>353</v>
      </c>
      <c r="C13" s="109"/>
      <c r="D13" s="38"/>
      <c r="E13" s="47"/>
    </row>
    <row r="14" spans="2:5" ht="15.75" x14ac:dyDescent="0.25">
      <c r="B14" s="121" t="s">
        <v>354</v>
      </c>
      <c r="C14" s="122"/>
      <c r="D14" s="43"/>
      <c r="E14" s="59"/>
    </row>
    <row r="15" spans="2:5" ht="15.75" x14ac:dyDescent="0.25">
      <c r="B15" s="121" t="s">
        <v>355</v>
      </c>
      <c r="C15" s="122"/>
      <c r="D15" s="38"/>
      <c r="E15" s="47"/>
    </row>
    <row r="16" spans="2:5" ht="15.75" x14ac:dyDescent="0.25">
      <c r="B16" s="108" t="s">
        <v>356</v>
      </c>
      <c r="C16" s="109"/>
      <c r="D16" s="38"/>
      <c r="E16" s="47"/>
    </row>
    <row r="17" spans="2:5" ht="16.5" thickBot="1" x14ac:dyDescent="0.3">
      <c r="B17" s="112" t="s">
        <v>394</v>
      </c>
      <c r="C17" s="113"/>
      <c r="D17" s="147"/>
      <c r="E17" s="148"/>
    </row>
    <row r="18" spans="2:5" ht="17.25" thickTop="1" thickBot="1" x14ac:dyDescent="0.3">
      <c r="B18" s="157" t="s">
        <v>360</v>
      </c>
      <c r="C18" s="157"/>
      <c r="D18" s="157"/>
      <c r="E18" s="157"/>
    </row>
    <row r="19" spans="2:5" ht="16.5" thickTop="1" x14ac:dyDescent="0.25">
      <c r="B19" s="133" t="s">
        <v>340</v>
      </c>
      <c r="C19" s="134"/>
      <c r="D19" s="48">
        <f>IF($D$9="","",VLOOKUP($D$9,Table_VOT,2,FALSE))</f>
        <v>30.12</v>
      </c>
      <c r="E19" s="49">
        <f>IF($D$9="","",VLOOKUP($D$9,Table_VOT,3,FALSE))</f>
        <v>41.33</v>
      </c>
    </row>
    <row r="20" spans="2:5" ht="15.75" x14ac:dyDescent="0.25">
      <c r="B20" s="121" t="s">
        <v>351</v>
      </c>
      <c r="C20" s="122"/>
      <c r="D20" s="50" t="e">
        <f>D13/D15*3600</f>
        <v>#DIV/0!</v>
      </c>
      <c r="E20" s="51" t="e">
        <f>E13/E15*3600</f>
        <v>#DIV/0!</v>
      </c>
    </row>
    <row r="21" spans="2:5" ht="15.75" x14ac:dyDescent="0.25">
      <c r="B21" s="121" t="s">
        <v>352</v>
      </c>
      <c r="C21" s="122"/>
      <c r="D21" s="60" t="e">
        <f>D14/D16*3600</f>
        <v>#DIV/0!</v>
      </c>
      <c r="E21" s="61" t="e">
        <f>E14/E16*3600</f>
        <v>#DIV/0!</v>
      </c>
    </row>
    <row r="22" spans="2:5" ht="15.75" x14ac:dyDescent="0.25">
      <c r="B22" s="108" t="s">
        <v>357</v>
      </c>
      <c r="C22" s="109"/>
      <c r="D22" s="60" t="e">
        <f>D21-D20</f>
        <v>#DIV/0!</v>
      </c>
      <c r="E22" s="61" t="e">
        <f>E21-E20</f>
        <v>#DIV/0!</v>
      </c>
    </row>
    <row r="23" spans="2:5" ht="15.75" x14ac:dyDescent="0.25">
      <c r="B23" s="121" t="s">
        <v>348</v>
      </c>
      <c r="C23" s="122"/>
      <c r="D23" s="44" t="e">
        <f>D22/3600</f>
        <v>#DIV/0!</v>
      </c>
      <c r="E23" s="62" t="e">
        <f>E22/3600</f>
        <v>#DIV/0!</v>
      </c>
    </row>
    <row r="24" spans="2:5" ht="15.75" x14ac:dyDescent="0.25">
      <c r="B24" s="108" t="s">
        <v>358</v>
      </c>
      <c r="C24" s="109"/>
      <c r="D24" s="44" t="e">
        <f>D23*D19</f>
        <v>#DIV/0!</v>
      </c>
      <c r="E24" s="62" t="e">
        <f>E23*E19</f>
        <v>#DIV/0!</v>
      </c>
    </row>
    <row r="25" spans="2:5" ht="15.75" x14ac:dyDescent="0.25">
      <c r="B25" s="121" t="s">
        <v>350</v>
      </c>
      <c r="C25" s="122"/>
      <c r="D25" s="56" t="e">
        <f>D24*D12</f>
        <v>#DIV/0!</v>
      </c>
      <c r="E25" s="57" t="e">
        <f>E24*E12</f>
        <v>#DIV/0!</v>
      </c>
    </row>
    <row r="26" spans="2:5" ht="15.75" x14ac:dyDescent="0.25">
      <c r="B26" s="108" t="s">
        <v>337</v>
      </c>
      <c r="C26" s="109"/>
      <c r="D26" s="56" t="e">
        <f>D25*D17</f>
        <v>#DIV/0!</v>
      </c>
      <c r="E26" s="57" t="e">
        <f>E25*D17</f>
        <v>#DIV/0!</v>
      </c>
    </row>
    <row r="27" spans="2:5" ht="16.5" thickBot="1" x14ac:dyDescent="0.3">
      <c r="B27" s="112" t="s">
        <v>338</v>
      </c>
      <c r="C27" s="113"/>
      <c r="D27" s="114" t="e">
        <f>D26+E26</f>
        <v>#DIV/0!</v>
      </c>
      <c r="E27" s="115"/>
    </row>
    <row r="28" spans="2:5" ht="16.5" thickTop="1" x14ac:dyDescent="0.25">
      <c r="B28" s="133" t="s">
        <v>367</v>
      </c>
      <c r="C28" s="134"/>
      <c r="D28" s="72">
        <f>IF($D$9="","",VLOOKUP($D$9,Table_VOT,6,FALSE))</f>
        <v>0.58199999999999996</v>
      </c>
      <c r="E28" s="73">
        <f>IF($D$9="","",VLOOKUP($D$9,Table_VOT,7,FALSE))</f>
        <v>1.0349999999999999</v>
      </c>
    </row>
    <row r="29" spans="2:5" ht="15" customHeight="1" x14ac:dyDescent="0.25">
      <c r="B29" s="121" t="s">
        <v>368</v>
      </c>
      <c r="C29" s="122"/>
      <c r="D29" s="78">
        <f>D12*(D14-D13)</f>
        <v>0</v>
      </c>
      <c r="E29" s="79">
        <f>E12*(E14-E13)</f>
        <v>0</v>
      </c>
    </row>
    <row r="30" spans="2:5" ht="15.75" x14ac:dyDescent="0.25">
      <c r="B30" s="121" t="s">
        <v>370</v>
      </c>
      <c r="C30" s="122"/>
      <c r="D30" s="74">
        <f>D29*D28*D17</f>
        <v>0</v>
      </c>
      <c r="E30" s="75">
        <f>E29*E28*D17</f>
        <v>0</v>
      </c>
    </row>
    <row r="31" spans="2:5" ht="16.5" thickBot="1" x14ac:dyDescent="0.3">
      <c r="B31" s="112" t="s">
        <v>370</v>
      </c>
      <c r="C31" s="113"/>
      <c r="D31" s="153">
        <f>(D30+E30)</f>
        <v>0</v>
      </c>
      <c r="E31" s="154"/>
    </row>
    <row r="32" spans="2:5" ht="20.25" thickTop="1" thickBot="1" x14ac:dyDescent="0.35">
      <c r="B32" s="118" t="s">
        <v>362</v>
      </c>
      <c r="C32" s="119"/>
      <c r="D32" s="119"/>
      <c r="E32" s="152"/>
    </row>
    <row r="33" spans="1:5" ht="20.25" thickTop="1" thickBot="1" x14ac:dyDescent="0.35">
      <c r="B33" s="110" t="s">
        <v>369</v>
      </c>
      <c r="C33" s="111"/>
      <c r="D33" s="116" t="e">
        <f>(D27+D31)/D17</f>
        <v>#DIV/0!</v>
      </c>
      <c r="E33" s="117"/>
    </row>
    <row r="34" spans="1:5" ht="15.75" thickTop="1" x14ac:dyDescent="0.25"/>
    <row r="36" spans="1:5" x14ac:dyDescent="0.25">
      <c r="A36">
        <v>1</v>
      </c>
      <c r="B36" t="s">
        <v>345</v>
      </c>
    </row>
    <row r="37" spans="1:5" x14ac:dyDescent="0.25">
      <c r="A37">
        <v>2</v>
      </c>
      <c r="B37" t="s">
        <v>391</v>
      </c>
    </row>
    <row r="38" spans="1:5" x14ac:dyDescent="0.25">
      <c r="A38">
        <v>3</v>
      </c>
      <c r="B38" s="106" t="s">
        <v>382</v>
      </c>
      <c r="C38" s="107"/>
      <c r="D38" s="107"/>
      <c r="E38" s="107"/>
    </row>
    <row r="39" spans="1:5" x14ac:dyDescent="0.25">
      <c r="B39" s="41"/>
    </row>
  </sheetData>
  <mergeCells count="42">
    <mergeCell ref="B2:E2"/>
    <mergeCell ref="B3:E3"/>
    <mergeCell ref="B5:C5"/>
    <mergeCell ref="D5:E5"/>
    <mergeCell ref="B6:C6"/>
    <mergeCell ref="D6:E6"/>
    <mergeCell ref="B4:E4"/>
    <mergeCell ref="B7:C7"/>
    <mergeCell ref="D7:E7"/>
    <mergeCell ref="B8:C8"/>
    <mergeCell ref="D8:E8"/>
    <mergeCell ref="B9:C9"/>
    <mergeCell ref="D9:E9"/>
    <mergeCell ref="B17:C17"/>
    <mergeCell ref="D17:E17"/>
    <mergeCell ref="B13:C13"/>
    <mergeCell ref="B16:C16"/>
    <mergeCell ref="B22:C22"/>
    <mergeCell ref="B18:E18"/>
    <mergeCell ref="B19:C19"/>
    <mergeCell ref="B20:C20"/>
    <mergeCell ref="B21:C21"/>
    <mergeCell ref="B10:E10"/>
    <mergeCell ref="B11:C11"/>
    <mergeCell ref="B12:C12"/>
    <mergeCell ref="B14:C14"/>
    <mergeCell ref="B15:C15"/>
    <mergeCell ref="B38:E38"/>
    <mergeCell ref="B23:C23"/>
    <mergeCell ref="B26:C26"/>
    <mergeCell ref="B27:C27"/>
    <mergeCell ref="D27:E27"/>
    <mergeCell ref="B33:C33"/>
    <mergeCell ref="D33:E33"/>
    <mergeCell ref="B32:E32"/>
    <mergeCell ref="B25:C25"/>
    <mergeCell ref="B24:C24"/>
    <mergeCell ref="B28:C28"/>
    <mergeCell ref="B30:C30"/>
    <mergeCell ref="B29:C29"/>
    <mergeCell ref="D31:E31"/>
    <mergeCell ref="B31:C31"/>
  </mergeCells>
  <conditionalFormatting sqref="D5:E5">
    <cfRule type="containsBlanks" dxfId="10" priority="8">
      <formula>LEN(TRIM(D5))=0</formula>
    </cfRule>
  </conditionalFormatting>
  <conditionalFormatting sqref="D6:E6">
    <cfRule type="containsBlanks" dxfId="9" priority="7">
      <formula>LEN(TRIM(D6))=0</formula>
    </cfRule>
  </conditionalFormatting>
  <conditionalFormatting sqref="D8:E8">
    <cfRule type="containsBlanks" dxfId="8" priority="6">
      <formula>LEN(TRIM(D8))=0</formula>
    </cfRule>
  </conditionalFormatting>
  <conditionalFormatting sqref="D7:E7">
    <cfRule type="containsBlanks" dxfId="7" priority="5">
      <formula>LEN(TRIM(D7))=0</formula>
    </cfRule>
  </conditionalFormatting>
  <conditionalFormatting sqref="D9:E9">
    <cfRule type="containsBlanks" dxfId="6" priority="4">
      <formula>LEN(TRIM(D9))=0</formula>
    </cfRule>
  </conditionalFormatting>
  <conditionalFormatting sqref="D12:E13 D15:E16 D14 D17">
    <cfRule type="containsBlanks" dxfId="5" priority="3">
      <formula>LEN(TRIM(D12))=0</formula>
    </cfRule>
  </conditionalFormatting>
  <conditionalFormatting sqref="E14">
    <cfRule type="containsBlanks" dxfId="4" priority="1">
      <formula>LEN(TRIM(E14))=0</formula>
    </cfRule>
  </conditionalFormatting>
  <dataValidations count="1">
    <dataValidation type="decimal" allowBlank="1" showInputMessage="1" showErrorMessage="1" errorTitle="Value is outside the range" error="Please select a value between 0.01 and 50" sqref="D14" xr:uid="{00000000-0002-0000-0500-000000000000}">
      <formula1>0.01</formula1>
      <formula2>50</formula2>
    </dataValidation>
  </dataValidations>
  <hyperlinks>
    <hyperlink ref="B38" location="Traffic_Data!A1" display="Instructions for obtaining traffic data (ADT) can be found on the Traffic_Data tab." xr:uid="{00000000-0004-0000-0500-000000000000}"/>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Invalid Entry!" error="Please select from the list!" promptTitle="Select District" prompt="Select a District or Division from the List" xr:uid="{00000000-0002-0000-0500-000001000000}">
          <x14:formula1>
            <xm:f>'CodeChart 03'!$B$6:$B$30</xm:f>
          </x14:formula1>
          <xm:sqref>D8:E8</xm:sqref>
        </x14:dataValidation>
        <x14:dataValidation type="list" allowBlank="1" showInputMessage="1" showErrorMessage="1" errorTitle="Invalid Entry!" error="Please select from the List!" promptTitle="Select County" prompt="Please select a county from the List!" xr:uid="{00000000-0002-0000-0500-000002000000}">
          <x14:formula1>
            <xm:f>'Table 1'!$B$6:$B$259</xm:f>
          </x14:formula1>
          <xm:sqref>D7:E7</xm:sqref>
        </x14:dataValidation>
        <x14:dataValidation type="list" allowBlank="1" showInputMessage="1" showErrorMessage="1" errorTitle="Invalid Entry!" error="Please select from the list!" promptTitle="Select Letting FY" prompt="Please select the letting fiscal year for this project!" xr:uid="{00000000-0002-0000-0500-000003000000}">
          <x14:formula1>
            <xm:f>VOT!$F$6:$F$17</xm:f>
          </x14:formula1>
          <xm:sqref>D9:E9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4:N17"/>
  <sheetViews>
    <sheetView workbookViewId="0">
      <selection activeCell="B12" sqref="B12"/>
    </sheetView>
  </sheetViews>
  <sheetFormatPr defaultRowHeight="15" x14ac:dyDescent="0.25"/>
  <cols>
    <col min="1" max="1" width="8.140625" bestFit="1" customWidth="1"/>
    <col min="2" max="3" width="9.85546875" customWidth="1"/>
    <col min="10" max="10" width="4.5703125" customWidth="1"/>
  </cols>
  <sheetData>
    <row r="4" spans="1:14" ht="30" customHeight="1" x14ac:dyDescent="0.25">
      <c r="A4" s="160" t="s">
        <v>0</v>
      </c>
      <c r="B4" s="162" t="s">
        <v>1</v>
      </c>
      <c r="C4" s="162"/>
      <c r="D4" s="163" t="s">
        <v>2</v>
      </c>
      <c r="E4" s="165" t="s">
        <v>3</v>
      </c>
      <c r="F4" s="163" t="s">
        <v>365</v>
      </c>
      <c r="G4" s="162" t="s">
        <v>4</v>
      </c>
      <c r="H4" s="162"/>
      <c r="I4" s="37"/>
      <c r="J4" s="69"/>
      <c r="K4" s="159" t="s">
        <v>364</v>
      </c>
      <c r="L4" s="159"/>
      <c r="M4" s="158" t="s">
        <v>395</v>
      </c>
      <c r="N4" s="158"/>
    </row>
    <row r="5" spans="1:14" ht="15" customHeight="1" x14ac:dyDescent="0.25">
      <c r="A5" s="161"/>
      <c r="B5" s="39"/>
      <c r="C5" s="39"/>
      <c r="D5" s="164"/>
      <c r="E5" s="166"/>
      <c r="F5" s="164"/>
      <c r="G5" s="40" t="s">
        <v>5</v>
      </c>
      <c r="H5" s="40" t="s">
        <v>6</v>
      </c>
      <c r="J5" s="69"/>
      <c r="K5" s="70" t="s">
        <v>5</v>
      </c>
      <c r="L5" s="70" t="s">
        <v>6</v>
      </c>
      <c r="M5" s="90" t="s">
        <v>5</v>
      </c>
      <c r="N5" s="90" t="s">
        <v>6</v>
      </c>
    </row>
    <row r="6" spans="1:14" ht="15" customHeight="1" x14ac:dyDescent="0.25">
      <c r="A6" s="96">
        <v>2013</v>
      </c>
      <c r="B6" s="3"/>
      <c r="C6" s="3"/>
      <c r="D6" s="3"/>
      <c r="E6" s="3"/>
      <c r="F6" s="3">
        <v>2014</v>
      </c>
      <c r="G6" s="4">
        <v>21.42</v>
      </c>
      <c r="H6" s="4">
        <v>31.28</v>
      </c>
      <c r="I6" s="168" t="s">
        <v>7</v>
      </c>
      <c r="J6" s="69"/>
    </row>
    <row r="7" spans="1:14" x14ac:dyDescent="0.25">
      <c r="A7" s="96">
        <v>2014</v>
      </c>
      <c r="B7" s="3"/>
      <c r="C7" s="3"/>
      <c r="D7" s="3"/>
      <c r="E7" s="3"/>
      <c r="F7" s="3">
        <v>2015</v>
      </c>
      <c r="G7" s="4">
        <v>21.73</v>
      </c>
      <c r="H7" s="4">
        <v>31.71</v>
      </c>
      <c r="I7" s="168"/>
      <c r="J7" s="69"/>
      <c r="M7" s="91">
        <f>+(G7/G6)-1</f>
        <v>1.4472455648926186E-2</v>
      </c>
      <c r="N7" s="91">
        <f>+(H7/H6)-1</f>
        <v>1.3746803069053737E-2</v>
      </c>
    </row>
    <row r="8" spans="1:14" x14ac:dyDescent="0.25">
      <c r="A8" s="96">
        <v>2015</v>
      </c>
      <c r="B8" s="3"/>
      <c r="C8" s="3"/>
      <c r="D8" s="3"/>
      <c r="E8" s="3"/>
      <c r="F8" s="3">
        <v>2016</v>
      </c>
      <c r="G8" s="4">
        <v>22.09</v>
      </c>
      <c r="H8" s="4">
        <v>32.26</v>
      </c>
      <c r="I8" s="168"/>
      <c r="J8" s="69"/>
      <c r="M8" s="91">
        <f>+(G8/G7)-1</f>
        <v>1.656695812241149E-2</v>
      </c>
      <c r="N8" s="91">
        <f t="shared" ref="N8:N11" si="0">+(H8/H7)-1</f>
        <v>1.7344686218858207E-2</v>
      </c>
    </row>
    <row r="9" spans="1:14" x14ac:dyDescent="0.25">
      <c r="A9" s="96">
        <v>2016</v>
      </c>
      <c r="B9" s="3"/>
      <c r="C9" s="3"/>
      <c r="D9" s="3"/>
      <c r="E9" s="3"/>
      <c r="F9" s="3">
        <v>2017</v>
      </c>
      <c r="G9" s="4">
        <v>22.12</v>
      </c>
      <c r="H9" s="4">
        <v>32.299999999999997</v>
      </c>
      <c r="I9" s="168"/>
      <c r="J9" s="69"/>
      <c r="M9" s="91">
        <f>+(G9/G8)-1</f>
        <v>1.3580805794477513E-3</v>
      </c>
      <c r="N9" s="91">
        <f t="shared" si="0"/>
        <v>1.2399256044637319E-3</v>
      </c>
    </row>
    <row r="10" spans="1:14" x14ac:dyDescent="0.25">
      <c r="A10" s="96">
        <v>2017</v>
      </c>
      <c r="B10" s="3"/>
      <c r="C10" s="3"/>
      <c r="D10" s="3"/>
      <c r="E10" s="3"/>
      <c r="F10" s="3">
        <v>2018</v>
      </c>
      <c r="G10" s="4">
        <v>28.69</v>
      </c>
      <c r="H10" s="4">
        <v>36.28</v>
      </c>
      <c r="I10" s="168"/>
      <c r="J10" s="69"/>
      <c r="K10" s="71">
        <v>0.58199999999999996</v>
      </c>
      <c r="L10" s="71">
        <v>1.0349999999999999</v>
      </c>
      <c r="M10" s="91">
        <f>+(G10/G9)-1</f>
        <v>0.2970162748643761</v>
      </c>
      <c r="N10" s="91">
        <f t="shared" si="0"/>
        <v>0.1232198142414862</v>
      </c>
    </row>
    <row r="11" spans="1:14" ht="15" customHeight="1" x14ac:dyDescent="0.25">
      <c r="A11" s="96">
        <v>2018</v>
      </c>
      <c r="B11" s="67"/>
      <c r="C11" s="67"/>
      <c r="D11" s="67"/>
      <c r="E11" s="67"/>
      <c r="F11" s="3">
        <v>2019</v>
      </c>
      <c r="G11" s="68">
        <v>29.35</v>
      </c>
      <c r="H11" s="68">
        <v>39.47</v>
      </c>
      <c r="I11" s="168"/>
      <c r="J11" s="69"/>
      <c r="K11" s="71">
        <v>0.58199999999999996</v>
      </c>
      <c r="L11" s="71">
        <v>1.0349999999999999</v>
      </c>
      <c r="M11" s="91">
        <f>+(G11/G10)-1</f>
        <v>2.3004531195538469E-2</v>
      </c>
      <c r="N11" s="91">
        <f t="shared" si="0"/>
        <v>8.7927232635060637E-2</v>
      </c>
    </row>
    <row r="12" spans="1:14" ht="14.45" customHeight="1" x14ac:dyDescent="0.25">
      <c r="A12" s="96">
        <v>2019</v>
      </c>
      <c r="B12" s="67"/>
      <c r="C12" s="67"/>
      <c r="D12" s="67"/>
      <c r="E12" s="67"/>
      <c r="F12" s="3">
        <v>2020</v>
      </c>
      <c r="G12" s="68">
        <v>30.12</v>
      </c>
      <c r="H12" s="68">
        <v>41.33</v>
      </c>
      <c r="I12" s="168"/>
      <c r="J12" s="69"/>
      <c r="K12" s="71">
        <v>0.58199999999999996</v>
      </c>
      <c r="L12" s="71">
        <v>1.0349999999999999</v>
      </c>
      <c r="M12" s="91">
        <f t="shared" ref="M12:M17" si="1">+(G12/G11)-1</f>
        <v>2.6235093696763245E-2</v>
      </c>
      <c r="N12" s="91">
        <f t="shared" ref="N12:N17" si="2">+(H12/H11)-1</f>
        <v>4.7124398277172519E-2</v>
      </c>
    </row>
    <row r="13" spans="1:14" ht="15" customHeight="1" x14ac:dyDescent="0.25">
      <c r="A13" s="96">
        <v>2020</v>
      </c>
      <c r="B13" s="96"/>
      <c r="C13" s="96"/>
      <c r="D13" s="96"/>
      <c r="E13" s="96"/>
      <c r="F13" s="96">
        <v>2021</v>
      </c>
      <c r="G13" s="68">
        <v>30.54</v>
      </c>
      <c r="H13" s="68">
        <v>41.91</v>
      </c>
      <c r="I13" s="168"/>
      <c r="J13" s="69"/>
      <c r="K13" s="71">
        <v>0.58199999999999996</v>
      </c>
      <c r="L13" s="71">
        <v>1.0349999999999999</v>
      </c>
      <c r="M13" s="91">
        <f t="shared" si="1"/>
        <v>1.3944223107569709E-2</v>
      </c>
      <c r="N13" s="91">
        <f t="shared" si="2"/>
        <v>1.4033389789499084E-2</v>
      </c>
    </row>
    <row r="14" spans="1:14" x14ac:dyDescent="0.25">
      <c r="A14" s="1">
        <v>2021</v>
      </c>
      <c r="B14" s="1"/>
      <c r="C14" s="1"/>
      <c r="D14" s="1"/>
      <c r="E14" s="1"/>
      <c r="F14" s="5">
        <v>2022</v>
      </c>
      <c r="G14" s="2">
        <f t="shared" ref="G14:G17" si="3">G13*1.02</f>
        <v>31.1508</v>
      </c>
      <c r="H14" s="2">
        <f t="shared" ref="H14:H17" si="4">H13*1.02</f>
        <v>42.748199999999997</v>
      </c>
      <c r="I14" s="167" t="s">
        <v>8</v>
      </c>
      <c r="J14" s="69"/>
      <c r="K14" s="71">
        <v>0.58199999999999996</v>
      </c>
      <c r="L14" s="71">
        <v>1.0349999999999999</v>
      </c>
      <c r="M14" s="91">
        <f t="shared" si="1"/>
        <v>2.0000000000000018E-2</v>
      </c>
      <c r="N14" s="91">
        <f t="shared" si="2"/>
        <v>2.0000000000000018E-2</v>
      </c>
    </row>
    <row r="15" spans="1:14" x14ac:dyDescent="0.25">
      <c r="A15" s="1">
        <v>2022</v>
      </c>
      <c r="B15" s="1"/>
      <c r="C15" s="1"/>
      <c r="D15" s="1"/>
      <c r="E15" s="1"/>
      <c r="F15" s="5">
        <v>2023</v>
      </c>
      <c r="G15" s="2">
        <f t="shared" si="3"/>
        <v>31.773816</v>
      </c>
      <c r="H15" s="2">
        <f t="shared" si="4"/>
        <v>43.603164</v>
      </c>
      <c r="I15" s="167"/>
      <c r="J15" s="69"/>
      <c r="K15" s="71">
        <v>0.58199999999999996</v>
      </c>
      <c r="L15" s="71">
        <v>1.0349999999999999</v>
      </c>
      <c r="M15" s="91">
        <f t="shared" si="1"/>
        <v>2.0000000000000018E-2</v>
      </c>
      <c r="N15" s="91">
        <f t="shared" si="2"/>
        <v>2.0000000000000018E-2</v>
      </c>
    </row>
    <row r="16" spans="1:14" x14ac:dyDescent="0.25">
      <c r="A16" s="1">
        <v>2023</v>
      </c>
      <c r="B16" s="1"/>
      <c r="C16" s="1"/>
      <c r="D16" s="1"/>
      <c r="E16" s="1"/>
      <c r="F16" s="5">
        <v>2024</v>
      </c>
      <c r="G16" s="2">
        <f t="shared" si="3"/>
        <v>32.409292319999999</v>
      </c>
      <c r="H16" s="2">
        <f t="shared" si="4"/>
        <v>44.475227279999999</v>
      </c>
      <c r="I16" s="167"/>
      <c r="J16" s="69"/>
      <c r="K16" s="71">
        <v>0.58199999999999996</v>
      </c>
      <c r="L16" s="71">
        <v>1.0349999999999999</v>
      </c>
      <c r="M16" s="91">
        <f t="shared" si="1"/>
        <v>2.0000000000000018E-2</v>
      </c>
      <c r="N16" s="91">
        <f t="shared" si="2"/>
        <v>2.0000000000000018E-2</v>
      </c>
    </row>
    <row r="17" spans="1:14" x14ac:dyDescent="0.25">
      <c r="A17" s="1">
        <v>2024</v>
      </c>
      <c r="B17" s="1"/>
      <c r="C17" s="1"/>
      <c r="D17" s="1"/>
      <c r="E17" s="1"/>
      <c r="F17" s="5">
        <v>2025</v>
      </c>
      <c r="G17" s="2">
        <f t="shared" si="3"/>
        <v>33.057478166400003</v>
      </c>
      <c r="H17" s="2">
        <f t="shared" si="4"/>
        <v>45.364731825599996</v>
      </c>
      <c r="I17" s="167"/>
      <c r="J17" s="69"/>
      <c r="K17" s="71">
        <v>0.58199999999999996</v>
      </c>
      <c r="L17" s="71">
        <v>1.0349999999999999</v>
      </c>
      <c r="M17" s="91">
        <f t="shared" si="1"/>
        <v>2.0000000000000018E-2</v>
      </c>
      <c r="N17" s="91">
        <f t="shared" si="2"/>
        <v>2.0000000000000018E-2</v>
      </c>
    </row>
  </sheetData>
  <mergeCells count="10">
    <mergeCell ref="I14:I17"/>
    <mergeCell ref="I6:I13"/>
    <mergeCell ref="M4:N4"/>
    <mergeCell ref="K4:L4"/>
    <mergeCell ref="A4:A5"/>
    <mergeCell ref="G4:H4"/>
    <mergeCell ref="B4:C4"/>
    <mergeCell ref="F4:F5"/>
    <mergeCell ref="E4:E5"/>
    <mergeCell ref="D4:D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C69"/>
  <sheetViews>
    <sheetView showGridLines="0" workbookViewId="0">
      <selection activeCell="A23" sqref="A23"/>
    </sheetView>
  </sheetViews>
  <sheetFormatPr defaultColWidth="9.140625" defaultRowHeight="12.75" x14ac:dyDescent="0.2"/>
  <cols>
    <col min="1" max="1" width="16" style="6" customWidth="1"/>
    <col min="2" max="2" width="10.5703125" style="7" customWidth="1"/>
    <col min="3" max="3" width="59.140625" style="6" customWidth="1"/>
    <col min="4" max="16384" width="9.140625" style="6"/>
  </cols>
  <sheetData>
    <row r="1" spans="1:3" x14ac:dyDescent="0.2">
      <c r="A1" s="25" t="s">
        <v>70</v>
      </c>
      <c r="C1" s="24"/>
    </row>
    <row r="2" spans="1:3" ht="15.95" customHeight="1" x14ac:dyDescent="0.2">
      <c r="A2" s="169" t="s">
        <v>69</v>
      </c>
      <c r="B2" s="170"/>
      <c r="C2" s="170"/>
    </row>
    <row r="3" spans="1:3" ht="15.95" customHeight="1" x14ac:dyDescent="0.2">
      <c r="A3" s="169" t="s">
        <v>68</v>
      </c>
      <c r="B3" s="170"/>
      <c r="C3" s="170"/>
    </row>
    <row r="4" spans="1:3" x14ac:dyDescent="0.2">
      <c r="A4" s="23" t="s">
        <v>67</v>
      </c>
      <c r="B4" s="22"/>
      <c r="C4" s="21"/>
    </row>
    <row r="5" spans="1:3" x14ac:dyDescent="0.2">
      <c r="A5" s="20" t="s">
        <v>66</v>
      </c>
      <c r="B5" s="19" t="s">
        <v>65</v>
      </c>
      <c r="C5" s="18" t="s">
        <v>64</v>
      </c>
    </row>
    <row r="6" spans="1:3" x14ac:dyDescent="0.2">
      <c r="A6" s="17">
        <v>8</v>
      </c>
      <c r="B6" s="11" t="s">
        <v>49</v>
      </c>
      <c r="C6" s="17" t="s">
        <v>48</v>
      </c>
    </row>
    <row r="7" spans="1:3" x14ac:dyDescent="0.2">
      <c r="A7" s="17">
        <v>4</v>
      </c>
      <c r="B7" s="11" t="s">
        <v>57</v>
      </c>
      <c r="C7" s="17" t="s">
        <v>56</v>
      </c>
    </row>
    <row r="8" spans="1:3" x14ac:dyDescent="0.2">
      <c r="A8" s="17">
        <v>19</v>
      </c>
      <c r="B8" s="11" t="s">
        <v>27</v>
      </c>
      <c r="C8" s="17" t="s">
        <v>26</v>
      </c>
    </row>
    <row r="9" spans="1:3" x14ac:dyDescent="0.2">
      <c r="A9" s="17">
        <v>14</v>
      </c>
      <c r="B9" s="11" t="s">
        <v>37</v>
      </c>
      <c r="C9" s="17" t="s">
        <v>36</v>
      </c>
    </row>
    <row r="10" spans="1:3" x14ac:dyDescent="0.2">
      <c r="A10" s="17">
        <v>20</v>
      </c>
      <c r="B10" s="11" t="s">
        <v>25</v>
      </c>
      <c r="C10" s="17" t="s">
        <v>24</v>
      </c>
    </row>
    <row r="11" spans="1:3" x14ac:dyDescent="0.2">
      <c r="A11" s="17">
        <v>17</v>
      </c>
      <c r="B11" s="11" t="s">
        <v>31</v>
      </c>
      <c r="C11" s="17" t="s">
        <v>30</v>
      </c>
    </row>
    <row r="12" spans="1:3" x14ac:dyDescent="0.2">
      <c r="A12" s="17">
        <v>23</v>
      </c>
      <c r="B12" s="11" t="s">
        <v>19</v>
      </c>
      <c r="C12" s="17" t="s">
        <v>18</v>
      </c>
    </row>
    <row r="13" spans="1:3" x14ac:dyDescent="0.2">
      <c r="A13" s="17">
        <v>25</v>
      </c>
      <c r="B13" s="11" t="s">
        <v>15</v>
      </c>
      <c r="C13" s="17" t="s">
        <v>14</v>
      </c>
    </row>
    <row r="14" spans="1:3" x14ac:dyDescent="0.2">
      <c r="A14" s="17">
        <v>16</v>
      </c>
      <c r="B14" s="11" t="s">
        <v>33</v>
      </c>
      <c r="C14" s="17" t="s">
        <v>32</v>
      </c>
    </row>
    <row r="15" spans="1:3" x14ac:dyDescent="0.2">
      <c r="A15" s="17">
        <v>18</v>
      </c>
      <c r="B15" s="11" t="s">
        <v>29</v>
      </c>
      <c r="C15" s="17" t="s">
        <v>28</v>
      </c>
    </row>
    <row r="16" spans="1:3" x14ac:dyDescent="0.2">
      <c r="A16" s="17">
        <v>24</v>
      </c>
      <c r="B16" s="11" t="s">
        <v>17</v>
      </c>
      <c r="C16" s="17" t="s">
        <v>16</v>
      </c>
    </row>
    <row r="17" spans="1:3" x14ac:dyDescent="0.2">
      <c r="A17" s="17">
        <v>2</v>
      </c>
      <c r="B17" s="11" t="s">
        <v>61</v>
      </c>
      <c r="C17" s="17" t="s">
        <v>60</v>
      </c>
    </row>
    <row r="18" spans="1:3" x14ac:dyDescent="0.2">
      <c r="A18" s="17">
        <v>12</v>
      </c>
      <c r="B18" s="11" t="s">
        <v>41</v>
      </c>
      <c r="C18" s="17" t="s">
        <v>40</v>
      </c>
    </row>
    <row r="19" spans="1:3" x14ac:dyDescent="0.2">
      <c r="A19" s="17">
        <v>5</v>
      </c>
      <c r="B19" s="11" t="s">
        <v>55</v>
      </c>
      <c r="C19" s="17" t="s">
        <v>54</v>
      </c>
    </row>
    <row r="20" spans="1:3" x14ac:dyDescent="0.2">
      <c r="A20" s="17">
        <v>11</v>
      </c>
      <c r="B20" s="11" t="s">
        <v>43</v>
      </c>
      <c r="C20" s="17" t="s">
        <v>42</v>
      </c>
    </row>
    <row r="21" spans="1:3" x14ac:dyDescent="0.2">
      <c r="A21" s="17">
        <v>22</v>
      </c>
      <c r="B21" s="11" t="s">
        <v>21</v>
      </c>
      <c r="C21" s="17" t="s">
        <v>20</v>
      </c>
    </row>
    <row r="22" spans="1:3" x14ac:dyDescent="0.2">
      <c r="A22" s="17">
        <v>6</v>
      </c>
      <c r="B22" s="11" t="s">
        <v>53</v>
      </c>
      <c r="C22" s="17" t="s">
        <v>52</v>
      </c>
    </row>
    <row r="23" spans="1:3" x14ac:dyDescent="0.2">
      <c r="A23" s="17">
        <v>1</v>
      </c>
      <c r="B23" s="11" t="s">
        <v>63</v>
      </c>
      <c r="C23" s="17" t="s">
        <v>62</v>
      </c>
    </row>
    <row r="24" spans="1:3" x14ac:dyDescent="0.2">
      <c r="A24" s="17">
        <v>21</v>
      </c>
      <c r="B24" s="11" t="s">
        <v>23</v>
      </c>
      <c r="C24" s="17" t="s">
        <v>22</v>
      </c>
    </row>
    <row r="25" spans="1:3" x14ac:dyDescent="0.2">
      <c r="A25" s="17">
        <v>15</v>
      </c>
      <c r="B25" s="11" t="s">
        <v>35</v>
      </c>
      <c r="C25" s="17" t="s">
        <v>34</v>
      </c>
    </row>
    <row r="26" spans="1:3" x14ac:dyDescent="0.2">
      <c r="A26" s="17">
        <v>7</v>
      </c>
      <c r="B26" s="11" t="s">
        <v>51</v>
      </c>
      <c r="C26" s="17" t="s">
        <v>50</v>
      </c>
    </row>
    <row r="27" spans="1:3" x14ac:dyDescent="0.2">
      <c r="A27" s="17">
        <v>10</v>
      </c>
      <c r="B27" s="11" t="s">
        <v>45</v>
      </c>
      <c r="C27" s="17" t="s">
        <v>44</v>
      </c>
    </row>
    <row r="28" spans="1:3" x14ac:dyDescent="0.2">
      <c r="A28" s="17">
        <v>9</v>
      </c>
      <c r="B28" s="11" t="s">
        <v>47</v>
      </c>
      <c r="C28" s="17" t="s">
        <v>46</v>
      </c>
    </row>
    <row r="29" spans="1:3" x14ac:dyDescent="0.2">
      <c r="A29" s="17">
        <v>3</v>
      </c>
      <c r="B29" s="11" t="s">
        <v>59</v>
      </c>
      <c r="C29" s="17" t="s">
        <v>58</v>
      </c>
    </row>
    <row r="30" spans="1:3" x14ac:dyDescent="0.2">
      <c r="A30" s="17">
        <v>13</v>
      </c>
      <c r="B30" s="11" t="s">
        <v>39</v>
      </c>
      <c r="C30" s="17" t="s">
        <v>38</v>
      </c>
    </row>
    <row r="31" spans="1:3" s="8" customFormat="1" x14ac:dyDescent="0.2">
      <c r="A31" s="11"/>
      <c r="B31" s="11"/>
      <c r="C31" s="17"/>
    </row>
    <row r="32" spans="1:3" s="8" customFormat="1" x14ac:dyDescent="0.2">
      <c r="A32" s="11"/>
      <c r="B32" s="11"/>
      <c r="C32" s="17"/>
    </row>
    <row r="33" spans="1:3" s="8" customFormat="1" x14ac:dyDescent="0.2">
      <c r="A33" s="11"/>
      <c r="B33" s="11"/>
      <c r="C33" s="10"/>
    </row>
    <row r="34" spans="1:3" s="8" customFormat="1" x14ac:dyDescent="0.2">
      <c r="A34" s="11"/>
      <c r="B34" s="11"/>
      <c r="C34" s="10"/>
    </row>
    <row r="35" spans="1:3" s="8" customFormat="1" x14ac:dyDescent="0.2">
      <c r="A35" s="11"/>
      <c r="B35" s="11"/>
      <c r="C35" s="10"/>
    </row>
    <row r="36" spans="1:3" x14ac:dyDescent="0.2">
      <c r="A36" s="11"/>
      <c r="B36" s="11"/>
      <c r="C36" s="10"/>
    </row>
    <row r="37" spans="1:3" x14ac:dyDescent="0.2">
      <c r="A37" s="11"/>
      <c r="B37" s="11"/>
      <c r="C37" s="10"/>
    </row>
    <row r="38" spans="1:3" x14ac:dyDescent="0.2">
      <c r="A38" s="11"/>
      <c r="B38" s="11"/>
      <c r="C38" s="10"/>
    </row>
    <row r="39" spans="1:3" x14ac:dyDescent="0.2">
      <c r="A39" s="11"/>
      <c r="B39" s="11"/>
      <c r="C39" s="10"/>
    </row>
    <row r="40" spans="1:3" x14ac:dyDescent="0.2">
      <c r="A40" s="11"/>
      <c r="B40" s="11"/>
      <c r="C40" s="10"/>
    </row>
    <row r="41" spans="1:3" s="15" customFormat="1" x14ac:dyDescent="0.2">
      <c r="A41" s="12"/>
      <c r="B41" s="12"/>
      <c r="C41" s="16"/>
    </row>
    <row r="42" spans="1:3" x14ac:dyDescent="0.2">
      <c r="A42" s="11"/>
      <c r="B42" s="11"/>
      <c r="C42" s="10"/>
    </row>
    <row r="43" spans="1:3" ht="12.75" customHeight="1" x14ac:dyDescent="0.2">
      <c r="A43" s="11"/>
      <c r="B43" s="11"/>
      <c r="C43" s="10"/>
    </row>
    <row r="44" spans="1:3" ht="12.75" customHeight="1" x14ac:dyDescent="0.2">
      <c r="A44" s="11"/>
      <c r="B44" s="11"/>
      <c r="C44" s="10"/>
    </row>
    <row r="45" spans="1:3" x14ac:dyDescent="0.2">
      <c r="A45" s="11"/>
      <c r="B45" s="11"/>
      <c r="C45" s="10"/>
    </row>
    <row r="46" spans="1:3" x14ac:dyDescent="0.2">
      <c r="A46" s="11"/>
      <c r="B46" s="11"/>
      <c r="C46" s="10"/>
    </row>
    <row r="47" spans="1:3" x14ac:dyDescent="0.2">
      <c r="A47" s="11"/>
      <c r="B47" s="11"/>
      <c r="C47" s="10"/>
    </row>
    <row r="48" spans="1:3" x14ac:dyDescent="0.2">
      <c r="A48" s="11"/>
      <c r="B48" s="11"/>
      <c r="C48" s="10"/>
    </row>
    <row r="49" spans="1:3" x14ac:dyDescent="0.2">
      <c r="A49" s="11"/>
      <c r="B49" s="11"/>
      <c r="C49" s="10"/>
    </row>
    <row r="50" spans="1:3" x14ac:dyDescent="0.2">
      <c r="A50" s="11"/>
      <c r="B50" s="11"/>
      <c r="C50" s="10"/>
    </row>
    <row r="51" spans="1:3" x14ac:dyDescent="0.2">
      <c r="A51" s="11"/>
      <c r="B51" s="11"/>
      <c r="C51" s="10"/>
    </row>
    <row r="52" spans="1:3" x14ac:dyDescent="0.2">
      <c r="A52" s="11"/>
      <c r="B52" s="11"/>
      <c r="C52" s="10"/>
    </row>
    <row r="53" spans="1:3" x14ac:dyDescent="0.2">
      <c r="A53" s="11"/>
      <c r="B53" s="11"/>
      <c r="C53" s="10"/>
    </row>
    <row r="54" spans="1:3" s="8" customFormat="1" x14ac:dyDescent="0.2">
      <c r="A54" s="11"/>
      <c r="B54" s="11"/>
      <c r="C54" s="10"/>
    </row>
    <row r="55" spans="1:3" s="8" customFormat="1" x14ac:dyDescent="0.2">
      <c r="A55" s="11"/>
      <c r="B55" s="11"/>
      <c r="C55" s="10"/>
    </row>
    <row r="56" spans="1:3" s="8" customFormat="1" x14ac:dyDescent="0.2">
      <c r="A56" s="11"/>
      <c r="B56" s="11"/>
      <c r="C56" s="10"/>
    </row>
    <row r="57" spans="1:3" s="8" customFormat="1" x14ac:dyDescent="0.2">
      <c r="A57" s="11"/>
      <c r="B57" s="11"/>
      <c r="C57" s="10"/>
    </row>
    <row r="58" spans="1:3" s="8" customFormat="1" ht="12.2" customHeight="1" x14ac:dyDescent="0.2">
      <c r="A58" s="11"/>
      <c r="B58" s="11"/>
      <c r="C58" s="10"/>
    </row>
    <row r="59" spans="1:3" s="8" customFormat="1" ht="12.2" customHeight="1" x14ac:dyDescent="0.2">
      <c r="A59" s="14"/>
      <c r="B59" s="14"/>
      <c r="C59" s="13"/>
    </row>
    <row r="60" spans="1:3" s="8" customFormat="1" x14ac:dyDescent="0.2">
      <c r="A60" s="11"/>
      <c r="B60" s="11"/>
      <c r="C60" s="10"/>
    </row>
    <row r="61" spans="1:3" x14ac:dyDescent="0.2">
      <c r="A61" s="11"/>
      <c r="B61" s="11"/>
      <c r="C61" s="10"/>
    </row>
    <row r="62" spans="1:3" x14ac:dyDescent="0.2">
      <c r="A62" s="11"/>
      <c r="B62" s="11"/>
      <c r="C62" s="10"/>
    </row>
    <row r="63" spans="1:3" x14ac:dyDescent="0.2">
      <c r="A63" s="11"/>
      <c r="B63" s="9"/>
      <c r="C63" s="10"/>
    </row>
    <row r="64" spans="1:3" x14ac:dyDescent="0.2">
      <c r="A64" s="12"/>
      <c r="B64" s="9"/>
      <c r="C64" s="10"/>
    </row>
    <row r="65" spans="1:3" x14ac:dyDescent="0.2">
      <c r="A65" s="12"/>
      <c r="B65" s="9"/>
      <c r="C65" s="10"/>
    </row>
    <row r="66" spans="1:3" x14ac:dyDescent="0.2">
      <c r="A66" s="11"/>
      <c r="B66" s="9"/>
      <c r="C66" s="10"/>
    </row>
    <row r="67" spans="1:3" x14ac:dyDescent="0.2">
      <c r="A67" s="8"/>
      <c r="B67" s="9"/>
      <c r="C67" s="8"/>
    </row>
    <row r="69" spans="1:3" x14ac:dyDescent="0.2">
      <c r="A69" s="8"/>
    </row>
  </sheetData>
  <mergeCells count="2">
    <mergeCell ref="A2:C2"/>
    <mergeCell ref="A3:C3"/>
  </mergeCells>
  <pageMargins left="0.25" right="0.25" top="0.25" bottom="0.25" header="0.5" footer="0.5"/>
  <pageSetup orientation="portrait" verticalDpi="96"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A1:F259"/>
  <sheetViews>
    <sheetView workbookViewId="0">
      <selection activeCell="K27" sqref="K27"/>
    </sheetView>
  </sheetViews>
  <sheetFormatPr defaultColWidth="9.140625" defaultRowHeight="12.75" x14ac:dyDescent="0.25"/>
  <cols>
    <col min="1" max="1" width="16.5703125" style="26" customWidth="1"/>
    <col min="2" max="2" width="24.140625" style="26" customWidth="1"/>
    <col min="3" max="3" width="4.28515625" style="26" customWidth="1"/>
    <col min="4" max="4" width="9" style="26" customWidth="1"/>
    <col min="5" max="16384" width="9.140625" style="26"/>
  </cols>
  <sheetData>
    <row r="1" spans="1:6" x14ac:dyDescent="0.25">
      <c r="A1" s="27" t="s">
        <v>77</v>
      </c>
    </row>
    <row r="2" spans="1:6" x14ac:dyDescent="0.25">
      <c r="A2" s="27"/>
    </row>
    <row r="3" spans="1:6" ht="14.25" x14ac:dyDescent="0.25">
      <c r="A3" s="31"/>
      <c r="B3" s="31" t="s">
        <v>76</v>
      </c>
      <c r="C3" s="31"/>
      <c r="D3" s="31"/>
      <c r="E3" s="31"/>
    </row>
    <row r="4" spans="1:6" ht="14.25" x14ac:dyDescent="0.25">
      <c r="A4" s="31" t="s">
        <v>75</v>
      </c>
      <c r="B4" s="31"/>
      <c r="C4" s="31"/>
      <c r="D4" s="31"/>
      <c r="E4" s="31"/>
    </row>
    <row r="5" spans="1:6" ht="15" x14ac:dyDescent="0.25">
      <c r="A5" s="30" t="s">
        <v>74</v>
      </c>
      <c r="B5" s="29" t="s">
        <v>73</v>
      </c>
      <c r="C5" s="29"/>
      <c r="D5" s="29" t="s">
        <v>72</v>
      </c>
      <c r="E5" s="28"/>
      <c r="F5" s="65" t="s">
        <v>363</v>
      </c>
    </row>
    <row r="6" spans="1:6" ht="15" x14ac:dyDescent="0.25">
      <c r="A6" s="32">
        <v>1</v>
      </c>
      <c r="B6" s="32" t="s">
        <v>71</v>
      </c>
      <c r="C6" s="32"/>
      <c r="D6" s="33">
        <v>10</v>
      </c>
      <c r="F6" s="26" t="str">
        <f t="shared" ref="F6:F69" si="0">VLOOKUP(D6,CNTY_DIST,2,FALSE)</f>
        <v>TYL</v>
      </c>
    </row>
    <row r="7" spans="1:6" ht="15" x14ac:dyDescent="0.25">
      <c r="A7" s="34">
        <v>2</v>
      </c>
      <c r="B7" s="35" t="s">
        <v>78</v>
      </c>
      <c r="D7" s="64">
        <v>6</v>
      </c>
      <c r="F7" s="26" t="str">
        <f t="shared" si="0"/>
        <v>ODA</v>
      </c>
    </row>
    <row r="8" spans="1:6" ht="15" x14ac:dyDescent="0.25">
      <c r="A8" s="34">
        <v>3</v>
      </c>
      <c r="B8" s="35" t="s">
        <v>79</v>
      </c>
      <c r="D8" s="64">
        <v>11</v>
      </c>
      <c r="F8" s="26" t="str">
        <f t="shared" si="0"/>
        <v>LFK</v>
      </c>
    </row>
    <row r="9" spans="1:6" ht="15" x14ac:dyDescent="0.25">
      <c r="A9" s="34">
        <v>4</v>
      </c>
      <c r="B9" s="35" t="s">
        <v>80</v>
      </c>
      <c r="D9" s="64">
        <v>16</v>
      </c>
      <c r="F9" s="26" t="str">
        <f t="shared" si="0"/>
        <v>CRP</v>
      </c>
    </row>
    <row r="10" spans="1:6" ht="15" x14ac:dyDescent="0.25">
      <c r="A10" s="34">
        <v>5</v>
      </c>
      <c r="B10" s="35" t="s">
        <v>81</v>
      </c>
      <c r="D10" s="64">
        <v>3</v>
      </c>
      <c r="F10" s="26" t="str">
        <f t="shared" si="0"/>
        <v>WFS</v>
      </c>
    </row>
    <row r="11" spans="1:6" ht="15" x14ac:dyDescent="0.25">
      <c r="A11" s="34">
        <v>6</v>
      </c>
      <c r="B11" s="35" t="s">
        <v>82</v>
      </c>
      <c r="D11" s="64">
        <v>4</v>
      </c>
      <c r="F11" s="26" t="str">
        <f t="shared" si="0"/>
        <v>AMA</v>
      </c>
    </row>
    <row r="12" spans="1:6" ht="15" x14ac:dyDescent="0.25">
      <c r="A12" s="34">
        <v>7</v>
      </c>
      <c r="B12" s="35" t="s">
        <v>83</v>
      </c>
      <c r="D12" s="64">
        <v>15</v>
      </c>
      <c r="F12" s="26" t="str">
        <f t="shared" si="0"/>
        <v>SAT</v>
      </c>
    </row>
    <row r="13" spans="1:6" ht="15" x14ac:dyDescent="0.25">
      <c r="A13" s="34">
        <v>8</v>
      </c>
      <c r="B13" s="35" t="s">
        <v>84</v>
      </c>
      <c r="D13" s="64">
        <v>13</v>
      </c>
      <c r="F13" s="26" t="str">
        <f t="shared" si="0"/>
        <v>YKM</v>
      </c>
    </row>
    <row r="14" spans="1:6" ht="15" x14ac:dyDescent="0.25">
      <c r="A14" s="34">
        <v>9</v>
      </c>
      <c r="B14" s="35" t="s">
        <v>85</v>
      </c>
      <c r="D14" s="64">
        <v>5</v>
      </c>
      <c r="F14" s="26" t="str">
        <f t="shared" si="0"/>
        <v>LBB</v>
      </c>
    </row>
    <row r="15" spans="1:6" ht="15" x14ac:dyDescent="0.25">
      <c r="A15" s="34">
        <v>10</v>
      </c>
      <c r="B15" s="35" t="s">
        <v>86</v>
      </c>
      <c r="D15" s="64">
        <v>15</v>
      </c>
      <c r="F15" s="26" t="str">
        <f t="shared" si="0"/>
        <v>SAT</v>
      </c>
    </row>
    <row r="16" spans="1:6" ht="15" x14ac:dyDescent="0.25">
      <c r="A16" s="34">
        <v>11</v>
      </c>
      <c r="B16" s="35" t="s">
        <v>87</v>
      </c>
      <c r="D16" s="64">
        <v>14</v>
      </c>
      <c r="F16" s="26" t="str">
        <f t="shared" si="0"/>
        <v>AUS</v>
      </c>
    </row>
    <row r="17" spans="1:6" ht="15" x14ac:dyDescent="0.25">
      <c r="A17" s="34">
        <v>12</v>
      </c>
      <c r="B17" s="35" t="s">
        <v>88</v>
      </c>
      <c r="D17" s="64">
        <v>3</v>
      </c>
      <c r="F17" s="26" t="str">
        <f t="shared" si="0"/>
        <v>WFS</v>
      </c>
    </row>
    <row r="18" spans="1:6" ht="15" x14ac:dyDescent="0.25">
      <c r="A18" s="34">
        <v>13</v>
      </c>
      <c r="B18" s="35" t="s">
        <v>89</v>
      </c>
      <c r="D18" s="64">
        <v>16</v>
      </c>
      <c r="F18" s="26" t="str">
        <f t="shared" si="0"/>
        <v>CRP</v>
      </c>
    </row>
    <row r="19" spans="1:6" ht="15" x14ac:dyDescent="0.25">
      <c r="A19" s="34">
        <v>14</v>
      </c>
      <c r="B19" s="35" t="s">
        <v>90</v>
      </c>
      <c r="D19" s="64">
        <v>9</v>
      </c>
      <c r="F19" s="26" t="str">
        <f t="shared" si="0"/>
        <v>WAC</v>
      </c>
    </row>
    <row r="20" spans="1:6" ht="15" x14ac:dyDescent="0.25">
      <c r="A20" s="34">
        <v>15</v>
      </c>
      <c r="B20" s="35" t="s">
        <v>91</v>
      </c>
      <c r="D20" s="64">
        <v>15</v>
      </c>
      <c r="F20" s="26" t="str">
        <f t="shared" si="0"/>
        <v>SAT</v>
      </c>
    </row>
    <row r="21" spans="1:6" ht="15" x14ac:dyDescent="0.25">
      <c r="A21" s="34">
        <v>16</v>
      </c>
      <c r="B21" s="35" t="s">
        <v>92</v>
      </c>
      <c r="D21" s="64">
        <v>14</v>
      </c>
      <c r="F21" s="26" t="str">
        <f t="shared" si="0"/>
        <v>AUS</v>
      </c>
    </row>
    <row r="22" spans="1:6" ht="15" x14ac:dyDescent="0.25">
      <c r="A22" s="34">
        <v>17</v>
      </c>
      <c r="B22" s="35" t="s">
        <v>93</v>
      </c>
      <c r="D22" s="64">
        <v>8</v>
      </c>
      <c r="F22" s="26" t="str">
        <f t="shared" si="0"/>
        <v>ABL</v>
      </c>
    </row>
    <row r="23" spans="1:6" ht="15" x14ac:dyDescent="0.25">
      <c r="A23" s="34">
        <v>18</v>
      </c>
      <c r="B23" s="35" t="s">
        <v>94</v>
      </c>
      <c r="D23" s="64">
        <v>9</v>
      </c>
      <c r="F23" s="26" t="str">
        <f t="shared" si="0"/>
        <v>WAC</v>
      </c>
    </row>
    <row r="24" spans="1:6" ht="15" x14ac:dyDescent="0.25">
      <c r="A24" s="34">
        <v>19</v>
      </c>
      <c r="B24" s="35" t="s">
        <v>95</v>
      </c>
      <c r="D24" s="64">
        <v>19</v>
      </c>
      <c r="F24" s="26" t="str">
        <f t="shared" si="0"/>
        <v>ATL</v>
      </c>
    </row>
    <row r="25" spans="1:6" ht="15" x14ac:dyDescent="0.25">
      <c r="A25" s="34">
        <v>20</v>
      </c>
      <c r="B25" s="35" t="s">
        <v>96</v>
      </c>
      <c r="D25" s="64">
        <v>12</v>
      </c>
      <c r="F25" s="26" t="str">
        <f t="shared" si="0"/>
        <v>HOU</v>
      </c>
    </row>
    <row r="26" spans="1:6" ht="15" x14ac:dyDescent="0.25">
      <c r="A26" s="34">
        <v>21</v>
      </c>
      <c r="B26" s="35" t="s">
        <v>97</v>
      </c>
      <c r="D26" s="64">
        <v>17</v>
      </c>
      <c r="F26" s="26" t="str">
        <f t="shared" si="0"/>
        <v>BRY</v>
      </c>
    </row>
    <row r="27" spans="1:6" ht="15" x14ac:dyDescent="0.25">
      <c r="A27" s="34">
        <v>22</v>
      </c>
      <c r="B27" s="35" t="s">
        <v>98</v>
      </c>
      <c r="D27" s="64">
        <v>24</v>
      </c>
      <c r="F27" s="26" t="str">
        <f t="shared" si="0"/>
        <v>ELP</v>
      </c>
    </row>
    <row r="28" spans="1:6" ht="15" x14ac:dyDescent="0.25">
      <c r="A28" s="34">
        <v>23</v>
      </c>
      <c r="B28" s="35" t="s">
        <v>99</v>
      </c>
      <c r="D28" s="64">
        <v>25</v>
      </c>
      <c r="F28" s="26" t="str">
        <f t="shared" si="0"/>
        <v>CHS</v>
      </c>
    </row>
    <row r="29" spans="1:6" ht="15" x14ac:dyDescent="0.25">
      <c r="A29" s="34">
        <v>24</v>
      </c>
      <c r="B29" s="35" t="s">
        <v>100</v>
      </c>
      <c r="D29" s="64">
        <v>21</v>
      </c>
      <c r="F29" s="26" t="str">
        <f t="shared" si="0"/>
        <v>PHR</v>
      </c>
    </row>
    <row r="30" spans="1:6" ht="15" x14ac:dyDescent="0.25">
      <c r="A30" s="34">
        <v>25</v>
      </c>
      <c r="B30" s="35" t="s">
        <v>101</v>
      </c>
      <c r="D30" s="64">
        <v>23</v>
      </c>
      <c r="F30" s="26" t="str">
        <f t="shared" si="0"/>
        <v>BWD</v>
      </c>
    </row>
    <row r="31" spans="1:6" ht="15" x14ac:dyDescent="0.25">
      <c r="A31" s="34">
        <v>26</v>
      </c>
      <c r="B31" s="35" t="s">
        <v>102</v>
      </c>
      <c r="D31" s="64">
        <v>17</v>
      </c>
      <c r="F31" s="26" t="str">
        <f t="shared" si="0"/>
        <v>BRY</v>
      </c>
    </row>
    <row r="32" spans="1:6" ht="15" x14ac:dyDescent="0.25">
      <c r="A32" s="34">
        <v>27</v>
      </c>
      <c r="B32" s="35" t="s">
        <v>103</v>
      </c>
      <c r="D32" s="64">
        <v>14</v>
      </c>
      <c r="F32" s="26" t="str">
        <f t="shared" si="0"/>
        <v>AUS</v>
      </c>
    </row>
    <row r="33" spans="1:6" ht="15" x14ac:dyDescent="0.25">
      <c r="A33" s="34">
        <v>28</v>
      </c>
      <c r="B33" s="35" t="s">
        <v>104</v>
      </c>
      <c r="D33" s="64">
        <v>14</v>
      </c>
      <c r="F33" s="26" t="str">
        <f t="shared" si="0"/>
        <v>AUS</v>
      </c>
    </row>
    <row r="34" spans="1:6" ht="15" x14ac:dyDescent="0.25">
      <c r="A34" s="34">
        <v>29</v>
      </c>
      <c r="B34" s="35" t="s">
        <v>105</v>
      </c>
      <c r="D34" s="64">
        <v>13</v>
      </c>
      <c r="F34" s="26" t="str">
        <f t="shared" si="0"/>
        <v>YKM</v>
      </c>
    </row>
    <row r="35" spans="1:6" ht="15" x14ac:dyDescent="0.25">
      <c r="A35" s="34">
        <v>30</v>
      </c>
      <c r="B35" s="35" t="s">
        <v>106</v>
      </c>
      <c r="D35" s="64">
        <v>8</v>
      </c>
      <c r="F35" s="26" t="str">
        <f t="shared" si="0"/>
        <v>ABL</v>
      </c>
    </row>
    <row r="36" spans="1:6" ht="15" x14ac:dyDescent="0.25">
      <c r="A36" s="34">
        <v>31</v>
      </c>
      <c r="B36" s="35" t="s">
        <v>107</v>
      </c>
      <c r="D36" s="64">
        <v>21</v>
      </c>
      <c r="F36" s="26" t="str">
        <f t="shared" si="0"/>
        <v>PHR</v>
      </c>
    </row>
    <row r="37" spans="1:6" ht="15" x14ac:dyDescent="0.25">
      <c r="A37" s="34">
        <v>32</v>
      </c>
      <c r="B37" s="35" t="s">
        <v>108</v>
      </c>
      <c r="D37" s="64">
        <v>19</v>
      </c>
      <c r="F37" s="26" t="str">
        <f t="shared" si="0"/>
        <v>ATL</v>
      </c>
    </row>
    <row r="38" spans="1:6" ht="15" x14ac:dyDescent="0.25">
      <c r="A38" s="34">
        <v>33</v>
      </c>
      <c r="B38" s="35" t="s">
        <v>109</v>
      </c>
      <c r="D38" s="64">
        <v>4</v>
      </c>
      <c r="F38" s="26" t="str">
        <f t="shared" si="0"/>
        <v>AMA</v>
      </c>
    </row>
    <row r="39" spans="1:6" ht="15" x14ac:dyDescent="0.25">
      <c r="A39" s="34">
        <v>34</v>
      </c>
      <c r="B39" s="35" t="s">
        <v>110</v>
      </c>
      <c r="D39" s="64">
        <v>19</v>
      </c>
      <c r="F39" s="26" t="str">
        <f t="shared" si="0"/>
        <v>ATL</v>
      </c>
    </row>
    <row r="40" spans="1:6" ht="15" x14ac:dyDescent="0.25">
      <c r="A40" s="34">
        <v>35</v>
      </c>
      <c r="B40" s="35" t="s">
        <v>111</v>
      </c>
      <c r="D40" s="64">
        <v>5</v>
      </c>
      <c r="F40" s="26" t="str">
        <f t="shared" si="0"/>
        <v>LBB</v>
      </c>
    </row>
    <row r="41" spans="1:6" ht="15" x14ac:dyDescent="0.25">
      <c r="A41" s="34">
        <v>36</v>
      </c>
      <c r="B41" s="35" t="s">
        <v>112</v>
      </c>
      <c r="D41" s="64">
        <v>20</v>
      </c>
      <c r="F41" s="26" t="str">
        <f t="shared" si="0"/>
        <v>BMT</v>
      </c>
    </row>
    <row r="42" spans="1:6" ht="15" x14ac:dyDescent="0.25">
      <c r="A42" s="34">
        <v>37</v>
      </c>
      <c r="B42" s="35" t="s">
        <v>113</v>
      </c>
      <c r="D42" s="64">
        <v>10</v>
      </c>
      <c r="F42" s="26" t="str">
        <f t="shared" si="0"/>
        <v>TYL</v>
      </c>
    </row>
    <row r="43" spans="1:6" ht="15" x14ac:dyDescent="0.25">
      <c r="A43" s="34">
        <v>38</v>
      </c>
      <c r="B43" s="35" t="s">
        <v>114</v>
      </c>
      <c r="D43" s="64">
        <v>25</v>
      </c>
      <c r="F43" s="26" t="str">
        <f t="shared" si="0"/>
        <v>CHS</v>
      </c>
    </row>
    <row r="44" spans="1:6" ht="15" x14ac:dyDescent="0.25">
      <c r="A44" s="34">
        <v>39</v>
      </c>
      <c r="B44" s="35" t="s">
        <v>115</v>
      </c>
      <c r="D44" s="64">
        <v>3</v>
      </c>
      <c r="F44" s="26" t="str">
        <f t="shared" si="0"/>
        <v>WFS</v>
      </c>
    </row>
    <row r="45" spans="1:6" ht="15" x14ac:dyDescent="0.25">
      <c r="A45" s="34">
        <v>40</v>
      </c>
      <c r="B45" s="35" t="s">
        <v>116</v>
      </c>
      <c r="D45" s="64">
        <v>5</v>
      </c>
      <c r="F45" s="26" t="str">
        <f t="shared" si="0"/>
        <v>LBB</v>
      </c>
    </row>
    <row r="46" spans="1:6" ht="15" x14ac:dyDescent="0.25">
      <c r="A46" s="34">
        <v>41</v>
      </c>
      <c r="B46" s="35" t="s">
        <v>117</v>
      </c>
      <c r="D46" s="64">
        <v>7</v>
      </c>
      <c r="F46" s="26" t="str">
        <f t="shared" si="0"/>
        <v>SJT</v>
      </c>
    </row>
    <row r="47" spans="1:6" ht="15" x14ac:dyDescent="0.25">
      <c r="A47" s="34">
        <v>42</v>
      </c>
      <c r="B47" s="35" t="s">
        <v>118</v>
      </c>
      <c r="D47" s="64">
        <v>23</v>
      </c>
      <c r="F47" s="26" t="str">
        <f t="shared" si="0"/>
        <v>BWD</v>
      </c>
    </row>
    <row r="48" spans="1:6" ht="15" x14ac:dyDescent="0.25">
      <c r="A48" s="34">
        <v>43</v>
      </c>
      <c r="B48" s="35" t="s">
        <v>119</v>
      </c>
      <c r="D48" s="64">
        <v>18</v>
      </c>
      <c r="F48" s="26" t="str">
        <f t="shared" si="0"/>
        <v>DAL</v>
      </c>
    </row>
    <row r="49" spans="1:6" ht="15" x14ac:dyDescent="0.25">
      <c r="A49" s="34">
        <v>44</v>
      </c>
      <c r="B49" s="35" t="s">
        <v>120</v>
      </c>
      <c r="D49" s="64">
        <v>25</v>
      </c>
      <c r="F49" s="26" t="str">
        <f t="shared" si="0"/>
        <v>CHS</v>
      </c>
    </row>
    <row r="50" spans="1:6" ht="15" x14ac:dyDescent="0.25">
      <c r="A50" s="34">
        <v>45</v>
      </c>
      <c r="B50" s="35" t="s">
        <v>121</v>
      </c>
      <c r="D50" s="64">
        <v>13</v>
      </c>
      <c r="F50" s="26" t="str">
        <f t="shared" si="0"/>
        <v>YKM</v>
      </c>
    </row>
    <row r="51" spans="1:6" ht="15" x14ac:dyDescent="0.25">
      <c r="A51" s="34">
        <v>46</v>
      </c>
      <c r="B51" s="35" t="s">
        <v>122</v>
      </c>
      <c r="D51" s="64">
        <v>15</v>
      </c>
      <c r="F51" s="26" t="str">
        <f t="shared" si="0"/>
        <v>SAT</v>
      </c>
    </row>
    <row r="52" spans="1:6" ht="15" x14ac:dyDescent="0.25">
      <c r="A52" s="34">
        <v>47</v>
      </c>
      <c r="B52" s="35" t="s">
        <v>123</v>
      </c>
      <c r="D52" s="64">
        <v>23</v>
      </c>
      <c r="F52" s="26" t="str">
        <f t="shared" si="0"/>
        <v>BWD</v>
      </c>
    </row>
    <row r="53" spans="1:6" ht="15" x14ac:dyDescent="0.25">
      <c r="A53" s="34">
        <v>48</v>
      </c>
      <c r="B53" s="35" t="s">
        <v>124</v>
      </c>
      <c r="D53" s="64">
        <v>7</v>
      </c>
      <c r="F53" s="26" t="str">
        <f t="shared" si="0"/>
        <v>SJT</v>
      </c>
    </row>
    <row r="54" spans="1:6" ht="15" x14ac:dyDescent="0.25">
      <c r="A54" s="34">
        <v>49</v>
      </c>
      <c r="B54" s="35" t="s">
        <v>125</v>
      </c>
      <c r="D54" s="64">
        <v>3</v>
      </c>
      <c r="F54" s="26" t="str">
        <f t="shared" si="0"/>
        <v>WFS</v>
      </c>
    </row>
    <row r="55" spans="1:6" ht="15" x14ac:dyDescent="0.25">
      <c r="A55" s="34">
        <v>50</v>
      </c>
      <c r="B55" s="35" t="s">
        <v>126</v>
      </c>
      <c r="D55" s="64">
        <v>9</v>
      </c>
      <c r="F55" s="26" t="str">
        <f t="shared" si="0"/>
        <v>WAC</v>
      </c>
    </row>
    <row r="56" spans="1:6" ht="15" x14ac:dyDescent="0.25">
      <c r="A56" s="34">
        <v>51</v>
      </c>
      <c r="B56" s="35" t="s">
        <v>127</v>
      </c>
      <c r="D56" s="64">
        <v>25</v>
      </c>
      <c r="F56" s="26" t="str">
        <f t="shared" si="0"/>
        <v>CHS</v>
      </c>
    </row>
    <row r="57" spans="1:6" ht="15" x14ac:dyDescent="0.25">
      <c r="A57" s="34">
        <v>52</v>
      </c>
      <c r="B57" s="35" t="s">
        <v>128</v>
      </c>
      <c r="D57" s="64">
        <v>6</v>
      </c>
      <c r="F57" s="26" t="str">
        <f t="shared" si="0"/>
        <v>ODA</v>
      </c>
    </row>
    <row r="58" spans="1:6" ht="15" x14ac:dyDescent="0.25">
      <c r="A58" s="34">
        <v>53</v>
      </c>
      <c r="B58" s="35" t="s">
        <v>129</v>
      </c>
      <c r="D58" s="64">
        <v>7</v>
      </c>
      <c r="F58" s="26" t="str">
        <f t="shared" si="0"/>
        <v>SJT</v>
      </c>
    </row>
    <row r="59" spans="1:6" ht="15" x14ac:dyDescent="0.25">
      <c r="A59" s="34">
        <v>54</v>
      </c>
      <c r="B59" s="35" t="s">
        <v>130</v>
      </c>
      <c r="D59" s="64">
        <v>5</v>
      </c>
      <c r="F59" s="26" t="str">
        <f t="shared" si="0"/>
        <v>LBB</v>
      </c>
    </row>
    <row r="60" spans="1:6" ht="15" x14ac:dyDescent="0.25">
      <c r="A60" s="34">
        <v>55</v>
      </c>
      <c r="B60" s="35" t="s">
        <v>131</v>
      </c>
      <c r="D60" s="64">
        <v>24</v>
      </c>
      <c r="F60" s="26" t="str">
        <f t="shared" si="0"/>
        <v>ELP</v>
      </c>
    </row>
    <row r="61" spans="1:6" ht="15" x14ac:dyDescent="0.25">
      <c r="A61" s="34">
        <v>56</v>
      </c>
      <c r="B61" s="35" t="s">
        <v>132</v>
      </c>
      <c r="D61" s="64">
        <v>4</v>
      </c>
      <c r="F61" s="26" t="str">
        <f t="shared" si="0"/>
        <v>AMA</v>
      </c>
    </row>
    <row r="62" spans="1:6" ht="15" x14ac:dyDescent="0.25">
      <c r="A62" s="34">
        <v>57</v>
      </c>
      <c r="B62" s="35" t="s">
        <v>133</v>
      </c>
      <c r="D62" s="64">
        <v>18</v>
      </c>
      <c r="F62" s="26" t="str">
        <f t="shared" si="0"/>
        <v>DAL</v>
      </c>
    </row>
    <row r="63" spans="1:6" ht="15" x14ac:dyDescent="0.25">
      <c r="A63" s="34">
        <v>58</v>
      </c>
      <c r="B63" s="35" t="s">
        <v>134</v>
      </c>
      <c r="D63" s="64">
        <v>5</v>
      </c>
      <c r="F63" s="26" t="str">
        <f t="shared" si="0"/>
        <v>LBB</v>
      </c>
    </row>
    <row r="64" spans="1:6" ht="15" x14ac:dyDescent="0.25">
      <c r="A64" s="34">
        <v>59</v>
      </c>
      <c r="B64" s="35" t="s">
        <v>135</v>
      </c>
      <c r="D64" s="64">
        <v>4</v>
      </c>
      <c r="F64" s="26" t="str">
        <f t="shared" si="0"/>
        <v>AMA</v>
      </c>
    </row>
    <row r="65" spans="1:6" ht="15" x14ac:dyDescent="0.25">
      <c r="A65" s="34">
        <v>60</v>
      </c>
      <c r="B65" s="35" t="s">
        <v>136</v>
      </c>
      <c r="D65" s="64">
        <v>1</v>
      </c>
      <c r="F65" s="26" t="str">
        <f t="shared" si="0"/>
        <v>PAR</v>
      </c>
    </row>
    <row r="66" spans="1:6" ht="15" x14ac:dyDescent="0.25">
      <c r="A66" s="34">
        <v>61</v>
      </c>
      <c r="B66" s="35" t="s">
        <v>137</v>
      </c>
      <c r="D66" s="64">
        <v>18</v>
      </c>
      <c r="F66" s="26" t="str">
        <f t="shared" si="0"/>
        <v>DAL</v>
      </c>
    </row>
    <row r="67" spans="1:6" ht="15" x14ac:dyDescent="0.25">
      <c r="A67" s="34">
        <v>62</v>
      </c>
      <c r="B67" s="35" t="s">
        <v>138</v>
      </c>
      <c r="D67" s="64">
        <v>13</v>
      </c>
      <c r="F67" s="26" t="str">
        <f t="shared" si="0"/>
        <v>YKM</v>
      </c>
    </row>
    <row r="68" spans="1:6" ht="15" x14ac:dyDescent="0.25">
      <c r="A68" s="34">
        <v>63</v>
      </c>
      <c r="B68" s="35" t="s">
        <v>139</v>
      </c>
      <c r="D68" s="64">
        <v>25</v>
      </c>
      <c r="F68" s="26" t="str">
        <f t="shared" si="0"/>
        <v>CHS</v>
      </c>
    </row>
    <row r="69" spans="1:6" ht="15" x14ac:dyDescent="0.25">
      <c r="A69" s="34">
        <v>64</v>
      </c>
      <c r="B69" s="35" t="s">
        <v>140</v>
      </c>
      <c r="D69" s="64">
        <v>22</v>
      </c>
      <c r="F69" s="26" t="str">
        <f t="shared" si="0"/>
        <v>LRD</v>
      </c>
    </row>
    <row r="70" spans="1:6" ht="15" x14ac:dyDescent="0.25">
      <c r="A70" s="34">
        <v>65</v>
      </c>
      <c r="B70" s="35" t="s">
        <v>141</v>
      </c>
      <c r="D70" s="64">
        <v>25</v>
      </c>
      <c r="F70" s="26" t="str">
        <f t="shared" ref="F70:F133" si="1">VLOOKUP(D70,CNTY_DIST,2,FALSE)</f>
        <v>CHS</v>
      </c>
    </row>
    <row r="71" spans="1:6" ht="15" x14ac:dyDescent="0.25">
      <c r="A71" s="34">
        <v>66</v>
      </c>
      <c r="B71" s="35" t="s">
        <v>142</v>
      </c>
      <c r="D71" s="64">
        <v>21</v>
      </c>
      <c r="F71" s="26" t="str">
        <f t="shared" si="1"/>
        <v>PHR</v>
      </c>
    </row>
    <row r="72" spans="1:6" ht="15" x14ac:dyDescent="0.25">
      <c r="A72" s="34">
        <v>67</v>
      </c>
      <c r="B72" s="35" t="s">
        <v>143</v>
      </c>
      <c r="D72" s="64">
        <v>22</v>
      </c>
      <c r="F72" s="26" t="str">
        <f t="shared" si="1"/>
        <v>LRD</v>
      </c>
    </row>
    <row r="73" spans="1:6" ht="15" x14ac:dyDescent="0.25">
      <c r="A73" s="34">
        <v>68</v>
      </c>
      <c r="B73" s="35" t="s">
        <v>144</v>
      </c>
      <c r="D73" s="64">
        <v>23</v>
      </c>
      <c r="F73" s="26" t="str">
        <f t="shared" si="1"/>
        <v>BWD</v>
      </c>
    </row>
    <row r="74" spans="1:6" ht="15" x14ac:dyDescent="0.25">
      <c r="A74" s="34">
        <v>69</v>
      </c>
      <c r="B74" s="35" t="s">
        <v>145</v>
      </c>
      <c r="D74" s="64">
        <v>6</v>
      </c>
      <c r="F74" s="26" t="str">
        <f t="shared" si="1"/>
        <v>ODA</v>
      </c>
    </row>
    <row r="75" spans="1:6" ht="15" x14ac:dyDescent="0.25">
      <c r="A75" s="34">
        <v>70</v>
      </c>
      <c r="B75" s="35" t="s">
        <v>146</v>
      </c>
      <c r="D75" s="64">
        <v>7</v>
      </c>
      <c r="F75" s="26" t="str">
        <f t="shared" si="1"/>
        <v>SJT</v>
      </c>
    </row>
    <row r="76" spans="1:6" ht="15" x14ac:dyDescent="0.25">
      <c r="A76" s="34">
        <v>71</v>
      </c>
      <c r="B76" s="35" t="s">
        <v>147</v>
      </c>
      <c r="D76" s="64">
        <v>18</v>
      </c>
      <c r="F76" s="26" t="str">
        <f t="shared" si="1"/>
        <v>DAL</v>
      </c>
    </row>
    <row r="77" spans="1:6" ht="15" x14ac:dyDescent="0.25">
      <c r="A77" s="34">
        <v>72</v>
      </c>
      <c r="B77" s="35" t="s">
        <v>148</v>
      </c>
      <c r="D77" s="64">
        <v>24</v>
      </c>
      <c r="F77" s="26" t="str">
        <f t="shared" si="1"/>
        <v>ELP</v>
      </c>
    </row>
    <row r="78" spans="1:6" ht="15" x14ac:dyDescent="0.25">
      <c r="A78" s="34">
        <v>73</v>
      </c>
      <c r="B78" s="35" t="s">
        <v>149</v>
      </c>
      <c r="D78" s="64">
        <v>2</v>
      </c>
      <c r="F78" s="26" t="str">
        <f t="shared" si="1"/>
        <v>FTW</v>
      </c>
    </row>
    <row r="79" spans="1:6" ht="15" x14ac:dyDescent="0.25">
      <c r="A79" s="34">
        <v>74</v>
      </c>
      <c r="B79" s="35" t="s">
        <v>150</v>
      </c>
      <c r="D79" s="64">
        <v>9</v>
      </c>
      <c r="F79" s="26" t="str">
        <f t="shared" si="1"/>
        <v>WAC</v>
      </c>
    </row>
    <row r="80" spans="1:6" ht="15" x14ac:dyDescent="0.25">
      <c r="A80" s="34">
        <v>75</v>
      </c>
      <c r="B80" s="35" t="s">
        <v>151</v>
      </c>
      <c r="D80" s="64">
        <v>1</v>
      </c>
      <c r="F80" s="26" t="str">
        <f t="shared" si="1"/>
        <v>PAR</v>
      </c>
    </row>
    <row r="81" spans="1:6" ht="15" x14ac:dyDescent="0.25">
      <c r="A81" s="34">
        <v>76</v>
      </c>
      <c r="B81" s="35" t="s">
        <v>152</v>
      </c>
      <c r="D81" s="64">
        <v>13</v>
      </c>
      <c r="F81" s="26" t="str">
        <f t="shared" si="1"/>
        <v>YKM</v>
      </c>
    </row>
    <row r="82" spans="1:6" ht="15" x14ac:dyDescent="0.25">
      <c r="A82" s="34">
        <v>77</v>
      </c>
      <c r="B82" s="35" t="s">
        <v>153</v>
      </c>
      <c r="D82" s="64">
        <v>8</v>
      </c>
      <c r="F82" s="26" t="str">
        <f t="shared" si="1"/>
        <v>ABL</v>
      </c>
    </row>
    <row r="83" spans="1:6" ht="15" x14ac:dyDescent="0.25">
      <c r="A83" s="34">
        <v>78</v>
      </c>
      <c r="B83" s="35" t="s">
        <v>154</v>
      </c>
      <c r="D83" s="64">
        <v>5</v>
      </c>
      <c r="F83" s="26" t="str">
        <f t="shared" si="1"/>
        <v>LBB</v>
      </c>
    </row>
    <row r="84" spans="1:6" ht="15" x14ac:dyDescent="0.25">
      <c r="A84" s="34">
        <v>79</v>
      </c>
      <c r="B84" s="35" t="s">
        <v>155</v>
      </c>
      <c r="D84" s="64">
        <v>25</v>
      </c>
      <c r="F84" s="26" t="str">
        <f t="shared" si="1"/>
        <v>CHS</v>
      </c>
    </row>
    <row r="85" spans="1:6" ht="15" x14ac:dyDescent="0.25">
      <c r="A85" s="34">
        <v>80</v>
      </c>
      <c r="B85" s="35" t="s">
        <v>156</v>
      </c>
      <c r="D85" s="64">
        <v>12</v>
      </c>
      <c r="F85" s="26" t="str">
        <f t="shared" si="1"/>
        <v>HOU</v>
      </c>
    </row>
    <row r="86" spans="1:6" ht="15" x14ac:dyDescent="0.25">
      <c r="A86" s="34">
        <v>81</v>
      </c>
      <c r="B86" s="35" t="s">
        <v>157</v>
      </c>
      <c r="D86" s="64">
        <v>1</v>
      </c>
      <c r="F86" s="26" t="str">
        <f t="shared" si="1"/>
        <v>PAR</v>
      </c>
    </row>
    <row r="87" spans="1:6" ht="15" x14ac:dyDescent="0.25">
      <c r="A87" s="34">
        <v>82</v>
      </c>
      <c r="B87" s="35" t="s">
        <v>158</v>
      </c>
      <c r="D87" s="64">
        <v>17</v>
      </c>
      <c r="F87" s="26" t="str">
        <f t="shared" si="1"/>
        <v>BRY</v>
      </c>
    </row>
    <row r="88" spans="1:6" ht="15" x14ac:dyDescent="0.25">
      <c r="A88" s="34">
        <v>83</v>
      </c>
      <c r="B88" s="35" t="s">
        <v>159</v>
      </c>
      <c r="D88" s="64">
        <v>15</v>
      </c>
      <c r="F88" s="26" t="str">
        <f t="shared" si="1"/>
        <v>SAT</v>
      </c>
    </row>
    <row r="89" spans="1:6" ht="15" x14ac:dyDescent="0.25">
      <c r="A89" s="34">
        <v>84</v>
      </c>
      <c r="B89" s="35" t="s">
        <v>160</v>
      </c>
      <c r="D89" s="64">
        <v>5</v>
      </c>
      <c r="F89" s="26" t="str">
        <f t="shared" si="1"/>
        <v>LBB</v>
      </c>
    </row>
    <row r="90" spans="1:6" ht="15" x14ac:dyDescent="0.25">
      <c r="A90" s="34">
        <v>85</v>
      </c>
      <c r="B90" s="35" t="s">
        <v>161</v>
      </c>
      <c r="D90" s="64">
        <v>12</v>
      </c>
      <c r="F90" s="26" t="str">
        <f t="shared" si="1"/>
        <v>HOU</v>
      </c>
    </row>
    <row r="91" spans="1:6" ht="15" x14ac:dyDescent="0.25">
      <c r="A91" s="34">
        <v>86</v>
      </c>
      <c r="B91" s="35" t="s">
        <v>162</v>
      </c>
      <c r="D91" s="64">
        <v>5</v>
      </c>
      <c r="F91" s="26" t="str">
        <f t="shared" si="1"/>
        <v>LBB</v>
      </c>
    </row>
    <row r="92" spans="1:6" ht="15" x14ac:dyDescent="0.25">
      <c r="A92" s="34">
        <v>87</v>
      </c>
      <c r="B92" s="35" t="s">
        <v>163</v>
      </c>
      <c r="D92" s="64">
        <v>14</v>
      </c>
      <c r="F92" s="26" t="str">
        <f t="shared" si="1"/>
        <v>AUS</v>
      </c>
    </row>
    <row r="93" spans="1:6" ht="15" x14ac:dyDescent="0.25">
      <c r="A93" s="34">
        <v>88</v>
      </c>
      <c r="B93" s="35" t="s">
        <v>164</v>
      </c>
      <c r="D93" s="64">
        <v>7</v>
      </c>
      <c r="F93" s="26" t="str">
        <f t="shared" si="1"/>
        <v>SJT</v>
      </c>
    </row>
    <row r="94" spans="1:6" ht="15" x14ac:dyDescent="0.25">
      <c r="A94" s="34">
        <v>89</v>
      </c>
      <c r="B94" s="35" t="s">
        <v>165</v>
      </c>
      <c r="D94" s="64">
        <v>16</v>
      </c>
      <c r="F94" s="26" t="str">
        <f t="shared" si="1"/>
        <v>CRP</v>
      </c>
    </row>
    <row r="95" spans="1:6" ht="15" x14ac:dyDescent="0.25">
      <c r="A95" s="34">
        <v>90</v>
      </c>
      <c r="B95" s="35" t="s">
        <v>166</v>
      </c>
      <c r="D95" s="64">
        <v>13</v>
      </c>
      <c r="F95" s="26" t="str">
        <f t="shared" si="1"/>
        <v>YKM</v>
      </c>
    </row>
    <row r="96" spans="1:6" ht="15" x14ac:dyDescent="0.25">
      <c r="A96" s="34">
        <v>91</v>
      </c>
      <c r="B96" s="35" t="s">
        <v>167</v>
      </c>
      <c r="D96" s="64">
        <v>4</v>
      </c>
      <c r="F96" s="26" t="str">
        <f t="shared" si="1"/>
        <v>AMA</v>
      </c>
    </row>
    <row r="97" spans="1:6" ht="15" x14ac:dyDescent="0.25">
      <c r="A97" s="34">
        <v>92</v>
      </c>
      <c r="B97" s="35" t="s">
        <v>168</v>
      </c>
      <c r="D97" s="64">
        <v>1</v>
      </c>
      <c r="F97" s="26" t="str">
        <f t="shared" si="1"/>
        <v>PAR</v>
      </c>
    </row>
    <row r="98" spans="1:6" ht="15" x14ac:dyDescent="0.25">
      <c r="A98" s="34">
        <v>93</v>
      </c>
      <c r="B98" s="35" t="s">
        <v>169</v>
      </c>
      <c r="D98" s="64">
        <v>10</v>
      </c>
      <c r="F98" s="26" t="str">
        <f t="shared" si="1"/>
        <v>TYL</v>
      </c>
    </row>
    <row r="99" spans="1:6" ht="15" x14ac:dyDescent="0.25">
      <c r="A99" s="34">
        <v>94</v>
      </c>
      <c r="B99" s="35" t="s">
        <v>170</v>
      </c>
      <c r="D99" s="64">
        <v>17</v>
      </c>
      <c r="F99" s="26" t="str">
        <f t="shared" si="1"/>
        <v>BRY</v>
      </c>
    </row>
    <row r="100" spans="1:6" ht="15" x14ac:dyDescent="0.25">
      <c r="A100" s="34">
        <v>95</v>
      </c>
      <c r="B100" s="35" t="s">
        <v>171</v>
      </c>
      <c r="D100" s="64">
        <v>15</v>
      </c>
      <c r="F100" s="26" t="str">
        <f t="shared" si="1"/>
        <v>SAT</v>
      </c>
    </row>
    <row r="101" spans="1:6" ht="15" x14ac:dyDescent="0.25">
      <c r="A101" s="34">
        <v>96</v>
      </c>
      <c r="B101" s="35" t="s">
        <v>172</v>
      </c>
      <c r="D101" s="64">
        <v>5</v>
      </c>
      <c r="F101" s="26" t="str">
        <f t="shared" si="1"/>
        <v>LBB</v>
      </c>
    </row>
    <row r="102" spans="1:6" ht="15" x14ac:dyDescent="0.25">
      <c r="A102" s="34">
        <v>97</v>
      </c>
      <c r="B102" s="35" t="s">
        <v>173</v>
      </c>
      <c r="D102" s="64">
        <v>25</v>
      </c>
      <c r="F102" s="26" t="str">
        <f t="shared" si="1"/>
        <v>CHS</v>
      </c>
    </row>
    <row r="103" spans="1:6" ht="15" x14ac:dyDescent="0.25">
      <c r="A103" s="34">
        <v>98</v>
      </c>
      <c r="B103" s="35" t="s">
        <v>174</v>
      </c>
      <c r="D103" s="64">
        <v>9</v>
      </c>
      <c r="F103" s="26" t="str">
        <f t="shared" si="1"/>
        <v>WAC</v>
      </c>
    </row>
    <row r="104" spans="1:6" ht="15" x14ac:dyDescent="0.25">
      <c r="A104" s="34">
        <v>99</v>
      </c>
      <c r="B104" s="35" t="s">
        <v>175</v>
      </c>
      <c r="D104" s="64">
        <v>4</v>
      </c>
      <c r="F104" s="26" t="str">
        <f t="shared" si="1"/>
        <v>AMA</v>
      </c>
    </row>
    <row r="105" spans="1:6" ht="15" x14ac:dyDescent="0.25">
      <c r="A105" s="34">
        <v>100</v>
      </c>
      <c r="B105" s="35" t="s">
        <v>176</v>
      </c>
      <c r="D105" s="64">
        <v>25</v>
      </c>
      <c r="F105" s="26" t="str">
        <f t="shared" si="1"/>
        <v>CHS</v>
      </c>
    </row>
    <row r="106" spans="1:6" ht="15" x14ac:dyDescent="0.25">
      <c r="A106" s="34">
        <v>101</v>
      </c>
      <c r="B106" s="35" t="s">
        <v>177</v>
      </c>
      <c r="D106" s="64">
        <v>20</v>
      </c>
      <c r="F106" s="26" t="str">
        <f t="shared" si="1"/>
        <v>BMT</v>
      </c>
    </row>
    <row r="107" spans="1:6" ht="15" x14ac:dyDescent="0.25">
      <c r="A107" s="34">
        <v>102</v>
      </c>
      <c r="B107" s="35" t="s">
        <v>178</v>
      </c>
      <c r="D107" s="64">
        <v>12</v>
      </c>
      <c r="F107" s="26" t="str">
        <f t="shared" si="1"/>
        <v>HOU</v>
      </c>
    </row>
    <row r="108" spans="1:6" ht="15" x14ac:dyDescent="0.25">
      <c r="A108" s="34">
        <v>103</v>
      </c>
      <c r="B108" s="35" t="s">
        <v>179</v>
      </c>
      <c r="D108" s="64">
        <v>19</v>
      </c>
      <c r="F108" s="26" t="str">
        <f t="shared" si="1"/>
        <v>ATL</v>
      </c>
    </row>
    <row r="109" spans="1:6" ht="15" x14ac:dyDescent="0.25">
      <c r="A109" s="34">
        <v>104</v>
      </c>
      <c r="B109" s="35" t="s">
        <v>180</v>
      </c>
      <c r="D109" s="64">
        <v>4</v>
      </c>
      <c r="F109" s="26" t="str">
        <f t="shared" si="1"/>
        <v>AMA</v>
      </c>
    </row>
    <row r="110" spans="1:6" ht="15" x14ac:dyDescent="0.25">
      <c r="A110" s="34">
        <v>105</v>
      </c>
      <c r="B110" s="35" t="s">
        <v>181</v>
      </c>
      <c r="D110" s="64">
        <v>8</v>
      </c>
      <c r="F110" s="26" t="str">
        <f t="shared" si="1"/>
        <v>ABL</v>
      </c>
    </row>
    <row r="111" spans="1:6" ht="15" x14ac:dyDescent="0.25">
      <c r="A111" s="34">
        <v>106</v>
      </c>
      <c r="B111" s="35" t="s">
        <v>182</v>
      </c>
      <c r="D111" s="64">
        <v>14</v>
      </c>
      <c r="F111" s="26" t="str">
        <f t="shared" si="1"/>
        <v>AUS</v>
      </c>
    </row>
    <row r="112" spans="1:6" ht="15" x14ac:dyDescent="0.25">
      <c r="A112" s="34">
        <v>107</v>
      </c>
      <c r="B112" s="35" t="s">
        <v>183</v>
      </c>
      <c r="D112" s="64">
        <v>4</v>
      </c>
      <c r="F112" s="26" t="str">
        <f t="shared" si="1"/>
        <v>AMA</v>
      </c>
    </row>
    <row r="113" spans="1:6" ht="15" x14ac:dyDescent="0.25">
      <c r="A113" s="34">
        <v>108</v>
      </c>
      <c r="B113" s="35" t="s">
        <v>184</v>
      </c>
      <c r="D113" s="64">
        <v>10</v>
      </c>
      <c r="F113" s="26" t="str">
        <f t="shared" si="1"/>
        <v>TYL</v>
      </c>
    </row>
    <row r="114" spans="1:6" ht="15" x14ac:dyDescent="0.25">
      <c r="A114" s="34">
        <v>109</v>
      </c>
      <c r="B114" s="35" t="s">
        <v>185</v>
      </c>
      <c r="D114" s="64">
        <v>21</v>
      </c>
      <c r="F114" s="26" t="str">
        <f t="shared" si="1"/>
        <v>PHR</v>
      </c>
    </row>
    <row r="115" spans="1:6" ht="15" x14ac:dyDescent="0.25">
      <c r="A115" s="34">
        <v>110</v>
      </c>
      <c r="B115" s="35" t="s">
        <v>186</v>
      </c>
      <c r="D115" s="64">
        <v>9</v>
      </c>
      <c r="F115" s="26" t="str">
        <f t="shared" si="1"/>
        <v>WAC</v>
      </c>
    </row>
    <row r="116" spans="1:6" ht="15" x14ac:dyDescent="0.25">
      <c r="A116" s="34">
        <v>111</v>
      </c>
      <c r="B116" s="35" t="s">
        <v>187</v>
      </c>
      <c r="D116" s="64">
        <v>5</v>
      </c>
      <c r="F116" s="26" t="str">
        <f t="shared" si="1"/>
        <v>LBB</v>
      </c>
    </row>
    <row r="117" spans="1:6" ht="15" x14ac:dyDescent="0.25">
      <c r="A117" s="34">
        <v>112</v>
      </c>
      <c r="B117" s="35" t="s">
        <v>188</v>
      </c>
      <c r="D117" s="64">
        <v>2</v>
      </c>
      <c r="F117" s="26" t="str">
        <f t="shared" si="1"/>
        <v>FTW</v>
      </c>
    </row>
    <row r="118" spans="1:6" ht="15" x14ac:dyDescent="0.25">
      <c r="A118" s="34">
        <v>113</v>
      </c>
      <c r="B118" s="35" t="s">
        <v>189</v>
      </c>
      <c r="D118" s="64">
        <v>1</v>
      </c>
      <c r="F118" s="26" t="str">
        <f t="shared" si="1"/>
        <v>PAR</v>
      </c>
    </row>
    <row r="119" spans="1:6" ht="15" x14ac:dyDescent="0.25">
      <c r="A119" s="34">
        <v>114</v>
      </c>
      <c r="B119" s="35" t="s">
        <v>190</v>
      </c>
      <c r="D119" s="64">
        <v>11</v>
      </c>
      <c r="F119" s="26" t="str">
        <f t="shared" si="1"/>
        <v>LFK</v>
      </c>
    </row>
    <row r="120" spans="1:6" ht="15" x14ac:dyDescent="0.25">
      <c r="A120" s="34">
        <v>115</v>
      </c>
      <c r="B120" s="35" t="s">
        <v>191</v>
      </c>
      <c r="D120" s="64">
        <v>8</v>
      </c>
      <c r="F120" s="26" t="str">
        <f t="shared" si="1"/>
        <v>ABL</v>
      </c>
    </row>
    <row r="121" spans="1:6" ht="15" x14ac:dyDescent="0.25">
      <c r="A121" s="34">
        <v>116</v>
      </c>
      <c r="B121" s="35" t="s">
        <v>192</v>
      </c>
      <c r="D121" s="64">
        <v>24</v>
      </c>
      <c r="F121" s="26" t="str">
        <f t="shared" si="1"/>
        <v>ELP</v>
      </c>
    </row>
    <row r="122" spans="1:6" ht="15" x14ac:dyDescent="0.25">
      <c r="A122" s="34">
        <v>117</v>
      </c>
      <c r="B122" s="35" t="s">
        <v>193</v>
      </c>
      <c r="D122" s="64">
        <v>1</v>
      </c>
      <c r="F122" s="26" t="str">
        <f t="shared" si="1"/>
        <v>PAR</v>
      </c>
    </row>
    <row r="123" spans="1:6" ht="15" x14ac:dyDescent="0.25">
      <c r="A123" s="34">
        <v>118</v>
      </c>
      <c r="B123" s="35" t="s">
        <v>194</v>
      </c>
      <c r="D123" s="64">
        <v>4</v>
      </c>
      <c r="F123" s="26" t="str">
        <f t="shared" si="1"/>
        <v>AMA</v>
      </c>
    </row>
    <row r="124" spans="1:6" ht="15" x14ac:dyDescent="0.25">
      <c r="A124" s="34">
        <v>119</v>
      </c>
      <c r="B124" s="35" t="s">
        <v>195</v>
      </c>
      <c r="D124" s="64">
        <v>7</v>
      </c>
      <c r="F124" s="26" t="str">
        <f t="shared" si="1"/>
        <v>SJT</v>
      </c>
    </row>
    <row r="125" spans="1:6" ht="15" x14ac:dyDescent="0.25">
      <c r="A125" s="34">
        <v>120</v>
      </c>
      <c r="B125" s="35" t="s">
        <v>196</v>
      </c>
      <c r="D125" s="64">
        <v>2</v>
      </c>
      <c r="F125" s="26" t="str">
        <f t="shared" si="1"/>
        <v>FTW</v>
      </c>
    </row>
    <row r="126" spans="1:6" ht="15" x14ac:dyDescent="0.25">
      <c r="A126" s="34">
        <v>121</v>
      </c>
      <c r="B126" s="35" t="s">
        <v>197</v>
      </c>
      <c r="D126" s="64">
        <v>13</v>
      </c>
      <c r="F126" s="26" t="str">
        <f t="shared" si="1"/>
        <v>YKM</v>
      </c>
    </row>
    <row r="127" spans="1:6" ht="15" x14ac:dyDescent="0.25">
      <c r="A127" s="34">
        <v>122</v>
      </c>
      <c r="B127" s="35" t="s">
        <v>198</v>
      </c>
      <c r="D127" s="64">
        <v>20</v>
      </c>
      <c r="F127" s="26" t="str">
        <f t="shared" si="1"/>
        <v>BMT</v>
      </c>
    </row>
    <row r="128" spans="1:6" ht="15" x14ac:dyDescent="0.25">
      <c r="A128" s="34">
        <v>123</v>
      </c>
      <c r="B128" s="35" t="s">
        <v>199</v>
      </c>
      <c r="D128" s="64">
        <v>24</v>
      </c>
      <c r="F128" s="26" t="str">
        <f t="shared" si="1"/>
        <v>ELP</v>
      </c>
    </row>
    <row r="129" spans="1:6" ht="15" x14ac:dyDescent="0.25">
      <c r="A129" s="34">
        <v>124</v>
      </c>
      <c r="B129" s="35" t="s">
        <v>200</v>
      </c>
      <c r="D129" s="64">
        <v>20</v>
      </c>
      <c r="F129" s="26" t="str">
        <f t="shared" si="1"/>
        <v>BMT</v>
      </c>
    </row>
    <row r="130" spans="1:6" ht="15" x14ac:dyDescent="0.25">
      <c r="A130" s="34">
        <v>125</v>
      </c>
      <c r="B130" s="35" t="s">
        <v>201</v>
      </c>
      <c r="D130" s="64">
        <v>21</v>
      </c>
      <c r="F130" s="26" t="str">
        <f t="shared" si="1"/>
        <v>PHR</v>
      </c>
    </row>
    <row r="131" spans="1:6" ht="15" x14ac:dyDescent="0.25">
      <c r="A131" s="34">
        <v>126</v>
      </c>
      <c r="B131" s="35" t="s">
        <v>202</v>
      </c>
      <c r="D131" s="64">
        <v>16</v>
      </c>
      <c r="F131" s="26" t="str">
        <f t="shared" si="1"/>
        <v>CRP</v>
      </c>
    </row>
    <row r="132" spans="1:6" ht="15" x14ac:dyDescent="0.25">
      <c r="A132" s="34">
        <v>127</v>
      </c>
      <c r="B132" s="35" t="s">
        <v>203</v>
      </c>
      <c r="D132" s="64">
        <v>2</v>
      </c>
      <c r="F132" s="26" t="str">
        <f t="shared" si="1"/>
        <v>FTW</v>
      </c>
    </row>
    <row r="133" spans="1:6" ht="15" x14ac:dyDescent="0.25">
      <c r="A133" s="34">
        <v>128</v>
      </c>
      <c r="B133" s="35" t="s">
        <v>204</v>
      </c>
      <c r="D133" s="64">
        <v>8</v>
      </c>
      <c r="F133" s="26" t="str">
        <f t="shared" si="1"/>
        <v>ABL</v>
      </c>
    </row>
    <row r="134" spans="1:6" ht="15" x14ac:dyDescent="0.25">
      <c r="A134" s="34">
        <v>129</v>
      </c>
      <c r="B134" s="35" t="s">
        <v>205</v>
      </c>
      <c r="D134" s="64">
        <v>16</v>
      </c>
      <c r="F134" s="26" t="str">
        <f t="shared" ref="F134:F197" si="2">VLOOKUP(D134,CNTY_DIST,2,FALSE)</f>
        <v>CRP</v>
      </c>
    </row>
    <row r="135" spans="1:6" ht="15" x14ac:dyDescent="0.25">
      <c r="A135" s="34">
        <v>130</v>
      </c>
      <c r="B135" s="35" t="s">
        <v>206</v>
      </c>
      <c r="D135" s="64">
        <v>18</v>
      </c>
      <c r="F135" s="26" t="str">
        <f t="shared" si="2"/>
        <v>DAL</v>
      </c>
    </row>
    <row r="136" spans="1:6" ht="15" x14ac:dyDescent="0.25">
      <c r="A136" s="34">
        <v>131</v>
      </c>
      <c r="B136" s="35" t="s">
        <v>207</v>
      </c>
      <c r="D136" s="64">
        <v>15</v>
      </c>
      <c r="F136" s="26" t="str">
        <f t="shared" si="2"/>
        <v>SAT</v>
      </c>
    </row>
    <row r="137" spans="1:6" ht="15" x14ac:dyDescent="0.25">
      <c r="A137" s="34">
        <v>132</v>
      </c>
      <c r="B137" s="35" t="s">
        <v>208</v>
      </c>
      <c r="D137" s="64">
        <v>8</v>
      </c>
      <c r="F137" s="26" t="str">
        <f t="shared" si="2"/>
        <v>ABL</v>
      </c>
    </row>
    <row r="138" spans="1:6" ht="15" x14ac:dyDescent="0.25">
      <c r="A138" s="34">
        <v>133</v>
      </c>
      <c r="B138" s="35" t="s">
        <v>209</v>
      </c>
      <c r="D138" s="64">
        <v>15</v>
      </c>
      <c r="F138" s="26" t="str">
        <f t="shared" si="2"/>
        <v>SAT</v>
      </c>
    </row>
    <row r="139" spans="1:6" ht="15" x14ac:dyDescent="0.25">
      <c r="A139" s="34">
        <v>134</v>
      </c>
      <c r="B139" s="35" t="s">
        <v>210</v>
      </c>
      <c r="D139" s="64">
        <v>7</v>
      </c>
      <c r="F139" s="26" t="str">
        <f t="shared" si="2"/>
        <v>SJT</v>
      </c>
    </row>
    <row r="140" spans="1:6" ht="15" x14ac:dyDescent="0.25">
      <c r="A140" s="34">
        <v>135</v>
      </c>
      <c r="B140" s="35" t="s">
        <v>211</v>
      </c>
      <c r="D140" s="64">
        <v>25</v>
      </c>
      <c r="F140" s="26" t="str">
        <f t="shared" si="2"/>
        <v>CHS</v>
      </c>
    </row>
    <row r="141" spans="1:6" ht="15" x14ac:dyDescent="0.25">
      <c r="A141" s="34">
        <v>136</v>
      </c>
      <c r="B141" s="35" t="s">
        <v>212</v>
      </c>
      <c r="D141" s="64">
        <v>22</v>
      </c>
      <c r="F141" s="26" t="str">
        <f t="shared" si="2"/>
        <v>LRD</v>
      </c>
    </row>
    <row r="142" spans="1:6" ht="15" x14ac:dyDescent="0.25">
      <c r="A142" s="34">
        <v>137</v>
      </c>
      <c r="B142" s="35" t="s">
        <v>213</v>
      </c>
      <c r="D142" s="64">
        <v>16</v>
      </c>
      <c r="F142" s="26" t="str">
        <f t="shared" si="2"/>
        <v>CRP</v>
      </c>
    </row>
    <row r="143" spans="1:6" ht="15" x14ac:dyDescent="0.25">
      <c r="A143" s="34">
        <v>138</v>
      </c>
      <c r="B143" s="35" t="s">
        <v>214</v>
      </c>
      <c r="D143" s="64">
        <v>25</v>
      </c>
      <c r="F143" s="26" t="str">
        <f t="shared" si="2"/>
        <v>CHS</v>
      </c>
    </row>
    <row r="144" spans="1:6" ht="15" x14ac:dyDescent="0.25">
      <c r="A144" s="34">
        <v>139</v>
      </c>
      <c r="B144" s="35" t="s">
        <v>215</v>
      </c>
      <c r="D144" s="64">
        <v>1</v>
      </c>
      <c r="F144" s="26" t="str">
        <f t="shared" si="2"/>
        <v>PAR</v>
      </c>
    </row>
    <row r="145" spans="1:6" ht="15" x14ac:dyDescent="0.25">
      <c r="A145" s="34">
        <v>140</v>
      </c>
      <c r="B145" s="35" t="s">
        <v>216</v>
      </c>
      <c r="D145" s="64">
        <v>5</v>
      </c>
      <c r="F145" s="26" t="str">
        <f t="shared" si="2"/>
        <v>LBB</v>
      </c>
    </row>
    <row r="146" spans="1:6" ht="15" x14ac:dyDescent="0.25">
      <c r="A146" s="34">
        <v>141</v>
      </c>
      <c r="B146" s="35" t="s">
        <v>217</v>
      </c>
      <c r="D146" s="64">
        <v>23</v>
      </c>
      <c r="F146" s="26" t="str">
        <f t="shared" si="2"/>
        <v>BWD</v>
      </c>
    </row>
    <row r="147" spans="1:6" ht="15" x14ac:dyDescent="0.25">
      <c r="A147" s="34">
        <v>142</v>
      </c>
      <c r="B147" s="35" t="s">
        <v>218</v>
      </c>
      <c r="D147" s="64">
        <v>22</v>
      </c>
      <c r="F147" s="26" t="str">
        <f t="shared" si="2"/>
        <v>LRD</v>
      </c>
    </row>
    <row r="148" spans="1:6" ht="15" x14ac:dyDescent="0.25">
      <c r="A148" s="34">
        <v>143</v>
      </c>
      <c r="B148" s="35" t="s">
        <v>219</v>
      </c>
      <c r="D148" s="64">
        <v>13</v>
      </c>
      <c r="F148" s="26" t="str">
        <f t="shared" si="2"/>
        <v>YKM</v>
      </c>
    </row>
    <row r="149" spans="1:6" ht="15" x14ac:dyDescent="0.25">
      <c r="A149" s="34">
        <v>144</v>
      </c>
      <c r="B149" s="35" t="s">
        <v>220</v>
      </c>
      <c r="D149" s="64">
        <v>14</v>
      </c>
      <c r="F149" s="26" t="str">
        <f t="shared" si="2"/>
        <v>AUS</v>
      </c>
    </row>
    <row r="150" spans="1:6" ht="15" x14ac:dyDescent="0.25">
      <c r="A150" s="34">
        <v>145</v>
      </c>
      <c r="B150" s="35" t="s">
        <v>221</v>
      </c>
      <c r="D150" s="64">
        <v>17</v>
      </c>
      <c r="F150" s="26" t="str">
        <f t="shared" si="2"/>
        <v>BRY</v>
      </c>
    </row>
    <row r="151" spans="1:6" ht="15" x14ac:dyDescent="0.25">
      <c r="A151" s="34">
        <v>146</v>
      </c>
      <c r="B151" s="35" t="s">
        <v>222</v>
      </c>
      <c r="D151" s="64">
        <v>20</v>
      </c>
      <c r="F151" s="26" t="str">
        <f t="shared" si="2"/>
        <v>BMT</v>
      </c>
    </row>
    <row r="152" spans="1:6" ht="15" x14ac:dyDescent="0.25">
      <c r="A152" s="34">
        <v>147</v>
      </c>
      <c r="B152" s="35" t="s">
        <v>223</v>
      </c>
      <c r="D152" s="64">
        <v>9</v>
      </c>
      <c r="F152" s="26" t="str">
        <f t="shared" si="2"/>
        <v>WAC</v>
      </c>
    </row>
    <row r="153" spans="1:6" ht="15" x14ac:dyDescent="0.25">
      <c r="A153" s="34">
        <v>148</v>
      </c>
      <c r="B153" s="35" t="s">
        <v>224</v>
      </c>
      <c r="D153" s="64">
        <v>4</v>
      </c>
      <c r="F153" s="26" t="str">
        <f t="shared" si="2"/>
        <v>AMA</v>
      </c>
    </row>
    <row r="154" spans="1:6" ht="15" x14ac:dyDescent="0.25">
      <c r="A154" s="34">
        <v>149</v>
      </c>
      <c r="B154" s="35" t="s">
        <v>225</v>
      </c>
      <c r="D154" s="64">
        <v>16</v>
      </c>
      <c r="F154" s="26" t="str">
        <f t="shared" si="2"/>
        <v>CRP</v>
      </c>
    </row>
    <row r="155" spans="1:6" ht="15" x14ac:dyDescent="0.25">
      <c r="A155" s="34">
        <v>150</v>
      </c>
      <c r="B155" s="35" t="s">
        <v>226</v>
      </c>
      <c r="D155" s="64">
        <v>14</v>
      </c>
      <c r="F155" s="26" t="str">
        <f t="shared" si="2"/>
        <v>AUS</v>
      </c>
    </row>
    <row r="156" spans="1:6" ht="15" x14ac:dyDescent="0.25">
      <c r="A156" s="34">
        <v>151</v>
      </c>
      <c r="B156" s="35" t="s">
        <v>227</v>
      </c>
      <c r="D156" s="64">
        <v>6</v>
      </c>
      <c r="F156" s="26" t="str">
        <f t="shared" si="2"/>
        <v>ODA</v>
      </c>
    </row>
    <row r="157" spans="1:6" ht="15" x14ac:dyDescent="0.25">
      <c r="A157" s="34">
        <v>152</v>
      </c>
      <c r="B157" s="35" t="s">
        <v>228</v>
      </c>
      <c r="D157" s="64">
        <v>5</v>
      </c>
      <c r="F157" s="26" t="str">
        <f t="shared" si="2"/>
        <v>LBB</v>
      </c>
    </row>
    <row r="158" spans="1:6" ht="15" x14ac:dyDescent="0.25">
      <c r="A158" s="34">
        <v>153</v>
      </c>
      <c r="B158" s="35" t="s">
        <v>229</v>
      </c>
      <c r="D158" s="64">
        <v>5</v>
      </c>
      <c r="F158" s="26" t="str">
        <f t="shared" si="2"/>
        <v>LBB</v>
      </c>
    </row>
    <row r="159" spans="1:6" ht="15" x14ac:dyDescent="0.25">
      <c r="A159" s="34">
        <v>154</v>
      </c>
      <c r="B159" s="35" t="s">
        <v>230</v>
      </c>
      <c r="D159" s="64">
        <v>17</v>
      </c>
      <c r="F159" s="26" t="str">
        <f t="shared" si="2"/>
        <v>BRY</v>
      </c>
    </row>
    <row r="160" spans="1:6" ht="15" x14ac:dyDescent="0.25">
      <c r="A160" s="34">
        <v>155</v>
      </c>
      <c r="B160" s="35" t="s">
        <v>231</v>
      </c>
      <c r="D160" s="64">
        <v>19</v>
      </c>
      <c r="F160" s="26" t="str">
        <f t="shared" si="2"/>
        <v>ATL</v>
      </c>
    </row>
    <row r="161" spans="1:6" ht="15" x14ac:dyDescent="0.25">
      <c r="A161" s="34">
        <v>156</v>
      </c>
      <c r="B161" s="35" t="s">
        <v>232</v>
      </c>
      <c r="D161" s="64">
        <v>6</v>
      </c>
      <c r="F161" s="26" t="str">
        <f t="shared" si="2"/>
        <v>ODA</v>
      </c>
    </row>
    <row r="162" spans="1:6" ht="15" x14ac:dyDescent="0.25">
      <c r="A162" s="34">
        <v>157</v>
      </c>
      <c r="B162" s="35" t="s">
        <v>233</v>
      </c>
      <c r="D162" s="64">
        <v>14</v>
      </c>
      <c r="F162" s="26" t="str">
        <f t="shared" si="2"/>
        <v>AUS</v>
      </c>
    </row>
    <row r="163" spans="1:6" ht="15" x14ac:dyDescent="0.25">
      <c r="A163" s="34">
        <v>158</v>
      </c>
      <c r="B163" s="35" t="s">
        <v>234</v>
      </c>
      <c r="D163" s="64">
        <v>13</v>
      </c>
      <c r="F163" s="26" t="str">
        <f t="shared" si="2"/>
        <v>YKM</v>
      </c>
    </row>
    <row r="164" spans="1:6" ht="15" x14ac:dyDescent="0.25">
      <c r="A164" s="34">
        <v>159</v>
      </c>
      <c r="B164" s="35" t="s">
        <v>235</v>
      </c>
      <c r="D164" s="64">
        <v>22</v>
      </c>
      <c r="F164" s="26" t="str">
        <f t="shared" si="2"/>
        <v>LRD</v>
      </c>
    </row>
    <row r="165" spans="1:6" ht="15" x14ac:dyDescent="0.25">
      <c r="A165" s="34">
        <v>160</v>
      </c>
      <c r="B165" s="35" t="s">
        <v>236</v>
      </c>
      <c r="D165" s="64">
        <v>23</v>
      </c>
      <c r="F165" s="26" t="str">
        <f t="shared" si="2"/>
        <v>BWD</v>
      </c>
    </row>
    <row r="166" spans="1:6" ht="15" x14ac:dyDescent="0.25">
      <c r="A166" s="34">
        <v>161</v>
      </c>
      <c r="B166" s="35" t="s">
        <v>237</v>
      </c>
      <c r="D166" s="64">
        <v>9</v>
      </c>
      <c r="F166" s="26" t="str">
        <f t="shared" si="2"/>
        <v>WAC</v>
      </c>
    </row>
    <row r="167" spans="1:6" ht="15" x14ac:dyDescent="0.25">
      <c r="A167" s="34">
        <v>162</v>
      </c>
      <c r="B167" s="35" t="s">
        <v>238</v>
      </c>
      <c r="D167" s="64">
        <v>15</v>
      </c>
      <c r="F167" s="26" t="str">
        <f t="shared" si="2"/>
        <v>SAT</v>
      </c>
    </row>
    <row r="168" spans="1:6" ht="15" x14ac:dyDescent="0.25">
      <c r="A168" s="34">
        <v>163</v>
      </c>
      <c r="B168" s="35" t="s">
        <v>239</v>
      </c>
      <c r="D168" s="64">
        <v>15</v>
      </c>
      <c r="F168" s="26" t="str">
        <f t="shared" si="2"/>
        <v>SAT</v>
      </c>
    </row>
    <row r="169" spans="1:6" ht="15" x14ac:dyDescent="0.25">
      <c r="A169" s="34">
        <v>164</v>
      </c>
      <c r="B169" s="35" t="s">
        <v>240</v>
      </c>
      <c r="D169" s="64">
        <v>7</v>
      </c>
      <c r="F169" s="26" t="str">
        <f t="shared" si="2"/>
        <v>SJT</v>
      </c>
    </row>
    <row r="170" spans="1:6" ht="15" x14ac:dyDescent="0.25">
      <c r="A170" s="34">
        <v>165</v>
      </c>
      <c r="B170" s="35" t="s">
        <v>241</v>
      </c>
      <c r="D170" s="64">
        <v>6</v>
      </c>
      <c r="F170" s="26" t="str">
        <f t="shared" si="2"/>
        <v>ODA</v>
      </c>
    </row>
    <row r="171" spans="1:6" ht="15" x14ac:dyDescent="0.25">
      <c r="A171" s="34">
        <v>166</v>
      </c>
      <c r="B171" s="35" t="s">
        <v>242</v>
      </c>
      <c r="D171" s="64">
        <v>17</v>
      </c>
      <c r="F171" s="26" t="str">
        <f t="shared" si="2"/>
        <v>BRY</v>
      </c>
    </row>
    <row r="172" spans="1:6" ht="15" x14ac:dyDescent="0.25">
      <c r="A172" s="34">
        <v>167</v>
      </c>
      <c r="B172" s="35" t="s">
        <v>243</v>
      </c>
      <c r="D172" s="64">
        <v>23</v>
      </c>
      <c r="F172" s="26" t="str">
        <f t="shared" si="2"/>
        <v>BWD</v>
      </c>
    </row>
    <row r="173" spans="1:6" ht="15" x14ac:dyDescent="0.25">
      <c r="A173" s="34">
        <v>168</v>
      </c>
      <c r="B173" s="35" t="s">
        <v>244</v>
      </c>
      <c r="D173" s="64">
        <v>8</v>
      </c>
      <c r="F173" s="26" t="str">
        <f t="shared" si="2"/>
        <v>ABL</v>
      </c>
    </row>
    <row r="174" spans="1:6" ht="15" x14ac:dyDescent="0.25">
      <c r="A174" s="34">
        <v>169</v>
      </c>
      <c r="B174" s="171" t="s">
        <v>245</v>
      </c>
      <c r="C174" s="171"/>
      <c r="D174" s="36">
        <v>3</v>
      </c>
      <c r="F174" s="26" t="str">
        <f t="shared" si="2"/>
        <v>WFS</v>
      </c>
    </row>
    <row r="175" spans="1:6" ht="15" x14ac:dyDescent="0.25">
      <c r="A175" s="34">
        <v>170</v>
      </c>
      <c r="B175" s="171" t="s">
        <v>246</v>
      </c>
      <c r="C175" s="171"/>
      <c r="D175" s="36">
        <v>12</v>
      </c>
      <c r="F175" s="26" t="str">
        <f t="shared" si="2"/>
        <v>HOU</v>
      </c>
    </row>
    <row r="176" spans="1:6" ht="15" x14ac:dyDescent="0.25">
      <c r="A176" s="34">
        <v>171</v>
      </c>
      <c r="B176" s="171" t="s">
        <v>247</v>
      </c>
      <c r="C176" s="171"/>
      <c r="D176" s="36">
        <v>4</v>
      </c>
      <c r="F176" s="26" t="str">
        <f t="shared" si="2"/>
        <v>AMA</v>
      </c>
    </row>
    <row r="177" spans="1:6" ht="15" x14ac:dyDescent="0.25">
      <c r="A177" s="34">
        <v>172</v>
      </c>
      <c r="B177" s="171" t="s">
        <v>248</v>
      </c>
      <c r="C177" s="171"/>
      <c r="D177" s="36">
        <v>19</v>
      </c>
      <c r="F177" s="26" t="str">
        <f t="shared" si="2"/>
        <v>ATL</v>
      </c>
    </row>
    <row r="178" spans="1:6" ht="15" x14ac:dyDescent="0.25">
      <c r="A178" s="34">
        <v>173</v>
      </c>
      <c r="B178" s="171" t="s">
        <v>249</v>
      </c>
      <c r="C178" s="171"/>
      <c r="D178" s="36">
        <v>25</v>
      </c>
      <c r="F178" s="26" t="str">
        <f t="shared" si="2"/>
        <v>CHS</v>
      </c>
    </row>
    <row r="179" spans="1:6" ht="15" x14ac:dyDescent="0.25">
      <c r="A179" s="34">
        <v>174</v>
      </c>
      <c r="B179" s="171" t="s">
        <v>250</v>
      </c>
      <c r="C179" s="171"/>
      <c r="D179" s="36">
        <v>11</v>
      </c>
      <c r="F179" s="26" t="str">
        <f t="shared" si="2"/>
        <v>LFK</v>
      </c>
    </row>
    <row r="180" spans="1:6" ht="15" x14ac:dyDescent="0.25">
      <c r="A180" s="34">
        <v>175</v>
      </c>
      <c r="B180" s="171" t="s">
        <v>251</v>
      </c>
      <c r="C180" s="171"/>
      <c r="D180" s="36">
        <v>18</v>
      </c>
      <c r="F180" s="26" t="str">
        <f t="shared" si="2"/>
        <v>DAL</v>
      </c>
    </row>
    <row r="181" spans="1:6" ht="15" x14ac:dyDescent="0.25">
      <c r="A181" s="34">
        <v>176</v>
      </c>
      <c r="B181" s="171" t="s">
        <v>252</v>
      </c>
      <c r="C181" s="171"/>
      <c r="D181" s="36">
        <v>20</v>
      </c>
      <c r="F181" s="26" t="str">
        <f t="shared" si="2"/>
        <v>BMT</v>
      </c>
    </row>
    <row r="182" spans="1:6" ht="15" x14ac:dyDescent="0.25">
      <c r="A182" s="34">
        <v>177</v>
      </c>
      <c r="B182" s="171" t="s">
        <v>253</v>
      </c>
      <c r="C182" s="171"/>
      <c r="D182" s="36">
        <v>8</v>
      </c>
      <c r="F182" s="26" t="str">
        <f t="shared" si="2"/>
        <v>ABL</v>
      </c>
    </row>
    <row r="183" spans="1:6" ht="15" x14ac:dyDescent="0.25">
      <c r="A183" s="34">
        <v>178</v>
      </c>
      <c r="B183" s="171" t="s">
        <v>254</v>
      </c>
      <c r="C183" s="171"/>
      <c r="D183" s="36">
        <v>16</v>
      </c>
      <c r="F183" s="26" t="str">
        <f t="shared" si="2"/>
        <v>CRP</v>
      </c>
    </row>
    <row r="184" spans="1:6" ht="15" x14ac:dyDescent="0.25">
      <c r="A184" s="34">
        <v>179</v>
      </c>
      <c r="B184" s="171" t="s">
        <v>255</v>
      </c>
      <c r="C184" s="171"/>
      <c r="D184" s="36">
        <v>4</v>
      </c>
      <c r="F184" s="26" t="str">
        <f t="shared" si="2"/>
        <v>AMA</v>
      </c>
    </row>
    <row r="185" spans="1:6" ht="15" x14ac:dyDescent="0.25">
      <c r="A185" s="34">
        <v>180</v>
      </c>
      <c r="B185" s="171" t="s">
        <v>256</v>
      </c>
      <c r="C185" s="171"/>
      <c r="D185" s="36">
        <v>4</v>
      </c>
      <c r="F185" s="26" t="str">
        <f t="shared" si="2"/>
        <v>AMA</v>
      </c>
    </row>
    <row r="186" spans="1:6" ht="15" x14ac:dyDescent="0.25">
      <c r="A186" s="34">
        <v>181</v>
      </c>
      <c r="B186" s="171" t="s">
        <v>257</v>
      </c>
      <c r="C186" s="171"/>
      <c r="D186" s="36">
        <v>20</v>
      </c>
      <c r="F186" s="26" t="str">
        <f t="shared" si="2"/>
        <v>BMT</v>
      </c>
    </row>
    <row r="187" spans="1:6" ht="15" x14ac:dyDescent="0.25">
      <c r="A187" s="34">
        <v>182</v>
      </c>
      <c r="B187" s="171" t="s">
        <v>258</v>
      </c>
      <c r="C187" s="171"/>
      <c r="D187" s="36">
        <v>2</v>
      </c>
      <c r="F187" s="26" t="str">
        <f t="shared" si="2"/>
        <v>FTW</v>
      </c>
    </row>
    <row r="188" spans="1:6" ht="15" x14ac:dyDescent="0.25">
      <c r="A188" s="34">
        <v>183</v>
      </c>
      <c r="B188" s="171" t="s">
        <v>259</v>
      </c>
      <c r="C188" s="171"/>
      <c r="D188" s="36">
        <v>19</v>
      </c>
      <c r="F188" s="26" t="str">
        <f t="shared" si="2"/>
        <v>ATL</v>
      </c>
    </row>
    <row r="189" spans="1:6" ht="15" x14ac:dyDescent="0.25">
      <c r="A189" s="34">
        <v>184</v>
      </c>
      <c r="B189" s="171" t="s">
        <v>260</v>
      </c>
      <c r="C189" s="171"/>
      <c r="D189" s="36">
        <v>2</v>
      </c>
      <c r="F189" s="26" t="str">
        <f t="shared" si="2"/>
        <v>FTW</v>
      </c>
    </row>
    <row r="190" spans="1:6" ht="15" x14ac:dyDescent="0.25">
      <c r="A190" s="34">
        <v>185</v>
      </c>
      <c r="B190" s="171" t="s">
        <v>261</v>
      </c>
      <c r="C190" s="171"/>
      <c r="D190" s="36">
        <v>5</v>
      </c>
      <c r="F190" s="26" t="str">
        <f t="shared" si="2"/>
        <v>LBB</v>
      </c>
    </row>
    <row r="191" spans="1:6" ht="15" x14ac:dyDescent="0.25">
      <c r="A191" s="34">
        <v>186</v>
      </c>
      <c r="B191" s="171" t="s">
        <v>262</v>
      </c>
      <c r="C191" s="171"/>
      <c r="D191" s="36">
        <v>6</v>
      </c>
      <c r="F191" s="26" t="str">
        <f t="shared" si="2"/>
        <v>ODA</v>
      </c>
    </row>
    <row r="192" spans="1:6" ht="15" x14ac:dyDescent="0.25">
      <c r="A192" s="34">
        <v>187</v>
      </c>
      <c r="B192" s="171" t="s">
        <v>263</v>
      </c>
      <c r="C192" s="171"/>
      <c r="D192" s="36">
        <v>11</v>
      </c>
      <c r="F192" s="26" t="str">
        <f t="shared" si="2"/>
        <v>LFK</v>
      </c>
    </row>
    <row r="193" spans="1:6" ht="15" x14ac:dyDescent="0.25">
      <c r="A193" s="34">
        <v>188</v>
      </c>
      <c r="B193" s="171" t="s">
        <v>264</v>
      </c>
      <c r="C193" s="171"/>
      <c r="D193" s="36">
        <v>4</v>
      </c>
      <c r="F193" s="26" t="str">
        <f t="shared" si="2"/>
        <v>AMA</v>
      </c>
    </row>
    <row r="194" spans="1:6" ht="15" x14ac:dyDescent="0.25">
      <c r="A194" s="34">
        <v>189</v>
      </c>
      <c r="B194" s="171" t="s">
        <v>265</v>
      </c>
      <c r="C194" s="171"/>
      <c r="D194" s="36">
        <v>24</v>
      </c>
      <c r="F194" s="26" t="str">
        <f t="shared" si="2"/>
        <v>ELP</v>
      </c>
    </row>
    <row r="195" spans="1:6" ht="15" x14ac:dyDescent="0.25">
      <c r="A195" s="34">
        <v>190</v>
      </c>
      <c r="B195" s="171" t="s">
        <v>266</v>
      </c>
      <c r="C195" s="171"/>
      <c r="D195" s="36">
        <v>1</v>
      </c>
      <c r="F195" s="26" t="str">
        <f t="shared" si="2"/>
        <v>PAR</v>
      </c>
    </row>
    <row r="196" spans="1:6" ht="15" x14ac:dyDescent="0.25">
      <c r="A196" s="34">
        <v>191</v>
      </c>
      <c r="B196" s="171" t="s">
        <v>267</v>
      </c>
      <c r="C196" s="171"/>
      <c r="D196" s="36">
        <v>4</v>
      </c>
      <c r="F196" s="26" t="str">
        <f t="shared" si="2"/>
        <v>AMA</v>
      </c>
    </row>
    <row r="197" spans="1:6" ht="15" x14ac:dyDescent="0.25">
      <c r="A197" s="34">
        <v>192</v>
      </c>
      <c r="B197" s="171" t="s">
        <v>268</v>
      </c>
      <c r="C197" s="171"/>
      <c r="D197" s="36">
        <v>7</v>
      </c>
      <c r="F197" s="26" t="str">
        <f t="shared" si="2"/>
        <v>SJT</v>
      </c>
    </row>
    <row r="198" spans="1:6" ht="15" x14ac:dyDescent="0.25">
      <c r="A198" s="34">
        <v>193</v>
      </c>
      <c r="B198" s="171" t="s">
        <v>269</v>
      </c>
      <c r="C198" s="171"/>
      <c r="D198" s="36">
        <v>7</v>
      </c>
      <c r="F198" s="26" t="str">
        <f t="shared" ref="F198:F259" si="3">VLOOKUP(D198,CNTY_DIST,2,FALSE)</f>
        <v>SJT</v>
      </c>
    </row>
    <row r="199" spans="1:6" ht="15" x14ac:dyDescent="0.25">
      <c r="A199" s="34">
        <v>194</v>
      </c>
      <c r="B199" s="171" t="s">
        <v>270</v>
      </c>
      <c r="C199" s="171"/>
      <c r="D199" s="36">
        <v>1</v>
      </c>
      <c r="F199" s="26" t="str">
        <f t="shared" si="3"/>
        <v>PAR</v>
      </c>
    </row>
    <row r="200" spans="1:6" ht="15" x14ac:dyDescent="0.25">
      <c r="A200" s="34">
        <v>195</v>
      </c>
      <c r="B200" s="171" t="s">
        <v>271</v>
      </c>
      <c r="C200" s="171"/>
      <c r="D200" s="36">
        <v>6</v>
      </c>
      <c r="F200" s="26" t="str">
        <f t="shared" si="3"/>
        <v>ODA</v>
      </c>
    </row>
    <row r="201" spans="1:6" ht="15" x14ac:dyDescent="0.25">
      <c r="A201" s="34">
        <v>196</v>
      </c>
      <c r="B201" s="171" t="s">
        <v>272</v>
      </c>
      <c r="C201" s="171"/>
      <c r="D201" s="36">
        <v>16</v>
      </c>
      <c r="F201" s="26" t="str">
        <f t="shared" si="3"/>
        <v>CRP</v>
      </c>
    </row>
    <row r="202" spans="1:6" ht="15" x14ac:dyDescent="0.25">
      <c r="A202" s="34">
        <v>197</v>
      </c>
      <c r="B202" s="171" t="s">
        <v>273</v>
      </c>
      <c r="C202" s="171"/>
      <c r="D202" s="36">
        <v>4</v>
      </c>
      <c r="F202" s="26" t="str">
        <f t="shared" si="3"/>
        <v>AMA</v>
      </c>
    </row>
    <row r="203" spans="1:6" ht="15" x14ac:dyDescent="0.25">
      <c r="A203" s="34">
        <v>198</v>
      </c>
      <c r="B203" s="171" t="s">
        <v>274</v>
      </c>
      <c r="C203" s="171"/>
      <c r="D203" s="36">
        <v>17</v>
      </c>
      <c r="F203" s="26" t="str">
        <f t="shared" si="3"/>
        <v>BRY</v>
      </c>
    </row>
    <row r="204" spans="1:6" ht="15" x14ac:dyDescent="0.25">
      <c r="A204" s="34">
        <v>199</v>
      </c>
      <c r="B204" s="171" t="s">
        <v>275</v>
      </c>
      <c r="C204" s="171"/>
      <c r="D204" s="36">
        <v>18</v>
      </c>
      <c r="F204" s="26" t="str">
        <f t="shared" si="3"/>
        <v>DAL</v>
      </c>
    </row>
    <row r="205" spans="1:6" ht="15" x14ac:dyDescent="0.25">
      <c r="A205" s="34">
        <v>200</v>
      </c>
      <c r="B205" s="171" t="s">
        <v>276</v>
      </c>
      <c r="C205" s="171"/>
      <c r="D205" s="36">
        <v>7</v>
      </c>
      <c r="F205" s="26" t="str">
        <f t="shared" si="3"/>
        <v>SJT</v>
      </c>
    </row>
    <row r="206" spans="1:6" ht="15" x14ac:dyDescent="0.25">
      <c r="A206" s="34">
        <v>201</v>
      </c>
      <c r="B206" s="171" t="s">
        <v>277</v>
      </c>
      <c r="C206" s="171"/>
      <c r="D206" s="36">
        <v>10</v>
      </c>
      <c r="F206" s="26" t="str">
        <f t="shared" si="3"/>
        <v>TYL</v>
      </c>
    </row>
    <row r="207" spans="1:6" ht="15" x14ac:dyDescent="0.25">
      <c r="A207" s="34">
        <v>202</v>
      </c>
      <c r="B207" s="171" t="s">
        <v>278</v>
      </c>
      <c r="C207" s="171"/>
      <c r="D207" s="36">
        <v>11</v>
      </c>
      <c r="F207" s="26" t="str">
        <f t="shared" si="3"/>
        <v>LFK</v>
      </c>
    </row>
    <row r="208" spans="1:6" ht="15" x14ac:dyDescent="0.25">
      <c r="A208" s="34">
        <v>203</v>
      </c>
      <c r="B208" s="171" t="s">
        <v>279</v>
      </c>
      <c r="C208" s="171"/>
      <c r="D208" s="36">
        <v>11</v>
      </c>
      <c r="F208" s="26" t="str">
        <f t="shared" si="3"/>
        <v>LFK</v>
      </c>
    </row>
    <row r="209" spans="1:6" ht="15" x14ac:dyDescent="0.25">
      <c r="A209" s="34">
        <v>204</v>
      </c>
      <c r="B209" s="171" t="s">
        <v>280</v>
      </c>
      <c r="C209" s="171"/>
      <c r="D209" s="36">
        <v>11</v>
      </c>
      <c r="F209" s="26" t="str">
        <f t="shared" si="3"/>
        <v>LFK</v>
      </c>
    </row>
    <row r="210" spans="1:6" ht="15" x14ac:dyDescent="0.25">
      <c r="A210" s="34">
        <v>205</v>
      </c>
      <c r="B210" s="171" t="s">
        <v>281</v>
      </c>
      <c r="C210" s="171"/>
      <c r="D210" s="36">
        <v>16</v>
      </c>
      <c r="F210" s="26" t="str">
        <f t="shared" si="3"/>
        <v>CRP</v>
      </c>
    </row>
    <row r="211" spans="1:6" ht="15" x14ac:dyDescent="0.25">
      <c r="A211" s="34">
        <v>206</v>
      </c>
      <c r="B211" s="171" t="s">
        <v>282</v>
      </c>
      <c r="C211" s="171"/>
      <c r="D211" s="36">
        <v>23</v>
      </c>
      <c r="F211" s="26" t="str">
        <f t="shared" si="3"/>
        <v>BWD</v>
      </c>
    </row>
    <row r="212" spans="1:6" ht="15" x14ac:dyDescent="0.25">
      <c r="A212" s="34">
        <v>207</v>
      </c>
      <c r="B212" s="171" t="s">
        <v>283</v>
      </c>
      <c r="C212" s="171"/>
      <c r="D212" s="36">
        <v>7</v>
      </c>
      <c r="F212" s="26" t="str">
        <f t="shared" si="3"/>
        <v>SJT</v>
      </c>
    </row>
    <row r="213" spans="1:6" ht="15" x14ac:dyDescent="0.25">
      <c r="A213" s="34">
        <v>208</v>
      </c>
      <c r="B213" s="171" t="s">
        <v>284</v>
      </c>
      <c r="C213" s="171"/>
      <c r="D213" s="36">
        <v>8</v>
      </c>
      <c r="F213" s="26" t="str">
        <f t="shared" si="3"/>
        <v>ABL</v>
      </c>
    </row>
    <row r="214" spans="1:6" ht="15" x14ac:dyDescent="0.25">
      <c r="A214" s="34">
        <v>209</v>
      </c>
      <c r="B214" s="171" t="s">
        <v>285</v>
      </c>
      <c r="C214" s="171"/>
      <c r="D214" s="36">
        <v>8</v>
      </c>
      <c r="F214" s="26" t="str">
        <f t="shared" si="3"/>
        <v>ABL</v>
      </c>
    </row>
    <row r="215" spans="1:6" ht="15" x14ac:dyDescent="0.25">
      <c r="A215" s="34">
        <v>210</v>
      </c>
      <c r="B215" s="171" t="s">
        <v>286</v>
      </c>
      <c r="C215" s="171"/>
      <c r="D215" s="36">
        <v>11</v>
      </c>
      <c r="F215" s="26" t="str">
        <f t="shared" si="3"/>
        <v>LFK</v>
      </c>
    </row>
    <row r="216" spans="1:6" ht="15" x14ac:dyDescent="0.25">
      <c r="A216" s="34">
        <v>211</v>
      </c>
      <c r="B216" s="171" t="s">
        <v>287</v>
      </c>
      <c r="C216" s="171"/>
      <c r="D216" s="36">
        <v>4</v>
      </c>
      <c r="F216" s="26" t="str">
        <f t="shared" si="3"/>
        <v>AMA</v>
      </c>
    </row>
    <row r="217" spans="1:6" ht="15" x14ac:dyDescent="0.25">
      <c r="A217" s="34">
        <v>212</v>
      </c>
      <c r="B217" s="171" t="s">
        <v>288</v>
      </c>
      <c r="C217" s="171"/>
      <c r="D217" s="36">
        <v>10</v>
      </c>
      <c r="F217" s="26" t="str">
        <f t="shared" si="3"/>
        <v>TYL</v>
      </c>
    </row>
    <row r="218" spans="1:6" ht="15" x14ac:dyDescent="0.25">
      <c r="A218" s="34">
        <v>213</v>
      </c>
      <c r="B218" s="171" t="s">
        <v>289</v>
      </c>
      <c r="C218" s="171"/>
      <c r="D218" s="36">
        <v>2</v>
      </c>
      <c r="F218" s="26" t="str">
        <f t="shared" si="3"/>
        <v>FTW</v>
      </c>
    </row>
    <row r="219" spans="1:6" ht="15" x14ac:dyDescent="0.25">
      <c r="A219" s="34">
        <v>214</v>
      </c>
      <c r="B219" s="171" t="s">
        <v>290</v>
      </c>
      <c r="C219" s="171"/>
      <c r="D219" s="36">
        <v>21</v>
      </c>
      <c r="F219" s="26" t="str">
        <f t="shared" si="3"/>
        <v>PHR</v>
      </c>
    </row>
    <row r="220" spans="1:6" ht="15" x14ac:dyDescent="0.25">
      <c r="A220" s="34">
        <v>215</v>
      </c>
      <c r="B220" s="171" t="s">
        <v>291</v>
      </c>
      <c r="C220" s="171"/>
      <c r="D220" s="36">
        <v>23</v>
      </c>
      <c r="F220" s="26" t="str">
        <f t="shared" si="3"/>
        <v>BWD</v>
      </c>
    </row>
    <row r="221" spans="1:6" ht="15" x14ac:dyDescent="0.25">
      <c r="A221" s="34">
        <v>216</v>
      </c>
      <c r="B221" s="171" t="s">
        <v>292</v>
      </c>
      <c r="C221" s="171"/>
      <c r="D221" s="36">
        <v>7</v>
      </c>
      <c r="F221" s="26" t="str">
        <f t="shared" si="3"/>
        <v>SJT</v>
      </c>
    </row>
    <row r="222" spans="1:6" ht="15" x14ac:dyDescent="0.25">
      <c r="A222" s="34">
        <v>217</v>
      </c>
      <c r="B222" s="171" t="s">
        <v>293</v>
      </c>
      <c r="C222" s="171"/>
      <c r="D222" s="36">
        <v>8</v>
      </c>
      <c r="F222" s="26" t="str">
        <f t="shared" si="3"/>
        <v>ABL</v>
      </c>
    </row>
    <row r="223" spans="1:6" ht="15" x14ac:dyDescent="0.25">
      <c r="A223" s="34">
        <v>218</v>
      </c>
      <c r="B223" s="171" t="s">
        <v>294</v>
      </c>
      <c r="C223" s="171"/>
      <c r="D223" s="36">
        <v>7</v>
      </c>
      <c r="F223" s="26" t="str">
        <f t="shared" si="3"/>
        <v>SJT</v>
      </c>
    </row>
    <row r="224" spans="1:6" ht="15" x14ac:dyDescent="0.25">
      <c r="A224" s="34">
        <v>219</v>
      </c>
      <c r="B224" s="171" t="s">
        <v>295</v>
      </c>
      <c r="C224" s="171"/>
      <c r="D224" s="36">
        <v>5</v>
      </c>
      <c r="F224" s="26" t="str">
        <f t="shared" si="3"/>
        <v>LBB</v>
      </c>
    </row>
    <row r="225" spans="1:6" ht="15" x14ac:dyDescent="0.25">
      <c r="A225" s="34">
        <v>220</v>
      </c>
      <c r="B225" s="171" t="s">
        <v>296</v>
      </c>
      <c r="C225" s="171"/>
      <c r="D225" s="36">
        <v>2</v>
      </c>
      <c r="F225" s="26" t="str">
        <f t="shared" si="3"/>
        <v>FTW</v>
      </c>
    </row>
    <row r="226" spans="1:6" ht="15" x14ac:dyDescent="0.25">
      <c r="A226" s="34">
        <v>221</v>
      </c>
      <c r="B226" s="171" t="s">
        <v>297</v>
      </c>
      <c r="C226" s="171"/>
      <c r="D226" s="36">
        <v>8</v>
      </c>
      <c r="F226" s="26" t="str">
        <f t="shared" si="3"/>
        <v>ABL</v>
      </c>
    </row>
    <row r="227" spans="1:6" ht="15" x14ac:dyDescent="0.25">
      <c r="A227" s="34">
        <v>222</v>
      </c>
      <c r="B227" s="171" t="s">
        <v>298</v>
      </c>
      <c r="C227" s="171"/>
      <c r="D227" s="36">
        <v>6</v>
      </c>
      <c r="F227" s="26" t="str">
        <f t="shared" si="3"/>
        <v>ODA</v>
      </c>
    </row>
    <row r="228" spans="1:6" ht="15" x14ac:dyDescent="0.25">
      <c r="A228" s="34">
        <v>223</v>
      </c>
      <c r="B228" s="171" t="s">
        <v>299</v>
      </c>
      <c r="C228" s="171"/>
      <c r="D228" s="36">
        <v>5</v>
      </c>
      <c r="F228" s="26" t="str">
        <f t="shared" si="3"/>
        <v>LBB</v>
      </c>
    </row>
    <row r="229" spans="1:6" ht="15" x14ac:dyDescent="0.25">
      <c r="A229" s="34">
        <v>224</v>
      </c>
      <c r="B229" s="171" t="s">
        <v>300</v>
      </c>
      <c r="C229" s="171"/>
      <c r="D229" s="36">
        <v>3</v>
      </c>
      <c r="F229" s="26" t="str">
        <f t="shared" si="3"/>
        <v>WFS</v>
      </c>
    </row>
    <row r="230" spans="1:6" ht="15" x14ac:dyDescent="0.25">
      <c r="A230" s="34">
        <v>225</v>
      </c>
      <c r="B230" s="35" t="s">
        <v>301</v>
      </c>
      <c r="D230" s="64">
        <v>19</v>
      </c>
      <c r="F230" s="26" t="str">
        <f t="shared" si="3"/>
        <v>ATL</v>
      </c>
    </row>
    <row r="231" spans="1:6" ht="15" x14ac:dyDescent="0.25">
      <c r="A231" s="34">
        <v>226</v>
      </c>
      <c r="B231" s="35" t="s">
        <v>302</v>
      </c>
      <c r="D231" s="64">
        <v>7</v>
      </c>
      <c r="F231" s="26" t="str">
        <f t="shared" si="3"/>
        <v>SJT</v>
      </c>
    </row>
    <row r="232" spans="1:6" ht="15" x14ac:dyDescent="0.25">
      <c r="A232" s="34">
        <v>227</v>
      </c>
      <c r="B232" s="35" t="s">
        <v>303</v>
      </c>
      <c r="D232" s="64">
        <v>14</v>
      </c>
      <c r="F232" s="26" t="str">
        <f t="shared" si="3"/>
        <v>AUS</v>
      </c>
    </row>
    <row r="233" spans="1:6" ht="15" x14ac:dyDescent="0.25">
      <c r="A233" s="34">
        <v>228</v>
      </c>
      <c r="B233" s="35" t="s">
        <v>304</v>
      </c>
      <c r="D233" s="64">
        <v>11</v>
      </c>
      <c r="F233" s="26" t="str">
        <f t="shared" si="3"/>
        <v>LFK</v>
      </c>
    </row>
    <row r="234" spans="1:6" ht="15" x14ac:dyDescent="0.25">
      <c r="A234" s="34">
        <v>229</v>
      </c>
      <c r="B234" s="35" t="s">
        <v>305</v>
      </c>
      <c r="D234" s="64">
        <v>20</v>
      </c>
      <c r="F234" s="26" t="str">
        <f t="shared" si="3"/>
        <v>BMT</v>
      </c>
    </row>
    <row r="235" spans="1:6" ht="15" x14ac:dyDescent="0.25">
      <c r="A235" s="34">
        <v>230</v>
      </c>
      <c r="B235" s="35" t="s">
        <v>306</v>
      </c>
      <c r="D235" s="64">
        <v>19</v>
      </c>
      <c r="F235" s="26" t="str">
        <f t="shared" si="3"/>
        <v>ATL</v>
      </c>
    </row>
    <row r="236" spans="1:6" ht="15" x14ac:dyDescent="0.25">
      <c r="A236" s="34">
        <v>231</v>
      </c>
      <c r="B236" s="35" t="s">
        <v>307</v>
      </c>
      <c r="D236" s="64">
        <v>6</v>
      </c>
      <c r="F236" s="26" t="str">
        <f t="shared" si="3"/>
        <v>ODA</v>
      </c>
    </row>
    <row r="237" spans="1:6" ht="15" x14ac:dyDescent="0.25">
      <c r="A237" s="34">
        <v>232</v>
      </c>
      <c r="B237" s="35" t="s">
        <v>308</v>
      </c>
      <c r="D237" s="64">
        <v>15</v>
      </c>
      <c r="F237" s="26" t="str">
        <f t="shared" si="3"/>
        <v>SAT</v>
      </c>
    </row>
    <row r="238" spans="1:6" ht="15" x14ac:dyDescent="0.25">
      <c r="A238" s="34">
        <v>233</v>
      </c>
      <c r="B238" s="35" t="s">
        <v>309</v>
      </c>
      <c r="D238" s="64">
        <v>22</v>
      </c>
      <c r="F238" s="26" t="str">
        <f t="shared" si="3"/>
        <v>LRD</v>
      </c>
    </row>
    <row r="239" spans="1:6" ht="15" x14ac:dyDescent="0.25">
      <c r="A239" s="34">
        <v>234</v>
      </c>
      <c r="B239" s="35" t="s">
        <v>310</v>
      </c>
      <c r="D239" s="64">
        <v>10</v>
      </c>
      <c r="F239" s="26" t="str">
        <f t="shared" si="3"/>
        <v>TYL</v>
      </c>
    </row>
    <row r="240" spans="1:6" ht="15" x14ac:dyDescent="0.25">
      <c r="A240" s="34">
        <v>235</v>
      </c>
      <c r="B240" s="35" t="s">
        <v>311</v>
      </c>
      <c r="D240" s="64">
        <v>13</v>
      </c>
      <c r="F240" s="26" t="str">
        <f t="shared" si="3"/>
        <v>YKM</v>
      </c>
    </row>
    <row r="241" spans="1:6" ht="15" x14ac:dyDescent="0.25">
      <c r="A241" s="34">
        <v>236</v>
      </c>
      <c r="B241" s="35" t="s">
        <v>312</v>
      </c>
      <c r="D241" s="64">
        <v>17</v>
      </c>
      <c r="F241" s="26" t="str">
        <f t="shared" si="3"/>
        <v>BRY</v>
      </c>
    </row>
    <row r="242" spans="1:6" ht="15" x14ac:dyDescent="0.25">
      <c r="A242" s="34">
        <v>237</v>
      </c>
      <c r="B242" s="35" t="s">
        <v>313</v>
      </c>
      <c r="D242" s="64">
        <v>12</v>
      </c>
      <c r="F242" s="26" t="str">
        <f t="shared" si="3"/>
        <v>HOU</v>
      </c>
    </row>
    <row r="243" spans="1:6" ht="15" x14ac:dyDescent="0.25">
      <c r="A243" s="34">
        <v>238</v>
      </c>
      <c r="B243" s="35" t="s">
        <v>314</v>
      </c>
      <c r="D243" s="64">
        <v>6</v>
      </c>
      <c r="F243" s="26" t="str">
        <f t="shared" si="3"/>
        <v>ODA</v>
      </c>
    </row>
    <row r="244" spans="1:6" ht="15" x14ac:dyDescent="0.25">
      <c r="A244" s="34">
        <v>239</v>
      </c>
      <c r="B244" s="35" t="s">
        <v>315</v>
      </c>
      <c r="D244" s="64">
        <v>17</v>
      </c>
      <c r="F244" s="26" t="str">
        <f t="shared" si="3"/>
        <v>BRY</v>
      </c>
    </row>
    <row r="245" spans="1:6" ht="15" x14ac:dyDescent="0.25">
      <c r="A245" s="34">
        <v>240</v>
      </c>
      <c r="B245" s="35" t="s">
        <v>316</v>
      </c>
      <c r="D245" s="64">
        <v>22</v>
      </c>
      <c r="F245" s="26" t="str">
        <f t="shared" si="3"/>
        <v>LRD</v>
      </c>
    </row>
    <row r="246" spans="1:6" ht="15" x14ac:dyDescent="0.25">
      <c r="A246" s="34">
        <v>241</v>
      </c>
      <c r="B246" s="35" t="s">
        <v>317</v>
      </c>
      <c r="D246" s="64">
        <v>13</v>
      </c>
      <c r="F246" s="26" t="str">
        <f t="shared" si="3"/>
        <v>YKM</v>
      </c>
    </row>
    <row r="247" spans="1:6" ht="15" x14ac:dyDescent="0.25">
      <c r="A247" s="34">
        <v>242</v>
      </c>
      <c r="B247" s="35" t="s">
        <v>318</v>
      </c>
      <c r="D247" s="64">
        <v>25</v>
      </c>
      <c r="F247" s="26" t="str">
        <f t="shared" si="3"/>
        <v>CHS</v>
      </c>
    </row>
    <row r="248" spans="1:6" ht="15" x14ac:dyDescent="0.25">
      <c r="A248" s="34">
        <v>243</v>
      </c>
      <c r="B248" s="35" t="s">
        <v>319</v>
      </c>
      <c r="D248" s="64">
        <v>3</v>
      </c>
      <c r="F248" s="26" t="str">
        <f t="shared" si="3"/>
        <v>WFS</v>
      </c>
    </row>
    <row r="249" spans="1:6" ht="15" x14ac:dyDescent="0.25">
      <c r="A249" s="34">
        <v>244</v>
      </c>
      <c r="B249" s="35" t="s">
        <v>320</v>
      </c>
      <c r="D249" s="64">
        <v>3</v>
      </c>
      <c r="F249" s="26" t="str">
        <f t="shared" si="3"/>
        <v>WFS</v>
      </c>
    </row>
    <row r="250" spans="1:6" ht="15" x14ac:dyDescent="0.25">
      <c r="A250" s="34">
        <v>245</v>
      </c>
      <c r="B250" s="35" t="s">
        <v>321</v>
      </c>
      <c r="D250" s="64">
        <v>21</v>
      </c>
      <c r="F250" s="26" t="str">
        <f t="shared" si="3"/>
        <v>PHR</v>
      </c>
    </row>
    <row r="251" spans="1:6" ht="15" x14ac:dyDescent="0.25">
      <c r="A251" s="34">
        <v>246</v>
      </c>
      <c r="B251" s="35" t="s">
        <v>322</v>
      </c>
      <c r="D251" s="64">
        <v>14</v>
      </c>
      <c r="F251" s="26" t="str">
        <f t="shared" si="3"/>
        <v>AUS</v>
      </c>
    </row>
    <row r="252" spans="1:6" ht="15" x14ac:dyDescent="0.25">
      <c r="A252" s="34">
        <v>247</v>
      </c>
      <c r="B252" s="35" t="s">
        <v>323</v>
      </c>
      <c r="D252" s="64">
        <v>15</v>
      </c>
      <c r="F252" s="26" t="str">
        <f t="shared" si="3"/>
        <v>SAT</v>
      </c>
    </row>
    <row r="253" spans="1:6" ht="15" x14ac:dyDescent="0.25">
      <c r="A253" s="34">
        <v>248</v>
      </c>
      <c r="B253" s="35" t="s">
        <v>324</v>
      </c>
      <c r="D253" s="64">
        <v>6</v>
      </c>
      <c r="F253" s="26" t="str">
        <f t="shared" si="3"/>
        <v>ODA</v>
      </c>
    </row>
    <row r="254" spans="1:6" ht="15" x14ac:dyDescent="0.25">
      <c r="A254" s="34">
        <v>249</v>
      </c>
      <c r="B254" s="35" t="s">
        <v>325</v>
      </c>
      <c r="D254" s="64">
        <v>2</v>
      </c>
      <c r="F254" s="26" t="str">
        <f t="shared" si="3"/>
        <v>FTW</v>
      </c>
    </row>
    <row r="255" spans="1:6" ht="15" x14ac:dyDescent="0.25">
      <c r="A255" s="34">
        <v>250</v>
      </c>
      <c r="B255" s="35" t="s">
        <v>326</v>
      </c>
      <c r="D255" s="64">
        <v>10</v>
      </c>
      <c r="F255" s="26" t="str">
        <f t="shared" si="3"/>
        <v>TYL</v>
      </c>
    </row>
    <row r="256" spans="1:6" ht="15" x14ac:dyDescent="0.25">
      <c r="A256" s="34">
        <v>251</v>
      </c>
      <c r="B256" s="35" t="s">
        <v>327</v>
      </c>
      <c r="D256" s="64">
        <v>5</v>
      </c>
      <c r="F256" s="26" t="str">
        <f t="shared" si="3"/>
        <v>LBB</v>
      </c>
    </row>
    <row r="257" spans="1:6" ht="15" x14ac:dyDescent="0.25">
      <c r="A257" s="34">
        <v>252</v>
      </c>
      <c r="B257" s="35" t="s">
        <v>328</v>
      </c>
      <c r="D257" s="64">
        <v>3</v>
      </c>
      <c r="F257" s="26" t="str">
        <f t="shared" si="3"/>
        <v>WFS</v>
      </c>
    </row>
    <row r="258" spans="1:6" ht="15" x14ac:dyDescent="0.25">
      <c r="A258" s="34">
        <v>253</v>
      </c>
      <c r="B258" s="35" t="s">
        <v>329</v>
      </c>
      <c r="D258" s="64">
        <v>21</v>
      </c>
      <c r="F258" s="26" t="str">
        <f t="shared" si="3"/>
        <v>PHR</v>
      </c>
    </row>
    <row r="259" spans="1:6" ht="15" x14ac:dyDescent="0.25">
      <c r="A259" s="34">
        <v>254</v>
      </c>
      <c r="B259" s="35" t="s">
        <v>330</v>
      </c>
      <c r="D259" s="64">
        <v>22</v>
      </c>
      <c r="F259" s="26" t="str">
        <f t="shared" si="3"/>
        <v>LRD</v>
      </c>
    </row>
  </sheetData>
  <mergeCells count="56">
    <mergeCell ref="B174:C174"/>
    <mergeCell ref="B183:C183"/>
    <mergeCell ref="B184:C184"/>
    <mergeCell ref="B185:C185"/>
    <mergeCell ref="B186:C186"/>
    <mergeCell ref="B175:C175"/>
    <mergeCell ref="B176:C176"/>
    <mergeCell ref="B177:C177"/>
    <mergeCell ref="B178:C178"/>
    <mergeCell ref="B179:C179"/>
    <mergeCell ref="B180:C180"/>
    <mergeCell ref="B181:C181"/>
    <mergeCell ref="B182:C182"/>
    <mergeCell ref="B203:C203"/>
    <mergeCell ref="B204:C204"/>
    <mergeCell ref="B187:C187"/>
    <mergeCell ref="B188:C188"/>
    <mergeCell ref="B189:C189"/>
    <mergeCell ref="B190:C190"/>
    <mergeCell ref="B191:C191"/>
    <mergeCell ref="B192:C192"/>
    <mergeCell ref="B193:C193"/>
    <mergeCell ref="B194:C194"/>
    <mergeCell ref="B195:C195"/>
    <mergeCell ref="B211:C211"/>
    <mergeCell ref="B212:C212"/>
    <mergeCell ref="B213:C213"/>
    <mergeCell ref="B196:C196"/>
    <mergeCell ref="B197:C197"/>
    <mergeCell ref="B198:C198"/>
    <mergeCell ref="B199:C199"/>
    <mergeCell ref="B200:C200"/>
    <mergeCell ref="B201:C201"/>
    <mergeCell ref="B202:C202"/>
    <mergeCell ref="B205:C205"/>
    <mergeCell ref="B206:C206"/>
    <mergeCell ref="B207:C207"/>
    <mergeCell ref="B208:C208"/>
    <mergeCell ref="B209:C209"/>
    <mergeCell ref="B210:C210"/>
    <mergeCell ref="B228:C228"/>
    <mergeCell ref="B229:C229"/>
    <mergeCell ref="B214:C214"/>
    <mergeCell ref="B215:C215"/>
    <mergeCell ref="B216:C216"/>
    <mergeCell ref="B217:C217"/>
    <mergeCell ref="B218:C218"/>
    <mergeCell ref="B219:C219"/>
    <mergeCell ref="B220:C220"/>
    <mergeCell ref="B221:C221"/>
    <mergeCell ref="B222:C222"/>
    <mergeCell ref="B223:C223"/>
    <mergeCell ref="B224:C224"/>
    <mergeCell ref="B225:C225"/>
    <mergeCell ref="B226:C226"/>
    <mergeCell ref="B227:C2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Intro</vt:lpstr>
      <vt:lpstr>FAQ</vt:lpstr>
      <vt:lpstr>Traffic_Data</vt:lpstr>
      <vt:lpstr>Reduced_Speed</vt:lpstr>
      <vt:lpstr>Increased Travel_Time</vt:lpstr>
      <vt:lpstr>Detour_Distance</vt:lpstr>
      <vt:lpstr>VOT</vt:lpstr>
      <vt:lpstr>CodeChart 03</vt:lpstr>
      <vt:lpstr>Table 1</vt:lpstr>
      <vt:lpstr>CNTY_DIST</vt:lpstr>
      <vt:lpstr>'CodeChart 03'!Print_Titles</vt:lpstr>
      <vt:lpstr>Table_VOT</vt:lpstr>
    </vt:vector>
  </TitlesOfParts>
  <Company>Texas Dept. of Transportation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Nabeel Khwaja</dc:creator>
  <cp:lastModifiedBy>Nabeel Khwaja-C</cp:lastModifiedBy>
  <cp:lastPrinted>2018-02-16T18:30:25Z</cp:lastPrinted>
  <dcterms:created xsi:type="dcterms:W3CDTF">2018-02-12T19:30:30Z</dcterms:created>
  <dcterms:modified xsi:type="dcterms:W3CDTF">2021-03-01T23:46:24Z</dcterms:modified>
</cp:coreProperties>
</file>