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60" tabRatio="500"/>
  </bookViews>
  <sheets>
    <sheet name="Analysis" sheetId="2" r:id="rId1"/>
    <sheet name="BOM" sheetId="1" r:id="rId2"/>
  </sheets>
  <definedNames>
    <definedName name="BOM_List_From_EAGLE" localSheetId="1">BOM!$A$2:$H$29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4" i="1" l="1"/>
  <c r="K3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" i="1"/>
  <c r="I32" i="1"/>
  <c r="I24" i="1"/>
  <c r="D6" i="2"/>
  <c r="E11" i="2"/>
  <c r="E10" i="2"/>
  <c r="E9" i="2"/>
  <c r="E8" i="2"/>
  <c r="E7" i="2"/>
  <c r="E6" i="2"/>
  <c r="D11" i="2"/>
  <c r="D10" i="2"/>
  <c r="D9" i="2"/>
  <c r="D8" i="2"/>
  <c r="D7" i="2"/>
  <c r="I11" i="1"/>
  <c r="I28" i="1"/>
  <c r="I31" i="1"/>
  <c r="I4" i="1"/>
  <c r="I13" i="1"/>
  <c r="I29" i="1"/>
  <c r="G33" i="1"/>
  <c r="I33" i="1"/>
  <c r="I5" i="1"/>
  <c r="I6" i="1"/>
  <c r="I7" i="1"/>
  <c r="I8" i="1"/>
  <c r="I3" i="1"/>
  <c r="I9" i="1"/>
  <c r="I10" i="1"/>
  <c r="I12" i="1"/>
  <c r="I14" i="1"/>
  <c r="I15" i="1"/>
  <c r="I16" i="1"/>
  <c r="I17" i="1"/>
  <c r="I18" i="1"/>
  <c r="I19" i="1"/>
  <c r="I20" i="1"/>
  <c r="I21" i="1"/>
  <c r="I22" i="1"/>
  <c r="I23" i="1"/>
  <c r="I25" i="1"/>
  <c r="I26" i="1"/>
  <c r="I27" i="1"/>
  <c r="I30" i="1"/>
  <c r="D12" i="2"/>
  <c r="E12" i="2"/>
  <c r="C11" i="2"/>
  <c r="C10" i="2"/>
  <c r="C9" i="2"/>
  <c r="C8" i="2"/>
  <c r="C7" i="2"/>
  <c r="C6" i="2"/>
  <c r="C12" i="2"/>
  <c r="I34" i="1"/>
</calcChain>
</file>

<file path=xl/connections.xml><?xml version="1.0" encoding="utf-8"?>
<connections xmlns="http://schemas.openxmlformats.org/spreadsheetml/2006/main">
  <connection id="1" name="BOM List From EAGLE.csv" type="6" refreshedVersion="0" background="1" saveData="1">
    <textPr fileType="mac" sourceFile="Macintosh HD:Users:chipmc:Documents:Personal Documents:Maker Stuff:Eagle:Air Quality Board:BOM List From EAGLE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<sst xmlns="http://schemas.openxmlformats.org/spreadsheetml/2006/main" count="216" uniqueCount="158">
  <si>
    <t>Part</t>
  </si>
  <si>
    <t>Value</t>
  </si>
  <si>
    <t>Package</t>
  </si>
  <si>
    <t>Description</t>
  </si>
  <si>
    <t>ADS1015</t>
  </si>
  <si>
    <t>SOP50P490X110-10N</t>
  </si>
  <si>
    <t>ADC</t>
  </si>
  <si>
    <t>JST-2-PTH</t>
  </si>
  <si>
    <t>C1</t>
  </si>
  <si>
    <t>.22uF</t>
  </si>
  <si>
    <t>Capacitor</t>
  </si>
  <si>
    <t>C1X</t>
  </si>
  <si>
    <t>0.1uF</t>
  </si>
  <si>
    <t>C3</t>
  </si>
  <si>
    <t>47uF - 2.92MOhm</t>
  </si>
  <si>
    <t>C4</t>
  </si>
  <si>
    <t>2.2uF - 2.8Mohm</t>
  </si>
  <si>
    <t>D1</t>
  </si>
  <si>
    <t>SMA-DIODE</t>
  </si>
  <si>
    <t>Diode</t>
  </si>
  <si>
    <t>FAN</t>
  </si>
  <si>
    <t>2N7002P</t>
  </si>
  <si>
    <t>SOT95P230X110-3N</t>
  </si>
  <si>
    <t>MOSFET</t>
  </si>
  <si>
    <t>HIH6131</t>
  </si>
  <si>
    <t>SOIC8</t>
  </si>
  <si>
    <t>L1</t>
  </si>
  <si>
    <t>3.3uh - 0.026ohm</t>
  </si>
  <si>
    <t>POWERINDUCTOR</t>
  </si>
  <si>
    <t>NC7SZU04</t>
  </si>
  <si>
    <t>INVERTER</t>
  </si>
  <si>
    <t>SOT23-5</t>
  </si>
  <si>
    <t>Single inverter, SOT23-5</t>
  </si>
  <si>
    <t>PCA9306</t>
  </si>
  <si>
    <t>Bidirectional I2C level shifter.</t>
  </si>
  <si>
    <t>R1</t>
  </si>
  <si>
    <t>82 ohms</t>
  </si>
  <si>
    <t>Resistor</t>
  </si>
  <si>
    <t>R1X</t>
  </si>
  <si>
    <t>1k</t>
  </si>
  <si>
    <t>R2</t>
  </si>
  <si>
    <t>100k ohms</t>
  </si>
  <si>
    <t>R3</t>
  </si>
  <si>
    <t>50 ohms</t>
  </si>
  <si>
    <t>R3X</t>
  </si>
  <si>
    <t>200k</t>
  </si>
  <si>
    <t>R4</t>
  </si>
  <si>
    <t>51k ohms</t>
  </si>
  <si>
    <t>R5</t>
  </si>
  <si>
    <t>93.1 ohms</t>
  </si>
  <si>
    <t>R6</t>
  </si>
  <si>
    <t>82k ohms</t>
  </si>
  <si>
    <t>R7</t>
  </si>
  <si>
    <t>R9</t>
  </si>
  <si>
    <t>R12</t>
  </si>
  <si>
    <t>820 ohm</t>
  </si>
  <si>
    <t>TPS63002</t>
  </si>
  <si>
    <t>TPS63002DRCR</t>
  </si>
  <si>
    <t>NEW-S-PVSON-N10</t>
  </si>
  <si>
    <t>U$2</t>
  </si>
  <si>
    <t>MICS Socket</t>
  </si>
  <si>
    <t>MICS-SMD-SOCKET</t>
  </si>
  <si>
    <t>Supplier</t>
  </si>
  <si>
    <t>Part Number</t>
  </si>
  <si>
    <t>Price</t>
  </si>
  <si>
    <t>35R0211</t>
  </si>
  <si>
    <t>Unit</t>
  </si>
  <si>
    <t>Qty</t>
  </si>
  <si>
    <t>Male Headers</t>
  </si>
  <si>
    <t>Battery Connector</t>
  </si>
  <si>
    <t>JST</t>
  </si>
  <si>
    <t>38K8066</t>
  </si>
  <si>
    <t>Newark</t>
  </si>
  <si>
    <t>94W2909</t>
  </si>
  <si>
    <t>445-8239-1-ND</t>
  </si>
  <si>
    <t>DigiKey</t>
  </si>
  <si>
    <t>445-5207-1-ND</t>
  </si>
  <si>
    <t>1.5" Square</t>
  </si>
  <si>
    <t xml:space="preserve">0.38W </t>
  </si>
  <si>
    <t>DC Brushless Fan</t>
  </si>
  <si>
    <t>259-1574-ND</t>
  </si>
  <si>
    <t>58K8769</t>
  </si>
  <si>
    <t>Honeywell Tem/Humid Sensor w/ Filter</t>
  </si>
  <si>
    <t>Digikey</t>
  </si>
  <si>
    <t>480-3652-1-ND</t>
  </si>
  <si>
    <t>0.1 Spacing</t>
  </si>
  <si>
    <t>0.1" spacing</t>
  </si>
  <si>
    <t>Standard male headers - 40 pin stick</t>
  </si>
  <si>
    <t>Amazon</t>
  </si>
  <si>
    <t>Various</t>
  </si>
  <si>
    <t>1.5A Tolerant Inductor</t>
  </si>
  <si>
    <t>SRR4028-3R3YCT-ND</t>
  </si>
  <si>
    <t>76C4059</t>
  </si>
  <si>
    <t>65J6232</t>
  </si>
  <si>
    <t>MOSFETs - Fan and Preheat</t>
  </si>
  <si>
    <t>MICS Sensor</t>
  </si>
  <si>
    <t>52K9808</t>
  </si>
  <si>
    <t>94W6394</t>
  </si>
  <si>
    <t>89M6778</t>
  </si>
  <si>
    <t>94W6311</t>
  </si>
  <si>
    <t>04P0646</t>
  </si>
  <si>
    <t>05F1507</t>
  </si>
  <si>
    <t>49P0626</t>
  </si>
  <si>
    <t>19P7479</t>
  </si>
  <si>
    <t>200 ohms</t>
  </si>
  <si>
    <t>150 ohms</t>
  </si>
  <si>
    <t>53K0553</t>
  </si>
  <si>
    <t>58K4759</t>
  </si>
  <si>
    <t>311-150CRCT-ND</t>
  </si>
  <si>
    <t>Switching Buck-Boost 5V Converter</t>
  </si>
  <si>
    <t>Socket for MICS Sensor</t>
  </si>
  <si>
    <t>MISC Sensor NO2 and CO</t>
  </si>
  <si>
    <t>CDI Web</t>
  </si>
  <si>
    <t>MICS-4514</t>
  </si>
  <si>
    <t xml:space="preserve">Total BOM Cost </t>
  </si>
  <si>
    <t>70K9140</t>
  </si>
  <si>
    <t>09J8040</t>
  </si>
  <si>
    <t>620-10A-SM-G10-L14-1</t>
  </si>
  <si>
    <t>MISC Sensor</t>
  </si>
  <si>
    <t>SMD</t>
  </si>
  <si>
    <t>Standard 2-pin 0.1 header</t>
  </si>
  <si>
    <t>PCB</t>
  </si>
  <si>
    <t>2 Layer</t>
  </si>
  <si>
    <t>ENIG</t>
  </si>
  <si>
    <t>OSHPark Board</t>
  </si>
  <si>
    <t>OshPark</t>
  </si>
  <si>
    <t>NA</t>
  </si>
  <si>
    <t>Battery</t>
  </si>
  <si>
    <t>1000mAH LiPo Battery</t>
  </si>
  <si>
    <t>Sparkfun</t>
  </si>
  <si>
    <t>4.3V</t>
  </si>
  <si>
    <t>Single Cell</t>
  </si>
  <si>
    <t>PRT-00339</t>
  </si>
  <si>
    <t>Sencil</t>
  </si>
  <si>
    <t>1.1"x2.3"</t>
  </si>
  <si>
    <t>Polymide</t>
  </si>
  <si>
    <t>OSHStencil</t>
  </si>
  <si>
    <t>0805</t>
  </si>
  <si>
    <t>100 Unit</t>
  </si>
  <si>
    <t>1000 Unit</t>
  </si>
  <si>
    <t>Board/Conn</t>
  </si>
  <si>
    <t>Passives</t>
  </si>
  <si>
    <t>Ics</t>
  </si>
  <si>
    <t>Sensors</t>
  </si>
  <si>
    <t>Power</t>
  </si>
  <si>
    <t>Physical</t>
  </si>
  <si>
    <t>Summary</t>
  </si>
  <si>
    <t>Board/Connectors</t>
  </si>
  <si>
    <t>Integrated Circuits</t>
  </si>
  <si>
    <t>Qty1</t>
  </si>
  <si>
    <t>Qty100</t>
  </si>
  <si>
    <t>Qty1000</t>
  </si>
  <si>
    <t>100 Price</t>
  </si>
  <si>
    <t>10000 Price</t>
  </si>
  <si>
    <t>Air Quality Board 1.0</t>
  </si>
  <si>
    <t>0.30mil</t>
  </si>
  <si>
    <t>Prices as of 11-19-14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</si>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</sst>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.000_-;\-&quot;$&quot;* #,##0.000_-;_-&quot;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28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0" fillId="0" borderId="1" xfId="0" applyBorder="1"/>
    <xf numFmtId="44" fontId="0" fillId="0" borderId="1" xfId="1" applyFont="1" applyBorder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4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164" fontId="0" fillId="0" borderId="1" xfId="1" applyNumberFormat="1" applyFont="1" applyBorder="1"/>
    <xf numFmtId="44" fontId="0" fillId="0" borderId="1" xfId="0" applyNumberFormat="1" applyBorder="1"/>
    <xf numFmtId="0" fontId="2" fillId="2" borderId="0" xfId="0" applyFont="1" applyFill="1"/>
    <xf numFmtId="164" fontId="0" fillId="2" borderId="0" xfId="1" applyNumberFormat="1" applyFont="1" applyFill="1"/>
    <xf numFmtId="164" fontId="0" fillId="2" borderId="1" xfId="1" applyNumberFormat="1" applyFont="1" applyFill="1" applyBorder="1"/>
  </cellXfs>
  <cellStyles count="12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Qty 1 BOM Breakdown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1"/>
          <c:order val="1"/>
          <c:cat>
            <c:strRef>
              <c:f>Analysis!$B$6:$B$11</c:f>
              <c:strCache>
                <c:ptCount val="6"/>
                <c:pt idx="0">
                  <c:v>Physical</c:v>
                </c:pt>
                <c:pt idx="1">
                  <c:v>Power</c:v>
                </c:pt>
                <c:pt idx="2">
                  <c:v>Board/Connectors</c:v>
                </c:pt>
                <c:pt idx="3">
                  <c:v>Passives</c:v>
                </c:pt>
                <c:pt idx="4">
                  <c:v>Integrated Circuits</c:v>
                </c:pt>
                <c:pt idx="5">
                  <c:v>Sensors</c:v>
                </c:pt>
              </c:strCache>
            </c:strRef>
          </c:cat>
          <c:val>
            <c:numRef>
              <c:f>Analysis!$C$6:$C$11</c:f>
              <c:numCache>
                <c:formatCode>_-"$"* #,##0.00_-;\-"$"* #,##0.00_-;_-"$"* "-"??_-;_-@_-</c:formatCode>
                <c:ptCount val="6"/>
                <c:pt idx="0">
                  <c:v>7.39</c:v>
                </c:pt>
                <c:pt idx="1">
                  <c:v>8.17</c:v>
                </c:pt>
                <c:pt idx="2">
                  <c:v>26.866</c:v>
                </c:pt>
                <c:pt idx="3">
                  <c:v>3.442</c:v>
                </c:pt>
                <c:pt idx="4">
                  <c:v>4.761999999999999</c:v>
                </c:pt>
                <c:pt idx="5">
                  <c:v>24.85</c:v>
                </c:pt>
              </c:numCache>
            </c:numRef>
          </c:val>
        </c:ser>
        <c:ser>
          <c:idx val="0"/>
          <c:order val="0"/>
          <c:cat>
            <c:strRef>
              <c:f>Analysis!$B$6:$B$11</c:f>
              <c:strCache>
                <c:ptCount val="6"/>
                <c:pt idx="0">
                  <c:v>Physical</c:v>
                </c:pt>
                <c:pt idx="1">
                  <c:v>Power</c:v>
                </c:pt>
                <c:pt idx="2">
                  <c:v>Board/Connectors</c:v>
                </c:pt>
                <c:pt idx="3">
                  <c:v>Passives</c:v>
                </c:pt>
                <c:pt idx="4">
                  <c:v>Integrated Circuits</c:v>
                </c:pt>
                <c:pt idx="5">
                  <c:v>Sensors</c:v>
                </c:pt>
              </c:strCache>
            </c:strRef>
          </c:cat>
          <c:val>
            <c:numRef>
              <c:f>Analysis!$C$6:$C$11</c:f>
              <c:numCache>
                <c:formatCode>_-"$"* #,##0.00_-;\-"$"* #,##0.00_-;_-"$"* "-"??_-;_-@_-</c:formatCode>
                <c:ptCount val="6"/>
                <c:pt idx="0">
                  <c:v>7.39</c:v>
                </c:pt>
                <c:pt idx="1">
                  <c:v>8.17</c:v>
                </c:pt>
                <c:pt idx="2">
                  <c:v>26.866</c:v>
                </c:pt>
                <c:pt idx="3">
                  <c:v>3.442</c:v>
                </c:pt>
                <c:pt idx="4">
                  <c:v>4.761999999999999</c:v>
                </c:pt>
                <c:pt idx="5">
                  <c:v>24.85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Qty 100 BOM Breakdown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Qty 100 BOM Breakdown</c:v>
          </c:tx>
          <c:cat>
            <c:strRef>
              <c:f>Analysis!$B$6:$B$11</c:f>
              <c:strCache>
                <c:ptCount val="6"/>
                <c:pt idx="0">
                  <c:v>Physical</c:v>
                </c:pt>
                <c:pt idx="1">
                  <c:v>Power</c:v>
                </c:pt>
                <c:pt idx="2">
                  <c:v>Board/Connectors</c:v>
                </c:pt>
                <c:pt idx="3">
                  <c:v>Passives</c:v>
                </c:pt>
                <c:pt idx="4">
                  <c:v>Integrated Circuits</c:v>
                </c:pt>
                <c:pt idx="5">
                  <c:v>Sensors</c:v>
                </c:pt>
              </c:strCache>
            </c:strRef>
          </c:cat>
          <c:val>
            <c:numRef>
              <c:f>Analysis!$D$6:$D$11</c:f>
              <c:numCache>
                <c:formatCode>_-"$"* #,##0.00_-;\-"$"* #,##0.00_-;_-"$"* "-"??_-;_-@_-</c:formatCode>
                <c:ptCount val="6"/>
                <c:pt idx="0">
                  <c:v>5.08</c:v>
                </c:pt>
                <c:pt idx="1">
                  <c:v>7.47</c:v>
                </c:pt>
                <c:pt idx="2">
                  <c:v>6.7467</c:v>
                </c:pt>
                <c:pt idx="3">
                  <c:v>1.7125</c:v>
                </c:pt>
                <c:pt idx="4">
                  <c:v>3.046</c:v>
                </c:pt>
                <c:pt idx="5">
                  <c:v>16.007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Qty 1000 BOM Breakdown</c:v>
          </c:tx>
          <c:cat>
            <c:strRef>
              <c:f>Analysis!$B$6:$B$11</c:f>
              <c:strCache>
                <c:ptCount val="6"/>
                <c:pt idx="0">
                  <c:v>Physical</c:v>
                </c:pt>
                <c:pt idx="1">
                  <c:v>Power</c:v>
                </c:pt>
                <c:pt idx="2">
                  <c:v>Board/Connectors</c:v>
                </c:pt>
                <c:pt idx="3">
                  <c:v>Passives</c:v>
                </c:pt>
                <c:pt idx="4">
                  <c:v>Integrated Circuits</c:v>
                </c:pt>
                <c:pt idx="5">
                  <c:v>Sensors</c:v>
                </c:pt>
              </c:strCache>
            </c:strRef>
          </c:cat>
          <c:val>
            <c:numRef>
              <c:f>Analysis!$E$6:$E$11</c:f>
              <c:numCache>
                <c:formatCode>_-"$"* #,##0.00_-;\-"$"* #,##0.00_-;_-"$"* "-"??_-;_-@_-</c:formatCode>
                <c:ptCount val="6"/>
                <c:pt idx="0">
                  <c:v>4.23</c:v>
                </c:pt>
                <c:pt idx="1">
                  <c:v>7.47</c:v>
                </c:pt>
                <c:pt idx="2">
                  <c:v>3.197999999999999</c:v>
                </c:pt>
                <c:pt idx="3">
                  <c:v>1.4485</c:v>
                </c:pt>
                <c:pt idx="4">
                  <c:v>2.858</c:v>
                </c:pt>
                <c:pt idx="5">
                  <c:v>15.176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13</xdr:row>
      <xdr:rowOff>127000</xdr:rowOff>
    </xdr:from>
    <xdr:to>
      <xdr:col>5</xdr:col>
      <xdr:colOff>330200</xdr:colOff>
      <xdr:row>28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330200</xdr:colOff>
      <xdr:row>13</xdr:row>
      <xdr:rowOff>127000</xdr:rowOff>
    </xdr:from>
    <xdr:to>
      <xdr:col>10</xdr:col>
      <xdr:colOff>774700</xdr:colOff>
      <xdr:row>28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762000</xdr:colOff>
      <xdr:row>13</xdr:row>
      <xdr:rowOff>127000</xdr:rowOff>
    </xdr:from>
    <xdr:to>
      <xdr:col>16</xdr:col>
      <xdr:colOff>381000</xdr:colOff>
      <xdr:row>28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OM List From EAG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2"/>
  <sheetViews>
    <sheetView tabSelected="1" topLeftCell="A10" workbookViewId="0">
      <selection activeCell="H11" sqref="H11"/>
    </sheetView>
  </sheetViews>
  <sheetFormatPr baseColWidth="10" defaultRowHeight="15" x14ac:dyDescent="0"/>
  <cols>
    <col min="2" max="2" width="16.33203125" bestFit="1" customWidth="1"/>
  </cols>
  <sheetData>
    <row r="5" spans="2:5">
      <c r="B5" t="s">
        <v>146</v>
      </c>
      <c r="C5" t="s">
        <v>149</v>
      </c>
      <c r="D5" t="s">
        <v>150</v>
      </c>
      <c r="E5" t="s">
        <v>151</v>
      </c>
    </row>
    <row r="6" spans="2:5">
      <c r="B6" t="s">
        <v>145</v>
      </c>
      <c r="C6" s="1">
        <f>SUMIF(BOM!$N$3:$N$33,1,BOM!$I$3:$I$33)</f>
        <v>7.39</v>
      </c>
      <c r="D6" s="1">
        <f>SUMIF(BOM!$N$3:$N$33,1,BOM!$K$3:$K$33)</f>
        <v>5.08</v>
      </c>
      <c r="E6" s="1">
        <f>SUMIF(BOM!$N$3:$N$33,1,BOM!$M$3:$M$33)</f>
        <v>4.2300000000000004</v>
      </c>
    </row>
    <row r="7" spans="2:5">
      <c r="B7" t="s">
        <v>144</v>
      </c>
      <c r="C7" s="1">
        <f>SUMIF(BOM!$O$3:$O$33,1,BOM!$I$3:$I$33)</f>
        <v>8.17</v>
      </c>
      <c r="D7" s="1">
        <f>SUMIF(BOM!$O$3:$O$33,1,BOM!$K$3:$K$33)</f>
        <v>7.47</v>
      </c>
      <c r="E7" s="1">
        <f>SUMIF(BOM!$O$3:$O$33,1,BOM!$M$3:$M$33)</f>
        <v>7.47</v>
      </c>
    </row>
    <row r="8" spans="2:5">
      <c r="B8" t="s">
        <v>147</v>
      </c>
      <c r="C8" s="1">
        <f>SUMIF(BOM!$P$3:$P$33,1,BOM!$I$3:$I$33)</f>
        <v>26.866</v>
      </c>
      <c r="D8" s="1">
        <f>SUMIF(BOM!$P$3:$P$33,1,BOM!$K$3:$K$33)</f>
        <v>6.7467000000000006</v>
      </c>
      <c r="E8" s="1">
        <f>SUMIF(BOM!$P$3:$P$33,1,BOM!$M$3:$M$33)</f>
        <v>3.1979999999999995</v>
      </c>
    </row>
    <row r="9" spans="2:5">
      <c r="B9" t="s">
        <v>141</v>
      </c>
      <c r="C9" s="1">
        <f>SUMIF(BOM!$Q$3:$Q$33,1,BOM!$I$3:$I$33)</f>
        <v>3.4419999999999997</v>
      </c>
      <c r="D9" s="1">
        <f>SUMIF(BOM!$Q$3:$Q$33,1,BOM!$K$3:$K$33)</f>
        <v>1.7124999999999997</v>
      </c>
      <c r="E9" s="1">
        <f>SUMIF(BOM!$Q$3:$Q$33,1,BOM!$M$3:$M$33)</f>
        <v>1.4484999999999999</v>
      </c>
    </row>
    <row r="10" spans="2:5">
      <c r="B10" t="s">
        <v>148</v>
      </c>
      <c r="C10" s="1">
        <f>SUMIF(BOM!$R$3:$R$33,1,BOM!$I$3:$I$33)</f>
        <v>4.7619999999999996</v>
      </c>
      <c r="D10" s="1">
        <f>SUMIF(BOM!$R$3:$R$33,1,BOM!$K$3:$K$33)</f>
        <v>3.0459999999999998</v>
      </c>
      <c r="E10" s="1">
        <f>SUMIF(BOM!$R$3:$R$33,1,BOM!$M$3:$M$33)</f>
        <v>2.8580000000000001</v>
      </c>
    </row>
    <row r="11" spans="2:5">
      <c r="B11" t="s">
        <v>143</v>
      </c>
      <c r="C11" s="1">
        <f>SUMIF(BOM!$S$3:$S$33,1,BOM!$I$3:$I$33)</f>
        <v>24.85</v>
      </c>
      <c r="D11" s="1">
        <f>SUMIF(BOM!$S$3:$S$33,1,BOM!$K$3:$K$33)</f>
        <v>16.007000000000001</v>
      </c>
      <c r="E11" s="1">
        <f>SUMIF(BOM!$S$3:$S$33,1,BOM!$M$3:$M$33)</f>
        <v>15.176000000000002</v>
      </c>
    </row>
    <row r="12" spans="2:5">
      <c r="C12" s="9">
        <f>SUM(C6:C11)</f>
        <v>75.48</v>
      </c>
      <c r="D12" s="9">
        <f t="shared" ref="D12:E12" si="0">SUM(D6:D11)</f>
        <v>40.062200000000004</v>
      </c>
      <c r="E12" s="9">
        <f t="shared" si="0"/>
        <v>34.380499999999998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4" workbookViewId="0">
      <selection activeCell="F9" sqref="F9"/>
    </sheetView>
  </sheetViews>
  <sheetFormatPr baseColWidth="10" defaultRowHeight="15" x14ac:dyDescent="0"/>
  <cols>
    <col min="1" max="1" width="23.6640625" bestFit="1" customWidth="1"/>
    <col min="2" max="2" width="16" bestFit="1" customWidth="1"/>
    <col min="3" max="3" width="19.5" style="7" bestFit="1" customWidth="1"/>
    <col min="4" max="4" width="35.1640625" customWidth="1"/>
    <col min="5" max="5" width="11.6640625" bestFit="1" customWidth="1"/>
    <col min="6" max="6" width="18.33203125" bestFit="1" customWidth="1"/>
    <col min="7" max="7" width="13.1640625" style="10" customWidth="1"/>
    <col min="8" max="8" width="10.83203125" customWidth="1"/>
    <col min="9" max="9" width="10.83203125" style="1" customWidth="1"/>
    <col min="10" max="10" width="10.83203125" style="10" customWidth="1"/>
    <col min="11" max="11" width="10.83203125" customWidth="1"/>
    <col min="12" max="12" width="10.83203125" style="10" customWidth="1"/>
    <col min="13" max="13" width="10.83203125" customWidth="1"/>
  </cols>
  <sheetData>
    <row r="1" spans="1:19">
      <c r="B1" t="s">
        <v>156</v>
      </c>
    </row>
    <row r="2" spans="1:19" s="2" customFormat="1">
      <c r="A2" s="2" t="s">
        <v>0</v>
      </c>
      <c r="B2" s="14" t="s">
        <v>1</v>
      </c>
      <c r="C2" s="6" t="s">
        <v>2</v>
      </c>
      <c r="D2" s="2" t="s">
        <v>3</v>
      </c>
      <c r="E2" s="2" t="s">
        <v>62</v>
      </c>
      <c r="F2" s="2" t="s">
        <v>63</v>
      </c>
      <c r="G2" s="11" t="s">
        <v>66</v>
      </c>
      <c r="H2" s="2" t="s">
        <v>67</v>
      </c>
      <c r="I2" s="3" t="s">
        <v>64</v>
      </c>
      <c r="J2" s="11" t="s">
        <v>138</v>
      </c>
      <c r="K2" s="2" t="s">
        <v>152</v>
      </c>
      <c r="L2" s="11" t="s">
        <v>139</v>
      </c>
      <c r="M2" s="2" t="s">
        <v>153</v>
      </c>
      <c r="N2" s="2" t="s">
        <v>145</v>
      </c>
      <c r="O2" s="2" t="s">
        <v>144</v>
      </c>
      <c r="P2" s="2" t="s">
        <v>140</v>
      </c>
      <c r="Q2" s="2" t="s">
        <v>141</v>
      </c>
      <c r="R2" s="2" t="s">
        <v>142</v>
      </c>
      <c r="S2" s="2" t="s">
        <v>143</v>
      </c>
    </row>
    <row r="3" spans="1:19">
      <c r="A3" t="s">
        <v>4</v>
      </c>
      <c r="B3" t="s">
        <v>4</v>
      </c>
      <c r="C3" s="7" t="s">
        <v>5</v>
      </c>
      <c r="D3" t="s">
        <v>6</v>
      </c>
      <c r="E3" t="s">
        <v>72</v>
      </c>
      <c r="F3" t="s">
        <v>65</v>
      </c>
      <c r="G3" s="10">
        <v>3.15</v>
      </c>
      <c r="H3">
        <v>1</v>
      </c>
      <c r="I3" s="1">
        <f>G3*H3</f>
        <v>3.15</v>
      </c>
      <c r="J3" s="10">
        <v>2.31</v>
      </c>
      <c r="K3" s="9">
        <f>J3*H3</f>
        <v>2.31</v>
      </c>
      <c r="L3" s="1">
        <v>2.31</v>
      </c>
      <c r="M3" s="9">
        <f>L3*H3</f>
        <v>2.31</v>
      </c>
      <c r="R3">
        <v>1</v>
      </c>
    </row>
    <row r="4" spans="1:19">
      <c r="A4" t="s">
        <v>69</v>
      </c>
      <c r="B4" t="s">
        <v>70</v>
      </c>
      <c r="C4" s="7" t="s">
        <v>7</v>
      </c>
      <c r="D4" t="s">
        <v>120</v>
      </c>
      <c r="E4" t="s">
        <v>72</v>
      </c>
      <c r="F4" t="s">
        <v>71</v>
      </c>
      <c r="G4" s="10">
        <v>0.106</v>
      </c>
      <c r="H4">
        <v>1</v>
      </c>
      <c r="I4" s="1">
        <f t="shared" ref="I4:I33" si="0">G4*H4</f>
        <v>0.106</v>
      </c>
      <c r="J4" s="10">
        <v>0.106</v>
      </c>
      <c r="K4" s="9">
        <f t="shared" ref="K4:K33" si="1">J4*H4</f>
        <v>0.106</v>
      </c>
      <c r="L4" s="10">
        <v>7.5999999999999998E-2</v>
      </c>
      <c r="M4" s="9">
        <f t="shared" ref="M4:M33" si="2">L4*H4</f>
        <v>7.5999999999999998E-2</v>
      </c>
      <c r="P4">
        <v>1</v>
      </c>
    </row>
    <row r="5" spans="1:19">
      <c r="A5" t="s">
        <v>8</v>
      </c>
      <c r="B5" t="s">
        <v>9</v>
      </c>
      <c r="C5" s="7" t="s">
        <v>137</v>
      </c>
      <c r="D5" t="s">
        <v>10</v>
      </c>
      <c r="E5" t="s">
        <v>72</v>
      </c>
      <c r="F5" t="s">
        <v>115</v>
      </c>
      <c r="G5" s="10">
        <v>0.11700000000000001</v>
      </c>
      <c r="H5">
        <v>1</v>
      </c>
      <c r="I5" s="1">
        <f t="shared" si="0"/>
        <v>0.11700000000000001</v>
      </c>
      <c r="J5" s="10">
        <v>3.2000000000000001E-2</v>
      </c>
      <c r="K5" s="9">
        <f t="shared" si="1"/>
        <v>3.2000000000000001E-2</v>
      </c>
      <c r="L5" s="10">
        <v>2.7E-2</v>
      </c>
      <c r="M5" s="9">
        <f t="shared" si="2"/>
        <v>2.7E-2</v>
      </c>
      <c r="Q5">
        <v>1</v>
      </c>
    </row>
    <row r="6" spans="1:19">
      <c r="A6" t="s">
        <v>11</v>
      </c>
      <c r="B6" t="s">
        <v>12</v>
      </c>
      <c r="C6" s="7" t="s">
        <v>137</v>
      </c>
      <c r="D6" t="s">
        <v>10</v>
      </c>
      <c r="E6" t="s">
        <v>72</v>
      </c>
      <c r="F6" t="s">
        <v>73</v>
      </c>
      <c r="G6" s="10">
        <v>3.5000000000000003E-2</v>
      </c>
      <c r="H6">
        <v>2</v>
      </c>
      <c r="I6" s="1">
        <f t="shared" si="0"/>
        <v>7.0000000000000007E-2</v>
      </c>
      <c r="J6" s="10">
        <v>3.5000000000000003E-2</v>
      </c>
      <c r="K6" s="9">
        <f t="shared" si="1"/>
        <v>7.0000000000000007E-2</v>
      </c>
      <c r="L6" s="10">
        <v>3.5000000000000003E-2</v>
      </c>
      <c r="M6" s="9">
        <f t="shared" si="2"/>
        <v>7.0000000000000007E-2</v>
      </c>
      <c r="Q6">
        <v>1</v>
      </c>
    </row>
    <row r="7" spans="1:19">
      <c r="A7" t="s">
        <v>13</v>
      </c>
      <c r="B7" t="s">
        <v>14</v>
      </c>
      <c r="C7" s="7" t="s">
        <v>137</v>
      </c>
      <c r="D7" t="s">
        <v>10</v>
      </c>
      <c r="E7" t="s">
        <v>75</v>
      </c>
      <c r="F7" t="s">
        <v>74</v>
      </c>
      <c r="G7" s="10">
        <v>1.03</v>
      </c>
      <c r="H7">
        <v>1</v>
      </c>
      <c r="I7" s="1">
        <f t="shared" si="0"/>
        <v>1.03</v>
      </c>
      <c r="J7" s="10">
        <v>0.55000000000000004</v>
      </c>
      <c r="K7" s="9">
        <f t="shared" si="1"/>
        <v>0.55000000000000004</v>
      </c>
      <c r="L7" s="10">
        <v>0.36899999999999999</v>
      </c>
      <c r="M7" s="9">
        <f t="shared" si="2"/>
        <v>0.36899999999999999</v>
      </c>
      <c r="Q7">
        <v>1</v>
      </c>
    </row>
    <row r="8" spans="1:19">
      <c r="A8" t="s">
        <v>15</v>
      </c>
      <c r="B8" t="s">
        <v>16</v>
      </c>
      <c r="C8" s="7">
        <v>1206</v>
      </c>
      <c r="D8" t="s">
        <v>10</v>
      </c>
      <c r="E8" t="s">
        <v>75</v>
      </c>
      <c r="F8" t="s">
        <v>76</v>
      </c>
      <c r="G8" s="10">
        <v>0.79</v>
      </c>
      <c r="H8">
        <v>1</v>
      </c>
      <c r="I8" s="1">
        <f t="shared" si="0"/>
        <v>0.79</v>
      </c>
      <c r="J8" s="10">
        <v>0.36470000000000002</v>
      </c>
      <c r="K8" s="9">
        <f t="shared" si="1"/>
        <v>0.36470000000000002</v>
      </c>
      <c r="L8" s="10">
        <v>0.2475</v>
      </c>
      <c r="M8" s="9">
        <f t="shared" si="2"/>
        <v>0.2475</v>
      </c>
      <c r="Q8">
        <v>1</v>
      </c>
    </row>
    <row r="9" spans="1:19">
      <c r="A9" t="s">
        <v>17</v>
      </c>
      <c r="C9" s="7" t="s">
        <v>18</v>
      </c>
      <c r="D9" t="s">
        <v>19</v>
      </c>
      <c r="E9" t="s">
        <v>72</v>
      </c>
      <c r="F9" t="s">
        <v>116</v>
      </c>
      <c r="G9" s="10">
        <v>0.154</v>
      </c>
      <c r="H9">
        <v>1</v>
      </c>
      <c r="I9" s="1">
        <f t="shared" si="0"/>
        <v>0.154</v>
      </c>
      <c r="J9" s="10">
        <v>5.2999999999999999E-2</v>
      </c>
      <c r="K9" s="9">
        <f t="shared" si="1"/>
        <v>5.2999999999999999E-2</v>
      </c>
      <c r="L9" s="10">
        <v>2.3E-2</v>
      </c>
      <c r="M9" s="9">
        <f t="shared" si="2"/>
        <v>2.3E-2</v>
      </c>
      <c r="Q9">
        <v>1</v>
      </c>
    </row>
    <row r="10" spans="1:19">
      <c r="A10" t="s">
        <v>94</v>
      </c>
      <c r="B10" t="s">
        <v>21</v>
      </c>
      <c r="C10" s="7" t="s">
        <v>22</v>
      </c>
      <c r="D10" t="s">
        <v>23</v>
      </c>
      <c r="E10" t="s">
        <v>72</v>
      </c>
      <c r="F10" t="s">
        <v>81</v>
      </c>
      <c r="G10" s="10">
        <v>0.218</v>
      </c>
      <c r="H10">
        <v>2</v>
      </c>
      <c r="I10" s="1">
        <f t="shared" si="0"/>
        <v>0.436</v>
      </c>
      <c r="J10" s="10">
        <v>6.0999999999999999E-2</v>
      </c>
      <c r="K10" s="9">
        <f t="shared" si="1"/>
        <v>0.122</v>
      </c>
      <c r="L10" s="10">
        <v>4.1000000000000002E-2</v>
      </c>
      <c r="M10" s="9">
        <f t="shared" si="2"/>
        <v>8.2000000000000003E-2</v>
      </c>
      <c r="R10">
        <v>1</v>
      </c>
    </row>
    <row r="11" spans="1:19">
      <c r="A11" t="s">
        <v>20</v>
      </c>
      <c r="B11" t="s">
        <v>78</v>
      </c>
      <c r="C11" s="7" t="s">
        <v>77</v>
      </c>
      <c r="D11" t="s">
        <v>79</v>
      </c>
      <c r="E11" t="s">
        <v>75</v>
      </c>
      <c r="F11" t="s">
        <v>80</v>
      </c>
      <c r="G11" s="10">
        <v>7.39</v>
      </c>
      <c r="H11">
        <v>1</v>
      </c>
      <c r="I11" s="1">
        <f t="shared" si="0"/>
        <v>7.39</v>
      </c>
      <c r="J11" s="10">
        <v>5.08</v>
      </c>
      <c r="K11" s="9">
        <f t="shared" si="1"/>
        <v>5.08</v>
      </c>
      <c r="L11" s="10">
        <v>4.2300000000000004</v>
      </c>
      <c r="M11" s="9">
        <f t="shared" si="2"/>
        <v>4.2300000000000004</v>
      </c>
      <c r="N11">
        <v>1</v>
      </c>
    </row>
    <row r="12" spans="1:19">
      <c r="A12" t="s">
        <v>24</v>
      </c>
      <c r="B12" t="s">
        <v>24</v>
      </c>
      <c r="C12" s="7" t="s">
        <v>25</v>
      </c>
      <c r="D12" t="s">
        <v>82</v>
      </c>
      <c r="E12" t="s">
        <v>83</v>
      </c>
      <c r="F12" t="s">
        <v>84</v>
      </c>
      <c r="G12" s="10">
        <v>15.13</v>
      </c>
      <c r="H12">
        <v>1</v>
      </c>
      <c r="I12" s="1">
        <f t="shared" si="0"/>
        <v>15.13</v>
      </c>
      <c r="J12" s="10">
        <v>9.8070000000000004</v>
      </c>
      <c r="K12" s="9">
        <f t="shared" si="1"/>
        <v>9.8070000000000004</v>
      </c>
      <c r="L12" s="10">
        <v>8.9760000000000009</v>
      </c>
      <c r="M12" s="9">
        <f t="shared" si="2"/>
        <v>8.9760000000000009</v>
      </c>
      <c r="S12">
        <v>1</v>
      </c>
    </row>
    <row r="13" spans="1:19">
      <c r="A13" t="s">
        <v>68</v>
      </c>
      <c r="B13" t="s">
        <v>85</v>
      </c>
      <c r="C13" s="7" t="s">
        <v>86</v>
      </c>
      <c r="D13" t="s">
        <v>87</v>
      </c>
      <c r="E13" t="s">
        <v>88</v>
      </c>
      <c r="F13" t="s">
        <v>89</v>
      </c>
      <c r="G13" s="10">
        <v>0.2</v>
      </c>
      <c r="H13">
        <v>1</v>
      </c>
      <c r="I13" s="1">
        <f t="shared" si="0"/>
        <v>0.2</v>
      </c>
      <c r="J13" s="10">
        <v>0.1</v>
      </c>
      <c r="K13" s="9">
        <f t="shared" si="1"/>
        <v>0.1</v>
      </c>
      <c r="L13" s="10">
        <v>0.05</v>
      </c>
      <c r="M13" s="9">
        <f t="shared" si="2"/>
        <v>0.05</v>
      </c>
      <c r="P13">
        <v>1</v>
      </c>
    </row>
    <row r="14" spans="1:19">
      <c r="A14" t="s">
        <v>26</v>
      </c>
      <c r="B14" t="s">
        <v>27</v>
      </c>
      <c r="C14" s="7" t="s">
        <v>28</v>
      </c>
      <c r="D14" t="s">
        <v>90</v>
      </c>
      <c r="E14" t="s">
        <v>83</v>
      </c>
      <c r="F14" t="s">
        <v>91</v>
      </c>
      <c r="G14" s="10">
        <v>0.68</v>
      </c>
      <c r="H14">
        <v>1</v>
      </c>
      <c r="I14" s="1">
        <f t="shared" si="0"/>
        <v>0.68</v>
      </c>
      <c r="J14" s="10">
        <v>0.45</v>
      </c>
      <c r="K14" s="9">
        <f t="shared" si="1"/>
        <v>0.45</v>
      </c>
      <c r="L14" s="10">
        <v>0.43</v>
      </c>
      <c r="M14" s="9">
        <f t="shared" si="2"/>
        <v>0.43</v>
      </c>
      <c r="Q14">
        <v>1</v>
      </c>
    </row>
    <row r="15" spans="1:19">
      <c r="A15" t="s">
        <v>29</v>
      </c>
      <c r="B15" t="s">
        <v>30</v>
      </c>
      <c r="C15" s="7" t="s">
        <v>31</v>
      </c>
      <c r="D15" t="s">
        <v>32</v>
      </c>
      <c r="E15" t="s">
        <v>72</v>
      </c>
      <c r="F15" t="s">
        <v>92</v>
      </c>
      <c r="G15" s="10">
        <v>0.36</v>
      </c>
      <c r="H15">
        <v>1</v>
      </c>
      <c r="I15" s="1">
        <f t="shared" si="0"/>
        <v>0.36</v>
      </c>
      <c r="J15" s="10">
        <v>0.13</v>
      </c>
      <c r="K15" s="9">
        <f t="shared" si="1"/>
        <v>0.13</v>
      </c>
      <c r="L15" s="10">
        <v>0.1</v>
      </c>
      <c r="M15" s="9">
        <f t="shared" si="2"/>
        <v>0.1</v>
      </c>
      <c r="R15">
        <v>1</v>
      </c>
    </row>
    <row r="16" spans="1:19">
      <c r="A16" t="s">
        <v>33</v>
      </c>
      <c r="B16" t="s">
        <v>33</v>
      </c>
      <c r="C16" s="7" t="s">
        <v>25</v>
      </c>
      <c r="D16" t="s">
        <v>34</v>
      </c>
      <c r="E16" t="s">
        <v>72</v>
      </c>
      <c r="F16" t="s">
        <v>93</v>
      </c>
      <c r="G16" s="10">
        <v>0.81599999999999995</v>
      </c>
      <c r="H16">
        <v>1</v>
      </c>
      <c r="I16" s="1">
        <f t="shared" si="0"/>
        <v>0.81599999999999995</v>
      </c>
      <c r="J16" s="10">
        <v>0.48399999999999999</v>
      </c>
      <c r="K16" s="9">
        <f t="shared" si="1"/>
        <v>0.48399999999999999</v>
      </c>
      <c r="L16" s="10">
        <v>0.36599999999999999</v>
      </c>
      <c r="M16" s="9">
        <f t="shared" si="2"/>
        <v>0.36599999999999999</v>
      </c>
      <c r="R16">
        <v>1</v>
      </c>
    </row>
    <row r="17" spans="1:19">
      <c r="A17" t="s">
        <v>35</v>
      </c>
      <c r="B17" t="s">
        <v>36</v>
      </c>
      <c r="C17" s="7" t="s">
        <v>137</v>
      </c>
      <c r="D17" t="s">
        <v>37</v>
      </c>
      <c r="E17" t="s">
        <v>72</v>
      </c>
      <c r="F17" t="s">
        <v>97</v>
      </c>
      <c r="G17" s="10">
        <v>5.8000000000000003E-2</v>
      </c>
      <c r="H17">
        <v>1</v>
      </c>
      <c r="I17" s="1">
        <f t="shared" si="0"/>
        <v>5.8000000000000003E-2</v>
      </c>
      <c r="J17" s="10">
        <v>0.02</v>
      </c>
      <c r="K17" s="9">
        <f t="shared" si="1"/>
        <v>0.02</v>
      </c>
      <c r="L17" s="10">
        <v>0.14000000000000001</v>
      </c>
      <c r="M17" s="9">
        <f t="shared" si="2"/>
        <v>0.14000000000000001</v>
      </c>
      <c r="Q17">
        <v>1</v>
      </c>
    </row>
    <row r="18" spans="1:19">
      <c r="A18" t="s">
        <v>38</v>
      </c>
      <c r="B18" t="s">
        <v>39</v>
      </c>
      <c r="C18" s="7" t="s">
        <v>137</v>
      </c>
      <c r="D18" t="s">
        <v>37</v>
      </c>
      <c r="E18" t="s">
        <v>72</v>
      </c>
      <c r="F18" t="s">
        <v>101</v>
      </c>
      <c r="G18" s="10">
        <v>1.0999999999999999E-2</v>
      </c>
      <c r="H18">
        <v>6</v>
      </c>
      <c r="I18" s="1">
        <f t="shared" si="0"/>
        <v>6.6000000000000003E-2</v>
      </c>
      <c r="J18" s="10">
        <v>1.0999999999999999E-2</v>
      </c>
      <c r="K18" s="9">
        <f t="shared" si="1"/>
        <v>6.6000000000000003E-2</v>
      </c>
      <c r="L18" s="10">
        <v>1.0999999999999999E-2</v>
      </c>
      <c r="M18" s="9">
        <f t="shared" si="2"/>
        <v>6.6000000000000003E-2</v>
      </c>
      <c r="Q18">
        <v>1</v>
      </c>
    </row>
    <row r="19" spans="1:19">
      <c r="A19" t="s">
        <v>40</v>
      </c>
      <c r="B19" t="s">
        <v>41</v>
      </c>
      <c r="C19" s="7" t="s">
        <v>137</v>
      </c>
      <c r="D19" t="s">
        <v>37</v>
      </c>
      <c r="E19" t="s">
        <v>72</v>
      </c>
      <c r="F19" t="s">
        <v>96</v>
      </c>
      <c r="G19" s="10">
        <v>9.6000000000000002E-2</v>
      </c>
      <c r="H19">
        <v>1</v>
      </c>
      <c r="I19" s="1">
        <f t="shared" si="0"/>
        <v>9.6000000000000002E-2</v>
      </c>
      <c r="J19" s="10">
        <v>2.4E-2</v>
      </c>
      <c r="K19" s="9">
        <f t="shared" si="1"/>
        <v>2.4E-2</v>
      </c>
      <c r="L19" s="10">
        <v>1.7000000000000001E-2</v>
      </c>
      <c r="M19" s="9">
        <f t="shared" si="2"/>
        <v>1.7000000000000001E-2</v>
      </c>
      <c r="Q19">
        <v>1</v>
      </c>
    </row>
    <row r="20" spans="1:19">
      <c r="A20" t="s">
        <v>42</v>
      </c>
      <c r="B20" t="s">
        <v>43</v>
      </c>
      <c r="C20" s="7" t="s">
        <v>137</v>
      </c>
      <c r="D20" t="s">
        <v>37</v>
      </c>
      <c r="E20" t="s">
        <v>72</v>
      </c>
      <c r="F20" t="s">
        <v>98</v>
      </c>
      <c r="G20" s="10">
        <v>8.5000000000000006E-2</v>
      </c>
      <c r="H20">
        <v>1</v>
      </c>
      <c r="I20" s="1">
        <f t="shared" si="0"/>
        <v>8.5000000000000006E-2</v>
      </c>
      <c r="J20" s="10">
        <v>1.4999999999999999E-2</v>
      </c>
      <c r="K20" s="9">
        <f t="shared" si="1"/>
        <v>1.4999999999999999E-2</v>
      </c>
      <c r="L20" s="10">
        <v>1.2999999999999999E-2</v>
      </c>
      <c r="M20" s="9">
        <f t="shared" si="2"/>
        <v>1.2999999999999999E-2</v>
      </c>
      <c r="Q20">
        <v>1</v>
      </c>
    </row>
    <row r="21" spans="1:19">
      <c r="A21" t="s">
        <v>44</v>
      </c>
      <c r="B21" t="s">
        <v>45</v>
      </c>
      <c r="C21" s="7" t="s">
        <v>137</v>
      </c>
      <c r="D21" t="s">
        <v>37</v>
      </c>
      <c r="E21" t="s">
        <v>72</v>
      </c>
      <c r="F21" t="s">
        <v>102</v>
      </c>
      <c r="G21" s="10">
        <v>1.0999999999999999E-2</v>
      </c>
      <c r="H21">
        <v>1</v>
      </c>
      <c r="I21" s="1">
        <f t="shared" si="0"/>
        <v>1.0999999999999999E-2</v>
      </c>
      <c r="J21" s="10">
        <v>1.0999999999999999E-2</v>
      </c>
      <c r="K21" s="9">
        <f t="shared" si="1"/>
        <v>1.0999999999999999E-2</v>
      </c>
      <c r="L21" s="10">
        <v>1.0999999999999999E-2</v>
      </c>
      <c r="M21" s="9">
        <f t="shared" si="2"/>
        <v>1.0999999999999999E-2</v>
      </c>
      <c r="Q21">
        <v>1</v>
      </c>
    </row>
    <row r="22" spans="1:19">
      <c r="A22" t="s">
        <v>46</v>
      </c>
      <c r="B22" t="s">
        <v>47</v>
      </c>
      <c r="C22" s="7" t="s">
        <v>137</v>
      </c>
      <c r="D22" t="s">
        <v>37</v>
      </c>
      <c r="E22" t="s">
        <v>72</v>
      </c>
      <c r="F22" t="s">
        <v>99</v>
      </c>
      <c r="G22" s="10">
        <v>2E-3</v>
      </c>
      <c r="H22">
        <v>1</v>
      </c>
      <c r="I22" s="1">
        <f t="shared" si="0"/>
        <v>2E-3</v>
      </c>
      <c r="J22" s="10">
        <v>2E-3</v>
      </c>
      <c r="K22" s="9">
        <f t="shared" si="1"/>
        <v>2E-3</v>
      </c>
      <c r="L22" s="10">
        <v>2E-3</v>
      </c>
      <c r="M22" s="9">
        <f t="shared" si="2"/>
        <v>2E-3</v>
      </c>
      <c r="Q22">
        <v>1</v>
      </c>
    </row>
    <row r="23" spans="1:19">
      <c r="A23" t="s">
        <v>48</v>
      </c>
      <c r="B23" t="s">
        <v>49</v>
      </c>
      <c r="C23" s="7" t="s">
        <v>137</v>
      </c>
      <c r="D23" t="s">
        <v>37</v>
      </c>
      <c r="E23" t="s">
        <v>72</v>
      </c>
      <c r="F23" t="s">
        <v>106</v>
      </c>
      <c r="G23" s="10">
        <v>3.0000000000000001E-3</v>
      </c>
      <c r="H23">
        <v>1</v>
      </c>
      <c r="I23" s="1">
        <f t="shared" si="0"/>
        <v>3.0000000000000001E-3</v>
      </c>
      <c r="J23" s="10">
        <v>3.0000000000000001E-3</v>
      </c>
      <c r="K23" s="9">
        <f t="shared" si="1"/>
        <v>3.0000000000000001E-3</v>
      </c>
      <c r="L23" s="10">
        <v>3.0000000000000001E-3</v>
      </c>
      <c r="M23" s="9">
        <f t="shared" si="2"/>
        <v>3.0000000000000001E-3</v>
      </c>
      <c r="Q23">
        <v>1</v>
      </c>
    </row>
    <row r="24" spans="1:19">
      <c r="A24" t="s">
        <v>50</v>
      </c>
      <c r="B24" t="s">
        <v>51</v>
      </c>
      <c r="C24" s="7" t="s">
        <v>137</v>
      </c>
      <c r="D24" t="s">
        <v>37</v>
      </c>
      <c r="E24" t="s">
        <v>72</v>
      </c>
      <c r="F24" t="s">
        <v>97</v>
      </c>
      <c r="G24" s="10">
        <v>5.8000000000000003E-2</v>
      </c>
      <c r="H24">
        <v>1</v>
      </c>
      <c r="I24" s="1">
        <f t="shared" si="0"/>
        <v>5.8000000000000003E-2</v>
      </c>
      <c r="J24" s="10">
        <v>0.02</v>
      </c>
      <c r="K24" s="9">
        <f t="shared" si="1"/>
        <v>0.02</v>
      </c>
      <c r="L24" s="10">
        <v>1.4E-2</v>
      </c>
      <c r="M24" s="9">
        <f t="shared" si="2"/>
        <v>1.4E-2</v>
      </c>
      <c r="Q24">
        <v>1</v>
      </c>
    </row>
    <row r="25" spans="1:19">
      <c r="A25" t="s">
        <v>52</v>
      </c>
      <c r="B25" t="s">
        <v>104</v>
      </c>
      <c r="C25" s="7" t="s">
        <v>137</v>
      </c>
      <c r="D25" t="s">
        <v>37</v>
      </c>
      <c r="E25" t="s">
        <v>72</v>
      </c>
      <c r="F25" t="s">
        <v>107</v>
      </c>
      <c r="G25" s="10">
        <v>1.7999999999999999E-2</v>
      </c>
      <c r="H25">
        <v>1</v>
      </c>
      <c r="I25" s="1">
        <f t="shared" si="0"/>
        <v>1.7999999999999999E-2</v>
      </c>
      <c r="J25" s="10">
        <v>1.0999999999999999E-2</v>
      </c>
      <c r="K25" s="9">
        <f t="shared" si="1"/>
        <v>1.0999999999999999E-2</v>
      </c>
      <c r="L25" s="10">
        <v>6.0000000000000001E-3</v>
      </c>
      <c r="M25" s="9">
        <f t="shared" si="2"/>
        <v>6.0000000000000001E-3</v>
      </c>
      <c r="Q25">
        <v>1</v>
      </c>
    </row>
    <row r="26" spans="1:19">
      <c r="A26" t="s">
        <v>53</v>
      </c>
      <c r="B26" t="s">
        <v>105</v>
      </c>
      <c r="C26" s="7" t="s">
        <v>137</v>
      </c>
      <c r="D26" t="s">
        <v>37</v>
      </c>
      <c r="E26" t="s">
        <v>75</v>
      </c>
      <c r="F26" t="s">
        <v>108</v>
      </c>
      <c r="G26" s="10">
        <v>0.1</v>
      </c>
      <c r="H26">
        <v>2</v>
      </c>
      <c r="I26" s="1">
        <f t="shared" si="0"/>
        <v>0.2</v>
      </c>
      <c r="J26" s="10">
        <v>8.3999999999999995E-3</v>
      </c>
      <c r="K26" s="9">
        <f t="shared" si="1"/>
        <v>1.6799999999999999E-2</v>
      </c>
      <c r="L26" s="10">
        <v>3.0000000000000001E-3</v>
      </c>
      <c r="M26" s="9">
        <f t="shared" si="2"/>
        <v>6.0000000000000001E-3</v>
      </c>
      <c r="Q26">
        <v>1</v>
      </c>
    </row>
    <row r="27" spans="1:19">
      <c r="A27" t="s">
        <v>54</v>
      </c>
      <c r="B27" t="s">
        <v>55</v>
      </c>
      <c r="C27" s="7" t="s">
        <v>137</v>
      </c>
      <c r="D27" t="s">
        <v>37</v>
      </c>
      <c r="E27" t="s">
        <v>72</v>
      </c>
      <c r="F27" t="s">
        <v>100</v>
      </c>
      <c r="G27" s="10">
        <v>2E-3</v>
      </c>
      <c r="H27">
        <v>2</v>
      </c>
      <c r="I27" s="1">
        <f t="shared" si="0"/>
        <v>4.0000000000000001E-3</v>
      </c>
      <c r="J27" s="10">
        <v>2E-3</v>
      </c>
      <c r="K27" s="9">
        <f t="shared" si="1"/>
        <v>4.0000000000000001E-3</v>
      </c>
      <c r="L27" s="10">
        <v>2E-3</v>
      </c>
      <c r="M27" s="9">
        <f t="shared" si="2"/>
        <v>4.0000000000000001E-3</v>
      </c>
      <c r="Q27">
        <v>1</v>
      </c>
    </row>
    <row r="28" spans="1:19">
      <c r="A28" t="s">
        <v>56</v>
      </c>
      <c r="B28" t="s">
        <v>57</v>
      </c>
      <c r="C28" s="7" t="s">
        <v>58</v>
      </c>
      <c r="D28" t="s">
        <v>109</v>
      </c>
      <c r="E28" t="s">
        <v>72</v>
      </c>
      <c r="F28" t="s">
        <v>103</v>
      </c>
      <c r="G28" s="10">
        <v>2.67</v>
      </c>
      <c r="H28">
        <v>1</v>
      </c>
      <c r="I28" s="1">
        <f t="shared" si="0"/>
        <v>2.67</v>
      </c>
      <c r="J28" s="10">
        <v>1.97</v>
      </c>
      <c r="K28" s="9">
        <f t="shared" si="1"/>
        <v>1.97</v>
      </c>
      <c r="L28" s="10">
        <v>1.97</v>
      </c>
      <c r="M28" s="9">
        <f t="shared" si="2"/>
        <v>1.97</v>
      </c>
      <c r="O28">
        <v>1</v>
      </c>
    </row>
    <row r="29" spans="1:19">
      <c r="A29" t="s">
        <v>59</v>
      </c>
      <c r="B29" t="s">
        <v>60</v>
      </c>
      <c r="C29" s="7" t="s">
        <v>61</v>
      </c>
      <c r="D29" t="s">
        <v>110</v>
      </c>
      <c r="E29" t="s">
        <v>112</v>
      </c>
      <c r="F29" t="s">
        <v>117</v>
      </c>
      <c r="G29" s="10">
        <v>12</v>
      </c>
      <c r="H29">
        <v>1</v>
      </c>
      <c r="I29" s="1">
        <f t="shared" si="0"/>
        <v>12</v>
      </c>
      <c r="J29" s="15">
        <v>6</v>
      </c>
      <c r="K29" s="9">
        <f t="shared" si="1"/>
        <v>6</v>
      </c>
      <c r="L29" s="15">
        <v>3</v>
      </c>
      <c r="M29" s="9">
        <f t="shared" si="2"/>
        <v>3</v>
      </c>
      <c r="P29">
        <v>1</v>
      </c>
    </row>
    <row r="30" spans="1:19">
      <c r="A30" t="s">
        <v>95</v>
      </c>
      <c r="B30" t="s">
        <v>118</v>
      </c>
      <c r="C30" s="7" t="s">
        <v>119</v>
      </c>
      <c r="D30" t="s">
        <v>111</v>
      </c>
      <c r="E30" t="s">
        <v>112</v>
      </c>
      <c r="F30" t="s">
        <v>113</v>
      </c>
      <c r="G30" s="10">
        <v>9.7200000000000006</v>
      </c>
      <c r="H30">
        <v>1</v>
      </c>
      <c r="I30" s="1">
        <f t="shared" si="0"/>
        <v>9.7200000000000006</v>
      </c>
      <c r="J30" s="10">
        <v>6.2</v>
      </c>
      <c r="K30" s="9">
        <f t="shared" si="1"/>
        <v>6.2</v>
      </c>
      <c r="L30" s="10">
        <v>6.2</v>
      </c>
      <c r="M30" s="9">
        <f t="shared" si="2"/>
        <v>6.2</v>
      </c>
      <c r="S30">
        <v>1</v>
      </c>
    </row>
    <row r="31" spans="1:19">
      <c r="A31" t="s">
        <v>127</v>
      </c>
      <c r="B31" t="s">
        <v>130</v>
      </c>
      <c r="C31" s="7" t="s">
        <v>131</v>
      </c>
      <c r="D31" t="s">
        <v>128</v>
      </c>
      <c r="E31" t="s">
        <v>129</v>
      </c>
      <c r="F31" t="s">
        <v>132</v>
      </c>
      <c r="G31" s="10">
        <v>5.5</v>
      </c>
      <c r="H31">
        <v>1</v>
      </c>
      <c r="I31" s="1">
        <f t="shared" si="0"/>
        <v>5.5</v>
      </c>
      <c r="J31" s="15">
        <v>5.5</v>
      </c>
      <c r="K31" s="9">
        <f t="shared" si="1"/>
        <v>5.5</v>
      </c>
      <c r="L31" s="15">
        <v>5.5</v>
      </c>
      <c r="M31" s="9">
        <f t="shared" si="2"/>
        <v>5.5</v>
      </c>
      <c r="O31">
        <v>1</v>
      </c>
    </row>
    <row r="32" spans="1:19">
      <c r="A32" t="s">
        <v>133</v>
      </c>
      <c r="B32" t="s">
        <v>134</v>
      </c>
      <c r="C32" s="7" t="s">
        <v>155</v>
      </c>
      <c r="D32" t="s">
        <v>135</v>
      </c>
      <c r="E32" t="s">
        <v>136</v>
      </c>
      <c r="F32" t="s">
        <v>154</v>
      </c>
      <c r="G32" s="10">
        <v>10.17</v>
      </c>
      <c r="H32">
        <v>1</v>
      </c>
      <c r="I32" s="1">
        <f t="shared" si="0"/>
        <v>10.17</v>
      </c>
      <c r="J32" s="15">
        <v>0.1017</v>
      </c>
      <c r="K32" s="9">
        <f t="shared" si="1"/>
        <v>0.1017</v>
      </c>
      <c r="L32" s="15">
        <v>0.05</v>
      </c>
      <c r="M32" s="9">
        <f t="shared" si="2"/>
        <v>0.05</v>
      </c>
      <c r="P32">
        <v>1</v>
      </c>
    </row>
    <row r="33" spans="1:16" s="4" customFormat="1" ht="16" thickBot="1">
      <c r="A33" s="4" t="s">
        <v>121</v>
      </c>
      <c r="B33" s="4" t="s">
        <v>122</v>
      </c>
      <c r="C33" s="8" t="s">
        <v>123</v>
      </c>
      <c r="D33" s="4" t="s">
        <v>124</v>
      </c>
      <c r="E33" s="4" t="s">
        <v>125</v>
      </c>
      <c r="F33" s="4" t="s">
        <v>126</v>
      </c>
      <c r="G33" s="12">
        <f>13.17/3</f>
        <v>4.3899999999999997</v>
      </c>
      <c r="H33" s="4">
        <v>1</v>
      </c>
      <c r="I33" s="5">
        <f t="shared" si="0"/>
        <v>4.3899999999999997</v>
      </c>
      <c r="J33" s="16">
        <v>0.439</v>
      </c>
      <c r="K33" s="13">
        <f t="shared" si="1"/>
        <v>0.439</v>
      </c>
      <c r="L33" s="16">
        <v>2.1999999999999999E-2</v>
      </c>
      <c r="M33" s="13">
        <f t="shared" si="2"/>
        <v>2.1999999999999999E-2</v>
      </c>
      <c r="P33" s="4">
        <v>1</v>
      </c>
    </row>
    <row r="34" spans="1:16" ht="16" thickTop="1">
      <c r="A34" t="s">
        <v>114</v>
      </c>
      <c r="I34" s="1">
        <f>SUM(I3:I33)</f>
        <v>75.47999999999999</v>
      </c>
      <c r="K34" s="1">
        <f>SUM(K3:K33)</f>
        <v>40.062200000000004</v>
      </c>
      <c r="M34" s="1">
        <f>SUM(M3:M33)</f>
        <v>34.380499999999998</v>
      </c>
    </row>
    <row r="36" spans="1:16">
      <c r="J36" s="15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BOM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McClelland</dc:creator>
  <cp:lastModifiedBy>Charles McClelland</cp:lastModifiedBy>
  <dcterms:created xsi:type="dcterms:W3CDTF">2014-11-20T04:32:42Z</dcterms:created>
  <dcterms:modified xsi:type="dcterms:W3CDTF">2014-11-21T01:09:27Z</dcterms:modified>
</cp:coreProperties>
</file>