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mc:AlternateContent xmlns:mc="http://schemas.openxmlformats.org/markup-compatibility/2006">
    <mc:Choice Requires="x15">
      <x15ac:absPath xmlns:x15ac="http://schemas.microsoft.com/office/spreadsheetml/2010/11/ac" url="/Users/chiraag/code/python/tesseract/"/>
    </mc:Choice>
  </mc:AlternateContent>
  <bookViews>
    <workbookView xWindow="80" yWindow="460" windowWidth="25520" windowHeight="15540" tabRatio="500" activeTab="3"/>
  </bookViews>
  <sheets>
    <sheet name="Results" sheetId="1" r:id="rId1"/>
    <sheet name="Showing Work" sheetId="2" r:id="rId2"/>
    <sheet name="Species Data" sheetId="3" r:id="rId3"/>
    <sheet name="Basic Moves" sheetId="4" r:id="rId4"/>
    <sheet name="Charged Moves" sheetId="5" r:id="rId5"/>
  </sheets>
  <definedNames>
    <definedName name="_xlnm._FilterDatabase" localSheetId="3" hidden="1">'Basic Moves'!$A$1:$J$43</definedName>
    <definedName name="_xlnm._FilterDatabase" localSheetId="4" hidden="1">'Charged Moves'!$A$1:$J$1000</definedName>
    <definedName name="_xlnm._FilterDatabase" localSheetId="0" hidden="1">Results!$A$1:$P$1501</definedName>
    <definedName name="_xlnm._FilterDatabase" localSheetId="1" hidden="1">'Showing Work'!$A$1:$AG$896</definedName>
    <definedName name="_xlnm._FilterDatabase" localSheetId="2" hidden="1">'Species Data'!$A$1:$G$152</definedName>
  </definedNames>
  <calcPr calcId="15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G152" i="3" l="1"/>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AB896" i="2"/>
  <c r="AA896" i="2"/>
  <c r="Z896" i="2"/>
  <c r="Y896" i="2"/>
  <c r="X896" i="2"/>
  <c r="U896" i="2"/>
  <c r="T896" i="2"/>
  <c r="S896" i="2"/>
  <c r="R896" i="2"/>
  <c r="K896" i="2"/>
  <c r="J896" i="2"/>
  <c r="L896" i="2"/>
  <c r="M896" i="2"/>
  <c r="P896" i="2"/>
  <c r="O896" i="2"/>
  <c r="N896" i="2"/>
  <c r="F896" i="2"/>
  <c r="AB895" i="2"/>
  <c r="AA895" i="2"/>
  <c r="Z895" i="2"/>
  <c r="Y895" i="2"/>
  <c r="X895" i="2"/>
  <c r="U895" i="2"/>
  <c r="T895" i="2"/>
  <c r="S895" i="2"/>
  <c r="R895" i="2"/>
  <c r="K895" i="2"/>
  <c r="J895" i="2"/>
  <c r="L895" i="2"/>
  <c r="M895" i="2"/>
  <c r="P895" i="2"/>
  <c r="O895" i="2"/>
  <c r="N895" i="2"/>
  <c r="F895" i="2"/>
  <c r="AB894" i="2"/>
  <c r="AA894" i="2"/>
  <c r="Z894" i="2"/>
  <c r="Y894" i="2"/>
  <c r="X894" i="2"/>
  <c r="U894" i="2"/>
  <c r="T894" i="2"/>
  <c r="S894" i="2"/>
  <c r="R894" i="2"/>
  <c r="K894" i="2"/>
  <c r="J894" i="2"/>
  <c r="L894" i="2"/>
  <c r="M894" i="2"/>
  <c r="P894" i="2"/>
  <c r="O894" i="2"/>
  <c r="N894" i="2"/>
  <c r="F894" i="2"/>
  <c r="AB893" i="2"/>
  <c r="AA893" i="2"/>
  <c r="Z893" i="2"/>
  <c r="Y893" i="2"/>
  <c r="X893" i="2"/>
  <c r="U893" i="2"/>
  <c r="T893" i="2"/>
  <c r="S893" i="2"/>
  <c r="R893" i="2"/>
  <c r="K893" i="2"/>
  <c r="J893" i="2"/>
  <c r="L893" i="2"/>
  <c r="M893" i="2"/>
  <c r="P893" i="2"/>
  <c r="O893" i="2"/>
  <c r="N893" i="2"/>
  <c r="F893" i="2"/>
  <c r="AB892" i="2"/>
  <c r="AA892" i="2"/>
  <c r="Z892" i="2"/>
  <c r="Y892" i="2"/>
  <c r="X892" i="2"/>
  <c r="U892" i="2"/>
  <c r="T892" i="2"/>
  <c r="S892" i="2"/>
  <c r="R892" i="2"/>
  <c r="K892" i="2"/>
  <c r="J892" i="2"/>
  <c r="L892" i="2"/>
  <c r="M892" i="2"/>
  <c r="P892" i="2"/>
  <c r="O892" i="2"/>
  <c r="N892" i="2"/>
  <c r="F892" i="2"/>
  <c r="AB891" i="2"/>
  <c r="AA891" i="2"/>
  <c r="Z891" i="2"/>
  <c r="Y891" i="2"/>
  <c r="X891" i="2"/>
  <c r="U891" i="2"/>
  <c r="T891" i="2"/>
  <c r="S891" i="2"/>
  <c r="R891" i="2"/>
  <c r="K891" i="2"/>
  <c r="J891" i="2"/>
  <c r="L891" i="2"/>
  <c r="M891" i="2"/>
  <c r="P891" i="2"/>
  <c r="O891" i="2"/>
  <c r="N891" i="2"/>
  <c r="F891" i="2"/>
  <c r="AB890" i="2"/>
  <c r="AA890" i="2"/>
  <c r="Z890" i="2"/>
  <c r="Y890" i="2"/>
  <c r="X890" i="2"/>
  <c r="U890" i="2"/>
  <c r="T890" i="2"/>
  <c r="S890" i="2"/>
  <c r="R890" i="2"/>
  <c r="K890" i="2"/>
  <c r="J890" i="2"/>
  <c r="L890" i="2"/>
  <c r="M890" i="2"/>
  <c r="P890" i="2"/>
  <c r="O890" i="2"/>
  <c r="N890" i="2"/>
  <c r="F890" i="2"/>
  <c r="AB889" i="2"/>
  <c r="AA889" i="2"/>
  <c r="Z889" i="2"/>
  <c r="Y889" i="2"/>
  <c r="X889" i="2"/>
  <c r="U889" i="2"/>
  <c r="T889" i="2"/>
  <c r="S889" i="2"/>
  <c r="R889" i="2"/>
  <c r="K889" i="2"/>
  <c r="J889" i="2"/>
  <c r="L889" i="2"/>
  <c r="M889" i="2"/>
  <c r="P889" i="2"/>
  <c r="O889" i="2"/>
  <c r="N889" i="2"/>
  <c r="F889" i="2"/>
  <c r="AB888" i="2"/>
  <c r="AA888" i="2"/>
  <c r="Z888" i="2"/>
  <c r="Y888" i="2"/>
  <c r="X888" i="2"/>
  <c r="U888" i="2"/>
  <c r="T888" i="2"/>
  <c r="S888" i="2"/>
  <c r="R888" i="2"/>
  <c r="K888" i="2"/>
  <c r="J888" i="2"/>
  <c r="L888" i="2"/>
  <c r="M888" i="2"/>
  <c r="P888" i="2"/>
  <c r="O888" i="2"/>
  <c r="N888" i="2"/>
  <c r="F888" i="2"/>
  <c r="AB887" i="2"/>
  <c r="AA887" i="2"/>
  <c r="Z887" i="2"/>
  <c r="Y887" i="2"/>
  <c r="X887" i="2"/>
  <c r="U887" i="2"/>
  <c r="T887" i="2"/>
  <c r="S887" i="2"/>
  <c r="R887" i="2"/>
  <c r="K887" i="2"/>
  <c r="J887" i="2"/>
  <c r="L887" i="2"/>
  <c r="M887" i="2"/>
  <c r="P887" i="2"/>
  <c r="O887" i="2"/>
  <c r="N887" i="2"/>
  <c r="F887" i="2"/>
  <c r="AB886" i="2"/>
  <c r="AA886" i="2"/>
  <c r="Z886" i="2"/>
  <c r="Y886" i="2"/>
  <c r="X886" i="2"/>
  <c r="U886" i="2"/>
  <c r="T886" i="2"/>
  <c r="S886" i="2"/>
  <c r="R886" i="2"/>
  <c r="K886" i="2"/>
  <c r="J886" i="2"/>
  <c r="L886" i="2"/>
  <c r="M886" i="2"/>
  <c r="P886" i="2"/>
  <c r="O886" i="2"/>
  <c r="N886" i="2"/>
  <c r="F886" i="2"/>
  <c r="AB885" i="2"/>
  <c r="AA885" i="2"/>
  <c r="Z885" i="2"/>
  <c r="Y885" i="2"/>
  <c r="X885" i="2"/>
  <c r="U885" i="2"/>
  <c r="T885" i="2"/>
  <c r="S885" i="2"/>
  <c r="R885" i="2"/>
  <c r="K885" i="2"/>
  <c r="J885" i="2"/>
  <c r="L885" i="2"/>
  <c r="M885" i="2"/>
  <c r="P885" i="2"/>
  <c r="O885" i="2"/>
  <c r="N885" i="2"/>
  <c r="F885" i="2"/>
  <c r="AB884" i="2"/>
  <c r="AA884" i="2"/>
  <c r="Z884" i="2"/>
  <c r="Y884" i="2"/>
  <c r="X884" i="2"/>
  <c r="U884" i="2"/>
  <c r="T884" i="2"/>
  <c r="S884" i="2"/>
  <c r="R884" i="2"/>
  <c r="K884" i="2"/>
  <c r="J884" i="2"/>
  <c r="L884" i="2"/>
  <c r="M884" i="2"/>
  <c r="P884" i="2"/>
  <c r="O884" i="2"/>
  <c r="N884" i="2"/>
  <c r="F884" i="2"/>
  <c r="AB883" i="2"/>
  <c r="AA883" i="2"/>
  <c r="Z883" i="2"/>
  <c r="Y883" i="2"/>
  <c r="X883" i="2"/>
  <c r="U883" i="2"/>
  <c r="T883" i="2"/>
  <c r="S883" i="2"/>
  <c r="R883" i="2"/>
  <c r="K883" i="2"/>
  <c r="J883" i="2"/>
  <c r="L883" i="2"/>
  <c r="M883" i="2"/>
  <c r="P883" i="2"/>
  <c r="O883" i="2"/>
  <c r="N883" i="2"/>
  <c r="F883" i="2"/>
  <c r="AB882" i="2"/>
  <c r="AA882" i="2"/>
  <c r="Z882" i="2"/>
  <c r="Y882" i="2"/>
  <c r="X882" i="2"/>
  <c r="U882" i="2"/>
  <c r="T882" i="2"/>
  <c r="S882" i="2"/>
  <c r="R882" i="2"/>
  <c r="K882" i="2"/>
  <c r="J882" i="2"/>
  <c r="L882" i="2"/>
  <c r="M882" i="2"/>
  <c r="P882" i="2"/>
  <c r="O882" i="2"/>
  <c r="N882" i="2"/>
  <c r="F882" i="2"/>
  <c r="AB881" i="2"/>
  <c r="AA881" i="2"/>
  <c r="Z881" i="2"/>
  <c r="Y881" i="2"/>
  <c r="X881" i="2"/>
  <c r="U881" i="2"/>
  <c r="T881" i="2"/>
  <c r="S881" i="2"/>
  <c r="R881" i="2"/>
  <c r="K881" i="2"/>
  <c r="J881" i="2"/>
  <c r="L881" i="2"/>
  <c r="M881" i="2"/>
  <c r="P881" i="2"/>
  <c r="O881" i="2"/>
  <c r="N881" i="2"/>
  <c r="F881" i="2"/>
  <c r="AB880" i="2"/>
  <c r="AA880" i="2"/>
  <c r="Z880" i="2"/>
  <c r="Y880" i="2"/>
  <c r="X880" i="2"/>
  <c r="U880" i="2"/>
  <c r="T880" i="2"/>
  <c r="S880" i="2"/>
  <c r="R880" i="2"/>
  <c r="K880" i="2"/>
  <c r="J880" i="2"/>
  <c r="L880" i="2"/>
  <c r="M880" i="2"/>
  <c r="P880" i="2"/>
  <c r="O880" i="2"/>
  <c r="N880" i="2"/>
  <c r="F880" i="2"/>
  <c r="AB879" i="2"/>
  <c r="AA879" i="2"/>
  <c r="Z879" i="2"/>
  <c r="Y879" i="2"/>
  <c r="X879" i="2"/>
  <c r="U879" i="2"/>
  <c r="T879" i="2"/>
  <c r="S879" i="2"/>
  <c r="R879" i="2"/>
  <c r="K879" i="2"/>
  <c r="J879" i="2"/>
  <c r="L879" i="2"/>
  <c r="M879" i="2"/>
  <c r="P879" i="2"/>
  <c r="O879" i="2"/>
  <c r="N879" i="2"/>
  <c r="F879" i="2"/>
  <c r="AB878" i="2"/>
  <c r="AA878" i="2"/>
  <c r="Z878" i="2"/>
  <c r="Y878" i="2"/>
  <c r="X878" i="2"/>
  <c r="U878" i="2"/>
  <c r="T878" i="2"/>
  <c r="S878" i="2"/>
  <c r="R878" i="2"/>
  <c r="K878" i="2"/>
  <c r="J878" i="2"/>
  <c r="L878" i="2"/>
  <c r="M878" i="2"/>
  <c r="P878" i="2"/>
  <c r="O878" i="2"/>
  <c r="N878" i="2"/>
  <c r="F878" i="2"/>
  <c r="AB877" i="2"/>
  <c r="AA877" i="2"/>
  <c r="Z877" i="2"/>
  <c r="Y877" i="2"/>
  <c r="X877" i="2"/>
  <c r="U877" i="2"/>
  <c r="T877" i="2"/>
  <c r="S877" i="2"/>
  <c r="R877" i="2"/>
  <c r="K877" i="2"/>
  <c r="J877" i="2"/>
  <c r="L877" i="2"/>
  <c r="M877" i="2"/>
  <c r="P877" i="2"/>
  <c r="O877" i="2"/>
  <c r="N877" i="2"/>
  <c r="F877" i="2"/>
  <c r="AB876" i="2"/>
  <c r="AA876" i="2"/>
  <c r="Z876" i="2"/>
  <c r="Y876" i="2"/>
  <c r="X876" i="2"/>
  <c r="U876" i="2"/>
  <c r="T876" i="2"/>
  <c r="S876" i="2"/>
  <c r="R876" i="2"/>
  <c r="K876" i="2"/>
  <c r="J876" i="2"/>
  <c r="L876" i="2"/>
  <c r="M876" i="2"/>
  <c r="P876" i="2"/>
  <c r="O876" i="2"/>
  <c r="N876" i="2"/>
  <c r="F876" i="2"/>
  <c r="AB875" i="2"/>
  <c r="AA875" i="2"/>
  <c r="Z875" i="2"/>
  <c r="Y875" i="2"/>
  <c r="X875" i="2"/>
  <c r="U875" i="2"/>
  <c r="T875" i="2"/>
  <c r="S875" i="2"/>
  <c r="R875" i="2"/>
  <c r="K875" i="2"/>
  <c r="J875" i="2"/>
  <c r="L875" i="2"/>
  <c r="M875" i="2"/>
  <c r="P875" i="2"/>
  <c r="O875" i="2"/>
  <c r="N875" i="2"/>
  <c r="F875" i="2"/>
  <c r="AB874" i="2"/>
  <c r="AA874" i="2"/>
  <c r="Z874" i="2"/>
  <c r="Y874" i="2"/>
  <c r="X874" i="2"/>
  <c r="U874" i="2"/>
  <c r="T874" i="2"/>
  <c r="S874" i="2"/>
  <c r="R874" i="2"/>
  <c r="K874" i="2"/>
  <c r="J874" i="2"/>
  <c r="L874" i="2"/>
  <c r="M874" i="2"/>
  <c r="P874" i="2"/>
  <c r="O874" i="2"/>
  <c r="N874" i="2"/>
  <c r="F874" i="2"/>
  <c r="AB873" i="2"/>
  <c r="AA873" i="2"/>
  <c r="Z873" i="2"/>
  <c r="Y873" i="2"/>
  <c r="X873" i="2"/>
  <c r="U873" i="2"/>
  <c r="T873" i="2"/>
  <c r="S873" i="2"/>
  <c r="R873" i="2"/>
  <c r="K873" i="2"/>
  <c r="J873" i="2"/>
  <c r="L873" i="2"/>
  <c r="M873" i="2"/>
  <c r="P873" i="2"/>
  <c r="O873" i="2"/>
  <c r="N873" i="2"/>
  <c r="F873" i="2"/>
  <c r="AB872" i="2"/>
  <c r="AA872" i="2"/>
  <c r="Z872" i="2"/>
  <c r="Y872" i="2"/>
  <c r="X872" i="2"/>
  <c r="U872" i="2"/>
  <c r="T872" i="2"/>
  <c r="S872" i="2"/>
  <c r="R872" i="2"/>
  <c r="K872" i="2"/>
  <c r="J872" i="2"/>
  <c r="L872" i="2"/>
  <c r="M872" i="2"/>
  <c r="P872" i="2"/>
  <c r="O872" i="2"/>
  <c r="N872" i="2"/>
  <c r="F872" i="2"/>
  <c r="AB871" i="2"/>
  <c r="AA871" i="2"/>
  <c r="Z871" i="2"/>
  <c r="Y871" i="2"/>
  <c r="X871" i="2"/>
  <c r="U871" i="2"/>
  <c r="T871" i="2"/>
  <c r="S871" i="2"/>
  <c r="R871" i="2"/>
  <c r="K871" i="2"/>
  <c r="J871" i="2"/>
  <c r="L871" i="2"/>
  <c r="M871" i="2"/>
  <c r="P871" i="2"/>
  <c r="O871" i="2"/>
  <c r="N871" i="2"/>
  <c r="F871" i="2"/>
  <c r="AB870" i="2"/>
  <c r="AA870" i="2"/>
  <c r="Z870" i="2"/>
  <c r="Y870" i="2"/>
  <c r="X870" i="2"/>
  <c r="U870" i="2"/>
  <c r="T870" i="2"/>
  <c r="S870" i="2"/>
  <c r="R870" i="2"/>
  <c r="K870" i="2"/>
  <c r="J870" i="2"/>
  <c r="L870" i="2"/>
  <c r="M870" i="2"/>
  <c r="P870" i="2"/>
  <c r="O870" i="2"/>
  <c r="N870" i="2"/>
  <c r="F870" i="2"/>
  <c r="AB869" i="2"/>
  <c r="AA869" i="2"/>
  <c r="Z869" i="2"/>
  <c r="Y869" i="2"/>
  <c r="X869" i="2"/>
  <c r="U869" i="2"/>
  <c r="T869" i="2"/>
  <c r="S869" i="2"/>
  <c r="R869" i="2"/>
  <c r="K869" i="2"/>
  <c r="J869" i="2"/>
  <c r="L869" i="2"/>
  <c r="M869" i="2"/>
  <c r="P869" i="2"/>
  <c r="O869" i="2"/>
  <c r="N869" i="2"/>
  <c r="F869" i="2"/>
  <c r="AB868" i="2"/>
  <c r="AA868" i="2"/>
  <c r="Z868" i="2"/>
  <c r="Y868" i="2"/>
  <c r="X868" i="2"/>
  <c r="U868" i="2"/>
  <c r="T868" i="2"/>
  <c r="S868" i="2"/>
  <c r="R868" i="2"/>
  <c r="K868" i="2"/>
  <c r="J868" i="2"/>
  <c r="L868" i="2"/>
  <c r="M868" i="2"/>
  <c r="P868" i="2"/>
  <c r="O868" i="2"/>
  <c r="N868" i="2"/>
  <c r="F868" i="2"/>
  <c r="AB867" i="2"/>
  <c r="AA867" i="2"/>
  <c r="Z867" i="2"/>
  <c r="Y867" i="2"/>
  <c r="X867" i="2"/>
  <c r="U867" i="2"/>
  <c r="T867" i="2"/>
  <c r="S867" i="2"/>
  <c r="R867" i="2"/>
  <c r="K867" i="2"/>
  <c r="J867" i="2"/>
  <c r="L867" i="2"/>
  <c r="M867" i="2"/>
  <c r="P867" i="2"/>
  <c r="O867" i="2"/>
  <c r="N867" i="2"/>
  <c r="F867" i="2"/>
  <c r="AB866" i="2"/>
  <c r="AA866" i="2"/>
  <c r="Z866" i="2"/>
  <c r="Y866" i="2"/>
  <c r="X866" i="2"/>
  <c r="U866" i="2"/>
  <c r="T866" i="2"/>
  <c r="S866" i="2"/>
  <c r="R866" i="2"/>
  <c r="K866" i="2"/>
  <c r="J866" i="2"/>
  <c r="L866" i="2"/>
  <c r="M866" i="2"/>
  <c r="P866" i="2"/>
  <c r="O866" i="2"/>
  <c r="N866" i="2"/>
  <c r="F866" i="2"/>
  <c r="AB865" i="2"/>
  <c r="AA865" i="2"/>
  <c r="Z865" i="2"/>
  <c r="Y865" i="2"/>
  <c r="X865" i="2"/>
  <c r="U865" i="2"/>
  <c r="T865" i="2"/>
  <c r="S865" i="2"/>
  <c r="R865" i="2"/>
  <c r="K865" i="2"/>
  <c r="J865" i="2"/>
  <c r="L865" i="2"/>
  <c r="M865" i="2"/>
  <c r="P865" i="2"/>
  <c r="O865" i="2"/>
  <c r="N865" i="2"/>
  <c r="F865" i="2"/>
  <c r="AB864" i="2"/>
  <c r="AA864" i="2"/>
  <c r="Z864" i="2"/>
  <c r="Y864" i="2"/>
  <c r="X864" i="2"/>
  <c r="U864" i="2"/>
  <c r="T864" i="2"/>
  <c r="S864" i="2"/>
  <c r="R864" i="2"/>
  <c r="K864" i="2"/>
  <c r="J864" i="2"/>
  <c r="L864" i="2"/>
  <c r="M864" i="2"/>
  <c r="P864" i="2"/>
  <c r="O864" i="2"/>
  <c r="N864" i="2"/>
  <c r="F864" i="2"/>
  <c r="AB863" i="2"/>
  <c r="AA863" i="2"/>
  <c r="Z863" i="2"/>
  <c r="Y863" i="2"/>
  <c r="X863" i="2"/>
  <c r="U863" i="2"/>
  <c r="T863" i="2"/>
  <c r="S863" i="2"/>
  <c r="R863" i="2"/>
  <c r="K863" i="2"/>
  <c r="J863" i="2"/>
  <c r="L863" i="2"/>
  <c r="M863" i="2"/>
  <c r="P863" i="2"/>
  <c r="O863" i="2"/>
  <c r="N863" i="2"/>
  <c r="F863" i="2"/>
  <c r="AB862" i="2"/>
  <c r="AA862" i="2"/>
  <c r="Z862" i="2"/>
  <c r="Y862" i="2"/>
  <c r="X862" i="2"/>
  <c r="U862" i="2"/>
  <c r="T862" i="2"/>
  <c r="S862" i="2"/>
  <c r="R862" i="2"/>
  <c r="K862" i="2"/>
  <c r="J862" i="2"/>
  <c r="L862" i="2"/>
  <c r="M862" i="2"/>
  <c r="P862" i="2"/>
  <c r="O862" i="2"/>
  <c r="N862" i="2"/>
  <c r="F862" i="2"/>
  <c r="AB861" i="2"/>
  <c r="AA861" i="2"/>
  <c r="Z861" i="2"/>
  <c r="Y861" i="2"/>
  <c r="X861" i="2"/>
  <c r="U861" i="2"/>
  <c r="T861" i="2"/>
  <c r="S861" i="2"/>
  <c r="R861" i="2"/>
  <c r="K861" i="2"/>
  <c r="J861" i="2"/>
  <c r="L861" i="2"/>
  <c r="M861" i="2"/>
  <c r="P861" i="2"/>
  <c r="O861" i="2"/>
  <c r="N861" i="2"/>
  <c r="F861" i="2"/>
  <c r="AB860" i="2"/>
  <c r="AA860" i="2"/>
  <c r="Z860" i="2"/>
  <c r="Y860" i="2"/>
  <c r="X860" i="2"/>
  <c r="U860" i="2"/>
  <c r="T860" i="2"/>
  <c r="S860" i="2"/>
  <c r="R860" i="2"/>
  <c r="K860" i="2"/>
  <c r="J860" i="2"/>
  <c r="L860" i="2"/>
  <c r="M860" i="2"/>
  <c r="P860" i="2"/>
  <c r="O860" i="2"/>
  <c r="N860" i="2"/>
  <c r="F860" i="2"/>
  <c r="AB859" i="2"/>
  <c r="AA859" i="2"/>
  <c r="Z859" i="2"/>
  <c r="Y859" i="2"/>
  <c r="X859" i="2"/>
  <c r="U859" i="2"/>
  <c r="T859" i="2"/>
  <c r="S859" i="2"/>
  <c r="R859" i="2"/>
  <c r="K859" i="2"/>
  <c r="J859" i="2"/>
  <c r="L859" i="2"/>
  <c r="M859" i="2"/>
  <c r="P859" i="2"/>
  <c r="O859" i="2"/>
  <c r="N859" i="2"/>
  <c r="F859" i="2"/>
  <c r="AB858" i="2"/>
  <c r="AA858" i="2"/>
  <c r="Z858" i="2"/>
  <c r="Y858" i="2"/>
  <c r="X858" i="2"/>
  <c r="U858" i="2"/>
  <c r="T858" i="2"/>
  <c r="S858" i="2"/>
  <c r="R858" i="2"/>
  <c r="K858" i="2"/>
  <c r="J858" i="2"/>
  <c r="L858" i="2"/>
  <c r="M858" i="2"/>
  <c r="P858" i="2"/>
  <c r="O858" i="2"/>
  <c r="N858" i="2"/>
  <c r="F858" i="2"/>
  <c r="AB857" i="2"/>
  <c r="AA857" i="2"/>
  <c r="Z857" i="2"/>
  <c r="Y857" i="2"/>
  <c r="X857" i="2"/>
  <c r="U857" i="2"/>
  <c r="T857" i="2"/>
  <c r="S857" i="2"/>
  <c r="R857" i="2"/>
  <c r="K857" i="2"/>
  <c r="J857" i="2"/>
  <c r="L857" i="2"/>
  <c r="M857" i="2"/>
  <c r="P857" i="2"/>
  <c r="O857" i="2"/>
  <c r="N857" i="2"/>
  <c r="F857" i="2"/>
  <c r="AB856" i="2"/>
  <c r="AA856" i="2"/>
  <c r="Z856" i="2"/>
  <c r="Y856" i="2"/>
  <c r="X856" i="2"/>
  <c r="U856" i="2"/>
  <c r="T856" i="2"/>
  <c r="S856" i="2"/>
  <c r="R856" i="2"/>
  <c r="K856" i="2"/>
  <c r="J856" i="2"/>
  <c r="L856" i="2"/>
  <c r="M856" i="2"/>
  <c r="P856" i="2"/>
  <c r="O856" i="2"/>
  <c r="N856" i="2"/>
  <c r="F856" i="2"/>
  <c r="AB855" i="2"/>
  <c r="AA855" i="2"/>
  <c r="Z855" i="2"/>
  <c r="Y855" i="2"/>
  <c r="X855" i="2"/>
  <c r="U855" i="2"/>
  <c r="T855" i="2"/>
  <c r="S855" i="2"/>
  <c r="R855" i="2"/>
  <c r="K855" i="2"/>
  <c r="J855" i="2"/>
  <c r="L855" i="2"/>
  <c r="M855" i="2"/>
  <c r="P855" i="2"/>
  <c r="O855" i="2"/>
  <c r="N855" i="2"/>
  <c r="F855" i="2"/>
  <c r="AB854" i="2"/>
  <c r="AA854" i="2"/>
  <c r="Z854" i="2"/>
  <c r="Y854" i="2"/>
  <c r="X854" i="2"/>
  <c r="U854" i="2"/>
  <c r="T854" i="2"/>
  <c r="S854" i="2"/>
  <c r="R854" i="2"/>
  <c r="K854" i="2"/>
  <c r="J854" i="2"/>
  <c r="L854" i="2"/>
  <c r="M854" i="2"/>
  <c r="P854" i="2"/>
  <c r="O854" i="2"/>
  <c r="N854" i="2"/>
  <c r="F854" i="2"/>
  <c r="AB853" i="2"/>
  <c r="AA853" i="2"/>
  <c r="Z853" i="2"/>
  <c r="Y853" i="2"/>
  <c r="X853" i="2"/>
  <c r="U853" i="2"/>
  <c r="T853" i="2"/>
  <c r="S853" i="2"/>
  <c r="R853" i="2"/>
  <c r="K853" i="2"/>
  <c r="J853" i="2"/>
  <c r="L853" i="2"/>
  <c r="M853" i="2"/>
  <c r="P853" i="2"/>
  <c r="O853" i="2"/>
  <c r="N853" i="2"/>
  <c r="F853" i="2"/>
  <c r="AB852" i="2"/>
  <c r="AA852" i="2"/>
  <c r="Z852" i="2"/>
  <c r="Y852" i="2"/>
  <c r="X852" i="2"/>
  <c r="U852" i="2"/>
  <c r="T852" i="2"/>
  <c r="S852" i="2"/>
  <c r="R852" i="2"/>
  <c r="K852" i="2"/>
  <c r="J852" i="2"/>
  <c r="L852" i="2"/>
  <c r="M852" i="2"/>
  <c r="P852" i="2"/>
  <c r="O852" i="2"/>
  <c r="N852" i="2"/>
  <c r="F852" i="2"/>
  <c r="AB851" i="2"/>
  <c r="AA851" i="2"/>
  <c r="Z851" i="2"/>
  <c r="Y851" i="2"/>
  <c r="X851" i="2"/>
  <c r="U851" i="2"/>
  <c r="T851" i="2"/>
  <c r="S851" i="2"/>
  <c r="R851" i="2"/>
  <c r="K851" i="2"/>
  <c r="J851" i="2"/>
  <c r="L851" i="2"/>
  <c r="M851" i="2"/>
  <c r="P851" i="2"/>
  <c r="O851" i="2"/>
  <c r="N851" i="2"/>
  <c r="F851" i="2"/>
  <c r="AB850" i="2"/>
  <c r="AA850" i="2"/>
  <c r="Z850" i="2"/>
  <c r="Y850" i="2"/>
  <c r="X850" i="2"/>
  <c r="U850" i="2"/>
  <c r="T850" i="2"/>
  <c r="S850" i="2"/>
  <c r="R850" i="2"/>
  <c r="K850" i="2"/>
  <c r="J850" i="2"/>
  <c r="L850" i="2"/>
  <c r="M850" i="2"/>
  <c r="P850" i="2"/>
  <c r="O850" i="2"/>
  <c r="N850" i="2"/>
  <c r="F850" i="2"/>
  <c r="AB849" i="2"/>
  <c r="AA849" i="2"/>
  <c r="Z849" i="2"/>
  <c r="Y849" i="2"/>
  <c r="X849" i="2"/>
  <c r="U849" i="2"/>
  <c r="T849" i="2"/>
  <c r="S849" i="2"/>
  <c r="R849" i="2"/>
  <c r="K849" i="2"/>
  <c r="J849" i="2"/>
  <c r="L849" i="2"/>
  <c r="M849" i="2"/>
  <c r="P849" i="2"/>
  <c r="O849" i="2"/>
  <c r="N849" i="2"/>
  <c r="F849" i="2"/>
  <c r="AB848" i="2"/>
  <c r="AA848" i="2"/>
  <c r="Z848" i="2"/>
  <c r="Y848" i="2"/>
  <c r="X848" i="2"/>
  <c r="U848" i="2"/>
  <c r="T848" i="2"/>
  <c r="S848" i="2"/>
  <c r="R848" i="2"/>
  <c r="K848" i="2"/>
  <c r="J848" i="2"/>
  <c r="L848" i="2"/>
  <c r="M848" i="2"/>
  <c r="P848" i="2"/>
  <c r="O848" i="2"/>
  <c r="N848" i="2"/>
  <c r="F848" i="2"/>
  <c r="AB847" i="2"/>
  <c r="AA847" i="2"/>
  <c r="Z847" i="2"/>
  <c r="Y847" i="2"/>
  <c r="X847" i="2"/>
  <c r="U847" i="2"/>
  <c r="T847" i="2"/>
  <c r="S847" i="2"/>
  <c r="R847" i="2"/>
  <c r="K847" i="2"/>
  <c r="J847" i="2"/>
  <c r="L847" i="2"/>
  <c r="M847" i="2"/>
  <c r="P847" i="2"/>
  <c r="O847" i="2"/>
  <c r="N847" i="2"/>
  <c r="F847" i="2"/>
  <c r="AB846" i="2"/>
  <c r="AA846" i="2"/>
  <c r="Z846" i="2"/>
  <c r="Y846" i="2"/>
  <c r="X846" i="2"/>
  <c r="U846" i="2"/>
  <c r="T846" i="2"/>
  <c r="S846" i="2"/>
  <c r="R846" i="2"/>
  <c r="K846" i="2"/>
  <c r="J846" i="2"/>
  <c r="L846" i="2"/>
  <c r="M846" i="2"/>
  <c r="P846" i="2"/>
  <c r="O846" i="2"/>
  <c r="N846" i="2"/>
  <c r="F846" i="2"/>
  <c r="AB845" i="2"/>
  <c r="AA845" i="2"/>
  <c r="Z845" i="2"/>
  <c r="Y845" i="2"/>
  <c r="X845" i="2"/>
  <c r="U845" i="2"/>
  <c r="T845" i="2"/>
  <c r="S845" i="2"/>
  <c r="R845" i="2"/>
  <c r="K845" i="2"/>
  <c r="J845" i="2"/>
  <c r="L845" i="2"/>
  <c r="M845" i="2"/>
  <c r="P845" i="2"/>
  <c r="O845" i="2"/>
  <c r="N845" i="2"/>
  <c r="F845" i="2"/>
  <c r="AB844" i="2"/>
  <c r="AA844" i="2"/>
  <c r="Z844" i="2"/>
  <c r="Y844" i="2"/>
  <c r="X844" i="2"/>
  <c r="U844" i="2"/>
  <c r="T844" i="2"/>
  <c r="S844" i="2"/>
  <c r="R844" i="2"/>
  <c r="K844" i="2"/>
  <c r="J844" i="2"/>
  <c r="L844" i="2"/>
  <c r="M844" i="2"/>
  <c r="P844" i="2"/>
  <c r="O844" i="2"/>
  <c r="N844" i="2"/>
  <c r="F844" i="2"/>
  <c r="AB843" i="2"/>
  <c r="AA843" i="2"/>
  <c r="Z843" i="2"/>
  <c r="Y843" i="2"/>
  <c r="X843" i="2"/>
  <c r="U843" i="2"/>
  <c r="T843" i="2"/>
  <c r="S843" i="2"/>
  <c r="R843" i="2"/>
  <c r="K843" i="2"/>
  <c r="J843" i="2"/>
  <c r="L843" i="2"/>
  <c r="M843" i="2"/>
  <c r="P843" i="2"/>
  <c r="O843" i="2"/>
  <c r="N843" i="2"/>
  <c r="F843" i="2"/>
  <c r="AB842" i="2"/>
  <c r="AA842" i="2"/>
  <c r="Z842" i="2"/>
  <c r="Y842" i="2"/>
  <c r="X842" i="2"/>
  <c r="U842" i="2"/>
  <c r="T842" i="2"/>
  <c r="S842" i="2"/>
  <c r="R842" i="2"/>
  <c r="K842" i="2"/>
  <c r="J842" i="2"/>
  <c r="L842" i="2"/>
  <c r="M842" i="2"/>
  <c r="P842" i="2"/>
  <c r="O842" i="2"/>
  <c r="N842" i="2"/>
  <c r="F842" i="2"/>
  <c r="AB841" i="2"/>
  <c r="AA841" i="2"/>
  <c r="Z841" i="2"/>
  <c r="Y841" i="2"/>
  <c r="X841" i="2"/>
  <c r="U841" i="2"/>
  <c r="T841" i="2"/>
  <c r="S841" i="2"/>
  <c r="R841" i="2"/>
  <c r="K841" i="2"/>
  <c r="J841" i="2"/>
  <c r="L841" i="2"/>
  <c r="M841" i="2"/>
  <c r="P841" i="2"/>
  <c r="O841" i="2"/>
  <c r="N841" i="2"/>
  <c r="F841" i="2"/>
  <c r="AB840" i="2"/>
  <c r="AA840" i="2"/>
  <c r="Z840" i="2"/>
  <c r="Y840" i="2"/>
  <c r="X840" i="2"/>
  <c r="U840" i="2"/>
  <c r="T840" i="2"/>
  <c r="S840" i="2"/>
  <c r="R840" i="2"/>
  <c r="K840" i="2"/>
  <c r="J840" i="2"/>
  <c r="L840" i="2"/>
  <c r="M840" i="2"/>
  <c r="P840" i="2"/>
  <c r="O840" i="2"/>
  <c r="N840" i="2"/>
  <c r="F840" i="2"/>
  <c r="AB839" i="2"/>
  <c r="AA839" i="2"/>
  <c r="Z839" i="2"/>
  <c r="Y839" i="2"/>
  <c r="X839" i="2"/>
  <c r="U839" i="2"/>
  <c r="T839" i="2"/>
  <c r="S839" i="2"/>
  <c r="R839" i="2"/>
  <c r="K839" i="2"/>
  <c r="J839" i="2"/>
  <c r="L839" i="2"/>
  <c r="M839" i="2"/>
  <c r="P839" i="2"/>
  <c r="O839" i="2"/>
  <c r="N839" i="2"/>
  <c r="F839" i="2"/>
  <c r="AB838" i="2"/>
  <c r="AA838" i="2"/>
  <c r="Z838" i="2"/>
  <c r="Y838" i="2"/>
  <c r="X838" i="2"/>
  <c r="U838" i="2"/>
  <c r="T838" i="2"/>
  <c r="S838" i="2"/>
  <c r="R838" i="2"/>
  <c r="K838" i="2"/>
  <c r="J838" i="2"/>
  <c r="L838" i="2"/>
  <c r="M838" i="2"/>
  <c r="P838" i="2"/>
  <c r="O838" i="2"/>
  <c r="N838" i="2"/>
  <c r="F838" i="2"/>
  <c r="AB837" i="2"/>
  <c r="AA837" i="2"/>
  <c r="Z837" i="2"/>
  <c r="Y837" i="2"/>
  <c r="X837" i="2"/>
  <c r="U837" i="2"/>
  <c r="T837" i="2"/>
  <c r="S837" i="2"/>
  <c r="R837" i="2"/>
  <c r="K837" i="2"/>
  <c r="J837" i="2"/>
  <c r="L837" i="2"/>
  <c r="M837" i="2"/>
  <c r="P837" i="2"/>
  <c r="O837" i="2"/>
  <c r="N837" i="2"/>
  <c r="F837" i="2"/>
  <c r="AB836" i="2"/>
  <c r="AA836" i="2"/>
  <c r="Z836" i="2"/>
  <c r="Y836" i="2"/>
  <c r="X836" i="2"/>
  <c r="U836" i="2"/>
  <c r="T836" i="2"/>
  <c r="S836" i="2"/>
  <c r="R836" i="2"/>
  <c r="K836" i="2"/>
  <c r="J836" i="2"/>
  <c r="L836" i="2"/>
  <c r="M836" i="2"/>
  <c r="P836" i="2"/>
  <c r="O836" i="2"/>
  <c r="N836" i="2"/>
  <c r="F836" i="2"/>
  <c r="AB835" i="2"/>
  <c r="AA835" i="2"/>
  <c r="Z835" i="2"/>
  <c r="Y835" i="2"/>
  <c r="X835" i="2"/>
  <c r="U835" i="2"/>
  <c r="T835" i="2"/>
  <c r="S835" i="2"/>
  <c r="R835" i="2"/>
  <c r="K835" i="2"/>
  <c r="J835" i="2"/>
  <c r="L835" i="2"/>
  <c r="M835" i="2"/>
  <c r="P835" i="2"/>
  <c r="O835" i="2"/>
  <c r="N835" i="2"/>
  <c r="F835" i="2"/>
  <c r="AB834" i="2"/>
  <c r="AA834" i="2"/>
  <c r="Z834" i="2"/>
  <c r="Y834" i="2"/>
  <c r="X834" i="2"/>
  <c r="U834" i="2"/>
  <c r="T834" i="2"/>
  <c r="S834" i="2"/>
  <c r="R834" i="2"/>
  <c r="K834" i="2"/>
  <c r="J834" i="2"/>
  <c r="L834" i="2"/>
  <c r="M834" i="2"/>
  <c r="P834" i="2"/>
  <c r="O834" i="2"/>
  <c r="N834" i="2"/>
  <c r="F834" i="2"/>
  <c r="AB833" i="2"/>
  <c r="AA833" i="2"/>
  <c r="Z833" i="2"/>
  <c r="Y833" i="2"/>
  <c r="X833" i="2"/>
  <c r="U833" i="2"/>
  <c r="T833" i="2"/>
  <c r="S833" i="2"/>
  <c r="R833" i="2"/>
  <c r="K833" i="2"/>
  <c r="J833" i="2"/>
  <c r="L833" i="2"/>
  <c r="M833" i="2"/>
  <c r="P833" i="2"/>
  <c r="O833" i="2"/>
  <c r="N833" i="2"/>
  <c r="F833" i="2"/>
  <c r="AB832" i="2"/>
  <c r="AA832" i="2"/>
  <c r="Z832" i="2"/>
  <c r="Y832" i="2"/>
  <c r="X832" i="2"/>
  <c r="U832" i="2"/>
  <c r="T832" i="2"/>
  <c r="S832" i="2"/>
  <c r="R832" i="2"/>
  <c r="K832" i="2"/>
  <c r="J832" i="2"/>
  <c r="L832" i="2"/>
  <c r="M832" i="2"/>
  <c r="P832" i="2"/>
  <c r="O832" i="2"/>
  <c r="N832" i="2"/>
  <c r="F832" i="2"/>
  <c r="AB831" i="2"/>
  <c r="AA831" i="2"/>
  <c r="Z831" i="2"/>
  <c r="Y831" i="2"/>
  <c r="X831" i="2"/>
  <c r="U831" i="2"/>
  <c r="T831" i="2"/>
  <c r="S831" i="2"/>
  <c r="R831" i="2"/>
  <c r="K831" i="2"/>
  <c r="J831" i="2"/>
  <c r="L831" i="2"/>
  <c r="M831" i="2"/>
  <c r="P831" i="2"/>
  <c r="O831" i="2"/>
  <c r="N831" i="2"/>
  <c r="F831" i="2"/>
  <c r="AB830" i="2"/>
  <c r="AA830" i="2"/>
  <c r="Z830" i="2"/>
  <c r="Y830" i="2"/>
  <c r="X830" i="2"/>
  <c r="U830" i="2"/>
  <c r="T830" i="2"/>
  <c r="S830" i="2"/>
  <c r="R830" i="2"/>
  <c r="K830" i="2"/>
  <c r="J830" i="2"/>
  <c r="L830" i="2"/>
  <c r="M830" i="2"/>
  <c r="P830" i="2"/>
  <c r="O830" i="2"/>
  <c r="N830" i="2"/>
  <c r="F830" i="2"/>
  <c r="AB829" i="2"/>
  <c r="AA829" i="2"/>
  <c r="Z829" i="2"/>
  <c r="Y829" i="2"/>
  <c r="X829" i="2"/>
  <c r="U829" i="2"/>
  <c r="T829" i="2"/>
  <c r="S829" i="2"/>
  <c r="R829" i="2"/>
  <c r="K829" i="2"/>
  <c r="J829" i="2"/>
  <c r="L829" i="2"/>
  <c r="M829" i="2"/>
  <c r="P829" i="2"/>
  <c r="O829" i="2"/>
  <c r="N829" i="2"/>
  <c r="F829" i="2"/>
  <c r="AB828" i="2"/>
  <c r="AA828" i="2"/>
  <c r="Z828" i="2"/>
  <c r="Y828" i="2"/>
  <c r="X828" i="2"/>
  <c r="U828" i="2"/>
  <c r="T828" i="2"/>
  <c r="S828" i="2"/>
  <c r="R828" i="2"/>
  <c r="K828" i="2"/>
  <c r="J828" i="2"/>
  <c r="L828" i="2"/>
  <c r="M828" i="2"/>
  <c r="P828" i="2"/>
  <c r="O828" i="2"/>
  <c r="N828" i="2"/>
  <c r="F828" i="2"/>
  <c r="AB827" i="2"/>
  <c r="AA827" i="2"/>
  <c r="Z827" i="2"/>
  <c r="Y827" i="2"/>
  <c r="X827" i="2"/>
  <c r="U827" i="2"/>
  <c r="T827" i="2"/>
  <c r="S827" i="2"/>
  <c r="R827" i="2"/>
  <c r="K827" i="2"/>
  <c r="J827" i="2"/>
  <c r="L827" i="2"/>
  <c r="M827" i="2"/>
  <c r="P827" i="2"/>
  <c r="O827" i="2"/>
  <c r="N827" i="2"/>
  <c r="F827" i="2"/>
  <c r="AB826" i="2"/>
  <c r="AA826" i="2"/>
  <c r="Z826" i="2"/>
  <c r="Y826" i="2"/>
  <c r="X826" i="2"/>
  <c r="U826" i="2"/>
  <c r="T826" i="2"/>
  <c r="S826" i="2"/>
  <c r="R826" i="2"/>
  <c r="K826" i="2"/>
  <c r="J826" i="2"/>
  <c r="L826" i="2"/>
  <c r="M826" i="2"/>
  <c r="P826" i="2"/>
  <c r="O826" i="2"/>
  <c r="N826" i="2"/>
  <c r="F826" i="2"/>
  <c r="AB825" i="2"/>
  <c r="AA825" i="2"/>
  <c r="Z825" i="2"/>
  <c r="Y825" i="2"/>
  <c r="X825" i="2"/>
  <c r="U825" i="2"/>
  <c r="T825" i="2"/>
  <c r="S825" i="2"/>
  <c r="R825" i="2"/>
  <c r="K825" i="2"/>
  <c r="J825" i="2"/>
  <c r="L825" i="2"/>
  <c r="M825" i="2"/>
  <c r="P825" i="2"/>
  <c r="O825" i="2"/>
  <c r="N825" i="2"/>
  <c r="F825" i="2"/>
  <c r="AB824" i="2"/>
  <c r="AA824" i="2"/>
  <c r="Z824" i="2"/>
  <c r="Y824" i="2"/>
  <c r="X824" i="2"/>
  <c r="U824" i="2"/>
  <c r="T824" i="2"/>
  <c r="S824" i="2"/>
  <c r="R824" i="2"/>
  <c r="K824" i="2"/>
  <c r="J824" i="2"/>
  <c r="L824" i="2"/>
  <c r="M824" i="2"/>
  <c r="P824" i="2"/>
  <c r="O824" i="2"/>
  <c r="N824" i="2"/>
  <c r="F824" i="2"/>
  <c r="AB823" i="2"/>
  <c r="AA823" i="2"/>
  <c r="Z823" i="2"/>
  <c r="Y823" i="2"/>
  <c r="X823" i="2"/>
  <c r="U823" i="2"/>
  <c r="T823" i="2"/>
  <c r="S823" i="2"/>
  <c r="R823" i="2"/>
  <c r="K823" i="2"/>
  <c r="J823" i="2"/>
  <c r="L823" i="2"/>
  <c r="M823" i="2"/>
  <c r="P823" i="2"/>
  <c r="O823" i="2"/>
  <c r="N823" i="2"/>
  <c r="F823" i="2"/>
  <c r="AB822" i="2"/>
  <c r="AA822" i="2"/>
  <c r="Z822" i="2"/>
  <c r="Y822" i="2"/>
  <c r="X822" i="2"/>
  <c r="U822" i="2"/>
  <c r="T822" i="2"/>
  <c r="S822" i="2"/>
  <c r="R822" i="2"/>
  <c r="K822" i="2"/>
  <c r="J822" i="2"/>
  <c r="L822" i="2"/>
  <c r="M822" i="2"/>
  <c r="P822" i="2"/>
  <c r="O822" i="2"/>
  <c r="N822" i="2"/>
  <c r="F822" i="2"/>
  <c r="AB821" i="2"/>
  <c r="AA821" i="2"/>
  <c r="Z821" i="2"/>
  <c r="Y821" i="2"/>
  <c r="X821" i="2"/>
  <c r="U821" i="2"/>
  <c r="T821" i="2"/>
  <c r="S821" i="2"/>
  <c r="R821" i="2"/>
  <c r="K821" i="2"/>
  <c r="J821" i="2"/>
  <c r="L821" i="2"/>
  <c r="M821" i="2"/>
  <c r="P821" i="2"/>
  <c r="O821" i="2"/>
  <c r="N821" i="2"/>
  <c r="F821" i="2"/>
  <c r="AB820" i="2"/>
  <c r="AA820" i="2"/>
  <c r="Z820" i="2"/>
  <c r="Y820" i="2"/>
  <c r="X820" i="2"/>
  <c r="U820" i="2"/>
  <c r="T820" i="2"/>
  <c r="S820" i="2"/>
  <c r="R820" i="2"/>
  <c r="K820" i="2"/>
  <c r="J820" i="2"/>
  <c r="L820" i="2"/>
  <c r="M820" i="2"/>
  <c r="P820" i="2"/>
  <c r="O820" i="2"/>
  <c r="N820" i="2"/>
  <c r="F820" i="2"/>
  <c r="AB819" i="2"/>
  <c r="AA819" i="2"/>
  <c r="Z819" i="2"/>
  <c r="Y819" i="2"/>
  <c r="X819" i="2"/>
  <c r="U819" i="2"/>
  <c r="T819" i="2"/>
  <c r="S819" i="2"/>
  <c r="R819" i="2"/>
  <c r="K819" i="2"/>
  <c r="J819" i="2"/>
  <c r="L819" i="2"/>
  <c r="M819" i="2"/>
  <c r="P819" i="2"/>
  <c r="O819" i="2"/>
  <c r="N819" i="2"/>
  <c r="F819" i="2"/>
  <c r="AB818" i="2"/>
  <c r="AA818" i="2"/>
  <c r="Z818" i="2"/>
  <c r="Y818" i="2"/>
  <c r="X818" i="2"/>
  <c r="U818" i="2"/>
  <c r="T818" i="2"/>
  <c r="S818" i="2"/>
  <c r="R818" i="2"/>
  <c r="K818" i="2"/>
  <c r="J818" i="2"/>
  <c r="L818" i="2"/>
  <c r="M818" i="2"/>
  <c r="P818" i="2"/>
  <c r="O818" i="2"/>
  <c r="N818" i="2"/>
  <c r="F818" i="2"/>
  <c r="AB817" i="2"/>
  <c r="AA817" i="2"/>
  <c r="Z817" i="2"/>
  <c r="Y817" i="2"/>
  <c r="X817" i="2"/>
  <c r="U817" i="2"/>
  <c r="T817" i="2"/>
  <c r="S817" i="2"/>
  <c r="R817" i="2"/>
  <c r="K817" i="2"/>
  <c r="J817" i="2"/>
  <c r="L817" i="2"/>
  <c r="M817" i="2"/>
  <c r="P817" i="2"/>
  <c r="O817" i="2"/>
  <c r="N817" i="2"/>
  <c r="F817" i="2"/>
  <c r="AB816" i="2"/>
  <c r="AA816" i="2"/>
  <c r="Z816" i="2"/>
  <c r="Y816" i="2"/>
  <c r="X816" i="2"/>
  <c r="U816" i="2"/>
  <c r="T816" i="2"/>
  <c r="S816" i="2"/>
  <c r="R816" i="2"/>
  <c r="K816" i="2"/>
  <c r="J816" i="2"/>
  <c r="L816" i="2"/>
  <c r="M816" i="2"/>
  <c r="P816" i="2"/>
  <c r="O816" i="2"/>
  <c r="N816" i="2"/>
  <c r="F816" i="2"/>
  <c r="AB815" i="2"/>
  <c r="AA815" i="2"/>
  <c r="Z815" i="2"/>
  <c r="Y815" i="2"/>
  <c r="X815" i="2"/>
  <c r="U815" i="2"/>
  <c r="T815" i="2"/>
  <c r="S815" i="2"/>
  <c r="R815" i="2"/>
  <c r="K815" i="2"/>
  <c r="J815" i="2"/>
  <c r="L815" i="2"/>
  <c r="M815" i="2"/>
  <c r="P815" i="2"/>
  <c r="O815" i="2"/>
  <c r="N815" i="2"/>
  <c r="F815" i="2"/>
  <c r="AB814" i="2"/>
  <c r="AA814" i="2"/>
  <c r="Z814" i="2"/>
  <c r="Y814" i="2"/>
  <c r="X814" i="2"/>
  <c r="U814" i="2"/>
  <c r="T814" i="2"/>
  <c r="S814" i="2"/>
  <c r="R814" i="2"/>
  <c r="K814" i="2"/>
  <c r="J814" i="2"/>
  <c r="L814" i="2"/>
  <c r="M814" i="2"/>
  <c r="P814" i="2"/>
  <c r="O814" i="2"/>
  <c r="N814" i="2"/>
  <c r="F814" i="2"/>
  <c r="AB813" i="2"/>
  <c r="AA813" i="2"/>
  <c r="Z813" i="2"/>
  <c r="Y813" i="2"/>
  <c r="X813" i="2"/>
  <c r="U813" i="2"/>
  <c r="T813" i="2"/>
  <c r="S813" i="2"/>
  <c r="R813" i="2"/>
  <c r="K813" i="2"/>
  <c r="J813" i="2"/>
  <c r="L813" i="2"/>
  <c r="M813" i="2"/>
  <c r="P813" i="2"/>
  <c r="O813" i="2"/>
  <c r="N813" i="2"/>
  <c r="F813" i="2"/>
  <c r="AB812" i="2"/>
  <c r="AA812" i="2"/>
  <c r="Z812" i="2"/>
  <c r="Y812" i="2"/>
  <c r="X812" i="2"/>
  <c r="U812" i="2"/>
  <c r="T812" i="2"/>
  <c r="S812" i="2"/>
  <c r="R812" i="2"/>
  <c r="K812" i="2"/>
  <c r="J812" i="2"/>
  <c r="L812" i="2"/>
  <c r="M812" i="2"/>
  <c r="P812" i="2"/>
  <c r="O812" i="2"/>
  <c r="N812" i="2"/>
  <c r="F812" i="2"/>
  <c r="AB811" i="2"/>
  <c r="AA811" i="2"/>
  <c r="Z811" i="2"/>
  <c r="Y811" i="2"/>
  <c r="X811" i="2"/>
  <c r="U811" i="2"/>
  <c r="T811" i="2"/>
  <c r="S811" i="2"/>
  <c r="R811" i="2"/>
  <c r="K811" i="2"/>
  <c r="J811" i="2"/>
  <c r="L811" i="2"/>
  <c r="M811" i="2"/>
  <c r="P811" i="2"/>
  <c r="O811" i="2"/>
  <c r="N811" i="2"/>
  <c r="F811" i="2"/>
  <c r="AB810" i="2"/>
  <c r="AA810" i="2"/>
  <c r="Z810" i="2"/>
  <c r="Y810" i="2"/>
  <c r="X810" i="2"/>
  <c r="U810" i="2"/>
  <c r="T810" i="2"/>
  <c r="S810" i="2"/>
  <c r="R810" i="2"/>
  <c r="K810" i="2"/>
  <c r="J810" i="2"/>
  <c r="L810" i="2"/>
  <c r="M810" i="2"/>
  <c r="P810" i="2"/>
  <c r="O810" i="2"/>
  <c r="N810" i="2"/>
  <c r="F810" i="2"/>
  <c r="AB809" i="2"/>
  <c r="AA809" i="2"/>
  <c r="Z809" i="2"/>
  <c r="Y809" i="2"/>
  <c r="X809" i="2"/>
  <c r="U809" i="2"/>
  <c r="T809" i="2"/>
  <c r="S809" i="2"/>
  <c r="R809" i="2"/>
  <c r="K809" i="2"/>
  <c r="J809" i="2"/>
  <c r="L809" i="2"/>
  <c r="M809" i="2"/>
  <c r="P809" i="2"/>
  <c r="O809" i="2"/>
  <c r="N809" i="2"/>
  <c r="F809" i="2"/>
  <c r="AB808" i="2"/>
  <c r="AA808" i="2"/>
  <c r="Z808" i="2"/>
  <c r="Y808" i="2"/>
  <c r="X808" i="2"/>
  <c r="U808" i="2"/>
  <c r="T808" i="2"/>
  <c r="S808" i="2"/>
  <c r="R808" i="2"/>
  <c r="K808" i="2"/>
  <c r="J808" i="2"/>
  <c r="L808" i="2"/>
  <c r="M808" i="2"/>
  <c r="P808" i="2"/>
  <c r="O808" i="2"/>
  <c r="N808" i="2"/>
  <c r="F808" i="2"/>
  <c r="AB807" i="2"/>
  <c r="AA807" i="2"/>
  <c r="Z807" i="2"/>
  <c r="Y807" i="2"/>
  <c r="X807" i="2"/>
  <c r="U807" i="2"/>
  <c r="T807" i="2"/>
  <c r="S807" i="2"/>
  <c r="R807" i="2"/>
  <c r="K807" i="2"/>
  <c r="J807" i="2"/>
  <c r="L807" i="2"/>
  <c r="M807" i="2"/>
  <c r="P807" i="2"/>
  <c r="O807" i="2"/>
  <c r="N807" i="2"/>
  <c r="F807" i="2"/>
  <c r="AB806" i="2"/>
  <c r="AA806" i="2"/>
  <c r="Z806" i="2"/>
  <c r="Y806" i="2"/>
  <c r="X806" i="2"/>
  <c r="U806" i="2"/>
  <c r="T806" i="2"/>
  <c r="S806" i="2"/>
  <c r="R806" i="2"/>
  <c r="K806" i="2"/>
  <c r="J806" i="2"/>
  <c r="L806" i="2"/>
  <c r="M806" i="2"/>
  <c r="P806" i="2"/>
  <c r="O806" i="2"/>
  <c r="N806" i="2"/>
  <c r="F806" i="2"/>
  <c r="AB805" i="2"/>
  <c r="AA805" i="2"/>
  <c r="Z805" i="2"/>
  <c r="Y805" i="2"/>
  <c r="X805" i="2"/>
  <c r="U805" i="2"/>
  <c r="T805" i="2"/>
  <c r="S805" i="2"/>
  <c r="R805" i="2"/>
  <c r="K805" i="2"/>
  <c r="J805" i="2"/>
  <c r="L805" i="2"/>
  <c r="M805" i="2"/>
  <c r="P805" i="2"/>
  <c r="O805" i="2"/>
  <c r="N805" i="2"/>
  <c r="F805" i="2"/>
  <c r="AB804" i="2"/>
  <c r="AA804" i="2"/>
  <c r="Z804" i="2"/>
  <c r="Y804" i="2"/>
  <c r="X804" i="2"/>
  <c r="U804" i="2"/>
  <c r="T804" i="2"/>
  <c r="S804" i="2"/>
  <c r="R804" i="2"/>
  <c r="K804" i="2"/>
  <c r="J804" i="2"/>
  <c r="L804" i="2"/>
  <c r="M804" i="2"/>
  <c r="P804" i="2"/>
  <c r="O804" i="2"/>
  <c r="N804" i="2"/>
  <c r="F804" i="2"/>
  <c r="AB803" i="2"/>
  <c r="AA803" i="2"/>
  <c r="Z803" i="2"/>
  <c r="Y803" i="2"/>
  <c r="X803" i="2"/>
  <c r="U803" i="2"/>
  <c r="T803" i="2"/>
  <c r="S803" i="2"/>
  <c r="R803" i="2"/>
  <c r="K803" i="2"/>
  <c r="J803" i="2"/>
  <c r="L803" i="2"/>
  <c r="M803" i="2"/>
  <c r="P803" i="2"/>
  <c r="O803" i="2"/>
  <c r="N803" i="2"/>
  <c r="F803" i="2"/>
  <c r="AB802" i="2"/>
  <c r="AA802" i="2"/>
  <c r="Z802" i="2"/>
  <c r="Y802" i="2"/>
  <c r="X802" i="2"/>
  <c r="U802" i="2"/>
  <c r="T802" i="2"/>
  <c r="S802" i="2"/>
  <c r="R802" i="2"/>
  <c r="K802" i="2"/>
  <c r="J802" i="2"/>
  <c r="L802" i="2"/>
  <c r="M802" i="2"/>
  <c r="P802" i="2"/>
  <c r="O802" i="2"/>
  <c r="N802" i="2"/>
  <c r="F802" i="2"/>
  <c r="AB801" i="2"/>
  <c r="AA801" i="2"/>
  <c r="Z801" i="2"/>
  <c r="Y801" i="2"/>
  <c r="X801" i="2"/>
  <c r="U801" i="2"/>
  <c r="T801" i="2"/>
  <c r="S801" i="2"/>
  <c r="R801" i="2"/>
  <c r="K801" i="2"/>
  <c r="J801" i="2"/>
  <c r="L801" i="2"/>
  <c r="M801" i="2"/>
  <c r="P801" i="2"/>
  <c r="O801" i="2"/>
  <c r="N801" i="2"/>
  <c r="F801" i="2"/>
  <c r="AB800" i="2"/>
  <c r="AA800" i="2"/>
  <c r="Z800" i="2"/>
  <c r="Y800" i="2"/>
  <c r="X800" i="2"/>
  <c r="U800" i="2"/>
  <c r="T800" i="2"/>
  <c r="S800" i="2"/>
  <c r="R800" i="2"/>
  <c r="K800" i="2"/>
  <c r="J800" i="2"/>
  <c r="L800" i="2"/>
  <c r="M800" i="2"/>
  <c r="P800" i="2"/>
  <c r="O800" i="2"/>
  <c r="N800" i="2"/>
  <c r="F800" i="2"/>
  <c r="AB799" i="2"/>
  <c r="AA799" i="2"/>
  <c r="Z799" i="2"/>
  <c r="Y799" i="2"/>
  <c r="X799" i="2"/>
  <c r="U799" i="2"/>
  <c r="T799" i="2"/>
  <c r="S799" i="2"/>
  <c r="R799" i="2"/>
  <c r="K799" i="2"/>
  <c r="J799" i="2"/>
  <c r="L799" i="2"/>
  <c r="M799" i="2"/>
  <c r="P799" i="2"/>
  <c r="O799" i="2"/>
  <c r="N799" i="2"/>
  <c r="F799" i="2"/>
  <c r="AB798" i="2"/>
  <c r="AA798" i="2"/>
  <c r="Z798" i="2"/>
  <c r="Y798" i="2"/>
  <c r="X798" i="2"/>
  <c r="U798" i="2"/>
  <c r="T798" i="2"/>
  <c r="S798" i="2"/>
  <c r="R798" i="2"/>
  <c r="K798" i="2"/>
  <c r="J798" i="2"/>
  <c r="L798" i="2"/>
  <c r="M798" i="2"/>
  <c r="P798" i="2"/>
  <c r="O798" i="2"/>
  <c r="N798" i="2"/>
  <c r="F798" i="2"/>
  <c r="AB797" i="2"/>
  <c r="AA797" i="2"/>
  <c r="Z797" i="2"/>
  <c r="Y797" i="2"/>
  <c r="X797" i="2"/>
  <c r="U797" i="2"/>
  <c r="T797" i="2"/>
  <c r="S797" i="2"/>
  <c r="R797" i="2"/>
  <c r="K797" i="2"/>
  <c r="J797" i="2"/>
  <c r="L797" i="2"/>
  <c r="M797" i="2"/>
  <c r="P797" i="2"/>
  <c r="O797" i="2"/>
  <c r="N797" i="2"/>
  <c r="F797" i="2"/>
  <c r="AB796" i="2"/>
  <c r="AA796" i="2"/>
  <c r="Z796" i="2"/>
  <c r="Y796" i="2"/>
  <c r="X796" i="2"/>
  <c r="U796" i="2"/>
  <c r="T796" i="2"/>
  <c r="S796" i="2"/>
  <c r="R796" i="2"/>
  <c r="K796" i="2"/>
  <c r="J796" i="2"/>
  <c r="L796" i="2"/>
  <c r="M796" i="2"/>
  <c r="P796" i="2"/>
  <c r="O796" i="2"/>
  <c r="N796" i="2"/>
  <c r="F796" i="2"/>
  <c r="AB795" i="2"/>
  <c r="AA795" i="2"/>
  <c r="Z795" i="2"/>
  <c r="Y795" i="2"/>
  <c r="X795" i="2"/>
  <c r="U795" i="2"/>
  <c r="T795" i="2"/>
  <c r="S795" i="2"/>
  <c r="R795" i="2"/>
  <c r="K795" i="2"/>
  <c r="J795" i="2"/>
  <c r="L795" i="2"/>
  <c r="M795" i="2"/>
  <c r="P795" i="2"/>
  <c r="O795" i="2"/>
  <c r="N795" i="2"/>
  <c r="F795" i="2"/>
  <c r="AB794" i="2"/>
  <c r="AA794" i="2"/>
  <c r="Z794" i="2"/>
  <c r="Y794" i="2"/>
  <c r="X794" i="2"/>
  <c r="U794" i="2"/>
  <c r="T794" i="2"/>
  <c r="S794" i="2"/>
  <c r="R794" i="2"/>
  <c r="K794" i="2"/>
  <c r="J794" i="2"/>
  <c r="L794" i="2"/>
  <c r="M794" i="2"/>
  <c r="P794" i="2"/>
  <c r="O794" i="2"/>
  <c r="N794" i="2"/>
  <c r="F794" i="2"/>
  <c r="AB793" i="2"/>
  <c r="AA793" i="2"/>
  <c r="Z793" i="2"/>
  <c r="Y793" i="2"/>
  <c r="X793" i="2"/>
  <c r="U793" i="2"/>
  <c r="T793" i="2"/>
  <c r="S793" i="2"/>
  <c r="R793" i="2"/>
  <c r="K793" i="2"/>
  <c r="J793" i="2"/>
  <c r="L793" i="2"/>
  <c r="M793" i="2"/>
  <c r="P793" i="2"/>
  <c r="O793" i="2"/>
  <c r="N793" i="2"/>
  <c r="F793" i="2"/>
  <c r="AB792" i="2"/>
  <c r="AA792" i="2"/>
  <c r="Z792" i="2"/>
  <c r="Y792" i="2"/>
  <c r="X792" i="2"/>
  <c r="U792" i="2"/>
  <c r="T792" i="2"/>
  <c r="S792" i="2"/>
  <c r="R792" i="2"/>
  <c r="K792" i="2"/>
  <c r="J792" i="2"/>
  <c r="L792" i="2"/>
  <c r="M792" i="2"/>
  <c r="P792" i="2"/>
  <c r="O792" i="2"/>
  <c r="N792" i="2"/>
  <c r="F792" i="2"/>
  <c r="AB791" i="2"/>
  <c r="AA791" i="2"/>
  <c r="Z791" i="2"/>
  <c r="Y791" i="2"/>
  <c r="X791" i="2"/>
  <c r="U791" i="2"/>
  <c r="T791" i="2"/>
  <c r="S791" i="2"/>
  <c r="R791" i="2"/>
  <c r="K791" i="2"/>
  <c r="J791" i="2"/>
  <c r="L791" i="2"/>
  <c r="M791" i="2"/>
  <c r="P791" i="2"/>
  <c r="O791" i="2"/>
  <c r="N791" i="2"/>
  <c r="F791" i="2"/>
  <c r="AB790" i="2"/>
  <c r="AA790" i="2"/>
  <c r="Z790" i="2"/>
  <c r="Y790" i="2"/>
  <c r="X790" i="2"/>
  <c r="U790" i="2"/>
  <c r="T790" i="2"/>
  <c r="S790" i="2"/>
  <c r="R790" i="2"/>
  <c r="K790" i="2"/>
  <c r="J790" i="2"/>
  <c r="L790" i="2"/>
  <c r="M790" i="2"/>
  <c r="P790" i="2"/>
  <c r="O790" i="2"/>
  <c r="N790" i="2"/>
  <c r="F790" i="2"/>
  <c r="AB789" i="2"/>
  <c r="AA789" i="2"/>
  <c r="Z789" i="2"/>
  <c r="Y789" i="2"/>
  <c r="X789" i="2"/>
  <c r="U789" i="2"/>
  <c r="T789" i="2"/>
  <c r="S789" i="2"/>
  <c r="R789" i="2"/>
  <c r="K789" i="2"/>
  <c r="J789" i="2"/>
  <c r="L789" i="2"/>
  <c r="M789" i="2"/>
  <c r="P789" i="2"/>
  <c r="O789" i="2"/>
  <c r="N789" i="2"/>
  <c r="F789" i="2"/>
  <c r="AB788" i="2"/>
  <c r="AA788" i="2"/>
  <c r="Z788" i="2"/>
  <c r="Y788" i="2"/>
  <c r="X788" i="2"/>
  <c r="U788" i="2"/>
  <c r="T788" i="2"/>
  <c r="S788" i="2"/>
  <c r="R788" i="2"/>
  <c r="K788" i="2"/>
  <c r="J788" i="2"/>
  <c r="L788" i="2"/>
  <c r="M788" i="2"/>
  <c r="P788" i="2"/>
  <c r="O788" i="2"/>
  <c r="N788" i="2"/>
  <c r="F788" i="2"/>
  <c r="AB787" i="2"/>
  <c r="AA787" i="2"/>
  <c r="Z787" i="2"/>
  <c r="Y787" i="2"/>
  <c r="X787" i="2"/>
  <c r="U787" i="2"/>
  <c r="T787" i="2"/>
  <c r="S787" i="2"/>
  <c r="R787" i="2"/>
  <c r="K787" i="2"/>
  <c r="J787" i="2"/>
  <c r="L787" i="2"/>
  <c r="M787" i="2"/>
  <c r="P787" i="2"/>
  <c r="O787" i="2"/>
  <c r="N787" i="2"/>
  <c r="F787" i="2"/>
  <c r="AB786" i="2"/>
  <c r="AA786" i="2"/>
  <c r="Z786" i="2"/>
  <c r="Y786" i="2"/>
  <c r="X786" i="2"/>
  <c r="U786" i="2"/>
  <c r="T786" i="2"/>
  <c r="S786" i="2"/>
  <c r="R786" i="2"/>
  <c r="K786" i="2"/>
  <c r="J786" i="2"/>
  <c r="L786" i="2"/>
  <c r="M786" i="2"/>
  <c r="P786" i="2"/>
  <c r="O786" i="2"/>
  <c r="N786" i="2"/>
  <c r="F786" i="2"/>
  <c r="AB785" i="2"/>
  <c r="AA785" i="2"/>
  <c r="Z785" i="2"/>
  <c r="Y785" i="2"/>
  <c r="X785" i="2"/>
  <c r="U785" i="2"/>
  <c r="T785" i="2"/>
  <c r="S785" i="2"/>
  <c r="R785" i="2"/>
  <c r="K785" i="2"/>
  <c r="J785" i="2"/>
  <c r="L785" i="2"/>
  <c r="M785" i="2"/>
  <c r="P785" i="2"/>
  <c r="O785" i="2"/>
  <c r="N785" i="2"/>
  <c r="F785" i="2"/>
  <c r="AB784" i="2"/>
  <c r="AA784" i="2"/>
  <c r="Z784" i="2"/>
  <c r="Y784" i="2"/>
  <c r="X784" i="2"/>
  <c r="U784" i="2"/>
  <c r="T784" i="2"/>
  <c r="S784" i="2"/>
  <c r="R784" i="2"/>
  <c r="K784" i="2"/>
  <c r="J784" i="2"/>
  <c r="L784" i="2"/>
  <c r="M784" i="2"/>
  <c r="P784" i="2"/>
  <c r="O784" i="2"/>
  <c r="N784" i="2"/>
  <c r="F784" i="2"/>
  <c r="AB783" i="2"/>
  <c r="AA783" i="2"/>
  <c r="Z783" i="2"/>
  <c r="Y783" i="2"/>
  <c r="X783" i="2"/>
  <c r="U783" i="2"/>
  <c r="T783" i="2"/>
  <c r="S783" i="2"/>
  <c r="R783" i="2"/>
  <c r="K783" i="2"/>
  <c r="J783" i="2"/>
  <c r="L783" i="2"/>
  <c r="M783" i="2"/>
  <c r="P783" i="2"/>
  <c r="O783" i="2"/>
  <c r="N783" i="2"/>
  <c r="F783" i="2"/>
  <c r="AB782" i="2"/>
  <c r="AA782" i="2"/>
  <c r="Z782" i="2"/>
  <c r="Y782" i="2"/>
  <c r="X782" i="2"/>
  <c r="U782" i="2"/>
  <c r="T782" i="2"/>
  <c r="S782" i="2"/>
  <c r="R782" i="2"/>
  <c r="K782" i="2"/>
  <c r="J782" i="2"/>
  <c r="L782" i="2"/>
  <c r="M782" i="2"/>
  <c r="P782" i="2"/>
  <c r="O782" i="2"/>
  <c r="N782" i="2"/>
  <c r="F782" i="2"/>
  <c r="AB781" i="2"/>
  <c r="AA781" i="2"/>
  <c r="Z781" i="2"/>
  <c r="Y781" i="2"/>
  <c r="X781" i="2"/>
  <c r="U781" i="2"/>
  <c r="T781" i="2"/>
  <c r="S781" i="2"/>
  <c r="R781" i="2"/>
  <c r="K781" i="2"/>
  <c r="J781" i="2"/>
  <c r="L781" i="2"/>
  <c r="M781" i="2"/>
  <c r="P781" i="2"/>
  <c r="O781" i="2"/>
  <c r="N781" i="2"/>
  <c r="F781" i="2"/>
  <c r="AB780" i="2"/>
  <c r="AA780" i="2"/>
  <c r="Z780" i="2"/>
  <c r="Y780" i="2"/>
  <c r="X780" i="2"/>
  <c r="U780" i="2"/>
  <c r="T780" i="2"/>
  <c r="S780" i="2"/>
  <c r="R780" i="2"/>
  <c r="K780" i="2"/>
  <c r="J780" i="2"/>
  <c r="L780" i="2"/>
  <c r="M780" i="2"/>
  <c r="P780" i="2"/>
  <c r="O780" i="2"/>
  <c r="N780" i="2"/>
  <c r="F780" i="2"/>
  <c r="AB779" i="2"/>
  <c r="AA779" i="2"/>
  <c r="Z779" i="2"/>
  <c r="Y779" i="2"/>
  <c r="X779" i="2"/>
  <c r="U779" i="2"/>
  <c r="T779" i="2"/>
  <c r="S779" i="2"/>
  <c r="R779" i="2"/>
  <c r="K779" i="2"/>
  <c r="J779" i="2"/>
  <c r="L779" i="2"/>
  <c r="M779" i="2"/>
  <c r="P779" i="2"/>
  <c r="O779" i="2"/>
  <c r="N779" i="2"/>
  <c r="F779" i="2"/>
  <c r="AB778" i="2"/>
  <c r="AA778" i="2"/>
  <c r="Z778" i="2"/>
  <c r="Y778" i="2"/>
  <c r="X778" i="2"/>
  <c r="U778" i="2"/>
  <c r="T778" i="2"/>
  <c r="S778" i="2"/>
  <c r="R778" i="2"/>
  <c r="K778" i="2"/>
  <c r="J778" i="2"/>
  <c r="L778" i="2"/>
  <c r="M778" i="2"/>
  <c r="P778" i="2"/>
  <c r="O778" i="2"/>
  <c r="N778" i="2"/>
  <c r="F778" i="2"/>
  <c r="AB777" i="2"/>
  <c r="AA777" i="2"/>
  <c r="Z777" i="2"/>
  <c r="Y777" i="2"/>
  <c r="X777" i="2"/>
  <c r="U777" i="2"/>
  <c r="T777" i="2"/>
  <c r="S777" i="2"/>
  <c r="R777" i="2"/>
  <c r="K777" i="2"/>
  <c r="J777" i="2"/>
  <c r="L777" i="2"/>
  <c r="M777" i="2"/>
  <c r="P777" i="2"/>
  <c r="O777" i="2"/>
  <c r="N777" i="2"/>
  <c r="F777" i="2"/>
  <c r="AB776" i="2"/>
  <c r="AA776" i="2"/>
  <c r="Z776" i="2"/>
  <c r="Y776" i="2"/>
  <c r="X776" i="2"/>
  <c r="U776" i="2"/>
  <c r="T776" i="2"/>
  <c r="S776" i="2"/>
  <c r="R776" i="2"/>
  <c r="K776" i="2"/>
  <c r="J776" i="2"/>
  <c r="L776" i="2"/>
  <c r="M776" i="2"/>
  <c r="P776" i="2"/>
  <c r="O776" i="2"/>
  <c r="N776" i="2"/>
  <c r="F776" i="2"/>
  <c r="AB775" i="2"/>
  <c r="AA775" i="2"/>
  <c r="Z775" i="2"/>
  <c r="Y775" i="2"/>
  <c r="X775" i="2"/>
  <c r="U775" i="2"/>
  <c r="T775" i="2"/>
  <c r="S775" i="2"/>
  <c r="R775" i="2"/>
  <c r="K775" i="2"/>
  <c r="J775" i="2"/>
  <c r="L775" i="2"/>
  <c r="M775" i="2"/>
  <c r="P775" i="2"/>
  <c r="O775" i="2"/>
  <c r="N775" i="2"/>
  <c r="F775" i="2"/>
  <c r="AB774" i="2"/>
  <c r="AA774" i="2"/>
  <c r="Z774" i="2"/>
  <c r="Y774" i="2"/>
  <c r="X774" i="2"/>
  <c r="U774" i="2"/>
  <c r="T774" i="2"/>
  <c r="S774" i="2"/>
  <c r="R774" i="2"/>
  <c r="K774" i="2"/>
  <c r="J774" i="2"/>
  <c r="L774" i="2"/>
  <c r="M774" i="2"/>
  <c r="P774" i="2"/>
  <c r="O774" i="2"/>
  <c r="N774" i="2"/>
  <c r="F774" i="2"/>
  <c r="AB773" i="2"/>
  <c r="AA773" i="2"/>
  <c r="Z773" i="2"/>
  <c r="Y773" i="2"/>
  <c r="X773" i="2"/>
  <c r="U773" i="2"/>
  <c r="T773" i="2"/>
  <c r="S773" i="2"/>
  <c r="R773" i="2"/>
  <c r="K773" i="2"/>
  <c r="J773" i="2"/>
  <c r="L773" i="2"/>
  <c r="M773" i="2"/>
  <c r="P773" i="2"/>
  <c r="O773" i="2"/>
  <c r="N773" i="2"/>
  <c r="F773" i="2"/>
  <c r="AB772" i="2"/>
  <c r="AA772" i="2"/>
  <c r="Z772" i="2"/>
  <c r="Y772" i="2"/>
  <c r="X772" i="2"/>
  <c r="U772" i="2"/>
  <c r="T772" i="2"/>
  <c r="S772" i="2"/>
  <c r="R772" i="2"/>
  <c r="K772" i="2"/>
  <c r="J772" i="2"/>
  <c r="L772" i="2"/>
  <c r="M772" i="2"/>
  <c r="P772" i="2"/>
  <c r="O772" i="2"/>
  <c r="N772" i="2"/>
  <c r="F772" i="2"/>
  <c r="AB771" i="2"/>
  <c r="AA771" i="2"/>
  <c r="Z771" i="2"/>
  <c r="Y771" i="2"/>
  <c r="X771" i="2"/>
  <c r="U771" i="2"/>
  <c r="T771" i="2"/>
  <c r="S771" i="2"/>
  <c r="R771" i="2"/>
  <c r="K771" i="2"/>
  <c r="J771" i="2"/>
  <c r="L771" i="2"/>
  <c r="M771" i="2"/>
  <c r="P771" i="2"/>
  <c r="O771" i="2"/>
  <c r="N771" i="2"/>
  <c r="F771" i="2"/>
  <c r="AB770" i="2"/>
  <c r="AA770" i="2"/>
  <c r="Z770" i="2"/>
  <c r="Y770" i="2"/>
  <c r="X770" i="2"/>
  <c r="U770" i="2"/>
  <c r="T770" i="2"/>
  <c r="S770" i="2"/>
  <c r="R770" i="2"/>
  <c r="K770" i="2"/>
  <c r="J770" i="2"/>
  <c r="L770" i="2"/>
  <c r="M770" i="2"/>
  <c r="P770" i="2"/>
  <c r="O770" i="2"/>
  <c r="N770" i="2"/>
  <c r="F770" i="2"/>
  <c r="AB769" i="2"/>
  <c r="AA769" i="2"/>
  <c r="Z769" i="2"/>
  <c r="Y769" i="2"/>
  <c r="X769" i="2"/>
  <c r="U769" i="2"/>
  <c r="T769" i="2"/>
  <c r="S769" i="2"/>
  <c r="R769" i="2"/>
  <c r="K769" i="2"/>
  <c r="J769" i="2"/>
  <c r="L769" i="2"/>
  <c r="M769" i="2"/>
  <c r="P769" i="2"/>
  <c r="O769" i="2"/>
  <c r="N769" i="2"/>
  <c r="F769" i="2"/>
  <c r="AB768" i="2"/>
  <c r="AA768" i="2"/>
  <c r="Z768" i="2"/>
  <c r="Y768" i="2"/>
  <c r="X768" i="2"/>
  <c r="U768" i="2"/>
  <c r="T768" i="2"/>
  <c r="S768" i="2"/>
  <c r="R768" i="2"/>
  <c r="K768" i="2"/>
  <c r="J768" i="2"/>
  <c r="L768" i="2"/>
  <c r="M768" i="2"/>
  <c r="P768" i="2"/>
  <c r="O768" i="2"/>
  <c r="N768" i="2"/>
  <c r="F768" i="2"/>
  <c r="AB767" i="2"/>
  <c r="AA767" i="2"/>
  <c r="Z767" i="2"/>
  <c r="Y767" i="2"/>
  <c r="X767" i="2"/>
  <c r="U767" i="2"/>
  <c r="T767" i="2"/>
  <c r="S767" i="2"/>
  <c r="R767" i="2"/>
  <c r="K767" i="2"/>
  <c r="J767" i="2"/>
  <c r="L767" i="2"/>
  <c r="M767" i="2"/>
  <c r="P767" i="2"/>
  <c r="O767" i="2"/>
  <c r="N767" i="2"/>
  <c r="F767" i="2"/>
  <c r="AB766" i="2"/>
  <c r="AA766" i="2"/>
  <c r="Z766" i="2"/>
  <c r="Y766" i="2"/>
  <c r="X766" i="2"/>
  <c r="U766" i="2"/>
  <c r="T766" i="2"/>
  <c r="S766" i="2"/>
  <c r="R766" i="2"/>
  <c r="K766" i="2"/>
  <c r="J766" i="2"/>
  <c r="L766" i="2"/>
  <c r="M766" i="2"/>
  <c r="P766" i="2"/>
  <c r="O766" i="2"/>
  <c r="N766" i="2"/>
  <c r="F766" i="2"/>
  <c r="AB765" i="2"/>
  <c r="AA765" i="2"/>
  <c r="Z765" i="2"/>
  <c r="Y765" i="2"/>
  <c r="X765" i="2"/>
  <c r="U765" i="2"/>
  <c r="T765" i="2"/>
  <c r="S765" i="2"/>
  <c r="R765" i="2"/>
  <c r="K765" i="2"/>
  <c r="J765" i="2"/>
  <c r="L765" i="2"/>
  <c r="M765" i="2"/>
  <c r="P765" i="2"/>
  <c r="O765" i="2"/>
  <c r="N765" i="2"/>
  <c r="F765" i="2"/>
  <c r="AB764" i="2"/>
  <c r="AA764" i="2"/>
  <c r="Z764" i="2"/>
  <c r="Y764" i="2"/>
  <c r="X764" i="2"/>
  <c r="U764" i="2"/>
  <c r="T764" i="2"/>
  <c r="S764" i="2"/>
  <c r="R764" i="2"/>
  <c r="K764" i="2"/>
  <c r="J764" i="2"/>
  <c r="L764" i="2"/>
  <c r="M764" i="2"/>
  <c r="P764" i="2"/>
  <c r="O764" i="2"/>
  <c r="N764" i="2"/>
  <c r="F764" i="2"/>
  <c r="AB763" i="2"/>
  <c r="AA763" i="2"/>
  <c r="Z763" i="2"/>
  <c r="Y763" i="2"/>
  <c r="X763" i="2"/>
  <c r="U763" i="2"/>
  <c r="T763" i="2"/>
  <c r="S763" i="2"/>
  <c r="R763" i="2"/>
  <c r="K763" i="2"/>
  <c r="J763" i="2"/>
  <c r="L763" i="2"/>
  <c r="M763" i="2"/>
  <c r="P763" i="2"/>
  <c r="O763" i="2"/>
  <c r="N763" i="2"/>
  <c r="F763" i="2"/>
  <c r="AB762" i="2"/>
  <c r="AA762" i="2"/>
  <c r="Z762" i="2"/>
  <c r="Y762" i="2"/>
  <c r="X762" i="2"/>
  <c r="U762" i="2"/>
  <c r="T762" i="2"/>
  <c r="S762" i="2"/>
  <c r="R762" i="2"/>
  <c r="K762" i="2"/>
  <c r="J762" i="2"/>
  <c r="L762" i="2"/>
  <c r="M762" i="2"/>
  <c r="P762" i="2"/>
  <c r="O762" i="2"/>
  <c r="N762" i="2"/>
  <c r="F762" i="2"/>
  <c r="AB761" i="2"/>
  <c r="AA761" i="2"/>
  <c r="Z761" i="2"/>
  <c r="Y761" i="2"/>
  <c r="X761" i="2"/>
  <c r="U761" i="2"/>
  <c r="T761" i="2"/>
  <c r="S761" i="2"/>
  <c r="R761" i="2"/>
  <c r="K761" i="2"/>
  <c r="J761" i="2"/>
  <c r="L761" i="2"/>
  <c r="M761" i="2"/>
  <c r="P761" i="2"/>
  <c r="O761" i="2"/>
  <c r="N761" i="2"/>
  <c r="F761" i="2"/>
  <c r="AB760" i="2"/>
  <c r="AA760" i="2"/>
  <c r="Z760" i="2"/>
  <c r="Y760" i="2"/>
  <c r="X760" i="2"/>
  <c r="U760" i="2"/>
  <c r="T760" i="2"/>
  <c r="S760" i="2"/>
  <c r="R760" i="2"/>
  <c r="K760" i="2"/>
  <c r="J760" i="2"/>
  <c r="L760" i="2"/>
  <c r="M760" i="2"/>
  <c r="P760" i="2"/>
  <c r="O760" i="2"/>
  <c r="N760" i="2"/>
  <c r="F760" i="2"/>
  <c r="AB759" i="2"/>
  <c r="AA759" i="2"/>
  <c r="Z759" i="2"/>
  <c r="Y759" i="2"/>
  <c r="X759" i="2"/>
  <c r="U759" i="2"/>
  <c r="T759" i="2"/>
  <c r="S759" i="2"/>
  <c r="R759" i="2"/>
  <c r="K759" i="2"/>
  <c r="J759" i="2"/>
  <c r="L759" i="2"/>
  <c r="M759" i="2"/>
  <c r="P759" i="2"/>
  <c r="O759" i="2"/>
  <c r="N759" i="2"/>
  <c r="F759" i="2"/>
  <c r="AB758" i="2"/>
  <c r="AA758" i="2"/>
  <c r="Z758" i="2"/>
  <c r="Y758" i="2"/>
  <c r="X758" i="2"/>
  <c r="U758" i="2"/>
  <c r="T758" i="2"/>
  <c r="S758" i="2"/>
  <c r="R758" i="2"/>
  <c r="K758" i="2"/>
  <c r="J758" i="2"/>
  <c r="L758" i="2"/>
  <c r="M758" i="2"/>
  <c r="P758" i="2"/>
  <c r="O758" i="2"/>
  <c r="N758" i="2"/>
  <c r="F758" i="2"/>
  <c r="AB757" i="2"/>
  <c r="AA757" i="2"/>
  <c r="Z757" i="2"/>
  <c r="Y757" i="2"/>
  <c r="X757" i="2"/>
  <c r="U757" i="2"/>
  <c r="T757" i="2"/>
  <c r="S757" i="2"/>
  <c r="R757" i="2"/>
  <c r="K757" i="2"/>
  <c r="J757" i="2"/>
  <c r="L757" i="2"/>
  <c r="M757" i="2"/>
  <c r="P757" i="2"/>
  <c r="O757" i="2"/>
  <c r="N757" i="2"/>
  <c r="F757" i="2"/>
  <c r="AB756" i="2"/>
  <c r="AA756" i="2"/>
  <c r="Z756" i="2"/>
  <c r="Y756" i="2"/>
  <c r="X756" i="2"/>
  <c r="U756" i="2"/>
  <c r="T756" i="2"/>
  <c r="S756" i="2"/>
  <c r="R756" i="2"/>
  <c r="K756" i="2"/>
  <c r="J756" i="2"/>
  <c r="L756" i="2"/>
  <c r="M756" i="2"/>
  <c r="P756" i="2"/>
  <c r="O756" i="2"/>
  <c r="N756" i="2"/>
  <c r="F756" i="2"/>
  <c r="AB755" i="2"/>
  <c r="AA755" i="2"/>
  <c r="Z755" i="2"/>
  <c r="Y755" i="2"/>
  <c r="X755" i="2"/>
  <c r="U755" i="2"/>
  <c r="T755" i="2"/>
  <c r="S755" i="2"/>
  <c r="R755" i="2"/>
  <c r="K755" i="2"/>
  <c r="J755" i="2"/>
  <c r="L755" i="2"/>
  <c r="M755" i="2"/>
  <c r="P755" i="2"/>
  <c r="O755" i="2"/>
  <c r="N755" i="2"/>
  <c r="F755" i="2"/>
  <c r="AB754" i="2"/>
  <c r="AA754" i="2"/>
  <c r="Z754" i="2"/>
  <c r="Y754" i="2"/>
  <c r="X754" i="2"/>
  <c r="U754" i="2"/>
  <c r="T754" i="2"/>
  <c r="S754" i="2"/>
  <c r="R754" i="2"/>
  <c r="K754" i="2"/>
  <c r="J754" i="2"/>
  <c r="L754" i="2"/>
  <c r="M754" i="2"/>
  <c r="P754" i="2"/>
  <c r="O754" i="2"/>
  <c r="N754" i="2"/>
  <c r="F754" i="2"/>
  <c r="AB753" i="2"/>
  <c r="AA753" i="2"/>
  <c r="Z753" i="2"/>
  <c r="Y753" i="2"/>
  <c r="X753" i="2"/>
  <c r="U753" i="2"/>
  <c r="T753" i="2"/>
  <c r="S753" i="2"/>
  <c r="R753" i="2"/>
  <c r="K753" i="2"/>
  <c r="J753" i="2"/>
  <c r="L753" i="2"/>
  <c r="M753" i="2"/>
  <c r="P753" i="2"/>
  <c r="O753" i="2"/>
  <c r="N753" i="2"/>
  <c r="F753" i="2"/>
  <c r="AB752" i="2"/>
  <c r="AA752" i="2"/>
  <c r="Z752" i="2"/>
  <c r="Y752" i="2"/>
  <c r="X752" i="2"/>
  <c r="U752" i="2"/>
  <c r="T752" i="2"/>
  <c r="S752" i="2"/>
  <c r="R752" i="2"/>
  <c r="K752" i="2"/>
  <c r="J752" i="2"/>
  <c r="L752" i="2"/>
  <c r="M752" i="2"/>
  <c r="P752" i="2"/>
  <c r="O752" i="2"/>
  <c r="N752" i="2"/>
  <c r="F752" i="2"/>
  <c r="AB751" i="2"/>
  <c r="AA751" i="2"/>
  <c r="Z751" i="2"/>
  <c r="Y751" i="2"/>
  <c r="X751" i="2"/>
  <c r="U751" i="2"/>
  <c r="T751" i="2"/>
  <c r="S751" i="2"/>
  <c r="R751" i="2"/>
  <c r="K751" i="2"/>
  <c r="J751" i="2"/>
  <c r="L751" i="2"/>
  <c r="M751" i="2"/>
  <c r="P751" i="2"/>
  <c r="O751" i="2"/>
  <c r="N751" i="2"/>
  <c r="F751" i="2"/>
  <c r="AB750" i="2"/>
  <c r="AA750" i="2"/>
  <c r="Z750" i="2"/>
  <c r="Y750" i="2"/>
  <c r="X750" i="2"/>
  <c r="U750" i="2"/>
  <c r="T750" i="2"/>
  <c r="S750" i="2"/>
  <c r="R750" i="2"/>
  <c r="K750" i="2"/>
  <c r="J750" i="2"/>
  <c r="L750" i="2"/>
  <c r="M750" i="2"/>
  <c r="P750" i="2"/>
  <c r="O750" i="2"/>
  <c r="N750" i="2"/>
  <c r="F750" i="2"/>
  <c r="AB749" i="2"/>
  <c r="AA749" i="2"/>
  <c r="Z749" i="2"/>
  <c r="Y749" i="2"/>
  <c r="X749" i="2"/>
  <c r="U749" i="2"/>
  <c r="T749" i="2"/>
  <c r="S749" i="2"/>
  <c r="R749" i="2"/>
  <c r="K749" i="2"/>
  <c r="J749" i="2"/>
  <c r="L749" i="2"/>
  <c r="M749" i="2"/>
  <c r="P749" i="2"/>
  <c r="O749" i="2"/>
  <c r="N749" i="2"/>
  <c r="F749" i="2"/>
  <c r="AB748" i="2"/>
  <c r="AA748" i="2"/>
  <c r="Z748" i="2"/>
  <c r="Y748" i="2"/>
  <c r="X748" i="2"/>
  <c r="U748" i="2"/>
  <c r="T748" i="2"/>
  <c r="S748" i="2"/>
  <c r="R748" i="2"/>
  <c r="K748" i="2"/>
  <c r="J748" i="2"/>
  <c r="L748" i="2"/>
  <c r="M748" i="2"/>
  <c r="P748" i="2"/>
  <c r="O748" i="2"/>
  <c r="N748" i="2"/>
  <c r="F748" i="2"/>
  <c r="AB747" i="2"/>
  <c r="AA747" i="2"/>
  <c r="Z747" i="2"/>
  <c r="Y747" i="2"/>
  <c r="X747" i="2"/>
  <c r="U747" i="2"/>
  <c r="T747" i="2"/>
  <c r="S747" i="2"/>
  <c r="R747" i="2"/>
  <c r="K747" i="2"/>
  <c r="J747" i="2"/>
  <c r="L747" i="2"/>
  <c r="M747" i="2"/>
  <c r="P747" i="2"/>
  <c r="O747" i="2"/>
  <c r="N747" i="2"/>
  <c r="F747" i="2"/>
  <c r="AB746" i="2"/>
  <c r="AA746" i="2"/>
  <c r="Z746" i="2"/>
  <c r="Y746" i="2"/>
  <c r="X746" i="2"/>
  <c r="U746" i="2"/>
  <c r="T746" i="2"/>
  <c r="S746" i="2"/>
  <c r="R746" i="2"/>
  <c r="K746" i="2"/>
  <c r="J746" i="2"/>
  <c r="L746" i="2"/>
  <c r="M746" i="2"/>
  <c r="P746" i="2"/>
  <c r="O746" i="2"/>
  <c r="N746" i="2"/>
  <c r="F746" i="2"/>
  <c r="AB745" i="2"/>
  <c r="AA745" i="2"/>
  <c r="Z745" i="2"/>
  <c r="Y745" i="2"/>
  <c r="X745" i="2"/>
  <c r="U745" i="2"/>
  <c r="T745" i="2"/>
  <c r="S745" i="2"/>
  <c r="R745" i="2"/>
  <c r="K745" i="2"/>
  <c r="J745" i="2"/>
  <c r="L745" i="2"/>
  <c r="M745" i="2"/>
  <c r="P745" i="2"/>
  <c r="O745" i="2"/>
  <c r="N745" i="2"/>
  <c r="F745" i="2"/>
  <c r="AB744" i="2"/>
  <c r="AA744" i="2"/>
  <c r="Z744" i="2"/>
  <c r="Y744" i="2"/>
  <c r="X744" i="2"/>
  <c r="U744" i="2"/>
  <c r="T744" i="2"/>
  <c r="S744" i="2"/>
  <c r="R744" i="2"/>
  <c r="K744" i="2"/>
  <c r="J744" i="2"/>
  <c r="L744" i="2"/>
  <c r="M744" i="2"/>
  <c r="P744" i="2"/>
  <c r="O744" i="2"/>
  <c r="N744" i="2"/>
  <c r="F744" i="2"/>
  <c r="AB743" i="2"/>
  <c r="AA743" i="2"/>
  <c r="Z743" i="2"/>
  <c r="Y743" i="2"/>
  <c r="X743" i="2"/>
  <c r="U743" i="2"/>
  <c r="T743" i="2"/>
  <c r="S743" i="2"/>
  <c r="R743" i="2"/>
  <c r="K743" i="2"/>
  <c r="J743" i="2"/>
  <c r="L743" i="2"/>
  <c r="M743" i="2"/>
  <c r="P743" i="2"/>
  <c r="O743" i="2"/>
  <c r="N743" i="2"/>
  <c r="F743" i="2"/>
  <c r="AB742" i="2"/>
  <c r="AA742" i="2"/>
  <c r="Z742" i="2"/>
  <c r="Y742" i="2"/>
  <c r="X742" i="2"/>
  <c r="U742" i="2"/>
  <c r="T742" i="2"/>
  <c r="S742" i="2"/>
  <c r="R742" i="2"/>
  <c r="K742" i="2"/>
  <c r="J742" i="2"/>
  <c r="L742" i="2"/>
  <c r="M742" i="2"/>
  <c r="P742" i="2"/>
  <c r="O742" i="2"/>
  <c r="N742" i="2"/>
  <c r="F742" i="2"/>
  <c r="AB741" i="2"/>
  <c r="AA741" i="2"/>
  <c r="Z741" i="2"/>
  <c r="Y741" i="2"/>
  <c r="X741" i="2"/>
  <c r="U741" i="2"/>
  <c r="T741" i="2"/>
  <c r="S741" i="2"/>
  <c r="R741" i="2"/>
  <c r="K741" i="2"/>
  <c r="J741" i="2"/>
  <c r="L741" i="2"/>
  <c r="M741" i="2"/>
  <c r="P741" i="2"/>
  <c r="O741" i="2"/>
  <c r="N741" i="2"/>
  <c r="F741" i="2"/>
  <c r="AB740" i="2"/>
  <c r="AA740" i="2"/>
  <c r="Z740" i="2"/>
  <c r="Y740" i="2"/>
  <c r="X740" i="2"/>
  <c r="U740" i="2"/>
  <c r="T740" i="2"/>
  <c r="S740" i="2"/>
  <c r="R740" i="2"/>
  <c r="K740" i="2"/>
  <c r="J740" i="2"/>
  <c r="L740" i="2"/>
  <c r="M740" i="2"/>
  <c r="P740" i="2"/>
  <c r="O740" i="2"/>
  <c r="N740" i="2"/>
  <c r="F740" i="2"/>
  <c r="AB739" i="2"/>
  <c r="AA739" i="2"/>
  <c r="Z739" i="2"/>
  <c r="Y739" i="2"/>
  <c r="X739" i="2"/>
  <c r="U739" i="2"/>
  <c r="T739" i="2"/>
  <c r="S739" i="2"/>
  <c r="R739" i="2"/>
  <c r="K739" i="2"/>
  <c r="J739" i="2"/>
  <c r="L739" i="2"/>
  <c r="M739" i="2"/>
  <c r="P739" i="2"/>
  <c r="O739" i="2"/>
  <c r="N739" i="2"/>
  <c r="F739" i="2"/>
  <c r="AB738" i="2"/>
  <c r="AA738" i="2"/>
  <c r="Z738" i="2"/>
  <c r="Y738" i="2"/>
  <c r="X738" i="2"/>
  <c r="U738" i="2"/>
  <c r="T738" i="2"/>
  <c r="S738" i="2"/>
  <c r="R738" i="2"/>
  <c r="K738" i="2"/>
  <c r="J738" i="2"/>
  <c r="L738" i="2"/>
  <c r="M738" i="2"/>
  <c r="P738" i="2"/>
  <c r="O738" i="2"/>
  <c r="N738" i="2"/>
  <c r="F738" i="2"/>
  <c r="AB737" i="2"/>
  <c r="AA737" i="2"/>
  <c r="Z737" i="2"/>
  <c r="Y737" i="2"/>
  <c r="X737" i="2"/>
  <c r="U737" i="2"/>
  <c r="T737" i="2"/>
  <c r="S737" i="2"/>
  <c r="R737" i="2"/>
  <c r="K737" i="2"/>
  <c r="J737" i="2"/>
  <c r="L737" i="2"/>
  <c r="M737" i="2"/>
  <c r="P737" i="2"/>
  <c r="O737" i="2"/>
  <c r="N737" i="2"/>
  <c r="F737" i="2"/>
  <c r="AB736" i="2"/>
  <c r="AA736" i="2"/>
  <c r="Z736" i="2"/>
  <c r="Y736" i="2"/>
  <c r="X736" i="2"/>
  <c r="U736" i="2"/>
  <c r="T736" i="2"/>
  <c r="S736" i="2"/>
  <c r="R736" i="2"/>
  <c r="K736" i="2"/>
  <c r="J736" i="2"/>
  <c r="L736" i="2"/>
  <c r="M736" i="2"/>
  <c r="P736" i="2"/>
  <c r="O736" i="2"/>
  <c r="N736" i="2"/>
  <c r="F736" i="2"/>
  <c r="AB735" i="2"/>
  <c r="AA735" i="2"/>
  <c r="Z735" i="2"/>
  <c r="Y735" i="2"/>
  <c r="X735" i="2"/>
  <c r="U735" i="2"/>
  <c r="T735" i="2"/>
  <c r="S735" i="2"/>
  <c r="R735" i="2"/>
  <c r="K735" i="2"/>
  <c r="J735" i="2"/>
  <c r="L735" i="2"/>
  <c r="M735" i="2"/>
  <c r="P735" i="2"/>
  <c r="O735" i="2"/>
  <c r="N735" i="2"/>
  <c r="F735" i="2"/>
  <c r="AB734" i="2"/>
  <c r="AA734" i="2"/>
  <c r="Z734" i="2"/>
  <c r="Y734" i="2"/>
  <c r="X734" i="2"/>
  <c r="U734" i="2"/>
  <c r="T734" i="2"/>
  <c r="S734" i="2"/>
  <c r="R734" i="2"/>
  <c r="K734" i="2"/>
  <c r="J734" i="2"/>
  <c r="L734" i="2"/>
  <c r="M734" i="2"/>
  <c r="P734" i="2"/>
  <c r="O734" i="2"/>
  <c r="N734" i="2"/>
  <c r="F734" i="2"/>
  <c r="AB733" i="2"/>
  <c r="AA733" i="2"/>
  <c r="Z733" i="2"/>
  <c r="Y733" i="2"/>
  <c r="X733" i="2"/>
  <c r="U733" i="2"/>
  <c r="T733" i="2"/>
  <c r="S733" i="2"/>
  <c r="R733" i="2"/>
  <c r="K733" i="2"/>
  <c r="J733" i="2"/>
  <c r="L733" i="2"/>
  <c r="M733" i="2"/>
  <c r="P733" i="2"/>
  <c r="O733" i="2"/>
  <c r="N733" i="2"/>
  <c r="F733" i="2"/>
  <c r="AB732" i="2"/>
  <c r="AA732" i="2"/>
  <c r="Z732" i="2"/>
  <c r="Y732" i="2"/>
  <c r="X732" i="2"/>
  <c r="U732" i="2"/>
  <c r="T732" i="2"/>
  <c r="S732" i="2"/>
  <c r="R732" i="2"/>
  <c r="K732" i="2"/>
  <c r="J732" i="2"/>
  <c r="L732" i="2"/>
  <c r="M732" i="2"/>
  <c r="P732" i="2"/>
  <c r="O732" i="2"/>
  <c r="N732" i="2"/>
  <c r="F732" i="2"/>
  <c r="AB731" i="2"/>
  <c r="AA731" i="2"/>
  <c r="Z731" i="2"/>
  <c r="Y731" i="2"/>
  <c r="X731" i="2"/>
  <c r="U731" i="2"/>
  <c r="T731" i="2"/>
  <c r="S731" i="2"/>
  <c r="R731" i="2"/>
  <c r="K731" i="2"/>
  <c r="J731" i="2"/>
  <c r="L731" i="2"/>
  <c r="M731" i="2"/>
  <c r="P731" i="2"/>
  <c r="O731" i="2"/>
  <c r="N731" i="2"/>
  <c r="F731" i="2"/>
  <c r="AB730" i="2"/>
  <c r="AA730" i="2"/>
  <c r="Z730" i="2"/>
  <c r="Y730" i="2"/>
  <c r="X730" i="2"/>
  <c r="U730" i="2"/>
  <c r="T730" i="2"/>
  <c r="S730" i="2"/>
  <c r="R730" i="2"/>
  <c r="K730" i="2"/>
  <c r="J730" i="2"/>
  <c r="L730" i="2"/>
  <c r="M730" i="2"/>
  <c r="P730" i="2"/>
  <c r="O730" i="2"/>
  <c r="N730" i="2"/>
  <c r="F730" i="2"/>
  <c r="AB729" i="2"/>
  <c r="AA729" i="2"/>
  <c r="Z729" i="2"/>
  <c r="Y729" i="2"/>
  <c r="X729" i="2"/>
  <c r="U729" i="2"/>
  <c r="T729" i="2"/>
  <c r="S729" i="2"/>
  <c r="R729" i="2"/>
  <c r="K729" i="2"/>
  <c r="J729" i="2"/>
  <c r="L729" i="2"/>
  <c r="M729" i="2"/>
  <c r="P729" i="2"/>
  <c r="O729" i="2"/>
  <c r="N729" i="2"/>
  <c r="F729" i="2"/>
  <c r="AB728" i="2"/>
  <c r="AA728" i="2"/>
  <c r="Z728" i="2"/>
  <c r="Y728" i="2"/>
  <c r="X728" i="2"/>
  <c r="U728" i="2"/>
  <c r="T728" i="2"/>
  <c r="S728" i="2"/>
  <c r="R728" i="2"/>
  <c r="K728" i="2"/>
  <c r="J728" i="2"/>
  <c r="L728" i="2"/>
  <c r="M728" i="2"/>
  <c r="P728" i="2"/>
  <c r="O728" i="2"/>
  <c r="N728" i="2"/>
  <c r="F728" i="2"/>
  <c r="AB727" i="2"/>
  <c r="AA727" i="2"/>
  <c r="Z727" i="2"/>
  <c r="Y727" i="2"/>
  <c r="X727" i="2"/>
  <c r="U727" i="2"/>
  <c r="T727" i="2"/>
  <c r="S727" i="2"/>
  <c r="R727" i="2"/>
  <c r="K727" i="2"/>
  <c r="J727" i="2"/>
  <c r="L727" i="2"/>
  <c r="M727" i="2"/>
  <c r="P727" i="2"/>
  <c r="O727" i="2"/>
  <c r="N727" i="2"/>
  <c r="F727" i="2"/>
  <c r="AB726" i="2"/>
  <c r="AA726" i="2"/>
  <c r="Z726" i="2"/>
  <c r="Y726" i="2"/>
  <c r="X726" i="2"/>
  <c r="U726" i="2"/>
  <c r="T726" i="2"/>
  <c r="S726" i="2"/>
  <c r="R726" i="2"/>
  <c r="K726" i="2"/>
  <c r="J726" i="2"/>
  <c r="L726" i="2"/>
  <c r="M726" i="2"/>
  <c r="P726" i="2"/>
  <c r="O726" i="2"/>
  <c r="N726" i="2"/>
  <c r="F726" i="2"/>
  <c r="AB725" i="2"/>
  <c r="AA725" i="2"/>
  <c r="Z725" i="2"/>
  <c r="Y725" i="2"/>
  <c r="X725" i="2"/>
  <c r="U725" i="2"/>
  <c r="T725" i="2"/>
  <c r="S725" i="2"/>
  <c r="R725" i="2"/>
  <c r="K725" i="2"/>
  <c r="J725" i="2"/>
  <c r="L725" i="2"/>
  <c r="M725" i="2"/>
  <c r="P725" i="2"/>
  <c r="O725" i="2"/>
  <c r="N725" i="2"/>
  <c r="F725" i="2"/>
  <c r="AB724" i="2"/>
  <c r="AA724" i="2"/>
  <c r="Z724" i="2"/>
  <c r="Y724" i="2"/>
  <c r="X724" i="2"/>
  <c r="U724" i="2"/>
  <c r="T724" i="2"/>
  <c r="S724" i="2"/>
  <c r="R724" i="2"/>
  <c r="K724" i="2"/>
  <c r="J724" i="2"/>
  <c r="L724" i="2"/>
  <c r="M724" i="2"/>
  <c r="P724" i="2"/>
  <c r="O724" i="2"/>
  <c r="N724" i="2"/>
  <c r="F724" i="2"/>
  <c r="AB723" i="2"/>
  <c r="AA723" i="2"/>
  <c r="Z723" i="2"/>
  <c r="Y723" i="2"/>
  <c r="X723" i="2"/>
  <c r="U723" i="2"/>
  <c r="T723" i="2"/>
  <c r="S723" i="2"/>
  <c r="R723" i="2"/>
  <c r="K723" i="2"/>
  <c r="J723" i="2"/>
  <c r="L723" i="2"/>
  <c r="M723" i="2"/>
  <c r="P723" i="2"/>
  <c r="O723" i="2"/>
  <c r="N723" i="2"/>
  <c r="F723" i="2"/>
  <c r="AB722" i="2"/>
  <c r="AA722" i="2"/>
  <c r="Z722" i="2"/>
  <c r="Y722" i="2"/>
  <c r="X722" i="2"/>
  <c r="U722" i="2"/>
  <c r="T722" i="2"/>
  <c r="S722" i="2"/>
  <c r="R722" i="2"/>
  <c r="K722" i="2"/>
  <c r="J722" i="2"/>
  <c r="L722" i="2"/>
  <c r="M722" i="2"/>
  <c r="P722" i="2"/>
  <c r="O722" i="2"/>
  <c r="N722" i="2"/>
  <c r="F722" i="2"/>
  <c r="AB721" i="2"/>
  <c r="AA721" i="2"/>
  <c r="Z721" i="2"/>
  <c r="Y721" i="2"/>
  <c r="X721" i="2"/>
  <c r="U721" i="2"/>
  <c r="T721" i="2"/>
  <c r="S721" i="2"/>
  <c r="R721" i="2"/>
  <c r="K721" i="2"/>
  <c r="J721" i="2"/>
  <c r="L721" i="2"/>
  <c r="M721" i="2"/>
  <c r="P721" i="2"/>
  <c r="O721" i="2"/>
  <c r="N721" i="2"/>
  <c r="F721" i="2"/>
  <c r="AB720" i="2"/>
  <c r="AA720" i="2"/>
  <c r="Z720" i="2"/>
  <c r="Y720" i="2"/>
  <c r="X720" i="2"/>
  <c r="U720" i="2"/>
  <c r="T720" i="2"/>
  <c r="S720" i="2"/>
  <c r="R720" i="2"/>
  <c r="K720" i="2"/>
  <c r="J720" i="2"/>
  <c r="L720" i="2"/>
  <c r="M720" i="2"/>
  <c r="P720" i="2"/>
  <c r="O720" i="2"/>
  <c r="N720" i="2"/>
  <c r="F720" i="2"/>
  <c r="AB719" i="2"/>
  <c r="AA719" i="2"/>
  <c r="Z719" i="2"/>
  <c r="Y719" i="2"/>
  <c r="X719" i="2"/>
  <c r="U719" i="2"/>
  <c r="T719" i="2"/>
  <c r="S719" i="2"/>
  <c r="R719" i="2"/>
  <c r="K719" i="2"/>
  <c r="J719" i="2"/>
  <c r="L719" i="2"/>
  <c r="M719" i="2"/>
  <c r="P719" i="2"/>
  <c r="O719" i="2"/>
  <c r="N719" i="2"/>
  <c r="F719" i="2"/>
  <c r="AB718" i="2"/>
  <c r="AA718" i="2"/>
  <c r="Z718" i="2"/>
  <c r="Y718" i="2"/>
  <c r="X718" i="2"/>
  <c r="U718" i="2"/>
  <c r="T718" i="2"/>
  <c r="S718" i="2"/>
  <c r="R718" i="2"/>
  <c r="K718" i="2"/>
  <c r="J718" i="2"/>
  <c r="L718" i="2"/>
  <c r="M718" i="2"/>
  <c r="P718" i="2"/>
  <c r="O718" i="2"/>
  <c r="N718" i="2"/>
  <c r="F718" i="2"/>
  <c r="AB717" i="2"/>
  <c r="AA717" i="2"/>
  <c r="Z717" i="2"/>
  <c r="Y717" i="2"/>
  <c r="X717" i="2"/>
  <c r="U717" i="2"/>
  <c r="T717" i="2"/>
  <c r="S717" i="2"/>
  <c r="R717" i="2"/>
  <c r="K717" i="2"/>
  <c r="J717" i="2"/>
  <c r="L717" i="2"/>
  <c r="M717" i="2"/>
  <c r="P717" i="2"/>
  <c r="O717" i="2"/>
  <c r="N717" i="2"/>
  <c r="F717" i="2"/>
  <c r="AB716" i="2"/>
  <c r="AA716" i="2"/>
  <c r="Z716" i="2"/>
  <c r="Y716" i="2"/>
  <c r="X716" i="2"/>
  <c r="U716" i="2"/>
  <c r="T716" i="2"/>
  <c r="S716" i="2"/>
  <c r="R716" i="2"/>
  <c r="K716" i="2"/>
  <c r="J716" i="2"/>
  <c r="L716" i="2"/>
  <c r="M716" i="2"/>
  <c r="P716" i="2"/>
  <c r="O716" i="2"/>
  <c r="N716" i="2"/>
  <c r="F716" i="2"/>
  <c r="AB715" i="2"/>
  <c r="AA715" i="2"/>
  <c r="Z715" i="2"/>
  <c r="Y715" i="2"/>
  <c r="X715" i="2"/>
  <c r="U715" i="2"/>
  <c r="T715" i="2"/>
  <c r="S715" i="2"/>
  <c r="R715" i="2"/>
  <c r="K715" i="2"/>
  <c r="J715" i="2"/>
  <c r="L715" i="2"/>
  <c r="M715" i="2"/>
  <c r="P715" i="2"/>
  <c r="O715" i="2"/>
  <c r="N715" i="2"/>
  <c r="F715" i="2"/>
  <c r="AB714" i="2"/>
  <c r="AA714" i="2"/>
  <c r="Z714" i="2"/>
  <c r="Y714" i="2"/>
  <c r="X714" i="2"/>
  <c r="U714" i="2"/>
  <c r="T714" i="2"/>
  <c r="S714" i="2"/>
  <c r="R714" i="2"/>
  <c r="K714" i="2"/>
  <c r="J714" i="2"/>
  <c r="L714" i="2"/>
  <c r="M714" i="2"/>
  <c r="P714" i="2"/>
  <c r="O714" i="2"/>
  <c r="N714" i="2"/>
  <c r="F714" i="2"/>
  <c r="AB713" i="2"/>
  <c r="AA713" i="2"/>
  <c r="Z713" i="2"/>
  <c r="Y713" i="2"/>
  <c r="X713" i="2"/>
  <c r="U713" i="2"/>
  <c r="T713" i="2"/>
  <c r="S713" i="2"/>
  <c r="R713" i="2"/>
  <c r="K713" i="2"/>
  <c r="J713" i="2"/>
  <c r="L713" i="2"/>
  <c r="M713" i="2"/>
  <c r="P713" i="2"/>
  <c r="O713" i="2"/>
  <c r="N713" i="2"/>
  <c r="F713" i="2"/>
  <c r="AB712" i="2"/>
  <c r="AA712" i="2"/>
  <c r="Z712" i="2"/>
  <c r="Y712" i="2"/>
  <c r="X712" i="2"/>
  <c r="U712" i="2"/>
  <c r="T712" i="2"/>
  <c r="S712" i="2"/>
  <c r="R712" i="2"/>
  <c r="K712" i="2"/>
  <c r="J712" i="2"/>
  <c r="L712" i="2"/>
  <c r="M712" i="2"/>
  <c r="P712" i="2"/>
  <c r="O712" i="2"/>
  <c r="N712" i="2"/>
  <c r="F712" i="2"/>
  <c r="AB711" i="2"/>
  <c r="AA711" i="2"/>
  <c r="Z711" i="2"/>
  <c r="Y711" i="2"/>
  <c r="X711" i="2"/>
  <c r="U711" i="2"/>
  <c r="T711" i="2"/>
  <c r="S711" i="2"/>
  <c r="R711" i="2"/>
  <c r="K711" i="2"/>
  <c r="J711" i="2"/>
  <c r="L711" i="2"/>
  <c r="M711" i="2"/>
  <c r="P711" i="2"/>
  <c r="O711" i="2"/>
  <c r="N711" i="2"/>
  <c r="F711" i="2"/>
  <c r="AB710" i="2"/>
  <c r="AA710" i="2"/>
  <c r="Z710" i="2"/>
  <c r="Y710" i="2"/>
  <c r="X710" i="2"/>
  <c r="U710" i="2"/>
  <c r="T710" i="2"/>
  <c r="S710" i="2"/>
  <c r="R710" i="2"/>
  <c r="K710" i="2"/>
  <c r="J710" i="2"/>
  <c r="L710" i="2"/>
  <c r="M710" i="2"/>
  <c r="P710" i="2"/>
  <c r="O710" i="2"/>
  <c r="N710" i="2"/>
  <c r="F710" i="2"/>
  <c r="AB709" i="2"/>
  <c r="AA709" i="2"/>
  <c r="Z709" i="2"/>
  <c r="Y709" i="2"/>
  <c r="X709" i="2"/>
  <c r="U709" i="2"/>
  <c r="T709" i="2"/>
  <c r="S709" i="2"/>
  <c r="R709" i="2"/>
  <c r="K709" i="2"/>
  <c r="J709" i="2"/>
  <c r="L709" i="2"/>
  <c r="M709" i="2"/>
  <c r="P709" i="2"/>
  <c r="O709" i="2"/>
  <c r="N709" i="2"/>
  <c r="F709" i="2"/>
  <c r="AB708" i="2"/>
  <c r="AA708" i="2"/>
  <c r="Z708" i="2"/>
  <c r="Y708" i="2"/>
  <c r="X708" i="2"/>
  <c r="U708" i="2"/>
  <c r="T708" i="2"/>
  <c r="S708" i="2"/>
  <c r="R708" i="2"/>
  <c r="K708" i="2"/>
  <c r="J708" i="2"/>
  <c r="L708" i="2"/>
  <c r="M708" i="2"/>
  <c r="P708" i="2"/>
  <c r="O708" i="2"/>
  <c r="N708" i="2"/>
  <c r="F708" i="2"/>
  <c r="AB707" i="2"/>
  <c r="AA707" i="2"/>
  <c r="Z707" i="2"/>
  <c r="Y707" i="2"/>
  <c r="X707" i="2"/>
  <c r="U707" i="2"/>
  <c r="T707" i="2"/>
  <c r="S707" i="2"/>
  <c r="R707" i="2"/>
  <c r="K707" i="2"/>
  <c r="J707" i="2"/>
  <c r="L707" i="2"/>
  <c r="M707" i="2"/>
  <c r="P707" i="2"/>
  <c r="O707" i="2"/>
  <c r="N707" i="2"/>
  <c r="F707" i="2"/>
  <c r="AB706" i="2"/>
  <c r="AA706" i="2"/>
  <c r="Z706" i="2"/>
  <c r="Y706" i="2"/>
  <c r="X706" i="2"/>
  <c r="U706" i="2"/>
  <c r="T706" i="2"/>
  <c r="S706" i="2"/>
  <c r="R706" i="2"/>
  <c r="K706" i="2"/>
  <c r="J706" i="2"/>
  <c r="L706" i="2"/>
  <c r="M706" i="2"/>
  <c r="P706" i="2"/>
  <c r="O706" i="2"/>
  <c r="N706" i="2"/>
  <c r="F706" i="2"/>
  <c r="AB705" i="2"/>
  <c r="AA705" i="2"/>
  <c r="Z705" i="2"/>
  <c r="Y705" i="2"/>
  <c r="X705" i="2"/>
  <c r="U705" i="2"/>
  <c r="T705" i="2"/>
  <c r="S705" i="2"/>
  <c r="R705" i="2"/>
  <c r="K705" i="2"/>
  <c r="J705" i="2"/>
  <c r="L705" i="2"/>
  <c r="M705" i="2"/>
  <c r="P705" i="2"/>
  <c r="O705" i="2"/>
  <c r="N705" i="2"/>
  <c r="F705" i="2"/>
  <c r="AB704" i="2"/>
  <c r="AA704" i="2"/>
  <c r="Z704" i="2"/>
  <c r="Y704" i="2"/>
  <c r="X704" i="2"/>
  <c r="U704" i="2"/>
  <c r="T704" i="2"/>
  <c r="S704" i="2"/>
  <c r="R704" i="2"/>
  <c r="K704" i="2"/>
  <c r="J704" i="2"/>
  <c r="L704" i="2"/>
  <c r="M704" i="2"/>
  <c r="P704" i="2"/>
  <c r="O704" i="2"/>
  <c r="N704" i="2"/>
  <c r="F704" i="2"/>
  <c r="AB703" i="2"/>
  <c r="AA703" i="2"/>
  <c r="Z703" i="2"/>
  <c r="Y703" i="2"/>
  <c r="X703" i="2"/>
  <c r="U703" i="2"/>
  <c r="T703" i="2"/>
  <c r="S703" i="2"/>
  <c r="R703" i="2"/>
  <c r="K703" i="2"/>
  <c r="J703" i="2"/>
  <c r="L703" i="2"/>
  <c r="M703" i="2"/>
  <c r="P703" i="2"/>
  <c r="O703" i="2"/>
  <c r="N703" i="2"/>
  <c r="F703" i="2"/>
  <c r="AB702" i="2"/>
  <c r="AA702" i="2"/>
  <c r="Z702" i="2"/>
  <c r="Y702" i="2"/>
  <c r="X702" i="2"/>
  <c r="U702" i="2"/>
  <c r="T702" i="2"/>
  <c r="S702" i="2"/>
  <c r="R702" i="2"/>
  <c r="K702" i="2"/>
  <c r="J702" i="2"/>
  <c r="L702" i="2"/>
  <c r="M702" i="2"/>
  <c r="P702" i="2"/>
  <c r="O702" i="2"/>
  <c r="N702" i="2"/>
  <c r="F702" i="2"/>
  <c r="AB701" i="2"/>
  <c r="AA701" i="2"/>
  <c r="Z701" i="2"/>
  <c r="Y701" i="2"/>
  <c r="X701" i="2"/>
  <c r="U701" i="2"/>
  <c r="T701" i="2"/>
  <c r="S701" i="2"/>
  <c r="R701" i="2"/>
  <c r="K701" i="2"/>
  <c r="J701" i="2"/>
  <c r="L701" i="2"/>
  <c r="M701" i="2"/>
  <c r="P701" i="2"/>
  <c r="O701" i="2"/>
  <c r="N701" i="2"/>
  <c r="F701" i="2"/>
  <c r="AB700" i="2"/>
  <c r="AA700" i="2"/>
  <c r="Z700" i="2"/>
  <c r="Y700" i="2"/>
  <c r="X700" i="2"/>
  <c r="U700" i="2"/>
  <c r="T700" i="2"/>
  <c r="S700" i="2"/>
  <c r="R700" i="2"/>
  <c r="K700" i="2"/>
  <c r="J700" i="2"/>
  <c r="L700" i="2"/>
  <c r="M700" i="2"/>
  <c r="P700" i="2"/>
  <c r="O700" i="2"/>
  <c r="N700" i="2"/>
  <c r="F700" i="2"/>
  <c r="AB699" i="2"/>
  <c r="AA699" i="2"/>
  <c r="Z699" i="2"/>
  <c r="Y699" i="2"/>
  <c r="X699" i="2"/>
  <c r="U699" i="2"/>
  <c r="T699" i="2"/>
  <c r="S699" i="2"/>
  <c r="R699" i="2"/>
  <c r="K699" i="2"/>
  <c r="J699" i="2"/>
  <c r="L699" i="2"/>
  <c r="M699" i="2"/>
  <c r="P699" i="2"/>
  <c r="O699" i="2"/>
  <c r="N699" i="2"/>
  <c r="F699" i="2"/>
  <c r="AB698" i="2"/>
  <c r="AA698" i="2"/>
  <c r="Z698" i="2"/>
  <c r="Y698" i="2"/>
  <c r="X698" i="2"/>
  <c r="U698" i="2"/>
  <c r="T698" i="2"/>
  <c r="S698" i="2"/>
  <c r="R698" i="2"/>
  <c r="K698" i="2"/>
  <c r="J698" i="2"/>
  <c r="L698" i="2"/>
  <c r="M698" i="2"/>
  <c r="P698" i="2"/>
  <c r="O698" i="2"/>
  <c r="N698" i="2"/>
  <c r="F698" i="2"/>
  <c r="AB697" i="2"/>
  <c r="AA697" i="2"/>
  <c r="Z697" i="2"/>
  <c r="Y697" i="2"/>
  <c r="X697" i="2"/>
  <c r="U697" i="2"/>
  <c r="T697" i="2"/>
  <c r="S697" i="2"/>
  <c r="R697" i="2"/>
  <c r="K697" i="2"/>
  <c r="J697" i="2"/>
  <c r="L697" i="2"/>
  <c r="M697" i="2"/>
  <c r="P697" i="2"/>
  <c r="O697" i="2"/>
  <c r="N697" i="2"/>
  <c r="F697" i="2"/>
  <c r="AB696" i="2"/>
  <c r="AA696" i="2"/>
  <c r="Z696" i="2"/>
  <c r="Y696" i="2"/>
  <c r="X696" i="2"/>
  <c r="U696" i="2"/>
  <c r="T696" i="2"/>
  <c r="S696" i="2"/>
  <c r="R696" i="2"/>
  <c r="K696" i="2"/>
  <c r="J696" i="2"/>
  <c r="L696" i="2"/>
  <c r="M696" i="2"/>
  <c r="P696" i="2"/>
  <c r="O696" i="2"/>
  <c r="N696" i="2"/>
  <c r="F696" i="2"/>
  <c r="AB695" i="2"/>
  <c r="AA695" i="2"/>
  <c r="Z695" i="2"/>
  <c r="Y695" i="2"/>
  <c r="X695" i="2"/>
  <c r="U695" i="2"/>
  <c r="T695" i="2"/>
  <c r="S695" i="2"/>
  <c r="R695" i="2"/>
  <c r="K695" i="2"/>
  <c r="J695" i="2"/>
  <c r="L695" i="2"/>
  <c r="M695" i="2"/>
  <c r="P695" i="2"/>
  <c r="O695" i="2"/>
  <c r="N695" i="2"/>
  <c r="F695" i="2"/>
  <c r="AB694" i="2"/>
  <c r="AA694" i="2"/>
  <c r="Z694" i="2"/>
  <c r="Y694" i="2"/>
  <c r="X694" i="2"/>
  <c r="U694" i="2"/>
  <c r="T694" i="2"/>
  <c r="S694" i="2"/>
  <c r="R694" i="2"/>
  <c r="K694" i="2"/>
  <c r="J694" i="2"/>
  <c r="L694" i="2"/>
  <c r="M694" i="2"/>
  <c r="P694" i="2"/>
  <c r="O694" i="2"/>
  <c r="N694" i="2"/>
  <c r="F694" i="2"/>
  <c r="AB693" i="2"/>
  <c r="AA693" i="2"/>
  <c r="Z693" i="2"/>
  <c r="Y693" i="2"/>
  <c r="X693" i="2"/>
  <c r="U693" i="2"/>
  <c r="T693" i="2"/>
  <c r="S693" i="2"/>
  <c r="R693" i="2"/>
  <c r="K693" i="2"/>
  <c r="J693" i="2"/>
  <c r="L693" i="2"/>
  <c r="M693" i="2"/>
  <c r="P693" i="2"/>
  <c r="O693" i="2"/>
  <c r="N693" i="2"/>
  <c r="F693" i="2"/>
  <c r="AB692" i="2"/>
  <c r="AA692" i="2"/>
  <c r="Z692" i="2"/>
  <c r="Y692" i="2"/>
  <c r="X692" i="2"/>
  <c r="U692" i="2"/>
  <c r="T692" i="2"/>
  <c r="S692" i="2"/>
  <c r="R692" i="2"/>
  <c r="K692" i="2"/>
  <c r="J692" i="2"/>
  <c r="L692" i="2"/>
  <c r="M692" i="2"/>
  <c r="P692" i="2"/>
  <c r="O692" i="2"/>
  <c r="N692" i="2"/>
  <c r="F692" i="2"/>
  <c r="AB691" i="2"/>
  <c r="AA691" i="2"/>
  <c r="Z691" i="2"/>
  <c r="Y691" i="2"/>
  <c r="X691" i="2"/>
  <c r="U691" i="2"/>
  <c r="T691" i="2"/>
  <c r="S691" i="2"/>
  <c r="R691" i="2"/>
  <c r="K691" i="2"/>
  <c r="J691" i="2"/>
  <c r="L691" i="2"/>
  <c r="M691" i="2"/>
  <c r="P691" i="2"/>
  <c r="O691" i="2"/>
  <c r="N691" i="2"/>
  <c r="F691" i="2"/>
  <c r="AB690" i="2"/>
  <c r="AA690" i="2"/>
  <c r="Z690" i="2"/>
  <c r="Y690" i="2"/>
  <c r="X690" i="2"/>
  <c r="U690" i="2"/>
  <c r="T690" i="2"/>
  <c r="S690" i="2"/>
  <c r="R690" i="2"/>
  <c r="K690" i="2"/>
  <c r="J690" i="2"/>
  <c r="L690" i="2"/>
  <c r="M690" i="2"/>
  <c r="P690" i="2"/>
  <c r="O690" i="2"/>
  <c r="N690" i="2"/>
  <c r="F690" i="2"/>
  <c r="AB689" i="2"/>
  <c r="AA689" i="2"/>
  <c r="Z689" i="2"/>
  <c r="Y689" i="2"/>
  <c r="X689" i="2"/>
  <c r="U689" i="2"/>
  <c r="T689" i="2"/>
  <c r="S689" i="2"/>
  <c r="R689" i="2"/>
  <c r="K689" i="2"/>
  <c r="J689" i="2"/>
  <c r="L689" i="2"/>
  <c r="M689" i="2"/>
  <c r="P689" i="2"/>
  <c r="O689" i="2"/>
  <c r="N689" i="2"/>
  <c r="F689" i="2"/>
  <c r="AB688" i="2"/>
  <c r="AA688" i="2"/>
  <c r="Z688" i="2"/>
  <c r="Y688" i="2"/>
  <c r="X688" i="2"/>
  <c r="U688" i="2"/>
  <c r="T688" i="2"/>
  <c r="S688" i="2"/>
  <c r="R688" i="2"/>
  <c r="K688" i="2"/>
  <c r="J688" i="2"/>
  <c r="L688" i="2"/>
  <c r="M688" i="2"/>
  <c r="P688" i="2"/>
  <c r="O688" i="2"/>
  <c r="N688" i="2"/>
  <c r="F688" i="2"/>
  <c r="AB687" i="2"/>
  <c r="AA687" i="2"/>
  <c r="Z687" i="2"/>
  <c r="Y687" i="2"/>
  <c r="X687" i="2"/>
  <c r="U687" i="2"/>
  <c r="T687" i="2"/>
  <c r="S687" i="2"/>
  <c r="R687" i="2"/>
  <c r="K687" i="2"/>
  <c r="J687" i="2"/>
  <c r="L687" i="2"/>
  <c r="M687" i="2"/>
  <c r="P687" i="2"/>
  <c r="O687" i="2"/>
  <c r="N687" i="2"/>
  <c r="F687" i="2"/>
  <c r="AB686" i="2"/>
  <c r="AA686" i="2"/>
  <c r="Z686" i="2"/>
  <c r="Y686" i="2"/>
  <c r="X686" i="2"/>
  <c r="U686" i="2"/>
  <c r="T686" i="2"/>
  <c r="S686" i="2"/>
  <c r="R686" i="2"/>
  <c r="K686" i="2"/>
  <c r="J686" i="2"/>
  <c r="L686" i="2"/>
  <c r="M686" i="2"/>
  <c r="P686" i="2"/>
  <c r="O686" i="2"/>
  <c r="N686" i="2"/>
  <c r="F686" i="2"/>
  <c r="AB685" i="2"/>
  <c r="AA685" i="2"/>
  <c r="Z685" i="2"/>
  <c r="Y685" i="2"/>
  <c r="X685" i="2"/>
  <c r="U685" i="2"/>
  <c r="T685" i="2"/>
  <c r="S685" i="2"/>
  <c r="R685" i="2"/>
  <c r="K685" i="2"/>
  <c r="J685" i="2"/>
  <c r="L685" i="2"/>
  <c r="M685" i="2"/>
  <c r="P685" i="2"/>
  <c r="O685" i="2"/>
  <c r="N685" i="2"/>
  <c r="F685" i="2"/>
  <c r="AB684" i="2"/>
  <c r="AA684" i="2"/>
  <c r="Z684" i="2"/>
  <c r="Y684" i="2"/>
  <c r="X684" i="2"/>
  <c r="U684" i="2"/>
  <c r="T684" i="2"/>
  <c r="S684" i="2"/>
  <c r="R684" i="2"/>
  <c r="K684" i="2"/>
  <c r="J684" i="2"/>
  <c r="L684" i="2"/>
  <c r="M684" i="2"/>
  <c r="P684" i="2"/>
  <c r="O684" i="2"/>
  <c r="N684" i="2"/>
  <c r="F684" i="2"/>
  <c r="AB683" i="2"/>
  <c r="AA683" i="2"/>
  <c r="Z683" i="2"/>
  <c r="Y683" i="2"/>
  <c r="X683" i="2"/>
  <c r="U683" i="2"/>
  <c r="T683" i="2"/>
  <c r="S683" i="2"/>
  <c r="R683" i="2"/>
  <c r="K683" i="2"/>
  <c r="J683" i="2"/>
  <c r="L683" i="2"/>
  <c r="M683" i="2"/>
  <c r="P683" i="2"/>
  <c r="O683" i="2"/>
  <c r="N683" i="2"/>
  <c r="F683" i="2"/>
  <c r="AB682" i="2"/>
  <c r="AA682" i="2"/>
  <c r="Z682" i="2"/>
  <c r="Y682" i="2"/>
  <c r="X682" i="2"/>
  <c r="U682" i="2"/>
  <c r="T682" i="2"/>
  <c r="S682" i="2"/>
  <c r="R682" i="2"/>
  <c r="K682" i="2"/>
  <c r="J682" i="2"/>
  <c r="L682" i="2"/>
  <c r="M682" i="2"/>
  <c r="P682" i="2"/>
  <c r="O682" i="2"/>
  <c r="N682" i="2"/>
  <c r="F682" i="2"/>
  <c r="AB681" i="2"/>
  <c r="AA681" i="2"/>
  <c r="Z681" i="2"/>
  <c r="Y681" i="2"/>
  <c r="X681" i="2"/>
  <c r="U681" i="2"/>
  <c r="T681" i="2"/>
  <c r="S681" i="2"/>
  <c r="R681" i="2"/>
  <c r="K681" i="2"/>
  <c r="J681" i="2"/>
  <c r="L681" i="2"/>
  <c r="M681" i="2"/>
  <c r="P681" i="2"/>
  <c r="O681" i="2"/>
  <c r="N681" i="2"/>
  <c r="F681" i="2"/>
  <c r="AB680" i="2"/>
  <c r="AA680" i="2"/>
  <c r="Z680" i="2"/>
  <c r="Y680" i="2"/>
  <c r="X680" i="2"/>
  <c r="U680" i="2"/>
  <c r="T680" i="2"/>
  <c r="S680" i="2"/>
  <c r="R680" i="2"/>
  <c r="K680" i="2"/>
  <c r="J680" i="2"/>
  <c r="L680" i="2"/>
  <c r="M680" i="2"/>
  <c r="P680" i="2"/>
  <c r="O680" i="2"/>
  <c r="N680" i="2"/>
  <c r="F680" i="2"/>
  <c r="AB679" i="2"/>
  <c r="AA679" i="2"/>
  <c r="Z679" i="2"/>
  <c r="Y679" i="2"/>
  <c r="X679" i="2"/>
  <c r="U679" i="2"/>
  <c r="T679" i="2"/>
  <c r="S679" i="2"/>
  <c r="R679" i="2"/>
  <c r="K679" i="2"/>
  <c r="J679" i="2"/>
  <c r="L679" i="2"/>
  <c r="M679" i="2"/>
  <c r="P679" i="2"/>
  <c r="O679" i="2"/>
  <c r="N679" i="2"/>
  <c r="F679" i="2"/>
  <c r="AB678" i="2"/>
  <c r="AA678" i="2"/>
  <c r="Z678" i="2"/>
  <c r="Y678" i="2"/>
  <c r="X678" i="2"/>
  <c r="U678" i="2"/>
  <c r="T678" i="2"/>
  <c r="S678" i="2"/>
  <c r="R678" i="2"/>
  <c r="K678" i="2"/>
  <c r="J678" i="2"/>
  <c r="L678" i="2"/>
  <c r="M678" i="2"/>
  <c r="P678" i="2"/>
  <c r="O678" i="2"/>
  <c r="N678" i="2"/>
  <c r="F678" i="2"/>
  <c r="AB677" i="2"/>
  <c r="AA677" i="2"/>
  <c r="Z677" i="2"/>
  <c r="Y677" i="2"/>
  <c r="X677" i="2"/>
  <c r="U677" i="2"/>
  <c r="T677" i="2"/>
  <c r="S677" i="2"/>
  <c r="R677" i="2"/>
  <c r="K677" i="2"/>
  <c r="J677" i="2"/>
  <c r="L677" i="2"/>
  <c r="M677" i="2"/>
  <c r="P677" i="2"/>
  <c r="O677" i="2"/>
  <c r="N677" i="2"/>
  <c r="F677" i="2"/>
  <c r="AB676" i="2"/>
  <c r="AA676" i="2"/>
  <c r="Z676" i="2"/>
  <c r="Y676" i="2"/>
  <c r="X676" i="2"/>
  <c r="U676" i="2"/>
  <c r="T676" i="2"/>
  <c r="S676" i="2"/>
  <c r="R676" i="2"/>
  <c r="K676" i="2"/>
  <c r="J676" i="2"/>
  <c r="L676" i="2"/>
  <c r="M676" i="2"/>
  <c r="P676" i="2"/>
  <c r="O676" i="2"/>
  <c r="N676" i="2"/>
  <c r="F676" i="2"/>
  <c r="AB675" i="2"/>
  <c r="AA675" i="2"/>
  <c r="Z675" i="2"/>
  <c r="Y675" i="2"/>
  <c r="X675" i="2"/>
  <c r="U675" i="2"/>
  <c r="T675" i="2"/>
  <c r="S675" i="2"/>
  <c r="R675" i="2"/>
  <c r="K675" i="2"/>
  <c r="J675" i="2"/>
  <c r="L675" i="2"/>
  <c r="M675" i="2"/>
  <c r="P675" i="2"/>
  <c r="O675" i="2"/>
  <c r="N675" i="2"/>
  <c r="F675" i="2"/>
  <c r="AB674" i="2"/>
  <c r="AA674" i="2"/>
  <c r="Z674" i="2"/>
  <c r="Y674" i="2"/>
  <c r="X674" i="2"/>
  <c r="U674" i="2"/>
  <c r="T674" i="2"/>
  <c r="S674" i="2"/>
  <c r="R674" i="2"/>
  <c r="K674" i="2"/>
  <c r="J674" i="2"/>
  <c r="L674" i="2"/>
  <c r="M674" i="2"/>
  <c r="P674" i="2"/>
  <c r="O674" i="2"/>
  <c r="N674" i="2"/>
  <c r="F674" i="2"/>
  <c r="AB673" i="2"/>
  <c r="AA673" i="2"/>
  <c r="Z673" i="2"/>
  <c r="Y673" i="2"/>
  <c r="X673" i="2"/>
  <c r="U673" i="2"/>
  <c r="T673" i="2"/>
  <c r="S673" i="2"/>
  <c r="R673" i="2"/>
  <c r="K673" i="2"/>
  <c r="J673" i="2"/>
  <c r="L673" i="2"/>
  <c r="M673" i="2"/>
  <c r="P673" i="2"/>
  <c r="O673" i="2"/>
  <c r="N673" i="2"/>
  <c r="F673" i="2"/>
  <c r="AB672" i="2"/>
  <c r="AA672" i="2"/>
  <c r="Z672" i="2"/>
  <c r="Y672" i="2"/>
  <c r="X672" i="2"/>
  <c r="U672" i="2"/>
  <c r="T672" i="2"/>
  <c r="S672" i="2"/>
  <c r="R672" i="2"/>
  <c r="K672" i="2"/>
  <c r="J672" i="2"/>
  <c r="L672" i="2"/>
  <c r="M672" i="2"/>
  <c r="P672" i="2"/>
  <c r="O672" i="2"/>
  <c r="N672" i="2"/>
  <c r="F672" i="2"/>
  <c r="AB671" i="2"/>
  <c r="AA671" i="2"/>
  <c r="Z671" i="2"/>
  <c r="Y671" i="2"/>
  <c r="X671" i="2"/>
  <c r="U671" i="2"/>
  <c r="T671" i="2"/>
  <c r="S671" i="2"/>
  <c r="R671" i="2"/>
  <c r="K671" i="2"/>
  <c r="J671" i="2"/>
  <c r="L671" i="2"/>
  <c r="M671" i="2"/>
  <c r="P671" i="2"/>
  <c r="O671" i="2"/>
  <c r="N671" i="2"/>
  <c r="F671" i="2"/>
  <c r="AB670" i="2"/>
  <c r="AA670" i="2"/>
  <c r="Z670" i="2"/>
  <c r="Y670" i="2"/>
  <c r="X670" i="2"/>
  <c r="U670" i="2"/>
  <c r="T670" i="2"/>
  <c r="S670" i="2"/>
  <c r="R670" i="2"/>
  <c r="K670" i="2"/>
  <c r="J670" i="2"/>
  <c r="L670" i="2"/>
  <c r="M670" i="2"/>
  <c r="P670" i="2"/>
  <c r="O670" i="2"/>
  <c r="N670" i="2"/>
  <c r="F670" i="2"/>
  <c r="AB669" i="2"/>
  <c r="AA669" i="2"/>
  <c r="Z669" i="2"/>
  <c r="Y669" i="2"/>
  <c r="X669" i="2"/>
  <c r="U669" i="2"/>
  <c r="T669" i="2"/>
  <c r="S669" i="2"/>
  <c r="R669" i="2"/>
  <c r="K669" i="2"/>
  <c r="J669" i="2"/>
  <c r="L669" i="2"/>
  <c r="M669" i="2"/>
  <c r="P669" i="2"/>
  <c r="O669" i="2"/>
  <c r="N669" i="2"/>
  <c r="F669" i="2"/>
  <c r="AB668" i="2"/>
  <c r="AA668" i="2"/>
  <c r="Z668" i="2"/>
  <c r="Y668" i="2"/>
  <c r="X668" i="2"/>
  <c r="U668" i="2"/>
  <c r="T668" i="2"/>
  <c r="S668" i="2"/>
  <c r="R668" i="2"/>
  <c r="K668" i="2"/>
  <c r="J668" i="2"/>
  <c r="L668" i="2"/>
  <c r="M668" i="2"/>
  <c r="P668" i="2"/>
  <c r="O668" i="2"/>
  <c r="N668" i="2"/>
  <c r="F668" i="2"/>
  <c r="AB667" i="2"/>
  <c r="AA667" i="2"/>
  <c r="Z667" i="2"/>
  <c r="Y667" i="2"/>
  <c r="X667" i="2"/>
  <c r="U667" i="2"/>
  <c r="T667" i="2"/>
  <c r="S667" i="2"/>
  <c r="R667" i="2"/>
  <c r="K667" i="2"/>
  <c r="J667" i="2"/>
  <c r="L667" i="2"/>
  <c r="M667" i="2"/>
  <c r="P667" i="2"/>
  <c r="O667" i="2"/>
  <c r="N667" i="2"/>
  <c r="F667" i="2"/>
  <c r="AB666" i="2"/>
  <c r="AA666" i="2"/>
  <c r="Z666" i="2"/>
  <c r="Y666" i="2"/>
  <c r="X666" i="2"/>
  <c r="U666" i="2"/>
  <c r="T666" i="2"/>
  <c r="S666" i="2"/>
  <c r="R666" i="2"/>
  <c r="K666" i="2"/>
  <c r="J666" i="2"/>
  <c r="L666" i="2"/>
  <c r="M666" i="2"/>
  <c r="P666" i="2"/>
  <c r="O666" i="2"/>
  <c r="N666" i="2"/>
  <c r="F666" i="2"/>
  <c r="AB665" i="2"/>
  <c r="AA665" i="2"/>
  <c r="Z665" i="2"/>
  <c r="Y665" i="2"/>
  <c r="X665" i="2"/>
  <c r="U665" i="2"/>
  <c r="T665" i="2"/>
  <c r="S665" i="2"/>
  <c r="R665" i="2"/>
  <c r="K665" i="2"/>
  <c r="J665" i="2"/>
  <c r="L665" i="2"/>
  <c r="M665" i="2"/>
  <c r="P665" i="2"/>
  <c r="O665" i="2"/>
  <c r="N665" i="2"/>
  <c r="F665" i="2"/>
  <c r="AB664" i="2"/>
  <c r="AA664" i="2"/>
  <c r="Z664" i="2"/>
  <c r="Y664" i="2"/>
  <c r="X664" i="2"/>
  <c r="U664" i="2"/>
  <c r="T664" i="2"/>
  <c r="S664" i="2"/>
  <c r="R664" i="2"/>
  <c r="K664" i="2"/>
  <c r="J664" i="2"/>
  <c r="L664" i="2"/>
  <c r="M664" i="2"/>
  <c r="P664" i="2"/>
  <c r="O664" i="2"/>
  <c r="N664" i="2"/>
  <c r="F664" i="2"/>
  <c r="AB663" i="2"/>
  <c r="AA663" i="2"/>
  <c r="Z663" i="2"/>
  <c r="Y663" i="2"/>
  <c r="X663" i="2"/>
  <c r="U663" i="2"/>
  <c r="T663" i="2"/>
  <c r="S663" i="2"/>
  <c r="R663" i="2"/>
  <c r="K663" i="2"/>
  <c r="J663" i="2"/>
  <c r="L663" i="2"/>
  <c r="M663" i="2"/>
  <c r="P663" i="2"/>
  <c r="O663" i="2"/>
  <c r="N663" i="2"/>
  <c r="F663" i="2"/>
  <c r="AB662" i="2"/>
  <c r="AA662" i="2"/>
  <c r="Z662" i="2"/>
  <c r="Y662" i="2"/>
  <c r="X662" i="2"/>
  <c r="U662" i="2"/>
  <c r="T662" i="2"/>
  <c r="S662" i="2"/>
  <c r="R662" i="2"/>
  <c r="K662" i="2"/>
  <c r="J662" i="2"/>
  <c r="L662" i="2"/>
  <c r="M662" i="2"/>
  <c r="P662" i="2"/>
  <c r="O662" i="2"/>
  <c r="N662" i="2"/>
  <c r="F662" i="2"/>
  <c r="AB661" i="2"/>
  <c r="AA661" i="2"/>
  <c r="Z661" i="2"/>
  <c r="Y661" i="2"/>
  <c r="X661" i="2"/>
  <c r="U661" i="2"/>
  <c r="T661" i="2"/>
  <c r="S661" i="2"/>
  <c r="R661" i="2"/>
  <c r="K661" i="2"/>
  <c r="J661" i="2"/>
  <c r="L661" i="2"/>
  <c r="M661" i="2"/>
  <c r="P661" i="2"/>
  <c r="O661" i="2"/>
  <c r="N661" i="2"/>
  <c r="F661" i="2"/>
  <c r="AB660" i="2"/>
  <c r="AA660" i="2"/>
  <c r="Z660" i="2"/>
  <c r="Y660" i="2"/>
  <c r="X660" i="2"/>
  <c r="U660" i="2"/>
  <c r="T660" i="2"/>
  <c r="S660" i="2"/>
  <c r="R660" i="2"/>
  <c r="K660" i="2"/>
  <c r="J660" i="2"/>
  <c r="L660" i="2"/>
  <c r="M660" i="2"/>
  <c r="P660" i="2"/>
  <c r="O660" i="2"/>
  <c r="N660" i="2"/>
  <c r="F660" i="2"/>
  <c r="AB659" i="2"/>
  <c r="AA659" i="2"/>
  <c r="Z659" i="2"/>
  <c r="Y659" i="2"/>
  <c r="X659" i="2"/>
  <c r="U659" i="2"/>
  <c r="T659" i="2"/>
  <c r="S659" i="2"/>
  <c r="R659" i="2"/>
  <c r="K659" i="2"/>
  <c r="J659" i="2"/>
  <c r="L659" i="2"/>
  <c r="M659" i="2"/>
  <c r="P659" i="2"/>
  <c r="O659" i="2"/>
  <c r="N659" i="2"/>
  <c r="F659" i="2"/>
  <c r="AB658" i="2"/>
  <c r="AA658" i="2"/>
  <c r="Z658" i="2"/>
  <c r="Y658" i="2"/>
  <c r="X658" i="2"/>
  <c r="U658" i="2"/>
  <c r="T658" i="2"/>
  <c r="S658" i="2"/>
  <c r="R658" i="2"/>
  <c r="K658" i="2"/>
  <c r="J658" i="2"/>
  <c r="L658" i="2"/>
  <c r="M658" i="2"/>
  <c r="P658" i="2"/>
  <c r="O658" i="2"/>
  <c r="N658" i="2"/>
  <c r="F658" i="2"/>
  <c r="AB657" i="2"/>
  <c r="AA657" i="2"/>
  <c r="Z657" i="2"/>
  <c r="Y657" i="2"/>
  <c r="X657" i="2"/>
  <c r="U657" i="2"/>
  <c r="T657" i="2"/>
  <c r="S657" i="2"/>
  <c r="R657" i="2"/>
  <c r="K657" i="2"/>
  <c r="J657" i="2"/>
  <c r="L657" i="2"/>
  <c r="M657" i="2"/>
  <c r="P657" i="2"/>
  <c r="O657" i="2"/>
  <c r="N657" i="2"/>
  <c r="F657" i="2"/>
  <c r="AB656" i="2"/>
  <c r="AA656" i="2"/>
  <c r="Z656" i="2"/>
  <c r="Y656" i="2"/>
  <c r="X656" i="2"/>
  <c r="U656" i="2"/>
  <c r="T656" i="2"/>
  <c r="S656" i="2"/>
  <c r="R656" i="2"/>
  <c r="K656" i="2"/>
  <c r="J656" i="2"/>
  <c r="L656" i="2"/>
  <c r="M656" i="2"/>
  <c r="P656" i="2"/>
  <c r="O656" i="2"/>
  <c r="N656" i="2"/>
  <c r="F656" i="2"/>
  <c r="AB655" i="2"/>
  <c r="AA655" i="2"/>
  <c r="Z655" i="2"/>
  <c r="Y655" i="2"/>
  <c r="X655" i="2"/>
  <c r="U655" i="2"/>
  <c r="T655" i="2"/>
  <c r="S655" i="2"/>
  <c r="R655" i="2"/>
  <c r="K655" i="2"/>
  <c r="J655" i="2"/>
  <c r="L655" i="2"/>
  <c r="M655" i="2"/>
  <c r="P655" i="2"/>
  <c r="O655" i="2"/>
  <c r="N655" i="2"/>
  <c r="F655" i="2"/>
  <c r="AB654" i="2"/>
  <c r="AA654" i="2"/>
  <c r="Z654" i="2"/>
  <c r="Y654" i="2"/>
  <c r="X654" i="2"/>
  <c r="U654" i="2"/>
  <c r="T654" i="2"/>
  <c r="S654" i="2"/>
  <c r="R654" i="2"/>
  <c r="K654" i="2"/>
  <c r="J654" i="2"/>
  <c r="L654" i="2"/>
  <c r="M654" i="2"/>
  <c r="P654" i="2"/>
  <c r="O654" i="2"/>
  <c r="N654" i="2"/>
  <c r="F654" i="2"/>
  <c r="AB653" i="2"/>
  <c r="AA653" i="2"/>
  <c r="Z653" i="2"/>
  <c r="Y653" i="2"/>
  <c r="X653" i="2"/>
  <c r="U653" i="2"/>
  <c r="T653" i="2"/>
  <c r="S653" i="2"/>
  <c r="R653" i="2"/>
  <c r="K653" i="2"/>
  <c r="J653" i="2"/>
  <c r="L653" i="2"/>
  <c r="M653" i="2"/>
  <c r="P653" i="2"/>
  <c r="O653" i="2"/>
  <c r="N653" i="2"/>
  <c r="F653" i="2"/>
  <c r="AB652" i="2"/>
  <c r="AA652" i="2"/>
  <c r="Z652" i="2"/>
  <c r="Y652" i="2"/>
  <c r="X652" i="2"/>
  <c r="U652" i="2"/>
  <c r="T652" i="2"/>
  <c r="S652" i="2"/>
  <c r="R652" i="2"/>
  <c r="K652" i="2"/>
  <c r="J652" i="2"/>
  <c r="L652" i="2"/>
  <c r="M652" i="2"/>
  <c r="P652" i="2"/>
  <c r="O652" i="2"/>
  <c r="N652" i="2"/>
  <c r="F652" i="2"/>
  <c r="AB651" i="2"/>
  <c r="AA651" i="2"/>
  <c r="Z651" i="2"/>
  <c r="Y651" i="2"/>
  <c r="X651" i="2"/>
  <c r="U651" i="2"/>
  <c r="T651" i="2"/>
  <c r="S651" i="2"/>
  <c r="R651" i="2"/>
  <c r="K651" i="2"/>
  <c r="J651" i="2"/>
  <c r="L651" i="2"/>
  <c r="M651" i="2"/>
  <c r="P651" i="2"/>
  <c r="O651" i="2"/>
  <c r="N651" i="2"/>
  <c r="F651" i="2"/>
  <c r="AB650" i="2"/>
  <c r="AA650" i="2"/>
  <c r="Z650" i="2"/>
  <c r="Y650" i="2"/>
  <c r="X650" i="2"/>
  <c r="U650" i="2"/>
  <c r="T650" i="2"/>
  <c r="S650" i="2"/>
  <c r="R650" i="2"/>
  <c r="K650" i="2"/>
  <c r="J650" i="2"/>
  <c r="L650" i="2"/>
  <c r="M650" i="2"/>
  <c r="P650" i="2"/>
  <c r="O650" i="2"/>
  <c r="N650" i="2"/>
  <c r="F650" i="2"/>
  <c r="AB649" i="2"/>
  <c r="AA649" i="2"/>
  <c r="Z649" i="2"/>
  <c r="Y649" i="2"/>
  <c r="X649" i="2"/>
  <c r="U649" i="2"/>
  <c r="T649" i="2"/>
  <c r="S649" i="2"/>
  <c r="R649" i="2"/>
  <c r="K649" i="2"/>
  <c r="J649" i="2"/>
  <c r="L649" i="2"/>
  <c r="M649" i="2"/>
  <c r="P649" i="2"/>
  <c r="O649" i="2"/>
  <c r="N649" i="2"/>
  <c r="F649" i="2"/>
  <c r="AB648" i="2"/>
  <c r="AA648" i="2"/>
  <c r="Z648" i="2"/>
  <c r="Y648" i="2"/>
  <c r="X648" i="2"/>
  <c r="U648" i="2"/>
  <c r="T648" i="2"/>
  <c r="S648" i="2"/>
  <c r="R648" i="2"/>
  <c r="K648" i="2"/>
  <c r="J648" i="2"/>
  <c r="L648" i="2"/>
  <c r="M648" i="2"/>
  <c r="P648" i="2"/>
  <c r="O648" i="2"/>
  <c r="N648" i="2"/>
  <c r="F648" i="2"/>
  <c r="AB647" i="2"/>
  <c r="AA647" i="2"/>
  <c r="Z647" i="2"/>
  <c r="Y647" i="2"/>
  <c r="X647" i="2"/>
  <c r="U647" i="2"/>
  <c r="T647" i="2"/>
  <c r="S647" i="2"/>
  <c r="R647" i="2"/>
  <c r="K647" i="2"/>
  <c r="J647" i="2"/>
  <c r="L647" i="2"/>
  <c r="M647" i="2"/>
  <c r="P647" i="2"/>
  <c r="O647" i="2"/>
  <c r="N647" i="2"/>
  <c r="F647" i="2"/>
  <c r="AB646" i="2"/>
  <c r="AA646" i="2"/>
  <c r="Z646" i="2"/>
  <c r="Y646" i="2"/>
  <c r="X646" i="2"/>
  <c r="U646" i="2"/>
  <c r="T646" i="2"/>
  <c r="S646" i="2"/>
  <c r="R646" i="2"/>
  <c r="K646" i="2"/>
  <c r="J646" i="2"/>
  <c r="L646" i="2"/>
  <c r="M646" i="2"/>
  <c r="P646" i="2"/>
  <c r="O646" i="2"/>
  <c r="N646" i="2"/>
  <c r="F646" i="2"/>
  <c r="AB645" i="2"/>
  <c r="AA645" i="2"/>
  <c r="Z645" i="2"/>
  <c r="Y645" i="2"/>
  <c r="X645" i="2"/>
  <c r="U645" i="2"/>
  <c r="T645" i="2"/>
  <c r="S645" i="2"/>
  <c r="R645" i="2"/>
  <c r="K645" i="2"/>
  <c r="J645" i="2"/>
  <c r="L645" i="2"/>
  <c r="M645" i="2"/>
  <c r="P645" i="2"/>
  <c r="O645" i="2"/>
  <c r="N645" i="2"/>
  <c r="F645" i="2"/>
  <c r="AB644" i="2"/>
  <c r="AA644" i="2"/>
  <c r="Z644" i="2"/>
  <c r="Y644" i="2"/>
  <c r="X644" i="2"/>
  <c r="U644" i="2"/>
  <c r="T644" i="2"/>
  <c r="S644" i="2"/>
  <c r="R644" i="2"/>
  <c r="K644" i="2"/>
  <c r="J644" i="2"/>
  <c r="L644" i="2"/>
  <c r="M644" i="2"/>
  <c r="P644" i="2"/>
  <c r="O644" i="2"/>
  <c r="N644" i="2"/>
  <c r="F644" i="2"/>
  <c r="AB643" i="2"/>
  <c r="AA643" i="2"/>
  <c r="Z643" i="2"/>
  <c r="Y643" i="2"/>
  <c r="X643" i="2"/>
  <c r="U643" i="2"/>
  <c r="T643" i="2"/>
  <c r="S643" i="2"/>
  <c r="R643" i="2"/>
  <c r="K643" i="2"/>
  <c r="J643" i="2"/>
  <c r="L643" i="2"/>
  <c r="M643" i="2"/>
  <c r="P643" i="2"/>
  <c r="O643" i="2"/>
  <c r="N643" i="2"/>
  <c r="F643" i="2"/>
  <c r="AB642" i="2"/>
  <c r="AA642" i="2"/>
  <c r="Z642" i="2"/>
  <c r="Y642" i="2"/>
  <c r="X642" i="2"/>
  <c r="U642" i="2"/>
  <c r="T642" i="2"/>
  <c r="S642" i="2"/>
  <c r="R642" i="2"/>
  <c r="K642" i="2"/>
  <c r="J642" i="2"/>
  <c r="L642" i="2"/>
  <c r="M642" i="2"/>
  <c r="P642" i="2"/>
  <c r="O642" i="2"/>
  <c r="N642" i="2"/>
  <c r="F642" i="2"/>
  <c r="AB641" i="2"/>
  <c r="AA641" i="2"/>
  <c r="Z641" i="2"/>
  <c r="Y641" i="2"/>
  <c r="X641" i="2"/>
  <c r="U641" i="2"/>
  <c r="T641" i="2"/>
  <c r="S641" i="2"/>
  <c r="R641" i="2"/>
  <c r="K641" i="2"/>
  <c r="J641" i="2"/>
  <c r="L641" i="2"/>
  <c r="M641" i="2"/>
  <c r="P641" i="2"/>
  <c r="O641" i="2"/>
  <c r="N641" i="2"/>
  <c r="F641" i="2"/>
  <c r="AB640" i="2"/>
  <c r="AA640" i="2"/>
  <c r="Z640" i="2"/>
  <c r="Y640" i="2"/>
  <c r="X640" i="2"/>
  <c r="U640" i="2"/>
  <c r="T640" i="2"/>
  <c r="S640" i="2"/>
  <c r="R640" i="2"/>
  <c r="K640" i="2"/>
  <c r="J640" i="2"/>
  <c r="L640" i="2"/>
  <c r="M640" i="2"/>
  <c r="P640" i="2"/>
  <c r="O640" i="2"/>
  <c r="N640" i="2"/>
  <c r="F640" i="2"/>
  <c r="AB639" i="2"/>
  <c r="AA639" i="2"/>
  <c r="Z639" i="2"/>
  <c r="Y639" i="2"/>
  <c r="X639" i="2"/>
  <c r="U639" i="2"/>
  <c r="T639" i="2"/>
  <c r="S639" i="2"/>
  <c r="R639" i="2"/>
  <c r="K639" i="2"/>
  <c r="J639" i="2"/>
  <c r="L639" i="2"/>
  <c r="M639" i="2"/>
  <c r="P639" i="2"/>
  <c r="O639" i="2"/>
  <c r="N639" i="2"/>
  <c r="F639" i="2"/>
  <c r="AB638" i="2"/>
  <c r="AA638" i="2"/>
  <c r="Z638" i="2"/>
  <c r="Y638" i="2"/>
  <c r="X638" i="2"/>
  <c r="U638" i="2"/>
  <c r="T638" i="2"/>
  <c r="S638" i="2"/>
  <c r="R638" i="2"/>
  <c r="K638" i="2"/>
  <c r="J638" i="2"/>
  <c r="L638" i="2"/>
  <c r="M638" i="2"/>
  <c r="P638" i="2"/>
  <c r="O638" i="2"/>
  <c r="N638" i="2"/>
  <c r="F638" i="2"/>
  <c r="AB637" i="2"/>
  <c r="AA637" i="2"/>
  <c r="Z637" i="2"/>
  <c r="Y637" i="2"/>
  <c r="X637" i="2"/>
  <c r="U637" i="2"/>
  <c r="T637" i="2"/>
  <c r="S637" i="2"/>
  <c r="R637" i="2"/>
  <c r="K637" i="2"/>
  <c r="J637" i="2"/>
  <c r="L637" i="2"/>
  <c r="M637" i="2"/>
  <c r="P637" i="2"/>
  <c r="O637" i="2"/>
  <c r="N637" i="2"/>
  <c r="F637" i="2"/>
  <c r="AB636" i="2"/>
  <c r="AA636" i="2"/>
  <c r="Z636" i="2"/>
  <c r="Y636" i="2"/>
  <c r="X636" i="2"/>
  <c r="U636" i="2"/>
  <c r="T636" i="2"/>
  <c r="S636" i="2"/>
  <c r="R636" i="2"/>
  <c r="K636" i="2"/>
  <c r="J636" i="2"/>
  <c r="L636" i="2"/>
  <c r="M636" i="2"/>
  <c r="P636" i="2"/>
  <c r="O636" i="2"/>
  <c r="N636" i="2"/>
  <c r="F636" i="2"/>
  <c r="AB635" i="2"/>
  <c r="AA635" i="2"/>
  <c r="Z635" i="2"/>
  <c r="Y635" i="2"/>
  <c r="X635" i="2"/>
  <c r="U635" i="2"/>
  <c r="T635" i="2"/>
  <c r="S635" i="2"/>
  <c r="R635" i="2"/>
  <c r="K635" i="2"/>
  <c r="J635" i="2"/>
  <c r="L635" i="2"/>
  <c r="M635" i="2"/>
  <c r="P635" i="2"/>
  <c r="O635" i="2"/>
  <c r="N635" i="2"/>
  <c r="F635" i="2"/>
  <c r="AB634" i="2"/>
  <c r="AA634" i="2"/>
  <c r="Z634" i="2"/>
  <c r="Y634" i="2"/>
  <c r="X634" i="2"/>
  <c r="U634" i="2"/>
  <c r="T634" i="2"/>
  <c r="S634" i="2"/>
  <c r="R634" i="2"/>
  <c r="K634" i="2"/>
  <c r="J634" i="2"/>
  <c r="L634" i="2"/>
  <c r="M634" i="2"/>
  <c r="P634" i="2"/>
  <c r="O634" i="2"/>
  <c r="N634" i="2"/>
  <c r="F634" i="2"/>
  <c r="AB633" i="2"/>
  <c r="AA633" i="2"/>
  <c r="Z633" i="2"/>
  <c r="Y633" i="2"/>
  <c r="X633" i="2"/>
  <c r="U633" i="2"/>
  <c r="T633" i="2"/>
  <c r="S633" i="2"/>
  <c r="R633" i="2"/>
  <c r="K633" i="2"/>
  <c r="J633" i="2"/>
  <c r="L633" i="2"/>
  <c r="M633" i="2"/>
  <c r="P633" i="2"/>
  <c r="O633" i="2"/>
  <c r="N633" i="2"/>
  <c r="F633" i="2"/>
  <c r="AB632" i="2"/>
  <c r="AA632" i="2"/>
  <c r="Z632" i="2"/>
  <c r="Y632" i="2"/>
  <c r="X632" i="2"/>
  <c r="U632" i="2"/>
  <c r="T632" i="2"/>
  <c r="S632" i="2"/>
  <c r="R632" i="2"/>
  <c r="K632" i="2"/>
  <c r="J632" i="2"/>
  <c r="L632" i="2"/>
  <c r="M632" i="2"/>
  <c r="P632" i="2"/>
  <c r="O632" i="2"/>
  <c r="N632" i="2"/>
  <c r="F632" i="2"/>
  <c r="AB631" i="2"/>
  <c r="AA631" i="2"/>
  <c r="Z631" i="2"/>
  <c r="Y631" i="2"/>
  <c r="X631" i="2"/>
  <c r="U631" i="2"/>
  <c r="T631" i="2"/>
  <c r="S631" i="2"/>
  <c r="R631" i="2"/>
  <c r="K631" i="2"/>
  <c r="J631" i="2"/>
  <c r="L631" i="2"/>
  <c r="M631" i="2"/>
  <c r="P631" i="2"/>
  <c r="O631" i="2"/>
  <c r="N631" i="2"/>
  <c r="F631" i="2"/>
  <c r="AB630" i="2"/>
  <c r="AA630" i="2"/>
  <c r="Z630" i="2"/>
  <c r="Y630" i="2"/>
  <c r="X630" i="2"/>
  <c r="U630" i="2"/>
  <c r="T630" i="2"/>
  <c r="S630" i="2"/>
  <c r="R630" i="2"/>
  <c r="K630" i="2"/>
  <c r="J630" i="2"/>
  <c r="L630" i="2"/>
  <c r="M630" i="2"/>
  <c r="P630" i="2"/>
  <c r="O630" i="2"/>
  <c r="N630" i="2"/>
  <c r="F630" i="2"/>
  <c r="AB629" i="2"/>
  <c r="AA629" i="2"/>
  <c r="Z629" i="2"/>
  <c r="Y629" i="2"/>
  <c r="X629" i="2"/>
  <c r="U629" i="2"/>
  <c r="T629" i="2"/>
  <c r="S629" i="2"/>
  <c r="R629" i="2"/>
  <c r="K629" i="2"/>
  <c r="J629" i="2"/>
  <c r="L629" i="2"/>
  <c r="M629" i="2"/>
  <c r="P629" i="2"/>
  <c r="O629" i="2"/>
  <c r="N629" i="2"/>
  <c r="F629" i="2"/>
  <c r="AB628" i="2"/>
  <c r="AA628" i="2"/>
  <c r="Z628" i="2"/>
  <c r="Y628" i="2"/>
  <c r="X628" i="2"/>
  <c r="U628" i="2"/>
  <c r="T628" i="2"/>
  <c r="S628" i="2"/>
  <c r="R628" i="2"/>
  <c r="K628" i="2"/>
  <c r="J628" i="2"/>
  <c r="L628" i="2"/>
  <c r="M628" i="2"/>
  <c r="P628" i="2"/>
  <c r="O628" i="2"/>
  <c r="N628" i="2"/>
  <c r="F628" i="2"/>
  <c r="AB627" i="2"/>
  <c r="AA627" i="2"/>
  <c r="Z627" i="2"/>
  <c r="Y627" i="2"/>
  <c r="X627" i="2"/>
  <c r="U627" i="2"/>
  <c r="T627" i="2"/>
  <c r="S627" i="2"/>
  <c r="R627" i="2"/>
  <c r="K627" i="2"/>
  <c r="J627" i="2"/>
  <c r="L627" i="2"/>
  <c r="M627" i="2"/>
  <c r="P627" i="2"/>
  <c r="O627" i="2"/>
  <c r="N627" i="2"/>
  <c r="F627" i="2"/>
  <c r="AB626" i="2"/>
  <c r="AA626" i="2"/>
  <c r="Z626" i="2"/>
  <c r="Y626" i="2"/>
  <c r="X626" i="2"/>
  <c r="U626" i="2"/>
  <c r="T626" i="2"/>
  <c r="S626" i="2"/>
  <c r="R626" i="2"/>
  <c r="K626" i="2"/>
  <c r="J626" i="2"/>
  <c r="L626" i="2"/>
  <c r="M626" i="2"/>
  <c r="P626" i="2"/>
  <c r="O626" i="2"/>
  <c r="N626" i="2"/>
  <c r="F626" i="2"/>
  <c r="AB625" i="2"/>
  <c r="AA625" i="2"/>
  <c r="Z625" i="2"/>
  <c r="Y625" i="2"/>
  <c r="X625" i="2"/>
  <c r="U625" i="2"/>
  <c r="T625" i="2"/>
  <c r="S625" i="2"/>
  <c r="R625" i="2"/>
  <c r="K625" i="2"/>
  <c r="J625" i="2"/>
  <c r="L625" i="2"/>
  <c r="M625" i="2"/>
  <c r="P625" i="2"/>
  <c r="O625" i="2"/>
  <c r="N625" i="2"/>
  <c r="F625" i="2"/>
  <c r="AB624" i="2"/>
  <c r="AA624" i="2"/>
  <c r="Z624" i="2"/>
  <c r="Y624" i="2"/>
  <c r="X624" i="2"/>
  <c r="U624" i="2"/>
  <c r="T624" i="2"/>
  <c r="S624" i="2"/>
  <c r="R624" i="2"/>
  <c r="K624" i="2"/>
  <c r="J624" i="2"/>
  <c r="L624" i="2"/>
  <c r="M624" i="2"/>
  <c r="P624" i="2"/>
  <c r="O624" i="2"/>
  <c r="N624" i="2"/>
  <c r="F624" i="2"/>
  <c r="AB623" i="2"/>
  <c r="AA623" i="2"/>
  <c r="Z623" i="2"/>
  <c r="Y623" i="2"/>
  <c r="X623" i="2"/>
  <c r="U623" i="2"/>
  <c r="T623" i="2"/>
  <c r="S623" i="2"/>
  <c r="R623" i="2"/>
  <c r="K623" i="2"/>
  <c r="J623" i="2"/>
  <c r="L623" i="2"/>
  <c r="M623" i="2"/>
  <c r="P623" i="2"/>
  <c r="O623" i="2"/>
  <c r="N623" i="2"/>
  <c r="F623" i="2"/>
  <c r="AB622" i="2"/>
  <c r="AA622" i="2"/>
  <c r="Z622" i="2"/>
  <c r="Y622" i="2"/>
  <c r="X622" i="2"/>
  <c r="U622" i="2"/>
  <c r="T622" i="2"/>
  <c r="S622" i="2"/>
  <c r="R622" i="2"/>
  <c r="K622" i="2"/>
  <c r="J622" i="2"/>
  <c r="L622" i="2"/>
  <c r="M622" i="2"/>
  <c r="P622" i="2"/>
  <c r="O622" i="2"/>
  <c r="N622" i="2"/>
  <c r="F622" i="2"/>
  <c r="AB621" i="2"/>
  <c r="AA621" i="2"/>
  <c r="Z621" i="2"/>
  <c r="Y621" i="2"/>
  <c r="X621" i="2"/>
  <c r="U621" i="2"/>
  <c r="T621" i="2"/>
  <c r="S621" i="2"/>
  <c r="R621" i="2"/>
  <c r="K621" i="2"/>
  <c r="J621" i="2"/>
  <c r="L621" i="2"/>
  <c r="M621" i="2"/>
  <c r="P621" i="2"/>
  <c r="O621" i="2"/>
  <c r="N621" i="2"/>
  <c r="F621" i="2"/>
  <c r="AB620" i="2"/>
  <c r="AA620" i="2"/>
  <c r="Z620" i="2"/>
  <c r="Y620" i="2"/>
  <c r="X620" i="2"/>
  <c r="U620" i="2"/>
  <c r="T620" i="2"/>
  <c r="S620" i="2"/>
  <c r="R620" i="2"/>
  <c r="K620" i="2"/>
  <c r="J620" i="2"/>
  <c r="L620" i="2"/>
  <c r="M620" i="2"/>
  <c r="P620" i="2"/>
  <c r="O620" i="2"/>
  <c r="N620" i="2"/>
  <c r="F620" i="2"/>
  <c r="AB619" i="2"/>
  <c r="AA619" i="2"/>
  <c r="Z619" i="2"/>
  <c r="Y619" i="2"/>
  <c r="X619" i="2"/>
  <c r="U619" i="2"/>
  <c r="T619" i="2"/>
  <c r="S619" i="2"/>
  <c r="R619" i="2"/>
  <c r="K619" i="2"/>
  <c r="J619" i="2"/>
  <c r="L619" i="2"/>
  <c r="M619" i="2"/>
  <c r="P619" i="2"/>
  <c r="O619" i="2"/>
  <c r="N619" i="2"/>
  <c r="F619" i="2"/>
  <c r="AB618" i="2"/>
  <c r="AA618" i="2"/>
  <c r="Z618" i="2"/>
  <c r="Y618" i="2"/>
  <c r="X618" i="2"/>
  <c r="U618" i="2"/>
  <c r="T618" i="2"/>
  <c r="S618" i="2"/>
  <c r="R618" i="2"/>
  <c r="K618" i="2"/>
  <c r="J618" i="2"/>
  <c r="L618" i="2"/>
  <c r="M618" i="2"/>
  <c r="P618" i="2"/>
  <c r="O618" i="2"/>
  <c r="N618" i="2"/>
  <c r="F618" i="2"/>
  <c r="AB617" i="2"/>
  <c r="AA617" i="2"/>
  <c r="Z617" i="2"/>
  <c r="Y617" i="2"/>
  <c r="X617" i="2"/>
  <c r="U617" i="2"/>
  <c r="T617" i="2"/>
  <c r="S617" i="2"/>
  <c r="R617" i="2"/>
  <c r="K617" i="2"/>
  <c r="J617" i="2"/>
  <c r="L617" i="2"/>
  <c r="M617" i="2"/>
  <c r="P617" i="2"/>
  <c r="O617" i="2"/>
  <c r="N617" i="2"/>
  <c r="F617" i="2"/>
  <c r="AB616" i="2"/>
  <c r="AA616" i="2"/>
  <c r="Z616" i="2"/>
  <c r="Y616" i="2"/>
  <c r="X616" i="2"/>
  <c r="U616" i="2"/>
  <c r="T616" i="2"/>
  <c r="S616" i="2"/>
  <c r="R616" i="2"/>
  <c r="K616" i="2"/>
  <c r="J616" i="2"/>
  <c r="L616" i="2"/>
  <c r="M616" i="2"/>
  <c r="P616" i="2"/>
  <c r="O616" i="2"/>
  <c r="N616" i="2"/>
  <c r="F616" i="2"/>
  <c r="AB615" i="2"/>
  <c r="AA615" i="2"/>
  <c r="Z615" i="2"/>
  <c r="Y615" i="2"/>
  <c r="X615" i="2"/>
  <c r="U615" i="2"/>
  <c r="T615" i="2"/>
  <c r="S615" i="2"/>
  <c r="R615" i="2"/>
  <c r="K615" i="2"/>
  <c r="J615" i="2"/>
  <c r="L615" i="2"/>
  <c r="M615" i="2"/>
  <c r="P615" i="2"/>
  <c r="O615" i="2"/>
  <c r="N615" i="2"/>
  <c r="F615" i="2"/>
  <c r="AB614" i="2"/>
  <c r="AA614" i="2"/>
  <c r="Z614" i="2"/>
  <c r="Y614" i="2"/>
  <c r="X614" i="2"/>
  <c r="U614" i="2"/>
  <c r="T614" i="2"/>
  <c r="S614" i="2"/>
  <c r="R614" i="2"/>
  <c r="K614" i="2"/>
  <c r="J614" i="2"/>
  <c r="L614" i="2"/>
  <c r="M614" i="2"/>
  <c r="P614" i="2"/>
  <c r="O614" i="2"/>
  <c r="N614" i="2"/>
  <c r="F614" i="2"/>
  <c r="AB613" i="2"/>
  <c r="AA613" i="2"/>
  <c r="Z613" i="2"/>
  <c r="Y613" i="2"/>
  <c r="X613" i="2"/>
  <c r="U613" i="2"/>
  <c r="T613" i="2"/>
  <c r="S613" i="2"/>
  <c r="R613" i="2"/>
  <c r="K613" i="2"/>
  <c r="J613" i="2"/>
  <c r="L613" i="2"/>
  <c r="M613" i="2"/>
  <c r="P613" i="2"/>
  <c r="O613" i="2"/>
  <c r="N613" i="2"/>
  <c r="F613" i="2"/>
  <c r="AB612" i="2"/>
  <c r="AA612" i="2"/>
  <c r="Z612" i="2"/>
  <c r="Y612" i="2"/>
  <c r="X612" i="2"/>
  <c r="U612" i="2"/>
  <c r="T612" i="2"/>
  <c r="S612" i="2"/>
  <c r="R612" i="2"/>
  <c r="K612" i="2"/>
  <c r="J612" i="2"/>
  <c r="L612" i="2"/>
  <c r="M612" i="2"/>
  <c r="P612" i="2"/>
  <c r="O612" i="2"/>
  <c r="N612" i="2"/>
  <c r="F612" i="2"/>
  <c r="AB611" i="2"/>
  <c r="AA611" i="2"/>
  <c r="Z611" i="2"/>
  <c r="Y611" i="2"/>
  <c r="X611" i="2"/>
  <c r="U611" i="2"/>
  <c r="T611" i="2"/>
  <c r="S611" i="2"/>
  <c r="R611" i="2"/>
  <c r="K611" i="2"/>
  <c r="J611" i="2"/>
  <c r="L611" i="2"/>
  <c r="M611" i="2"/>
  <c r="P611" i="2"/>
  <c r="O611" i="2"/>
  <c r="N611" i="2"/>
  <c r="F611" i="2"/>
  <c r="AB610" i="2"/>
  <c r="AA610" i="2"/>
  <c r="Z610" i="2"/>
  <c r="Y610" i="2"/>
  <c r="X610" i="2"/>
  <c r="U610" i="2"/>
  <c r="T610" i="2"/>
  <c r="S610" i="2"/>
  <c r="R610" i="2"/>
  <c r="K610" i="2"/>
  <c r="J610" i="2"/>
  <c r="L610" i="2"/>
  <c r="M610" i="2"/>
  <c r="P610" i="2"/>
  <c r="O610" i="2"/>
  <c r="N610" i="2"/>
  <c r="F610" i="2"/>
  <c r="AB609" i="2"/>
  <c r="AA609" i="2"/>
  <c r="Z609" i="2"/>
  <c r="Y609" i="2"/>
  <c r="X609" i="2"/>
  <c r="U609" i="2"/>
  <c r="T609" i="2"/>
  <c r="S609" i="2"/>
  <c r="R609" i="2"/>
  <c r="K609" i="2"/>
  <c r="J609" i="2"/>
  <c r="L609" i="2"/>
  <c r="M609" i="2"/>
  <c r="P609" i="2"/>
  <c r="O609" i="2"/>
  <c r="N609" i="2"/>
  <c r="F609" i="2"/>
  <c r="AB608" i="2"/>
  <c r="AA608" i="2"/>
  <c r="Z608" i="2"/>
  <c r="Y608" i="2"/>
  <c r="X608" i="2"/>
  <c r="U608" i="2"/>
  <c r="T608" i="2"/>
  <c r="S608" i="2"/>
  <c r="R608" i="2"/>
  <c r="K608" i="2"/>
  <c r="J608" i="2"/>
  <c r="L608" i="2"/>
  <c r="M608" i="2"/>
  <c r="P608" i="2"/>
  <c r="O608" i="2"/>
  <c r="N608" i="2"/>
  <c r="F608" i="2"/>
  <c r="AB607" i="2"/>
  <c r="AA607" i="2"/>
  <c r="Z607" i="2"/>
  <c r="Y607" i="2"/>
  <c r="X607" i="2"/>
  <c r="U607" i="2"/>
  <c r="T607" i="2"/>
  <c r="S607" i="2"/>
  <c r="R607" i="2"/>
  <c r="K607" i="2"/>
  <c r="J607" i="2"/>
  <c r="L607" i="2"/>
  <c r="M607" i="2"/>
  <c r="P607" i="2"/>
  <c r="O607" i="2"/>
  <c r="N607" i="2"/>
  <c r="F607" i="2"/>
  <c r="AB606" i="2"/>
  <c r="AA606" i="2"/>
  <c r="Z606" i="2"/>
  <c r="Y606" i="2"/>
  <c r="X606" i="2"/>
  <c r="U606" i="2"/>
  <c r="T606" i="2"/>
  <c r="S606" i="2"/>
  <c r="R606" i="2"/>
  <c r="K606" i="2"/>
  <c r="J606" i="2"/>
  <c r="L606" i="2"/>
  <c r="M606" i="2"/>
  <c r="P606" i="2"/>
  <c r="O606" i="2"/>
  <c r="N606" i="2"/>
  <c r="F606" i="2"/>
  <c r="AB605" i="2"/>
  <c r="AA605" i="2"/>
  <c r="Z605" i="2"/>
  <c r="Y605" i="2"/>
  <c r="X605" i="2"/>
  <c r="U605" i="2"/>
  <c r="T605" i="2"/>
  <c r="S605" i="2"/>
  <c r="R605" i="2"/>
  <c r="K605" i="2"/>
  <c r="J605" i="2"/>
  <c r="L605" i="2"/>
  <c r="M605" i="2"/>
  <c r="P605" i="2"/>
  <c r="O605" i="2"/>
  <c r="N605" i="2"/>
  <c r="F605" i="2"/>
  <c r="AB604" i="2"/>
  <c r="AA604" i="2"/>
  <c r="Z604" i="2"/>
  <c r="Y604" i="2"/>
  <c r="X604" i="2"/>
  <c r="U604" i="2"/>
  <c r="T604" i="2"/>
  <c r="S604" i="2"/>
  <c r="R604" i="2"/>
  <c r="K604" i="2"/>
  <c r="J604" i="2"/>
  <c r="L604" i="2"/>
  <c r="M604" i="2"/>
  <c r="P604" i="2"/>
  <c r="O604" i="2"/>
  <c r="N604" i="2"/>
  <c r="F604" i="2"/>
  <c r="AB603" i="2"/>
  <c r="AA603" i="2"/>
  <c r="Z603" i="2"/>
  <c r="Y603" i="2"/>
  <c r="X603" i="2"/>
  <c r="U603" i="2"/>
  <c r="T603" i="2"/>
  <c r="S603" i="2"/>
  <c r="R603" i="2"/>
  <c r="K603" i="2"/>
  <c r="J603" i="2"/>
  <c r="L603" i="2"/>
  <c r="M603" i="2"/>
  <c r="P603" i="2"/>
  <c r="O603" i="2"/>
  <c r="N603" i="2"/>
  <c r="F603" i="2"/>
  <c r="AB602" i="2"/>
  <c r="AA602" i="2"/>
  <c r="Z602" i="2"/>
  <c r="Y602" i="2"/>
  <c r="X602" i="2"/>
  <c r="U602" i="2"/>
  <c r="T602" i="2"/>
  <c r="S602" i="2"/>
  <c r="R602" i="2"/>
  <c r="K602" i="2"/>
  <c r="J602" i="2"/>
  <c r="L602" i="2"/>
  <c r="M602" i="2"/>
  <c r="P602" i="2"/>
  <c r="O602" i="2"/>
  <c r="N602" i="2"/>
  <c r="F602" i="2"/>
  <c r="AB601" i="2"/>
  <c r="AA601" i="2"/>
  <c r="Z601" i="2"/>
  <c r="Y601" i="2"/>
  <c r="X601" i="2"/>
  <c r="U601" i="2"/>
  <c r="T601" i="2"/>
  <c r="S601" i="2"/>
  <c r="R601" i="2"/>
  <c r="K601" i="2"/>
  <c r="J601" i="2"/>
  <c r="L601" i="2"/>
  <c r="M601" i="2"/>
  <c r="P601" i="2"/>
  <c r="O601" i="2"/>
  <c r="N601" i="2"/>
  <c r="F601" i="2"/>
  <c r="AB600" i="2"/>
  <c r="AA600" i="2"/>
  <c r="Z600" i="2"/>
  <c r="Y600" i="2"/>
  <c r="X600" i="2"/>
  <c r="U600" i="2"/>
  <c r="T600" i="2"/>
  <c r="S600" i="2"/>
  <c r="R600" i="2"/>
  <c r="K600" i="2"/>
  <c r="J600" i="2"/>
  <c r="L600" i="2"/>
  <c r="M600" i="2"/>
  <c r="P600" i="2"/>
  <c r="O600" i="2"/>
  <c r="N600" i="2"/>
  <c r="F600" i="2"/>
  <c r="AB599" i="2"/>
  <c r="AA599" i="2"/>
  <c r="Z599" i="2"/>
  <c r="Y599" i="2"/>
  <c r="X599" i="2"/>
  <c r="U599" i="2"/>
  <c r="T599" i="2"/>
  <c r="S599" i="2"/>
  <c r="R599" i="2"/>
  <c r="K599" i="2"/>
  <c r="J599" i="2"/>
  <c r="L599" i="2"/>
  <c r="M599" i="2"/>
  <c r="P599" i="2"/>
  <c r="O599" i="2"/>
  <c r="N599" i="2"/>
  <c r="F599" i="2"/>
  <c r="AB598" i="2"/>
  <c r="AA598" i="2"/>
  <c r="Z598" i="2"/>
  <c r="Y598" i="2"/>
  <c r="X598" i="2"/>
  <c r="U598" i="2"/>
  <c r="T598" i="2"/>
  <c r="S598" i="2"/>
  <c r="R598" i="2"/>
  <c r="K598" i="2"/>
  <c r="J598" i="2"/>
  <c r="L598" i="2"/>
  <c r="M598" i="2"/>
  <c r="P598" i="2"/>
  <c r="O598" i="2"/>
  <c r="N598" i="2"/>
  <c r="F598" i="2"/>
  <c r="AB597" i="2"/>
  <c r="AA597" i="2"/>
  <c r="Z597" i="2"/>
  <c r="Y597" i="2"/>
  <c r="X597" i="2"/>
  <c r="U597" i="2"/>
  <c r="T597" i="2"/>
  <c r="S597" i="2"/>
  <c r="R597" i="2"/>
  <c r="K597" i="2"/>
  <c r="J597" i="2"/>
  <c r="L597" i="2"/>
  <c r="M597" i="2"/>
  <c r="P597" i="2"/>
  <c r="O597" i="2"/>
  <c r="N597" i="2"/>
  <c r="F597" i="2"/>
  <c r="AB596" i="2"/>
  <c r="AA596" i="2"/>
  <c r="Z596" i="2"/>
  <c r="Y596" i="2"/>
  <c r="X596" i="2"/>
  <c r="U596" i="2"/>
  <c r="T596" i="2"/>
  <c r="S596" i="2"/>
  <c r="R596" i="2"/>
  <c r="K596" i="2"/>
  <c r="J596" i="2"/>
  <c r="L596" i="2"/>
  <c r="M596" i="2"/>
  <c r="P596" i="2"/>
  <c r="O596" i="2"/>
  <c r="N596" i="2"/>
  <c r="F596" i="2"/>
  <c r="AB595" i="2"/>
  <c r="AA595" i="2"/>
  <c r="Z595" i="2"/>
  <c r="Y595" i="2"/>
  <c r="X595" i="2"/>
  <c r="U595" i="2"/>
  <c r="T595" i="2"/>
  <c r="S595" i="2"/>
  <c r="R595" i="2"/>
  <c r="K595" i="2"/>
  <c r="J595" i="2"/>
  <c r="L595" i="2"/>
  <c r="M595" i="2"/>
  <c r="P595" i="2"/>
  <c r="O595" i="2"/>
  <c r="N595" i="2"/>
  <c r="F595" i="2"/>
  <c r="AB594" i="2"/>
  <c r="AA594" i="2"/>
  <c r="Z594" i="2"/>
  <c r="Y594" i="2"/>
  <c r="X594" i="2"/>
  <c r="U594" i="2"/>
  <c r="T594" i="2"/>
  <c r="S594" i="2"/>
  <c r="R594" i="2"/>
  <c r="K594" i="2"/>
  <c r="J594" i="2"/>
  <c r="L594" i="2"/>
  <c r="M594" i="2"/>
  <c r="P594" i="2"/>
  <c r="O594" i="2"/>
  <c r="N594" i="2"/>
  <c r="F594" i="2"/>
  <c r="AB593" i="2"/>
  <c r="AA593" i="2"/>
  <c r="Z593" i="2"/>
  <c r="Y593" i="2"/>
  <c r="X593" i="2"/>
  <c r="U593" i="2"/>
  <c r="T593" i="2"/>
  <c r="S593" i="2"/>
  <c r="R593" i="2"/>
  <c r="K593" i="2"/>
  <c r="J593" i="2"/>
  <c r="L593" i="2"/>
  <c r="M593" i="2"/>
  <c r="P593" i="2"/>
  <c r="O593" i="2"/>
  <c r="N593" i="2"/>
  <c r="F593" i="2"/>
  <c r="AB592" i="2"/>
  <c r="AA592" i="2"/>
  <c r="Z592" i="2"/>
  <c r="Y592" i="2"/>
  <c r="X592" i="2"/>
  <c r="U592" i="2"/>
  <c r="T592" i="2"/>
  <c r="S592" i="2"/>
  <c r="R592" i="2"/>
  <c r="K592" i="2"/>
  <c r="J592" i="2"/>
  <c r="L592" i="2"/>
  <c r="M592" i="2"/>
  <c r="P592" i="2"/>
  <c r="O592" i="2"/>
  <c r="N592" i="2"/>
  <c r="F592" i="2"/>
  <c r="AB591" i="2"/>
  <c r="AA591" i="2"/>
  <c r="Z591" i="2"/>
  <c r="Y591" i="2"/>
  <c r="X591" i="2"/>
  <c r="U591" i="2"/>
  <c r="T591" i="2"/>
  <c r="S591" i="2"/>
  <c r="R591" i="2"/>
  <c r="K591" i="2"/>
  <c r="J591" i="2"/>
  <c r="L591" i="2"/>
  <c r="M591" i="2"/>
  <c r="P591" i="2"/>
  <c r="O591" i="2"/>
  <c r="N591" i="2"/>
  <c r="F591" i="2"/>
  <c r="AB590" i="2"/>
  <c r="AA590" i="2"/>
  <c r="Z590" i="2"/>
  <c r="Y590" i="2"/>
  <c r="X590" i="2"/>
  <c r="U590" i="2"/>
  <c r="T590" i="2"/>
  <c r="S590" i="2"/>
  <c r="R590" i="2"/>
  <c r="K590" i="2"/>
  <c r="J590" i="2"/>
  <c r="L590" i="2"/>
  <c r="M590" i="2"/>
  <c r="P590" i="2"/>
  <c r="O590" i="2"/>
  <c r="N590" i="2"/>
  <c r="F590" i="2"/>
  <c r="AB589" i="2"/>
  <c r="AA589" i="2"/>
  <c r="Z589" i="2"/>
  <c r="Y589" i="2"/>
  <c r="X589" i="2"/>
  <c r="U589" i="2"/>
  <c r="T589" i="2"/>
  <c r="S589" i="2"/>
  <c r="R589" i="2"/>
  <c r="K589" i="2"/>
  <c r="J589" i="2"/>
  <c r="L589" i="2"/>
  <c r="M589" i="2"/>
  <c r="P589" i="2"/>
  <c r="O589" i="2"/>
  <c r="N589" i="2"/>
  <c r="F589" i="2"/>
  <c r="AB588" i="2"/>
  <c r="AA588" i="2"/>
  <c r="Z588" i="2"/>
  <c r="Y588" i="2"/>
  <c r="X588" i="2"/>
  <c r="U588" i="2"/>
  <c r="T588" i="2"/>
  <c r="S588" i="2"/>
  <c r="R588" i="2"/>
  <c r="K588" i="2"/>
  <c r="J588" i="2"/>
  <c r="L588" i="2"/>
  <c r="M588" i="2"/>
  <c r="P588" i="2"/>
  <c r="O588" i="2"/>
  <c r="N588" i="2"/>
  <c r="F588" i="2"/>
  <c r="AB587" i="2"/>
  <c r="AA587" i="2"/>
  <c r="Z587" i="2"/>
  <c r="Y587" i="2"/>
  <c r="X587" i="2"/>
  <c r="U587" i="2"/>
  <c r="T587" i="2"/>
  <c r="S587" i="2"/>
  <c r="R587" i="2"/>
  <c r="K587" i="2"/>
  <c r="J587" i="2"/>
  <c r="L587" i="2"/>
  <c r="M587" i="2"/>
  <c r="P587" i="2"/>
  <c r="O587" i="2"/>
  <c r="N587" i="2"/>
  <c r="F587" i="2"/>
  <c r="AB586" i="2"/>
  <c r="AA586" i="2"/>
  <c r="Z586" i="2"/>
  <c r="Y586" i="2"/>
  <c r="X586" i="2"/>
  <c r="U586" i="2"/>
  <c r="T586" i="2"/>
  <c r="S586" i="2"/>
  <c r="R586" i="2"/>
  <c r="K586" i="2"/>
  <c r="J586" i="2"/>
  <c r="L586" i="2"/>
  <c r="M586" i="2"/>
  <c r="P586" i="2"/>
  <c r="O586" i="2"/>
  <c r="N586" i="2"/>
  <c r="F586" i="2"/>
  <c r="AB585" i="2"/>
  <c r="AA585" i="2"/>
  <c r="Z585" i="2"/>
  <c r="Y585" i="2"/>
  <c r="X585" i="2"/>
  <c r="U585" i="2"/>
  <c r="T585" i="2"/>
  <c r="S585" i="2"/>
  <c r="R585" i="2"/>
  <c r="K585" i="2"/>
  <c r="J585" i="2"/>
  <c r="L585" i="2"/>
  <c r="M585" i="2"/>
  <c r="P585" i="2"/>
  <c r="O585" i="2"/>
  <c r="N585" i="2"/>
  <c r="F585" i="2"/>
  <c r="AB584" i="2"/>
  <c r="AA584" i="2"/>
  <c r="Z584" i="2"/>
  <c r="Y584" i="2"/>
  <c r="X584" i="2"/>
  <c r="U584" i="2"/>
  <c r="T584" i="2"/>
  <c r="S584" i="2"/>
  <c r="R584" i="2"/>
  <c r="K584" i="2"/>
  <c r="J584" i="2"/>
  <c r="L584" i="2"/>
  <c r="M584" i="2"/>
  <c r="P584" i="2"/>
  <c r="O584" i="2"/>
  <c r="N584" i="2"/>
  <c r="F584" i="2"/>
  <c r="AB583" i="2"/>
  <c r="AA583" i="2"/>
  <c r="Z583" i="2"/>
  <c r="Y583" i="2"/>
  <c r="X583" i="2"/>
  <c r="U583" i="2"/>
  <c r="T583" i="2"/>
  <c r="S583" i="2"/>
  <c r="R583" i="2"/>
  <c r="K583" i="2"/>
  <c r="J583" i="2"/>
  <c r="L583" i="2"/>
  <c r="M583" i="2"/>
  <c r="P583" i="2"/>
  <c r="O583" i="2"/>
  <c r="N583" i="2"/>
  <c r="F583" i="2"/>
  <c r="AB582" i="2"/>
  <c r="AA582" i="2"/>
  <c r="Z582" i="2"/>
  <c r="Y582" i="2"/>
  <c r="X582" i="2"/>
  <c r="U582" i="2"/>
  <c r="T582" i="2"/>
  <c r="S582" i="2"/>
  <c r="R582" i="2"/>
  <c r="K582" i="2"/>
  <c r="J582" i="2"/>
  <c r="L582" i="2"/>
  <c r="M582" i="2"/>
  <c r="P582" i="2"/>
  <c r="O582" i="2"/>
  <c r="N582" i="2"/>
  <c r="F582" i="2"/>
  <c r="AB581" i="2"/>
  <c r="AA581" i="2"/>
  <c r="Z581" i="2"/>
  <c r="Y581" i="2"/>
  <c r="X581" i="2"/>
  <c r="U581" i="2"/>
  <c r="T581" i="2"/>
  <c r="S581" i="2"/>
  <c r="R581" i="2"/>
  <c r="K581" i="2"/>
  <c r="J581" i="2"/>
  <c r="L581" i="2"/>
  <c r="M581" i="2"/>
  <c r="P581" i="2"/>
  <c r="O581" i="2"/>
  <c r="N581" i="2"/>
  <c r="F581" i="2"/>
  <c r="AB580" i="2"/>
  <c r="AA580" i="2"/>
  <c r="Z580" i="2"/>
  <c r="Y580" i="2"/>
  <c r="X580" i="2"/>
  <c r="U580" i="2"/>
  <c r="T580" i="2"/>
  <c r="S580" i="2"/>
  <c r="R580" i="2"/>
  <c r="K580" i="2"/>
  <c r="J580" i="2"/>
  <c r="L580" i="2"/>
  <c r="M580" i="2"/>
  <c r="P580" i="2"/>
  <c r="O580" i="2"/>
  <c r="N580" i="2"/>
  <c r="F580" i="2"/>
  <c r="AB579" i="2"/>
  <c r="AA579" i="2"/>
  <c r="Z579" i="2"/>
  <c r="Y579" i="2"/>
  <c r="X579" i="2"/>
  <c r="U579" i="2"/>
  <c r="T579" i="2"/>
  <c r="S579" i="2"/>
  <c r="R579" i="2"/>
  <c r="K579" i="2"/>
  <c r="J579" i="2"/>
  <c r="L579" i="2"/>
  <c r="M579" i="2"/>
  <c r="P579" i="2"/>
  <c r="O579" i="2"/>
  <c r="N579" i="2"/>
  <c r="F579" i="2"/>
  <c r="AB578" i="2"/>
  <c r="AA578" i="2"/>
  <c r="Z578" i="2"/>
  <c r="Y578" i="2"/>
  <c r="X578" i="2"/>
  <c r="U578" i="2"/>
  <c r="T578" i="2"/>
  <c r="S578" i="2"/>
  <c r="R578" i="2"/>
  <c r="K578" i="2"/>
  <c r="J578" i="2"/>
  <c r="L578" i="2"/>
  <c r="M578" i="2"/>
  <c r="P578" i="2"/>
  <c r="O578" i="2"/>
  <c r="N578" i="2"/>
  <c r="F578" i="2"/>
  <c r="AB577" i="2"/>
  <c r="AA577" i="2"/>
  <c r="Z577" i="2"/>
  <c r="Y577" i="2"/>
  <c r="X577" i="2"/>
  <c r="U577" i="2"/>
  <c r="T577" i="2"/>
  <c r="S577" i="2"/>
  <c r="R577" i="2"/>
  <c r="K577" i="2"/>
  <c r="J577" i="2"/>
  <c r="L577" i="2"/>
  <c r="M577" i="2"/>
  <c r="P577" i="2"/>
  <c r="O577" i="2"/>
  <c r="N577" i="2"/>
  <c r="F577" i="2"/>
  <c r="AB576" i="2"/>
  <c r="AA576" i="2"/>
  <c r="Z576" i="2"/>
  <c r="Y576" i="2"/>
  <c r="X576" i="2"/>
  <c r="U576" i="2"/>
  <c r="T576" i="2"/>
  <c r="S576" i="2"/>
  <c r="R576" i="2"/>
  <c r="K576" i="2"/>
  <c r="J576" i="2"/>
  <c r="L576" i="2"/>
  <c r="M576" i="2"/>
  <c r="P576" i="2"/>
  <c r="O576" i="2"/>
  <c r="N576" i="2"/>
  <c r="F576" i="2"/>
  <c r="AB575" i="2"/>
  <c r="AA575" i="2"/>
  <c r="Z575" i="2"/>
  <c r="Y575" i="2"/>
  <c r="X575" i="2"/>
  <c r="U575" i="2"/>
  <c r="T575" i="2"/>
  <c r="S575" i="2"/>
  <c r="R575" i="2"/>
  <c r="K575" i="2"/>
  <c r="J575" i="2"/>
  <c r="L575" i="2"/>
  <c r="M575" i="2"/>
  <c r="P575" i="2"/>
  <c r="O575" i="2"/>
  <c r="N575" i="2"/>
  <c r="F575" i="2"/>
  <c r="AB574" i="2"/>
  <c r="AA574" i="2"/>
  <c r="Z574" i="2"/>
  <c r="Y574" i="2"/>
  <c r="X574" i="2"/>
  <c r="U574" i="2"/>
  <c r="T574" i="2"/>
  <c r="S574" i="2"/>
  <c r="R574" i="2"/>
  <c r="K574" i="2"/>
  <c r="J574" i="2"/>
  <c r="L574" i="2"/>
  <c r="M574" i="2"/>
  <c r="P574" i="2"/>
  <c r="O574" i="2"/>
  <c r="N574" i="2"/>
  <c r="F574" i="2"/>
  <c r="AB573" i="2"/>
  <c r="AA573" i="2"/>
  <c r="Z573" i="2"/>
  <c r="Y573" i="2"/>
  <c r="X573" i="2"/>
  <c r="U573" i="2"/>
  <c r="T573" i="2"/>
  <c r="S573" i="2"/>
  <c r="R573" i="2"/>
  <c r="K573" i="2"/>
  <c r="J573" i="2"/>
  <c r="L573" i="2"/>
  <c r="M573" i="2"/>
  <c r="P573" i="2"/>
  <c r="O573" i="2"/>
  <c r="N573" i="2"/>
  <c r="F573" i="2"/>
  <c r="AB572" i="2"/>
  <c r="AA572" i="2"/>
  <c r="Z572" i="2"/>
  <c r="Y572" i="2"/>
  <c r="X572" i="2"/>
  <c r="U572" i="2"/>
  <c r="T572" i="2"/>
  <c r="S572" i="2"/>
  <c r="R572" i="2"/>
  <c r="K572" i="2"/>
  <c r="J572" i="2"/>
  <c r="L572" i="2"/>
  <c r="M572" i="2"/>
  <c r="P572" i="2"/>
  <c r="O572" i="2"/>
  <c r="N572" i="2"/>
  <c r="F572" i="2"/>
  <c r="AB571" i="2"/>
  <c r="AA571" i="2"/>
  <c r="Z571" i="2"/>
  <c r="Y571" i="2"/>
  <c r="X571" i="2"/>
  <c r="U571" i="2"/>
  <c r="T571" i="2"/>
  <c r="S571" i="2"/>
  <c r="R571" i="2"/>
  <c r="K571" i="2"/>
  <c r="J571" i="2"/>
  <c r="L571" i="2"/>
  <c r="M571" i="2"/>
  <c r="P571" i="2"/>
  <c r="O571" i="2"/>
  <c r="N571" i="2"/>
  <c r="F571" i="2"/>
  <c r="AB570" i="2"/>
  <c r="AA570" i="2"/>
  <c r="Z570" i="2"/>
  <c r="Y570" i="2"/>
  <c r="X570" i="2"/>
  <c r="U570" i="2"/>
  <c r="T570" i="2"/>
  <c r="S570" i="2"/>
  <c r="R570" i="2"/>
  <c r="K570" i="2"/>
  <c r="J570" i="2"/>
  <c r="L570" i="2"/>
  <c r="M570" i="2"/>
  <c r="P570" i="2"/>
  <c r="O570" i="2"/>
  <c r="N570" i="2"/>
  <c r="F570" i="2"/>
  <c r="AB569" i="2"/>
  <c r="AA569" i="2"/>
  <c r="Z569" i="2"/>
  <c r="Y569" i="2"/>
  <c r="X569" i="2"/>
  <c r="U569" i="2"/>
  <c r="T569" i="2"/>
  <c r="S569" i="2"/>
  <c r="R569" i="2"/>
  <c r="K569" i="2"/>
  <c r="J569" i="2"/>
  <c r="L569" i="2"/>
  <c r="M569" i="2"/>
  <c r="P569" i="2"/>
  <c r="O569" i="2"/>
  <c r="N569" i="2"/>
  <c r="F569" i="2"/>
  <c r="AB568" i="2"/>
  <c r="AA568" i="2"/>
  <c r="Z568" i="2"/>
  <c r="Y568" i="2"/>
  <c r="X568" i="2"/>
  <c r="U568" i="2"/>
  <c r="T568" i="2"/>
  <c r="S568" i="2"/>
  <c r="R568" i="2"/>
  <c r="K568" i="2"/>
  <c r="J568" i="2"/>
  <c r="L568" i="2"/>
  <c r="M568" i="2"/>
  <c r="P568" i="2"/>
  <c r="O568" i="2"/>
  <c r="N568" i="2"/>
  <c r="F568" i="2"/>
  <c r="AB567" i="2"/>
  <c r="AA567" i="2"/>
  <c r="Z567" i="2"/>
  <c r="Y567" i="2"/>
  <c r="X567" i="2"/>
  <c r="U567" i="2"/>
  <c r="T567" i="2"/>
  <c r="S567" i="2"/>
  <c r="R567" i="2"/>
  <c r="K567" i="2"/>
  <c r="J567" i="2"/>
  <c r="L567" i="2"/>
  <c r="M567" i="2"/>
  <c r="P567" i="2"/>
  <c r="O567" i="2"/>
  <c r="N567" i="2"/>
  <c r="F567" i="2"/>
  <c r="AB566" i="2"/>
  <c r="AA566" i="2"/>
  <c r="Z566" i="2"/>
  <c r="Y566" i="2"/>
  <c r="X566" i="2"/>
  <c r="U566" i="2"/>
  <c r="T566" i="2"/>
  <c r="S566" i="2"/>
  <c r="R566" i="2"/>
  <c r="K566" i="2"/>
  <c r="J566" i="2"/>
  <c r="L566" i="2"/>
  <c r="M566" i="2"/>
  <c r="P566" i="2"/>
  <c r="O566" i="2"/>
  <c r="N566" i="2"/>
  <c r="F566" i="2"/>
  <c r="AB565" i="2"/>
  <c r="AA565" i="2"/>
  <c r="Z565" i="2"/>
  <c r="Y565" i="2"/>
  <c r="X565" i="2"/>
  <c r="U565" i="2"/>
  <c r="T565" i="2"/>
  <c r="S565" i="2"/>
  <c r="R565" i="2"/>
  <c r="K565" i="2"/>
  <c r="J565" i="2"/>
  <c r="L565" i="2"/>
  <c r="M565" i="2"/>
  <c r="P565" i="2"/>
  <c r="O565" i="2"/>
  <c r="N565" i="2"/>
  <c r="F565" i="2"/>
  <c r="AB564" i="2"/>
  <c r="AA564" i="2"/>
  <c r="Z564" i="2"/>
  <c r="Y564" i="2"/>
  <c r="X564" i="2"/>
  <c r="U564" i="2"/>
  <c r="T564" i="2"/>
  <c r="S564" i="2"/>
  <c r="R564" i="2"/>
  <c r="K564" i="2"/>
  <c r="J564" i="2"/>
  <c r="L564" i="2"/>
  <c r="M564" i="2"/>
  <c r="P564" i="2"/>
  <c r="O564" i="2"/>
  <c r="N564" i="2"/>
  <c r="F564" i="2"/>
  <c r="AB563" i="2"/>
  <c r="AA563" i="2"/>
  <c r="Z563" i="2"/>
  <c r="Y563" i="2"/>
  <c r="X563" i="2"/>
  <c r="U563" i="2"/>
  <c r="T563" i="2"/>
  <c r="S563" i="2"/>
  <c r="R563" i="2"/>
  <c r="K563" i="2"/>
  <c r="J563" i="2"/>
  <c r="L563" i="2"/>
  <c r="M563" i="2"/>
  <c r="P563" i="2"/>
  <c r="O563" i="2"/>
  <c r="N563" i="2"/>
  <c r="F563" i="2"/>
  <c r="AB562" i="2"/>
  <c r="AA562" i="2"/>
  <c r="Z562" i="2"/>
  <c r="Y562" i="2"/>
  <c r="X562" i="2"/>
  <c r="U562" i="2"/>
  <c r="T562" i="2"/>
  <c r="S562" i="2"/>
  <c r="R562" i="2"/>
  <c r="K562" i="2"/>
  <c r="J562" i="2"/>
  <c r="L562" i="2"/>
  <c r="M562" i="2"/>
  <c r="P562" i="2"/>
  <c r="O562" i="2"/>
  <c r="N562" i="2"/>
  <c r="F562" i="2"/>
  <c r="AB561" i="2"/>
  <c r="AA561" i="2"/>
  <c r="Z561" i="2"/>
  <c r="Y561" i="2"/>
  <c r="X561" i="2"/>
  <c r="U561" i="2"/>
  <c r="T561" i="2"/>
  <c r="S561" i="2"/>
  <c r="R561" i="2"/>
  <c r="K561" i="2"/>
  <c r="J561" i="2"/>
  <c r="L561" i="2"/>
  <c r="M561" i="2"/>
  <c r="P561" i="2"/>
  <c r="O561" i="2"/>
  <c r="N561" i="2"/>
  <c r="F561" i="2"/>
  <c r="AB560" i="2"/>
  <c r="AA560" i="2"/>
  <c r="Z560" i="2"/>
  <c r="Y560" i="2"/>
  <c r="X560" i="2"/>
  <c r="U560" i="2"/>
  <c r="T560" i="2"/>
  <c r="S560" i="2"/>
  <c r="R560" i="2"/>
  <c r="K560" i="2"/>
  <c r="J560" i="2"/>
  <c r="L560" i="2"/>
  <c r="M560" i="2"/>
  <c r="P560" i="2"/>
  <c r="O560" i="2"/>
  <c r="N560" i="2"/>
  <c r="F560" i="2"/>
  <c r="AB559" i="2"/>
  <c r="AA559" i="2"/>
  <c r="Z559" i="2"/>
  <c r="Y559" i="2"/>
  <c r="X559" i="2"/>
  <c r="U559" i="2"/>
  <c r="T559" i="2"/>
  <c r="S559" i="2"/>
  <c r="R559" i="2"/>
  <c r="K559" i="2"/>
  <c r="J559" i="2"/>
  <c r="L559" i="2"/>
  <c r="M559" i="2"/>
  <c r="P559" i="2"/>
  <c r="O559" i="2"/>
  <c r="N559" i="2"/>
  <c r="F559" i="2"/>
  <c r="AB558" i="2"/>
  <c r="AA558" i="2"/>
  <c r="Z558" i="2"/>
  <c r="Y558" i="2"/>
  <c r="X558" i="2"/>
  <c r="U558" i="2"/>
  <c r="T558" i="2"/>
  <c r="S558" i="2"/>
  <c r="R558" i="2"/>
  <c r="K558" i="2"/>
  <c r="J558" i="2"/>
  <c r="L558" i="2"/>
  <c r="M558" i="2"/>
  <c r="P558" i="2"/>
  <c r="O558" i="2"/>
  <c r="N558" i="2"/>
  <c r="F558" i="2"/>
  <c r="AB557" i="2"/>
  <c r="AA557" i="2"/>
  <c r="Z557" i="2"/>
  <c r="Y557" i="2"/>
  <c r="X557" i="2"/>
  <c r="U557" i="2"/>
  <c r="T557" i="2"/>
  <c r="S557" i="2"/>
  <c r="R557" i="2"/>
  <c r="K557" i="2"/>
  <c r="J557" i="2"/>
  <c r="L557" i="2"/>
  <c r="M557" i="2"/>
  <c r="P557" i="2"/>
  <c r="O557" i="2"/>
  <c r="N557" i="2"/>
  <c r="F557" i="2"/>
  <c r="AB556" i="2"/>
  <c r="AA556" i="2"/>
  <c r="Z556" i="2"/>
  <c r="Y556" i="2"/>
  <c r="X556" i="2"/>
  <c r="U556" i="2"/>
  <c r="T556" i="2"/>
  <c r="S556" i="2"/>
  <c r="R556" i="2"/>
  <c r="K556" i="2"/>
  <c r="J556" i="2"/>
  <c r="L556" i="2"/>
  <c r="M556" i="2"/>
  <c r="P556" i="2"/>
  <c r="O556" i="2"/>
  <c r="N556" i="2"/>
  <c r="F556" i="2"/>
  <c r="AB555" i="2"/>
  <c r="AA555" i="2"/>
  <c r="Z555" i="2"/>
  <c r="Y555" i="2"/>
  <c r="X555" i="2"/>
  <c r="U555" i="2"/>
  <c r="T555" i="2"/>
  <c r="S555" i="2"/>
  <c r="R555" i="2"/>
  <c r="K555" i="2"/>
  <c r="J555" i="2"/>
  <c r="L555" i="2"/>
  <c r="M555" i="2"/>
  <c r="P555" i="2"/>
  <c r="O555" i="2"/>
  <c r="N555" i="2"/>
  <c r="F555" i="2"/>
  <c r="AB554" i="2"/>
  <c r="AA554" i="2"/>
  <c r="Z554" i="2"/>
  <c r="Y554" i="2"/>
  <c r="X554" i="2"/>
  <c r="U554" i="2"/>
  <c r="T554" i="2"/>
  <c r="S554" i="2"/>
  <c r="R554" i="2"/>
  <c r="K554" i="2"/>
  <c r="J554" i="2"/>
  <c r="L554" i="2"/>
  <c r="M554" i="2"/>
  <c r="P554" i="2"/>
  <c r="O554" i="2"/>
  <c r="N554" i="2"/>
  <c r="F554" i="2"/>
  <c r="AB553" i="2"/>
  <c r="AA553" i="2"/>
  <c r="Z553" i="2"/>
  <c r="Y553" i="2"/>
  <c r="X553" i="2"/>
  <c r="U553" i="2"/>
  <c r="T553" i="2"/>
  <c r="S553" i="2"/>
  <c r="R553" i="2"/>
  <c r="K553" i="2"/>
  <c r="J553" i="2"/>
  <c r="L553" i="2"/>
  <c r="M553" i="2"/>
  <c r="P553" i="2"/>
  <c r="O553" i="2"/>
  <c r="N553" i="2"/>
  <c r="F553" i="2"/>
  <c r="AB552" i="2"/>
  <c r="AA552" i="2"/>
  <c r="Z552" i="2"/>
  <c r="Y552" i="2"/>
  <c r="X552" i="2"/>
  <c r="U552" i="2"/>
  <c r="T552" i="2"/>
  <c r="S552" i="2"/>
  <c r="R552" i="2"/>
  <c r="K552" i="2"/>
  <c r="J552" i="2"/>
  <c r="L552" i="2"/>
  <c r="M552" i="2"/>
  <c r="P552" i="2"/>
  <c r="O552" i="2"/>
  <c r="N552" i="2"/>
  <c r="F552" i="2"/>
  <c r="AB551" i="2"/>
  <c r="AA551" i="2"/>
  <c r="Z551" i="2"/>
  <c r="Y551" i="2"/>
  <c r="X551" i="2"/>
  <c r="U551" i="2"/>
  <c r="T551" i="2"/>
  <c r="S551" i="2"/>
  <c r="R551" i="2"/>
  <c r="K551" i="2"/>
  <c r="J551" i="2"/>
  <c r="L551" i="2"/>
  <c r="M551" i="2"/>
  <c r="P551" i="2"/>
  <c r="O551" i="2"/>
  <c r="N551" i="2"/>
  <c r="F551" i="2"/>
  <c r="AB550" i="2"/>
  <c r="AA550" i="2"/>
  <c r="Z550" i="2"/>
  <c r="Y550" i="2"/>
  <c r="X550" i="2"/>
  <c r="U550" i="2"/>
  <c r="T550" i="2"/>
  <c r="S550" i="2"/>
  <c r="R550" i="2"/>
  <c r="K550" i="2"/>
  <c r="J550" i="2"/>
  <c r="L550" i="2"/>
  <c r="M550" i="2"/>
  <c r="P550" i="2"/>
  <c r="O550" i="2"/>
  <c r="N550" i="2"/>
  <c r="F550" i="2"/>
  <c r="AB549" i="2"/>
  <c r="AA549" i="2"/>
  <c r="Z549" i="2"/>
  <c r="Y549" i="2"/>
  <c r="X549" i="2"/>
  <c r="U549" i="2"/>
  <c r="T549" i="2"/>
  <c r="S549" i="2"/>
  <c r="R549" i="2"/>
  <c r="K549" i="2"/>
  <c r="J549" i="2"/>
  <c r="L549" i="2"/>
  <c r="M549" i="2"/>
  <c r="P549" i="2"/>
  <c r="O549" i="2"/>
  <c r="N549" i="2"/>
  <c r="F549" i="2"/>
  <c r="AB548" i="2"/>
  <c r="AA548" i="2"/>
  <c r="Z548" i="2"/>
  <c r="Y548" i="2"/>
  <c r="X548" i="2"/>
  <c r="U548" i="2"/>
  <c r="T548" i="2"/>
  <c r="S548" i="2"/>
  <c r="R548" i="2"/>
  <c r="K548" i="2"/>
  <c r="J548" i="2"/>
  <c r="L548" i="2"/>
  <c r="M548" i="2"/>
  <c r="P548" i="2"/>
  <c r="O548" i="2"/>
  <c r="N548" i="2"/>
  <c r="F548" i="2"/>
  <c r="AB547" i="2"/>
  <c r="AA547" i="2"/>
  <c r="Z547" i="2"/>
  <c r="Y547" i="2"/>
  <c r="X547" i="2"/>
  <c r="U547" i="2"/>
  <c r="T547" i="2"/>
  <c r="S547" i="2"/>
  <c r="R547" i="2"/>
  <c r="K547" i="2"/>
  <c r="J547" i="2"/>
  <c r="L547" i="2"/>
  <c r="M547" i="2"/>
  <c r="P547" i="2"/>
  <c r="O547" i="2"/>
  <c r="N547" i="2"/>
  <c r="F547" i="2"/>
  <c r="AB546" i="2"/>
  <c r="AA546" i="2"/>
  <c r="Z546" i="2"/>
  <c r="Y546" i="2"/>
  <c r="X546" i="2"/>
  <c r="U546" i="2"/>
  <c r="T546" i="2"/>
  <c r="S546" i="2"/>
  <c r="R546" i="2"/>
  <c r="K546" i="2"/>
  <c r="J546" i="2"/>
  <c r="L546" i="2"/>
  <c r="M546" i="2"/>
  <c r="P546" i="2"/>
  <c r="O546" i="2"/>
  <c r="N546" i="2"/>
  <c r="F546" i="2"/>
  <c r="AB545" i="2"/>
  <c r="AA545" i="2"/>
  <c r="Z545" i="2"/>
  <c r="Y545" i="2"/>
  <c r="X545" i="2"/>
  <c r="U545" i="2"/>
  <c r="T545" i="2"/>
  <c r="S545" i="2"/>
  <c r="R545" i="2"/>
  <c r="K545" i="2"/>
  <c r="J545" i="2"/>
  <c r="L545" i="2"/>
  <c r="M545" i="2"/>
  <c r="P545" i="2"/>
  <c r="O545" i="2"/>
  <c r="N545" i="2"/>
  <c r="F545" i="2"/>
  <c r="AB544" i="2"/>
  <c r="AA544" i="2"/>
  <c r="Z544" i="2"/>
  <c r="Y544" i="2"/>
  <c r="X544" i="2"/>
  <c r="U544" i="2"/>
  <c r="T544" i="2"/>
  <c r="S544" i="2"/>
  <c r="R544" i="2"/>
  <c r="K544" i="2"/>
  <c r="J544" i="2"/>
  <c r="L544" i="2"/>
  <c r="M544" i="2"/>
  <c r="P544" i="2"/>
  <c r="O544" i="2"/>
  <c r="N544" i="2"/>
  <c r="F544" i="2"/>
  <c r="AB543" i="2"/>
  <c r="AA543" i="2"/>
  <c r="Z543" i="2"/>
  <c r="Y543" i="2"/>
  <c r="X543" i="2"/>
  <c r="U543" i="2"/>
  <c r="T543" i="2"/>
  <c r="S543" i="2"/>
  <c r="R543" i="2"/>
  <c r="K543" i="2"/>
  <c r="J543" i="2"/>
  <c r="L543" i="2"/>
  <c r="M543" i="2"/>
  <c r="P543" i="2"/>
  <c r="O543" i="2"/>
  <c r="N543" i="2"/>
  <c r="F543" i="2"/>
  <c r="AB542" i="2"/>
  <c r="AA542" i="2"/>
  <c r="Z542" i="2"/>
  <c r="Y542" i="2"/>
  <c r="X542" i="2"/>
  <c r="U542" i="2"/>
  <c r="T542" i="2"/>
  <c r="S542" i="2"/>
  <c r="R542" i="2"/>
  <c r="K542" i="2"/>
  <c r="J542" i="2"/>
  <c r="L542" i="2"/>
  <c r="M542" i="2"/>
  <c r="P542" i="2"/>
  <c r="O542" i="2"/>
  <c r="N542" i="2"/>
  <c r="F542" i="2"/>
  <c r="AB541" i="2"/>
  <c r="AA541" i="2"/>
  <c r="Z541" i="2"/>
  <c r="Y541" i="2"/>
  <c r="X541" i="2"/>
  <c r="U541" i="2"/>
  <c r="T541" i="2"/>
  <c r="S541" i="2"/>
  <c r="R541" i="2"/>
  <c r="K541" i="2"/>
  <c r="J541" i="2"/>
  <c r="L541" i="2"/>
  <c r="M541" i="2"/>
  <c r="P541" i="2"/>
  <c r="O541" i="2"/>
  <c r="N541" i="2"/>
  <c r="F541" i="2"/>
  <c r="AB540" i="2"/>
  <c r="AA540" i="2"/>
  <c r="Z540" i="2"/>
  <c r="Y540" i="2"/>
  <c r="X540" i="2"/>
  <c r="U540" i="2"/>
  <c r="T540" i="2"/>
  <c r="S540" i="2"/>
  <c r="R540" i="2"/>
  <c r="K540" i="2"/>
  <c r="J540" i="2"/>
  <c r="L540" i="2"/>
  <c r="M540" i="2"/>
  <c r="P540" i="2"/>
  <c r="O540" i="2"/>
  <c r="N540" i="2"/>
  <c r="F540" i="2"/>
  <c r="AB539" i="2"/>
  <c r="AA539" i="2"/>
  <c r="Z539" i="2"/>
  <c r="Y539" i="2"/>
  <c r="X539" i="2"/>
  <c r="U539" i="2"/>
  <c r="T539" i="2"/>
  <c r="S539" i="2"/>
  <c r="R539" i="2"/>
  <c r="K539" i="2"/>
  <c r="J539" i="2"/>
  <c r="L539" i="2"/>
  <c r="M539" i="2"/>
  <c r="P539" i="2"/>
  <c r="O539" i="2"/>
  <c r="N539" i="2"/>
  <c r="F539" i="2"/>
  <c r="AB538" i="2"/>
  <c r="AA538" i="2"/>
  <c r="Z538" i="2"/>
  <c r="Y538" i="2"/>
  <c r="X538" i="2"/>
  <c r="U538" i="2"/>
  <c r="T538" i="2"/>
  <c r="S538" i="2"/>
  <c r="R538" i="2"/>
  <c r="K538" i="2"/>
  <c r="J538" i="2"/>
  <c r="L538" i="2"/>
  <c r="M538" i="2"/>
  <c r="P538" i="2"/>
  <c r="O538" i="2"/>
  <c r="N538" i="2"/>
  <c r="F538" i="2"/>
  <c r="AB537" i="2"/>
  <c r="AA537" i="2"/>
  <c r="Z537" i="2"/>
  <c r="Y537" i="2"/>
  <c r="X537" i="2"/>
  <c r="U537" i="2"/>
  <c r="T537" i="2"/>
  <c r="S537" i="2"/>
  <c r="R537" i="2"/>
  <c r="K537" i="2"/>
  <c r="J537" i="2"/>
  <c r="L537" i="2"/>
  <c r="M537" i="2"/>
  <c r="P537" i="2"/>
  <c r="O537" i="2"/>
  <c r="N537" i="2"/>
  <c r="F537" i="2"/>
  <c r="AB536" i="2"/>
  <c r="AA536" i="2"/>
  <c r="Z536" i="2"/>
  <c r="Y536" i="2"/>
  <c r="X536" i="2"/>
  <c r="U536" i="2"/>
  <c r="T536" i="2"/>
  <c r="S536" i="2"/>
  <c r="R536" i="2"/>
  <c r="K536" i="2"/>
  <c r="J536" i="2"/>
  <c r="L536" i="2"/>
  <c r="M536" i="2"/>
  <c r="P536" i="2"/>
  <c r="O536" i="2"/>
  <c r="N536" i="2"/>
  <c r="F536" i="2"/>
  <c r="AB535" i="2"/>
  <c r="AA535" i="2"/>
  <c r="Z535" i="2"/>
  <c r="Y535" i="2"/>
  <c r="X535" i="2"/>
  <c r="U535" i="2"/>
  <c r="T535" i="2"/>
  <c r="S535" i="2"/>
  <c r="R535" i="2"/>
  <c r="K535" i="2"/>
  <c r="J535" i="2"/>
  <c r="L535" i="2"/>
  <c r="M535" i="2"/>
  <c r="P535" i="2"/>
  <c r="O535" i="2"/>
  <c r="N535" i="2"/>
  <c r="F535" i="2"/>
  <c r="AB534" i="2"/>
  <c r="AA534" i="2"/>
  <c r="Z534" i="2"/>
  <c r="Y534" i="2"/>
  <c r="X534" i="2"/>
  <c r="U534" i="2"/>
  <c r="T534" i="2"/>
  <c r="S534" i="2"/>
  <c r="R534" i="2"/>
  <c r="K534" i="2"/>
  <c r="J534" i="2"/>
  <c r="L534" i="2"/>
  <c r="M534" i="2"/>
  <c r="P534" i="2"/>
  <c r="O534" i="2"/>
  <c r="N534" i="2"/>
  <c r="F534" i="2"/>
  <c r="AB533" i="2"/>
  <c r="AA533" i="2"/>
  <c r="Z533" i="2"/>
  <c r="Y533" i="2"/>
  <c r="X533" i="2"/>
  <c r="U533" i="2"/>
  <c r="T533" i="2"/>
  <c r="S533" i="2"/>
  <c r="R533" i="2"/>
  <c r="K533" i="2"/>
  <c r="J533" i="2"/>
  <c r="L533" i="2"/>
  <c r="M533" i="2"/>
  <c r="P533" i="2"/>
  <c r="O533" i="2"/>
  <c r="N533" i="2"/>
  <c r="F533" i="2"/>
  <c r="AB532" i="2"/>
  <c r="AA532" i="2"/>
  <c r="Z532" i="2"/>
  <c r="Y532" i="2"/>
  <c r="X532" i="2"/>
  <c r="U532" i="2"/>
  <c r="T532" i="2"/>
  <c r="S532" i="2"/>
  <c r="R532" i="2"/>
  <c r="K532" i="2"/>
  <c r="J532" i="2"/>
  <c r="L532" i="2"/>
  <c r="M532" i="2"/>
  <c r="P532" i="2"/>
  <c r="O532" i="2"/>
  <c r="N532" i="2"/>
  <c r="F532" i="2"/>
  <c r="AB531" i="2"/>
  <c r="AA531" i="2"/>
  <c r="Z531" i="2"/>
  <c r="Y531" i="2"/>
  <c r="X531" i="2"/>
  <c r="U531" i="2"/>
  <c r="T531" i="2"/>
  <c r="S531" i="2"/>
  <c r="R531" i="2"/>
  <c r="K531" i="2"/>
  <c r="J531" i="2"/>
  <c r="L531" i="2"/>
  <c r="M531" i="2"/>
  <c r="P531" i="2"/>
  <c r="O531" i="2"/>
  <c r="N531" i="2"/>
  <c r="F531" i="2"/>
  <c r="AB530" i="2"/>
  <c r="AA530" i="2"/>
  <c r="Z530" i="2"/>
  <c r="Y530" i="2"/>
  <c r="X530" i="2"/>
  <c r="U530" i="2"/>
  <c r="T530" i="2"/>
  <c r="S530" i="2"/>
  <c r="R530" i="2"/>
  <c r="K530" i="2"/>
  <c r="J530" i="2"/>
  <c r="L530" i="2"/>
  <c r="M530" i="2"/>
  <c r="P530" i="2"/>
  <c r="O530" i="2"/>
  <c r="N530" i="2"/>
  <c r="F530" i="2"/>
  <c r="AB529" i="2"/>
  <c r="AA529" i="2"/>
  <c r="Z529" i="2"/>
  <c r="Y529" i="2"/>
  <c r="X529" i="2"/>
  <c r="U529" i="2"/>
  <c r="T529" i="2"/>
  <c r="S529" i="2"/>
  <c r="R529" i="2"/>
  <c r="K529" i="2"/>
  <c r="J529" i="2"/>
  <c r="L529" i="2"/>
  <c r="M529" i="2"/>
  <c r="P529" i="2"/>
  <c r="O529" i="2"/>
  <c r="N529" i="2"/>
  <c r="F529" i="2"/>
  <c r="AB528" i="2"/>
  <c r="AA528" i="2"/>
  <c r="Z528" i="2"/>
  <c r="Y528" i="2"/>
  <c r="X528" i="2"/>
  <c r="U528" i="2"/>
  <c r="T528" i="2"/>
  <c r="S528" i="2"/>
  <c r="R528" i="2"/>
  <c r="K528" i="2"/>
  <c r="J528" i="2"/>
  <c r="L528" i="2"/>
  <c r="M528" i="2"/>
  <c r="P528" i="2"/>
  <c r="O528" i="2"/>
  <c r="N528" i="2"/>
  <c r="F528" i="2"/>
  <c r="AB527" i="2"/>
  <c r="AA527" i="2"/>
  <c r="Z527" i="2"/>
  <c r="Y527" i="2"/>
  <c r="X527" i="2"/>
  <c r="U527" i="2"/>
  <c r="T527" i="2"/>
  <c r="S527" i="2"/>
  <c r="R527" i="2"/>
  <c r="K527" i="2"/>
  <c r="J527" i="2"/>
  <c r="L527" i="2"/>
  <c r="M527" i="2"/>
  <c r="P527" i="2"/>
  <c r="O527" i="2"/>
  <c r="N527" i="2"/>
  <c r="F527" i="2"/>
  <c r="AB526" i="2"/>
  <c r="AA526" i="2"/>
  <c r="Z526" i="2"/>
  <c r="Y526" i="2"/>
  <c r="X526" i="2"/>
  <c r="U526" i="2"/>
  <c r="T526" i="2"/>
  <c r="S526" i="2"/>
  <c r="R526" i="2"/>
  <c r="K526" i="2"/>
  <c r="J526" i="2"/>
  <c r="L526" i="2"/>
  <c r="M526" i="2"/>
  <c r="P526" i="2"/>
  <c r="O526" i="2"/>
  <c r="N526" i="2"/>
  <c r="F526" i="2"/>
  <c r="AB525" i="2"/>
  <c r="AA525" i="2"/>
  <c r="Z525" i="2"/>
  <c r="Y525" i="2"/>
  <c r="X525" i="2"/>
  <c r="U525" i="2"/>
  <c r="T525" i="2"/>
  <c r="S525" i="2"/>
  <c r="R525" i="2"/>
  <c r="K525" i="2"/>
  <c r="J525" i="2"/>
  <c r="L525" i="2"/>
  <c r="M525" i="2"/>
  <c r="P525" i="2"/>
  <c r="O525" i="2"/>
  <c r="N525" i="2"/>
  <c r="F525" i="2"/>
  <c r="AB524" i="2"/>
  <c r="AA524" i="2"/>
  <c r="Z524" i="2"/>
  <c r="Y524" i="2"/>
  <c r="X524" i="2"/>
  <c r="U524" i="2"/>
  <c r="T524" i="2"/>
  <c r="S524" i="2"/>
  <c r="R524" i="2"/>
  <c r="K524" i="2"/>
  <c r="J524" i="2"/>
  <c r="L524" i="2"/>
  <c r="M524" i="2"/>
  <c r="P524" i="2"/>
  <c r="O524" i="2"/>
  <c r="N524" i="2"/>
  <c r="F524" i="2"/>
  <c r="AB523" i="2"/>
  <c r="AA523" i="2"/>
  <c r="Z523" i="2"/>
  <c r="Y523" i="2"/>
  <c r="X523" i="2"/>
  <c r="U523" i="2"/>
  <c r="T523" i="2"/>
  <c r="S523" i="2"/>
  <c r="R523" i="2"/>
  <c r="K523" i="2"/>
  <c r="J523" i="2"/>
  <c r="L523" i="2"/>
  <c r="M523" i="2"/>
  <c r="P523" i="2"/>
  <c r="O523" i="2"/>
  <c r="N523" i="2"/>
  <c r="F523" i="2"/>
  <c r="AB522" i="2"/>
  <c r="AA522" i="2"/>
  <c r="Z522" i="2"/>
  <c r="Y522" i="2"/>
  <c r="X522" i="2"/>
  <c r="U522" i="2"/>
  <c r="T522" i="2"/>
  <c r="S522" i="2"/>
  <c r="R522" i="2"/>
  <c r="K522" i="2"/>
  <c r="J522" i="2"/>
  <c r="L522" i="2"/>
  <c r="M522" i="2"/>
  <c r="P522" i="2"/>
  <c r="O522" i="2"/>
  <c r="N522" i="2"/>
  <c r="F522" i="2"/>
  <c r="AB521" i="2"/>
  <c r="AA521" i="2"/>
  <c r="Z521" i="2"/>
  <c r="Y521" i="2"/>
  <c r="X521" i="2"/>
  <c r="U521" i="2"/>
  <c r="T521" i="2"/>
  <c r="S521" i="2"/>
  <c r="R521" i="2"/>
  <c r="K521" i="2"/>
  <c r="J521" i="2"/>
  <c r="L521" i="2"/>
  <c r="M521" i="2"/>
  <c r="P521" i="2"/>
  <c r="O521" i="2"/>
  <c r="N521" i="2"/>
  <c r="F521" i="2"/>
  <c r="AB520" i="2"/>
  <c r="AA520" i="2"/>
  <c r="Z520" i="2"/>
  <c r="Y520" i="2"/>
  <c r="X520" i="2"/>
  <c r="U520" i="2"/>
  <c r="T520" i="2"/>
  <c r="S520" i="2"/>
  <c r="R520" i="2"/>
  <c r="K520" i="2"/>
  <c r="J520" i="2"/>
  <c r="L520" i="2"/>
  <c r="M520" i="2"/>
  <c r="P520" i="2"/>
  <c r="O520" i="2"/>
  <c r="N520" i="2"/>
  <c r="F520" i="2"/>
  <c r="AB519" i="2"/>
  <c r="AA519" i="2"/>
  <c r="Z519" i="2"/>
  <c r="Y519" i="2"/>
  <c r="X519" i="2"/>
  <c r="U519" i="2"/>
  <c r="T519" i="2"/>
  <c r="S519" i="2"/>
  <c r="R519" i="2"/>
  <c r="K519" i="2"/>
  <c r="J519" i="2"/>
  <c r="L519" i="2"/>
  <c r="M519" i="2"/>
  <c r="P519" i="2"/>
  <c r="O519" i="2"/>
  <c r="N519" i="2"/>
  <c r="F519" i="2"/>
  <c r="AB518" i="2"/>
  <c r="AA518" i="2"/>
  <c r="Z518" i="2"/>
  <c r="Y518" i="2"/>
  <c r="X518" i="2"/>
  <c r="U518" i="2"/>
  <c r="T518" i="2"/>
  <c r="S518" i="2"/>
  <c r="R518" i="2"/>
  <c r="K518" i="2"/>
  <c r="J518" i="2"/>
  <c r="L518" i="2"/>
  <c r="M518" i="2"/>
  <c r="P518" i="2"/>
  <c r="O518" i="2"/>
  <c r="N518" i="2"/>
  <c r="F518" i="2"/>
  <c r="AB517" i="2"/>
  <c r="AA517" i="2"/>
  <c r="Z517" i="2"/>
  <c r="Y517" i="2"/>
  <c r="X517" i="2"/>
  <c r="U517" i="2"/>
  <c r="T517" i="2"/>
  <c r="S517" i="2"/>
  <c r="R517" i="2"/>
  <c r="K517" i="2"/>
  <c r="J517" i="2"/>
  <c r="L517" i="2"/>
  <c r="M517" i="2"/>
  <c r="P517" i="2"/>
  <c r="O517" i="2"/>
  <c r="N517" i="2"/>
  <c r="F517" i="2"/>
  <c r="AB516" i="2"/>
  <c r="AA516" i="2"/>
  <c r="Z516" i="2"/>
  <c r="Y516" i="2"/>
  <c r="X516" i="2"/>
  <c r="U516" i="2"/>
  <c r="T516" i="2"/>
  <c r="S516" i="2"/>
  <c r="R516" i="2"/>
  <c r="K516" i="2"/>
  <c r="J516" i="2"/>
  <c r="L516" i="2"/>
  <c r="M516" i="2"/>
  <c r="P516" i="2"/>
  <c r="O516" i="2"/>
  <c r="N516" i="2"/>
  <c r="F516" i="2"/>
  <c r="AB515" i="2"/>
  <c r="AA515" i="2"/>
  <c r="Z515" i="2"/>
  <c r="Y515" i="2"/>
  <c r="X515" i="2"/>
  <c r="U515" i="2"/>
  <c r="T515" i="2"/>
  <c r="S515" i="2"/>
  <c r="R515" i="2"/>
  <c r="K515" i="2"/>
  <c r="J515" i="2"/>
  <c r="L515" i="2"/>
  <c r="M515" i="2"/>
  <c r="P515" i="2"/>
  <c r="O515" i="2"/>
  <c r="N515" i="2"/>
  <c r="F515" i="2"/>
  <c r="AB514" i="2"/>
  <c r="AA514" i="2"/>
  <c r="Z514" i="2"/>
  <c r="Y514" i="2"/>
  <c r="X514" i="2"/>
  <c r="U514" i="2"/>
  <c r="T514" i="2"/>
  <c r="S514" i="2"/>
  <c r="R514" i="2"/>
  <c r="K514" i="2"/>
  <c r="J514" i="2"/>
  <c r="L514" i="2"/>
  <c r="M514" i="2"/>
  <c r="P514" i="2"/>
  <c r="O514" i="2"/>
  <c r="N514" i="2"/>
  <c r="F514" i="2"/>
  <c r="AB513" i="2"/>
  <c r="AA513" i="2"/>
  <c r="Z513" i="2"/>
  <c r="Y513" i="2"/>
  <c r="X513" i="2"/>
  <c r="U513" i="2"/>
  <c r="T513" i="2"/>
  <c r="S513" i="2"/>
  <c r="R513" i="2"/>
  <c r="K513" i="2"/>
  <c r="J513" i="2"/>
  <c r="L513" i="2"/>
  <c r="M513" i="2"/>
  <c r="P513" i="2"/>
  <c r="O513" i="2"/>
  <c r="N513" i="2"/>
  <c r="F513" i="2"/>
  <c r="AB512" i="2"/>
  <c r="AA512" i="2"/>
  <c r="Z512" i="2"/>
  <c r="Y512" i="2"/>
  <c r="X512" i="2"/>
  <c r="U512" i="2"/>
  <c r="T512" i="2"/>
  <c r="S512" i="2"/>
  <c r="R512" i="2"/>
  <c r="K512" i="2"/>
  <c r="J512" i="2"/>
  <c r="L512" i="2"/>
  <c r="M512" i="2"/>
  <c r="P512" i="2"/>
  <c r="O512" i="2"/>
  <c r="N512" i="2"/>
  <c r="F512" i="2"/>
  <c r="AB511" i="2"/>
  <c r="AA511" i="2"/>
  <c r="Z511" i="2"/>
  <c r="Y511" i="2"/>
  <c r="X511" i="2"/>
  <c r="U511" i="2"/>
  <c r="T511" i="2"/>
  <c r="S511" i="2"/>
  <c r="R511" i="2"/>
  <c r="K511" i="2"/>
  <c r="J511" i="2"/>
  <c r="L511" i="2"/>
  <c r="M511" i="2"/>
  <c r="P511" i="2"/>
  <c r="O511" i="2"/>
  <c r="N511" i="2"/>
  <c r="F511" i="2"/>
  <c r="AB510" i="2"/>
  <c r="AA510" i="2"/>
  <c r="Z510" i="2"/>
  <c r="Y510" i="2"/>
  <c r="X510" i="2"/>
  <c r="U510" i="2"/>
  <c r="T510" i="2"/>
  <c r="S510" i="2"/>
  <c r="R510" i="2"/>
  <c r="K510" i="2"/>
  <c r="J510" i="2"/>
  <c r="L510" i="2"/>
  <c r="M510" i="2"/>
  <c r="P510" i="2"/>
  <c r="O510" i="2"/>
  <c r="N510" i="2"/>
  <c r="F510" i="2"/>
  <c r="AB509" i="2"/>
  <c r="AA509" i="2"/>
  <c r="Z509" i="2"/>
  <c r="Y509" i="2"/>
  <c r="X509" i="2"/>
  <c r="U509" i="2"/>
  <c r="T509" i="2"/>
  <c r="S509" i="2"/>
  <c r="R509" i="2"/>
  <c r="K509" i="2"/>
  <c r="J509" i="2"/>
  <c r="L509" i="2"/>
  <c r="M509" i="2"/>
  <c r="P509" i="2"/>
  <c r="O509" i="2"/>
  <c r="N509" i="2"/>
  <c r="F509" i="2"/>
  <c r="AB508" i="2"/>
  <c r="AA508" i="2"/>
  <c r="Z508" i="2"/>
  <c r="Y508" i="2"/>
  <c r="X508" i="2"/>
  <c r="U508" i="2"/>
  <c r="T508" i="2"/>
  <c r="S508" i="2"/>
  <c r="R508" i="2"/>
  <c r="K508" i="2"/>
  <c r="J508" i="2"/>
  <c r="L508" i="2"/>
  <c r="M508" i="2"/>
  <c r="P508" i="2"/>
  <c r="O508" i="2"/>
  <c r="N508" i="2"/>
  <c r="F508" i="2"/>
  <c r="AB507" i="2"/>
  <c r="AA507" i="2"/>
  <c r="Z507" i="2"/>
  <c r="Y507" i="2"/>
  <c r="X507" i="2"/>
  <c r="U507" i="2"/>
  <c r="T507" i="2"/>
  <c r="S507" i="2"/>
  <c r="R507" i="2"/>
  <c r="K507" i="2"/>
  <c r="J507" i="2"/>
  <c r="L507" i="2"/>
  <c r="M507" i="2"/>
  <c r="P507" i="2"/>
  <c r="O507" i="2"/>
  <c r="N507" i="2"/>
  <c r="F507" i="2"/>
  <c r="AB506" i="2"/>
  <c r="AA506" i="2"/>
  <c r="Z506" i="2"/>
  <c r="Y506" i="2"/>
  <c r="X506" i="2"/>
  <c r="U506" i="2"/>
  <c r="T506" i="2"/>
  <c r="S506" i="2"/>
  <c r="R506" i="2"/>
  <c r="K506" i="2"/>
  <c r="J506" i="2"/>
  <c r="L506" i="2"/>
  <c r="M506" i="2"/>
  <c r="P506" i="2"/>
  <c r="O506" i="2"/>
  <c r="N506" i="2"/>
  <c r="F506" i="2"/>
  <c r="AB505" i="2"/>
  <c r="AA505" i="2"/>
  <c r="Z505" i="2"/>
  <c r="Y505" i="2"/>
  <c r="X505" i="2"/>
  <c r="U505" i="2"/>
  <c r="T505" i="2"/>
  <c r="S505" i="2"/>
  <c r="R505" i="2"/>
  <c r="K505" i="2"/>
  <c r="J505" i="2"/>
  <c r="L505" i="2"/>
  <c r="M505" i="2"/>
  <c r="P505" i="2"/>
  <c r="O505" i="2"/>
  <c r="N505" i="2"/>
  <c r="F505" i="2"/>
  <c r="AB504" i="2"/>
  <c r="AA504" i="2"/>
  <c r="Z504" i="2"/>
  <c r="Y504" i="2"/>
  <c r="X504" i="2"/>
  <c r="U504" i="2"/>
  <c r="T504" i="2"/>
  <c r="S504" i="2"/>
  <c r="R504" i="2"/>
  <c r="K504" i="2"/>
  <c r="J504" i="2"/>
  <c r="L504" i="2"/>
  <c r="M504" i="2"/>
  <c r="P504" i="2"/>
  <c r="O504" i="2"/>
  <c r="N504" i="2"/>
  <c r="F504" i="2"/>
  <c r="AB503" i="2"/>
  <c r="AA503" i="2"/>
  <c r="Z503" i="2"/>
  <c r="Y503" i="2"/>
  <c r="X503" i="2"/>
  <c r="U503" i="2"/>
  <c r="T503" i="2"/>
  <c r="S503" i="2"/>
  <c r="R503" i="2"/>
  <c r="K503" i="2"/>
  <c r="J503" i="2"/>
  <c r="L503" i="2"/>
  <c r="M503" i="2"/>
  <c r="P503" i="2"/>
  <c r="O503" i="2"/>
  <c r="N503" i="2"/>
  <c r="F503" i="2"/>
  <c r="AB502" i="2"/>
  <c r="AA502" i="2"/>
  <c r="Z502" i="2"/>
  <c r="Y502" i="2"/>
  <c r="X502" i="2"/>
  <c r="U502" i="2"/>
  <c r="T502" i="2"/>
  <c r="S502" i="2"/>
  <c r="R502" i="2"/>
  <c r="K502" i="2"/>
  <c r="J502" i="2"/>
  <c r="L502" i="2"/>
  <c r="M502" i="2"/>
  <c r="P502" i="2"/>
  <c r="O502" i="2"/>
  <c r="N502" i="2"/>
  <c r="F502" i="2"/>
  <c r="AB501" i="2"/>
  <c r="AA501" i="2"/>
  <c r="Z501" i="2"/>
  <c r="Y501" i="2"/>
  <c r="X501" i="2"/>
  <c r="U501" i="2"/>
  <c r="T501" i="2"/>
  <c r="S501" i="2"/>
  <c r="R501" i="2"/>
  <c r="K501" i="2"/>
  <c r="J501" i="2"/>
  <c r="L501" i="2"/>
  <c r="M501" i="2"/>
  <c r="P501" i="2"/>
  <c r="O501" i="2"/>
  <c r="N501" i="2"/>
  <c r="F501" i="2"/>
  <c r="AB500" i="2"/>
  <c r="AA500" i="2"/>
  <c r="Z500" i="2"/>
  <c r="Y500" i="2"/>
  <c r="X500" i="2"/>
  <c r="U500" i="2"/>
  <c r="T500" i="2"/>
  <c r="S500" i="2"/>
  <c r="R500" i="2"/>
  <c r="K500" i="2"/>
  <c r="J500" i="2"/>
  <c r="L500" i="2"/>
  <c r="M500" i="2"/>
  <c r="P500" i="2"/>
  <c r="O500" i="2"/>
  <c r="N500" i="2"/>
  <c r="F500" i="2"/>
  <c r="AB499" i="2"/>
  <c r="AA499" i="2"/>
  <c r="Z499" i="2"/>
  <c r="Y499" i="2"/>
  <c r="X499" i="2"/>
  <c r="U499" i="2"/>
  <c r="T499" i="2"/>
  <c r="S499" i="2"/>
  <c r="R499" i="2"/>
  <c r="K499" i="2"/>
  <c r="J499" i="2"/>
  <c r="L499" i="2"/>
  <c r="M499" i="2"/>
  <c r="P499" i="2"/>
  <c r="O499" i="2"/>
  <c r="N499" i="2"/>
  <c r="F499" i="2"/>
  <c r="AB498" i="2"/>
  <c r="AA498" i="2"/>
  <c r="Z498" i="2"/>
  <c r="Y498" i="2"/>
  <c r="X498" i="2"/>
  <c r="U498" i="2"/>
  <c r="T498" i="2"/>
  <c r="S498" i="2"/>
  <c r="R498" i="2"/>
  <c r="K498" i="2"/>
  <c r="J498" i="2"/>
  <c r="L498" i="2"/>
  <c r="M498" i="2"/>
  <c r="P498" i="2"/>
  <c r="O498" i="2"/>
  <c r="N498" i="2"/>
  <c r="F498" i="2"/>
  <c r="AB497" i="2"/>
  <c r="AA497" i="2"/>
  <c r="Z497" i="2"/>
  <c r="Y497" i="2"/>
  <c r="X497" i="2"/>
  <c r="U497" i="2"/>
  <c r="T497" i="2"/>
  <c r="S497" i="2"/>
  <c r="R497" i="2"/>
  <c r="K497" i="2"/>
  <c r="J497" i="2"/>
  <c r="L497" i="2"/>
  <c r="M497" i="2"/>
  <c r="P497" i="2"/>
  <c r="O497" i="2"/>
  <c r="N497" i="2"/>
  <c r="F497" i="2"/>
  <c r="AB496" i="2"/>
  <c r="AA496" i="2"/>
  <c r="Z496" i="2"/>
  <c r="Y496" i="2"/>
  <c r="X496" i="2"/>
  <c r="U496" i="2"/>
  <c r="T496" i="2"/>
  <c r="S496" i="2"/>
  <c r="R496" i="2"/>
  <c r="K496" i="2"/>
  <c r="J496" i="2"/>
  <c r="L496" i="2"/>
  <c r="M496" i="2"/>
  <c r="P496" i="2"/>
  <c r="O496" i="2"/>
  <c r="N496" i="2"/>
  <c r="F496" i="2"/>
  <c r="AB495" i="2"/>
  <c r="AA495" i="2"/>
  <c r="Z495" i="2"/>
  <c r="Y495" i="2"/>
  <c r="X495" i="2"/>
  <c r="U495" i="2"/>
  <c r="T495" i="2"/>
  <c r="S495" i="2"/>
  <c r="R495" i="2"/>
  <c r="K495" i="2"/>
  <c r="J495" i="2"/>
  <c r="L495" i="2"/>
  <c r="M495" i="2"/>
  <c r="P495" i="2"/>
  <c r="O495" i="2"/>
  <c r="N495" i="2"/>
  <c r="F495" i="2"/>
  <c r="AB494" i="2"/>
  <c r="AA494" i="2"/>
  <c r="Z494" i="2"/>
  <c r="Y494" i="2"/>
  <c r="X494" i="2"/>
  <c r="U494" i="2"/>
  <c r="T494" i="2"/>
  <c r="S494" i="2"/>
  <c r="R494" i="2"/>
  <c r="K494" i="2"/>
  <c r="J494" i="2"/>
  <c r="L494" i="2"/>
  <c r="M494" i="2"/>
  <c r="P494" i="2"/>
  <c r="O494" i="2"/>
  <c r="N494" i="2"/>
  <c r="F494" i="2"/>
  <c r="AB493" i="2"/>
  <c r="AA493" i="2"/>
  <c r="Z493" i="2"/>
  <c r="Y493" i="2"/>
  <c r="X493" i="2"/>
  <c r="U493" i="2"/>
  <c r="T493" i="2"/>
  <c r="S493" i="2"/>
  <c r="R493" i="2"/>
  <c r="K493" i="2"/>
  <c r="J493" i="2"/>
  <c r="L493" i="2"/>
  <c r="M493" i="2"/>
  <c r="P493" i="2"/>
  <c r="O493" i="2"/>
  <c r="N493" i="2"/>
  <c r="F493" i="2"/>
  <c r="AB492" i="2"/>
  <c r="AA492" i="2"/>
  <c r="Z492" i="2"/>
  <c r="Y492" i="2"/>
  <c r="X492" i="2"/>
  <c r="U492" i="2"/>
  <c r="T492" i="2"/>
  <c r="S492" i="2"/>
  <c r="R492" i="2"/>
  <c r="K492" i="2"/>
  <c r="J492" i="2"/>
  <c r="L492" i="2"/>
  <c r="M492" i="2"/>
  <c r="P492" i="2"/>
  <c r="O492" i="2"/>
  <c r="N492" i="2"/>
  <c r="F492" i="2"/>
  <c r="AB491" i="2"/>
  <c r="AA491" i="2"/>
  <c r="Z491" i="2"/>
  <c r="Y491" i="2"/>
  <c r="X491" i="2"/>
  <c r="U491" i="2"/>
  <c r="T491" i="2"/>
  <c r="S491" i="2"/>
  <c r="R491" i="2"/>
  <c r="K491" i="2"/>
  <c r="J491" i="2"/>
  <c r="L491" i="2"/>
  <c r="M491" i="2"/>
  <c r="P491" i="2"/>
  <c r="O491" i="2"/>
  <c r="N491" i="2"/>
  <c r="F491" i="2"/>
  <c r="AB490" i="2"/>
  <c r="AA490" i="2"/>
  <c r="Z490" i="2"/>
  <c r="Y490" i="2"/>
  <c r="X490" i="2"/>
  <c r="U490" i="2"/>
  <c r="T490" i="2"/>
  <c r="S490" i="2"/>
  <c r="R490" i="2"/>
  <c r="K490" i="2"/>
  <c r="J490" i="2"/>
  <c r="L490" i="2"/>
  <c r="M490" i="2"/>
  <c r="P490" i="2"/>
  <c r="O490" i="2"/>
  <c r="N490" i="2"/>
  <c r="F490" i="2"/>
  <c r="AB489" i="2"/>
  <c r="AA489" i="2"/>
  <c r="Z489" i="2"/>
  <c r="Y489" i="2"/>
  <c r="X489" i="2"/>
  <c r="U489" i="2"/>
  <c r="T489" i="2"/>
  <c r="S489" i="2"/>
  <c r="R489" i="2"/>
  <c r="K489" i="2"/>
  <c r="J489" i="2"/>
  <c r="L489" i="2"/>
  <c r="M489" i="2"/>
  <c r="P489" i="2"/>
  <c r="O489" i="2"/>
  <c r="N489" i="2"/>
  <c r="F489" i="2"/>
  <c r="AB488" i="2"/>
  <c r="AA488" i="2"/>
  <c r="Z488" i="2"/>
  <c r="Y488" i="2"/>
  <c r="X488" i="2"/>
  <c r="U488" i="2"/>
  <c r="T488" i="2"/>
  <c r="S488" i="2"/>
  <c r="R488" i="2"/>
  <c r="K488" i="2"/>
  <c r="J488" i="2"/>
  <c r="L488" i="2"/>
  <c r="M488" i="2"/>
  <c r="P488" i="2"/>
  <c r="O488" i="2"/>
  <c r="N488" i="2"/>
  <c r="F488" i="2"/>
  <c r="AB487" i="2"/>
  <c r="AA487" i="2"/>
  <c r="Z487" i="2"/>
  <c r="Y487" i="2"/>
  <c r="X487" i="2"/>
  <c r="U487" i="2"/>
  <c r="T487" i="2"/>
  <c r="S487" i="2"/>
  <c r="R487" i="2"/>
  <c r="K487" i="2"/>
  <c r="J487" i="2"/>
  <c r="L487" i="2"/>
  <c r="M487" i="2"/>
  <c r="P487" i="2"/>
  <c r="O487" i="2"/>
  <c r="N487" i="2"/>
  <c r="F487" i="2"/>
  <c r="AB486" i="2"/>
  <c r="AA486" i="2"/>
  <c r="Z486" i="2"/>
  <c r="Y486" i="2"/>
  <c r="X486" i="2"/>
  <c r="U486" i="2"/>
  <c r="T486" i="2"/>
  <c r="S486" i="2"/>
  <c r="R486" i="2"/>
  <c r="K486" i="2"/>
  <c r="J486" i="2"/>
  <c r="L486" i="2"/>
  <c r="M486" i="2"/>
  <c r="P486" i="2"/>
  <c r="O486" i="2"/>
  <c r="N486" i="2"/>
  <c r="F486" i="2"/>
  <c r="AB485" i="2"/>
  <c r="AA485" i="2"/>
  <c r="Z485" i="2"/>
  <c r="Y485" i="2"/>
  <c r="X485" i="2"/>
  <c r="U485" i="2"/>
  <c r="T485" i="2"/>
  <c r="S485" i="2"/>
  <c r="R485" i="2"/>
  <c r="K485" i="2"/>
  <c r="J485" i="2"/>
  <c r="L485" i="2"/>
  <c r="M485" i="2"/>
  <c r="P485" i="2"/>
  <c r="O485" i="2"/>
  <c r="N485" i="2"/>
  <c r="F485" i="2"/>
  <c r="AB484" i="2"/>
  <c r="AA484" i="2"/>
  <c r="Z484" i="2"/>
  <c r="Y484" i="2"/>
  <c r="X484" i="2"/>
  <c r="U484" i="2"/>
  <c r="T484" i="2"/>
  <c r="S484" i="2"/>
  <c r="R484" i="2"/>
  <c r="K484" i="2"/>
  <c r="J484" i="2"/>
  <c r="L484" i="2"/>
  <c r="M484" i="2"/>
  <c r="P484" i="2"/>
  <c r="O484" i="2"/>
  <c r="N484" i="2"/>
  <c r="F484" i="2"/>
  <c r="AB483" i="2"/>
  <c r="AA483" i="2"/>
  <c r="Z483" i="2"/>
  <c r="Y483" i="2"/>
  <c r="X483" i="2"/>
  <c r="U483" i="2"/>
  <c r="T483" i="2"/>
  <c r="S483" i="2"/>
  <c r="R483" i="2"/>
  <c r="K483" i="2"/>
  <c r="J483" i="2"/>
  <c r="L483" i="2"/>
  <c r="M483" i="2"/>
  <c r="P483" i="2"/>
  <c r="O483" i="2"/>
  <c r="N483" i="2"/>
  <c r="F483" i="2"/>
  <c r="AB482" i="2"/>
  <c r="AA482" i="2"/>
  <c r="Z482" i="2"/>
  <c r="Y482" i="2"/>
  <c r="X482" i="2"/>
  <c r="U482" i="2"/>
  <c r="T482" i="2"/>
  <c r="S482" i="2"/>
  <c r="R482" i="2"/>
  <c r="K482" i="2"/>
  <c r="J482" i="2"/>
  <c r="L482" i="2"/>
  <c r="M482" i="2"/>
  <c r="P482" i="2"/>
  <c r="O482" i="2"/>
  <c r="N482" i="2"/>
  <c r="F482" i="2"/>
  <c r="AB481" i="2"/>
  <c r="AA481" i="2"/>
  <c r="Z481" i="2"/>
  <c r="Y481" i="2"/>
  <c r="X481" i="2"/>
  <c r="U481" i="2"/>
  <c r="T481" i="2"/>
  <c r="S481" i="2"/>
  <c r="R481" i="2"/>
  <c r="K481" i="2"/>
  <c r="J481" i="2"/>
  <c r="L481" i="2"/>
  <c r="M481" i="2"/>
  <c r="P481" i="2"/>
  <c r="O481" i="2"/>
  <c r="N481" i="2"/>
  <c r="F481" i="2"/>
  <c r="AB480" i="2"/>
  <c r="AA480" i="2"/>
  <c r="Z480" i="2"/>
  <c r="Y480" i="2"/>
  <c r="X480" i="2"/>
  <c r="U480" i="2"/>
  <c r="T480" i="2"/>
  <c r="S480" i="2"/>
  <c r="R480" i="2"/>
  <c r="K480" i="2"/>
  <c r="J480" i="2"/>
  <c r="L480" i="2"/>
  <c r="M480" i="2"/>
  <c r="P480" i="2"/>
  <c r="O480" i="2"/>
  <c r="N480" i="2"/>
  <c r="F480" i="2"/>
  <c r="AB479" i="2"/>
  <c r="AA479" i="2"/>
  <c r="Z479" i="2"/>
  <c r="Y479" i="2"/>
  <c r="X479" i="2"/>
  <c r="U479" i="2"/>
  <c r="T479" i="2"/>
  <c r="S479" i="2"/>
  <c r="R479" i="2"/>
  <c r="K479" i="2"/>
  <c r="J479" i="2"/>
  <c r="L479" i="2"/>
  <c r="M479" i="2"/>
  <c r="P479" i="2"/>
  <c r="O479" i="2"/>
  <c r="N479" i="2"/>
  <c r="F479" i="2"/>
  <c r="AB478" i="2"/>
  <c r="AA478" i="2"/>
  <c r="Z478" i="2"/>
  <c r="Y478" i="2"/>
  <c r="X478" i="2"/>
  <c r="U478" i="2"/>
  <c r="T478" i="2"/>
  <c r="S478" i="2"/>
  <c r="R478" i="2"/>
  <c r="K478" i="2"/>
  <c r="J478" i="2"/>
  <c r="L478" i="2"/>
  <c r="M478" i="2"/>
  <c r="P478" i="2"/>
  <c r="O478" i="2"/>
  <c r="N478" i="2"/>
  <c r="F478" i="2"/>
  <c r="AB477" i="2"/>
  <c r="AA477" i="2"/>
  <c r="Z477" i="2"/>
  <c r="Y477" i="2"/>
  <c r="X477" i="2"/>
  <c r="U477" i="2"/>
  <c r="T477" i="2"/>
  <c r="S477" i="2"/>
  <c r="R477" i="2"/>
  <c r="K477" i="2"/>
  <c r="J477" i="2"/>
  <c r="L477" i="2"/>
  <c r="M477" i="2"/>
  <c r="P477" i="2"/>
  <c r="O477" i="2"/>
  <c r="N477" i="2"/>
  <c r="F477" i="2"/>
  <c r="AB476" i="2"/>
  <c r="AA476" i="2"/>
  <c r="Z476" i="2"/>
  <c r="Y476" i="2"/>
  <c r="X476" i="2"/>
  <c r="U476" i="2"/>
  <c r="T476" i="2"/>
  <c r="S476" i="2"/>
  <c r="R476" i="2"/>
  <c r="K476" i="2"/>
  <c r="J476" i="2"/>
  <c r="L476" i="2"/>
  <c r="M476" i="2"/>
  <c r="P476" i="2"/>
  <c r="O476" i="2"/>
  <c r="N476" i="2"/>
  <c r="F476" i="2"/>
  <c r="AB475" i="2"/>
  <c r="AA475" i="2"/>
  <c r="Z475" i="2"/>
  <c r="Y475" i="2"/>
  <c r="X475" i="2"/>
  <c r="U475" i="2"/>
  <c r="T475" i="2"/>
  <c r="S475" i="2"/>
  <c r="R475" i="2"/>
  <c r="K475" i="2"/>
  <c r="J475" i="2"/>
  <c r="L475" i="2"/>
  <c r="M475" i="2"/>
  <c r="P475" i="2"/>
  <c r="O475" i="2"/>
  <c r="N475" i="2"/>
  <c r="F475" i="2"/>
  <c r="AB474" i="2"/>
  <c r="AA474" i="2"/>
  <c r="Z474" i="2"/>
  <c r="Y474" i="2"/>
  <c r="X474" i="2"/>
  <c r="U474" i="2"/>
  <c r="T474" i="2"/>
  <c r="S474" i="2"/>
  <c r="R474" i="2"/>
  <c r="K474" i="2"/>
  <c r="J474" i="2"/>
  <c r="L474" i="2"/>
  <c r="M474" i="2"/>
  <c r="P474" i="2"/>
  <c r="O474" i="2"/>
  <c r="N474" i="2"/>
  <c r="F474" i="2"/>
  <c r="AB473" i="2"/>
  <c r="AA473" i="2"/>
  <c r="Z473" i="2"/>
  <c r="Y473" i="2"/>
  <c r="X473" i="2"/>
  <c r="U473" i="2"/>
  <c r="T473" i="2"/>
  <c r="S473" i="2"/>
  <c r="R473" i="2"/>
  <c r="K473" i="2"/>
  <c r="J473" i="2"/>
  <c r="L473" i="2"/>
  <c r="M473" i="2"/>
  <c r="P473" i="2"/>
  <c r="O473" i="2"/>
  <c r="N473" i="2"/>
  <c r="F473" i="2"/>
  <c r="AB472" i="2"/>
  <c r="AA472" i="2"/>
  <c r="Z472" i="2"/>
  <c r="Y472" i="2"/>
  <c r="X472" i="2"/>
  <c r="U472" i="2"/>
  <c r="T472" i="2"/>
  <c r="S472" i="2"/>
  <c r="R472" i="2"/>
  <c r="K472" i="2"/>
  <c r="J472" i="2"/>
  <c r="L472" i="2"/>
  <c r="M472" i="2"/>
  <c r="P472" i="2"/>
  <c r="O472" i="2"/>
  <c r="N472" i="2"/>
  <c r="F472" i="2"/>
  <c r="AB471" i="2"/>
  <c r="AA471" i="2"/>
  <c r="Z471" i="2"/>
  <c r="Y471" i="2"/>
  <c r="X471" i="2"/>
  <c r="U471" i="2"/>
  <c r="T471" i="2"/>
  <c r="S471" i="2"/>
  <c r="R471" i="2"/>
  <c r="K471" i="2"/>
  <c r="J471" i="2"/>
  <c r="L471" i="2"/>
  <c r="M471" i="2"/>
  <c r="P471" i="2"/>
  <c r="O471" i="2"/>
  <c r="N471" i="2"/>
  <c r="F471" i="2"/>
  <c r="AB470" i="2"/>
  <c r="AA470" i="2"/>
  <c r="Z470" i="2"/>
  <c r="Y470" i="2"/>
  <c r="X470" i="2"/>
  <c r="U470" i="2"/>
  <c r="T470" i="2"/>
  <c r="S470" i="2"/>
  <c r="R470" i="2"/>
  <c r="K470" i="2"/>
  <c r="J470" i="2"/>
  <c r="L470" i="2"/>
  <c r="M470" i="2"/>
  <c r="P470" i="2"/>
  <c r="O470" i="2"/>
  <c r="N470" i="2"/>
  <c r="F470" i="2"/>
  <c r="AB469" i="2"/>
  <c r="AA469" i="2"/>
  <c r="Z469" i="2"/>
  <c r="Y469" i="2"/>
  <c r="X469" i="2"/>
  <c r="U469" i="2"/>
  <c r="T469" i="2"/>
  <c r="S469" i="2"/>
  <c r="R469" i="2"/>
  <c r="K469" i="2"/>
  <c r="J469" i="2"/>
  <c r="L469" i="2"/>
  <c r="M469" i="2"/>
  <c r="P469" i="2"/>
  <c r="O469" i="2"/>
  <c r="N469" i="2"/>
  <c r="AB468" i="2"/>
  <c r="AA468" i="2"/>
  <c r="Z468" i="2"/>
  <c r="Y468" i="2"/>
  <c r="X468" i="2"/>
  <c r="U468" i="2"/>
  <c r="T468" i="2"/>
  <c r="S468" i="2"/>
  <c r="R468" i="2"/>
  <c r="K468" i="2"/>
  <c r="J468" i="2"/>
  <c r="L468" i="2"/>
  <c r="M468" i="2"/>
  <c r="P468" i="2"/>
  <c r="O468" i="2"/>
  <c r="N468" i="2"/>
  <c r="F468" i="2"/>
  <c r="AB467" i="2"/>
  <c r="AA467" i="2"/>
  <c r="Z467" i="2"/>
  <c r="Y467" i="2"/>
  <c r="X467" i="2"/>
  <c r="U467" i="2"/>
  <c r="T467" i="2"/>
  <c r="S467" i="2"/>
  <c r="R467" i="2"/>
  <c r="K467" i="2"/>
  <c r="J467" i="2"/>
  <c r="L467" i="2"/>
  <c r="M467" i="2"/>
  <c r="P467" i="2"/>
  <c r="O467" i="2"/>
  <c r="N467" i="2"/>
  <c r="F467" i="2"/>
  <c r="AB466" i="2"/>
  <c r="AA466" i="2"/>
  <c r="Z466" i="2"/>
  <c r="Y466" i="2"/>
  <c r="X466" i="2"/>
  <c r="U466" i="2"/>
  <c r="T466" i="2"/>
  <c r="S466" i="2"/>
  <c r="R466" i="2"/>
  <c r="K466" i="2"/>
  <c r="J466" i="2"/>
  <c r="L466" i="2"/>
  <c r="M466" i="2"/>
  <c r="P466" i="2"/>
  <c r="O466" i="2"/>
  <c r="N466" i="2"/>
  <c r="F466" i="2"/>
  <c r="AB465" i="2"/>
  <c r="AA465" i="2"/>
  <c r="Z465" i="2"/>
  <c r="Y465" i="2"/>
  <c r="X465" i="2"/>
  <c r="U465" i="2"/>
  <c r="T465" i="2"/>
  <c r="S465" i="2"/>
  <c r="R465" i="2"/>
  <c r="K465" i="2"/>
  <c r="J465" i="2"/>
  <c r="L465" i="2"/>
  <c r="M465" i="2"/>
  <c r="P465" i="2"/>
  <c r="O465" i="2"/>
  <c r="N465" i="2"/>
  <c r="F465" i="2"/>
  <c r="AB464" i="2"/>
  <c r="AA464" i="2"/>
  <c r="Z464" i="2"/>
  <c r="Y464" i="2"/>
  <c r="X464" i="2"/>
  <c r="U464" i="2"/>
  <c r="T464" i="2"/>
  <c r="S464" i="2"/>
  <c r="R464" i="2"/>
  <c r="K464" i="2"/>
  <c r="J464" i="2"/>
  <c r="L464" i="2"/>
  <c r="M464" i="2"/>
  <c r="P464" i="2"/>
  <c r="O464" i="2"/>
  <c r="N464" i="2"/>
  <c r="F464" i="2"/>
  <c r="AB463" i="2"/>
  <c r="AA463" i="2"/>
  <c r="Z463" i="2"/>
  <c r="Y463" i="2"/>
  <c r="X463" i="2"/>
  <c r="U463" i="2"/>
  <c r="T463" i="2"/>
  <c r="S463" i="2"/>
  <c r="R463" i="2"/>
  <c r="K463" i="2"/>
  <c r="J463" i="2"/>
  <c r="L463" i="2"/>
  <c r="M463" i="2"/>
  <c r="P463" i="2"/>
  <c r="O463" i="2"/>
  <c r="N463" i="2"/>
  <c r="F463" i="2"/>
  <c r="AB462" i="2"/>
  <c r="AA462" i="2"/>
  <c r="Z462" i="2"/>
  <c r="Y462" i="2"/>
  <c r="X462" i="2"/>
  <c r="U462" i="2"/>
  <c r="T462" i="2"/>
  <c r="S462" i="2"/>
  <c r="R462" i="2"/>
  <c r="K462" i="2"/>
  <c r="J462" i="2"/>
  <c r="L462" i="2"/>
  <c r="M462" i="2"/>
  <c r="P462" i="2"/>
  <c r="O462" i="2"/>
  <c r="N462" i="2"/>
  <c r="F462" i="2"/>
  <c r="AB461" i="2"/>
  <c r="AA461" i="2"/>
  <c r="Z461" i="2"/>
  <c r="Y461" i="2"/>
  <c r="X461" i="2"/>
  <c r="U461" i="2"/>
  <c r="T461" i="2"/>
  <c r="S461" i="2"/>
  <c r="R461" i="2"/>
  <c r="K461" i="2"/>
  <c r="J461" i="2"/>
  <c r="L461" i="2"/>
  <c r="M461" i="2"/>
  <c r="P461" i="2"/>
  <c r="O461" i="2"/>
  <c r="N461" i="2"/>
  <c r="F461" i="2"/>
  <c r="AB460" i="2"/>
  <c r="AA460" i="2"/>
  <c r="Z460" i="2"/>
  <c r="Y460" i="2"/>
  <c r="X460" i="2"/>
  <c r="U460" i="2"/>
  <c r="T460" i="2"/>
  <c r="S460" i="2"/>
  <c r="R460" i="2"/>
  <c r="K460" i="2"/>
  <c r="J460" i="2"/>
  <c r="L460" i="2"/>
  <c r="M460" i="2"/>
  <c r="P460" i="2"/>
  <c r="O460" i="2"/>
  <c r="N460" i="2"/>
  <c r="F460" i="2"/>
  <c r="AB459" i="2"/>
  <c r="AA459" i="2"/>
  <c r="Z459" i="2"/>
  <c r="Y459" i="2"/>
  <c r="X459" i="2"/>
  <c r="U459" i="2"/>
  <c r="T459" i="2"/>
  <c r="S459" i="2"/>
  <c r="R459" i="2"/>
  <c r="K459" i="2"/>
  <c r="J459" i="2"/>
  <c r="L459" i="2"/>
  <c r="M459" i="2"/>
  <c r="P459" i="2"/>
  <c r="O459" i="2"/>
  <c r="N459" i="2"/>
  <c r="F459" i="2"/>
  <c r="AB458" i="2"/>
  <c r="AA458" i="2"/>
  <c r="Z458" i="2"/>
  <c r="Y458" i="2"/>
  <c r="X458" i="2"/>
  <c r="U458" i="2"/>
  <c r="T458" i="2"/>
  <c r="S458" i="2"/>
  <c r="R458" i="2"/>
  <c r="K458" i="2"/>
  <c r="J458" i="2"/>
  <c r="L458" i="2"/>
  <c r="M458" i="2"/>
  <c r="P458" i="2"/>
  <c r="O458" i="2"/>
  <c r="N458" i="2"/>
  <c r="F458" i="2"/>
  <c r="AB457" i="2"/>
  <c r="AA457" i="2"/>
  <c r="Z457" i="2"/>
  <c r="Y457" i="2"/>
  <c r="X457" i="2"/>
  <c r="U457" i="2"/>
  <c r="T457" i="2"/>
  <c r="S457" i="2"/>
  <c r="R457" i="2"/>
  <c r="K457" i="2"/>
  <c r="J457" i="2"/>
  <c r="L457" i="2"/>
  <c r="M457" i="2"/>
  <c r="P457" i="2"/>
  <c r="O457" i="2"/>
  <c r="N457" i="2"/>
  <c r="F457" i="2"/>
  <c r="AB456" i="2"/>
  <c r="AA456" i="2"/>
  <c r="Z456" i="2"/>
  <c r="Y456" i="2"/>
  <c r="X456" i="2"/>
  <c r="U456" i="2"/>
  <c r="T456" i="2"/>
  <c r="S456" i="2"/>
  <c r="R456" i="2"/>
  <c r="K456" i="2"/>
  <c r="J456" i="2"/>
  <c r="L456" i="2"/>
  <c r="M456" i="2"/>
  <c r="P456" i="2"/>
  <c r="O456" i="2"/>
  <c r="N456" i="2"/>
  <c r="F456" i="2"/>
  <c r="AB455" i="2"/>
  <c r="AA455" i="2"/>
  <c r="Z455" i="2"/>
  <c r="Y455" i="2"/>
  <c r="X455" i="2"/>
  <c r="U455" i="2"/>
  <c r="T455" i="2"/>
  <c r="S455" i="2"/>
  <c r="R455" i="2"/>
  <c r="K455" i="2"/>
  <c r="J455" i="2"/>
  <c r="L455" i="2"/>
  <c r="M455" i="2"/>
  <c r="P455" i="2"/>
  <c r="O455" i="2"/>
  <c r="N455" i="2"/>
  <c r="F455" i="2"/>
  <c r="AB454" i="2"/>
  <c r="AA454" i="2"/>
  <c r="Z454" i="2"/>
  <c r="Y454" i="2"/>
  <c r="X454" i="2"/>
  <c r="U454" i="2"/>
  <c r="T454" i="2"/>
  <c r="S454" i="2"/>
  <c r="R454" i="2"/>
  <c r="K454" i="2"/>
  <c r="J454" i="2"/>
  <c r="L454" i="2"/>
  <c r="M454" i="2"/>
  <c r="P454" i="2"/>
  <c r="O454" i="2"/>
  <c r="N454" i="2"/>
  <c r="F454" i="2"/>
  <c r="AB453" i="2"/>
  <c r="AA453" i="2"/>
  <c r="Z453" i="2"/>
  <c r="Y453" i="2"/>
  <c r="X453" i="2"/>
  <c r="U453" i="2"/>
  <c r="T453" i="2"/>
  <c r="S453" i="2"/>
  <c r="R453" i="2"/>
  <c r="K453" i="2"/>
  <c r="J453" i="2"/>
  <c r="L453" i="2"/>
  <c r="M453" i="2"/>
  <c r="P453" i="2"/>
  <c r="O453" i="2"/>
  <c r="N453" i="2"/>
  <c r="F453" i="2"/>
  <c r="AB452" i="2"/>
  <c r="AA452" i="2"/>
  <c r="Z452" i="2"/>
  <c r="Y452" i="2"/>
  <c r="X452" i="2"/>
  <c r="U452" i="2"/>
  <c r="T452" i="2"/>
  <c r="S452" i="2"/>
  <c r="R452" i="2"/>
  <c r="K452" i="2"/>
  <c r="J452" i="2"/>
  <c r="L452" i="2"/>
  <c r="M452" i="2"/>
  <c r="P452" i="2"/>
  <c r="O452" i="2"/>
  <c r="N452" i="2"/>
  <c r="F452" i="2"/>
  <c r="AB451" i="2"/>
  <c r="AA451" i="2"/>
  <c r="Z451" i="2"/>
  <c r="Y451" i="2"/>
  <c r="X451" i="2"/>
  <c r="U451" i="2"/>
  <c r="T451" i="2"/>
  <c r="S451" i="2"/>
  <c r="R451" i="2"/>
  <c r="K451" i="2"/>
  <c r="J451" i="2"/>
  <c r="L451" i="2"/>
  <c r="M451" i="2"/>
  <c r="P451" i="2"/>
  <c r="O451" i="2"/>
  <c r="N451" i="2"/>
  <c r="F451" i="2"/>
  <c r="AB450" i="2"/>
  <c r="AA450" i="2"/>
  <c r="Z450" i="2"/>
  <c r="Y450" i="2"/>
  <c r="X450" i="2"/>
  <c r="U450" i="2"/>
  <c r="T450" i="2"/>
  <c r="S450" i="2"/>
  <c r="R450" i="2"/>
  <c r="K450" i="2"/>
  <c r="J450" i="2"/>
  <c r="L450" i="2"/>
  <c r="M450" i="2"/>
  <c r="P450" i="2"/>
  <c r="O450" i="2"/>
  <c r="N450" i="2"/>
  <c r="F450" i="2"/>
  <c r="AB449" i="2"/>
  <c r="AA449" i="2"/>
  <c r="Z449" i="2"/>
  <c r="Y449" i="2"/>
  <c r="X449" i="2"/>
  <c r="U449" i="2"/>
  <c r="T449" i="2"/>
  <c r="S449" i="2"/>
  <c r="R449" i="2"/>
  <c r="K449" i="2"/>
  <c r="J449" i="2"/>
  <c r="L449" i="2"/>
  <c r="M449" i="2"/>
  <c r="P449" i="2"/>
  <c r="O449" i="2"/>
  <c r="N449" i="2"/>
  <c r="F449" i="2"/>
  <c r="AB448" i="2"/>
  <c r="AA448" i="2"/>
  <c r="Z448" i="2"/>
  <c r="Y448" i="2"/>
  <c r="X448" i="2"/>
  <c r="U448" i="2"/>
  <c r="T448" i="2"/>
  <c r="S448" i="2"/>
  <c r="R448" i="2"/>
  <c r="K448" i="2"/>
  <c r="J448" i="2"/>
  <c r="L448" i="2"/>
  <c r="M448" i="2"/>
  <c r="P448" i="2"/>
  <c r="O448" i="2"/>
  <c r="N448" i="2"/>
  <c r="F448" i="2"/>
  <c r="AB447" i="2"/>
  <c r="AA447" i="2"/>
  <c r="Z447" i="2"/>
  <c r="Y447" i="2"/>
  <c r="X447" i="2"/>
  <c r="U447" i="2"/>
  <c r="T447" i="2"/>
  <c r="S447" i="2"/>
  <c r="R447" i="2"/>
  <c r="K447" i="2"/>
  <c r="J447" i="2"/>
  <c r="L447" i="2"/>
  <c r="M447" i="2"/>
  <c r="P447" i="2"/>
  <c r="O447" i="2"/>
  <c r="N447" i="2"/>
  <c r="F447" i="2"/>
  <c r="AB446" i="2"/>
  <c r="AA446" i="2"/>
  <c r="Z446" i="2"/>
  <c r="Y446" i="2"/>
  <c r="X446" i="2"/>
  <c r="U446" i="2"/>
  <c r="T446" i="2"/>
  <c r="S446" i="2"/>
  <c r="R446" i="2"/>
  <c r="K446" i="2"/>
  <c r="J446" i="2"/>
  <c r="L446" i="2"/>
  <c r="M446" i="2"/>
  <c r="P446" i="2"/>
  <c r="O446" i="2"/>
  <c r="N446" i="2"/>
  <c r="F446" i="2"/>
  <c r="AB445" i="2"/>
  <c r="AA445" i="2"/>
  <c r="Z445" i="2"/>
  <c r="Y445" i="2"/>
  <c r="X445" i="2"/>
  <c r="U445" i="2"/>
  <c r="T445" i="2"/>
  <c r="S445" i="2"/>
  <c r="R445" i="2"/>
  <c r="K445" i="2"/>
  <c r="J445" i="2"/>
  <c r="L445" i="2"/>
  <c r="M445" i="2"/>
  <c r="P445" i="2"/>
  <c r="O445" i="2"/>
  <c r="N445" i="2"/>
  <c r="F445" i="2"/>
  <c r="AB444" i="2"/>
  <c r="AA444" i="2"/>
  <c r="Z444" i="2"/>
  <c r="Y444" i="2"/>
  <c r="X444" i="2"/>
  <c r="U444" i="2"/>
  <c r="T444" i="2"/>
  <c r="S444" i="2"/>
  <c r="R444" i="2"/>
  <c r="K444" i="2"/>
  <c r="J444" i="2"/>
  <c r="L444" i="2"/>
  <c r="M444" i="2"/>
  <c r="P444" i="2"/>
  <c r="O444" i="2"/>
  <c r="N444" i="2"/>
  <c r="F444" i="2"/>
  <c r="AB443" i="2"/>
  <c r="AA443" i="2"/>
  <c r="Z443" i="2"/>
  <c r="Y443" i="2"/>
  <c r="X443" i="2"/>
  <c r="U443" i="2"/>
  <c r="T443" i="2"/>
  <c r="S443" i="2"/>
  <c r="R443" i="2"/>
  <c r="K443" i="2"/>
  <c r="J443" i="2"/>
  <c r="L443" i="2"/>
  <c r="M443" i="2"/>
  <c r="P443" i="2"/>
  <c r="O443" i="2"/>
  <c r="N443" i="2"/>
  <c r="F443" i="2"/>
  <c r="AB442" i="2"/>
  <c r="AA442" i="2"/>
  <c r="Z442" i="2"/>
  <c r="Y442" i="2"/>
  <c r="X442" i="2"/>
  <c r="U442" i="2"/>
  <c r="T442" i="2"/>
  <c r="S442" i="2"/>
  <c r="R442" i="2"/>
  <c r="K442" i="2"/>
  <c r="J442" i="2"/>
  <c r="L442" i="2"/>
  <c r="M442" i="2"/>
  <c r="P442" i="2"/>
  <c r="O442" i="2"/>
  <c r="N442" i="2"/>
  <c r="F442" i="2"/>
  <c r="AB441" i="2"/>
  <c r="AA441" i="2"/>
  <c r="Z441" i="2"/>
  <c r="Y441" i="2"/>
  <c r="X441" i="2"/>
  <c r="U441" i="2"/>
  <c r="T441" i="2"/>
  <c r="S441" i="2"/>
  <c r="R441" i="2"/>
  <c r="K441" i="2"/>
  <c r="J441" i="2"/>
  <c r="L441" i="2"/>
  <c r="M441" i="2"/>
  <c r="P441" i="2"/>
  <c r="O441" i="2"/>
  <c r="N441" i="2"/>
  <c r="F441" i="2"/>
  <c r="AB440" i="2"/>
  <c r="AA440" i="2"/>
  <c r="Z440" i="2"/>
  <c r="Y440" i="2"/>
  <c r="X440" i="2"/>
  <c r="U440" i="2"/>
  <c r="T440" i="2"/>
  <c r="S440" i="2"/>
  <c r="R440" i="2"/>
  <c r="K440" i="2"/>
  <c r="J440" i="2"/>
  <c r="L440" i="2"/>
  <c r="M440" i="2"/>
  <c r="P440" i="2"/>
  <c r="O440" i="2"/>
  <c r="N440" i="2"/>
  <c r="F440" i="2"/>
  <c r="AB439" i="2"/>
  <c r="AA439" i="2"/>
  <c r="Z439" i="2"/>
  <c r="Y439" i="2"/>
  <c r="X439" i="2"/>
  <c r="U439" i="2"/>
  <c r="T439" i="2"/>
  <c r="S439" i="2"/>
  <c r="R439" i="2"/>
  <c r="K439" i="2"/>
  <c r="J439" i="2"/>
  <c r="L439" i="2"/>
  <c r="M439" i="2"/>
  <c r="P439" i="2"/>
  <c r="O439" i="2"/>
  <c r="N439" i="2"/>
  <c r="F439" i="2"/>
  <c r="AB438" i="2"/>
  <c r="AA438" i="2"/>
  <c r="Z438" i="2"/>
  <c r="Y438" i="2"/>
  <c r="X438" i="2"/>
  <c r="U438" i="2"/>
  <c r="T438" i="2"/>
  <c r="S438" i="2"/>
  <c r="R438" i="2"/>
  <c r="K438" i="2"/>
  <c r="J438" i="2"/>
  <c r="L438" i="2"/>
  <c r="M438" i="2"/>
  <c r="P438" i="2"/>
  <c r="O438" i="2"/>
  <c r="N438" i="2"/>
  <c r="F438" i="2"/>
  <c r="AB437" i="2"/>
  <c r="AA437" i="2"/>
  <c r="Z437" i="2"/>
  <c r="Y437" i="2"/>
  <c r="X437" i="2"/>
  <c r="U437" i="2"/>
  <c r="T437" i="2"/>
  <c r="S437" i="2"/>
  <c r="R437" i="2"/>
  <c r="K437" i="2"/>
  <c r="J437" i="2"/>
  <c r="L437" i="2"/>
  <c r="M437" i="2"/>
  <c r="P437" i="2"/>
  <c r="O437" i="2"/>
  <c r="N437" i="2"/>
  <c r="F437" i="2"/>
  <c r="AB436" i="2"/>
  <c r="AA436" i="2"/>
  <c r="Z436" i="2"/>
  <c r="Y436" i="2"/>
  <c r="X436" i="2"/>
  <c r="U436" i="2"/>
  <c r="T436" i="2"/>
  <c r="S436" i="2"/>
  <c r="R436" i="2"/>
  <c r="K436" i="2"/>
  <c r="J436" i="2"/>
  <c r="L436" i="2"/>
  <c r="M436" i="2"/>
  <c r="P436" i="2"/>
  <c r="O436" i="2"/>
  <c r="N436" i="2"/>
  <c r="F436" i="2"/>
  <c r="AB435" i="2"/>
  <c r="AA435" i="2"/>
  <c r="Z435" i="2"/>
  <c r="Y435" i="2"/>
  <c r="X435" i="2"/>
  <c r="U435" i="2"/>
  <c r="T435" i="2"/>
  <c r="S435" i="2"/>
  <c r="R435" i="2"/>
  <c r="K435" i="2"/>
  <c r="J435" i="2"/>
  <c r="L435" i="2"/>
  <c r="M435" i="2"/>
  <c r="P435" i="2"/>
  <c r="O435" i="2"/>
  <c r="N435" i="2"/>
  <c r="F435" i="2"/>
  <c r="AB434" i="2"/>
  <c r="AA434" i="2"/>
  <c r="Z434" i="2"/>
  <c r="Y434" i="2"/>
  <c r="X434" i="2"/>
  <c r="U434" i="2"/>
  <c r="T434" i="2"/>
  <c r="S434" i="2"/>
  <c r="R434" i="2"/>
  <c r="K434" i="2"/>
  <c r="J434" i="2"/>
  <c r="L434" i="2"/>
  <c r="M434" i="2"/>
  <c r="P434" i="2"/>
  <c r="O434" i="2"/>
  <c r="N434" i="2"/>
  <c r="F434" i="2"/>
  <c r="AB433" i="2"/>
  <c r="AA433" i="2"/>
  <c r="Z433" i="2"/>
  <c r="Y433" i="2"/>
  <c r="X433" i="2"/>
  <c r="U433" i="2"/>
  <c r="T433" i="2"/>
  <c r="S433" i="2"/>
  <c r="R433" i="2"/>
  <c r="K433" i="2"/>
  <c r="J433" i="2"/>
  <c r="L433" i="2"/>
  <c r="M433" i="2"/>
  <c r="P433" i="2"/>
  <c r="O433" i="2"/>
  <c r="N433" i="2"/>
  <c r="F433" i="2"/>
  <c r="AB432" i="2"/>
  <c r="AA432" i="2"/>
  <c r="Z432" i="2"/>
  <c r="Y432" i="2"/>
  <c r="X432" i="2"/>
  <c r="U432" i="2"/>
  <c r="T432" i="2"/>
  <c r="S432" i="2"/>
  <c r="R432" i="2"/>
  <c r="K432" i="2"/>
  <c r="J432" i="2"/>
  <c r="L432" i="2"/>
  <c r="M432" i="2"/>
  <c r="P432" i="2"/>
  <c r="O432" i="2"/>
  <c r="N432" i="2"/>
  <c r="F432" i="2"/>
  <c r="AB431" i="2"/>
  <c r="AA431" i="2"/>
  <c r="Z431" i="2"/>
  <c r="Y431" i="2"/>
  <c r="X431" i="2"/>
  <c r="U431" i="2"/>
  <c r="T431" i="2"/>
  <c r="S431" i="2"/>
  <c r="R431" i="2"/>
  <c r="K431" i="2"/>
  <c r="J431" i="2"/>
  <c r="L431" i="2"/>
  <c r="M431" i="2"/>
  <c r="P431" i="2"/>
  <c r="O431" i="2"/>
  <c r="N431" i="2"/>
  <c r="F431" i="2"/>
  <c r="AB430" i="2"/>
  <c r="AA430" i="2"/>
  <c r="Z430" i="2"/>
  <c r="Y430" i="2"/>
  <c r="X430" i="2"/>
  <c r="U430" i="2"/>
  <c r="T430" i="2"/>
  <c r="S430" i="2"/>
  <c r="R430" i="2"/>
  <c r="K430" i="2"/>
  <c r="J430" i="2"/>
  <c r="L430" i="2"/>
  <c r="M430" i="2"/>
  <c r="P430" i="2"/>
  <c r="O430" i="2"/>
  <c r="N430" i="2"/>
  <c r="F430" i="2"/>
  <c r="AB429" i="2"/>
  <c r="AA429" i="2"/>
  <c r="Z429" i="2"/>
  <c r="Y429" i="2"/>
  <c r="X429" i="2"/>
  <c r="U429" i="2"/>
  <c r="T429" i="2"/>
  <c r="S429" i="2"/>
  <c r="R429" i="2"/>
  <c r="K429" i="2"/>
  <c r="J429" i="2"/>
  <c r="L429" i="2"/>
  <c r="M429" i="2"/>
  <c r="P429" i="2"/>
  <c r="O429" i="2"/>
  <c r="N429" i="2"/>
  <c r="F429" i="2"/>
  <c r="AB428" i="2"/>
  <c r="AA428" i="2"/>
  <c r="Z428" i="2"/>
  <c r="Y428" i="2"/>
  <c r="X428" i="2"/>
  <c r="U428" i="2"/>
  <c r="T428" i="2"/>
  <c r="S428" i="2"/>
  <c r="R428" i="2"/>
  <c r="K428" i="2"/>
  <c r="J428" i="2"/>
  <c r="L428" i="2"/>
  <c r="M428" i="2"/>
  <c r="P428" i="2"/>
  <c r="O428" i="2"/>
  <c r="N428" i="2"/>
  <c r="F428" i="2"/>
  <c r="AB427" i="2"/>
  <c r="AA427" i="2"/>
  <c r="Z427" i="2"/>
  <c r="Y427" i="2"/>
  <c r="X427" i="2"/>
  <c r="U427" i="2"/>
  <c r="T427" i="2"/>
  <c r="S427" i="2"/>
  <c r="R427" i="2"/>
  <c r="K427" i="2"/>
  <c r="J427" i="2"/>
  <c r="L427" i="2"/>
  <c r="M427" i="2"/>
  <c r="P427" i="2"/>
  <c r="O427" i="2"/>
  <c r="N427" i="2"/>
  <c r="F427" i="2"/>
  <c r="AB426" i="2"/>
  <c r="AA426" i="2"/>
  <c r="Z426" i="2"/>
  <c r="Y426" i="2"/>
  <c r="X426" i="2"/>
  <c r="U426" i="2"/>
  <c r="T426" i="2"/>
  <c r="S426" i="2"/>
  <c r="R426" i="2"/>
  <c r="K426" i="2"/>
  <c r="J426" i="2"/>
  <c r="L426" i="2"/>
  <c r="M426" i="2"/>
  <c r="P426" i="2"/>
  <c r="O426" i="2"/>
  <c r="N426" i="2"/>
  <c r="F426" i="2"/>
  <c r="AB425" i="2"/>
  <c r="AA425" i="2"/>
  <c r="Z425" i="2"/>
  <c r="Y425" i="2"/>
  <c r="X425" i="2"/>
  <c r="U425" i="2"/>
  <c r="T425" i="2"/>
  <c r="S425" i="2"/>
  <c r="R425" i="2"/>
  <c r="K425" i="2"/>
  <c r="J425" i="2"/>
  <c r="L425" i="2"/>
  <c r="M425" i="2"/>
  <c r="P425" i="2"/>
  <c r="O425" i="2"/>
  <c r="N425" i="2"/>
  <c r="F425" i="2"/>
  <c r="AB424" i="2"/>
  <c r="AA424" i="2"/>
  <c r="Z424" i="2"/>
  <c r="Y424" i="2"/>
  <c r="X424" i="2"/>
  <c r="U424" i="2"/>
  <c r="T424" i="2"/>
  <c r="S424" i="2"/>
  <c r="R424" i="2"/>
  <c r="K424" i="2"/>
  <c r="J424" i="2"/>
  <c r="L424" i="2"/>
  <c r="M424" i="2"/>
  <c r="P424" i="2"/>
  <c r="O424" i="2"/>
  <c r="N424" i="2"/>
  <c r="F424" i="2"/>
  <c r="AB423" i="2"/>
  <c r="AA423" i="2"/>
  <c r="Z423" i="2"/>
  <c r="Y423" i="2"/>
  <c r="X423" i="2"/>
  <c r="U423" i="2"/>
  <c r="T423" i="2"/>
  <c r="S423" i="2"/>
  <c r="R423" i="2"/>
  <c r="K423" i="2"/>
  <c r="J423" i="2"/>
  <c r="L423" i="2"/>
  <c r="M423" i="2"/>
  <c r="P423" i="2"/>
  <c r="O423" i="2"/>
  <c r="N423" i="2"/>
  <c r="F423" i="2"/>
  <c r="AB422" i="2"/>
  <c r="AA422" i="2"/>
  <c r="Z422" i="2"/>
  <c r="Y422" i="2"/>
  <c r="X422" i="2"/>
  <c r="U422" i="2"/>
  <c r="T422" i="2"/>
  <c r="S422" i="2"/>
  <c r="R422" i="2"/>
  <c r="K422" i="2"/>
  <c r="J422" i="2"/>
  <c r="L422" i="2"/>
  <c r="M422" i="2"/>
  <c r="P422" i="2"/>
  <c r="O422" i="2"/>
  <c r="N422" i="2"/>
  <c r="F422" i="2"/>
  <c r="AB421" i="2"/>
  <c r="AA421" i="2"/>
  <c r="Z421" i="2"/>
  <c r="Y421" i="2"/>
  <c r="X421" i="2"/>
  <c r="U421" i="2"/>
  <c r="T421" i="2"/>
  <c r="S421" i="2"/>
  <c r="R421" i="2"/>
  <c r="K421" i="2"/>
  <c r="J421" i="2"/>
  <c r="L421" i="2"/>
  <c r="M421" i="2"/>
  <c r="P421" i="2"/>
  <c r="O421" i="2"/>
  <c r="N421" i="2"/>
  <c r="F421" i="2"/>
  <c r="AB420" i="2"/>
  <c r="AA420" i="2"/>
  <c r="Z420" i="2"/>
  <c r="Y420" i="2"/>
  <c r="X420" i="2"/>
  <c r="U420" i="2"/>
  <c r="T420" i="2"/>
  <c r="S420" i="2"/>
  <c r="R420" i="2"/>
  <c r="K420" i="2"/>
  <c r="J420" i="2"/>
  <c r="L420" i="2"/>
  <c r="M420" i="2"/>
  <c r="P420" i="2"/>
  <c r="O420" i="2"/>
  <c r="N420" i="2"/>
  <c r="F420" i="2"/>
  <c r="AB419" i="2"/>
  <c r="AA419" i="2"/>
  <c r="Z419" i="2"/>
  <c r="Y419" i="2"/>
  <c r="X419" i="2"/>
  <c r="U419" i="2"/>
  <c r="T419" i="2"/>
  <c r="S419" i="2"/>
  <c r="R419" i="2"/>
  <c r="K419" i="2"/>
  <c r="J419" i="2"/>
  <c r="L419" i="2"/>
  <c r="M419" i="2"/>
  <c r="P419" i="2"/>
  <c r="O419" i="2"/>
  <c r="N419" i="2"/>
  <c r="F419" i="2"/>
  <c r="AB418" i="2"/>
  <c r="AA418" i="2"/>
  <c r="Z418" i="2"/>
  <c r="Y418" i="2"/>
  <c r="X418" i="2"/>
  <c r="U418" i="2"/>
  <c r="T418" i="2"/>
  <c r="S418" i="2"/>
  <c r="R418" i="2"/>
  <c r="K418" i="2"/>
  <c r="J418" i="2"/>
  <c r="L418" i="2"/>
  <c r="M418" i="2"/>
  <c r="P418" i="2"/>
  <c r="O418" i="2"/>
  <c r="N418" i="2"/>
  <c r="F418" i="2"/>
  <c r="AB417" i="2"/>
  <c r="AA417" i="2"/>
  <c r="Z417" i="2"/>
  <c r="Y417" i="2"/>
  <c r="X417" i="2"/>
  <c r="U417" i="2"/>
  <c r="T417" i="2"/>
  <c r="S417" i="2"/>
  <c r="R417" i="2"/>
  <c r="K417" i="2"/>
  <c r="J417" i="2"/>
  <c r="L417" i="2"/>
  <c r="M417" i="2"/>
  <c r="P417" i="2"/>
  <c r="O417" i="2"/>
  <c r="N417" i="2"/>
  <c r="F417" i="2"/>
  <c r="AB416" i="2"/>
  <c r="AA416" i="2"/>
  <c r="Z416" i="2"/>
  <c r="Y416" i="2"/>
  <c r="X416" i="2"/>
  <c r="U416" i="2"/>
  <c r="T416" i="2"/>
  <c r="S416" i="2"/>
  <c r="R416" i="2"/>
  <c r="K416" i="2"/>
  <c r="J416" i="2"/>
  <c r="L416" i="2"/>
  <c r="M416" i="2"/>
  <c r="P416" i="2"/>
  <c r="O416" i="2"/>
  <c r="N416" i="2"/>
  <c r="F416" i="2"/>
  <c r="AB415" i="2"/>
  <c r="AA415" i="2"/>
  <c r="Z415" i="2"/>
  <c r="Y415" i="2"/>
  <c r="X415" i="2"/>
  <c r="U415" i="2"/>
  <c r="T415" i="2"/>
  <c r="S415" i="2"/>
  <c r="R415" i="2"/>
  <c r="K415" i="2"/>
  <c r="J415" i="2"/>
  <c r="L415" i="2"/>
  <c r="M415" i="2"/>
  <c r="P415" i="2"/>
  <c r="O415" i="2"/>
  <c r="N415" i="2"/>
  <c r="F415" i="2"/>
  <c r="AB414" i="2"/>
  <c r="AA414" i="2"/>
  <c r="Z414" i="2"/>
  <c r="Y414" i="2"/>
  <c r="X414" i="2"/>
  <c r="U414" i="2"/>
  <c r="T414" i="2"/>
  <c r="S414" i="2"/>
  <c r="R414" i="2"/>
  <c r="K414" i="2"/>
  <c r="J414" i="2"/>
  <c r="L414" i="2"/>
  <c r="M414" i="2"/>
  <c r="P414" i="2"/>
  <c r="O414" i="2"/>
  <c r="N414" i="2"/>
  <c r="F414" i="2"/>
  <c r="AB413" i="2"/>
  <c r="AA413" i="2"/>
  <c r="Z413" i="2"/>
  <c r="Y413" i="2"/>
  <c r="X413" i="2"/>
  <c r="U413" i="2"/>
  <c r="T413" i="2"/>
  <c r="S413" i="2"/>
  <c r="R413" i="2"/>
  <c r="K413" i="2"/>
  <c r="J413" i="2"/>
  <c r="L413" i="2"/>
  <c r="M413" i="2"/>
  <c r="P413" i="2"/>
  <c r="O413" i="2"/>
  <c r="N413" i="2"/>
  <c r="F413" i="2"/>
  <c r="AB412" i="2"/>
  <c r="AA412" i="2"/>
  <c r="Z412" i="2"/>
  <c r="Y412" i="2"/>
  <c r="X412" i="2"/>
  <c r="U412" i="2"/>
  <c r="T412" i="2"/>
  <c r="S412" i="2"/>
  <c r="R412" i="2"/>
  <c r="K412" i="2"/>
  <c r="J412" i="2"/>
  <c r="L412" i="2"/>
  <c r="M412" i="2"/>
  <c r="P412" i="2"/>
  <c r="O412" i="2"/>
  <c r="N412" i="2"/>
  <c r="F412" i="2"/>
  <c r="AB411" i="2"/>
  <c r="AA411" i="2"/>
  <c r="Z411" i="2"/>
  <c r="Y411" i="2"/>
  <c r="X411" i="2"/>
  <c r="U411" i="2"/>
  <c r="T411" i="2"/>
  <c r="S411" i="2"/>
  <c r="R411" i="2"/>
  <c r="K411" i="2"/>
  <c r="J411" i="2"/>
  <c r="L411" i="2"/>
  <c r="M411" i="2"/>
  <c r="P411" i="2"/>
  <c r="O411" i="2"/>
  <c r="N411" i="2"/>
  <c r="F411" i="2"/>
  <c r="AB410" i="2"/>
  <c r="AA410" i="2"/>
  <c r="Z410" i="2"/>
  <c r="Y410" i="2"/>
  <c r="X410" i="2"/>
  <c r="U410" i="2"/>
  <c r="T410" i="2"/>
  <c r="S410" i="2"/>
  <c r="R410" i="2"/>
  <c r="K410" i="2"/>
  <c r="J410" i="2"/>
  <c r="L410" i="2"/>
  <c r="M410" i="2"/>
  <c r="P410" i="2"/>
  <c r="O410" i="2"/>
  <c r="N410" i="2"/>
  <c r="F410" i="2"/>
  <c r="AB409" i="2"/>
  <c r="AA409" i="2"/>
  <c r="Z409" i="2"/>
  <c r="Y409" i="2"/>
  <c r="X409" i="2"/>
  <c r="U409" i="2"/>
  <c r="T409" i="2"/>
  <c r="S409" i="2"/>
  <c r="R409" i="2"/>
  <c r="K409" i="2"/>
  <c r="J409" i="2"/>
  <c r="L409" i="2"/>
  <c r="M409" i="2"/>
  <c r="P409" i="2"/>
  <c r="O409" i="2"/>
  <c r="N409" i="2"/>
  <c r="F409" i="2"/>
  <c r="AB408" i="2"/>
  <c r="AA408" i="2"/>
  <c r="Z408" i="2"/>
  <c r="Y408" i="2"/>
  <c r="X408" i="2"/>
  <c r="U408" i="2"/>
  <c r="T408" i="2"/>
  <c r="S408" i="2"/>
  <c r="R408" i="2"/>
  <c r="K408" i="2"/>
  <c r="J408" i="2"/>
  <c r="L408" i="2"/>
  <c r="M408" i="2"/>
  <c r="P408" i="2"/>
  <c r="O408" i="2"/>
  <c r="N408" i="2"/>
  <c r="F408" i="2"/>
  <c r="AB407" i="2"/>
  <c r="AA407" i="2"/>
  <c r="Z407" i="2"/>
  <c r="Y407" i="2"/>
  <c r="X407" i="2"/>
  <c r="U407" i="2"/>
  <c r="T407" i="2"/>
  <c r="S407" i="2"/>
  <c r="R407" i="2"/>
  <c r="K407" i="2"/>
  <c r="J407" i="2"/>
  <c r="L407" i="2"/>
  <c r="M407" i="2"/>
  <c r="P407" i="2"/>
  <c r="O407" i="2"/>
  <c r="N407" i="2"/>
  <c r="F407" i="2"/>
  <c r="AB406" i="2"/>
  <c r="AA406" i="2"/>
  <c r="Z406" i="2"/>
  <c r="Y406" i="2"/>
  <c r="X406" i="2"/>
  <c r="U406" i="2"/>
  <c r="T406" i="2"/>
  <c r="S406" i="2"/>
  <c r="R406" i="2"/>
  <c r="K406" i="2"/>
  <c r="J406" i="2"/>
  <c r="L406" i="2"/>
  <c r="M406" i="2"/>
  <c r="P406" i="2"/>
  <c r="O406" i="2"/>
  <c r="N406" i="2"/>
  <c r="F406" i="2"/>
  <c r="AB405" i="2"/>
  <c r="AA405" i="2"/>
  <c r="Z405" i="2"/>
  <c r="Y405" i="2"/>
  <c r="X405" i="2"/>
  <c r="U405" i="2"/>
  <c r="T405" i="2"/>
  <c r="S405" i="2"/>
  <c r="R405" i="2"/>
  <c r="K405" i="2"/>
  <c r="J405" i="2"/>
  <c r="L405" i="2"/>
  <c r="M405" i="2"/>
  <c r="P405" i="2"/>
  <c r="O405" i="2"/>
  <c r="N405" i="2"/>
  <c r="F405" i="2"/>
  <c r="AB404" i="2"/>
  <c r="AA404" i="2"/>
  <c r="Z404" i="2"/>
  <c r="Y404" i="2"/>
  <c r="X404" i="2"/>
  <c r="U404" i="2"/>
  <c r="T404" i="2"/>
  <c r="S404" i="2"/>
  <c r="R404" i="2"/>
  <c r="K404" i="2"/>
  <c r="J404" i="2"/>
  <c r="L404" i="2"/>
  <c r="M404" i="2"/>
  <c r="P404" i="2"/>
  <c r="O404" i="2"/>
  <c r="N404" i="2"/>
  <c r="F404" i="2"/>
  <c r="AB403" i="2"/>
  <c r="AA403" i="2"/>
  <c r="Z403" i="2"/>
  <c r="Y403" i="2"/>
  <c r="X403" i="2"/>
  <c r="U403" i="2"/>
  <c r="T403" i="2"/>
  <c r="S403" i="2"/>
  <c r="R403" i="2"/>
  <c r="K403" i="2"/>
  <c r="J403" i="2"/>
  <c r="L403" i="2"/>
  <c r="M403" i="2"/>
  <c r="P403" i="2"/>
  <c r="O403" i="2"/>
  <c r="N403" i="2"/>
  <c r="F403" i="2"/>
  <c r="AB402" i="2"/>
  <c r="AA402" i="2"/>
  <c r="Z402" i="2"/>
  <c r="Y402" i="2"/>
  <c r="X402" i="2"/>
  <c r="U402" i="2"/>
  <c r="T402" i="2"/>
  <c r="S402" i="2"/>
  <c r="R402" i="2"/>
  <c r="K402" i="2"/>
  <c r="J402" i="2"/>
  <c r="L402" i="2"/>
  <c r="M402" i="2"/>
  <c r="P402" i="2"/>
  <c r="O402" i="2"/>
  <c r="N402" i="2"/>
  <c r="F402" i="2"/>
  <c r="AB401" i="2"/>
  <c r="AA401" i="2"/>
  <c r="Z401" i="2"/>
  <c r="Y401" i="2"/>
  <c r="X401" i="2"/>
  <c r="U401" i="2"/>
  <c r="T401" i="2"/>
  <c r="S401" i="2"/>
  <c r="R401" i="2"/>
  <c r="K401" i="2"/>
  <c r="J401" i="2"/>
  <c r="L401" i="2"/>
  <c r="M401" i="2"/>
  <c r="P401" i="2"/>
  <c r="O401" i="2"/>
  <c r="N401" i="2"/>
  <c r="F401" i="2"/>
  <c r="AB400" i="2"/>
  <c r="AA400" i="2"/>
  <c r="Z400" i="2"/>
  <c r="Y400" i="2"/>
  <c r="X400" i="2"/>
  <c r="U400" i="2"/>
  <c r="T400" i="2"/>
  <c r="S400" i="2"/>
  <c r="R400" i="2"/>
  <c r="K400" i="2"/>
  <c r="J400" i="2"/>
  <c r="L400" i="2"/>
  <c r="M400" i="2"/>
  <c r="P400" i="2"/>
  <c r="O400" i="2"/>
  <c r="N400" i="2"/>
  <c r="F400" i="2"/>
  <c r="AB399" i="2"/>
  <c r="AA399" i="2"/>
  <c r="Z399" i="2"/>
  <c r="Y399" i="2"/>
  <c r="X399" i="2"/>
  <c r="U399" i="2"/>
  <c r="T399" i="2"/>
  <c r="S399" i="2"/>
  <c r="R399" i="2"/>
  <c r="K399" i="2"/>
  <c r="J399" i="2"/>
  <c r="L399" i="2"/>
  <c r="M399" i="2"/>
  <c r="P399" i="2"/>
  <c r="O399" i="2"/>
  <c r="N399" i="2"/>
  <c r="F399" i="2"/>
  <c r="AB398" i="2"/>
  <c r="AA398" i="2"/>
  <c r="Z398" i="2"/>
  <c r="Y398" i="2"/>
  <c r="X398" i="2"/>
  <c r="U398" i="2"/>
  <c r="T398" i="2"/>
  <c r="S398" i="2"/>
  <c r="R398" i="2"/>
  <c r="K398" i="2"/>
  <c r="J398" i="2"/>
  <c r="L398" i="2"/>
  <c r="M398" i="2"/>
  <c r="P398" i="2"/>
  <c r="O398" i="2"/>
  <c r="N398" i="2"/>
  <c r="F398" i="2"/>
  <c r="AB397" i="2"/>
  <c r="AA397" i="2"/>
  <c r="Z397" i="2"/>
  <c r="Y397" i="2"/>
  <c r="X397" i="2"/>
  <c r="U397" i="2"/>
  <c r="T397" i="2"/>
  <c r="S397" i="2"/>
  <c r="R397" i="2"/>
  <c r="K397" i="2"/>
  <c r="J397" i="2"/>
  <c r="L397" i="2"/>
  <c r="M397" i="2"/>
  <c r="P397" i="2"/>
  <c r="O397" i="2"/>
  <c r="N397" i="2"/>
  <c r="F397" i="2"/>
  <c r="AB396" i="2"/>
  <c r="AA396" i="2"/>
  <c r="Z396" i="2"/>
  <c r="Y396" i="2"/>
  <c r="X396" i="2"/>
  <c r="U396" i="2"/>
  <c r="T396" i="2"/>
  <c r="S396" i="2"/>
  <c r="R396" i="2"/>
  <c r="K396" i="2"/>
  <c r="J396" i="2"/>
  <c r="L396" i="2"/>
  <c r="M396" i="2"/>
  <c r="P396" i="2"/>
  <c r="O396" i="2"/>
  <c r="N396" i="2"/>
  <c r="F396" i="2"/>
  <c r="AB395" i="2"/>
  <c r="AA395" i="2"/>
  <c r="Z395" i="2"/>
  <c r="Y395" i="2"/>
  <c r="X395" i="2"/>
  <c r="U395" i="2"/>
  <c r="T395" i="2"/>
  <c r="S395" i="2"/>
  <c r="R395" i="2"/>
  <c r="K395" i="2"/>
  <c r="J395" i="2"/>
  <c r="L395" i="2"/>
  <c r="M395" i="2"/>
  <c r="P395" i="2"/>
  <c r="O395" i="2"/>
  <c r="N395" i="2"/>
  <c r="F395" i="2"/>
  <c r="AB394" i="2"/>
  <c r="AA394" i="2"/>
  <c r="Z394" i="2"/>
  <c r="Y394" i="2"/>
  <c r="X394" i="2"/>
  <c r="U394" i="2"/>
  <c r="T394" i="2"/>
  <c r="S394" i="2"/>
  <c r="R394" i="2"/>
  <c r="K394" i="2"/>
  <c r="J394" i="2"/>
  <c r="L394" i="2"/>
  <c r="M394" i="2"/>
  <c r="P394" i="2"/>
  <c r="O394" i="2"/>
  <c r="N394" i="2"/>
  <c r="F394" i="2"/>
  <c r="AB393" i="2"/>
  <c r="AA393" i="2"/>
  <c r="Z393" i="2"/>
  <c r="Y393" i="2"/>
  <c r="X393" i="2"/>
  <c r="U393" i="2"/>
  <c r="T393" i="2"/>
  <c r="S393" i="2"/>
  <c r="R393" i="2"/>
  <c r="K393" i="2"/>
  <c r="J393" i="2"/>
  <c r="L393" i="2"/>
  <c r="M393" i="2"/>
  <c r="P393" i="2"/>
  <c r="O393" i="2"/>
  <c r="N393" i="2"/>
  <c r="F393" i="2"/>
  <c r="AB392" i="2"/>
  <c r="AA392" i="2"/>
  <c r="Z392" i="2"/>
  <c r="Y392" i="2"/>
  <c r="X392" i="2"/>
  <c r="U392" i="2"/>
  <c r="T392" i="2"/>
  <c r="S392" i="2"/>
  <c r="R392" i="2"/>
  <c r="K392" i="2"/>
  <c r="J392" i="2"/>
  <c r="L392" i="2"/>
  <c r="M392" i="2"/>
  <c r="P392" i="2"/>
  <c r="O392" i="2"/>
  <c r="N392" i="2"/>
  <c r="F392" i="2"/>
  <c r="AB391" i="2"/>
  <c r="AA391" i="2"/>
  <c r="Z391" i="2"/>
  <c r="Y391" i="2"/>
  <c r="X391" i="2"/>
  <c r="U391" i="2"/>
  <c r="T391" i="2"/>
  <c r="S391" i="2"/>
  <c r="R391" i="2"/>
  <c r="K391" i="2"/>
  <c r="J391" i="2"/>
  <c r="L391" i="2"/>
  <c r="M391" i="2"/>
  <c r="P391" i="2"/>
  <c r="O391" i="2"/>
  <c r="N391" i="2"/>
  <c r="F391" i="2"/>
  <c r="AB390" i="2"/>
  <c r="AA390" i="2"/>
  <c r="Z390" i="2"/>
  <c r="Y390" i="2"/>
  <c r="X390" i="2"/>
  <c r="U390" i="2"/>
  <c r="T390" i="2"/>
  <c r="S390" i="2"/>
  <c r="R390" i="2"/>
  <c r="K390" i="2"/>
  <c r="J390" i="2"/>
  <c r="L390" i="2"/>
  <c r="M390" i="2"/>
  <c r="P390" i="2"/>
  <c r="O390" i="2"/>
  <c r="N390" i="2"/>
  <c r="F390" i="2"/>
  <c r="AB389" i="2"/>
  <c r="AA389" i="2"/>
  <c r="Z389" i="2"/>
  <c r="Y389" i="2"/>
  <c r="X389" i="2"/>
  <c r="U389" i="2"/>
  <c r="T389" i="2"/>
  <c r="S389" i="2"/>
  <c r="R389" i="2"/>
  <c r="K389" i="2"/>
  <c r="J389" i="2"/>
  <c r="L389" i="2"/>
  <c r="M389" i="2"/>
  <c r="P389" i="2"/>
  <c r="O389" i="2"/>
  <c r="N389" i="2"/>
  <c r="F389" i="2"/>
  <c r="AB388" i="2"/>
  <c r="AA388" i="2"/>
  <c r="Z388" i="2"/>
  <c r="Y388" i="2"/>
  <c r="X388" i="2"/>
  <c r="U388" i="2"/>
  <c r="T388" i="2"/>
  <c r="S388" i="2"/>
  <c r="R388" i="2"/>
  <c r="K388" i="2"/>
  <c r="J388" i="2"/>
  <c r="L388" i="2"/>
  <c r="M388" i="2"/>
  <c r="P388" i="2"/>
  <c r="O388" i="2"/>
  <c r="N388" i="2"/>
  <c r="F388" i="2"/>
  <c r="AB387" i="2"/>
  <c r="AA387" i="2"/>
  <c r="Z387" i="2"/>
  <c r="Y387" i="2"/>
  <c r="X387" i="2"/>
  <c r="U387" i="2"/>
  <c r="T387" i="2"/>
  <c r="S387" i="2"/>
  <c r="R387" i="2"/>
  <c r="K387" i="2"/>
  <c r="J387" i="2"/>
  <c r="L387" i="2"/>
  <c r="M387" i="2"/>
  <c r="P387" i="2"/>
  <c r="O387" i="2"/>
  <c r="N387" i="2"/>
  <c r="F387" i="2"/>
  <c r="AB386" i="2"/>
  <c r="AA386" i="2"/>
  <c r="Z386" i="2"/>
  <c r="Y386" i="2"/>
  <c r="X386" i="2"/>
  <c r="U386" i="2"/>
  <c r="T386" i="2"/>
  <c r="S386" i="2"/>
  <c r="R386" i="2"/>
  <c r="K386" i="2"/>
  <c r="J386" i="2"/>
  <c r="L386" i="2"/>
  <c r="M386" i="2"/>
  <c r="P386" i="2"/>
  <c r="O386" i="2"/>
  <c r="N386" i="2"/>
  <c r="F386" i="2"/>
  <c r="AB385" i="2"/>
  <c r="AA385" i="2"/>
  <c r="Z385" i="2"/>
  <c r="Y385" i="2"/>
  <c r="X385" i="2"/>
  <c r="U385" i="2"/>
  <c r="T385" i="2"/>
  <c r="S385" i="2"/>
  <c r="R385" i="2"/>
  <c r="K385" i="2"/>
  <c r="J385" i="2"/>
  <c r="L385" i="2"/>
  <c r="M385" i="2"/>
  <c r="P385" i="2"/>
  <c r="O385" i="2"/>
  <c r="N385" i="2"/>
  <c r="F385" i="2"/>
  <c r="AB384" i="2"/>
  <c r="AA384" i="2"/>
  <c r="Z384" i="2"/>
  <c r="Y384" i="2"/>
  <c r="X384" i="2"/>
  <c r="U384" i="2"/>
  <c r="T384" i="2"/>
  <c r="S384" i="2"/>
  <c r="R384" i="2"/>
  <c r="K384" i="2"/>
  <c r="J384" i="2"/>
  <c r="L384" i="2"/>
  <c r="M384" i="2"/>
  <c r="P384" i="2"/>
  <c r="O384" i="2"/>
  <c r="N384" i="2"/>
  <c r="F384" i="2"/>
  <c r="AB383" i="2"/>
  <c r="AA383" i="2"/>
  <c r="Z383" i="2"/>
  <c r="Y383" i="2"/>
  <c r="X383" i="2"/>
  <c r="U383" i="2"/>
  <c r="T383" i="2"/>
  <c r="S383" i="2"/>
  <c r="R383" i="2"/>
  <c r="K383" i="2"/>
  <c r="J383" i="2"/>
  <c r="L383" i="2"/>
  <c r="M383" i="2"/>
  <c r="P383" i="2"/>
  <c r="O383" i="2"/>
  <c r="N383" i="2"/>
  <c r="F383" i="2"/>
  <c r="AB382" i="2"/>
  <c r="AA382" i="2"/>
  <c r="Z382" i="2"/>
  <c r="Y382" i="2"/>
  <c r="X382" i="2"/>
  <c r="U382" i="2"/>
  <c r="T382" i="2"/>
  <c r="S382" i="2"/>
  <c r="R382" i="2"/>
  <c r="K382" i="2"/>
  <c r="J382" i="2"/>
  <c r="L382" i="2"/>
  <c r="M382" i="2"/>
  <c r="P382" i="2"/>
  <c r="O382" i="2"/>
  <c r="N382" i="2"/>
  <c r="F382" i="2"/>
  <c r="AB381" i="2"/>
  <c r="AA381" i="2"/>
  <c r="Z381" i="2"/>
  <c r="Y381" i="2"/>
  <c r="X381" i="2"/>
  <c r="U381" i="2"/>
  <c r="T381" i="2"/>
  <c r="S381" i="2"/>
  <c r="R381" i="2"/>
  <c r="K381" i="2"/>
  <c r="J381" i="2"/>
  <c r="L381" i="2"/>
  <c r="M381" i="2"/>
  <c r="P381" i="2"/>
  <c r="O381" i="2"/>
  <c r="N381" i="2"/>
  <c r="F381" i="2"/>
  <c r="AB380" i="2"/>
  <c r="AA380" i="2"/>
  <c r="Z380" i="2"/>
  <c r="Y380" i="2"/>
  <c r="X380" i="2"/>
  <c r="U380" i="2"/>
  <c r="T380" i="2"/>
  <c r="S380" i="2"/>
  <c r="R380" i="2"/>
  <c r="K380" i="2"/>
  <c r="J380" i="2"/>
  <c r="L380" i="2"/>
  <c r="M380" i="2"/>
  <c r="P380" i="2"/>
  <c r="O380" i="2"/>
  <c r="N380" i="2"/>
  <c r="F380" i="2"/>
  <c r="AB379" i="2"/>
  <c r="AA379" i="2"/>
  <c r="Z379" i="2"/>
  <c r="Y379" i="2"/>
  <c r="X379" i="2"/>
  <c r="U379" i="2"/>
  <c r="T379" i="2"/>
  <c r="S379" i="2"/>
  <c r="R379" i="2"/>
  <c r="K379" i="2"/>
  <c r="J379" i="2"/>
  <c r="L379" i="2"/>
  <c r="M379" i="2"/>
  <c r="P379" i="2"/>
  <c r="O379" i="2"/>
  <c r="N379" i="2"/>
  <c r="F379" i="2"/>
  <c r="AB378" i="2"/>
  <c r="AA378" i="2"/>
  <c r="Z378" i="2"/>
  <c r="Y378" i="2"/>
  <c r="X378" i="2"/>
  <c r="U378" i="2"/>
  <c r="T378" i="2"/>
  <c r="S378" i="2"/>
  <c r="R378" i="2"/>
  <c r="K378" i="2"/>
  <c r="J378" i="2"/>
  <c r="L378" i="2"/>
  <c r="M378" i="2"/>
  <c r="P378" i="2"/>
  <c r="O378" i="2"/>
  <c r="N378" i="2"/>
  <c r="F378" i="2"/>
  <c r="AB377" i="2"/>
  <c r="AA377" i="2"/>
  <c r="Z377" i="2"/>
  <c r="Y377" i="2"/>
  <c r="X377" i="2"/>
  <c r="U377" i="2"/>
  <c r="T377" i="2"/>
  <c r="S377" i="2"/>
  <c r="R377" i="2"/>
  <c r="K377" i="2"/>
  <c r="J377" i="2"/>
  <c r="L377" i="2"/>
  <c r="M377" i="2"/>
  <c r="P377" i="2"/>
  <c r="O377" i="2"/>
  <c r="N377" i="2"/>
  <c r="F377" i="2"/>
  <c r="AB376" i="2"/>
  <c r="AA376" i="2"/>
  <c r="Z376" i="2"/>
  <c r="Y376" i="2"/>
  <c r="X376" i="2"/>
  <c r="U376" i="2"/>
  <c r="T376" i="2"/>
  <c r="S376" i="2"/>
  <c r="R376" i="2"/>
  <c r="K376" i="2"/>
  <c r="J376" i="2"/>
  <c r="L376" i="2"/>
  <c r="M376" i="2"/>
  <c r="P376" i="2"/>
  <c r="O376" i="2"/>
  <c r="N376" i="2"/>
  <c r="F376" i="2"/>
  <c r="AB375" i="2"/>
  <c r="AA375" i="2"/>
  <c r="Z375" i="2"/>
  <c r="Y375" i="2"/>
  <c r="X375" i="2"/>
  <c r="U375" i="2"/>
  <c r="T375" i="2"/>
  <c r="S375" i="2"/>
  <c r="R375" i="2"/>
  <c r="K375" i="2"/>
  <c r="J375" i="2"/>
  <c r="L375" i="2"/>
  <c r="M375" i="2"/>
  <c r="P375" i="2"/>
  <c r="O375" i="2"/>
  <c r="N375" i="2"/>
  <c r="F375" i="2"/>
  <c r="AB374" i="2"/>
  <c r="AA374" i="2"/>
  <c r="Z374" i="2"/>
  <c r="Y374" i="2"/>
  <c r="X374" i="2"/>
  <c r="U374" i="2"/>
  <c r="T374" i="2"/>
  <c r="S374" i="2"/>
  <c r="R374" i="2"/>
  <c r="K374" i="2"/>
  <c r="J374" i="2"/>
  <c r="L374" i="2"/>
  <c r="M374" i="2"/>
  <c r="P374" i="2"/>
  <c r="O374" i="2"/>
  <c r="N374" i="2"/>
  <c r="F374" i="2"/>
  <c r="AB373" i="2"/>
  <c r="AA373" i="2"/>
  <c r="Z373" i="2"/>
  <c r="Y373" i="2"/>
  <c r="X373" i="2"/>
  <c r="U373" i="2"/>
  <c r="T373" i="2"/>
  <c r="S373" i="2"/>
  <c r="R373" i="2"/>
  <c r="K373" i="2"/>
  <c r="J373" i="2"/>
  <c r="L373" i="2"/>
  <c r="M373" i="2"/>
  <c r="P373" i="2"/>
  <c r="O373" i="2"/>
  <c r="N373" i="2"/>
  <c r="F373" i="2"/>
  <c r="AB372" i="2"/>
  <c r="AA372" i="2"/>
  <c r="Z372" i="2"/>
  <c r="Y372" i="2"/>
  <c r="X372" i="2"/>
  <c r="U372" i="2"/>
  <c r="T372" i="2"/>
  <c r="S372" i="2"/>
  <c r="R372" i="2"/>
  <c r="K372" i="2"/>
  <c r="J372" i="2"/>
  <c r="L372" i="2"/>
  <c r="M372" i="2"/>
  <c r="P372" i="2"/>
  <c r="O372" i="2"/>
  <c r="N372" i="2"/>
  <c r="F372" i="2"/>
  <c r="AB371" i="2"/>
  <c r="AA371" i="2"/>
  <c r="Z371" i="2"/>
  <c r="Y371" i="2"/>
  <c r="X371" i="2"/>
  <c r="U371" i="2"/>
  <c r="T371" i="2"/>
  <c r="S371" i="2"/>
  <c r="R371" i="2"/>
  <c r="K371" i="2"/>
  <c r="J371" i="2"/>
  <c r="L371" i="2"/>
  <c r="M371" i="2"/>
  <c r="P371" i="2"/>
  <c r="O371" i="2"/>
  <c r="N371" i="2"/>
  <c r="F371" i="2"/>
  <c r="AB370" i="2"/>
  <c r="AA370" i="2"/>
  <c r="Z370" i="2"/>
  <c r="Y370" i="2"/>
  <c r="X370" i="2"/>
  <c r="U370" i="2"/>
  <c r="T370" i="2"/>
  <c r="S370" i="2"/>
  <c r="R370" i="2"/>
  <c r="K370" i="2"/>
  <c r="J370" i="2"/>
  <c r="L370" i="2"/>
  <c r="M370" i="2"/>
  <c r="P370" i="2"/>
  <c r="O370" i="2"/>
  <c r="N370" i="2"/>
  <c r="F370" i="2"/>
  <c r="AB369" i="2"/>
  <c r="AA369" i="2"/>
  <c r="Z369" i="2"/>
  <c r="Y369" i="2"/>
  <c r="X369" i="2"/>
  <c r="U369" i="2"/>
  <c r="T369" i="2"/>
  <c r="S369" i="2"/>
  <c r="R369" i="2"/>
  <c r="K369" i="2"/>
  <c r="J369" i="2"/>
  <c r="L369" i="2"/>
  <c r="M369" i="2"/>
  <c r="P369" i="2"/>
  <c r="O369" i="2"/>
  <c r="N369" i="2"/>
  <c r="F369" i="2"/>
  <c r="AB368" i="2"/>
  <c r="AA368" i="2"/>
  <c r="Z368" i="2"/>
  <c r="Y368" i="2"/>
  <c r="X368" i="2"/>
  <c r="U368" i="2"/>
  <c r="T368" i="2"/>
  <c r="S368" i="2"/>
  <c r="R368" i="2"/>
  <c r="K368" i="2"/>
  <c r="J368" i="2"/>
  <c r="L368" i="2"/>
  <c r="M368" i="2"/>
  <c r="P368" i="2"/>
  <c r="O368" i="2"/>
  <c r="N368" i="2"/>
  <c r="F368" i="2"/>
  <c r="AB367" i="2"/>
  <c r="AA367" i="2"/>
  <c r="Z367" i="2"/>
  <c r="Y367" i="2"/>
  <c r="X367" i="2"/>
  <c r="U367" i="2"/>
  <c r="T367" i="2"/>
  <c r="S367" i="2"/>
  <c r="R367" i="2"/>
  <c r="K367" i="2"/>
  <c r="J367" i="2"/>
  <c r="L367" i="2"/>
  <c r="M367" i="2"/>
  <c r="P367" i="2"/>
  <c r="O367" i="2"/>
  <c r="N367" i="2"/>
  <c r="F367" i="2"/>
  <c r="AB366" i="2"/>
  <c r="AA366" i="2"/>
  <c r="Z366" i="2"/>
  <c r="Y366" i="2"/>
  <c r="X366" i="2"/>
  <c r="U366" i="2"/>
  <c r="T366" i="2"/>
  <c r="S366" i="2"/>
  <c r="R366" i="2"/>
  <c r="K366" i="2"/>
  <c r="J366" i="2"/>
  <c r="L366" i="2"/>
  <c r="M366" i="2"/>
  <c r="P366" i="2"/>
  <c r="O366" i="2"/>
  <c r="N366" i="2"/>
  <c r="F366" i="2"/>
  <c r="AB365" i="2"/>
  <c r="AA365" i="2"/>
  <c r="Z365" i="2"/>
  <c r="Y365" i="2"/>
  <c r="X365" i="2"/>
  <c r="U365" i="2"/>
  <c r="T365" i="2"/>
  <c r="S365" i="2"/>
  <c r="R365" i="2"/>
  <c r="K365" i="2"/>
  <c r="J365" i="2"/>
  <c r="L365" i="2"/>
  <c r="M365" i="2"/>
  <c r="P365" i="2"/>
  <c r="O365" i="2"/>
  <c r="N365" i="2"/>
  <c r="F365" i="2"/>
  <c r="AB364" i="2"/>
  <c r="AA364" i="2"/>
  <c r="Z364" i="2"/>
  <c r="Y364" i="2"/>
  <c r="X364" i="2"/>
  <c r="U364" i="2"/>
  <c r="T364" i="2"/>
  <c r="S364" i="2"/>
  <c r="R364" i="2"/>
  <c r="K364" i="2"/>
  <c r="J364" i="2"/>
  <c r="L364" i="2"/>
  <c r="M364" i="2"/>
  <c r="P364" i="2"/>
  <c r="O364" i="2"/>
  <c r="N364" i="2"/>
  <c r="F364" i="2"/>
  <c r="AB363" i="2"/>
  <c r="AA363" i="2"/>
  <c r="Z363" i="2"/>
  <c r="Y363" i="2"/>
  <c r="X363" i="2"/>
  <c r="U363" i="2"/>
  <c r="T363" i="2"/>
  <c r="S363" i="2"/>
  <c r="R363" i="2"/>
  <c r="K363" i="2"/>
  <c r="J363" i="2"/>
  <c r="L363" i="2"/>
  <c r="M363" i="2"/>
  <c r="P363" i="2"/>
  <c r="O363" i="2"/>
  <c r="N363" i="2"/>
  <c r="F363" i="2"/>
  <c r="AB362" i="2"/>
  <c r="AA362" i="2"/>
  <c r="Z362" i="2"/>
  <c r="Y362" i="2"/>
  <c r="X362" i="2"/>
  <c r="U362" i="2"/>
  <c r="T362" i="2"/>
  <c r="S362" i="2"/>
  <c r="R362" i="2"/>
  <c r="K362" i="2"/>
  <c r="J362" i="2"/>
  <c r="L362" i="2"/>
  <c r="M362" i="2"/>
  <c r="P362" i="2"/>
  <c r="O362" i="2"/>
  <c r="N362" i="2"/>
  <c r="F362" i="2"/>
  <c r="AB361" i="2"/>
  <c r="AA361" i="2"/>
  <c r="Z361" i="2"/>
  <c r="Y361" i="2"/>
  <c r="X361" i="2"/>
  <c r="U361" i="2"/>
  <c r="T361" i="2"/>
  <c r="S361" i="2"/>
  <c r="R361" i="2"/>
  <c r="K361" i="2"/>
  <c r="J361" i="2"/>
  <c r="L361" i="2"/>
  <c r="M361" i="2"/>
  <c r="P361" i="2"/>
  <c r="O361" i="2"/>
  <c r="N361" i="2"/>
  <c r="F361" i="2"/>
  <c r="AB360" i="2"/>
  <c r="AA360" i="2"/>
  <c r="Z360" i="2"/>
  <c r="Y360" i="2"/>
  <c r="X360" i="2"/>
  <c r="U360" i="2"/>
  <c r="T360" i="2"/>
  <c r="S360" i="2"/>
  <c r="R360" i="2"/>
  <c r="K360" i="2"/>
  <c r="J360" i="2"/>
  <c r="L360" i="2"/>
  <c r="M360" i="2"/>
  <c r="P360" i="2"/>
  <c r="O360" i="2"/>
  <c r="N360" i="2"/>
  <c r="F360" i="2"/>
  <c r="AB359" i="2"/>
  <c r="AA359" i="2"/>
  <c r="Z359" i="2"/>
  <c r="Y359" i="2"/>
  <c r="X359" i="2"/>
  <c r="U359" i="2"/>
  <c r="T359" i="2"/>
  <c r="S359" i="2"/>
  <c r="R359" i="2"/>
  <c r="K359" i="2"/>
  <c r="J359" i="2"/>
  <c r="L359" i="2"/>
  <c r="M359" i="2"/>
  <c r="P359" i="2"/>
  <c r="O359" i="2"/>
  <c r="N359" i="2"/>
  <c r="F359" i="2"/>
  <c r="AB358" i="2"/>
  <c r="AA358" i="2"/>
  <c r="Z358" i="2"/>
  <c r="Y358" i="2"/>
  <c r="X358" i="2"/>
  <c r="U358" i="2"/>
  <c r="T358" i="2"/>
  <c r="S358" i="2"/>
  <c r="R358" i="2"/>
  <c r="K358" i="2"/>
  <c r="J358" i="2"/>
  <c r="L358" i="2"/>
  <c r="M358" i="2"/>
  <c r="P358" i="2"/>
  <c r="O358" i="2"/>
  <c r="N358" i="2"/>
  <c r="F358" i="2"/>
  <c r="AB357" i="2"/>
  <c r="AA357" i="2"/>
  <c r="Z357" i="2"/>
  <c r="Y357" i="2"/>
  <c r="X357" i="2"/>
  <c r="U357" i="2"/>
  <c r="T357" i="2"/>
  <c r="S357" i="2"/>
  <c r="R357" i="2"/>
  <c r="K357" i="2"/>
  <c r="J357" i="2"/>
  <c r="L357" i="2"/>
  <c r="M357" i="2"/>
  <c r="P357" i="2"/>
  <c r="O357" i="2"/>
  <c r="N357" i="2"/>
  <c r="F357" i="2"/>
  <c r="AB356" i="2"/>
  <c r="AA356" i="2"/>
  <c r="Z356" i="2"/>
  <c r="Y356" i="2"/>
  <c r="X356" i="2"/>
  <c r="U356" i="2"/>
  <c r="T356" i="2"/>
  <c r="S356" i="2"/>
  <c r="R356" i="2"/>
  <c r="K356" i="2"/>
  <c r="J356" i="2"/>
  <c r="L356" i="2"/>
  <c r="M356" i="2"/>
  <c r="P356" i="2"/>
  <c r="O356" i="2"/>
  <c r="N356" i="2"/>
  <c r="F356" i="2"/>
  <c r="AB355" i="2"/>
  <c r="AA355" i="2"/>
  <c r="Z355" i="2"/>
  <c r="Y355" i="2"/>
  <c r="X355" i="2"/>
  <c r="U355" i="2"/>
  <c r="T355" i="2"/>
  <c r="S355" i="2"/>
  <c r="R355" i="2"/>
  <c r="K355" i="2"/>
  <c r="J355" i="2"/>
  <c r="L355" i="2"/>
  <c r="M355" i="2"/>
  <c r="P355" i="2"/>
  <c r="O355" i="2"/>
  <c r="N355" i="2"/>
  <c r="F355" i="2"/>
  <c r="AB354" i="2"/>
  <c r="AA354" i="2"/>
  <c r="Z354" i="2"/>
  <c r="Y354" i="2"/>
  <c r="X354" i="2"/>
  <c r="U354" i="2"/>
  <c r="T354" i="2"/>
  <c r="S354" i="2"/>
  <c r="R354" i="2"/>
  <c r="K354" i="2"/>
  <c r="J354" i="2"/>
  <c r="L354" i="2"/>
  <c r="M354" i="2"/>
  <c r="P354" i="2"/>
  <c r="O354" i="2"/>
  <c r="N354" i="2"/>
  <c r="F354" i="2"/>
  <c r="AB353" i="2"/>
  <c r="AA353" i="2"/>
  <c r="Z353" i="2"/>
  <c r="Y353" i="2"/>
  <c r="X353" i="2"/>
  <c r="U353" i="2"/>
  <c r="T353" i="2"/>
  <c r="S353" i="2"/>
  <c r="R353" i="2"/>
  <c r="K353" i="2"/>
  <c r="J353" i="2"/>
  <c r="L353" i="2"/>
  <c r="M353" i="2"/>
  <c r="P353" i="2"/>
  <c r="O353" i="2"/>
  <c r="N353" i="2"/>
  <c r="F353" i="2"/>
  <c r="AB352" i="2"/>
  <c r="AA352" i="2"/>
  <c r="Z352" i="2"/>
  <c r="Y352" i="2"/>
  <c r="X352" i="2"/>
  <c r="U352" i="2"/>
  <c r="T352" i="2"/>
  <c r="S352" i="2"/>
  <c r="R352" i="2"/>
  <c r="K352" i="2"/>
  <c r="J352" i="2"/>
  <c r="L352" i="2"/>
  <c r="M352" i="2"/>
  <c r="P352" i="2"/>
  <c r="O352" i="2"/>
  <c r="N352" i="2"/>
  <c r="F352" i="2"/>
  <c r="AB351" i="2"/>
  <c r="AA351" i="2"/>
  <c r="Z351" i="2"/>
  <c r="Y351" i="2"/>
  <c r="X351" i="2"/>
  <c r="U351" i="2"/>
  <c r="T351" i="2"/>
  <c r="S351" i="2"/>
  <c r="R351" i="2"/>
  <c r="K351" i="2"/>
  <c r="J351" i="2"/>
  <c r="L351" i="2"/>
  <c r="M351" i="2"/>
  <c r="P351" i="2"/>
  <c r="O351" i="2"/>
  <c r="N351" i="2"/>
  <c r="F351" i="2"/>
  <c r="AB350" i="2"/>
  <c r="AA350" i="2"/>
  <c r="Z350" i="2"/>
  <c r="Y350" i="2"/>
  <c r="X350" i="2"/>
  <c r="U350" i="2"/>
  <c r="T350" i="2"/>
  <c r="S350" i="2"/>
  <c r="R350" i="2"/>
  <c r="K350" i="2"/>
  <c r="J350" i="2"/>
  <c r="L350" i="2"/>
  <c r="M350" i="2"/>
  <c r="P350" i="2"/>
  <c r="O350" i="2"/>
  <c r="N350" i="2"/>
  <c r="F350" i="2"/>
  <c r="AB349" i="2"/>
  <c r="AA349" i="2"/>
  <c r="Z349" i="2"/>
  <c r="Y349" i="2"/>
  <c r="X349" i="2"/>
  <c r="U349" i="2"/>
  <c r="T349" i="2"/>
  <c r="S349" i="2"/>
  <c r="R349" i="2"/>
  <c r="K349" i="2"/>
  <c r="J349" i="2"/>
  <c r="L349" i="2"/>
  <c r="M349" i="2"/>
  <c r="P349" i="2"/>
  <c r="O349" i="2"/>
  <c r="N349" i="2"/>
  <c r="F349" i="2"/>
  <c r="AB348" i="2"/>
  <c r="AA348" i="2"/>
  <c r="Z348" i="2"/>
  <c r="Y348" i="2"/>
  <c r="X348" i="2"/>
  <c r="U348" i="2"/>
  <c r="T348" i="2"/>
  <c r="S348" i="2"/>
  <c r="R348" i="2"/>
  <c r="K348" i="2"/>
  <c r="J348" i="2"/>
  <c r="L348" i="2"/>
  <c r="M348" i="2"/>
  <c r="P348" i="2"/>
  <c r="O348" i="2"/>
  <c r="N348" i="2"/>
  <c r="F348" i="2"/>
  <c r="AB347" i="2"/>
  <c r="AA347" i="2"/>
  <c r="Z347" i="2"/>
  <c r="Y347" i="2"/>
  <c r="X347" i="2"/>
  <c r="U347" i="2"/>
  <c r="T347" i="2"/>
  <c r="S347" i="2"/>
  <c r="R347" i="2"/>
  <c r="K347" i="2"/>
  <c r="J347" i="2"/>
  <c r="L347" i="2"/>
  <c r="M347" i="2"/>
  <c r="P347" i="2"/>
  <c r="O347" i="2"/>
  <c r="N347" i="2"/>
  <c r="F347" i="2"/>
  <c r="AB346" i="2"/>
  <c r="AA346" i="2"/>
  <c r="Z346" i="2"/>
  <c r="Y346" i="2"/>
  <c r="X346" i="2"/>
  <c r="U346" i="2"/>
  <c r="T346" i="2"/>
  <c r="S346" i="2"/>
  <c r="R346" i="2"/>
  <c r="K346" i="2"/>
  <c r="J346" i="2"/>
  <c r="L346" i="2"/>
  <c r="M346" i="2"/>
  <c r="P346" i="2"/>
  <c r="O346" i="2"/>
  <c r="N346" i="2"/>
  <c r="F346" i="2"/>
  <c r="AB345" i="2"/>
  <c r="AA345" i="2"/>
  <c r="Z345" i="2"/>
  <c r="Y345" i="2"/>
  <c r="X345" i="2"/>
  <c r="U345" i="2"/>
  <c r="T345" i="2"/>
  <c r="S345" i="2"/>
  <c r="R345" i="2"/>
  <c r="K345" i="2"/>
  <c r="J345" i="2"/>
  <c r="L345" i="2"/>
  <c r="M345" i="2"/>
  <c r="P345" i="2"/>
  <c r="O345" i="2"/>
  <c r="N345" i="2"/>
  <c r="F345" i="2"/>
  <c r="AB344" i="2"/>
  <c r="AA344" i="2"/>
  <c r="Z344" i="2"/>
  <c r="Y344" i="2"/>
  <c r="X344" i="2"/>
  <c r="U344" i="2"/>
  <c r="T344" i="2"/>
  <c r="S344" i="2"/>
  <c r="R344" i="2"/>
  <c r="K344" i="2"/>
  <c r="J344" i="2"/>
  <c r="L344" i="2"/>
  <c r="M344" i="2"/>
  <c r="P344" i="2"/>
  <c r="O344" i="2"/>
  <c r="N344" i="2"/>
  <c r="F344" i="2"/>
  <c r="AB343" i="2"/>
  <c r="AA343" i="2"/>
  <c r="Z343" i="2"/>
  <c r="Y343" i="2"/>
  <c r="X343" i="2"/>
  <c r="U343" i="2"/>
  <c r="T343" i="2"/>
  <c r="S343" i="2"/>
  <c r="R343" i="2"/>
  <c r="K343" i="2"/>
  <c r="J343" i="2"/>
  <c r="L343" i="2"/>
  <c r="M343" i="2"/>
  <c r="P343" i="2"/>
  <c r="O343" i="2"/>
  <c r="N343" i="2"/>
  <c r="F343" i="2"/>
  <c r="AB342" i="2"/>
  <c r="AA342" i="2"/>
  <c r="Z342" i="2"/>
  <c r="Y342" i="2"/>
  <c r="X342" i="2"/>
  <c r="U342" i="2"/>
  <c r="T342" i="2"/>
  <c r="S342" i="2"/>
  <c r="R342" i="2"/>
  <c r="K342" i="2"/>
  <c r="J342" i="2"/>
  <c r="L342" i="2"/>
  <c r="M342" i="2"/>
  <c r="P342" i="2"/>
  <c r="O342" i="2"/>
  <c r="N342" i="2"/>
  <c r="F342" i="2"/>
  <c r="AB341" i="2"/>
  <c r="AA341" i="2"/>
  <c r="Z341" i="2"/>
  <c r="Y341" i="2"/>
  <c r="X341" i="2"/>
  <c r="U341" i="2"/>
  <c r="T341" i="2"/>
  <c r="S341" i="2"/>
  <c r="R341" i="2"/>
  <c r="K341" i="2"/>
  <c r="J341" i="2"/>
  <c r="L341" i="2"/>
  <c r="M341" i="2"/>
  <c r="P341" i="2"/>
  <c r="O341" i="2"/>
  <c r="N341" i="2"/>
  <c r="F341" i="2"/>
  <c r="AB340" i="2"/>
  <c r="AA340" i="2"/>
  <c r="Z340" i="2"/>
  <c r="Y340" i="2"/>
  <c r="X340" i="2"/>
  <c r="U340" i="2"/>
  <c r="T340" i="2"/>
  <c r="S340" i="2"/>
  <c r="R340" i="2"/>
  <c r="K340" i="2"/>
  <c r="J340" i="2"/>
  <c r="L340" i="2"/>
  <c r="M340" i="2"/>
  <c r="P340" i="2"/>
  <c r="O340" i="2"/>
  <c r="N340" i="2"/>
  <c r="F340" i="2"/>
  <c r="AB339" i="2"/>
  <c r="AA339" i="2"/>
  <c r="Z339" i="2"/>
  <c r="Y339" i="2"/>
  <c r="X339" i="2"/>
  <c r="U339" i="2"/>
  <c r="T339" i="2"/>
  <c r="S339" i="2"/>
  <c r="R339" i="2"/>
  <c r="K339" i="2"/>
  <c r="J339" i="2"/>
  <c r="L339" i="2"/>
  <c r="M339" i="2"/>
  <c r="P339" i="2"/>
  <c r="O339" i="2"/>
  <c r="N339" i="2"/>
  <c r="F339" i="2"/>
  <c r="AB338" i="2"/>
  <c r="AA338" i="2"/>
  <c r="Z338" i="2"/>
  <c r="Y338" i="2"/>
  <c r="X338" i="2"/>
  <c r="U338" i="2"/>
  <c r="T338" i="2"/>
  <c r="S338" i="2"/>
  <c r="R338" i="2"/>
  <c r="K338" i="2"/>
  <c r="J338" i="2"/>
  <c r="L338" i="2"/>
  <c r="M338" i="2"/>
  <c r="P338" i="2"/>
  <c r="O338" i="2"/>
  <c r="N338" i="2"/>
  <c r="F338" i="2"/>
  <c r="AB337" i="2"/>
  <c r="AA337" i="2"/>
  <c r="Z337" i="2"/>
  <c r="Y337" i="2"/>
  <c r="X337" i="2"/>
  <c r="U337" i="2"/>
  <c r="T337" i="2"/>
  <c r="S337" i="2"/>
  <c r="R337" i="2"/>
  <c r="K337" i="2"/>
  <c r="J337" i="2"/>
  <c r="L337" i="2"/>
  <c r="M337" i="2"/>
  <c r="P337" i="2"/>
  <c r="O337" i="2"/>
  <c r="N337" i="2"/>
  <c r="F337" i="2"/>
  <c r="AB336" i="2"/>
  <c r="AA336" i="2"/>
  <c r="Z336" i="2"/>
  <c r="Y336" i="2"/>
  <c r="X336" i="2"/>
  <c r="U336" i="2"/>
  <c r="T336" i="2"/>
  <c r="S336" i="2"/>
  <c r="R336" i="2"/>
  <c r="K336" i="2"/>
  <c r="J336" i="2"/>
  <c r="L336" i="2"/>
  <c r="M336" i="2"/>
  <c r="P336" i="2"/>
  <c r="O336" i="2"/>
  <c r="N336" i="2"/>
  <c r="F336" i="2"/>
  <c r="AB335" i="2"/>
  <c r="AA335" i="2"/>
  <c r="Z335" i="2"/>
  <c r="Y335" i="2"/>
  <c r="X335" i="2"/>
  <c r="U335" i="2"/>
  <c r="T335" i="2"/>
  <c r="S335" i="2"/>
  <c r="R335" i="2"/>
  <c r="K335" i="2"/>
  <c r="J335" i="2"/>
  <c r="L335" i="2"/>
  <c r="M335" i="2"/>
  <c r="P335" i="2"/>
  <c r="O335" i="2"/>
  <c r="N335" i="2"/>
  <c r="F335" i="2"/>
  <c r="AB334" i="2"/>
  <c r="AA334" i="2"/>
  <c r="Z334" i="2"/>
  <c r="Y334" i="2"/>
  <c r="X334" i="2"/>
  <c r="U334" i="2"/>
  <c r="T334" i="2"/>
  <c r="S334" i="2"/>
  <c r="R334" i="2"/>
  <c r="K334" i="2"/>
  <c r="J334" i="2"/>
  <c r="L334" i="2"/>
  <c r="M334" i="2"/>
  <c r="P334" i="2"/>
  <c r="O334" i="2"/>
  <c r="N334" i="2"/>
  <c r="F334" i="2"/>
  <c r="AB333" i="2"/>
  <c r="AA333" i="2"/>
  <c r="Z333" i="2"/>
  <c r="Y333" i="2"/>
  <c r="X333" i="2"/>
  <c r="U333" i="2"/>
  <c r="T333" i="2"/>
  <c r="S333" i="2"/>
  <c r="R333" i="2"/>
  <c r="K333" i="2"/>
  <c r="J333" i="2"/>
  <c r="L333" i="2"/>
  <c r="M333" i="2"/>
  <c r="P333" i="2"/>
  <c r="O333" i="2"/>
  <c r="N333" i="2"/>
  <c r="F333" i="2"/>
  <c r="AB332" i="2"/>
  <c r="AA332" i="2"/>
  <c r="Z332" i="2"/>
  <c r="Y332" i="2"/>
  <c r="X332" i="2"/>
  <c r="U332" i="2"/>
  <c r="T332" i="2"/>
  <c r="S332" i="2"/>
  <c r="R332" i="2"/>
  <c r="K332" i="2"/>
  <c r="J332" i="2"/>
  <c r="L332" i="2"/>
  <c r="M332" i="2"/>
  <c r="P332" i="2"/>
  <c r="O332" i="2"/>
  <c r="N332" i="2"/>
  <c r="F332" i="2"/>
  <c r="AB331" i="2"/>
  <c r="AA331" i="2"/>
  <c r="Z331" i="2"/>
  <c r="Y331" i="2"/>
  <c r="X331" i="2"/>
  <c r="U331" i="2"/>
  <c r="T331" i="2"/>
  <c r="S331" i="2"/>
  <c r="R331" i="2"/>
  <c r="K331" i="2"/>
  <c r="J331" i="2"/>
  <c r="L331" i="2"/>
  <c r="M331" i="2"/>
  <c r="P331" i="2"/>
  <c r="O331" i="2"/>
  <c r="N331" i="2"/>
  <c r="F331" i="2"/>
  <c r="AB330" i="2"/>
  <c r="AA330" i="2"/>
  <c r="Z330" i="2"/>
  <c r="Y330" i="2"/>
  <c r="X330" i="2"/>
  <c r="U330" i="2"/>
  <c r="T330" i="2"/>
  <c r="S330" i="2"/>
  <c r="R330" i="2"/>
  <c r="K330" i="2"/>
  <c r="J330" i="2"/>
  <c r="L330" i="2"/>
  <c r="M330" i="2"/>
  <c r="P330" i="2"/>
  <c r="O330" i="2"/>
  <c r="N330" i="2"/>
  <c r="F330" i="2"/>
  <c r="AB329" i="2"/>
  <c r="AA329" i="2"/>
  <c r="Z329" i="2"/>
  <c r="Y329" i="2"/>
  <c r="X329" i="2"/>
  <c r="U329" i="2"/>
  <c r="T329" i="2"/>
  <c r="S329" i="2"/>
  <c r="R329" i="2"/>
  <c r="K329" i="2"/>
  <c r="J329" i="2"/>
  <c r="L329" i="2"/>
  <c r="M329" i="2"/>
  <c r="P329" i="2"/>
  <c r="O329" i="2"/>
  <c r="N329" i="2"/>
  <c r="F329" i="2"/>
  <c r="AB328" i="2"/>
  <c r="AA328" i="2"/>
  <c r="Z328" i="2"/>
  <c r="Y328" i="2"/>
  <c r="X328" i="2"/>
  <c r="U328" i="2"/>
  <c r="T328" i="2"/>
  <c r="S328" i="2"/>
  <c r="R328" i="2"/>
  <c r="K328" i="2"/>
  <c r="J328" i="2"/>
  <c r="L328" i="2"/>
  <c r="M328" i="2"/>
  <c r="P328" i="2"/>
  <c r="O328" i="2"/>
  <c r="N328" i="2"/>
  <c r="F328" i="2"/>
  <c r="AB327" i="2"/>
  <c r="AA327" i="2"/>
  <c r="Z327" i="2"/>
  <c r="Y327" i="2"/>
  <c r="X327" i="2"/>
  <c r="U327" i="2"/>
  <c r="T327" i="2"/>
  <c r="S327" i="2"/>
  <c r="R327" i="2"/>
  <c r="K327" i="2"/>
  <c r="J327" i="2"/>
  <c r="L327" i="2"/>
  <c r="M327" i="2"/>
  <c r="P327" i="2"/>
  <c r="O327" i="2"/>
  <c r="N327" i="2"/>
  <c r="F327" i="2"/>
  <c r="AB326" i="2"/>
  <c r="AA326" i="2"/>
  <c r="Z326" i="2"/>
  <c r="Y326" i="2"/>
  <c r="X326" i="2"/>
  <c r="U326" i="2"/>
  <c r="T326" i="2"/>
  <c r="S326" i="2"/>
  <c r="R326" i="2"/>
  <c r="K326" i="2"/>
  <c r="J326" i="2"/>
  <c r="L326" i="2"/>
  <c r="M326" i="2"/>
  <c r="P326" i="2"/>
  <c r="O326" i="2"/>
  <c r="N326" i="2"/>
  <c r="F326" i="2"/>
  <c r="AB325" i="2"/>
  <c r="AA325" i="2"/>
  <c r="Z325" i="2"/>
  <c r="Y325" i="2"/>
  <c r="X325" i="2"/>
  <c r="U325" i="2"/>
  <c r="T325" i="2"/>
  <c r="S325" i="2"/>
  <c r="R325" i="2"/>
  <c r="K325" i="2"/>
  <c r="J325" i="2"/>
  <c r="L325" i="2"/>
  <c r="M325" i="2"/>
  <c r="P325" i="2"/>
  <c r="O325" i="2"/>
  <c r="N325" i="2"/>
  <c r="F325" i="2"/>
  <c r="AB324" i="2"/>
  <c r="AA324" i="2"/>
  <c r="Z324" i="2"/>
  <c r="Y324" i="2"/>
  <c r="X324" i="2"/>
  <c r="U324" i="2"/>
  <c r="T324" i="2"/>
  <c r="S324" i="2"/>
  <c r="R324" i="2"/>
  <c r="K324" i="2"/>
  <c r="J324" i="2"/>
  <c r="L324" i="2"/>
  <c r="M324" i="2"/>
  <c r="P324" i="2"/>
  <c r="O324" i="2"/>
  <c r="N324" i="2"/>
  <c r="F324" i="2"/>
  <c r="AB323" i="2"/>
  <c r="AA323" i="2"/>
  <c r="Z323" i="2"/>
  <c r="Y323" i="2"/>
  <c r="X323" i="2"/>
  <c r="U323" i="2"/>
  <c r="T323" i="2"/>
  <c r="S323" i="2"/>
  <c r="R323" i="2"/>
  <c r="K323" i="2"/>
  <c r="J323" i="2"/>
  <c r="L323" i="2"/>
  <c r="M323" i="2"/>
  <c r="P323" i="2"/>
  <c r="O323" i="2"/>
  <c r="N323" i="2"/>
  <c r="F323" i="2"/>
  <c r="AB322" i="2"/>
  <c r="AA322" i="2"/>
  <c r="Z322" i="2"/>
  <c r="Y322" i="2"/>
  <c r="X322" i="2"/>
  <c r="U322" i="2"/>
  <c r="T322" i="2"/>
  <c r="S322" i="2"/>
  <c r="R322" i="2"/>
  <c r="K322" i="2"/>
  <c r="J322" i="2"/>
  <c r="L322" i="2"/>
  <c r="M322" i="2"/>
  <c r="P322" i="2"/>
  <c r="O322" i="2"/>
  <c r="N322" i="2"/>
  <c r="F322" i="2"/>
  <c r="AB321" i="2"/>
  <c r="AA321" i="2"/>
  <c r="Z321" i="2"/>
  <c r="Y321" i="2"/>
  <c r="X321" i="2"/>
  <c r="U321" i="2"/>
  <c r="T321" i="2"/>
  <c r="S321" i="2"/>
  <c r="R321" i="2"/>
  <c r="K321" i="2"/>
  <c r="J321" i="2"/>
  <c r="L321" i="2"/>
  <c r="M321" i="2"/>
  <c r="P321" i="2"/>
  <c r="O321" i="2"/>
  <c r="N321" i="2"/>
  <c r="F321" i="2"/>
  <c r="AB320" i="2"/>
  <c r="AA320" i="2"/>
  <c r="Z320" i="2"/>
  <c r="Y320" i="2"/>
  <c r="X320" i="2"/>
  <c r="U320" i="2"/>
  <c r="T320" i="2"/>
  <c r="S320" i="2"/>
  <c r="R320" i="2"/>
  <c r="K320" i="2"/>
  <c r="J320" i="2"/>
  <c r="L320" i="2"/>
  <c r="M320" i="2"/>
  <c r="P320" i="2"/>
  <c r="O320" i="2"/>
  <c r="N320" i="2"/>
  <c r="F320" i="2"/>
  <c r="AB319" i="2"/>
  <c r="AA319" i="2"/>
  <c r="Z319" i="2"/>
  <c r="Y319" i="2"/>
  <c r="X319" i="2"/>
  <c r="U319" i="2"/>
  <c r="T319" i="2"/>
  <c r="S319" i="2"/>
  <c r="R319" i="2"/>
  <c r="K319" i="2"/>
  <c r="J319" i="2"/>
  <c r="L319" i="2"/>
  <c r="M319" i="2"/>
  <c r="P319" i="2"/>
  <c r="O319" i="2"/>
  <c r="N319" i="2"/>
  <c r="F319" i="2"/>
  <c r="AB318" i="2"/>
  <c r="AA318" i="2"/>
  <c r="Z318" i="2"/>
  <c r="Y318" i="2"/>
  <c r="X318" i="2"/>
  <c r="U318" i="2"/>
  <c r="T318" i="2"/>
  <c r="S318" i="2"/>
  <c r="R318" i="2"/>
  <c r="K318" i="2"/>
  <c r="J318" i="2"/>
  <c r="L318" i="2"/>
  <c r="M318" i="2"/>
  <c r="P318" i="2"/>
  <c r="O318" i="2"/>
  <c r="N318" i="2"/>
  <c r="F318" i="2"/>
  <c r="AB317" i="2"/>
  <c r="AA317" i="2"/>
  <c r="Z317" i="2"/>
  <c r="Y317" i="2"/>
  <c r="X317" i="2"/>
  <c r="U317" i="2"/>
  <c r="T317" i="2"/>
  <c r="S317" i="2"/>
  <c r="R317" i="2"/>
  <c r="K317" i="2"/>
  <c r="J317" i="2"/>
  <c r="L317" i="2"/>
  <c r="M317" i="2"/>
  <c r="P317" i="2"/>
  <c r="O317" i="2"/>
  <c r="N317" i="2"/>
  <c r="F317" i="2"/>
  <c r="AB316" i="2"/>
  <c r="AA316" i="2"/>
  <c r="Z316" i="2"/>
  <c r="Y316" i="2"/>
  <c r="X316" i="2"/>
  <c r="U316" i="2"/>
  <c r="T316" i="2"/>
  <c r="S316" i="2"/>
  <c r="R316" i="2"/>
  <c r="K316" i="2"/>
  <c r="J316" i="2"/>
  <c r="L316" i="2"/>
  <c r="M316" i="2"/>
  <c r="P316" i="2"/>
  <c r="O316" i="2"/>
  <c r="N316" i="2"/>
  <c r="F316" i="2"/>
  <c r="AB315" i="2"/>
  <c r="AA315" i="2"/>
  <c r="Z315" i="2"/>
  <c r="Y315" i="2"/>
  <c r="X315" i="2"/>
  <c r="U315" i="2"/>
  <c r="T315" i="2"/>
  <c r="S315" i="2"/>
  <c r="R315" i="2"/>
  <c r="K315" i="2"/>
  <c r="J315" i="2"/>
  <c r="L315" i="2"/>
  <c r="M315" i="2"/>
  <c r="P315" i="2"/>
  <c r="O315" i="2"/>
  <c r="N315" i="2"/>
  <c r="F315" i="2"/>
  <c r="AB314" i="2"/>
  <c r="AA314" i="2"/>
  <c r="Z314" i="2"/>
  <c r="Y314" i="2"/>
  <c r="X314" i="2"/>
  <c r="U314" i="2"/>
  <c r="T314" i="2"/>
  <c r="S314" i="2"/>
  <c r="R314" i="2"/>
  <c r="K314" i="2"/>
  <c r="J314" i="2"/>
  <c r="L314" i="2"/>
  <c r="M314" i="2"/>
  <c r="P314" i="2"/>
  <c r="O314" i="2"/>
  <c r="N314" i="2"/>
  <c r="F314" i="2"/>
  <c r="AB313" i="2"/>
  <c r="AA313" i="2"/>
  <c r="Z313" i="2"/>
  <c r="Y313" i="2"/>
  <c r="X313" i="2"/>
  <c r="U313" i="2"/>
  <c r="T313" i="2"/>
  <c r="S313" i="2"/>
  <c r="R313" i="2"/>
  <c r="K313" i="2"/>
  <c r="J313" i="2"/>
  <c r="L313" i="2"/>
  <c r="M313" i="2"/>
  <c r="P313" i="2"/>
  <c r="O313" i="2"/>
  <c r="N313" i="2"/>
  <c r="F313" i="2"/>
  <c r="AB312" i="2"/>
  <c r="AA312" i="2"/>
  <c r="Z312" i="2"/>
  <c r="Y312" i="2"/>
  <c r="X312" i="2"/>
  <c r="U312" i="2"/>
  <c r="T312" i="2"/>
  <c r="S312" i="2"/>
  <c r="R312" i="2"/>
  <c r="K312" i="2"/>
  <c r="J312" i="2"/>
  <c r="L312" i="2"/>
  <c r="M312" i="2"/>
  <c r="P312" i="2"/>
  <c r="O312" i="2"/>
  <c r="N312" i="2"/>
  <c r="F312" i="2"/>
  <c r="AB311" i="2"/>
  <c r="AA311" i="2"/>
  <c r="Z311" i="2"/>
  <c r="Y311" i="2"/>
  <c r="X311" i="2"/>
  <c r="U311" i="2"/>
  <c r="T311" i="2"/>
  <c r="S311" i="2"/>
  <c r="R311" i="2"/>
  <c r="K311" i="2"/>
  <c r="J311" i="2"/>
  <c r="L311" i="2"/>
  <c r="M311" i="2"/>
  <c r="P311" i="2"/>
  <c r="O311" i="2"/>
  <c r="N311" i="2"/>
  <c r="F311" i="2"/>
  <c r="AB310" i="2"/>
  <c r="AA310" i="2"/>
  <c r="Z310" i="2"/>
  <c r="Y310" i="2"/>
  <c r="X310" i="2"/>
  <c r="U310" i="2"/>
  <c r="T310" i="2"/>
  <c r="S310" i="2"/>
  <c r="R310" i="2"/>
  <c r="K310" i="2"/>
  <c r="J310" i="2"/>
  <c r="L310" i="2"/>
  <c r="M310" i="2"/>
  <c r="P310" i="2"/>
  <c r="O310" i="2"/>
  <c r="N310" i="2"/>
  <c r="F310" i="2"/>
  <c r="AB309" i="2"/>
  <c r="AA309" i="2"/>
  <c r="Z309" i="2"/>
  <c r="Y309" i="2"/>
  <c r="X309" i="2"/>
  <c r="U309" i="2"/>
  <c r="T309" i="2"/>
  <c r="S309" i="2"/>
  <c r="R309" i="2"/>
  <c r="K309" i="2"/>
  <c r="J309" i="2"/>
  <c r="L309" i="2"/>
  <c r="M309" i="2"/>
  <c r="P309" i="2"/>
  <c r="O309" i="2"/>
  <c r="N309" i="2"/>
  <c r="F309" i="2"/>
  <c r="AB308" i="2"/>
  <c r="AA308" i="2"/>
  <c r="Z308" i="2"/>
  <c r="Y308" i="2"/>
  <c r="X308" i="2"/>
  <c r="U308" i="2"/>
  <c r="T308" i="2"/>
  <c r="S308" i="2"/>
  <c r="R308" i="2"/>
  <c r="K308" i="2"/>
  <c r="J308" i="2"/>
  <c r="L308" i="2"/>
  <c r="M308" i="2"/>
  <c r="P308" i="2"/>
  <c r="O308" i="2"/>
  <c r="N308" i="2"/>
  <c r="F308" i="2"/>
  <c r="AB307" i="2"/>
  <c r="AA307" i="2"/>
  <c r="Z307" i="2"/>
  <c r="Y307" i="2"/>
  <c r="X307" i="2"/>
  <c r="U307" i="2"/>
  <c r="T307" i="2"/>
  <c r="S307" i="2"/>
  <c r="R307" i="2"/>
  <c r="K307" i="2"/>
  <c r="J307" i="2"/>
  <c r="L307" i="2"/>
  <c r="M307" i="2"/>
  <c r="P307" i="2"/>
  <c r="O307" i="2"/>
  <c r="N307" i="2"/>
  <c r="F307" i="2"/>
  <c r="AB306" i="2"/>
  <c r="AA306" i="2"/>
  <c r="Z306" i="2"/>
  <c r="Y306" i="2"/>
  <c r="X306" i="2"/>
  <c r="U306" i="2"/>
  <c r="T306" i="2"/>
  <c r="S306" i="2"/>
  <c r="R306" i="2"/>
  <c r="K306" i="2"/>
  <c r="J306" i="2"/>
  <c r="L306" i="2"/>
  <c r="M306" i="2"/>
  <c r="P306" i="2"/>
  <c r="O306" i="2"/>
  <c r="N306" i="2"/>
  <c r="F306" i="2"/>
  <c r="AB305" i="2"/>
  <c r="AA305" i="2"/>
  <c r="Z305" i="2"/>
  <c r="Y305" i="2"/>
  <c r="X305" i="2"/>
  <c r="U305" i="2"/>
  <c r="T305" i="2"/>
  <c r="S305" i="2"/>
  <c r="R305" i="2"/>
  <c r="K305" i="2"/>
  <c r="J305" i="2"/>
  <c r="L305" i="2"/>
  <c r="M305" i="2"/>
  <c r="P305" i="2"/>
  <c r="O305" i="2"/>
  <c r="N305" i="2"/>
  <c r="F305" i="2"/>
  <c r="AB304" i="2"/>
  <c r="AA304" i="2"/>
  <c r="Z304" i="2"/>
  <c r="Y304" i="2"/>
  <c r="X304" i="2"/>
  <c r="U304" i="2"/>
  <c r="T304" i="2"/>
  <c r="S304" i="2"/>
  <c r="R304" i="2"/>
  <c r="K304" i="2"/>
  <c r="J304" i="2"/>
  <c r="L304" i="2"/>
  <c r="M304" i="2"/>
  <c r="P304" i="2"/>
  <c r="O304" i="2"/>
  <c r="N304" i="2"/>
  <c r="F304" i="2"/>
  <c r="AB303" i="2"/>
  <c r="AA303" i="2"/>
  <c r="Z303" i="2"/>
  <c r="Y303" i="2"/>
  <c r="X303" i="2"/>
  <c r="U303" i="2"/>
  <c r="T303" i="2"/>
  <c r="S303" i="2"/>
  <c r="R303" i="2"/>
  <c r="K303" i="2"/>
  <c r="J303" i="2"/>
  <c r="L303" i="2"/>
  <c r="M303" i="2"/>
  <c r="P303" i="2"/>
  <c r="O303" i="2"/>
  <c r="N303" i="2"/>
  <c r="F303" i="2"/>
  <c r="AB302" i="2"/>
  <c r="AA302" i="2"/>
  <c r="Z302" i="2"/>
  <c r="Y302" i="2"/>
  <c r="X302" i="2"/>
  <c r="U302" i="2"/>
  <c r="T302" i="2"/>
  <c r="S302" i="2"/>
  <c r="R302" i="2"/>
  <c r="K302" i="2"/>
  <c r="J302" i="2"/>
  <c r="L302" i="2"/>
  <c r="M302" i="2"/>
  <c r="P302" i="2"/>
  <c r="O302" i="2"/>
  <c r="N302" i="2"/>
  <c r="F302" i="2"/>
  <c r="AB301" i="2"/>
  <c r="AA301" i="2"/>
  <c r="Z301" i="2"/>
  <c r="Y301" i="2"/>
  <c r="X301" i="2"/>
  <c r="U301" i="2"/>
  <c r="T301" i="2"/>
  <c r="S301" i="2"/>
  <c r="R301" i="2"/>
  <c r="K301" i="2"/>
  <c r="J301" i="2"/>
  <c r="L301" i="2"/>
  <c r="M301" i="2"/>
  <c r="P301" i="2"/>
  <c r="O301" i="2"/>
  <c r="N301" i="2"/>
  <c r="F301" i="2"/>
  <c r="AB300" i="2"/>
  <c r="AA300" i="2"/>
  <c r="Z300" i="2"/>
  <c r="Y300" i="2"/>
  <c r="X300" i="2"/>
  <c r="U300" i="2"/>
  <c r="T300" i="2"/>
  <c r="S300" i="2"/>
  <c r="R300" i="2"/>
  <c r="K300" i="2"/>
  <c r="J300" i="2"/>
  <c r="L300" i="2"/>
  <c r="M300" i="2"/>
  <c r="P300" i="2"/>
  <c r="O300" i="2"/>
  <c r="N300" i="2"/>
  <c r="AB299" i="2"/>
  <c r="AA299" i="2"/>
  <c r="Z299" i="2"/>
  <c r="Y299" i="2"/>
  <c r="X299" i="2"/>
  <c r="U299" i="2"/>
  <c r="T299" i="2"/>
  <c r="S299" i="2"/>
  <c r="R299" i="2"/>
  <c r="K299" i="2"/>
  <c r="J299" i="2"/>
  <c r="L299" i="2"/>
  <c r="M299" i="2"/>
  <c r="P299" i="2"/>
  <c r="O299" i="2"/>
  <c r="N299" i="2"/>
  <c r="F299" i="2"/>
  <c r="AB298" i="2"/>
  <c r="AA298" i="2"/>
  <c r="Z298" i="2"/>
  <c r="Y298" i="2"/>
  <c r="X298" i="2"/>
  <c r="U298" i="2"/>
  <c r="T298" i="2"/>
  <c r="S298" i="2"/>
  <c r="R298" i="2"/>
  <c r="K298" i="2"/>
  <c r="J298" i="2"/>
  <c r="L298" i="2"/>
  <c r="M298" i="2"/>
  <c r="P298" i="2"/>
  <c r="O298" i="2"/>
  <c r="N298" i="2"/>
  <c r="F298" i="2"/>
  <c r="AB297" i="2"/>
  <c r="AA297" i="2"/>
  <c r="Z297" i="2"/>
  <c r="Y297" i="2"/>
  <c r="X297" i="2"/>
  <c r="U297" i="2"/>
  <c r="T297" i="2"/>
  <c r="S297" i="2"/>
  <c r="R297" i="2"/>
  <c r="K297" i="2"/>
  <c r="J297" i="2"/>
  <c r="L297" i="2"/>
  <c r="M297" i="2"/>
  <c r="P297" i="2"/>
  <c r="O297" i="2"/>
  <c r="N297" i="2"/>
  <c r="F297" i="2"/>
  <c r="AB296" i="2"/>
  <c r="AA296" i="2"/>
  <c r="Z296" i="2"/>
  <c r="Y296" i="2"/>
  <c r="X296" i="2"/>
  <c r="U296" i="2"/>
  <c r="T296" i="2"/>
  <c r="S296" i="2"/>
  <c r="R296" i="2"/>
  <c r="K296" i="2"/>
  <c r="J296" i="2"/>
  <c r="L296" i="2"/>
  <c r="M296" i="2"/>
  <c r="P296" i="2"/>
  <c r="O296" i="2"/>
  <c r="N296" i="2"/>
  <c r="F296" i="2"/>
  <c r="AB295" i="2"/>
  <c r="AA295" i="2"/>
  <c r="Z295" i="2"/>
  <c r="Y295" i="2"/>
  <c r="X295" i="2"/>
  <c r="U295" i="2"/>
  <c r="T295" i="2"/>
  <c r="S295" i="2"/>
  <c r="R295" i="2"/>
  <c r="K295" i="2"/>
  <c r="J295" i="2"/>
  <c r="L295" i="2"/>
  <c r="M295" i="2"/>
  <c r="P295" i="2"/>
  <c r="O295" i="2"/>
  <c r="N295" i="2"/>
  <c r="F295" i="2"/>
  <c r="AB294" i="2"/>
  <c r="AA294" i="2"/>
  <c r="Z294" i="2"/>
  <c r="Y294" i="2"/>
  <c r="X294" i="2"/>
  <c r="U294" i="2"/>
  <c r="T294" i="2"/>
  <c r="S294" i="2"/>
  <c r="R294" i="2"/>
  <c r="K294" i="2"/>
  <c r="J294" i="2"/>
  <c r="L294" i="2"/>
  <c r="M294" i="2"/>
  <c r="P294" i="2"/>
  <c r="O294" i="2"/>
  <c r="N294" i="2"/>
  <c r="F294" i="2"/>
  <c r="AB293" i="2"/>
  <c r="AA293" i="2"/>
  <c r="Z293" i="2"/>
  <c r="Y293" i="2"/>
  <c r="X293" i="2"/>
  <c r="U293" i="2"/>
  <c r="T293" i="2"/>
  <c r="S293" i="2"/>
  <c r="R293" i="2"/>
  <c r="K293" i="2"/>
  <c r="J293" i="2"/>
  <c r="L293" i="2"/>
  <c r="M293" i="2"/>
  <c r="P293" i="2"/>
  <c r="O293" i="2"/>
  <c r="N293" i="2"/>
  <c r="F293" i="2"/>
  <c r="AB292" i="2"/>
  <c r="AA292" i="2"/>
  <c r="Z292" i="2"/>
  <c r="Y292" i="2"/>
  <c r="X292" i="2"/>
  <c r="U292" i="2"/>
  <c r="T292" i="2"/>
  <c r="S292" i="2"/>
  <c r="R292" i="2"/>
  <c r="K292" i="2"/>
  <c r="J292" i="2"/>
  <c r="L292" i="2"/>
  <c r="M292" i="2"/>
  <c r="P292" i="2"/>
  <c r="O292" i="2"/>
  <c r="N292" i="2"/>
  <c r="F292" i="2"/>
  <c r="AB291" i="2"/>
  <c r="AA291" i="2"/>
  <c r="Z291" i="2"/>
  <c r="Y291" i="2"/>
  <c r="X291" i="2"/>
  <c r="U291" i="2"/>
  <c r="T291" i="2"/>
  <c r="S291" i="2"/>
  <c r="R291" i="2"/>
  <c r="K291" i="2"/>
  <c r="J291" i="2"/>
  <c r="L291" i="2"/>
  <c r="M291" i="2"/>
  <c r="P291" i="2"/>
  <c r="O291" i="2"/>
  <c r="N291" i="2"/>
  <c r="F291" i="2"/>
  <c r="AB290" i="2"/>
  <c r="AA290" i="2"/>
  <c r="Z290" i="2"/>
  <c r="Y290" i="2"/>
  <c r="X290" i="2"/>
  <c r="U290" i="2"/>
  <c r="T290" i="2"/>
  <c r="S290" i="2"/>
  <c r="R290" i="2"/>
  <c r="K290" i="2"/>
  <c r="J290" i="2"/>
  <c r="L290" i="2"/>
  <c r="M290" i="2"/>
  <c r="P290" i="2"/>
  <c r="O290" i="2"/>
  <c r="N290" i="2"/>
  <c r="F290" i="2"/>
  <c r="AB289" i="2"/>
  <c r="AA289" i="2"/>
  <c r="Z289" i="2"/>
  <c r="Y289" i="2"/>
  <c r="X289" i="2"/>
  <c r="U289" i="2"/>
  <c r="T289" i="2"/>
  <c r="S289" i="2"/>
  <c r="R289" i="2"/>
  <c r="K289" i="2"/>
  <c r="J289" i="2"/>
  <c r="L289" i="2"/>
  <c r="M289" i="2"/>
  <c r="P289" i="2"/>
  <c r="O289" i="2"/>
  <c r="N289" i="2"/>
  <c r="F289" i="2"/>
  <c r="AB288" i="2"/>
  <c r="AA288" i="2"/>
  <c r="Z288" i="2"/>
  <c r="Y288" i="2"/>
  <c r="X288" i="2"/>
  <c r="U288" i="2"/>
  <c r="T288" i="2"/>
  <c r="S288" i="2"/>
  <c r="R288" i="2"/>
  <c r="K288" i="2"/>
  <c r="J288" i="2"/>
  <c r="L288" i="2"/>
  <c r="M288" i="2"/>
  <c r="P288" i="2"/>
  <c r="O288" i="2"/>
  <c r="N288" i="2"/>
  <c r="F288" i="2"/>
  <c r="AB287" i="2"/>
  <c r="AA287" i="2"/>
  <c r="Z287" i="2"/>
  <c r="Y287" i="2"/>
  <c r="X287" i="2"/>
  <c r="U287" i="2"/>
  <c r="T287" i="2"/>
  <c r="S287" i="2"/>
  <c r="R287" i="2"/>
  <c r="K287" i="2"/>
  <c r="J287" i="2"/>
  <c r="L287" i="2"/>
  <c r="M287" i="2"/>
  <c r="P287" i="2"/>
  <c r="O287" i="2"/>
  <c r="N287" i="2"/>
  <c r="F287" i="2"/>
  <c r="AB286" i="2"/>
  <c r="AA286" i="2"/>
  <c r="Z286" i="2"/>
  <c r="Y286" i="2"/>
  <c r="X286" i="2"/>
  <c r="U286" i="2"/>
  <c r="T286" i="2"/>
  <c r="S286" i="2"/>
  <c r="R286" i="2"/>
  <c r="K286" i="2"/>
  <c r="J286" i="2"/>
  <c r="L286" i="2"/>
  <c r="M286" i="2"/>
  <c r="P286" i="2"/>
  <c r="O286" i="2"/>
  <c r="N286" i="2"/>
  <c r="F286" i="2"/>
  <c r="AB285" i="2"/>
  <c r="AA285" i="2"/>
  <c r="Z285" i="2"/>
  <c r="Y285" i="2"/>
  <c r="X285" i="2"/>
  <c r="U285" i="2"/>
  <c r="T285" i="2"/>
  <c r="S285" i="2"/>
  <c r="R285" i="2"/>
  <c r="K285" i="2"/>
  <c r="J285" i="2"/>
  <c r="L285" i="2"/>
  <c r="M285" i="2"/>
  <c r="P285" i="2"/>
  <c r="O285" i="2"/>
  <c r="N285" i="2"/>
  <c r="F285" i="2"/>
  <c r="AB284" i="2"/>
  <c r="AA284" i="2"/>
  <c r="Z284" i="2"/>
  <c r="Y284" i="2"/>
  <c r="X284" i="2"/>
  <c r="U284" i="2"/>
  <c r="T284" i="2"/>
  <c r="S284" i="2"/>
  <c r="R284" i="2"/>
  <c r="K284" i="2"/>
  <c r="J284" i="2"/>
  <c r="L284" i="2"/>
  <c r="M284" i="2"/>
  <c r="P284" i="2"/>
  <c r="O284" i="2"/>
  <c r="N284" i="2"/>
  <c r="F284" i="2"/>
  <c r="AB283" i="2"/>
  <c r="AA283" i="2"/>
  <c r="Z283" i="2"/>
  <c r="Y283" i="2"/>
  <c r="X283" i="2"/>
  <c r="U283" i="2"/>
  <c r="T283" i="2"/>
  <c r="S283" i="2"/>
  <c r="R283" i="2"/>
  <c r="K283" i="2"/>
  <c r="J283" i="2"/>
  <c r="L283" i="2"/>
  <c r="M283" i="2"/>
  <c r="P283" i="2"/>
  <c r="O283" i="2"/>
  <c r="N283" i="2"/>
  <c r="F283" i="2"/>
  <c r="AB282" i="2"/>
  <c r="AA282" i="2"/>
  <c r="Z282" i="2"/>
  <c r="Y282" i="2"/>
  <c r="X282" i="2"/>
  <c r="U282" i="2"/>
  <c r="T282" i="2"/>
  <c r="S282" i="2"/>
  <c r="R282" i="2"/>
  <c r="K282" i="2"/>
  <c r="J282" i="2"/>
  <c r="L282" i="2"/>
  <c r="M282" i="2"/>
  <c r="P282" i="2"/>
  <c r="O282" i="2"/>
  <c r="N282" i="2"/>
  <c r="F282" i="2"/>
  <c r="AB281" i="2"/>
  <c r="AA281" i="2"/>
  <c r="Z281" i="2"/>
  <c r="Y281" i="2"/>
  <c r="X281" i="2"/>
  <c r="U281" i="2"/>
  <c r="T281" i="2"/>
  <c r="S281" i="2"/>
  <c r="R281" i="2"/>
  <c r="K281" i="2"/>
  <c r="J281" i="2"/>
  <c r="L281" i="2"/>
  <c r="M281" i="2"/>
  <c r="P281" i="2"/>
  <c r="O281" i="2"/>
  <c r="N281" i="2"/>
  <c r="F281" i="2"/>
  <c r="AB280" i="2"/>
  <c r="AA280" i="2"/>
  <c r="Z280" i="2"/>
  <c r="Y280" i="2"/>
  <c r="X280" i="2"/>
  <c r="U280" i="2"/>
  <c r="T280" i="2"/>
  <c r="S280" i="2"/>
  <c r="R280" i="2"/>
  <c r="K280" i="2"/>
  <c r="J280" i="2"/>
  <c r="L280" i="2"/>
  <c r="M280" i="2"/>
  <c r="P280" i="2"/>
  <c r="O280" i="2"/>
  <c r="N280" i="2"/>
  <c r="F280" i="2"/>
  <c r="AB279" i="2"/>
  <c r="AA279" i="2"/>
  <c r="Z279" i="2"/>
  <c r="Y279" i="2"/>
  <c r="X279" i="2"/>
  <c r="U279" i="2"/>
  <c r="T279" i="2"/>
  <c r="S279" i="2"/>
  <c r="R279" i="2"/>
  <c r="K279" i="2"/>
  <c r="J279" i="2"/>
  <c r="L279" i="2"/>
  <c r="M279" i="2"/>
  <c r="P279" i="2"/>
  <c r="O279" i="2"/>
  <c r="N279" i="2"/>
  <c r="F279" i="2"/>
  <c r="AB278" i="2"/>
  <c r="AA278" i="2"/>
  <c r="Z278" i="2"/>
  <c r="Y278" i="2"/>
  <c r="X278" i="2"/>
  <c r="U278" i="2"/>
  <c r="T278" i="2"/>
  <c r="S278" i="2"/>
  <c r="R278" i="2"/>
  <c r="K278" i="2"/>
  <c r="J278" i="2"/>
  <c r="L278" i="2"/>
  <c r="M278" i="2"/>
  <c r="P278" i="2"/>
  <c r="O278" i="2"/>
  <c r="N278" i="2"/>
  <c r="F278" i="2"/>
  <c r="AB277" i="2"/>
  <c r="AA277" i="2"/>
  <c r="Z277" i="2"/>
  <c r="Y277" i="2"/>
  <c r="X277" i="2"/>
  <c r="U277" i="2"/>
  <c r="T277" i="2"/>
  <c r="S277" i="2"/>
  <c r="R277" i="2"/>
  <c r="K277" i="2"/>
  <c r="J277" i="2"/>
  <c r="L277" i="2"/>
  <c r="M277" i="2"/>
  <c r="P277" i="2"/>
  <c r="O277" i="2"/>
  <c r="N277" i="2"/>
  <c r="F277" i="2"/>
  <c r="AB276" i="2"/>
  <c r="AA276" i="2"/>
  <c r="Z276" i="2"/>
  <c r="Y276" i="2"/>
  <c r="X276" i="2"/>
  <c r="U276" i="2"/>
  <c r="T276" i="2"/>
  <c r="S276" i="2"/>
  <c r="R276" i="2"/>
  <c r="K276" i="2"/>
  <c r="J276" i="2"/>
  <c r="L276" i="2"/>
  <c r="M276" i="2"/>
  <c r="P276" i="2"/>
  <c r="O276" i="2"/>
  <c r="N276" i="2"/>
  <c r="F276" i="2"/>
  <c r="AB275" i="2"/>
  <c r="AA275" i="2"/>
  <c r="Z275" i="2"/>
  <c r="Y275" i="2"/>
  <c r="X275" i="2"/>
  <c r="U275" i="2"/>
  <c r="T275" i="2"/>
  <c r="S275" i="2"/>
  <c r="R275" i="2"/>
  <c r="K275" i="2"/>
  <c r="J275" i="2"/>
  <c r="L275" i="2"/>
  <c r="M275" i="2"/>
  <c r="P275" i="2"/>
  <c r="O275" i="2"/>
  <c r="N275" i="2"/>
  <c r="F275" i="2"/>
  <c r="AB274" i="2"/>
  <c r="AA274" i="2"/>
  <c r="Z274" i="2"/>
  <c r="Y274" i="2"/>
  <c r="X274" i="2"/>
  <c r="U274" i="2"/>
  <c r="T274" i="2"/>
  <c r="S274" i="2"/>
  <c r="R274" i="2"/>
  <c r="K274" i="2"/>
  <c r="J274" i="2"/>
  <c r="L274" i="2"/>
  <c r="M274" i="2"/>
  <c r="P274" i="2"/>
  <c r="O274" i="2"/>
  <c r="N274" i="2"/>
  <c r="F274" i="2"/>
  <c r="AB273" i="2"/>
  <c r="AA273" i="2"/>
  <c r="Z273" i="2"/>
  <c r="Y273" i="2"/>
  <c r="X273" i="2"/>
  <c r="U273" i="2"/>
  <c r="T273" i="2"/>
  <c r="S273" i="2"/>
  <c r="R273" i="2"/>
  <c r="K273" i="2"/>
  <c r="J273" i="2"/>
  <c r="L273" i="2"/>
  <c r="M273" i="2"/>
  <c r="P273" i="2"/>
  <c r="O273" i="2"/>
  <c r="N273" i="2"/>
  <c r="F273" i="2"/>
  <c r="AB272" i="2"/>
  <c r="AA272" i="2"/>
  <c r="Z272" i="2"/>
  <c r="Y272" i="2"/>
  <c r="X272" i="2"/>
  <c r="U272" i="2"/>
  <c r="T272" i="2"/>
  <c r="S272" i="2"/>
  <c r="R272" i="2"/>
  <c r="K272" i="2"/>
  <c r="J272" i="2"/>
  <c r="L272" i="2"/>
  <c r="M272" i="2"/>
  <c r="P272" i="2"/>
  <c r="O272" i="2"/>
  <c r="N272" i="2"/>
  <c r="F272" i="2"/>
  <c r="AB271" i="2"/>
  <c r="AA271" i="2"/>
  <c r="Z271" i="2"/>
  <c r="Y271" i="2"/>
  <c r="X271" i="2"/>
  <c r="U271" i="2"/>
  <c r="T271" i="2"/>
  <c r="S271" i="2"/>
  <c r="R271" i="2"/>
  <c r="K271" i="2"/>
  <c r="J271" i="2"/>
  <c r="L271" i="2"/>
  <c r="M271" i="2"/>
  <c r="P271" i="2"/>
  <c r="O271" i="2"/>
  <c r="N271" i="2"/>
  <c r="F271" i="2"/>
  <c r="AB270" i="2"/>
  <c r="AA270" i="2"/>
  <c r="Z270" i="2"/>
  <c r="Y270" i="2"/>
  <c r="X270" i="2"/>
  <c r="U270" i="2"/>
  <c r="T270" i="2"/>
  <c r="S270" i="2"/>
  <c r="R270" i="2"/>
  <c r="K270" i="2"/>
  <c r="J270" i="2"/>
  <c r="L270" i="2"/>
  <c r="M270" i="2"/>
  <c r="P270" i="2"/>
  <c r="O270" i="2"/>
  <c r="N270" i="2"/>
  <c r="F270" i="2"/>
  <c r="AB269" i="2"/>
  <c r="AA269" i="2"/>
  <c r="Z269" i="2"/>
  <c r="Y269" i="2"/>
  <c r="X269" i="2"/>
  <c r="U269" i="2"/>
  <c r="T269" i="2"/>
  <c r="S269" i="2"/>
  <c r="R269" i="2"/>
  <c r="K269" i="2"/>
  <c r="J269" i="2"/>
  <c r="L269" i="2"/>
  <c r="M269" i="2"/>
  <c r="P269" i="2"/>
  <c r="O269" i="2"/>
  <c r="N269" i="2"/>
  <c r="F269" i="2"/>
  <c r="AB268" i="2"/>
  <c r="AA268" i="2"/>
  <c r="Z268" i="2"/>
  <c r="Y268" i="2"/>
  <c r="X268" i="2"/>
  <c r="U268" i="2"/>
  <c r="T268" i="2"/>
  <c r="S268" i="2"/>
  <c r="R268" i="2"/>
  <c r="K268" i="2"/>
  <c r="J268" i="2"/>
  <c r="L268" i="2"/>
  <c r="M268" i="2"/>
  <c r="P268" i="2"/>
  <c r="O268" i="2"/>
  <c r="N268" i="2"/>
  <c r="F268" i="2"/>
  <c r="AB267" i="2"/>
  <c r="AA267" i="2"/>
  <c r="Z267" i="2"/>
  <c r="Y267" i="2"/>
  <c r="X267" i="2"/>
  <c r="U267" i="2"/>
  <c r="T267" i="2"/>
  <c r="S267" i="2"/>
  <c r="R267" i="2"/>
  <c r="K267" i="2"/>
  <c r="J267" i="2"/>
  <c r="L267" i="2"/>
  <c r="M267" i="2"/>
  <c r="P267" i="2"/>
  <c r="O267" i="2"/>
  <c r="N267" i="2"/>
  <c r="F267" i="2"/>
  <c r="AB266" i="2"/>
  <c r="AA266" i="2"/>
  <c r="Z266" i="2"/>
  <c r="Y266" i="2"/>
  <c r="X266" i="2"/>
  <c r="U266" i="2"/>
  <c r="T266" i="2"/>
  <c r="S266" i="2"/>
  <c r="R266" i="2"/>
  <c r="K266" i="2"/>
  <c r="J266" i="2"/>
  <c r="L266" i="2"/>
  <c r="M266" i="2"/>
  <c r="P266" i="2"/>
  <c r="O266" i="2"/>
  <c r="N266" i="2"/>
  <c r="F266" i="2"/>
  <c r="AB265" i="2"/>
  <c r="AA265" i="2"/>
  <c r="Z265" i="2"/>
  <c r="Y265" i="2"/>
  <c r="X265" i="2"/>
  <c r="U265" i="2"/>
  <c r="T265" i="2"/>
  <c r="S265" i="2"/>
  <c r="R265" i="2"/>
  <c r="K265" i="2"/>
  <c r="J265" i="2"/>
  <c r="L265" i="2"/>
  <c r="M265" i="2"/>
  <c r="P265" i="2"/>
  <c r="O265" i="2"/>
  <c r="N265" i="2"/>
  <c r="F265" i="2"/>
  <c r="AB264" i="2"/>
  <c r="AA264" i="2"/>
  <c r="Z264" i="2"/>
  <c r="Y264" i="2"/>
  <c r="X264" i="2"/>
  <c r="U264" i="2"/>
  <c r="T264" i="2"/>
  <c r="S264" i="2"/>
  <c r="R264" i="2"/>
  <c r="K264" i="2"/>
  <c r="J264" i="2"/>
  <c r="L264" i="2"/>
  <c r="M264" i="2"/>
  <c r="P264" i="2"/>
  <c r="O264" i="2"/>
  <c r="N264" i="2"/>
  <c r="F264" i="2"/>
  <c r="AB263" i="2"/>
  <c r="AA263" i="2"/>
  <c r="Z263" i="2"/>
  <c r="Y263" i="2"/>
  <c r="X263" i="2"/>
  <c r="U263" i="2"/>
  <c r="T263" i="2"/>
  <c r="S263" i="2"/>
  <c r="R263" i="2"/>
  <c r="K263" i="2"/>
  <c r="J263" i="2"/>
  <c r="L263" i="2"/>
  <c r="M263" i="2"/>
  <c r="P263" i="2"/>
  <c r="O263" i="2"/>
  <c r="N263" i="2"/>
  <c r="F263" i="2"/>
  <c r="AB262" i="2"/>
  <c r="AA262" i="2"/>
  <c r="Z262" i="2"/>
  <c r="Y262" i="2"/>
  <c r="X262" i="2"/>
  <c r="U262" i="2"/>
  <c r="T262" i="2"/>
  <c r="S262" i="2"/>
  <c r="R262" i="2"/>
  <c r="K262" i="2"/>
  <c r="J262" i="2"/>
  <c r="L262" i="2"/>
  <c r="M262" i="2"/>
  <c r="P262" i="2"/>
  <c r="O262" i="2"/>
  <c r="N262" i="2"/>
  <c r="F262" i="2"/>
  <c r="AB261" i="2"/>
  <c r="AA261" i="2"/>
  <c r="Z261" i="2"/>
  <c r="Y261" i="2"/>
  <c r="X261" i="2"/>
  <c r="U261" i="2"/>
  <c r="T261" i="2"/>
  <c r="S261" i="2"/>
  <c r="R261" i="2"/>
  <c r="K261" i="2"/>
  <c r="J261" i="2"/>
  <c r="L261" i="2"/>
  <c r="M261" i="2"/>
  <c r="P261" i="2"/>
  <c r="O261" i="2"/>
  <c r="N261" i="2"/>
  <c r="F261" i="2"/>
  <c r="AB260" i="2"/>
  <c r="AA260" i="2"/>
  <c r="Z260" i="2"/>
  <c r="Y260" i="2"/>
  <c r="X260" i="2"/>
  <c r="U260" i="2"/>
  <c r="T260" i="2"/>
  <c r="S260" i="2"/>
  <c r="R260" i="2"/>
  <c r="K260" i="2"/>
  <c r="J260" i="2"/>
  <c r="L260" i="2"/>
  <c r="M260" i="2"/>
  <c r="P260" i="2"/>
  <c r="O260" i="2"/>
  <c r="N260" i="2"/>
  <c r="F260" i="2"/>
  <c r="AB259" i="2"/>
  <c r="AA259" i="2"/>
  <c r="Z259" i="2"/>
  <c r="Y259" i="2"/>
  <c r="X259" i="2"/>
  <c r="U259" i="2"/>
  <c r="T259" i="2"/>
  <c r="S259" i="2"/>
  <c r="R259" i="2"/>
  <c r="K259" i="2"/>
  <c r="J259" i="2"/>
  <c r="L259" i="2"/>
  <c r="M259" i="2"/>
  <c r="P259" i="2"/>
  <c r="O259" i="2"/>
  <c r="N259" i="2"/>
  <c r="F259" i="2"/>
  <c r="AB258" i="2"/>
  <c r="AA258" i="2"/>
  <c r="Z258" i="2"/>
  <c r="Y258" i="2"/>
  <c r="X258" i="2"/>
  <c r="U258" i="2"/>
  <c r="T258" i="2"/>
  <c r="S258" i="2"/>
  <c r="R258" i="2"/>
  <c r="K258" i="2"/>
  <c r="J258" i="2"/>
  <c r="L258" i="2"/>
  <c r="M258" i="2"/>
  <c r="P258" i="2"/>
  <c r="O258" i="2"/>
  <c r="N258" i="2"/>
  <c r="F258" i="2"/>
  <c r="AB257" i="2"/>
  <c r="AA257" i="2"/>
  <c r="Z257" i="2"/>
  <c r="Y257" i="2"/>
  <c r="X257" i="2"/>
  <c r="U257" i="2"/>
  <c r="T257" i="2"/>
  <c r="S257" i="2"/>
  <c r="R257" i="2"/>
  <c r="K257" i="2"/>
  <c r="J257" i="2"/>
  <c r="L257" i="2"/>
  <c r="M257" i="2"/>
  <c r="P257" i="2"/>
  <c r="O257" i="2"/>
  <c r="N257" i="2"/>
  <c r="F257" i="2"/>
  <c r="AB256" i="2"/>
  <c r="AA256" i="2"/>
  <c r="Z256" i="2"/>
  <c r="Y256" i="2"/>
  <c r="X256" i="2"/>
  <c r="U256" i="2"/>
  <c r="T256" i="2"/>
  <c r="S256" i="2"/>
  <c r="R256" i="2"/>
  <c r="K256" i="2"/>
  <c r="J256" i="2"/>
  <c r="L256" i="2"/>
  <c r="M256" i="2"/>
  <c r="P256" i="2"/>
  <c r="O256" i="2"/>
  <c r="N256" i="2"/>
  <c r="F256" i="2"/>
  <c r="AB255" i="2"/>
  <c r="AA255" i="2"/>
  <c r="Z255" i="2"/>
  <c r="Y255" i="2"/>
  <c r="X255" i="2"/>
  <c r="U255" i="2"/>
  <c r="T255" i="2"/>
  <c r="S255" i="2"/>
  <c r="R255" i="2"/>
  <c r="K255" i="2"/>
  <c r="J255" i="2"/>
  <c r="L255" i="2"/>
  <c r="M255" i="2"/>
  <c r="P255" i="2"/>
  <c r="O255" i="2"/>
  <c r="N255" i="2"/>
  <c r="F255" i="2"/>
  <c r="AB254" i="2"/>
  <c r="AA254" i="2"/>
  <c r="Z254" i="2"/>
  <c r="Y254" i="2"/>
  <c r="X254" i="2"/>
  <c r="U254" i="2"/>
  <c r="T254" i="2"/>
  <c r="S254" i="2"/>
  <c r="R254" i="2"/>
  <c r="K254" i="2"/>
  <c r="J254" i="2"/>
  <c r="L254" i="2"/>
  <c r="M254" i="2"/>
  <c r="P254" i="2"/>
  <c r="O254" i="2"/>
  <c r="N254" i="2"/>
  <c r="F254" i="2"/>
  <c r="AB253" i="2"/>
  <c r="AA253" i="2"/>
  <c r="Z253" i="2"/>
  <c r="Y253" i="2"/>
  <c r="X253" i="2"/>
  <c r="U253" i="2"/>
  <c r="T253" i="2"/>
  <c r="S253" i="2"/>
  <c r="R253" i="2"/>
  <c r="K253" i="2"/>
  <c r="J253" i="2"/>
  <c r="L253" i="2"/>
  <c r="M253" i="2"/>
  <c r="P253" i="2"/>
  <c r="O253" i="2"/>
  <c r="N253" i="2"/>
  <c r="F253" i="2"/>
  <c r="AB252" i="2"/>
  <c r="AA252" i="2"/>
  <c r="Z252" i="2"/>
  <c r="Y252" i="2"/>
  <c r="X252" i="2"/>
  <c r="U252" i="2"/>
  <c r="T252" i="2"/>
  <c r="S252" i="2"/>
  <c r="R252" i="2"/>
  <c r="K252" i="2"/>
  <c r="J252" i="2"/>
  <c r="L252" i="2"/>
  <c r="M252" i="2"/>
  <c r="P252" i="2"/>
  <c r="O252" i="2"/>
  <c r="N252" i="2"/>
  <c r="F252" i="2"/>
  <c r="AB251" i="2"/>
  <c r="AA251" i="2"/>
  <c r="Z251" i="2"/>
  <c r="Y251" i="2"/>
  <c r="X251" i="2"/>
  <c r="U251" i="2"/>
  <c r="T251" i="2"/>
  <c r="S251" i="2"/>
  <c r="R251" i="2"/>
  <c r="K251" i="2"/>
  <c r="J251" i="2"/>
  <c r="L251" i="2"/>
  <c r="M251" i="2"/>
  <c r="P251" i="2"/>
  <c r="O251" i="2"/>
  <c r="N251" i="2"/>
  <c r="F251" i="2"/>
  <c r="AB250" i="2"/>
  <c r="AA250" i="2"/>
  <c r="Z250" i="2"/>
  <c r="Y250" i="2"/>
  <c r="X250" i="2"/>
  <c r="U250" i="2"/>
  <c r="T250" i="2"/>
  <c r="S250" i="2"/>
  <c r="R250" i="2"/>
  <c r="K250" i="2"/>
  <c r="J250" i="2"/>
  <c r="L250" i="2"/>
  <c r="M250" i="2"/>
  <c r="P250" i="2"/>
  <c r="O250" i="2"/>
  <c r="N250" i="2"/>
  <c r="F250" i="2"/>
  <c r="AB249" i="2"/>
  <c r="AA249" i="2"/>
  <c r="Z249" i="2"/>
  <c r="Y249" i="2"/>
  <c r="X249" i="2"/>
  <c r="U249" i="2"/>
  <c r="T249" i="2"/>
  <c r="S249" i="2"/>
  <c r="R249" i="2"/>
  <c r="K249" i="2"/>
  <c r="J249" i="2"/>
  <c r="L249" i="2"/>
  <c r="M249" i="2"/>
  <c r="P249" i="2"/>
  <c r="O249" i="2"/>
  <c r="N249" i="2"/>
  <c r="F249" i="2"/>
  <c r="AB248" i="2"/>
  <c r="AA248" i="2"/>
  <c r="Z248" i="2"/>
  <c r="Y248" i="2"/>
  <c r="X248" i="2"/>
  <c r="U248" i="2"/>
  <c r="T248" i="2"/>
  <c r="S248" i="2"/>
  <c r="R248" i="2"/>
  <c r="K248" i="2"/>
  <c r="J248" i="2"/>
  <c r="L248" i="2"/>
  <c r="M248" i="2"/>
  <c r="P248" i="2"/>
  <c r="O248" i="2"/>
  <c r="N248" i="2"/>
  <c r="F248" i="2"/>
  <c r="AB247" i="2"/>
  <c r="AA247" i="2"/>
  <c r="Z247" i="2"/>
  <c r="Y247" i="2"/>
  <c r="X247" i="2"/>
  <c r="U247" i="2"/>
  <c r="T247" i="2"/>
  <c r="S247" i="2"/>
  <c r="R247" i="2"/>
  <c r="K247" i="2"/>
  <c r="J247" i="2"/>
  <c r="L247" i="2"/>
  <c r="M247" i="2"/>
  <c r="P247" i="2"/>
  <c r="O247" i="2"/>
  <c r="N247" i="2"/>
  <c r="F247" i="2"/>
  <c r="AB246" i="2"/>
  <c r="AA246" i="2"/>
  <c r="Z246" i="2"/>
  <c r="Y246" i="2"/>
  <c r="X246" i="2"/>
  <c r="U246" i="2"/>
  <c r="T246" i="2"/>
  <c r="S246" i="2"/>
  <c r="R246" i="2"/>
  <c r="K246" i="2"/>
  <c r="J246" i="2"/>
  <c r="L246" i="2"/>
  <c r="M246" i="2"/>
  <c r="P246" i="2"/>
  <c r="O246" i="2"/>
  <c r="N246" i="2"/>
  <c r="F246" i="2"/>
  <c r="AB245" i="2"/>
  <c r="AA245" i="2"/>
  <c r="Z245" i="2"/>
  <c r="Y245" i="2"/>
  <c r="X245" i="2"/>
  <c r="U245" i="2"/>
  <c r="T245" i="2"/>
  <c r="S245" i="2"/>
  <c r="R245" i="2"/>
  <c r="K245" i="2"/>
  <c r="J245" i="2"/>
  <c r="L245" i="2"/>
  <c r="M245" i="2"/>
  <c r="P245" i="2"/>
  <c r="O245" i="2"/>
  <c r="N245" i="2"/>
  <c r="F245" i="2"/>
  <c r="AB244" i="2"/>
  <c r="AA244" i="2"/>
  <c r="Z244" i="2"/>
  <c r="Y244" i="2"/>
  <c r="X244" i="2"/>
  <c r="U244" i="2"/>
  <c r="T244" i="2"/>
  <c r="S244" i="2"/>
  <c r="R244" i="2"/>
  <c r="K244" i="2"/>
  <c r="J244" i="2"/>
  <c r="L244" i="2"/>
  <c r="M244" i="2"/>
  <c r="P244" i="2"/>
  <c r="O244" i="2"/>
  <c r="N244" i="2"/>
  <c r="F244" i="2"/>
  <c r="AB243" i="2"/>
  <c r="AA243" i="2"/>
  <c r="Z243" i="2"/>
  <c r="Y243" i="2"/>
  <c r="X243" i="2"/>
  <c r="U243" i="2"/>
  <c r="T243" i="2"/>
  <c r="S243" i="2"/>
  <c r="R243" i="2"/>
  <c r="K243" i="2"/>
  <c r="J243" i="2"/>
  <c r="L243" i="2"/>
  <c r="M243" i="2"/>
  <c r="P243" i="2"/>
  <c r="O243" i="2"/>
  <c r="N243" i="2"/>
  <c r="F243" i="2"/>
  <c r="AB242" i="2"/>
  <c r="AA242" i="2"/>
  <c r="Z242" i="2"/>
  <c r="Y242" i="2"/>
  <c r="X242" i="2"/>
  <c r="U242" i="2"/>
  <c r="T242" i="2"/>
  <c r="S242" i="2"/>
  <c r="R242" i="2"/>
  <c r="K242" i="2"/>
  <c r="J242" i="2"/>
  <c r="L242" i="2"/>
  <c r="M242" i="2"/>
  <c r="P242" i="2"/>
  <c r="O242" i="2"/>
  <c r="N242" i="2"/>
  <c r="F242" i="2"/>
  <c r="AB241" i="2"/>
  <c r="AA241" i="2"/>
  <c r="Z241" i="2"/>
  <c r="Y241" i="2"/>
  <c r="X241" i="2"/>
  <c r="U241" i="2"/>
  <c r="T241" i="2"/>
  <c r="S241" i="2"/>
  <c r="R241" i="2"/>
  <c r="K241" i="2"/>
  <c r="J241" i="2"/>
  <c r="L241" i="2"/>
  <c r="M241" i="2"/>
  <c r="P241" i="2"/>
  <c r="O241" i="2"/>
  <c r="N241" i="2"/>
  <c r="F241" i="2"/>
  <c r="AB240" i="2"/>
  <c r="AA240" i="2"/>
  <c r="Z240" i="2"/>
  <c r="Y240" i="2"/>
  <c r="X240" i="2"/>
  <c r="U240" i="2"/>
  <c r="T240" i="2"/>
  <c r="S240" i="2"/>
  <c r="R240" i="2"/>
  <c r="K240" i="2"/>
  <c r="J240" i="2"/>
  <c r="L240" i="2"/>
  <c r="M240" i="2"/>
  <c r="P240" i="2"/>
  <c r="O240" i="2"/>
  <c r="N240" i="2"/>
  <c r="F240" i="2"/>
  <c r="AB239" i="2"/>
  <c r="AA239" i="2"/>
  <c r="Z239" i="2"/>
  <c r="Y239" i="2"/>
  <c r="X239" i="2"/>
  <c r="U239" i="2"/>
  <c r="T239" i="2"/>
  <c r="S239" i="2"/>
  <c r="R239" i="2"/>
  <c r="K239" i="2"/>
  <c r="J239" i="2"/>
  <c r="L239" i="2"/>
  <c r="M239" i="2"/>
  <c r="P239" i="2"/>
  <c r="O239" i="2"/>
  <c r="N239" i="2"/>
  <c r="F239" i="2"/>
  <c r="AB238" i="2"/>
  <c r="AA238" i="2"/>
  <c r="Z238" i="2"/>
  <c r="Y238" i="2"/>
  <c r="X238" i="2"/>
  <c r="U238" i="2"/>
  <c r="T238" i="2"/>
  <c r="S238" i="2"/>
  <c r="R238" i="2"/>
  <c r="K238" i="2"/>
  <c r="J238" i="2"/>
  <c r="L238" i="2"/>
  <c r="M238" i="2"/>
  <c r="P238" i="2"/>
  <c r="O238" i="2"/>
  <c r="N238" i="2"/>
  <c r="F238" i="2"/>
  <c r="AB237" i="2"/>
  <c r="AA237" i="2"/>
  <c r="Z237" i="2"/>
  <c r="Y237" i="2"/>
  <c r="X237" i="2"/>
  <c r="U237" i="2"/>
  <c r="T237" i="2"/>
  <c r="S237" i="2"/>
  <c r="R237" i="2"/>
  <c r="K237" i="2"/>
  <c r="J237" i="2"/>
  <c r="L237" i="2"/>
  <c r="M237" i="2"/>
  <c r="P237" i="2"/>
  <c r="O237" i="2"/>
  <c r="N237" i="2"/>
  <c r="F237" i="2"/>
  <c r="AB236" i="2"/>
  <c r="AA236" i="2"/>
  <c r="Z236" i="2"/>
  <c r="Y236" i="2"/>
  <c r="X236" i="2"/>
  <c r="U236" i="2"/>
  <c r="T236" i="2"/>
  <c r="S236" i="2"/>
  <c r="R236" i="2"/>
  <c r="K236" i="2"/>
  <c r="J236" i="2"/>
  <c r="L236" i="2"/>
  <c r="M236" i="2"/>
  <c r="P236" i="2"/>
  <c r="O236" i="2"/>
  <c r="N236" i="2"/>
  <c r="F236" i="2"/>
  <c r="AB235" i="2"/>
  <c r="AA235" i="2"/>
  <c r="Z235" i="2"/>
  <c r="Y235" i="2"/>
  <c r="X235" i="2"/>
  <c r="U235" i="2"/>
  <c r="T235" i="2"/>
  <c r="S235" i="2"/>
  <c r="R235" i="2"/>
  <c r="K235" i="2"/>
  <c r="J235" i="2"/>
  <c r="L235" i="2"/>
  <c r="M235" i="2"/>
  <c r="P235" i="2"/>
  <c r="O235" i="2"/>
  <c r="N235" i="2"/>
  <c r="F235" i="2"/>
  <c r="AB234" i="2"/>
  <c r="AA234" i="2"/>
  <c r="Z234" i="2"/>
  <c r="Y234" i="2"/>
  <c r="X234" i="2"/>
  <c r="U234" i="2"/>
  <c r="T234" i="2"/>
  <c r="S234" i="2"/>
  <c r="R234" i="2"/>
  <c r="K234" i="2"/>
  <c r="J234" i="2"/>
  <c r="L234" i="2"/>
  <c r="M234" i="2"/>
  <c r="P234" i="2"/>
  <c r="O234" i="2"/>
  <c r="N234" i="2"/>
  <c r="F234" i="2"/>
  <c r="AB233" i="2"/>
  <c r="AA233" i="2"/>
  <c r="Z233" i="2"/>
  <c r="Y233" i="2"/>
  <c r="X233" i="2"/>
  <c r="U233" i="2"/>
  <c r="T233" i="2"/>
  <c r="S233" i="2"/>
  <c r="R233" i="2"/>
  <c r="K233" i="2"/>
  <c r="J233" i="2"/>
  <c r="L233" i="2"/>
  <c r="M233" i="2"/>
  <c r="P233" i="2"/>
  <c r="O233" i="2"/>
  <c r="N233" i="2"/>
  <c r="F233" i="2"/>
  <c r="AB232" i="2"/>
  <c r="AA232" i="2"/>
  <c r="Z232" i="2"/>
  <c r="Y232" i="2"/>
  <c r="X232" i="2"/>
  <c r="U232" i="2"/>
  <c r="T232" i="2"/>
  <c r="S232" i="2"/>
  <c r="R232" i="2"/>
  <c r="K232" i="2"/>
  <c r="J232" i="2"/>
  <c r="L232" i="2"/>
  <c r="M232" i="2"/>
  <c r="P232" i="2"/>
  <c r="O232" i="2"/>
  <c r="N232" i="2"/>
  <c r="F232" i="2"/>
  <c r="AB231" i="2"/>
  <c r="AA231" i="2"/>
  <c r="Z231" i="2"/>
  <c r="Y231" i="2"/>
  <c r="X231" i="2"/>
  <c r="U231" i="2"/>
  <c r="T231" i="2"/>
  <c r="S231" i="2"/>
  <c r="R231" i="2"/>
  <c r="K231" i="2"/>
  <c r="J231" i="2"/>
  <c r="L231" i="2"/>
  <c r="M231" i="2"/>
  <c r="P231" i="2"/>
  <c r="O231" i="2"/>
  <c r="N231" i="2"/>
  <c r="F231" i="2"/>
  <c r="AB230" i="2"/>
  <c r="AA230" i="2"/>
  <c r="Z230" i="2"/>
  <c r="Y230" i="2"/>
  <c r="X230" i="2"/>
  <c r="U230" i="2"/>
  <c r="T230" i="2"/>
  <c r="S230" i="2"/>
  <c r="R230" i="2"/>
  <c r="K230" i="2"/>
  <c r="J230" i="2"/>
  <c r="L230" i="2"/>
  <c r="M230" i="2"/>
  <c r="P230" i="2"/>
  <c r="O230" i="2"/>
  <c r="N230" i="2"/>
  <c r="F230" i="2"/>
  <c r="AB229" i="2"/>
  <c r="AA229" i="2"/>
  <c r="Z229" i="2"/>
  <c r="Y229" i="2"/>
  <c r="X229" i="2"/>
  <c r="U229" i="2"/>
  <c r="T229" i="2"/>
  <c r="S229" i="2"/>
  <c r="R229" i="2"/>
  <c r="K229" i="2"/>
  <c r="J229" i="2"/>
  <c r="L229" i="2"/>
  <c r="M229" i="2"/>
  <c r="P229" i="2"/>
  <c r="O229" i="2"/>
  <c r="N229" i="2"/>
  <c r="F229" i="2"/>
  <c r="AB228" i="2"/>
  <c r="AA228" i="2"/>
  <c r="Z228" i="2"/>
  <c r="Y228" i="2"/>
  <c r="X228" i="2"/>
  <c r="U228" i="2"/>
  <c r="T228" i="2"/>
  <c r="S228" i="2"/>
  <c r="R228" i="2"/>
  <c r="K228" i="2"/>
  <c r="J228" i="2"/>
  <c r="L228" i="2"/>
  <c r="M228" i="2"/>
  <c r="P228" i="2"/>
  <c r="O228" i="2"/>
  <c r="N228" i="2"/>
  <c r="F228" i="2"/>
  <c r="AB227" i="2"/>
  <c r="AA227" i="2"/>
  <c r="Z227" i="2"/>
  <c r="Y227" i="2"/>
  <c r="X227" i="2"/>
  <c r="U227" i="2"/>
  <c r="T227" i="2"/>
  <c r="S227" i="2"/>
  <c r="R227" i="2"/>
  <c r="K227" i="2"/>
  <c r="J227" i="2"/>
  <c r="L227" i="2"/>
  <c r="M227" i="2"/>
  <c r="P227" i="2"/>
  <c r="O227" i="2"/>
  <c r="N227" i="2"/>
  <c r="F227" i="2"/>
  <c r="AB226" i="2"/>
  <c r="AA226" i="2"/>
  <c r="Z226" i="2"/>
  <c r="Y226" i="2"/>
  <c r="X226" i="2"/>
  <c r="U226" i="2"/>
  <c r="T226" i="2"/>
  <c r="S226" i="2"/>
  <c r="R226" i="2"/>
  <c r="K226" i="2"/>
  <c r="J226" i="2"/>
  <c r="L226" i="2"/>
  <c r="M226" i="2"/>
  <c r="P226" i="2"/>
  <c r="O226" i="2"/>
  <c r="N226" i="2"/>
  <c r="F226" i="2"/>
  <c r="AB225" i="2"/>
  <c r="AA225" i="2"/>
  <c r="Z225" i="2"/>
  <c r="Y225" i="2"/>
  <c r="X225" i="2"/>
  <c r="U225" i="2"/>
  <c r="T225" i="2"/>
  <c r="S225" i="2"/>
  <c r="R225" i="2"/>
  <c r="K225" i="2"/>
  <c r="J225" i="2"/>
  <c r="L225" i="2"/>
  <c r="M225" i="2"/>
  <c r="P225" i="2"/>
  <c r="O225" i="2"/>
  <c r="N225" i="2"/>
  <c r="F225" i="2"/>
  <c r="AB224" i="2"/>
  <c r="AA224" i="2"/>
  <c r="Z224" i="2"/>
  <c r="Y224" i="2"/>
  <c r="X224" i="2"/>
  <c r="U224" i="2"/>
  <c r="T224" i="2"/>
  <c r="S224" i="2"/>
  <c r="R224" i="2"/>
  <c r="K224" i="2"/>
  <c r="J224" i="2"/>
  <c r="L224" i="2"/>
  <c r="M224" i="2"/>
  <c r="P224" i="2"/>
  <c r="O224" i="2"/>
  <c r="N224" i="2"/>
  <c r="F224" i="2"/>
  <c r="AB223" i="2"/>
  <c r="AA223" i="2"/>
  <c r="Z223" i="2"/>
  <c r="Y223" i="2"/>
  <c r="X223" i="2"/>
  <c r="U223" i="2"/>
  <c r="T223" i="2"/>
  <c r="S223" i="2"/>
  <c r="R223" i="2"/>
  <c r="K223" i="2"/>
  <c r="J223" i="2"/>
  <c r="L223" i="2"/>
  <c r="M223" i="2"/>
  <c r="P223" i="2"/>
  <c r="O223" i="2"/>
  <c r="N223" i="2"/>
  <c r="F223" i="2"/>
  <c r="AB222" i="2"/>
  <c r="AA222" i="2"/>
  <c r="Z222" i="2"/>
  <c r="Y222" i="2"/>
  <c r="X222" i="2"/>
  <c r="U222" i="2"/>
  <c r="T222" i="2"/>
  <c r="S222" i="2"/>
  <c r="R222" i="2"/>
  <c r="K222" i="2"/>
  <c r="J222" i="2"/>
  <c r="L222" i="2"/>
  <c r="M222" i="2"/>
  <c r="P222" i="2"/>
  <c r="O222" i="2"/>
  <c r="N222" i="2"/>
  <c r="F222" i="2"/>
  <c r="AB221" i="2"/>
  <c r="AA221" i="2"/>
  <c r="Z221" i="2"/>
  <c r="Y221" i="2"/>
  <c r="X221" i="2"/>
  <c r="U221" i="2"/>
  <c r="T221" i="2"/>
  <c r="S221" i="2"/>
  <c r="R221" i="2"/>
  <c r="K221" i="2"/>
  <c r="J221" i="2"/>
  <c r="L221" i="2"/>
  <c r="M221" i="2"/>
  <c r="P221" i="2"/>
  <c r="O221" i="2"/>
  <c r="N221" i="2"/>
  <c r="F221" i="2"/>
  <c r="AB220" i="2"/>
  <c r="AA220" i="2"/>
  <c r="Z220" i="2"/>
  <c r="Y220" i="2"/>
  <c r="X220" i="2"/>
  <c r="U220" i="2"/>
  <c r="T220" i="2"/>
  <c r="S220" i="2"/>
  <c r="R220" i="2"/>
  <c r="K220" i="2"/>
  <c r="J220" i="2"/>
  <c r="L220" i="2"/>
  <c r="M220" i="2"/>
  <c r="P220" i="2"/>
  <c r="O220" i="2"/>
  <c r="N220" i="2"/>
  <c r="F220" i="2"/>
  <c r="AB219" i="2"/>
  <c r="AA219" i="2"/>
  <c r="Z219" i="2"/>
  <c r="Y219" i="2"/>
  <c r="X219" i="2"/>
  <c r="U219" i="2"/>
  <c r="T219" i="2"/>
  <c r="S219" i="2"/>
  <c r="R219" i="2"/>
  <c r="K219" i="2"/>
  <c r="J219" i="2"/>
  <c r="L219" i="2"/>
  <c r="M219" i="2"/>
  <c r="P219" i="2"/>
  <c r="O219" i="2"/>
  <c r="N219" i="2"/>
  <c r="F219" i="2"/>
  <c r="AB218" i="2"/>
  <c r="AA218" i="2"/>
  <c r="Z218" i="2"/>
  <c r="Y218" i="2"/>
  <c r="X218" i="2"/>
  <c r="U218" i="2"/>
  <c r="T218" i="2"/>
  <c r="S218" i="2"/>
  <c r="R218" i="2"/>
  <c r="K218" i="2"/>
  <c r="J218" i="2"/>
  <c r="L218" i="2"/>
  <c r="M218" i="2"/>
  <c r="P218" i="2"/>
  <c r="O218" i="2"/>
  <c r="N218" i="2"/>
  <c r="F218" i="2"/>
  <c r="AB217" i="2"/>
  <c r="AA217" i="2"/>
  <c r="Z217" i="2"/>
  <c r="Y217" i="2"/>
  <c r="X217" i="2"/>
  <c r="U217" i="2"/>
  <c r="T217" i="2"/>
  <c r="S217" i="2"/>
  <c r="R217" i="2"/>
  <c r="K217" i="2"/>
  <c r="J217" i="2"/>
  <c r="L217" i="2"/>
  <c r="M217" i="2"/>
  <c r="P217" i="2"/>
  <c r="O217" i="2"/>
  <c r="N217" i="2"/>
  <c r="F217" i="2"/>
  <c r="AB216" i="2"/>
  <c r="AA216" i="2"/>
  <c r="Z216" i="2"/>
  <c r="Y216" i="2"/>
  <c r="X216" i="2"/>
  <c r="U216" i="2"/>
  <c r="T216" i="2"/>
  <c r="S216" i="2"/>
  <c r="R216" i="2"/>
  <c r="K216" i="2"/>
  <c r="J216" i="2"/>
  <c r="L216" i="2"/>
  <c r="M216" i="2"/>
  <c r="P216" i="2"/>
  <c r="O216" i="2"/>
  <c r="N216" i="2"/>
  <c r="F216" i="2"/>
  <c r="AB215" i="2"/>
  <c r="AA215" i="2"/>
  <c r="Z215" i="2"/>
  <c r="Y215" i="2"/>
  <c r="X215" i="2"/>
  <c r="U215" i="2"/>
  <c r="T215" i="2"/>
  <c r="S215" i="2"/>
  <c r="R215" i="2"/>
  <c r="K215" i="2"/>
  <c r="J215" i="2"/>
  <c r="L215" i="2"/>
  <c r="M215" i="2"/>
  <c r="P215" i="2"/>
  <c r="O215" i="2"/>
  <c r="N215" i="2"/>
  <c r="F215" i="2"/>
  <c r="AB214" i="2"/>
  <c r="AA214" i="2"/>
  <c r="Z214" i="2"/>
  <c r="Y214" i="2"/>
  <c r="X214" i="2"/>
  <c r="U214" i="2"/>
  <c r="T214" i="2"/>
  <c r="S214" i="2"/>
  <c r="R214" i="2"/>
  <c r="K214" i="2"/>
  <c r="J214" i="2"/>
  <c r="L214" i="2"/>
  <c r="M214" i="2"/>
  <c r="P214" i="2"/>
  <c r="O214" i="2"/>
  <c r="N214" i="2"/>
  <c r="F214" i="2"/>
  <c r="AB213" i="2"/>
  <c r="AA213" i="2"/>
  <c r="Z213" i="2"/>
  <c r="Y213" i="2"/>
  <c r="X213" i="2"/>
  <c r="U213" i="2"/>
  <c r="T213" i="2"/>
  <c r="S213" i="2"/>
  <c r="R213" i="2"/>
  <c r="K213" i="2"/>
  <c r="J213" i="2"/>
  <c r="L213" i="2"/>
  <c r="M213" i="2"/>
  <c r="P213" i="2"/>
  <c r="O213" i="2"/>
  <c r="N213" i="2"/>
  <c r="F213" i="2"/>
  <c r="AB212" i="2"/>
  <c r="AA212" i="2"/>
  <c r="Z212" i="2"/>
  <c r="Y212" i="2"/>
  <c r="X212" i="2"/>
  <c r="U212" i="2"/>
  <c r="T212" i="2"/>
  <c r="S212" i="2"/>
  <c r="R212" i="2"/>
  <c r="K212" i="2"/>
  <c r="J212" i="2"/>
  <c r="L212" i="2"/>
  <c r="M212" i="2"/>
  <c r="P212" i="2"/>
  <c r="O212" i="2"/>
  <c r="N212" i="2"/>
  <c r="F212" i="2"/>
  <c r="AB211" i="2"/>
  <c r="AA211" i="2"/>
  <c r="Z211" i="2"/>
  <c r="Y211" i="2"/>
  <c r="X211" i="2"/>
  <c r="U211" i="2"/>
  <c r="T211" i="2"/>
  <c r="S211" i="2"/>
  <c r="R211" i="2"/>
  <c r="K211" i="2"/>
  <c r="J211" i="2"/>
  <c r="L211" i="2"/>
  <c r="M211" i="2"/>
  <c r="P211" i="2"/>
  <c r="O211" i="2"/>
  <c r="N211" i="2"/>
  <c r="F211" i="2"/>
  <c r="AB210" i="2"/>
  <c r="AA210" i="2"/>
  <c r="Z210" i="2"/>
  <c r="Y210" i="2"/>
  <c r="X210" i="2"/>
  <c r="U210" i="2"/>
  <c r="T210" i="2"/>
  <c r="S210" i="2"/>
  <c r="R210" i="2"/>
  <c r="K210" i="2"/>
  <c r="J210" i="2"/>
  <c r="L210" i="2"/>
  <c r="M210" i="2"/>
  <c r="P210" i="2"/>
  <c r="O210" i="2"/>
  <c r="N210" i="2"/>
  <c r="F210" i="2"/>
  <c r="AB209" i="2"/>
  <c r="AA209" i="2"/>
  <c r="Z209" i="2"/>
  <c r="Y209" i="2"/>
  <c r="X209" i="2"/>
  <c r="U209" i="2"/>
  <c r="T209" i="2"/>
  <c r="S209" i="2"/>
  <c r="R209" i="2"/>
  <c r="K209" i="2"/>
  <c r="J209" i="2"/>
  <c r="L209" i="2"/>
  <c r="M209" i="2"/>
  <c r="P209" i="2"/>
  <c r="O209" i="2"/>
  <c r="N209" i="2"/>
  <c r="F209" i="2"/>
  <c r="AB208" i="2"/>
  <c r="AA208" i="2"/>
  <c r="Z208" i="2"/>
  <c r="Y208" i="2"/>
  <c r="X208" i="2"/>
  <c r="U208" i="2"/>
  <c r="T208" i="2"/>
  <c r="S208" i="2"/>
  <c r="R208" i="2"/>
  <c r="K208" i="2"/>
  <c r="J208" i="2"/>
  <c r="L208" i="2"/>
  <c r="M208" i="2"/>
  <c r="P208" i="2"/>
  <c r="O208" i="2"/>
  <c r="N208" i="2"/>
  <c r="F208" i="2"/>
  <c r="AB207" i="2"/>
  <c r="AA207" i="2"/>
  <c r="Z207" i="2"/>
  <c r="Y207" i="2"/>
  <c r="X207" i="2"/>
  <c r="U207" i="2"/>
  <c r="T207" i="2"/>
  <c r="S207" i="2"/>
  <c r="R207" i="2"/>
  <c r="K207" i="2"/>
  <c r="J207" i="2"/>
  <c r="L207" i="2"/>
  <c r="M207" i="2"/>
  <c r="P207" i="2"/>
  <c r="O207" i="2"/>
  <c r="N207" i="2"/>
  <c r="F207" i="2"/>
  <c r="AB206" i="2"/>
  <c r="AA206" i="2"/>
  <c r="Z206" i="2"/>
  <c r="Y206" i="2"/>
  <c r="X206" i="2"/>
  <c r="U206" i="2"/>
  <c r="T206" i="2"/>
  <c r="S206" i="2"/>
  <c r="R206" i="2"/>
  <c r="K206" i="2"/>
  <c r="J206" i="2"/>
  <c r="L206" i="2"/>
  <c r="M206" i="2"/>
  <c r="P206" i="2"/>
  <c r="O206" i="2"/>
  <c r="N206" i="2"/>
  <c r="F206" i="2"/>
  <c r="AB205" i="2"/>
  <c r="AA205" i="2"/>
  <c r="Z205" i="2"/>
  <c r="Y205" i="2"/>
  <c r="X205" i="2"/>
  <c r="U205" i="2"/>
  <c r="T205" i="2"/>
  <c r="S205" i="2"/>
  <c r="R205" i="2"/>
  <c r="K205" i="2"/>
  <c r="J205" i="2"/>
  <c r="L205" i="2"/>
  <c r="M205" i="2"/>
  <c r="P205" i="2"/>
  <c r="O205" i="2"/>
  <c r="N205" i="2"/>
  <c r="F205" i="2"/>
  <c r="AB204" i="2"/>
  <c r="AA204" i="2"/>
  <c r="Z204" i="2"/>
  <c r="Y204" i="2"/>
  <c r="X204" i="2"/>
  <c r="U204" i="2"/>
  <c r="T204" i="2"/>
  <c r="S204" i="2"/>
  <c r="R204" i="2"/>
  <c r="K204" i="2"/>
  <c r="J204" i="2"/>
  <c r="L204" i="2"/>
  <c r="M204" i="2"/>
  <c r="P204" i="2"/>
  <c r="O204" i="2"/>
  <c r="N204" i="2"/>
  <c r="F204" i="2"/>
  <c r="AB203" i="2"/>
  <c r="AA203" i="2"/>
  <c r="Z203" i="2"/>
  <c r="Y203" i="2"/>
  <c r="X203" i="2"/>
  <c r="U203" i="2"/>
  <c r="T203" i="2"/>
  <c r="S203" i="2"/>
  <c r="R203" i="2"/>
  <c r="K203" i="2"/>
  <c r="J203" i="2"/>
  <c r="L203" i="2"/>
  <c r="M203" i="2"/>
  <c r="P203" i="2"/>
  <c r="O203" i="2"/>
  <c r="N203" i="2"/>
  <c r="F203" i="2"/>
  <c r="AB202" i="2"/>
  <c r="AA202" i="2"/>
  <c r="Z202" i="2"/>
  <c r="Y202" i="2"/>
  <c r="X202" i="2"/>
  <c r="U202" i="2"/>
  <c r="T202" i="2"/>
  <c r="S202" i="2"/>
  <c r="R202" i="2"/>
  <c r="K202" i="2"/>
  <c r="J202" i="2"/>
  <c r="L202" i="2"/>
  <c r="M202" i="2"/>
  <c r="P202" i="2"/>
  <c r="O202" i="2"/>
  <c r="N202" i="2"/>
  <c r="F202" i="2"/>
  <c r="AB201" i="2"/>
  <c r="AA201" i="2"/>
  <c r="Z201" i="2"/>
  <c r="Y201" i="2"/>
  <c r="X201" i="2"/>
  <c r="U201" i="2"/>
  <c r="T201" i="2"/>
  <c r="S201" i="2"/>
  <c r="R201" i="2"/>
  <c r="K201" i="2"/>
  <c r="J201" i="2"/>
  <c r="L201" i="2"/>
  <c r="M201" i="2"/>
  <c r="P201" i="2"/>
  <c r="O201" i="2"/>
  <c r="N201" i="2"/>
  <c r="F201" i="2"/>
  <c r="AB200" i="2"/>
  <c r="AA200" i="2"/>
  <c r="Z200" i="2"/>
  <c r="Y200" i="2"/>
  <c r="X200" i="2"/>
  <c r="U200" i="2"/>
  <c r="T200" i="2"/>
  <c r="S200" i="2"/>
  <c r="R200" i="2"/>
  <c r="K200" i="2"/>
  <c r="J200" i="2"/>
  <c r="L200" i="2"/>
  <c r="M200" i="2"/>
  <c r="P200" i="2"/>
  <c r="O200" i="2"/>
  <c r="N200" i="2"/>
  <c r="F200" i="2"/>
  <c r="AB199" i="2"/>
  <c r="AA199" i="2"/>
  <c r="Z199" i="2"/>
  <c r="Y199" i="2"/>
  <c r="X199" i="2"/>
  <c r="U199" i="2"/>
  <c r="T199" i="2"/>
  <c r="S199" i="2"/>
  <c r="R199" i="2"/>
  <c r="K199" i="2"/>
  <c r="J199" i="2"/>
  <c r="L199" i="2"/>
  <c r="M199" i="2"/>
  <c r="P199" i="2"/>
  <c r="O199" i="2"/>
  <c r="N199" i="2"/>
  <c r="F199" i="2"/>
  <c r="AB198" i="2"/>
  <c r="AA198" i="2"/>
  <c r="Z198" i="2"/>
  <c r="Y198" i="2"/>
  <c r="X198" i="2"/>
  <c r="U198" i="2"/>
  <c r="T198" i="2"/>
  <c r="S198" i="2"/>
  <c r="R198" i="2"/>
  <c r="K198" i="2"/>
  <c r="J198" i="2"/>
  <c r="L198" i="2"/>
  <c r="M198" i="2"/>
  <c r="P198" i="2"/>
  <c r="O198" i="2"/>
  <c r="N198" i="2"/>
  <c r="F198" i="2"/>
  <c r="AB197" i="2"/>
  <c r="AA197" i="2"/>
  <c r="Z197" i="2"/>
  <c r="Y197" i="2"/>
  <c r="X197" i="2"/>
  <c r="U197" i="2"/>
  <c r="T197" i="2"/>
  <c r="S197" i="2"/>
  <c r="R197" i="2"/>
  <c r="K197" i="2"/>
  <c r="J197" i="2"/>
  <c r="L197" i="2"/>
  <c r="M197" i="2"/>
  <c r="P197" i="2"/>
  <c r="O197" i="2"/>
  <c r="N197" i="2"/>
  <c r="F197" i="2"/>
  <c r="AB196" i="2"/>
  <c r="AA196" i="2"/>
  <c r="Z196" i="2"/>
  <c r="Y196" i="2"/>
  <c r="X196" i="2"/>
  <c r="U196" i="2"/>
  <c r="T196" i="2"/>
  <c r="S196" i="2"/>
  <c r="R196" i="2"/>
  <c r="K196" i="2"/>
  <c r="J196" i="2"/>
  <c r="L196" i="2"/>
  <c r="M196" i="2"/>
  <c r="P196" i="2"/>
  <c r="O196" i="2"/>
  <c r="N196" i="2"/>
  <c r="F196" i="2"/>
  <c r="AB195" i="2"/>
  <c r="AA195" i="2"/>
  <c r="Z195" i="2"/>
  <c r="Y195" i="2"/>
  <c r="X195" i="2"/>
  <c r="U195" i="2"/>
  <c r="T195" i="2"/>
  <c r="S195" i="2"/>
  <c r="R195" i="2"/>
  <c r="K195" i="2"/>
  <c r="J195" i="2"/>
  <c r="L195" i="2"/>
  <c r="M195" i="2"/>
  <c r="P195" i="2"/>
  <c r="O195" i="2"/>
  <c r="N195" i="2"/>
  <c r="F195" i="2"/>
  <c r="AB194" i="2"/>
  <c r="AA194" i="2"/>
  <c r="Z194" i="2"/>
  <c r="Y194" i="2"/>
  <c r="X194" i="2"/>
  <c r="U194" i="2"/>
  <c r="T194" i="2"/>
  <c r="S194" i="2"/>
  <c r="R194" i="2"/>
  <c r="K194" i="2"/>
  <c r="J194" i="2"/>
  <c r="L194" i="2"/>
  <c r="M194" i="2"/>
  <c r="P194" i="2"/>
  <c r="O194" i="2"/>
  <c r="N194" i="2"/>
  <c r="F194" i="2"/>
  <c r="AB193" i="2"/>
  <c r="AA193" i="2"/>
  <c r="Z193" i="2"/>
  <c r="Y193" i="2"/>
  <c r="X193" i="2"/>
  <c r="U193" i="2"/>
  <c r="T193" i="2"/>
  <c r="S193" i="2"/>
  <c r="R193" i="2"/>
  <c r="K193" i="2"/>
  <c r="J193" i="2"/>
  <c r="L193" i="2"/>
  <c r="M193" i="2"/>
  <c r="P193" i="2"/>
  <c r="O193" i="2"/>
  <c r="N193" i="2"/>
  <c r="F193" i="2"/>
  <c r="AB192" i="2"/>
  <c r="AA192" i="2"/>
  <c r="Z192" i="2"/>
  <c r="Y192" i="2"/>
  <c r="X192" i="2"/>
  <c r="U192" i="2"/>
  <c r="T192" i="2"/>
  <c r="S192" i="2"/>
  <c r="R192" i="2"/>
  <c r="K192" i="2"/>
  <c r="J192" i="2"/>
  <c r="L192" i="2"/>
  <c r="M192" i="2"/>
  <c r="P192" i="2"/>
  <c r="O192" i="2"/>
  <c r="N192" i="2"/>
  <c r="F192" i="2"/>
  <c r="AB191" i="2"/>
  <c r="AA191" i="2"/>
  <c r="Z191" i="2"/>
  <c r="Y191" i="2"/>
  <c r="X191" i="2"/>
  <c r="U191" i="2"/>
  <c r="T191" i="2"/>
  <c r="S191" i="2"/>
  <c r="R191" i="2"/>
  <c r="K191" i="2"/>
  <c r="J191" i="2"/>
  <c r="L191" i="2"/>
  <c r="M191" i="2"/>
  <c r="P191" i="2"/>
  <c r="O191" i="2"/>
  <c r="N191" i="2"/>
  <c r="F191" i="2"/>
  <c r="AB190" i="2"/>
  <c r="AA190" i="2"/>
  <c r="Z190" i="2"/>
  <c r="Y190" i="2"/>
  <c r="X190" i="2"/>
  <c r="U190" i="2"/>
  <c r="T190" i="2"/>
  <c r="S190" i="2"/>
  <c r="R190" i="2"/>
  <c r="K190" i="2"/>
  <c r="J190" i="2"/>
  <c r="L190" i="2"/>
  <c r="M190" i="2"/>
  <c r="P190" i="2"/>
  <c r="O190" i="2"/>
  <c r="N190" i="2"/>
  <c r="F190" i="2"/>
  <c r="AB189" i="2"/>
  <c r="AA189" i="2"/>
  <c r="Z189" i="2"/>
  <c r="Y189" i="2"/>
  <c r="X189" i="2"/>
  <c r="U189" i="2"/>
  <c r="T189" i="2"/>
  <c r="S189" i="2"/>
  <c r="R189" i="2"/>
  <c r="K189" i="2"/>
  <c r="J189" i="2"/>
  <c r="L189" i="2"/>
  <c r="M189" i="2"/>
  <c r="P189" i="2"/>
  <c r="O189" i="2"/>
  <c r="N189" i="2"/>
  <c r="F189" i="2"/>
  <c r="AB188" i="2"/>
  <c r="AA188" i="2"/>
  <c r="Z188" i="2"/>
  <c r="Y188" i="2"/>
  <c r="X188" i="2"/>
  <c r="U188" i="2"/>
  <c r="T188" i="2"/>
  <c r="S188" i="2"/>
  <c r="R188" i="2"/>
  <c r="K188" i="2"/>
  <c r="J188" i="2"/>
  <c r="L188" i="2"/>
  <c r="M188" i="2"/>
  <c r="P188" i="2"/>
  <c r="O188" i="2"/>
  <c r="N188" i="2"/>
  <c r="F188" i="2"/>
  <c r="AB187" i="2"/>
  <c r="AA187" i="2"/>
  <c r="Z187" i="2"/>
  <c r="Y187" i="2"/>
  <c r="X187" i="2"/>
  <c r="U187" i="2"/>
  <c r="T187" i="2"/>
  <c r="S187" i="2"/>
  <c r="R187" i="2"/>
  <c r="K187" i="2"/>
  <c r="J187" i="2"/>
  <c r="L187" i="2"/>
  <c r="M187" i="2"/>
  <c r="P187" i="2"/>
  <c r="O187" i="2"/>
  <c r="N187" i="2"/>
  <c r="F187" i="2"/>
  <c r="AB186" i="2"/>
  <c r="AA186" i="2"/>
  <c r="Z186" i="2"/>
  <c r="Y186" i="2"/>
  <c r="X186" i="2"/>
  <c r="U186" i="2"/>
  <c r="T186" i="2"/>
  <c r="S186" i="2"/>
  <c r="R186" i="2"/>
  <c r="K186" i="2"/>
  <c r="J186" i="2"/>
  <c r="L186" i="2"/>
  <c r="M186" i="2"/>
  <c r="P186" i="2"/>
  <c r="O186" i="2"/>
  <c r="N186" i="2"/>
  <c r="F186" i="2"/>
  <c r="AB185" i="2"/>
  <c r="AA185" i="2"/>
  <c r="Z185" i="2"/>
  <c r="Y185" i="2"/>
  <c r="X185" i="2"/>
  <c r="U185" i="2"/>
  <c r="T185" i="2"/>
  <c r="S185" i="2"/>
  <c r="R185" i="2"/>
  <c r="K185" i="2"/>
  <c r="J185" i="2"/>
  <c r="L185" i="2"/>
  <c r="M185" i="2"/>
  <c r="P185" i="2"/>
  <c r="O185" i="2"/>
  <c r="N185" i="2"/>
  <c r="F185" i="2"/>
  <c r="AB184" i="2"/>
  <c r="AA184" i="2"/>
  <c r="Z184" i="2"/>
  <c r="Y184" i="2"/>
  <c r="X184" i="2"/>
  <c r="U184" i="2"/>
  <c r="T184" i="2"/>
  <c r="S184" i="2"/>
  <c r="R184" i="2"/>
  <c r="K184" i="2"/>
  <c r="J184" i="2"/>
  <c r="L184" i="2"/>
  <c r="M184" i="2"/>
  <c r="P184" i="2"/>
  <c r="O184" i="2"/>
  <c r="N184" i="2"/>
  <c r="F184" i="2"/>
  <c r="AB183" i="2"/>
  <c r="AA183" i="2"/>
  <c r="Z183" i="2"/>
  <c r="Y183" i="2"/>
  <c r="X183" i="2"/>
  <c r="U183" i="2"/>
  <c r="T183" i="2"/>
  <c r="S183" i="2"/>
  <c r="R183" i="2"/>
  <c r="K183" i="2"/>
  <c r="J183" i="2"/>
  <c r="L183" i="2"/>
  <c r="M183" i="2"/>
  <c r="P183" i="2"/>
  <c r="O183" i="2"/>
  <c r="N183" i="2"/>
  <c r="F183" i="2"/>
  <c r="AB182" i="2"/>
  <c r="AA182" i="2"/>
  <c r="Z182" i="2"/>
  <c r="Y182" i="2"/>
  <c r="X182" i="2"/>
  <c r="U182" i="2"/>
  <c r="T182" i="2"/>
  <c r="S182" i="2"/>
  <c r="R182" i="2"/>
  <c r="K182" i="2"/>
  <c r="J182" i="2"/>
  <c r="L182" i="2"/>
  <c r="M182" i="2"/>
  <c r="P182" i="2"/>
  <c r="O182" i="2"/>
  <c r="N182" i="2"/>
  <c r="F182" i="2"/>
  <c r="AB181" i="2"/>
  <c r="AA181" i="2"/>
  <c r="Z181" i="2"/>
  <c r="Y181" i="2"/>
  <c r="X181" i="2"/>
  <c r="U181" i="2"/>
  <c r="T181" i="2"/>
  <c r="S181" i="2"/>
  <c r="R181" i="2"/>
  <c r="K181" i="2"/>
  <c r="J181" i="2"/>
  <c r="L181" i="2"/>
  <c r="M181" i="2"/>
  <c r="P181" i="2"/>
  <c r="O181" i="2"/>
  <c r="N181" i="2"/>
  <c r="F181" i="2"/>
  <c r="AB180" i="2"/>
  <c r="AA180" i="2"/>
  <c r="Z180" i="2"/>
  <c r="Y180" i="2"/>
  <c r="X180" i="2"/>
  <c r="U180" i="2"/>
  <c r="T180" i="2"/>
  <c r="S180" i="2"/>
  <c r="R180" i="2"/>
  <c r="K180" i="2"/>
  <c r="J180" i="2"/>
  <c r="L180" i="2"/>
  <c r="M180" i="2"/>
  <c r="P180" i="2"/>
  <c r="O180" i="2"/>
  <c r="N180" i="2"/>
  <c r="F180" i="2"/>
  <c r="AB179" i="2"/>
  <c r="AA179" i="2"/>
  <c r="Z179" i="2"/>
  <c r="Y179" i="2"/>
  <c r="X179" i="2"/>
  <c r="U179" i="2"/>
  <c r="T179" i="2"/>
  <c r="S179" i="2"/>
  <c r="R179" i="2"/>
  <c r="K179" i="2"/>
  <c r="J179" i="2"/>
  <c r="L179" i="2"/>
  <c r="M179" i="2"/>
  <c r="P179" i="2"/>
  <c r="O179" i="2"/>
  <c r="N179" i="2"/>
  <c r="F179" i="2"/>
  <c r="AB178" i="2"/>
  <c r="AA178" i="2"/>
  <c r="Z178" i="2"/>
  <c r="Y178" i="2"/>
  <c r="X178" i="2"/>
  <c r="U178" i="2"/>
  <c r="T178" i="2"/>
  <c r="S178" i="2"/>
  <c r="R178" i="2"/>
  <c r="K178" i="2"/>
  <c r="J178" i="2"/>
  <c r="L178" i="2"/>
  <c r="M178" i="2"/>
  <c r="P178" i="2"/>
  <c r="O178" i="2"/>
  <c r="N178" i="2"/>
  <c r="F178" i="2"/>
  <c r="AB177" i="2"/>
  <c r="AA177" i="2"/>
  <c r="Z177" i="2"/>
  <c r="Y177" i="2"/>
  <c r="X177" i="2"/>
  <c r="U177" i="2"/>
  <c r="T177" i="2"/>
  <c r="S177" i="2"/>
  <c r="R177" i="2"/>
  <c r="K177" i="2"/>
  <c r="J177" i="2"/>
  <c r="L177" i="2"/>
  <c r="M177" i="2"/>
  <c r="P177" i="2"/>
  <c r="O177" i="2"/>
  <c r="N177" i="2"/>
  <c r="F177" i="2"/>
  <c r="AB176" i="2"/>
  <c r="AA176" i="2"/>
  <c r="Z176" i="2"/>
  <c r="Y176" i="2"/>
  <c r="X176" i="2"/>
  <c r="U176" i="2"/>
  <c r="T176" i="2"/>
  <c r="S176" i="2"/>
  <c r="R176" i="2"/>
  <c r="K176" i="2"/>
  <c r="J176" i="2"/>
  <c r="L176" i="2"/>
  <c r="M176" i="2"/>
  <c r="P176" i="2"/>
  <c r="O176" i="2"/>
  <c r="N176" i="2"/>
  <c r="F176" i="2"/>
  <c r="AB175" i="2"/>
  <c r="AA175" i="2"/>
  <c r="Z175" i="2"/>
  <c r="Y175" i="2"/>
  <c r="X175" i="2"/>
  <c r="U175" i="2"/>
  <c r="T175" i="2"/>
  <c r="S175" i="2"/>
  <c r="R175" i="2"/>
  <c r="K175" i="2"/>
  <c r="J175" i="2"/>
  <c r="L175" i="2"/>
  <c r="M175" i="2"/>
  <c r="P175" i="2"/>
  <c r="O175" i="2"/>
  <c r="N175" i="2"/>
  <c r="F175" i="2"/>
  <c r="AB174" i="2"/>
  <c r="AA174" i="2"/>
  <c r="Z174" i="2"/>
  <c r="Y174" i="2"/>
  <c r="X174" i="2"/>
  <c r="U174" i="2"/>
  <c r="T174" i="2"/>
  <c r="S174" i="2"/>
  <c r="R174" i="2"/>
  <c r="K174" i="2"/>
  <c r="J174" i="2"/>
  <c r="L174" i="2"/>
  <c r="M174" i="2"/>
  <c r="P174" i="2"/>
  <c r="O174" i="2"/>
  <c r="N174" i="2"/>
  <c r="F174" i="2"/>
  <c r="AB173" i="2"/>
  <c r="AA173" i="2"/>
  <c r="Z173" i="2"/>
  <c r="Y173" i="2"/>
  <c r="X173" i="2"/>
  <c r="U173" i="2"/>
  <c r="T173" i="2"/>
  <c r="S173" i="2"/>
  <c r="R173" i="2"/>
  <c r="K173" i="2"/>
  <c r="J173" i="2"/>
  <c r="L173" i="2"/>
  <c r="M173" i="2"/>
  <c r="P173" i="2"/>
  <c r="O173" i="2"/>
  <c r="N173" i="2"/>
  <c r="F173" i="2"/>
  <c r="AB172" i="2"/>
  <c r="AA172" i="2"/>
  <c r="Z172" i="2"/>
  <c r="Y172" i="2"/>
  <c r="X172" i="2"/>
  <c r="U172" i="2"/>
  <c r="T172" i="2"/>
  <c r="S172" i="2"/>
  <c r="R172" i="2"/>
  <c r="K172" i="2"/>
  <c r="J172" i="2"/>
  <c r="L172" i="2"/>
  <c r="M172" i="2"/>
  <c r="P172" i="2"/>
  <c r="O172" i="2"/>
  <c r="N172" i="2"/>
  <c r="F172" i="2"/>
  <c r="AB171" i="2"/>
  <c r="AA171" i="2"/>
  <c r="Z171" i="2"/>
  <c r="Y171" i="2"/>
  <c r="X171" i="2"/>
  <c r="U171" i="2"/>
  <c r="T171" i="2"/>
  <c r="S171" i="2"/>
  <c r="R171" i="2"/>
  <c r="K171" i="2"/>
  <c r="J171" i="2"/>
  <c r="L171" i="2"/>
  <c r="M171" i="2"/>
  <c r="P171" i="2"/>
  <c r="O171" i="2"/>
  <c r="N171" i="2"/>
  <c r="F171" i="2"/>
  <c r="AB170" i="2"/>
  <c r="AA170" i="2"/>
  <c r="Z170" i="2"/>
  <c r="Y170" i="2"/>
  <c r="X170" i="2"/>
  <c r="U170" i="2"/>
  <c r="T170" i="2"/>
  <c r="S170" i="2"/>
  <c r="R170" i="2"/>
  <c r="K170" i="2"/>
  <c r="J170" i="2"/>
  <c r="L170" i="2"/>
  <c r="M170" i="2"/>
  <c r="P170" i="2"/>
  <c r="O170" i="2"/>
  <c r="N170" i="2"/>
  <c r="F170" i="2"/>
  <c r="AB169" i="2"/>
  <c r="AA169" i="2"/>
  <c r="Z169" i="2"/>
  <c r="Y169" i="2"/>
  <c r="X169" i="2"/>
  <c r="U169" i="2"/>
  <c r="T169" i="2"/>
  <c r="S169" i="2"/>
  <c r="R169" i="2"/>
  <c r="K169" i="2"/>
  <c r="J169" i="2"/>
  <c r="L169" i="2"/>
  <c r="M169" i="2"/>
  <c r="P169" i="2"/>
  <c r="O169" i="2"/>
  <c r="N169" i="2"/>
  <c r="F169" i="2"/>
  <c r="AB168" i="2"/>
  <c r="AA168" i="2"/>
  <c r="Z168" i="2"/>
  <c r="Y168" i="2"/>
  <c r="X168" i="2"/>
  <c r="U168" i="2"/>
  <c r="T168" i="2"/>
  <c r="S168" i="2"/>
  <c r="R168" i="2"/>
  <c r="K168" i="2"/>
  <c r="J168" i="2"/>
  <c r="L168" i="2"/>
  <c r="M168" i="2"/>
  <c r="P168" i="2"/>
  <c r="O168" i="2"/>
  <c r="N168" i="2"/>
  <c r="F168" i="2"/>
  <c r="AB167" i="2"/>
  <c r="AA167" i="2"/>
  <c r="Z167" i="2"/>
  <c r="Y167" i="2"/>
  <c r="X167" i="2"/>
  <c r="U167" i="2"/>
  <c r="T167" i="2"/>
  <c r="S167" i="2"/>
  <c r="R167" i="2"/>
  <c r="K167" i="2"/>
  <c r="J167" i="2"/>
  <c r="L167" i="2"/>
  <c r="M167" i="2"/>
  <c r="P167" i="2"/>
  <c r="O167" i="2"/>
  <c r="N167" i="2"/>
  <c r="F167" i="2"/>
  <c r="AB166" i="2"/>
  <c r="AA166" i="2"/>
  <c r="Z166" i="2"/>
  <c r="Y166" i="2"/>
  <c r="X166" i="2"/>
  <c r="U166" i="2"/>
  <c r="T166" i="2"/>
  <c r="S166" i="2"/>
  <c r="R166" i="2"/>
  <c r="K166" i="2"/>
  <c r="J166" i="2"/>
  <c r="L166" i="2"/>
  <c r="M166" i="2"/>
  <c r="P166" i="2"/>
  <c r="O166" i="2"/>
  <c r="N166" i="2"/>
  <c r="F166" i="2"/>
  <c r="AB165" i="2"/>
  <c r="AA165" i="2"/>
  <c r="Z165" i="2"/>
  <c r="Y165" i="2"/>
  <c r="X165" i="2"/>
  <c r="U165" i="2"/>
  <c r="T165" i="2"/>
  <c r="S165" i="2"/>
  <c r="R165" i="2"/>
  <c r="K165" i="2"/>
  <c r="J165" i="2"/>
  <c r="L165" i="2"/>
  <c r="M165" i="2"/>
  <c r="P165" i="2"/>
  <c r="O165" i="2"/>
  <c r="N165" i="2"/>
  <c r="F165" i="2"/>
  <c r="AB164" i="2"/>
  <c r="AA164" i="2"/>
  <c r="Z164" i="2"/>
  <c r="Y164" i="2"/>
  <c r="X164" i="2"/>
  <c r="U164" i="2"/>
  <c r="T164" i="2"/>
  <c r="S164" i="2"/>
  <c r="R164" i="2"/>
  <c r="K164" i="2"/>
  <c r="J164" i="2"/>
  <c r="L164" i="2"/>
  <c r="M164" i="2"/>
  <c r="P164" i="2"/>
  <c r="O164" i="2"/>
  <c r="N164" i="2"/>
  <c r="F164" i="2"/>
  <c r="AB163" i="2"/>
  <c r="AA163" i="2"/>
  <c r="Z163" i="2"/>
  <c r="Y163" i="2"/>
  <c r="X163" i="2"/>
  <c r="U163" i="2"/>
  <c r="T163" i="2"/>
  <c r="S163" i="2"/>
  <c r="R163" i="2"/>
  <c r="K163" i="2"/>
  <c r="J163" i="2"/>
  <c r="L163" i="2"/>
  <c r="M163" i="2"/>
  <c r="P163" i="2"/>
  <c r="O163" i="2"/>
  <c r="N163" i="2"/>
  <c r="F163" i="2"/>
  <c r="AB162" i="2"/>
  <c r="AA162" i="2"/>
  <c r="Z162" i="2"/>
  <c r="Y162" i="2"/>
  <c r="X162" i="2"/>
  <c r="U162" i="2"/>
  <c r="T162" i="2"/>
  <c r="S162" i="2"/>
  <c r="R162" i="2"/>
  <c r="K162" i="2"/>
  <c r="J162" i="2"/>
  <c r="L162" i="2"/>
  <c r="M162" i="2"/>
  <c r="P162" i="2"/>
  <c r="O162" i="2"/>
  <c r="N162" i="2"/>
  <c r="F162" i="2"/>
  <c r="AB161" i="2"/>
  <c r="AA161" i="2"/>
  <c r="Z161" i="2"/>
  <c r="Y161" i="2"/>
  <c r="X161" i="2"/>
  <c r="U161" i="2"/>
  <c r="T161" i="2"/>
  <c r="S161" i="2"/>
  <c r="R161" i="2"/>
  <c r="K161" i="2"/>
  <c r="J161" i="2"/>
  <c r="L161" i="2"/>
  <c r="M161" i="2"/>
  <c r="P161" i="2"/>
  <c r="O161" i="2"/>
  <c r="N161" i="2"/>
  <c r="F161" i="2"/>
  <c r="AB160" i="2"/>
  <c r="AA160" i="2"/>
  <c r="Z160" i="2"/>
  <c r="Y160" i="2"/>
  <c r="X160" i="2"/>
  <c r="U160" i="2"/>
  <c r="T160" i="2"/>
  <c r="S160" i="2"/>
  <c r="R160" i="2"/>
  <c r="K160" i="2"/>
  <c r="J160" i="2"/>
  <c r="L160" i="2"/>
  <c r="M160" i="2"/>
  <c r="P160" i="2"/>
  <c r="O160" i="2"/>
  <c r="N160" i="2"/>
  <c r="F160" i="2"/>
  <c r="AB159" i="2"/>
  <c r="AA159" i="2"/>
  <c r="Z159" i="2"/>
  <c r="Y159" i="2"/>
  <c r="X159" i="2"/>
  <c r="U159" i="2"/>
  <c r="T159" i="2"/>
  <c r="S159" i="2"/>
  <c r="R159" i="2"/>
  <c r="K159" i="2"/>
  <c r="J159" i="2"/>
  <c r="L159" i="2"/>
  <c r="M159" i="2"/>
  <c r="P159" i="2"/>
  <c r="O159" i="2"/>
  <c r="N159" i="2"/>
  <c r="F159" i="2"/>
  <c r="AB158" i="2"/>
  <c r="AA158" i="2"/>
  <c r="Z158" i="2"/>
  <c r="Y158" i="2"/>
  <c r="X158" i="2"/>
  <c r="U158" i="2"/>
  <c r="T158" i="2"/>
  <c r="S158" i="2"/>
  <c r="R158" i="2"/>
  <c r="K158" i="2"/>
  <c r="J158" i="2"/>
  <c r="L158" i="2"/>
  <c r="M158" i="2"/>
  <c r="P158" i="2"/>
  <c r="O158" i="2"/>
  <c r="N158" i="2"/>
  <c r="F158" i="2"/>
  <c r="AB157" i="2"/>
  <c r="AA157" i="2"/>
  <c r="Z157" i="2"/>
  <c r="Y157" i="2"/>
  <c r="X157" i="2"/>
  <c r="U157" i="2"/>
  <c r="T157" i="2"/>
  <c r="S157" i="2"/>
  <c r="R157" i="2"/>
  <c r="K157" i="2"/>
  <c r="J157" i="2"/>
  <c r="L157" i="2"/>
  <c r="M157" i="2"/>
  <c r="P157" i="2"/>
  <c r="O157" i="2"/>
  <c r="N157" i="2"/>
  <c r="F157" i="2"/>
  <c r="AB156" i="2"/>
  <c r="AA156" i="2"/>
  <c r="Z156" i="2"/>
  <c r="Y156" i="2"/>
  <c r="X156" i="2"/>
  <c r="U156" i="2"/>
  <c r="T156" i="2"/>
  <c r="S156" i="2"/>
  <c r="R156" i="2"/>
  <c r="K156" i="2"/>
  <c r="J156" i="2"/>
  <c r="L156" i="2"/>
  <c r="M156" i="2"/>
  <c r="P156" i="2"/>
  <c r="O156" i="2"/>
  <c r="N156" i="2"/>
  <c r="F156" i="2"/>
  <c r="AB155" i="2"/>
  <c r="AA155" i="2"/>
  <c r="Z155" i="2"/>
  <c r="Y155" i="2"/>
  <c r="X155" i="2"/>
  <c r="U155" i="2"/>
  <c r="T155" i="2"/>
  <c r="S155" i="2"/>
  <c r="R155" i="2"/>
  <c r="K155" i="2"/>
  <c r="J155" i="2"/>
  <c r="L155" i="2"/>
  <c r="M155" i="2"/>
  <c r="P155" i="2"/>
  <c r="O155" i="2"/>
  <c r="N155" i="2"/>
  <c r="F155" i="2"/>
  <c r="AB154" i="2"/>
  <c r="AA154" i="2"/>
  <c r="Z154" i="2"/>
  <c r="Y154" i="2"/>
  <c r="X154" i="2"/>
  <c r="U154" i="2"/>
  <c r="T154" i="2"/>
  <c r="S154" i="2"/>
  <c r="R154" i="2"/>
  <c r="K154" i="2"/>
  <c r="J154" i="2"/>
  <c r="L154" i="2"/>
  <c r="M154" i="2"/>
  <c r="P154" i="2"/>
  <c r="O154" i="2"/>
  <c r="N154" i="2"/>
  <c r="F154" i="2"/>
  <c r="AB153" i="2"/>
  <c r="AA153" i="2"/>
  <c r="Z153" i="2"/>
  <c r="Y153" i="2"/>
  <c r="X153" i="2"/>
  <c r="U153" i="2"/>
  <c r="T153" i="2"/>
  <c r="S153" i="2"/>
  <c r="R153" i="2"/>
  <c r="K153" i="2"/>
  <c r="J153" i="2"/>
  <c r="L153" i="2"/>
  <c r="M153" i="2"/>
  <c r="P153" i="2"/>
  <c r="O153" i="2"/>
  <c r="N153" i="2"/>
  <c r="F153" i="2"/>
  <c r="AB152" i="2"/>
  <c r="AA152" i="2"/>
  <c r="Z152" i="2"/>
  <c r="Y152" i="2"/>
  <c r="X152" i="2"/>
  <c r="U152" i="2"/>
  <c r="T152" i="2"/>
  <c r="S152" i="2"/>
  <c r="R152" i="2"/>
  <c r="K152" i="2"/>
  <c r="J152" i="2"/>
  <c r="L152" i="2"/>
  <c r="M152" i="2"/>
  <c r="P152" i="2"/>
  <c r="O152" i="2"/>
  <c r="N152" i="2"/>
  <c r="F152" i="2"/>
  <c r="AB151" i="2"/>
  <c r="AA151" i="2"/>
  <c r="Z151" i="2"/>
  <c r="Y151" i="2"/>
  <c r="X151" i="2"/>
  <c r="U151" i="2"/>
  <c r="T151" i="2"/>
  <c r="S151" i="2"/>
  <c r="R151" i="2"/>
  <c r="K151" i="2"/>
  <c r="J151" i="2"/>
  <c r="L151" i="2"/>
  <c r="M151" i="2"/>
  <c r="P151" i="2"/>
  <c r="O151" i="2"/>
  <c r="N151" i="2"/>
  <c r="F151" i="2"/>
  <c r="AB150" i="2"/>
  <c r="AA150" i="2"/>
  <c r="Z150" i="2"/>
  <c r="Y150" i="2"/>
  <c r="X150" i="2"/>
  <c r="U150" i="2"/>
  <c r="T150" i="2"/>
  <c r="S150" i="2"/>
  <c r="R150" i="2"/>
  <c r="K150" i="2"/>
  <c r="J150" i="2"/>
  <c r="L150" i="2"/>
  <c r="M150" i="2"/>
  <c r="P150" i="2"/>
  <c r="O150" i="2"/>
  <c r="N150" i="2"/>
  <c r="F150" i="2"/>
  <c r="AB149" i="2"/>
  <c r="AA149" i="2"/>
  <c r="Z149" i="2"/>
  <c r="Y149" i="2"/>
  <c r="X149" i="2"/>
  <c r="U149" i="2"/>
  <c r="T149" i="2"/>
  <c r="S149" i="2"/>
  <c r="R149" i="2"/>
  <c r="K149" i="2"/>
  <c r="J149" i="2"/>
  <c r="L149" i="2"/>
  <c r="M149" i="2"/>
  <c r="P149" i="2"/>
  <c r="O149" i="2"/>
  <c r="N149" i="2"/>
  <c r="F149" i="2"/>
  <c r="AB148" i="2"/>
  <c r="AA148" i="2"/>
  <c r="Z148" i="2"/>
  <c r="Y148" i="2"/>
  <c r="X148" i="2"/>
  <c r="U148" i="2"/>
  <c r="T148" i="2"/>
  <c r="S148" i="2"/>
  <c r="R148" i="2"/>
  <c r="K148" i="2"/>
  <c r="J148" i="2"/>
  <c r="L148" i="2"/>
  <c r="M148" i="2"/>
  <c r="P148" i="2"/>
  <c r="O148" i="2"/>
  <c r="N148" i="2"/>
  <c r="F148" i="2"/>
  <c r="AB147" i="2"/>
  <c r="AA147" i="2"/>
  <c r="Z147" i="2"/>
  <c r="Y147" i="2"/>
  <c r="X147" i="2"/>
  <c r="U147" i="2"/>
  <c r="T147" i="2"/>
  <c r="S147" i="2"/>
  <c r="R147" i="2"/>
  <c r="K147" i="2"/>
  <c r="J147" i="2"/>
  <c r="L147" i="2"/>
  <c r="M147" i="2"/>
  <c r="P147" i="2"/>
  <c r="O147" i="2"/>
  <c r="N147" i="2"/>
  <c r="F147" i="2"/>
  <c r="AB146" i="2"/>
  <c r="AA146" i="2"/>
  <c r="Z146" i="2"/>
  <c r="Y146" i="2"/>
  <c r="X146" i="2"/>
  <c r="U146" i="2"/>
  <c r="T146" i="2"/>
  <c r="S146" i="2"/>
  <c r="R146" i="2"/>
  <c r="K146" i="2"/>
  <c r="J146" i="2"/>
  <c r="L146" i="2"/>
  <c r="M146" i="2"/>
  <c r="P146" i="2"/>
  <c r="O146" i="2"/>
  <c r="N146" i="2"/>
  <c r="F146" i="2"/>
  <c r="AB145" i="2"/>
  <c r="AA145" i="2"/>
  <c r="Z145" i="2"/>
  <c r="Y145" i="2"/>
  <c r="X145" i="2"/>
  <c r="U145" i="2"/>
  <c r="T145" i="2"/>
  <c r="S145" i="2"/>
  <c r="R145" i="2"/>
  <c r="K145" i="2"/>
  <c r="J145" i="2"/>
  <c r="L145" i="2"/>
  <c r="M145" i="2"/>
  <c r="P145" i="2"/>
  <c r="O145" i="2"/>
  <c r="N145" i="2"/>
  <c r="F145" i="2"/>
  <c r="AB144" i="2"/>
  <c r="AA144" i="2"/>
  <c r="Z144" i="2"/>
  <c r="Y144" i="2"/>
  <c r="X144" i="2"/>
  <c r="U144" i="2"/>
  <c r="T144" i="2"/>
  <c r="S144" i="2"/>
  <c r="R144" i="2"/>
  <c r="K144" i="2"/>
  <c r="J144" i="2"/>
  <c r="L144" i="2"/>
  <c r="M144" i="2"/>
  <c r="P144" i="2"/>
  <c r="O144" i="2"/>
  <c r="N144" i="2"/>
  <c r="F144" i="2"/>
  <c r="AB143" i="2"/>
  <c r="AA143" i="2"/>
  <c r="Z143" i="2"/>
  <c r="Y143" i="2"/>
  <c r="X143" i="2"/>
  <c r="U143" i="2"/>
  <c r="T143" i="2"/>
  <c r="S143" i="2"/>
  <c r="R143" i="2"/>
  <c r="K143" i="2"/>
  <c r="J143" i="2"/>
  <c r="L143" i="2"/>
  <c r="M143" i="2"/>
  <c r="P143" i="2"/>
  <c r="O143" i="2"/>
  <c r="N143" i="2"/>
  <c r="F143" i="2"/>
  <c r="AB142" i="2"/>
  <c r="AA142" i="2"/>
  <c r="Z142" i="2"/>
  <c r="Y142" i="2"/>
  <c r="X142" i="2"/>
  <c r="U142" i="2"/>
  <c r="T142" i="2"/>
  <c r="S142" i="2"/>
  <c r="R142" i="2"/>
  <c r="K142" i="2"/>
  <c r="J142" i="2"/>
  <c r="L142" i="2"/>
  <c r="M142" i="2"/>
  <c r="P142" i="2"/>
  <c r="O142" i="2"/>
  <c r="N142" i="2"/>
  <c r="F142" i="2"/>
  <c r="AB141" i="2"/>
  <c r="AA141" i="2"/>
  <c r="Z141" i="2"/>
  <c r="Y141" i="2"/>
  <c r="X141" i="2"/>
  <c r="U141" i="2"/>
  <c r="T141" i="2"/>
  <c r="S141" i="2"/>
  <c r="R141" i="2"/>
  <c r="K141" i="2"/>
  <c r="J141" i="2"/>
  <c r="L141" i="2"/>
  <c r="M141" i="2"/>
  <c r="P141" i="2"/>
  <c r="O141" i="2"/>
  <c r="N141" i="2"/>
  <c r="F141" i="2"/>
  <c r="AB140" i="2"/>
  <c r="AA140" i="2"/>
  <c r="Z140" i="2"/>
  <c r="Y140" i="2"/>
  <c r="X140" i="2"/>
  <c r="U140" i="2"/>
  <c r="T140" i="2"/>
  <c r="S140" i="2"/>
  <c r="R140" i="2"/>
  <c r="K140" i="2"/>
  <c r="J140" i="2"/>
  <c r="L140" i="2"/>
  <c r="M140" i="2"/>
  <c r="P140" i="2"/>
  <c r="O140" i="2"/>
  <c r="N140" i="2"/>
  <c r="F140" i="2"/>
  <c r="AB139" i="2"/>
  <c r="AA139" i="2"/>
  <c r="Z139" i="2"/>
  <c r="Y139" i="2"/>
  <c r="X139" i="2"/>
  <c r="U139" i="2"/>
  <c r="T139" i="2"/>
  <c r="S139" i="2"/>
  <c r="R139" i="2"/>
  <c r="K139" i="2"/>
  <c r="J139" i="2"/>
  <c r="L139" i="2"/>
  <c r="M139" i="2"/>
  <c r="P139" i="2"/>
  <c r="O139" i="2"/>
  <c r="N139" i="2"/>
  <c r="F139" i="2"/>
  <c r="AB138" i="2"/>
  <c r="AA138" i="2"/>
  <c r="Z138" i="2"/>
  <c r="Y138" i="2"/>
  <c r="X138" i="2"/>
  <c r="U138" i="2"/>
  <c r="T138" i="2"/>
  <c r="S138" i="2"/>
  <c r="R138" i="2"/>
  <c r="K138" i="2"/>
  <c r="J138" i="2"/>
  <c r="L138" i="2"/>
  <c r="M138" i="2"/>
  <c r="P138" i="2"/>
  <c r="O138" i="2"/>
  <c r="N138" i="2"/>
  <c r="F138" i="2"/>
  <c r="AB137" i="2"/>
  <c r="AA137" i="2"/>
  <c r="Z137" i="2"/>
  <c r="Y137" i="2"/>
  <c r="X137" i="2"/>
  <c r="U137" i="2"/>
  <c r="T137" i="2"/>
  <c r="S137" i="2"/>
  <c r="R137" i="2"/>
  <c r="K137" i="2"/>
  <c r="J137" i="2"/>
  <c r="L137" i="2"/>
  <c r="M137" i="2"/>
  <c r="P137" i="2"/>
  <c r="O137" i="2"/>
  <c r="N137" i="2"/>
  <c r="F137" i="2"/>
  <c r="AB136" i="2"/>
  <c r="AA136" i="2"/>
  <c r="Z136" i="2"/>
  <c r="Y136" i="2"/>
  <c r="X136" i="2"/>
  <c r="U136" i="2"/>
  <c r="T136" i="2"/>
  <c r="S136" i="2"/>
  <c r="R136" i="2"/>
  <c r="K136" i="2"/>
  <c r="J136" i="2"/>
  <c r="L136" i="2"/>
  <c r="M136" i="2"/>
  <c r="P136" i="2"/>
  <c r="O136" i="2"/>
  <c r="N136" i="2"/>
  <c r="F136" i="2"/>
  <c r="AB135" i="2"/>
  <c r="AA135" i="2"/>
  <c r="Z135" i="2"/>
  <c r="Y135" i="2"/>
  <c r="X135" i="2"/>
  <c r="U135" i="2"/>
  <c r="T135" i="2"/>
  <c r="S135" i="2"/>
  <c r="R135" i="2"/>
  <c r="K135" i="2"/>
  <c r="J135" i="2"/>
  <c r="L135" i="2"/>
  <c r="M135" i="2"/>
  <c r="P135" i="2"/>
  <c r="O135" i="2"/>
  <c r="N135" i="2"/>
  <c r="F135" i="2"/>
  <c r="AB134" i="2"/>
  <c r="AA134" i="2"/>
  <c r="Z134" i="2"/>
  <c r="Y134" i="2"/>
  <c r="X134" i="2"/>
  <c r="U134" i="2"/>
  <c r="T134" i="2"/>
  <c r="S134" i="2"/>
  <c r="R134" i="2"/>
  <c r="K134" i="2"/>
  <c r="J134" i="2"/>
  <c r="L134" i="2"/>
  <c r="M134" i="2"/>
  <c r="P134" i="2"/>
  <c r="O134" i="2"/>
  <c r="N134" i="2"/>
  <c r="F134" i="2"/>
  <c r="AB133" i="2"/>
  <c r="AA133" i="2"/>
  <c r="Z133" i="2"/>
  <c r="Y133" i="2"/>
  <c r="X133" i="2"/>
  <c r="U133" i="2"/>
  <c r="T133" i="2"/>
  <c r="S133" i="2"/>
  <c r="R133" i="2"/>
  <c r="K133" i="2"/>
  <c r="J133" i="2"/>
  <c r="L133" i="2"/>
  <c r="M133" i="2"/>
  <c r="P133" i="2"/>
  <c r="O133" i="2"/>
  <c r="N133" i="2"/>
  <c r="F133" i="2"/>
  <c r="AB132" i="2"/>
  <c r="AA132" i="2"/>
  <c r="Z132" i="2"/>
  <c r="Y132" i="2"/>
  <c r="X132" i="2"/>
  <c r="U132" i="2"/>
  <c r="T132" i="2"/>
  <c r="S132" i="2"/>
  <c r="R132" i="2"/>
  <c r="K132" i="2"/>
  <c r="J132" i="2"/>
  <c r="L132" i="2"/>
  <c r="M132" i="2"/>
  <c r="P132" i="2"/>
  <c r="O132" i="2"/>
  <c r="N132" i="2"/>
  <c r="F132" i="2"/>
  <c r="AB131" i="2"/>
  <c r="AA131" i="2"/>
  <c r="Z131" i="2"/>
  <c r="Y131" i="2"/>
  <c r="X131" i="2"/>
  <c r="U131" i="2"/>
  <c r="T131" i="2"/>
  <c r="S131" i="2"/>
  <c r="R131" i="2"/>
  <c r="K131" i="2"/>
  <c r="J131" i="2"/>
  <c r="L131" i="2"/>
  <c r="M131" i="2"/>
  <c r="P131" i="2"/>
  <c r="O131" i="2"/>
  <c r="N131" i="2"/>
  <c r="F131" i="2"/>
  <c r="AB130" i="2"/>
  <c r="AA130" i="2"/>
  <c r="Z130" i="2"/>
  <c r="Y130" i="2"/>
  <c r="X130" i="2"/>
  <c r="U130" i="2"/>
  <c r="T130" i="2"/>
  <c r="S130" i="2"/>
  <c r="R130" i="2"/>
  <c r="K130" i="2"/>
  <c r="J130" i="2"/>
  <c r="L130" i="2"/>
  <c r="M130" i="2"/>
  <c r="P130" i="2"/>
  <c r="O130" i="2"/>
  <c r="N130" i="2"/>
  <c r="F130" i="2"/>
  <c r="AB129" i="2"/>
  <c r="AA129" i="2"/>
  <c r="Z129" i="2"/>
  <c r="Y129" i="2"/>
  <c r="X129" i="2"/>
  <c r="U129" i="2"/>
  <c r="T129" i="2"/>
  <c r="S129" i="2"/>
  <c r="R129" i="2"/>
  <c r="K129" i="2"/>
  <c r="J129" i="2"/>
  <c r="L129" i="2"/>
  <c r="M129" i="2"/>
  <c r="P129" i="2"/>
  <c r="O129" i="2"/>
  <c r="N129" i="2"/>
  <c r="F129" i="2"/>
  <c r="AB128" i="2"/>
  <c r="AA128" i="2"/>
  <c r="Z128" i="2"/>
  <c r="Y128" i="2"/>
  <c r="X128" i="2"/>
  <c r="U128" i="2"/>
  <c r="T128" i="2"/>
  <c r="S128" i="2"/>
  <c r="R128" i="2"/>
  <c r="K128" i="2"/>
  <c r="J128" i="2"/>
  <c r="L128" i="2"/>
  <c r="M128" i="2"/>
  <c r="P128" i="2"/>
  <c r="O128" i="2"/>
  <c r="N128" i="2"/>
  <c r="F128" i="2"/>
  <c r="AB127" i="2"/>
  <c r="AA127" i="2"/>
  <c r="Z127" i="2"/>
  <c r="Y127" i="2"/>
  <c r="X127" i="2"/>
  <c r="U127" i="2"/>
  <c r="T127" i="2"/>
  <c r="S127" i="2"/>
  <c r="R127" i="2"/>
  <c r="K127" i="2"/>
  <c r="J127" i="2"/>
  <c r="L127" i="2"/>
  <c r="M127" i="2"/>
  <c r="P127" i="2"/>
  <c r="O127" i="2"/>
  <c r="N127" i="2"/>
  <c r="F127" i="2"/>
  <c r="AB126" i="2"/>
  <c r="AA126" i="2"/>
  <c r="Z126" i="2"/>
  <c r="Y126" i="2"/>
  <c r="X126" i="2"/>
  <c r="U126" i="2"/>
  <c r="T126" i="2"/>
  <c r="S126" i="2"/>
  <c r="R126" i="2"/>
  <c r="K126" i="2"/>
  <c r="J126" i="2"/>
  <c r="L126" i="2"/>
  <c r="M126" i="2"/>
  <c r="P126" i="2"/>
  <c r="O126" i="2"/>
  <c r="N126" i="2"/>
  <c r="F126" i="2"/>
  <c r="AB125" i="2"/>
  <c r="AA125" i="2"/>
  <c r="Z125" i="2"/>
  <c r="Y125" i="2"/>
  <c r="X125" i="2"/>
  <c r="U125" i="2"/>
  <c r="T125" i="2"/>
  <c r="S125" i="2"/>
  <c r="R125" i="2"/>
  <c r="K125" i="2"/>
  <c r="J125" i="2"/>
  <c r="L125" i="2"/>
  <c r="M125" i="2"/>
  <c r="P125" i="2"/>
  <c r="O125" i="2"/>
  <c r="N125" i="2"/>
  <c r="F125" i="2"/>
  <c r="AB124" i="2"/>
  <c r="AA124" i="2"/>
  <c r="Z124" i="2"/>
  <c r="Y124" i="2"/>
  <c r="X124" i="2"/>
  <c r="U124" i="2"/>
  <c r="T124" i="2"/>
  <c r="S124" i="2"/>
  <c r="R124" i="2"/>
  <c r="K124" i="2"/>
  <c r="J124" i="2"/>
  <c r="L124" i="2"/>
  <c r="M124" i="2"/>
  <c r="P124" i="2"/>
  <c r="O124" i="2"/>
  <c r="N124" i="2"/>
  <c r="F124" i="2"/>
  <c r="AB123" i="2"/>
  <c r="AA123" i="2"/>
  <c r="Z123" i="2"/>
  <c r="Y123" i="2"/>
  <c r="X123" i="2"/>
  <c r="U123" i="2"/>
  <c r="T123" i="2"/>
  <c r="S123" i="2"/>
  <c r="R123" i="2"/>
  <c r="K123" i="2"/>
  <c r="J123" i="2"/>
  <c r="L123" i="2"/>
  <c r="M123" i="2"/>
  <c r="P123" i="2"/>
  <c r="O123" i="2"/>
  <c r="N123" i="2"/>
  <c r="F123" i="2"/>
  <c r="AB122" i="2"/>
  <c r="AA122" i="2"/>
  <c r="Z122" i="2"/>
  <c r="Y122" i="2"/>
  <c r="X122" i="2"/>
  <c r="U122" i="2"/>
  <c r="T122" i="2"/>
  <c r="S122" i="2"/>
  <c r="R122" i="2"/>
  <c r="K122" i="2"/>
  <c r="J122" i="2"/>
  <c r="L122" i="2"/>
  <c r="M122" i="2"/>
  <c r="P122" i="2"/>
  <c r="O122" i="2"/>
  <c r="N122" i="2"/>
  <c r="F122" i="2"/>
  <c r="AB121" i="2"/>
  <c r="AA121" i="2"/>
  <c r="Z121" i="2"/>
  <c r="Y121" i="2"/>
  <c r="X121" i="2"/>
  <c r="U121" i="2"/>
  <c r="T121" i="2"/>
  <c r="S121" i="2"/>
  <c r="R121" i="2"/>
  <c r="K121" i="2"/>
  <c r="J121" i="2"/>
  <c r="L121" i="2"/>
  <c r="M121" i="2"/>
  <c r="P121" i="2"/>
  <c r="O121" i="2"/>
  <c r="N121" i="2"/>
  <c r="F121" i="2"/>
  <c r="AB120" i="2"/>
  <c r="AA120" i="2"/>
  <c r="Z120" i="2"/>
  <c r="Y120" i="2"/>
  <c r="X120" i="2"/>
  <c r="U120" i="2"/>
  <c r="T120" i="2"/>
  <c r="S120" i="2"/>
  <c r="R120" i="2"/>
  <c r="K120" i="2"/>
  <c r="J120" i="2"/>
  <c r="L120" i="2"/>
  <c r="M120" i="2"/>
  <c r="P120" i="2"/>
  <c r="O120" i="2"/>
  <c r="N120" i="2"/>
  <c r="F120" i="2"/>
  <c r="AB119" i="2"/>
  <c r="AA119" i="2"/>
  <c r="Z119" i="2"/>
  <c r="Y119" i="2"/>
  <c r="X119" i="2"/>
  <c r="U119" i="2"/>
  <c r="T119" i="2"/>
  <c r="S119" i="2"/>
  <c r="R119" i="2"/>
  <c r="K119" i="2"/>
  <c r="J119" i="2"/>
  <c r="L119" i="2"/>
  <c r="M119" i="2"/>
  <c r="P119" i="2"/>
  <c r="O119" i="2"/>
  <c r="N119" i="2"/>
  <c r="F119" i="2"/>
  <c r="AB118" i="2"/>
  <c r="AA118" i="2"/>
  <c r="Z118" i="2"/>
  <c r="Y118" i="2"/>
  <c r="X118" i="2"/>
  <c r="U118" i="2"/>
  <c r="T118" i="2"/>
  <c r="S118" i="2"/>
  <c r="R118" i="2"/>
  <c r="K118" i="2"/>
  <c r="J118" i="2"/>
  <c r="L118" i="2"/>
  <c r="M118" i="2"/>
  <c r="P118" i="2"/>
  <c r="O118" i="2"/>
  <c r="N118" i="2"/>
  <c r="F118" i="2"/>
  <c r="AB117" i="2"/>
  <c r="AA117" i="2"/>
  <c r="Z117" i="2"/>
  <c r="Y117" i="2"/>
  <c r="X117" i="2"/>
  <c r="U117" i="2"/>
  <c r="T117" i="2"/>
  <c r="S117" i="2"/>
  <c r="R117" i="2"/>
  <c r="K117" i="2"/>
  <c r="J117" i="2"/>
  <c r="L117" i="2"/>
  <c r="M117" i="2"/>
  <c r="P117" i="2"/>
  <c r="O117" i="2"/>
  <c r="N117" i="2"/>
  <c r="F117" i="2"/>
  <c r="AB116" i="2"/>
  <c r="AA116" i="2"/>
  <c r="Z116" i="2"/>
  <c r="Y116" i="2"/>
  <c r="X116" i="2"/>
  <c r="U116" i="2"/>
  <c r="T116" i="2"/>
  <c r="S116" i="2"/>
  <c r="R116" i="2"/>
  <c r="K116" i="2"/>
  <c r="J116" i="2"/>
  <c r="L116" i="2"/>
  <c r="M116" i="2"/>
  <c r="P116" i="2"/>
  <c r="O116" i="2"/>
  <c r="N116" i="2"/>
  <c r="F116" i="2"/>
  <c r="AB115" i="2"/>
  <c r="AA115" i="2"/>
  <c r="Z115" i="2"/>
  <c r="Y115" i="2"/>
  <c r="X115" i="2"/>
  <c r="U115" i="2"/>
  <c r="T115" i="2"/>
  <c r="S115" i="2"/>
  <c r="R115" i="2"/>
  <c r="K115" i="2"/>
  <c r="J115" i="2"/>
  <c r="L115" i="2"/>
  <c r="M115" i="2"/>
  <c r="P115" i="2"/>
  <c r="O115" i="2"/>
  <c r="N115" i="2"/>
  <c r="F115" i="2"/>
  <c r="AB114" i="2"/>
  <c r="AA114" i="2"/>
  <c r="Z114" i="2"/>
  <c r="Y114" i="2"/>
  <c r="X114" i="2"/>
  <c r="U114" i="2"/>
  <c r="T114" i="2"/>
  <c r="S114" i="2"/>
  <c r="R114" i="2"/>
  <c r="K114" i="2"/>
  <c r="J114" i="2"/>
  <c r="L114" i="2"/>
  <c r="M114" i="2"/>
  <c r="P114" i="2"/>
  <c r="O114" i="2"/>
  <c r="N114" i="2"/>
  <c r="F114" i="2"/>
  <c r="AB113" i="2"/>
  <c r="AA113" i="2"/>
  <c r="Z113" i="2"/>
  <c r="Y113" i="2"/>
  <c r="X113" i="2"/>
  <c r="U113" i="2"/>
  <c r="T113" i="2"/>
  <c r="S113" i="2"/>
  <c r="R113" i="2"/>
  <c r="K113" i="2"/>
  <c r="J113" i="2"/>
  <c r="L113" i="2"/>
  <c r="M113" i="2"/>
  <c r="P113" i="2"/>
  <c r="O113" i="2"/>
  <c r="N113" i="2"/>
  <c r="F113" i="2"/>
  <c r="AB112" i="2"/>
  <c r="AA112" i="2"/>
  <c r="Z112" i="2"/>
  <c r="Y112" i="2"/>
  <c r="X112" i="2"/>
  <c r="U112" i="2"/>
  <c r="T112" i="2"/>
  <c r="S112" i="2"/>
  <c r="R112" i="2"/>
  <c r="K112" i="2"/>
  <c r="J112" i="2"/>
  <c r="L112" i="2"/>
  <c r="M112" i="2"/>
  <c r="P112" i="2"/>
  <c r="O112" i="2"/>
  <c r="N112" i="2"/>
  <c r="F112" i="2"/>
  <c r="AB111" i="2"/>
  <c r="AA111" i="2"/>
  <c r="Z111" i="2"/>
  <c r="Y111" i="2"/>
  <c r="X111" i="2"/>
  <c r="U111" i="2"/>
  <c r="T111" i="2"/>
  <c r="S111" i="2"/>
  <c r="R111" i="2"/>
  <c r="K111" i="2"/>
  <c r="J111" i="2"/>
  <c r="L111" i="2"/>
  <c r="M111" i="2"/>
  <c r="P111" i="2"/>
  <c r="O111" i="2"/>
  <c r="N111" i="2"/>
  <c r="F111" i="2"/>
  <c r="AB110" i="2"/>
  <c r="AA110" i="2"/>
  <c r="Z110" i="2"/>
  <c r="Y110" i="2"/>
  <c r="X110" i="2"/>
  <c r="U110" i="2"/>
  <c r="T110" i="2"/>
  <c r="S110" i="2"/>
  <c r="R110" i="2"/>
  <c r="K110" i="2"/>
  <c r="J110" i="2"/>
  <c r="L110" i="2"/>
  <c r="M110" i="2"/>
  <c r="P110" i="2"/>
  <c r="O110" i="2"/>
  <c r="N110" i="2"/>
  <c r="F110" i="2"/>
  <c r="AB109" i="2"/>
  <c r="AA109" i="2"/>
  <c r="Z109" i="2"/>
  <c r="Y109" i="2"/>
  <c r="X109" i="2"/>
  <c r="U109" i="2"/>
  <c r="T109" i="2"/>
  <c r="S109" i="2"/>
  <c r="R109" i="2"/>
  <c r="K109" i="2"/>
  <c r="J109" i="2"/>
  <c r="L109" i="2"/>
  <c r="M109" i="2"/>
  <c r="P109" i="2"/>
  <c r="O109" i="2"/>
  <c r="N109" i="2"/>
  <c r="F109" i="2"/>
  <c r="AB108" i="2"/>
  <c r="AA108" i="2"/>
  <c r="Z108" i="2"/>
  <c r="Y108" i="2"/>
  <c r="X108" i="2"/>
  <c r="U108" i="2"/>
  <c r="T108" i="2"/>
  <c r="S108" i="2"/>
  <c r="R108" i="2"/>
  <c r="K108" i="2"/>
  <c r="J108" i="2"/>
  <c r="L108" i="2"/>
  <c r="M108" i="2"/>
  <c r="P108" i="2"/>
  <c r="O108" i="2"/>
  <c r="N108" i="2"/>
  <c r="F108" i="2"/>
  <c r="AB107" i="2"/>
  <c r="AA107" i="2"/>
  <c r="Z107" i="2"/>
  <c r="Y107" i="2"/>
  <c r="X107" i="2"/>
  <c r="U107" i="2"/>
  <c r="T107" i="2"/>
  <c r="S107" i="2"/>
  <c r="R107" i="2"/>
  <c r="K107" i="2"/>
  <c r="J107" i="2"/>
  <c r="L107" i="2"/>
  <c r="M107" i="2"/>
  <c r="P107" i="2"/>
  <c r="O107" i="2"/>
  <c r="N107" i="2"/>
  <c r="F107" i="2"/>
  <c r="AB106" i="2"/>
  <c r="AA106" i="2"/>
  <c r="Z106" i="2"/>
  <c r="Y106" i="2"/>
  <c r="X106" i="2"/>
  <c r="U106" i="2"/>
  <c r="T106" i="2"/>
  <c r="S106" i="2"/>
  <c r="R106" i="2"/>
  <c r="K106" i="2"/>
  <c r="J106" i="2"/>
  <c r="L106" i="2"/>
  <c r="M106" i="2"/>
  <c r="P106" i="2"/>
  <c r="O106" i="2"/>
  <c r="N106" i="2"/>
  <c r="F106" i="2"/>
  <c r="AB105" i="2"/>
  <c r="AA105" i="2"/>
  <c r="Z105" i="2"/>
  <c r="Y105" i="2"/>
  <c r="X105" i="2"/>
  <c r="U105" i="2"/>
  <c r="T105" i="2"/>
  <c r="S105" i="2"/>
  <c r="R105" i="2"/>
  <c r="K105" i="2"/>
  <c r="J105" i="2"/>
  <c r="L105" i="2"/>
  <c r="M105" i="2"/>
  <c r="P105" i="2"/>
  <c r="O105" i="2"/>
  <c r="N105" i="2"/>
  <c r="F105" i="2"/>
  <c r="AB104" i="2"/>
  <c r="AA104" i="2"/>
  <c r="Z104" i="2"/>
  <c r="Y104" i="2"/>
  <c r="X104" i="2"/>
  <c r="U104" i="2"/>
  <c r="T104" i="2"/>
  <c r="S104" i="2"/>
  <c r="R104" i="2"/>
  <c r="K104" i="2"/>
  <c r="J104" i="2"/>
  <c r="L104" i="2"/>
  <c r="M104" i="2"/>
  <c r="P104" i="2"/>
  <c r="O104" i="2"/>
  <c r="N104" i="2"/>
  <c r="F104" i="2"/>
  <c r="AB103" i="2"/>
  <c r="AA103" i="2"/>
  <c r="Z103" i="2"/>
  <c r="Y103" i="2"/>
  <c r="X103" i="2"/>
  <c r="U103" i="2"/>
  <c r="T103" i="2"/>
  <c r="S103" i="2"/>
  <c r="R103" i="2"/>
  <c r="K103" i="2"/>
  <c r="J103" i="2"/>
  <c r="L103" i="2"/>
  <c r="M103" i="2"/>
  <c r="P103" i="2"/>
  <c r="O103" i="2"/>
  <c r="N103" i="2"/>
  <c r="F103" i="2"/>
  <c r="AB102" i="2"/>
  <c r="AA102" i="2"/>
  <c r="Z102" i="2"/>
  <c r="Y102" i="2"/>
  <c r="X102" i="2"/>
  <c r="U102" i="2"/>
  <c r="T102" i="2"/>
  <c r="S102" i="2"/>
  <c r="R102" i="2"/>
  <c r="K102" i="2"/>
  <c r="J102" i="2"/>
  <c r="L102" i="2"/>
  <c r="M102" i="2"/>
  <c r="P102" i="2"/>
  <c r="O102" i="2"/>
  <c r="N102" i="2"/>
  <c r="F102" i="2"/>
  <c r="AB101" i="2"/>
  <c r="AA101" i="2"/>
  <c r="Z101" i="2"/>
  <c r="Y101" i="2"/>
  <c r="X101" i="2"/>
  <c r="U101" i="2"/>
  <c r="T101" i="2"/>
  <c r="S101" i="2"/>
  <c r="R101" i="2"/>
  <c r="K101" i="2"/>
  <c r="J101" i="2"/>
  <c r="L101" i="2"/>
  <c r="M101" i="2"/>
  <c r="P101" i="2"/>
  <c r="O101" i="2"/>
  <c r="N101" i="2"/>
  <c r="F101" i="2"/>
  <c r="AB100" i="2"/>
  <c r="AA100" i="2"/>
  <c r="Z100" i="2"/>
  <c r="Y100" i="2"/>
  <c r="X100" i="2"/>
  <c r="U100" i="2"/>
  <c r="T100" i="2"/>
  <c r="S100" i="2"/>
  <c r="R100" i="2"/>
  <c r="K100" i="2"/>
  <c r="J100" i="2"/>
  <c r="L100" i="2"/>
  <c r="M100" i="2"/>
  <c r="P100" i="2"/>
  <c r="O100" i="2"/>
  <c r="N100" i="2"/>
  <c r="F100" i="2"/>
  <c r="AB99" i="2"/>
  <c r="AA99" i="2"/>
  <c r="Z99" i="2"/>
  <c r="Y99" i="2"/>
  <c r="X99" i="2"/>
  <c r="U99" i="2"/>
  <c r="T99" i="2"/>
  <c r="S99" i="2"/>
  <c r="R99" i="2"/>
  <c r="K99" i="2"/>
  <c r="J99" i="2"/>
  <c r="L99" i="2"/>
  <c r="M99" i="2"/>
  <c r="P99" i="2"/>
  <c r="O99" i="2"/>
  <c r="N99" i="2"/>
  <c r="F99" i="2"/>
  <c r="AB98" i="2"/>
  <c r="AA98" i="2"/>
  <c r="Z98" i="2"/>
  <c r="Y98" i="2"/>
  <c r="X98" i="2"/>
  <c r="U98" i="2"/>
  <c r="T98" i="2"/>
  <c r="S98" i="2"/>
  <c r="R98" i="2"/>
  <c r="K98" i="2"/>
  <c r="J98" i="2"/>
  <c r="L98" i="2"/>
  <c r="M98" i="2"/>
  <c r="P98" i="2"/>
  <c r="O98" i="2"/>
  <c r="N98" i="2"/>
  <c r="F98" i="2"/>
  <c r="AB97" i="2"/>
  <c r="AA97" i="2"/>
  <c r="Z97" i="2"/>
  <c r="Y97" i="2"/>
  <c r="X97" i="2"/>
  <c r="U97" i="2"/>
  <c r="T97" i="2"/>
  <c r="S97" i="2"/>
  <c r="R97" i="2"/>
  <c r="K97" i="2"/>
  <c r="J97" i="2"/>
  <c r="L97" i="2"/>
  <c r="M97" i="2"/>
  <c r="P97" i="2"/>
  <c r="O97" i="2"/>
  <c r="N97" i="2"/>
  <c r="F97" i="2"/>
  <c r="AB96" i="2"/>
  <c r="AA96" i="2"/>
  <c r="Z96" i="2"/>
  <c r="Y96" i="2"/>
  <c r="X96" i="2"/>
  <c r="U96" i="2"/>
  <c r="T96" i="2"/>
  <c r="S96" i="2"/>
  <c r="R96" i="2"/>
  <c r="K96" i="2"/>
  <c r="J96" i="2"/>
  <c r="L96" i="2"/>
  <c r="M96" i="2"/>
  <c r="P96" i="2"/>
  <c r="O96" i="2"/>
  <c r="N96" i="2"/>
  <c r="F96" i="2"/>
  <c r="AB95" i="2"/>
  <c r="AA95" i="2"/>
  <c r="Z95" i="2"/>
  <c r="Y95" i="2"/>
  <c r="X95" i="2"/>
  <c r="U95" i="2"/>
  <c r="T95" i="2"/>
  <c r="S95" i="2"/>
  <c r="R95" i="2"/>
  <c r="K95" i="2"/>
  <c r="J95" i="2"/>
  <c r="L95" i="2"/>
  <c r="M95" i="2"/>
  <c r="P95" i="2"/>
  <c r="O95" i="2"/>
  <c r="N95" i="2"/>
  <c r="F95" i="2"/>
  <c r="AB94" i="2"/>
  <c r="AA94" i="2"/>
  <c r="Z94" i="2"/>
  <c r="Y94" i="2"/>
  <c r="X94" i="2"/>
  <c r="U94" i="2"/>
  <c r="T94" i="2"/>
  <c r="S94" i="2"/>
  <c r="R94" i="2"/>
  <c r="K94" i="2"/>
  <c r="J94" i="2"/>
  <c r="L94" i="2"/>
  <c r="M94" i="2"/>
  <c r="P94" i="2"/>
  <c r="O94" i="2"/>
  <c r="N94" i="2"/>
  <c r="F94" i="2"/>
  <c r="AB93" i="2"/>
  <c r="AA93" i="2"/>
  <c r="Z93" i="2"/>
  <c r="Y93" i="2"/>
  <c r="X93" i="2"/>
  <c r="U93" i="2"/>
  <c r="T93" i="2"/>
  <c r="S93" i="2"/>
  <c r="R93" i="2"/>
  <c r="K93" i="2"/>
  <c r="J93" i="2"/>
  <c r="L93" i="2"/>
  <c r="M93" i="2"/>
  <c r="P93" i="2"/>
  <c r="O93" i="2"/>
  <c r="N93" i="2"/>
  <c r="F93" i="2"/>
  <c r="AB92" i="2"/>
  <c r="AA92" i="2"/>
  <c r="Z92" i="2"/>
  <c r="Y92" i="2"/>
  <c r="X92" i="2"/>
  <c r="U92" i="2"/>
  <c r="T92" i="2"/>
  <c r="S92" i="2"/>
  <c r="R92" i="2"/>
  <c r="K92" i="2"/>
  <c r="J92" i="2"/>
  <c r="L92" i="2"/>
  <c r="M92" i="2"/>
  <c r="P92" i="2"/>
  <c r="O92" i="2"/>
  <c r="N92" i="2"/>
  <c r="F92" i="2"/>
  <c r="AB91" i="2"/>
  <c r="AA91" i="2"/>
  <c r="Z91" i="2"/>
  <c r="Y91" i="2"/>
  <c r="X91" i="2"/>
  <c r="U91" i="2"/>
  <c r="T91" i="2"/>
  <c r="S91" i="2"/>
  <c r="R91" i="2"/>
  <c r="K91" i="2"/>
  <c r="J91" i="2"/>
  <c r="L91" i="2"/>
  <c r="M91" i="2"/>
  <c r="P91" i="2"/>
  <c r="O91" i="2"/>
  <c r="N91" i="2"/>
  <c r="F91" i="2"/>
  <c r="AB90" i="2"/>
  <c r="AA90" i="2"/>
  <c r="Z90" i="2"/>
  <c r="Y90" i="2"/>
  <c r="X90" i="2"/>
  <c r="U90" i="2"/>
  <c r="T90" i="2"/>
  <c r="S90" i="2"/>
  <c r="R90" i="2"/>
  <c r="K90" i="2"/>
  <c r="J90" i="2"/>
  <c r="L90" i="2"/>
  <c r="M90" i="2"/>
  <c r="P90" i="2"/>
  <c r="O90" i="2"/>
  <c r="N90" i="2"/>
  <c r="F90" i="2"/>
  <c r="AB89" i="2"/>
  <c r="AA89" i="2"/>
  <c r="Z89" i="2"/>
  <c r="Y89" i="2"/>
  <c r="X89" i="2"/>
  <c r="U89" i="2"/>
  <c r="T89" i="2"/>
  <c r="S89" i="2"/>
  <c r="R89" i="2"/>
  <c r="K89" i="2"/>
  <c r="J89" i="2"/>
  <c r="L89" i="2"/>
  <c r="M89" i="2"/>
  <c r="P89" i="2"/>
  <c r="O89" i="2"/>
  <c r="N89" i="2"/>
  <c r="F89" i="2"/>
  <c r="AB88" i="2"/>
  <c r="AA88" i="2"/>
  <c r="Z88" i="2"/>
  <c r="Y88" i="2"/>
  <c r="X88" i="2"/>
  <c r="U88" i="2"/>
  <c r="T88" i="2"/>
  <c r="S88" i="2"/>
  <c r="R88" i="2"/>
  <c r="K88" i="2"/>
  <c r="J88" i="2"/>
  <c r="L88" i="2"/>
  <c r="M88" i="2"/>
  <c r="P88" i="2"/>
  <c r="O88" i="2"/>
  <c r="N88" i="2"/>
  <c r="F88" i="2"/>
  <c r="AB87" i="2"/>
  <c r="AA87" i="2"/>
  <c r="Z87" i="2"/>
  <c r="Y87" i="2"/>
  <c r="X87" i="2"/>
  <c r="U87" i="2"/>
  <c r="T87" i="2"/>
  <c r="S87" i="2"/>
  <c r="R87" i="2"/>
  <c r="K87" i="2"/>
  <c r="J87" i="2"/>
  <c r="L87" i="2"/>
  <c r="M87" i="2"/>
  <c r="P87" i="2"/>
  <c r="O87" i="2"/>
  <c r="N87" i="2"/>
  <c r="F87" i="2"/>
  <c r="AB86" i="2"/>
  <c r="AA86" i="2"/>
  <c r="Z86" i="2"/>
  <c r="Y86" i="2"/>
  <c r="X86" i="2"/>
  <c r="U86" i="2"/>
  <c r="T86" i="2"/>
  <c r="S86" i="2"/>
  <c r="R86" i="2"/>
  <c r="K86" i="2"/>
  <c r="J86" i="2"/>
  <c r="L86" i="2"/>
  <c r="M86" i="2"/>
  <c r="P86" i="2"/>
  <c r="O86" i="2"/>
  <c r="N86" i="2"/>
  <c r="F86" i="2"/>
  <c r="AB85" i="2"/>
  <c r="AA85" i="2"/>
  <c r="Z85" i="2"/>
  <c r="Y85" i="2"/>
  <c r="X85" i="2"/>
  <c r="U85" i="2"/>
  <c r="T85" i="2"/>
  <c r="S85" i="2"/>
  <c r="R85" i="2"/>
  <c r="K85" i="2"/>
  <c r="J85" i="2"/>
  <c r="L85" i="2"/>
  <c r="M85" i="2"/>
  <c r="P85" i="2"/>
  <c r="O85" i="2"/>
  <c r="N85" i="2"/>
  <c r="F85" i="2"/>
  <c r="AB84" i="2"/>
  <c r="AA84" i="2"/>
  <c r="Z84" i="2"/>
  <c r="Y84" i="2"/>
  <c r="X84" i="2"/>
  <c r="U84" i="2"/>
  <c r="T84" i="2"/>
  <c r="S84" i="2"/>
  <c r="R84" i="2"/>
  <c r="K84" i="2"/>
  <c r="J84" i="2"/>
  <c r="L84" i="2"/>
  <c r="M84" i="2"/>
  <c r="P84" i="2"/>
  <c r="O84" i="2"/>
  <c r="N84" i="2"/>
  <c r="F84" i="2"/>
  <c r="AB83" i="2"/>
  <c r="AA83" i="2"/>
  <c r="Z83" i="2"/>
  <c r="Y83" i="2"/>
  <c r="X83" i="2"/>
  <c r="U83" i="2"/>
  <c r="T83" i="2"/>
  <c r="S83" i="2"/>
  <c r="R83" i="2"/>
  <c r="K83" i="2"/>
  <c r="J83" i="2"/>
  <c r="L83" i="2"/>
  <c r="M83" i="2"/>
  <c r="P83" i="2"/>
  <c r="O83" i="2"/>
  <c r="N83" i="2"/>
  <c r="F83" i="2"/>
  <c r="AB82" i="2"/>
  <c r="AA82" i="2"/>
  <c r="Z82" i="2"/>
  <c r="Y82" i="2"/>
  <c r="X82" i="2"/>
  <c r="U82" i="2"/>
  <c r="T82" i="2"/>
  <c r="S82" i="2"/>
  <c r="R82" i="2"/>
  <c r="K82" i="2"/>
  <c r="J82" i="2"/>
  <c r="L82" i="2"/>
  <c r="M82" i="2"/>
  <c r="P82" i="2"/>
  <c r="O82" i="2"/>
  <c r="N82" i="2"/>
  <c r="F82" i="2"/>
  <c r="AB81" i="2"/>
  <c r="AA81" i="2"/>
  <c r="Z81" i="2"/>
  <c r="Y81" i="2"/>
  <c r="X81" i="2"/>
  <c r="U81" i="2"/>
  <c r="T81" i="2"/>
  <c r="S81" i="2"/>
  <c r="R81" i="2"/>
  <c r="K81" i="2"/>
  <c r="J81" i="2"/>
  <c r="L81" i="2"/>
  <c r="M81" i="2"/>
  <c r="P81" i="2"/>
  <c r="O81" i="2"/>
  <c r="N81" i="2"/>
  <c r="F81" i="2"/>
  <c r="AB80" i="2"/>
  <c r="AA80" i="2"/>
  <c r="Z80" i="2"/>
  <c r="Y80" i="2"/>
  <c r="X80" i="2"/>
  <c r="U80" i="2"/>
  <c r="T80" i="2"/>
  <c r="S80" i="2"/>
  <c r="R80" i="2"/>
  <c r="K80" i="2"/>
  <c r="J80" i="2"/>
  <c r="L80" i="2"/>
  <c r="M80" i="2"/>
  <c r="P80" i="2"/>
  <c r="O80" i="2"/>
  <c r="N80" i="2"/>
  <c r="F80" i="2"/>
  <c r="AB79" i="2"/>
  <c r="AA79" i="2"/>
  <c r="Z79" i="2"/>
  <c r="Y79" i="2"/>
  <c r="X79" i="2"/>
  <c r="U79" i="2"/>
  <c r="T79" i="2"/>
  <c r="S79" i="2"/>
  <c r="R79" i="2"/>
  <c r="K79" i="2"/>
  <c r="J79" i="2"/>
  <c r="L79" i="2"/>
  <c r="M79" i="2"/>
  <c r="P79" i="2"/>
  <c r="O79" i="2"/>
  <c r="N79" i="2"/>
  <c r="F79" i="2"/>
  <c r="AB78" i="2"/>
  <c r="AA78" i="2"/>
  <c r="Z78" i="2"/>
  <c r="Y78" i="2"/>
  <c r="X78" i="2"/>
  <c r="U78" i="2"/>
  <c r="T78" i="2"/>
  <c r="S78" i="2"/>
  <c r="R78" i="2"/>
  <c r="K78" i="2"/>
  <c r="J78" i="2"/>
  <c r="L78" i="2"/>
  <c r="M78" i="2"/>
  <c r="P78" i="2"/>
  <c r="O78" i="2"/>
  <c r="N78" i="2"/>
  <c r="F78" i="2"/>
  <c r="AB77" i="2"/>
  <c r="AA77" i="2"/>
  <c r="Z77" i="2"/>
  <c r="Y77" i="2"/>
  <c r="X77" i="2"/>
  <c r="U77" i="2"/>
  <c r="T77" i="2"/>
  <c r="S77" i="2"/>
  <c r="R77" i="2"/>
  <c r="K77" i="2"/>
  <c r="J77" i="2"/>
  <c r="L77" i="2"/>
  <c r="M77" i="2"/>
  <c r="P77" i="2"/>
  <c r="O77" i="2"/>
  <c r="N77" i="2"/>
  <c r="F77" i="2"/>
  <c r="AB76" i="2"/>
  <c r="AA76" i="2"/>
  <c r="Z76" i="2"/>
  <c r="Y76" i="2"/>
  <c r="X76" i="2"/>
  <c r="U76" i="2"/>
  <c r="T76" i="2"/>
  <c r="S76" i="2"/>
  <c r="R76" i="2"/>
  <c r="K76" i="2"/>
  <c r="J76" i="2"/>
  <c r="L76" i="2"/>
  <c r="M76" i="2"/>
  <c r="P76" i="2"/>
  <c r="O76" i="2"/>
  <c r="N76" i="2"/>
  <c r="F76" i="2"/>
  <c r="AB75" i="2"/>
  <c r="AA75" i="2"/>
  <c r="Z75" i="2"/>
  <c r="Y75" i="2"/>
  <c r="X75" i="2"/>
  <c r="U75" i="2"/>
  <c r="T75" i="2"/>
  <c r="S75" i="2"/>
  <c r="R75" i="2"/>
  <c r="K75" i="2"/>
  <c r="J75" i="2"/>
  <c r="L75" i="2"/>
  <c r="M75" i="2"/>
  <c r="P75" i="2"/>
  <c r="O75" i="2"/>
  <c r="N75" i="2"/>
  <c r="F75" i="2"/>
  <c r="AB74" i="2"/>
  <c r="AA74" i="2"/>
  <c r="Z74" i="2"/>
  <c r="Y74" i="2"/>
  <c r="X74" i="2"/>
  <c r="U74" i="2"/>
  <c r="T74" i="2"/>
  <c r="S74" i="2"/>
  <c r="R74" i="2"/>
  <c r="K74" i="2"/>
  <c r="J74" i="2"/>
  <c r="L74" i="2"/>
  <c r="M74" i="2"/>
  <c r="P74" i="2"/>
  <c r="O74" i="2"/>
  <c r="N74" i="2"/>
  <c r="F74" i="2"/>
  <c r="AB73" i="2"/>
  <c r="AA73" i="2"/>
  <c r="Z73" i="2"/>
  <c r="Y73" i="2"/>
  <c r="X73" i="2"/>
  <c r="U73" i="2"/>
  <c r="T73" i="2"/>
  <c r="S73" i="2"/>
  <c r="R73" i="2"/>
  <c r="K73" i="2"/>
  <c r="J73" i="2"/>
  <c r="L73" i="2"/>
  <c r="M73" i="2"/>
  <c r="P73" i="2"/>
  <c r="O73" i="2"/>
  <c r="N73" i="2"/>
  <c r="F73" i="2"/>
  <c r="AB72" i="2"/>
  <c r="AA72" i="2"/>
  <c r="Z72" i="2"/>
  <c r="Y72" i="2"/>
  <c r="X72" i="2"/>
  <c r="U72" i="2"/>
  <c r="T72" i="2"/>
  <c r="S72" i="2"/>
  <c r="R72" i="2"/>
  <c r="K72" i="2"/>
  <c r="J72" i="2"/>
  <c r="L72" i="2"/>
  <c r="M72" i="2"/>
  <c r="P72" i="2"/>
  <c r="O72" i="2"/>
  <c r="N72" i="2"/>
  <c r="F72" i="2"/>
  <c r="AB71" i="2"/>
  <c r="AA71" i="2"/>
  <c r="Z71" i="2"/>
  <c r="Y71" i="2"/>
  <c r="X71" i="2"/>
  <c r="U71" i="2"/>
  <c r="T71" i="2"/>
  <c r="S71" i="2"/>
  <c r="R71" i="2"/>
  <c r="K71" i="2"/>
  <c r="J71" i="2"/>
  <c r="L71" i="2"/>
  <c r="M71" i="2"/>
  <c r="P71" i="2"/>
  <c r="O71" i="2"/>
  <c r="N71" i="2"/>
  <c r="F71" i="2"/>
  <c r="AB70" i="2"/>
  <c r="AA70" i="2"/>
  <c r="Z70" i="2"/>
  <c r="Y70" i="2"/>
  <c r="X70" i="2"/>
  <c r="U70" i="2"/>
  <c r="T70" i="2"/>
  <c r="S70" i="2"/>
  <c r="R70" i="2"/>
  <c r="K70" i="2"/>
  <c r="J70" i="2"/>
  <c r="L70" i="2"/>
  <c r="M70" i="2"/>
  <c r="P70" i="2"/>
  <c r="O70" i="2"/>
  <c r="N70" i="2"/>
  <c r="F70" i="2"/>
  <c r="AB69" i="2"/>
  <c r="AA69" i="2"/>
  <c r="Z69" i="2"/>
  <c r="Y69" i="2"/>
  <c r="X69" i="2"/>
  <c r="U69" i="2"/>
  <c r="T69" i="2"/>
  <c r="S69" i="2"/>
  <c r="R69" i="2"/>
  <c r="K69" i="2"/>
  <c r="J69" i="2"/>
  <c r="L69" i="2"/>
  <c r="M69" i="2"/>
  <c r="P69" i="2"/>
  <c r="O69" i="2"/>
  <c r="N69" i="2"/>
  <c r="F69" i="2"/>
  <c r="AB68" i="2"/>
  <c r="AA68" i="2"/>
  <c r="Z68" i="2"/>
  <c r="Y68" i="2"/>
  <c r="X68" i="2"/>
  <c r="U68" i="2"/>
  <c r="T68" i="2"/>
  <c r="S68" i="2"/>
  <c r="R68" i="2"/>
  <c r="K68" i="2"/>
  <c r="J68" i="2"/>
  <c r="L68" i="2"/>
  <c r="M68" i="2"/>
  <c r="P68" i="2"/>
  <c r="O68" i="2"/>
  <c r="N68" i="2"/>
  <c r="F68" i="2"/>
  <c r="AB67" i="2"/>
  <c r="AA67" i="2"/>
  <c r="Z67" i="2"/>
  <c r="Y67" i="2"/>
  <c r="X67" i="2"/>
  <c r="U67" i="2"/>
  <c r="T67" i="2"/>
  <c r="S67" i="2"/>
  <c r="R67" i="2"/>
  <c r="K67" i="2"/>
  <c r="J67" i="2"/>
  <c r="L67" i="2"/>
  <c r="M67" i="2"/>
  <c r="P67" i="2"/>
  <c r="O67" i="2"/>
  <c r="N67" i="2"/>
  <c r="F67" i="2"/>
  <c r="AB66" i="2"/>
  <c r="AA66" i="2"/>
  <c r="Z66" i="2"/>
  <c r="Y66" i="2"/>
  <c r="X66" i="2"/>
  <c r="U66" i="2"/>
  <c r="T66" i="2"/>
  <c r="S66" i="2"/>
  <c r="R66" i="2"/>
  <c r="K66" i="2"/>
  <c r="J66" i="2"/>
  <c r="L66" i="2"/>
  <c r="M66" i="2"/>
  <c r="P66" i="2"/>
  <c r="O66" i="2"/>
  <c r="N66" i="2"/>
  <c r="F66" i="2"/>
  <c r="AB65" i="2"/>
  <c r="AA65" i="2"/>
  <c r="Z65" i="2"/>
  <c r="Y65" i="2"/>
  <c r="X65" i="2"/>
  <c r="U65" i="2"/>
  <c r="T65" i="2"/>
  <c r="S65" i="2"/>
  <c r="R65" i="2"/>
  <c r="K65" i="2"/>
  <c r="J65" i="2"/>
  <c r="L65" i="2"/>
  <c r="M65" i="2"/>
  <c r="P65" i="2"/>
  <c r="O65" i="2"/>
  <c r="N65" i="2"/>
  <c r="F65" i="2"/>
  <c r="AB64" i="2"/>
  <c r="AA64" i="2"/>
  <c r="Z64" i="2"/>
  <c r="Y64" i="2"/>
  <c r="X64" i="2"/>
  <c r="U64" i="2"/>
  <c r="T64" i="2"/>
  <c r="S64" i="2"/>
  <c r="R64" i="2"/>
  <c r="K64" i="2"/>
  <c r="J64" i="2"/>
  <c r="L64" i="2"/>
  <c r="M64" i="2"/>
  <c r="P64" i="2"/>
  <c r="O64" i="2"/>
  <c r="N64" i="2"/>
  <c r="F64" i="2"/>
  <c r="AB63" i="2"/>
  <c r="AA63" i="2"/>
  <c r="Z63" i="2"/>
  <c r="Y63" i="2"/>
  <c r="X63" i="2"/>
  <c r="U63" i="2"/>
  <c r="T63" i="2"/>
  <c r="S63" i="2"/>
  <c r="R63" i="2"/>
  <c r="K63" i="2"/>
  <c r="J63" i="2"/>
  <c r="L63" i="2"/>
  <c r="M63" i="2"/>
  <c r="P63" i="2"/>
  <c r="O63" i="2"/>
  <c r="N63" i="2"/>
  <c r="F63" i="2"/>
  <c r="AB62" i="2"/>
  <c r="AA62" i="2"/>
  <c r="Z62" i="2"/>
  <c r="Y62" i="2"/>
  <c r="X62" i="2"/>
  <c r="U62" i="2"/>
  <c r="T62" i="2"/>
  <c r="S62" i="2"/>
  <c r="R62" i="2"/>
  <c r="K62" i="2"/>
  <c r="J62" i="2"/>
  <c r="L62" i="2"/>
  <c r="M62" i="2"/>
  <c r="P62" i="2"/>
  <c r="O62" i="2"/>
  <c r="N62" i="2"/>
  <c r="F62" i="2"/>
  <c r="AB61" i="2"/>
  <c r="AA61" i="2"/>
  <c r="Z61" i="2"/>
  <c r="Y61" i="2"/>
  <c r="X61" i="2"/>
  <c r="U61" i="2"/>
  <c r="T61" i="2"/>
  <c r="S61" i="2"/>
  <c r="R61" i="2"/>
  <c r="K61" i="2"/>
  <c r="J61" i="2"/>
  <c r="L61" i="2"/>
  <c r="M61" i="2"/>
  <c r="P61" i="2"/>
  <c r="O61" i="2"/>
  <c r="N61" i="2"/>
  <c r="F61" i="2"/>
  <c r="AB60" i="2"/>
  <c r="AA60" i="2"/>
  <c r="Z60" i="2"/>
  <c r="Y60" i="2"/>
  <c r="X60" i="2"/>
  <c r="U60" i="2"/>
  <c r="T60" i="2"/>
  <c r="S60" i="2"/>
  <c r="R60" i="2"/>
  <c r="K60" i="2"/>
  <c r="J60" i="2"/>
  <c r="L60" i="2"/>
  <c r="M60" i="2"/>
  <c r="P60" i="2"/>
  <c r="O60" i="2"/>
  <c r="N60" i="2"/>
  <c r="F60" i="2"/>
  <c r="AB59" i="2"/>
  <c r="AA59" i="2"/>
  <c r="Z59" i="2"/>
  <c r="Y59" i="2"/>
  <c r="X59" i="2"/>
  <c r="U59" i="2"/>
  <c r="T59" i="2"/>
  <c r="S59" i="2"/>
  <c r="R59" i="2"/>
  <c r="K59" i="2"/>
  <c r="J59" i="2"/>
  <c r="L59" i="2"/>
  <c r="M59" i="2"/>
  <c r="P59" i="2"/>
  <c r="O59" i="2"/>
  <c r="N59" i="2"/>
  <c r="F59" i="2"/>
  <c r="AB58" i="2"/>
  <c r="AA58" i="2"/>
  <c r="Z58" i="2"/>
  <c r="Y58" i="2"/>
  <c r="X58" i="2"/>
  <c r="U58" i="2"/>
  <c r="T58" i="2"/>
  <c r="S58" i="2"/>
  <c r="R58" i="2"/>
  <c r="K58" i="2"/>
  <c r="J58" i="2"/>
  <c r="L58" i="2"/>
  <c r="M58" i="2"/>
  <c r="P58" i="2"/>
  <c r="O58" i="2"/>
  <c r="N58" i="2"/>
  <c r="F58" i="2"/>
  <c r="AB57" i="2"/>
  <c r="AA57" i="2"/>
  <c r="Z57" i="2"/>
  <c r="Y57" i="2"/>
  <c r="X57" i="2"/>
  <c r="U57" i="2"/>
  <c r="T57" i="2"/>
  <c r="S57" i="2"/>
  <c r="R57" i="2"/>
  <c r="K57" i="2"/>
  <c r="J57" i="2"/>
  <c r="L57" i="2"/>
  <c r="M57" i="2"/>
  <c r="P57" i="2"/>
  <c r="O57" i="2"/>
  <c r="N57" i="2"/>
  <c r="F57" i="2"/>
  <c r="AB56" i="2"/>
  <c r="AA56" i="2"/>
  <c r="Z56" i="2"/>
  <c r="Y56" i="2"/>
  <c r="X56" i="2"/>
  <c r="U56" i="2"/>
  <c r="T56" i="2"/>
  <c r="S56" i="2"/>
  <c r="R56" i="2"/>
  <c r="K56" i="2"/>
  <c r="J56" i="2"/>
  <c r="L56" i="2"/>
  <c r="M56" i="2"/>
  <c r="P56" i="2"/>
  <c r="O56" i="2"/>
  <c r="N56" i="2"/>
  <c r="F56" i="2"/>
  <c r="AB55" i="2"/>
  <c r="AA55" i="2"/>
  <c r="Z55" i="2"/>
  <c r="Y55" i="2"/>
  <c r="X55" i="2"/>
  <c r="U55" i="2"/>
  <c r="T55" i="2"/>
  <c r="S55" i="2"/>
  <c r="R55" i="2"/>
  <c r="K55" i="2"/>
  <c r="J55" i="2"/>
  <c r="L55" i="2"/>
  <c r="M55" i="2"/>
  <c r="P55" i="2"/>
  <c r="O55" i="2"/>
  <c r="N55" i="2"/>
  <c r="F55" i="2"/>
  <c r="AB54" i="2"/>
  <c r="AA54" i="2"/>
  <c r="Z54" i="2"/>
  <c r="Y54" i="2"/>
  <c r="X54" i="2"/>
  <c r="U54" i="2"/>
  <c r="T54" i="2"/>
  <c r="S54" i="2"/>
  <c r="R54" i="2"/>
  <c r="K54" i="2"/>
  <c r="J54" i="2"/>
  <c r="L54" i="2"/>
  <c r="M54" i="2"/>
  <c r="P54" i="2"/>
  <c r="O54" i="2"/>
  <c r="N54" i="2"/>
  <c r="F54" i="2"/>
  <c r="AB53" i="2"/>
  <c r="AA53" i="2"/>
  <c r="Z53" i="2"/>
  <c r="Y53" i="2"/>
  <c r="X53" i="2"/>
  <c r="U53" i="2"/>
  <c r="T53" i="2"/>
  <c r="S53" i="2"/>
  <c r="R53" i="2"/>
  <c r="K53" i="2"/>
  <c r="J53" i="2"/>
  <c r="L53" i="2"/>
  <c r="M53" i="2"/>
  <c r="P53" i="2"/>
  <c r="O53" i="2"/>
  <c r="N53" i="2"/>
  <c r="F53" i="2"/>
  <c r="AB52" i="2"/>
  <c r="AA52" i="2"/>
  <c r="Z52" i="2"/>
  <c r="Y52" i="2"/>
  <c r="X52" i="2"/>
  <c r="U52" i="2"/>
  <c r="T52" i="2"/>
  <c r="S52" i="2"/>
  <c r="R52" i="2"/>
  <c r="K52" i="2"/>
  <c r="J52" i="2"/>
  <c r="L52" i="2"/>
  <c r="M52" i="2"/>
  <c r="P52" i="2"/>
  <c r="O52" i="2"/>
  <c r="N52" i="2"/>
  <c r="F52" i="2"/>
  <c r="AB51" i="2"/>
  <c r="AA51" i="2"/>
  <c r="Z51" i="2"/>
  <c r="Y51" i="2"/>
  <c r="X51" i="2"/>
  <c r="U51" i="2"/>
  <c r="T51" i="2"/>
  <c r="S51" i="2"/>
  <c r="R51" i="2"/>
  <c r="K51" i="2"/>
  <c r="J51" i="2"/>
  <c r="L51" i="2"/>
  <c r="M51" i="2"/>
  <c r="P51" i="2"/>
  <c r="O51" i="2"/>
  <c r="N51" i="2"/>
  <c r="F51" i="2"/>
  <c r="AB50" i="2"/>
  <c r="AA50" i="2"/>
  <c r="Z50" i="2"/>
  <c r="Y50" i="2"/>
  <c r="X50" i="2"/>
  <c r="U50" i="2"/>
  <c r="T50" i="2"/>
  <c r="S50" i="2"/>
  <c r="R50" i="2"/>
  <c r="K50" i="2"/>
  <c r="J50" i="2"/>
  <c r="L50" i="2"/>
  <c r="M50" i="2"/>
  <c r="P50" i="2"/>
  <c r="O50" i="2"/>
  <c r="N50" i="2"/>
  <c r="F50" i="2"/>
  <c r="AB49" i="2"/>
  <c r="AA49" i="2"/>
  <c r="Z49" i="2"/>
  <c r="Y49" i="2"/>
  <c r="X49" i="2"/>
  <c r="U49" i="2"/>
  <c r="T49" i="2"/>
  <c r="S49" i="2"/>
  <c r="R49" i="2"/>
  <c r="K49" i="2"/>
  <c r="J49" i="2"/>
  <c r="L49" i="2"/>
  <c r="M49" i="2"/>
  <c r="P49" i="2"/>
  <c r="O49" i="2"/>
  <c r="N49" i="2"/>
  <c r="F49" i="2"/>
  <c r="AB48" i="2"/>
  <c r="AA48" i="2"/>
  <c r="Z48" i="2"/>
  <c r="Y48" i="2"/>
  <c r="X48" i="2"/>
  <c r="U48" i="2"/>
  <c r="T48" i="2"/>
  <c r="S48" i="2"/>
  <c r="R48" i="2"/>
  <c r="K48" i="2"/>
  <c r="J48" i="2"/>
  <c r="L48" i="2"/>
  <c r="M48" i="2"/>
  <c r="P48" i="2"/>
  <c r="O48" i="2"/>
  <c r="N48" i="2"/>
  <c r="F48" i="2"/>
  <c r="AB47" i="2"/>
  <c r="AA47" i="2"/>
  <c r="Z47" i="2"/>
  <c r="Y47" i="2"/>
  <c r="X47" i="2"/>
  <c r="U47" i="2"/>
  <c r="T47" i="2"/>
  <c r="S47" i="2"/>
  <c r="R47" i="2"/>
  <c r="K47" i="2"/>
  <c r="J47" i="2"/>
  <c r="L47" i="2"/>
  <c r="M47" i="2"/>
  <c r="P47" i="2"/>
  <c r="O47" i="2"/>
  <c r="N47" i="2"/>
  <c r="F47" i="2"/>
  <c r="AB46" i="2"/>
  <c r="AA46" i="2"/>
  <c r="Z46" i="2"/>
  <c r="Y46" i="2"/>
  <c r="X46" i="2"/>
  <c r="U46" i="2"/>
  <c r="T46" i="2"/>
  <c r="S46" i="2"/>
  <c r="R46" i="2"/>
  <c r="K46" i="2"/>
  <c r="J46" i="2"/>
  <c r="L46" i="2"/>
  <c r="M46" i="2"/>
  <c r="P46" i="2"/>
  <c r="O46" i="2"/>
  <c r="N46" i="2"/>
  <c r="F46" i="2"/>
  <c r="AB45" i="2"/>
  <c r="AA45" i="2"/>
  <c r="Z45" i="2"/>
  <c r="Y45" i="2"/>
  <c r="X45" i="2"/>
  <c r="U45" i="2"/>
  <c r="T45" i="2"/>
  <c r="S45" i="2"/>
  <c r="R45" i="2"/>
  <c r="K45" i="2"/>
  <c r="J45" i="2"/>
  <c r="L45" i="2"/>
  <c r="M45" i="2"/>
  <c r="P45" i="2"/>
  <c r="O45" i="2"/>
  <c r="N45" i="2"/>
  <c r="F45" i="2"/>
  <c r="AB44" i="2"/>
  <c r="AA44" i="2"/>
  <c r="Z44" i="2"/>
  <c r="Y44" i="2"/>
  <c r="X44" i="2"/>
  <c r="U44" i="2"/>
  <c r="T44" i="2"/>
  <c r="S44" i="2"/>
  <c r="R44" i="2"/>
  <c r="K44" i="2"/>
  <c r="J44" i="2"/>
  <c r="L44" i="2"/>
  <c r="M44" i="2"/>
  <c r="P44" i="2"/>
  <c r="O44" i="2"/>
  <c r="N44" i="2"/>
  <c r="F44" i="2"/>
  <c r="AB43" i="2"/>
  <c r="AA43" i="2"/>
  <c r="Z43" i="2"/>
  <c r="Y43" i="2"/>
  <c r="X43" i="2"/>
  <c r="U43" i="2"/>
  <c r="T43" i="2"/>
  <c r="S43" i="2"/>
  <c r="R43" i="2"/>
  <c r="K43" i="2"/>
  <c r="J43" i="2"/>
  <c r="L43" i="2"/>
  <c r="M43" i="2"/>
  <c r="P43" i="2"/>
  <c r="O43" i="2"/>
  <c r="N43" i="2"/>
  <c r="F43" i="2"/>
  <c r="AB42" i="2"/>
  <c r="AA42" i="2"/>
  <c r="Z42" i="2"/>
  <c r="Y42" i="2"/>
  <c r="X42" i="2"/>
  <c r="U42" i="2"/>
  <c r="T42" i="2"/>
  <c r="S42" i="2"/>
  <c r="R42" i="2"/>
  <c r="K42" i="2"/>
  <c r="J42" i="2"/>
  <c r="L42" i="2"/>
  <c r="M42" i="2"/>
  <c r="P42" i="2"/>
  <c r="O42" i="2"/>
  <c r="N42" i="2"/>
  <c r="F42" i="2"/>
  <c r="AB41" i="2"/>
  <c r="AA41" i="2"/>
  <c r="Z41" i="2"/>
  <c r="Y41" i="2"/>
  <c r="X41" i="2"/>
  <c r="U41" i="2"/>
  <c r="T41" i="2"/>
  <c r="S41" i="2"/>
  <c r="R41" i="2"/>
  <c r="K41" i="2"/>
  <c r="J41" i="2"/>
  <c r="L41" i="2"/>
  <c r="M41" i="2"/>
  <c r="P41" i="2"/>
  <c r="O41" i="2"/>
  <c r="N41" i="2"/>
  <c r="F41" i="2"/>
  <c r="AB40" i="2"/>
  <c r="AA40" i="2"/>
  <c r="Z40" i="2"/>
  <c r="Y40" i="2"/>
  <c r="X40" i="2"/>
  <c r="U40" i="2"/>
  <c r="T40" i="2"/>
  <c r="S40" i="2"/>
  <c r="R40" i="2"/>
  <c r="K40" i="2"/>
  <c r="J40" i="2"/>
  <c r="L40" i="2"/>
  <c r="M40" i="2"/>
  <c r="P40" i="2"/>
  <c r="O40" i="2"/>
  <c r="N40" i="2"/>
  <c r="F40" i="2"/>
  <c r="AB39" i="2"/>
  <c r="AA39" i="2"/>
  <c r="Z39" i="2"/>
  <c r="Y39" i="2"/>
  <c r="X39" i="2"/>
  <c r="U39" i="2"/>
  <c r="T39" i="2"/>
  <c r="S39" i="2"/>
  <c r="R39" i="2"/>
  <c r="K39" i="2"/>
  <c r="J39" i="2"/>
  <c r="L39" i="2"/>
  <c r="M39" i="2"/>
  <c r="P39" i="2"/>
  <c r="O39" i="2"/>
  <c r="N39" i="2"/>
  <c r="F39" i="2"/>
  <c r="AB38" i="2"/>
  <c r="AA38" i="2"/>
  <c r="Z38" i="2"/>
  <c r="Y38" i="2"/>
  <c r="X38" i="2"/>
  <c r="U38" i="2"/>
  <c r="T38" i="2"/>
  <c r="S38" i="2"/>
  <c r="R38" i="2"/>
  <c r="K38" i="2"/>
  <c r="J38" i="2"/>
  <c r="L38" i="2"/>
  <c r="M38" i="2"/>
  <c r="P38" i="2"/>
  <c r="O38" i="2"/>
  <c r="N38" i="2"/>
  <c r="F38" i="2"/>
  <c r="AB37" i="2"/>
  <c r="AA37" i="2"/>
  <c r="Z37" i="2"/>
  <c r="Y37" i="2"/>
  <c r="X37" i="2"/>
  <c r="U37" i="2"/>
  <c r="T37" i="2"/>
  <c r="S37" i="2"/>
  <c r="R37" i="2"/>
  <c r="K37" i="2"/>
  <c r="J37" i="2"/>
  <c r="L37" i="2"/>
  <c r="M37" i="2"/>
  <c r="P37" i="2"/>
  <c r="O37" i="2"/>
  <c r="N37" i="2"/>
  <c r="F37" i="2"/>
  <c r="AB36" i="2"/>
  <c r="AA36" i="2"/>
  <c r="Z36" i="2"/>
  <c r="Y36" i="2"/>
  <c r="X36" i="2"/>
  <c r="U36" i="2"/>
  <c r="T36" i="2"/>
  <c r="S36" i="2"/>
  <c r="R36" i="2"/>
  <c r="K36" i="2"/>
  <c r="J36" i="2"/>
  <c r="L36" i="2"/>
  <c r="M36" i="2"/>
  <c r="P36" i="2"/>
  <c r="O36" i="2"/>
  <c r="N36" i="2"/>
  <c r="F36" i="2"/>
  <c r="AB35" i="2"/>
  <c r="AA35" i="2"/>
  <c r="Z35" i="2"/>
  <c r="Y35" i="2"/>
  <c r="X35" i="2"/>
  <c r="U35" i="2"/>
  <c r="T35" i="2"/>
  <c r="S35" i="2"/>
  <c r="R35" i="2"/>
  <c r="K35" i="2"/>
  <c r="J35" i="2"/>
  <c r="L35" i="2"/>
  <c r="M35" i="2"/>
  <c r="P35" i="2"/>
  <c r="O35" i="2"/>
  <c r="N35" i="2"/>
  <c r="F35" i="2"/>
  <c r="AB34" i="2"/>
  <c r="AA34" i="2"/>
  <c r="Z34" i="2"/>
  <c r="Y34" i="2"/>
  <c r="X34" i="2"/>
  <c r="U34" i="2"/>
  <c r="T34" i="2"/>
  <c r="S34" i="2"/>
  <c r="R34" i="2"/>
  <c r="K34" i="2"/>
  <c r="J34" i="2"/>
  <c r="L34" i="2"/>
  <c r="M34" i="2"/>
  <c r="P34" i="2"/>
  <c r="O34" i="2"/>
  <c r="N34" i="2"/>
  <c r="F34" i="2"/>
  <c r="AB33" i="2"/>
  <c r="AA33" i="2"/>
  <c r="Z33" i="2"/>
  <c r="Y33" i="2"/>
  <c r="X33" i="2"/>
  <c r="U33" i="2"/>
  <c r="T33" i="2"/>
  <c r="S33" i="2"/>
  <c r="R33" i="2"/>
  <c r="K33" i="2"/>
  <c r="J33" i="2"/>
  <c r="L33" i="2"/>
  <c r="M33" i="2"/>
  <c r="P33" i="2"/>
  <c r="O33" i="2"/>
  <c r="N33" i="2"/>
  <c r="F33" i="2"/>
  <c r="AB32" i="2"/>
  <c r="AA32" i="2"/>
  <c r="Z32" i="2"/>
  <c r="Y32" i="2"/>
  <c r="X32" i="2"/>
  <c r="U32" i="2"/>
  <c r="T32" i="2"/>
  <c r="S32" i="2"/>
  <c r="R32" i="2"/>
  <c r="K32" i="2"/>
  <c r="J32" i="2"/>
  <c r="L32" i="2"/>
  <c r="M32" i="2"/>
  <c r="P32" i="2"/>
  <c r="O32" i="2"/>
  <c r="N32" i="2"/>
  <c r="F32" i="2"/>
  <c r="AB31" i="2"/>
  <c r="AA31" i="2"/>
  <c r="Z31" i="2"/>
  <c r="Y31" i="2"/>
  <c r="X31" i="2"/>
  <c r="U31" i="2"/>
  <c r="T31" i="2"/>
  <c r="S31" i="2"/>
  <c r="R31" i="2"/>
  <c r="K31" i="2"/>
  <c r="J31" i="2"/>
  <c r="L31" i="2"/>
  <c r="M31" i="2"/>
  <c r="P31" i="2"/>
  <c r="O31" i="2"/>
  <c r="N31" i="2"/>
  <c r="F31" i="2"/>
  <c r="AB30" i="2"/>
  <c r="AA30" i="2"/>
  <c r="Z30" i="2"/>
  <c r="Y30" i="2"/>
  <c r="X30" i="2"/>
  <c r="U30" i="2"/>
  <c r="T30" i="2"/>
  <c r="S30" i="2"/>
  <c r="R30" i="2"/>
  <c r="K30" i="2"/>
  <c r="J30" i="2"/>
  <c r="L30" i="2"/>
  <c r="M30" i="2"/>
  <c r="P30" i="2"/>
  <c r="O30" i="2"/>
  <c r="N30" i="2"/>
  <c r="F30" i="2"/>
  <c r="AB29" i="2"/>
  <c r="AA29" i="2"/>
  <c r="Z29" i="2"/>
  <c r="Y29" i="2"/>
  <c r="X29" i="2"/>
  <c r="U29" i="2"/>
  <c r="T29" i="2"/>
  <c r="S29" i="2"/>
  <c r="R29" i="2"/>
  <c r="K29" i="2"/>
  <c r="J29" i="2"/>
  <c r="L29" i="2"/>
  <c r="M29" i="2"/>
  <c r="P29" i="2"/>
  <c r="O29" i="2"/>
  <c r="N29" i="2"/>
  <c r="F29" i="2"/>
  <c r="AB28" i="2"/>
  <c r="AA28" i="2"/>
  <c r="Z28" i="2"/>
  <c r="Y28" i="2"/>
  <c r="X28" i="2"/>
  <c r="U28" i="2"/>
  <c r="T28" i="2"/>
  <c r="S28" i="2"/>
  <c r="R28" i="2"/>
  <c r="K28" i="2"/>
  <c r="J28" i="2"/>
  <c r="L28" i="2"/>
  <c r="M28" i="2"/>
  <c r="P28" i="2"/>
  <c r="O28" i="2"/>
  <c r="N28" i="2"/>
  <c r="F28" i="2"/>
  <c r="AB27" i="2"/>
  <c r="AA27" i="2"/>
  <c r="Z27" i="2"/>
  <c r="Y27" i="2"/>
  <c r="X27" i="2"/>
  <c r="U27" i="2"/>
  <c r="T27" i="2"/>
  <c r="S27" i="2"/>
  <c r="R27" i="2"/>
  <c r="K27" i="2"/>
  <c r="J27" i="2"/>
  <c r="L27" i="2"/>
  <c r="M27" i="2"/>
  <c r="P27" i="2"/>
  <c r="O27" i="2"/>
  <c r="N27" i="2"/>
  <c r="F27" i="2"/>
  <c r="AB26" i="2"/>
  <c r="AA26" i="2"/>
  <c r="Z26" i="2"/>
  <c r="Y26" i="2"/>
  <c r="X26" i="2"/>
  <c r="U26" i="2"/>
  <c r="T26" i="2"/>
  <c r="S26" i="2"/>
  <c r="R26" i="2"/>
  <c r="K26" i="2"/>
  <c r="J26" i="2"/>
  <c r="L26" i="2"/>
  <c r="M26" i="2"/>
  <c r="P26" i="2"/>
  <c r="O26" i="2"/>
  <c r="N26" i="2"/>
  <c r="F26" i="2"/>
  <c r="AB25" i="2"/>
  <c r="AA25" i="2"/>
  <c r="Z25" i="2"/>
  <c r="Y25" i="2"/>
  <c r="X25" i="2"/>
  <c r="U25" i="2"/>
  <c r="T25" i="2"/>
  <c r="S25" i="2"/>
  <c r="R25" i="2"/>
  <c r="K25" i="2"/>
  <c r="J25" i="2"/>
  <c r="L25" i="2"/>
  <c r="M25" i="2"/>
  <c r="P25" i="2"/>
  <c r="O25" i="2"/>
  <c r="N25" i="2"/>
  <c r="F25" i="2"/>
  <c r="AB24" i="2"/>
  <c r="AA24" i="2"/>
  <c r="Z24" i="2"/>
  <c r="Y24" i="2"/>
  <c r="X24" i="2"/>
  <c r="U24" i="2"/>
  <c r="T24" i="2"/>
  <c r="S24" i="2"/>
  <c r="R24" i="2"/>
  <c r="K24" i="2"/>
  <c r="J24" i="2"/>
  <c r="L24" i="2"/>
  <c r="M24" i="2"/>
  <c r="P24" i="2"/>
  <c r="O24" i="2"/>
  <c r="N24" i="2"/>
  <c r="F24" i="2"/>
  <c r="AB23" i="2"/>
  <c r="AA23" i="2"/>
  <c r="Z23" i="2"/>
  <c r="Y23" i="2"/>
  <c r="X23" i="2"/>
  <c r="U23" i="2"/>
  <c r="T23" i="2"/>
  <c r="S23" i="2"/>
  <c r="R23" i="2"/>
  <c r="K23" i="2"/>
  <c r="J23" i="2"/>
  <c r="L23" i="2"/>
  <c r="M23" i="2"/>
  <c r="P23" i="2"/>
  <c r="O23" i="2"/>
  <c r="N23" i="2"/>
  <c r="F23" i="2"/>
  <c r="AB22" i="2"/>
  <c r="AA22" i="2"/>
  <c r="Z22" i="2"/>
  <c r="Y22" i="2"/>
  <c r="X22" i="2"/>
  <c r="U22" i="2"/>
  <c r="T22" i="2"/>
  <c r="S22" i="2"/>
  <c r="R22" i="2"/>
  <c r="K22" i="2"/>
  <c r="J22" i="2"/>
  <c r="L22" i="2"/>
  <c r="M22" i="2"/>
  <c r="P22" i="2"/>
  <c r="O22" i="2"/>
  <c r="N22" i="2"/>
  <c r="F22" i="2"/>
  <c r="AB21" i="2"/>
  <c r="AA21" i="2"/>
  <c r="Z21" i="2"/>
  <c r="Y21" i="2"/>
  <c r="X21" i="2"/>
  <c r="U21" i="2"/>
  <c r="T21" i="2"/>
  <c r="S21" i="2"/>
  <c r="R21" i="2"/>
  <c r="K21" i="2"/>
  <c r="J21" i="2"/>
  <c r="L21" i="2"/>
  <c r="M21" i="2"/>
  <c r="P21" i="2"/>
  <c r="O21" i="2"/>
  <c r="N21" i="2"/>
  <c r="F21" i="2"/>
  <c r="AB20" i="2"/>
  <c r="AA20" i="2"/>
  <c r="Z20" i="2"/>
  <c r="Y20" i="2"/>
  <c r="X20" i="2"/>
  <c r="U20" i="2"/>
  <c r="T20" i="2"/>
  <c r="S20" i="2"/>
  <c r="R20" i="2"/>
  <c r="K20" i="2"/>
  <c r="J20" i="2"/>
  <c r="L20" i="2"/>
  <c r="M20" i="2"/>
  <c r="P20" i="2"/>
  <c r="O20" i="2"/>
  <c r="N20" i="2"/>
  <c r="F20" i="2"/>
  <c r="AB19" i="2"/>
  <c r="AA19" i="2"/>
  <c r="Z19" i="2"/>
  <c r="Y19" i="2"/>
  <c r="X19" i="2"/>
  <c r="U19" i="2"/>
  <c r="T19" i="2"/>
  <c r="S19" i="2"/>
  <c r="R19" i="2"/>
  <c r="K19" i="2"/>
  <c r="J19" i="2"/>
  <c r="L19" i="2"/>
  <c r="M19" i="2"/>
  <c r="P19" i="2"/>
  <c r="O19" i="2"/>
  <c r="N19" i="2"/>
  <c r="F19" i="2"/>
  <c r="AB18" i="2"/>
  <c r="AA18" i="2"/>
  <c r="Z18" i="2"/>
  <c r="Y18" i="2"/>
  <c r="X18" i="2"/>
  <c r="U18" i="2"/>
  <c r="T18" i="2"/>
  <c r="S18" i="2"/>
  <c r="R18" i="2"/>
  <c r="K18" i="2"/>
  <c r="J18" i="2"/>
  <c r="L18" i="2"/>
  <c r="M18" i="2"/>
  <c r="P18" i="2"/>
  <c r="O18" i="2"/>
  <c r="N18" i="2"/>
  <c r="F18" i="2"/>
  <c r="AB17" i="2"/>
  <c r="AA17" i="2"/>
  <c r="Z17" i="2"/>
  <c r="Y17" i="2"/>
  <c r="X17" i="2"/>
  <c r="U17" i="2"/>
  <c r="T17" i="2"/>
  <c r="S17" i="2"/>
  <c r="R17" i="2"/>
  <c r="K17" i="2"/>
  <c r="J17" i="2"/>
  <c r="L17" i="2"/>
  <c r="M17" i="2"/>
  <c r="P17" i="2"/>
  <c r="O17" i="2"/>
  <c r="N17" i="2"/>
  <c r="F17" i="2"/>
  <c r="AB16" i="2"/>
  <c r="AA16" i="2"/>
  <c r="Z16" i="2"/>
  <c r="Y16" i="2"/>
  <c r="X16" i="2"/>
  <c r="U16" i="2"/>
  <c r="T16" i="2"/>
  <c r="S16" i="2"/>
  <c r="R16" i="2"/>
  <c r="K16" i="2"/>
  <c r="J16" i="2"/>
  <c r="L16" i="2"/>
  <c r="M16" i="2"/>
  <c r="P16" i="2"/>
  <c r="O16" i="2"/>
  <c r="N16" i="2"/>
  <c r="F16" i="2"/>
  <c r="AB15" i="2"/>
  <c r="AA15" i="2"/>
  <c r="Z15" i="2"/>
  <c r="Y15" i="2"/>
  <c r="X15" i="2"/>
  <c r="U15" i="2"/>
  <c r="T15" i="2"/>
  <c r="S15" i="2"/>
  <c r="R15" i="2"/>
  <c r="K15" i="2"/>
  <c r="J15" i="2"/>
  <c r="L15" i="2"/>
  <c r="M15" i="2"/>
  <c r="P15" i="2"/>
  <c r="O15" i="2"/>
  <c r="N15" i="2"/>
  <c r="F15" i="2"/>
  <c r="AB14" i="2"/>
  <c r="AA14" i="2"/>
  <c r="Z14" i="2"/>
  <c r="Y14" i="2"/>
  <c r="X14" i="2"/>
  <c r="U14" i="2"/>
  <c r="T14" i="2"/>
  <c r="S14" i="2"/>
  <c r="R14" i="2"/>
  <c r="K14" i="2"/>
  <c r="J14" i="2"/>
  <c r="L14" i="2"/>
  <c r="M14" i="2"/>
  <c r="P14" i="2"/>
  <c r="O14" i="2"/>
  <c r="N14" i="2"/>
  <c r="F14" i="2"/>
  <c r="AB13" i="2"/>
  <c r="AA13" i="2"/>
  <c r="Z13" i="2"/>
  <c r="Y13" i="2"/>
  <c r="X13" i="2"/>
  <c r="U13" i="2"/>
  <c r="T13" i="2"/>
  <c r="S13" i="2"/>
  <c r="R13" i="2"/>
  <c r="K13" i="2"/>
  <c r="J13" i="2"/>
  <c r="L13" i="2"/>
  <c r="M13" i="2"/>
  <c r="P13" i="2"/>
  <c r="O13" i="2"/>
  <c r="N13" i="2"/>
  <c r="F13" i="2"/>
  <c r="AB12" i="2"/>
  <c r="AA12" i="2"/>
  <c r="Z12" i="2"/>
  <c r="Y12" i="2"/>
  <c r="X12" i="2"/>
  <c r="U12" i="2"/>
  <c r="T12" i="2"/>
  <c r="S12" i="2"/>
  <c r="R12" i="2"/>
  <c r="K12" i="2"/>
  <c r="J12" i="2"/>
  <c r="L12" i="2"/>
  <c r="M12" i="2"/>
  <c r="P12" i="2"/>
  <c r="O12" i="2"/>
  <c r="N12" i="2"/>
  <c r="F12" i="2"/>
  <c r="AB11" i="2"/>
  <c r="AA11" i="2"/>
  <c r="Z11" i="2"/>
  <c r="Y11" i="2"/>
  <c r="X11" i="2"/>
  <c r="U11" i="2"/>
  <c r="T11" i="2"/>
  <c r="S11" i="2"/>
  <c r="R11" i="2"/>
  <c r="K11" i="2"/>
  <c r="J11" i="2"/>
  <c r="L11" i="2"/>
  <c r="M11" i="2"/>
  <c r="P11" i="2"/>
  <c r="O11" i="2"/>
  <c r="N11" i="2"/>
  <c r="F11" i="2"/>
  <c r="AB10" i="2"/>
  <c r="AA10" i="2"/>
  <c r="Z10" i="2"/>
  <c r="Y10" i="2"/>
  <c r="X10" i="2"/>
  <c r="U10" i="2"/>
  <c r="T10" i="2"/>
  <c r="S10" i="2"/>
  <c r="R10" i="2"/>
  <c r="K10" i="2"/>
  <c r="J10" i="2"/>
  <c r="L10" i="2"/>
  <c r="M10" i="2"/>
  <c r="P10" i="2"/>
  <c r="O10" i="2"/>
  <c r="N10" i="2"/>
  <c r="F10" i="2"/>
  <c r="AB9" i="2"/>
  <c r="AA9" i="2"/>
  <c r="Z9" i="2"/>
  <c r="Y9" i="2"/>
  <c r="X9" i="2"/>
  <c r="U9" i="2"/>
  <c r="T9" i="2"/>
  <c r="S9" i="2"/>
  <c r="R9" i="2"/>
  <c r="K9" i="2"/>
  <c r="J9" i="2"/>
  <c r="L9" i="2"/>
  <c r="M9" i="2"/>
  <c r="P9" i="2"/>
  <c r="O9" i="2"/>
  <c r="N9" i="2"/>
  <c r="F9" i="2"/>
  <c r="AB8" i="2"/>
  <c r="AA8" i="2"/>
  <c r="Z8" i="2"/>
  <c r="Y8" i="2"/>
  <c r="X8" i="2"/>
  <c r="U8" i="2"/>
  <c r="T8" i="2"/>
  <c r="S8" i="2"/>
  <c r="R8" i="2"/>
  <c r="K8" i="2"/>
  <c r="J8" i="2"/>
  <c r="L8" i="2"/>
  <c r="M8" i="2"/>
  <c r="P8" i="2"/>
  <c r="O8" i="2"/>
  <c r="N8" i="2"/>
  <c r="F8" i="2"/>
  <c r="AB7" i="2"/>
  <c r="AA7" i="2"/>
  <c r="Z7" i="2"/>
  <c r="Y7" i="2"/>
  <c r="X7" i="2"/>
  <c r="U7" i="2"/>
  <c r="T7" i="2"/>
  <c r="S7" i="2"/>
  <c r="R7" i="2"/>
  <c r="K7" i="2"/>
  <c r="J7" i="2"/>
  <c r="L7" i="2"/>
  <c r="M7" i="2"/>
  <c r="P7" i="2"/>
  <c r="O7" i="2"/>
  <c r="N7" i="2"/>
  <c r="F7" i="2"/>
  <c r="AB6" i="2"/>
  <c r="AA6" i="2"/>
  <c r="Z6" i="2"/>
  <c r="Y6" i="2"/>
  <c r="X6" i="2"/>
  <c r="U6" i="2"/>
  <c r="T6" i="2"/>
  <c r="S6" i="2"/>
  <c r="R6" i="2"/>
  <c r="K6" i="2"/>
  <c r="J6" i="2"/>
  <c r="L6" i="2"/>
  <c r="M6" i="2"/>
  <c r="P6" i="2"/>
  <c r="O6" i="2"/>
  <c r="N6" i="2"/>
  <c r="F6" i="2"/>
  <c r="AB5" i="2"/>
  <c r="AA5" i="2"/>
  <c r="Z5" i="2"/>
  <c r="Y5" i="2"/>
  <c r="X5" i="2"/>
  <c r="U5" i="2"/>
  <c r="T5" i="2"/>
  <c r="S5" i="2"/>
  <c r="R5" i="2"/>
  <c r="K5" i="2"/>
  <c r="J5" i="2"/>
  <c r="L5" i="2"/>
  <c r="M5" i="2"/>
  <c r="P5" i="2"/>
  <c r="O5" i="2"/>
  <c r="N5" i="2"/>
  <c r="F5" i="2"/>
  <c r="AB4" i="2"/>
  <c r="AA4" i="2"/>
  <c r="Z4" i="2"/>
  <c r="Y4" i="2"/>
  <c r="X4" i="2"/>
  <c r="U4" i="2"/>
  <c r="T4" i="2"/>
  <c r="S4" i="2"/>
  <c r="R4" i="2"/>
  <c r="K4" i="2"/>
  <c r="J4" i="2"/>
  <c r="L4" i="2"/>
  <c r="M4" i="2"/>
  <c r="P4" i="2"/>
  <c r="O4" i="2"/>
  <c r="N4" i="2"/>
  <c r="F4" i="2"/>
  <c r="AB3" i="2"/>
  <c r="AA3" i="2"/>
  <c r="Z3" i="2"/>
  <c r="Y3" i="2"/>
  <c r="X3" i="2"/>
  <c r="U3" i="2"/>
  <c r="T3" i="2"/>
  <c r="S3" i="2"/>
  <c r="R3" i="2"/>
  <c r="K3" i="2"/>
  <c r="J3" i="2"/>
  <c r="L3" i="2"/>
  <c r="M3" i="2"/>
  <c r="P3" i="2"/>
  <c r="O3" i="2"/>
  <c r="N3" i="2"/>
  <c r="F3" i="2"/>
  <c r="AB2" i="2"/>
  <c r="AA2" i="2"/>
  <c r="Z2" i="2"/>
  <c r="Y2" i="2"/>
  <c r="X2" i="2"/>
  <c r="U2" i="2"/>
  <c r="T2" i="2"/>
  <c r="S2" i="2"/>
  <c r="R2" i="2"/>
  <c r="K2" i="2"/>
  <c r="J2" i="2"/>
  <c r="L2" i="2"/>
  <c r="M2" i="2"/>
  <c r="P2" i="2"/>
  <c r="O2" i="2"/>
  <c r="N2" i="2"/>
  <c r="F2" i="2"/>
  <c r="R1" i="1"/>
  <c r="Q1" i="1"/>
</calcChain>
</file>

<file path=xl/comments1.xml><?xml version="1.0" encoding="utf-8"?>
<comments xmlns="http://schemas.openxmlformats.org/spreadsheetml/2006/main">
  <authors>
    <author/>
  </authors>
  <commentList>
    <comment ref="A1" authorId="0">
      <text>
        <r>
          <rPr>
            <sz val="10"/>
            <color rgb="FF000000"/>
            <rFont val="Arial"/>
          </rPr>
          <t>Moveset ID, used for organization</t>
        </r>
      </text>
    </comment>
    <comment ref="B1" authorId="0">
      <text>
        <r>
          <rPr>
            <sz val="10"/>
            <color rgb="FF000000"/>
            <rFont val="Arial"/>
          </rPr>
          <t>Ranking of a Pokemon/Moveset's Gym Offense compared to all other Movesets for that Pokemon.</t>
        </r>
      </text>
    </comment>
    <comment ref="C1" authorId="0">
      <text>
        <r>
          <rPr>
            <sz val="10"/>
            <color rgb="FF000000"/>
            <rFont val="Arial"/>
          </rPr>
          <t>% of Gym Offense compared to the species's best Gym Offense moveset</t>
        </r>
      </text>
    </comment>
    <comment ref="D1" authorId="0">
      <text>
        <r>
          <rPr>
            <sz val="10"/>
            <color rgb="FF000000"/>
            <rFont val="Arial"/>
          </rPr>
          <t>Ranking of a Pokemon/Moveset's Gym Defense compared to all other Movesets for that Pokemon.</t>
        </r>
      </text>
    </comment>
    <comment ref="E1" authorId="0">
      <text>
        <r>
          <rPr>
            <sz val="10"/>
            <color rgb="FF000000"/>
            <rFont val="Arial"/>
          </rPr>
          <t>% of Gym Defense compared to the species's best Gym Defense moveset</t>
        </r>
      </text>
    </comment>
    <comment ref="F1" authorId="0">
      <text>
        <r>
          <rPr>
            <sz val="10"/>
            <color rgb="FF000000"/>
            <rFont val="Arial"/>
          </rPr>
          <t>Pokemon Number. Handy if you want to group a Pokemon's movesets together.</t>
        </r>
      </text>
    </comment>
    <comment ref="G1" authorId="0">
      <text>
        <r>
          <rPr>
            <sz val="10"/>
            <color rgb="FF000000"/>
            <rFont val="Arial"/>
          </rPr>
          <t>Pokemon Name. Handy for browsing or for finding all movesets of a Pokemon (using the Find functionality) when you're sorting.</t>
        </r>
      </text>
    </comment>
    <comment ref="H1" authorId="0">
      <text>
        <r>
          <rPr>
            <sz val="10"/>
            <color rgb="FF000000"/>
            <rFont val="Arial"/>
          </rPr>
          <t>Tankiness is basically Base HP * Base Def. An approximation of a Pokemon's relative ability to soak damage compared to other species.</t>
        </r>
      </text>
    </comment>
    <comment ref="I1" authorId="0">
      <text>
        <r>
          <rPr>
            <sz val="10"/>
            <color rgb="FF000000"/>
            <rFont val="Arial"/>
          </rPr>
          <t>Duel Ability is Tankiness * Gym Offense. A reasonable measure if you don't often/ever dodge, as then you can only attack for as long as you  can stay positive on HP.</t>
        </r>
      </text>
    </comment>
    <comment ref="J1" authorId="0">
      <text>
        <r>
          <rPr>
            <sz val="10"/>
            <color rgb="FF000000"/>
            <rFont val="Arial"/>
          </rPr>
          <t>Gym Offense takes the better of No Weave/Weave Damage over 100s and multiplies by the Pokemon's base attack to arrive at a ranking of raw damage output.</t>
        </r>
      </text>
    </comment>
    <comment ref="K1" authorId="0">
      <text>
        <r>
          <rPr>
            <sz val="10"/>
            <color rgb="FF000000"/>
            <rFont val="Arial"/>
          </rPr>
          <t>Gym Defense takes the calculated Gym Weave Damage over 100s and multiplies by Tankiness to arrive at a ranking of how much damage a Pokemon will output when defending a gym.</t>
        </r>
      </text>
    </comment>
    <comment ref="L1" authorId="0">
      <text>
        <r>
          <rPr>
            <sz val="10"/>
            <color rgb="FF000000"/>
            <rFont val="Arial"/>
          </rPr>
          <t>The Quick Attack in the moveset considered by the row.</t>
        </r>
      </text>
    </comment>
    <comment ref="M1" authorId="0">
      <text>
        <r>
          <rPr>
            <sz val="10"/>
            <color rgb="FF000000"/>
            <rFont val="Arial"/>
          </rPr>
          <t>No Weave Damage/100s is determined by figuring out the total Power achieved by doing nothing but spamming the basic attack over 100 seconds. It is highlighted in green if doing this is the best way to output damage for a moveset.</t>
        </r>
      </text>
    </comment>
    <comment ref="N1" authorId="0">
      <text>
        <r>
          <rPr>
            <sz val="10"/>
            <color rgb="FF000000"/>
            <rFont val="Arial"/>
          </rPr>
          <t>The Charge Attack in the moveset considered by the row.</t>
        </r>
      </text>
    </comment>
    <comment ref="O1" authorId="0">
      <text>
        <r>
          <rPr>
            <sz val="10"/>
            <color rgb="FF000000"/>
            <rFont val="Arial"/>
          </rPr>
          <t>Weave Damage/100s is determined by figuring out the total Power achieved over 100 seconds by using basic attack enough to charge up enough energy to do a charge attack, and then using charge attack as soon as possible to not waste energy. It is highlighted in green if doing this is the best way to output damage for a moveset.</t>
        </r>
      </text>
    </comment>
    <comment ref="P1" authorId="0">
      <text>
        <r>
          <rPr>
            <sz val="10"/>
            <color rgb="FF000000"/>
            <rFont val="Arial"/>
          </rPr>
          <t>Gym Weave Damage/100s is an approximation of damage output while defending a gym determined by taking into account the fact that gym defenders wait 2 seconds before initiating any attack after the first two.</t>
        </r>
      </text>
    </comment>
    <comment ref="T1" authorId="0">
      <text>
        <r>
          <rPr>
            <sz val="10"/>
            <color rgb="FF000000"/>
            <rFont val="Arial"/>
          </rPr>
          <t>Italics means that the associated Pokemon-moveset combo is no longer obtainable thru Pokemon caught today. Most recently relevant for the 8/19 species 
moveset shuffle.</t>
        </r>
      </text>
    </comment>
  </commentList>
</comments>
</file>

<file path=xl/comments2.xml><?xml version="1.0" encoding="utf-8"?>
<comments xmlns="http://schemas.openxmlformats.org/spreadsheetml/2006/main">
  <authors>
    <author/>
  </authors>
  <commentList>
    <comment ref="A1" authorId="0">
      <text>
        <r>
          <rPr>
            <sz val="10"/>
            <color rgb="FF000000"/>
            <rFont val="Arial"/>
          </rPr>
          <t>Moveset ID, used for organization</t>
        </r>
      </text>
    </comment>
    <comment ref="B1" authorId="0">
      <text>
        <r>
          <rPr>
            <sz val="10"/>
            <color rgb="FF000000"/>
            <rFont val="Arial"/>
          </rPr>
          <t>Ranking of a Pokemon/Moveset's Gym Offense compared to all other Movesets for that Pokemon.</t>
        </r>
      </text>
    </comment>
    <comment ref="C1" authorId="0">
      <text>
        <r>
          <rPr>
            <sz val="10"/>
            <color rgb="FF000000"/>
            <rFont val="Arial"/>
          </rPr>
          <t>% of Gym Offense compared to the species's best Gym Offense moveset</t>
        </r>
      </text>
    </comment>
    <comment ref="D1" authorId="0">
      <text>
        <r>
          <rPr>
            <sz val="10"/>
            <color rgb="FF000000"/>
            <rFont val="Arial"/>
          </rPr>
          <t>Ranking of a Pokemon/Moveset's Gym Defense compared to all other Movesets for that Pokemon.</t>
        </r>
      </text>
    </comment>
    <comment ref="E1" authorId="0">
      <text>
        <r>
          <rPr>
            <sz val="10"/>
            <color rgb="FF000000"/>
            <rFont val="Arial"/>
          </rPr>
          <t>% of Gym Defense compared to the species's best Gym Defense moveset</t>
        </r>
      </text>
    </comment>
    <comment ref="F1" authorId="0">
      <text>
        <r>
          <rPr>
            <sz val="10"/>
            <color rgb="FF000000"/>
            <rFont val="Arial"/>
          </rPr>
          <t>Pokemon Number. Handy if you want to group a Pokemon's movesets together.</t>
        </r>
      </text>
    </comment>
    <comment ref="G1" authorId="0">
      <text>
        <r>
          <rPr>
            <sz val="10"/>
            <color rgb="FF000000"/>
            <rFont val="Arial"/>
          </rPr>
          <t>Pokemon Name. Handy for browsing or for finding all movesets of a Pokemon (using the Find functionality) when you're sorting.</t>
        </r>
      </text>
    </comment>
    <comment ref="H1" authorId="0">
      <text>
        <r>
          <rPr>
            <sz val="10"/>
            <color rgb="FF000000"/>
            <rFont val="Arial"/>
          </rPr>
          <t>First type for the Pokemon. Our formula use this to check STAB in concert with the moves tables, but you can also sort on it if you want to.</t>
        </r>
      </text>
    </comment>
    <comment ref="I1" authorId="0">
      <text>
        <r>
          <rPr>
            <sz val="10"/>
            <color rgb="FF000000"/>
            <rFont val="Arial"/>
          </rPr>
          <t>Second type for the Pokemon. Our formula use this to check STAB in concert with the moves tables, but you can also sort on it if you want to.</t>
        </r>
      </text>
    </comment>
    <comment ref="J1" authorId="0">
      <text>
        <r>
          <rPr>
            <sz val="10"/>
            <color rgb="FF000000"/>
            <rFont val="Arial"/>
          </rPr>
          <t>Base HP for this species. Looked up from the Species Data sheet.</t>
        </r>
      </text>
    </comment>
    <comment ref="K1" authorId="0">
      <text>
        <r>
          <rPr>
            <sz val="10"/>
            <color rgb="FF000000"/>
            <rFont val="Arial"/>
          </rPr>
          <t>Base Atk for this species. Looked up from the Species Data sheet.</t>
        </r>
      </text>
    </comment>
    <comment ref="L1" authorId="0">
      <text>
        <r>
          <rPr>
            <sz val="10"/>
            <color rgb="FF000000"/>
            <rFont val="Arial"/>
          </rPr>
          <t>Base Def for this species. Looked up from the Species Data sheet.</t>
        </r>
      </text>
    </comment>
    <comment ref="M1" authorId="0">
      <text>
        <r>
          <rPr>
            <sz val="10"/>
            <color rgb="FF000000"/>
            <rFont val="Arial"/>
          </rPr>
          <t>Tankiness is basically Base HP * Base Def. An approximation of a Pokemon's relative ability to soak damage compared to other species.</t>
        </r>
      </text>
    </comment>
    <comment ref="N1" authorId="0">
      <text>
        <r>
          <rPr>
            <sz val="10"/>
            <color rgb="FF000000"/>
            <rFont val="Arial"/>
          </rPr>
          <t>Duel Ability is Tankiness * Gym Offense. A reasonable measure if you don't often/ever dodge, as then you can only attack for as long as you  can stay positive on HP.</t>
        </r>
      </text>
    </comment>
    <comment ref="O1" authorId="0">
      <text>
        <r>
          <rPr>
            <sz val="10"/>
            <color rgb="FF000000"/>
            <rFont val="Arial"/>
          </rPr>
          <t>Gym Offense takes the better of No Weave/Weave Damage over 100s and multiplies by the Pokemon's base attack to arrive at a ranking of raw damage output.</t>
        </r>
      </text>
    </comment>
    <comment ref="P1" authorId="0">
      <text>
        <r>
          <rPr>
            <sz val="10"/>
            <color rgb="FF000000"/>
            <rFont val="Arial"/>
          </rPr>
          <t>Gym Defense takes the calculated Gym Weave Damage over 100s and multiplies by Tankiness to arrive at a ranking of how much damage a Pokemon will output when defending a gym.</t>
        </r>
      </text>
    </comment>
    <comment ref="Q1" authorId="0">
      <text>
        <r>
          <rPr>
            <sz val="10"/>
            <color rgb="FF000000"/>
            <rFont val="Arial"/>
          </rPr>
          <t>The Quick Attack in the moveset considered by the row.</t>
        </r>
      </text>
    </comment>
    <comment ref="R1" authorId="0">
      <text>
        <r>
          <rPr>
            <sz val="10"/>
            <color rgb="FF000000"/>
            <rFont val="Arial"/>
          </rPr>
          <t>Power of the Basic Attack. Looked up from the Basic Moves sheet.</t>
        </r>
      </text>
    </comment>
    <comment ref="S1" authorId="0">
      <text>
        <r>
          <rPr>
            <sz val="10"/>
            <color rgb="FF000000"/>
            <rFont val="Arial"/>
          </rPr>
          <t>Whether or not the Basic Attack benefits from Same Type Attack Bonus (1 if so, 0 otherwise). Compares the Pokemon types columns to the looked-up move type from the Basic Moves sheet.</t>
        </r>
      </text>
    </comment>
    <comment ref="T1" authorId="0">
      <text>
        <r>
          <rPr>
            <sz val="10"/>
            <color rgb="FF000000"/>
            <rFont val="Arial"/>
          </rPr>
          <t>Attack animation duration of the Basic Attack. Determines how quickly you can do anything else (like use the move again) after you start. Looked up from the Basic Moves sheet.</t>
        </r>
      </text>
    </comment>
    <comment ref="U1" authorId="0">
      <text>
        <r>
          <rPr>
            <sz val="10"/>
            <color rgb="FF000000"/>
            <rFont val="Arial"/>
          </rPr>
          <t>Energy gained by using the Basic Attack. Looked up from the Basic Moves sheet.</t>
        </r>
      </text>
    </comment>
    <comment ref="V1" authorId="0">
      <text>
        <r>
          <rPr>
            <sz val="10"/>
            <color rgb="FF000000"/>
            <rFont val="Arial"/>
          </rPr>
          <t>No Weave Damage/100s is determined by figuring out the total Power achieved by doing nothing but spamming the basic attack over 100 seconds. It is highlighted in green if doing this is the best way to output damage for a moveset.</t>
        </r>
      </text>
    </comment>
    <comment ref="W1" authorId="0">
      <text>
        <r>
          <rPr>
            <sz val="10"/>
            <color rgb="FF000000"/>
            <rFont val="Arial"/>
          </rPr>
          <t>The Charge Attack in the moveset considered by the row.</t>
        </r>
      </text>
    </comment>
    <comment ref="X1" authorId="0">
      <text>
        <r>
          <rPr>
            <sz val="10"/>
            <color rgb="FF000000"/>
            <rFont val="Arial"/>
          </rPr>
          <t>Power of the Charged Attack. Looked up from the Basic Moves sheet.</t>
        </r>
      </text>
    </comment>
    <comment ref="Y1" authorId="0">
      <text>
        <r>
          <rPr>
            <sz val="10"/>
            <color rgb="FF000000"/>
            <rFont val="Arial"/>
          </rPr>
          <t>Whether or not the Charge Attack benefits from Same Type Attack Bonus (1 if so, 0 otherwise). Compares the Pokemon types columns to the looked-up move type from the Charged Moves sheet.</t>
        </r>
      </text>
    </comment>
    <comment ref="Z1" authorId="0">
      <text>
        <r>
          <rPr>
            <sz val="10"/>
            <color rgb="FF000000"/>
            <rFont val="Arial"/>
          </rPr>
          <t>The critical chance of the Charged Attack. Looked up from the Charged Moves sheet. Note that Basic Attacks can't crit.</t>
        </r>
      </text>
    </comment>
    <comment ref="AA1" authorId="0">
      <text>
        <r>
          <rPr>
            <sz val="10"/>
            <color rgb="FF000000"/>
            <rFont val="Arial"/>
          </rPr>
          <t>Attack animation duration of the Charged Attack. Determines how quickly you can do anything else (like use the move again) after you start. Looked up from the Charged Moves sheet.</t>
        </r>
      </text>
    </comment>
    <comment ref="AB1" authorId="0">
      <text>
        <r>
          <rPr>
            <sz val="10"/>
            <color rgb="FF000000"/>
            <rFont val="Arial"/>
          </rPr>
          <t>Energy spent in using the Charged Attack. Looked up from the Charged Moves sheet.</t>
        </r>
      </text>
    </comment>
    <comment ref="AC1" authorId="0">
      <text>
        <r>
          <rPr>
            <sz val="10"/>
            <color rgb="FF000000"/>
            <rFont val="Arial"/>
          </rPr>
          <t>How much Power is projected every time you use enough Basic Attacks to build the energy for one Charge Attack, then use the Charge Attack. For charge attacks with cost less than 100, this averages to respect leftover energy from over-generation.</t>
        </r>
      </text>
    </comment>
    <comment ref="AD1" authorId="0">
      <text>
        <r>
          <rPr>
            <sz val="10"/>
            <color rgb="FF000000"/>
            <rFont val="Arial"/>
          </rPr>
          <t>How long it takes to use enough Basic Attacks to build the energy for one Charge Attack, then use the Charge Attack. For charge attacks with cost less than 100, this averages to respect leftover energy from over-generation.</t>
        </r>
      </text>
    </comment>
    <comment ref="AE1" authorId="0">
      <text>
        <r>
          <rPr>
            <sz val="10"/>
            <color rgb="FF000000"/>
            <rFont val="Arial"/>
          </rPr>
          <t>Weave Damage/100s is determined by figuring out the total Power achieved over 100 seconds by using basic attack enough to charge up enough energy to do a charge attack, and then using charge attack as soon as possible to not waste energy. It is highlighted in green if doing this is the best way to output damage for a moveset.</t>
        </r>
      </text>
    </comment>
    <comment ref="AF1" authorId="0">
      <text>
        <r>
          <rPr>
            <sz val="10"/>
            <color rgb="FF000000"/>
            <rFont val="Arial"/>
          </rPr>
          <t>How long it takes for a gym defender (who waits an additional 2s between every action) to use enough Basic Attacks to build the energy for one Charge Attack, then use the Charge Attack. For charge attacks with cost less than 100, this averages to respect leftover energy from over-generation.</t>
        </r>
      </text>
    </comment>
    <comment ref="AG1" authorId="0">
      <text>
        <r>
          <rPr>
            <sz val="10"/>
            <color rgb="FF000000"/>
            <rFont val="Arial"/>
          </rPr>
          <t xml:space="preserve">Gym Weave Damage/100s is an approximation of damage output while defending a gym determined by taking into account the fact that gym defenders wait 2 seconds before initiating any attack after the first two. For charge attacks with cost less than 100, this averages to respect leftover energy from over-generation.
</t>
        </r>
      </text>
    </comment>
    <comment ref="AH1" authorId="0">
      <text>
        <r>
          <rPr>
            <sz val="10"/>
            <color rgb="FF000000"/>
            <rFont val="Arial"/>
          </rPr>
          <t>Italics means that the associated Pokemon-moveset combo is no longer obtainable thru Pokemon caught today. Most recently relevant for the 8/19 species 
moveset shuffle.</t>
        </r>
      </text>
    </comment>
  </commentList>
</comments>
</file>

<file path=xl/sharedStrings.xml><?xml version="1.0" encoding="utf-8"?>
<sst xmlns="http://schemas.openxmlformats.org/spreadsheetml/2006/main" count="12535" uniqueCount="2184">
  <si>
    <t>Name</t>
  </si>
  <si>
    <t>#</t>
  </si>
  <si>
    <t>HP Ratio</t>
  </si>
  <si>
    <t>Offense Rank</t>
  </si>
  <si>
    <t>%ile</t>
  </si>
  <si>
    <t>Defense Rank</t>
  </si>
  <si>
    <t>PKMN #</t>
  </si>
  <si>
    <t>Tankiness</t>
  </si>
  <si>
    <t>Attack Ratio</t>
  </si>
  <si>
    <t>Defense Ratio</t>
  </si>
  <si>
    <t>Min CP Cap</t>
  </si>
  <si>
    <t>Duel Ability</t>
  </si>
  <si>
    <t>Max CP Cap</t>
  </si>
  <si>
    <t>Gym Offense</t>
  </si>
  <si>
    <t>Gym Defense</t>
  </si>
  <si>
    <t>Basic Atk</t>
  </si>
  <si>
    <t>No Weave Dmg/100s</t>
  </si>
  <si>
    <t>Bulbasaur</t>
  </si>
  <si>
    <t>Type 1</t>
  </si>
  <si>
    <t>Type 2</t>
  </si>
  <si>
    <t>HP</t>
  </si>
  <si>
    <t>Charge Atk</t>
  </si>
  <si>
    <t>Atk</t>
  </si>
  <si>
    <t>Def</t>
  </si>
  <si>
    <t>Weave Damage/100s</t>
  </si>
  <si>
    <t>Gym Weave Damage/100s</t>
  </si>
  <si>
    <t>PW</t>
  </si>
  <si>
    <t>STAB?</t>
  </si>
  <si>
    <t>Spd (ms)</t>
  </si>
  <si>
    <t>NRG</t>
  </si>
  <si>
    <t>Crit%</t>
  </si>
  <si>
    <t>Average Weave Cycle Damage</t>
  </si>
  <si>
    <t>Average Weave Cycle Length (ms)</t>
  </si>
  <si>
    <t>Average Gym Weave Cycle Length (ms)</t>
  </si>
  <si>
    <t>Ivysaur</t>
  </si>
  <si>
    <t>Venusaur</t>
  </si>
  <si>
    <t>Charmander</t>
  </si>
  <si>
    <t>Why italics?</t>
  </si>
  <si>
    <t>Charmeleon</t>
  </si>
  <si>
    <t>Charizard</t>
  </si>
  <si>
    <t>Crit Damage Bonus</t>
  </si>
  <si>
    <t>Charge Delay (ms)</t>
  </si>
  <si>
    <t>Squirtle</t>
  </si>
  <si>
    <t>Wartortle</t>
  </si>
  <si>
    <t>Blastoise</t>
  </si>
  <si>
    <t>Caterpie</t>
  </si>
  <si>
    <t>Metapod</t>
  </si>
  <si>
    <t>Butterfree</t>
  </si>
  <si>
    <t>Mewtwo</t>
  </si>
  <si>
    <t>Weedle</t>
  </si>
  <si>
    <t>Kakuna</t>
  </si>
  <si>
    <t>Beedrill</t>
  </si>
  <si>
    <t>Psycho Cut</t>
  </si>
  <si>
    <t>Pidgey</t>
  </si>
  <si>
    <t>Hyper Beam</t>
  </si>
  <si>
    <t>Pidgeotto</t>
  </si>
  <si>
    <t>Psychic</t>
  </si>
  <si>
    <t>Pidgeot</t>
  </si>
  <si>
    <t>Dragonite</t>
  </si>
  <si>
    <t>Dragon Breath</t>
  </si>
  <si>
    <t>Dragon Pulse</t>
  </si>
  <si>
    <t>Rattata</t>
  </si>
  <si>
    <t>Confusion</t>
  </si>
  <si>
    <t>Raticate</t>
  </si>
  <si>
    <t>Shadow Ball</t>
  </si>
  <si>
    <t>Spearow</t>
  </si>
  <si>
    <t>Dragon Claw</t>
  </si>
  <si>
    <t>Fearow</t>
  </si>
  <si>
    <t>Ekans</t>
  </si>
  <si>
    <t>Arbok</t>
  </si>
  <si>
    <t>Pikachu</t>
  </si>
  <si>
    <t>Raichu</t>
  </si>
  <si>
    <t>Sandshrew</t>
  </si>
  <si>
    <t>Sandslash</t>
  </si>
  <si>
    <t>Nidoran F</t>
  </si>
  <si>
    <t>Nidorina</t>
  </si>
  <si>
    <t>Arcanine</t>
  </si>
  <si>
    <t>Nidoqueen</t>
  </si>
  <si>
    <t>Nidoran M</t>
  </si>
  <si>
    <t>Nidorino</t>
  </si>
  <si>
    <t>Nidoking</t>
  </si>
  <si>
    <t>Clefairy</t>
  </si>
  <si>
    <t>Clefable</t>
  </si>
  <si>
    <t>Fire Fang</t>
  </si>
  <si>
    <t>Vulpix</t>
  </si>
  <si>
    <t>Fire Blast</t>
  </si>
  <si>
    <t>Ninetales</t>
  </si>
  <si>
    <t>Jigglypuff</t>
  </si>
  <si>
    <t>Wigglytuff</t>
  </si>
  <si>
    <t>Zubat</t>
  </si>
  <si>
    <t>Golbat</t>
  </si>
  <si>
    <t>Oddish</t>
  </si>
  <si>
    <t>Gloom</t>
  </si>
  <si>
    <t>Exeggutor</t>
  </si>
  <si>
    <t>Zen Headbutt</t>
  </si>
  <si>
    <t>Vileplume</t>
  </si>
  <si>
    <t>Solar Beam</t>
  </si>
  <si>
    <t>Paras</t>
  </si>
  <si>
    <t>Parasect</t>
  </si>
  <si>
    <t>Venonat</t>
  </si>
  <si>
    <t>Venomoth</t>
  </si>
  <si>
    <t>Diglett</t>
  </si>
  <si>
    <t>Bite</t>
  </si>
  <si>
    <t>Dugtrio</t>
  </si>
  <si>
    <t>Meowth</t>
  </si>
  <si>
    <t>Wing Attack</t>
  </si>
  <si>
    <t>Persian</t>
  </si>
  <si>
    <t>Moltres</t>
  </si>
  <si>
    <t>Ember</t>
  </si>
  <si>
    <t>Psyduck</t>
  </si>
  <si>
    <t>Golduck</t>
  </si>
  <si>
    <t>Mankey</t>
  </si>
  <si>
    <t>Primeape</t>
  </si>
  <si>
    <t>Growlithe</t>
  </si>
  <si>
    <t>Flamethrower</t>
  </si>
  <si>
    <t>Poliwag</t>
  </si>
  <si>
    <t>Poliwhirl</t>
  </si>
  <si>
    <t>Poliwrath</t>
  </si>
  <si>
    <t>Abra</t>
  </si>
  <si>
    <t>Kadabra</t>
  </si>
  <si>
    <t>Alakazam</t>
  </si>
  <si>
    <t>Machop</t>
  </si>
  <si>
    <t>Flareon</t>
  </si>
  <si>
    <t>Machoke</t>
  </si>
  <si>
    <t>Machamp</t>
  </si>
  <si>
    <t>Bellsprout</t>
  </si>
  <si>
    <t>Weepinbell</t>
  </si>
  <si>
    <t>Victreebel</t>
  </si>
  <si>
    <t>Tentacool</t>
  </si>
  <si>
    <t>Tentacruel</t>
  </si>
  <si>
    <t>Geodude</t>
  </si>
  <si>
    <t>Graveler</t>
  </si>
  <si>
    <t>Acid</t>
  </si>
  <si>
    <t>Golem</t>
  </si>
  <si>
    <t>Ponyta</t>
  </si>
  <si>
    <t>Rapidash</t>
  </si>
  <si>
    <t>Slowpoke</t>
  </si>
  <si>
    <t>Razor Leaf</t>
  </si>
  <si>
    <t>Slowbro</t>
  </si>
  <si>
    <t>Steel Wing</t>
  </si>
  <si>
    <t>Magnemite</t>
  </si>
  <si>
    <t>Magneton</t>
  </si>
  <si>
    <t>Water Gun</t>
  </si>
  <si>
    <t>Hydro Pump</t>
  </si>
  <si>
    <t>Farfetch'd</t>
  </si>
  <si>
    <t>Doduo</t>
  </si>
  <si>
    <t>Dodrio</t>
  </si>
  <si>
    <t>Seel</t>
  </si>
  <si>
    <t>Dewgong</t>
  </si>
  <si>
    <t>Starmie</t>
  </si>
  <si>
    <t>Grimer</t>
  </si>
  <si>
    <t>Zapdos</t>
  </si>
  <si>
    <t>Muk</t>
  </si>
  <si>
    <t>Thunder Shock</t>
  </si>
  <si>
    <t>Thunder</t>
  </si>
  <si>
    <t>Mew</t>
  </si>
  <si>
    <t>Pound</t>
  </si>
  <si>
    <t>Shellder</t>
  </si>
  <si>
    <t>Cloyster</t>
  </si>
  <si>
    <t>Gastly</t>
  </si>
  <si>
    <t>Poison Jab</t>
  </si>
  <si>
    <t>Earthquake</t>
  </si>
  <si>
    <t>Haunter</t>
  </si>
  <si>
    <t>Blizzard</t>
  </si>
  <si>
    <t>Gengar</t>
  </si>
  <si>
    <t>Onix</t>
  </si>
  <si>
    <t>Drowzee</t>
  </si>
  <si>
    <t>Hypno</t>
  </si>
  <si>
    <t>Krabby</t>
  </si>
  <si>
    <t>Vine Whip</t>
  </si>
  <si>
    <t>Kingler</t>
  </si>
  <si>
    <t>Voltorb</t>
  </si>
  <si>
    <t>Electrode</t>
  </si>
  <si>
    <t>Exeggcute</t>
  </si>
  <si>
    <t>Cubone</t>
  </si>
  <si>
    <t>Marowak</t>
  </si>
  <si>
    <t>Hitmonlee</t>
  </si>
  <si>
    <t>Hitmonchan</t>
  </si>
  <si>
    <t>Seed Bomb</t>
  </si>
  <si>
    <t>Lickitung</t>
  </si>
  <si>
    <t>Heat Wave</t>
  </si>
  <si>
    <t>Koffing</t>
  </si>
  <si>
    <t>Thunderbolt</t>
  </si>
  <si>
    <t>Weezing</t>
  </si>
  <si>
    <t>Rhyhorn</t>
  </si>
  <si>
    <t>Rhydon</t>
  </si>
  <si>
    <t>Chansey</t>
  </si>
  <si>
    <t>Tangela</t>
  </si>
  <si>
    <t>Kangaskhan</t>
  </si>
  <si>
    <t>Horsea</t>
  </si>
  <si>
    <t>Seadra</t>
  </si>
  <si>
    <t>Goldeen</t>
  </si>
  <si>
    <t>Seaking</t>
  </si>
  <si>
    <t>Staryu</t>
  </si>
  <si>
    <t>Mr. Mime</t>
  </si>
  <si>
    <t>Scyther</t>
  </si>
  <si>
    <t>Jynx</t>
  </si>
  <si>
    <t>Electabuzz</t>
  </si>
  <si>
    <t>Magmar</t>
  </si>
  <si>
    <t>Pinsir</t>
  </si>
  <si>
    <t>Vaporeon</t>
  </si>
  <si>
    <t>Tauros</t>
  </si>
  <si>
    <t>Articuno</t>
  </si>
  <si>
    <t>Frost Breath</t>
  </si>
  <si>
    <t>Magikarp</t>
  </si>
  <si>
    <t>Gyarados</t>
  </si>
  <si>
    <t>Lapras</t>
  </si>
  <si>
    <t>Ditto</t>
  </si>
  <si>
    <t>Sludge Bomb</t>
  </si>
  <si>
    <t>Eevee</t>
  </si>
  <si>
    <t>Water</t>
  </si>
  <si>
    <t>Jolteon</t>
  </si>
  <si>
    <t>Porygon</t>
  </si>
  <si>
    <t>Omanyte</t>
  </si>
  <si>
    <t>Omastar</t>
  </si>
  <si>
    <t>Kabuto</t>
  </si>
  <si>
    <t>Ice</t>
  </si>
  <si>
    <t>Kabutops</t>
  </si>
  <si>
    <t>Aerodactyl</t>
  </si>
  <si>
    <t>Snorlax</t>
  </si>
  <si>
    <t>Dratini</t>
  </si>
  <si>
    <t>Dragonair</t>
  </si>
  <si>
    <t>Ice Shard</t>
  </si>
  <si>
    <t>Shadow Claw</t>
  </si>
  <si>
    <t>Ice Beam</t>
  </si>
  <si>
    <t>Leaf Blade</t>
  </si>
  <si>
    <t>Dragon</t>
  </si>
  <si>
    <t>Flying</t>
  </si>
  <si>
    <t>Bulldoze</t>
  </si>
  <si>
    <t>Hurricane</t>
  </si>
  <si>
    <t>ID</t>
  </si>
  <si>
    <t>Type</t>
  </si>
  <si>
    <t>StaminaLossScalar (unsure if matters)</t>
  </si>
  <si>
    <t>Duration (ms)</t>
  </si>
  <si>
    <t>Damage Window (ms)</t>
  </si>
  <si>
    <t>Spark</t>
  </si>
  <si>
    <t>NRGPS</t>
  </si>
  <si>
    <t>DPS</t>
  </si>
  <si>
    <t>StaminaLossScalar is always 0.01</t>
  </si>
  <si>
    <t>DamageWindow is always 200ms</t>
  </si>
  <si>
    <t>Fury Cutter</t>
  </si>
  <si>
    <t>Bug</t>
  </si>
  <si>
    <t>Bug Bite</t>
  </si>
  <si>
    <t>Dark</t>
  </si>
  <si>
    <t>Sucker Punch</t>
  </si>
  <si>
    <t>Electric</t>
  </si>
  <si>
    <t>Low Kick</t>
  </si>
  <si>
    <t>Fighting</t>
  </si>
  <si>
    <t>Karate Chop</t>
  </si>
  <si>
    <t>Fire</t>
  </si>
  <si>
    <t>Peck</t>
  </si>
  <si>
    <t>Lick</t>
  </si>
  <si>
    <t>Ghost</t>
  </si>
  <si>
    <t>Grass</t>
  </si>
  <si>
    <t>Mud Shot</t>
  </si>
  <si>
    <t>Ground</t>
  </si>
  <si>
    <t>Quick Attack</t>
  </si>
  <si>
    <t>Normal</t>
  </si>
  <si>
    <t>Scratch</t>
  </si>
  <si>
    <t>Tackle</t>
  </si>
  <si>
    <t>Petal Blizzard</t>
  </si>
  <si>
    <t>Cut</t>
  </si>
  <si>
    <t>Poison</t>
  </si>
  <si>
    <t>Rock Throw</t>
  </si>
  <si>
    <t>Rock</t>
  </si>
  <si>
    <t>Metal Claw</t>
  </si>
  <si>
    <t>Steel</t>
  </si>
  <si>
    <t>Bullet Punch</t>
  </si>
  <si>
    <t>Splash</t>
  </si>
  <si>
    <t>Water Gun (Blastoise)</t>
  </si>
  <si>
    <t>Mud Slap</t>
  </si>
  <si>
    <t>Poison Sting</t>
  </si>
  <si>
    <t>Bubble</t>
  </si>
  <si>
    <t>Feint Attack</t>
  </si>
  <si>
    <t>Rock Smash</t>
  </si>
  <si>
    <t>Sludge Wave</t>
  </si>
  <si>
    <t>StaminaLossScalar</t>
  </si>
  <si>
    <t>HealScalar</t>
  </si>
  <si>
    <t>Dodge Window (ms)</t>
  </si>
  <si>
    <t>NRG Cost</t>
  </si>
  <si>
    <t>Wrap</t>
  </si>
  <si>
    <t>Dark Pulse</t>
  </si>
  <si>
    <t>Sludge</t>
  </si>
  <si>
    <t>Vice Grip</t>
  </si>
  <si>
    <t>Flame Wheel</t>
  </si>
  <si>
    <t>Megahorn</t>
  </si>
  <si>
    <t>Dig</t>
  </si>
  <si>
    <t>Cross Chop</t>
  </si>
  <si>
    <t>Psybeam</t>
  </si>
  <si>
    <t>Stone Edge</t>
  </si>
  <si>
    <t>Ice Punch</t>
  </si>
  <si>
    <t>Heart Stamp</t>
  </si>
  <si>
    <t>Discharge</t>
  </si>
  <si>
    <t>Flash Cannon</t>
  </si>
  <si>
    <t>Drill Peck</t>
  </si>
  <si>
    <t>Aerial Ace</t>
  </si>
  <si>
    <t>Drill Run</t>
  </si>
  <si>
    <t>Mega Drain</t>
  </si>
  <si>
    <t>Bug Buzz</t>
  </si>
  <si>
    <t>Poison Fang</t>
  </si>
  <si>
    <t>Night Slash</t>
  </si>
  <si>
    <t>Bubble Beam</t>
  </si>
  <si>
    <t>Submission</t>
  </si>
  <si>
    <t>Low Sweep</t>
  </si>
  <si>
    <t>Aqua Jet</t>
  </si>
  <si>
    <t>Aqua Tail</t>
  </si>
  <si>
    <t>Psyshock</t>
  </si>
  <si>
    <t>Ancient Power</t>
  </si>
  <si>
    <t>Rock Tomb</t>
  </si>
  <si>
    <t>Rock Slide</t>
  </si>
  <si>
    <t>Power Gem</t>
  </si>
  <si>
    <t>Shadow Sneak</t>
  </si>
  <si>
    <t>Shadow Punch</t>
  </si>
  <si>
    <t>Ominous Wind</t>
  </si>
  <si>
    <t>Magnet Bomb</t>
  </si>
  <si>
    <t>Iron Head</t>
  </si>
  <si>
    <t>Parabolic Charge</t>
  </si>
  <si>
    <t>Thunder Punch</t>
  </si>
  <si>
    <t>Twister</t>
  </si>
  <si>
    <t>Disarming Voice</t>
  </si>
  <si>
    <t>Fairy</t>
  </si>
  <si>
    <t>Draining Kiss</t>
  </si>
  <si>
    <t>Dazzling Gleam</t>
  </si>
  <si>
    <t>Moonblast</t>
  </si>
  <si>
    <t>Play Rough</t>
  </si>
  <si>
    <t>Cross Poison</t>
  </si>
  <si>
    <t>Gunk Shot</t>
  </si>
  <si>
    <t>Bone Club</t>
  </si>
  <si>
    <t>Mud Bomb</t>
  </si>
  <si>
    <t>Signal Beam</t>
  </si>
  <si>
    <t>X-Scissor</t>
  </si>
  <si>
    <t>Flame Charge</t>
  </si>
  <si>
    <t>Flame Burst</t>
  </si>
  <si>
    <t>Brine</t>
  </si>
  <si>
    <t>Water Pulse</t>
  </si>
  <si>
    <t>Scald</t>
  </si>
  <si>
    <t>Psystrike</t>
  </si>
  <si>
    <t>Icy Wind</t>
  </si>
  <si>
    <t>Giga Drain</t>
  </si>
  <si>
    <t>Fire Punch</t>
  </si>
  <si>
    <t>Power Whip</t>
  </si>
  <si>
    <t>Air Cutter</t>
  </si>
  <si>
    <t>Brick Break</t>
  </si>
  <si>
    <t>Swift</t>
  </si>
  <si>
    <t>Horn Attack</t>
  </si>
  <si>
    <t>Stomp</t>
  </si>
  <si>
    <t>Hyper Fang</t>
  </si>
  <si>
    <t>Body Slam</t>
  </si>
  <si>
    <t>Rest</t>
  </si>
  <si>
    <t>Struggle</t>
  </si>
  <si>
    <t>Scald (Blastoise)</t>
  </si>
  <si>
    <t>Hydro Pump (Blastoise)</t>
  </si>
  <si>
    <t>Wrap (Green)</t>
  </si>
  <si>
    <t>Wrap (Pink)</t>
  </si>
  <si>
    <t>1237.5</t>
  </si>
  <si>
    <t>135.7142857</t>
  </si>
  <si>
    <t>8692.857143</t>
  </si>
  <si>
    <t>1543.75</t>
  </si>
  <si>
    <t>15835.71429</t>
  </si>
  <si>
    <t>825</t>
  </si>
  <si>
    <t>89.19642857</t>
  </si>
  <si>
    <t>7139.285714</t>
  </si>
  <si>
    <t>1248.75</t>
  </si>
  <si>
    <t>11853.57143</t>
  </si>
  <si>
    <t>735</t>
  </si>
  <si>
    <t>270</t>
  </si>
  <si>
    <t>17580</t>
  </si>
  <si>
    <t>1500</t>
  </si>
  <si>
    <t>33580</t>
  </si>
  <si>
    <t>708.75</t>
  </si>
  <si>
    <t>1331.25</t>
  </si>
  <si>
    <t>159.375</t>
  </si>
  <si>
    <t>9983.333333</t>
  </si>
  <si>
    <t>1581.25</t>
  </si>
  <si>
    <t>18316.66667</t>
  </si>
  <si>
    <t>837.5</t>
  </si>
  <si>
    <t>1125</t>
  </si>
  <si>
    <t>143.75</t>
  </si>
  <si>
    <t>9641.666667</t>
  </si>
  <si>
    <t>1472.5</t>
  </si>
  <si>
    <t>17975</t>
  </si>
  <si>
    <t>751.25</t>
  </si>
  <si>
    <t>143.125</t>
  </si>
  <si>
    <t>9933.333333</t>
  </si>
  <si>
    <t>1437.5</t>
  </si>
  <si>
    <t>18266.66667</t>
  </si>
  <si>
    <t>756.25</t>
  </si>
  <si>
    <t>1531.25</t>
  </si>
  <si>
    <t>131.25</t>
  </si>
  <si>
    <t>7371.428571</t>
  </si>
  <si>
    <t>1768.75</t>
  </si>
  <si>
    <t>21657.14286</t>
  </si>
  <si>
    <t>563.75</t>
  </si>
  <si>
    <t>1343.75</t>
  </si>
  <si>
    <t>237.5</t>
  </si>
  <si>
    <t>13500</t>
  </si>
  <si>
    <t>1725</t>
  </si>
  <si>
    <t>21500</t>
  </si>
  <si>
    <t>1043.75</t>
  </si>
  <si>
    <t>293.75</t>
  </si>
  <si>
    <t>17000</t>
  </si>
  <si>
    <t>1656.25</t>
  </si>
  <si>
    <t>35000</t>
  </si>
  <si>
    <t>737.5</t>
  </si>
  <si>
    <t>1140</t>
  </si>
  <si>
    <t>294</t>
  </si>
  <si>
    <t>18100</t>
  </si>
  <si>
    <t>1578</t>
  </si>
  <si>
    <t>42100</t>
  </si>
  <si>
    <t>648</t>
  </si>
  <si>
    <t>251.25</t>
  </si>
  <si>
    <t>14050</t>
  </si>
  <si>
    <t>1776.25</t>
  </si>
  <si>
    <t>44050</t>
  </si>
  <si>
    <t>537.5</t>
  </si>
  <si>
    <t>86.25</t>
  </si>
  <si>
    <t>6267.142857</t>
  </si>
  <si>
    <t>1383.75</t>
  </si>
  <si>
    <t>15695.71429</t>
  </si>
  <si>
    <t>532.5</t>
  </si>
  <si>
    <t>106.25</t>
  </si>
  <si>
    <t>7541.666667</t>
  </si>
  <si>
    <t>1393.75</t>
  </si>
  <si>
    <t>15875</t>
  </si>
  <si>
    <t>652.5</t>
  </si>
  <si>
    <t>78.75</t>
  </si>
  <si>
    <t>5636</t>
  </si>
  <si>
    <t>1387.5</t>
  </si>
  <si>
    <t>8276</t>
  </si>
  <si>
    <t>950</t>
  </si>
  <si>
    <t>116.6666667</t>
  </si>
  <si>
    <t>7893.333333</t>
  </si>
  <si>
    <t>1452</t>
  </si>
  <si>
    <t>19004.44444</t>
  </si>
  <si>
    <t>598</t>
  </si>
  <si>
    <t>255</t>
  </si>
  <si>
    <t>17470</t>
  </si>
  <si>
    <t>1410</t>
  </si>
  <si>
    <t>35470</t>
  </si>
  <si>
    <t>630</t>
  </si>
  <si>
    <t>161.6071429</t>
  </si>
  <si>
    <t>9935.714286</t>
  </si>
  <si>
    <t>1622.5</t>
  </si>
  <si>
    <t>24221.42857</t>
  </si>
  <si>
    <t>651.25</t>
  </si>
  <si>
    <t>1187.5</t>
  </si>
  <si>
    <t>8650</t>
  </si>
  <si>
    <t>1493.75</t>
  </si>
  <si>
    <t>18650</t>
  </si>
  <si>
    <t>681.25</t>
  </si>
  <si>
    <t>94.19642857</t>
  </si>
  <si>
    <t>6459.285714</t>
  </si>
  <si>
    <t>1443.75</t>
  </si>
  <si>
    <t>11173.57143</t>
  </si>
  <si>
    <t>793.75</t>
  </si>
  <si>
    <t>244</t>
  </si>
  <si>
    <t>17300</t>
  </si>
  <si>
    <t>1364</t>
  </si>
  <si>
    <t>41300</t>
  </si>
  <si>
    <t>548</t>
  </si>
  <si>
    <t>16550</t>
  </si>
  <si>
    <t>1762.5</t>
  </si>
  <si>
    <t>46550</t>
  </si>
  <si>
    <t>610</t>
  </si>
  <si>
    <t>7036</t>
  </si>
  <si>
    <t>1223.75</t>
  </si>
  <si>
    <t>9676</t>
  </si>
  <si>
    <t>856.25</t>
  </si>
  <si>
    <t>300</t>
  </si>
  <si>
    <t>17480</t>
  </si>
  <si>
    <t>1650</t>
  </si>
  <si>
    <t>33480</t>
  </si>
  <si>
    <t>768.75</t>
  </si>
  <si>
    <t>134.8214286</t>
  </si>
  <si>
    <t>7671.428571</t>
  </si>
  <si>
    <t>1753.75</t>
  </si>
  <si>
    <t>21957.14286</t>
  </si>
  <si>
    <t>572.5</t>
  </si>
  <si>
    <t>145.3571429</t>
  </si>
  <si>
    <t>9885.714286</t>
  </si>
  <si>
    <t>1460</t>
  </si>
  <si>
    <t>24171.42857</t>
  </si>
  <si>
    <t>586.25</t>
  </si>
  <si>
    <t>1425</t>
  </si>
  <si>
    <t>105</t>
  </si>
  <si>
    <t>6750</t>
  </si>
  <si>
    <t>1540</t>
  </si>
  <si>
    <t>14083.33333</t>
  </si>
  <si>
    <t>740</t>
  </si>
  <si>
    <t>330</t>
  </si>
  <si>
    <t>18000</t>
  </si>
  <si>
    <t>1785</t>
  </si>
  <si>
    <t>42000</t>
  </si>
  <si>
    <t>1275</t>
  </si>
  <si>
    <t>9741.666667</t>
  </si>
  <si>
    <t>1618.75</t>
  </si>
  <si>
    <t>18075</t>
  </si>
  <si>
    <t>250</t>
  </si>
  <si>
    <t>15100</t>
  </si>
  <si>
    <t>1600</t>
  </si>
  <si>
    <t>35100</t>
  </si>
  <si>
    <t>612.5</t>
  </si>
  <si>
    <t>131.9642857</t>
  </si>
  <si>
    <t>9542.857143</t>
  </si>
  <si>
    <t>1362.5</t>
  </si>
  <si>
    <t>16685.71429</t>
  </si>
  <si>
    <t>77.23214286</t>
  </si>
  <si>
    <t>6496.428571</t>
  </si>
  <si>
    <t>1181.25</t>
  </si>
  <si>
    <t>10067.85714</t>
  </si>
  <si>
    <t>731.25</t>
  </si>
  <si>
    <t>146.875</t>
  </si>
  <si>
    <t>9141.666667</t>
  </si>
  <si>
    <t>1568.75</t>
  </si>
  <si>
    <t>17475</t>
  </si>
  <si>
    <t>152.0833333</t>
  </si>
  <si>
    <t>9133.333333</t>
  </si>
  <si>
    <t>1632.5</t>
  </si>
  <si>
    <t>20244.44444</t>
  </si>
  <si>
    <t>695</t>
  </si>
  <si>
    <t>1295</t>
  </si>
  <si>
    <t>118.75</t>
  </si>
  <si>
    <t>7157.142857</t>
  </si>
  <si>
    <t>1628.75</t>
  </si>
  <si>
    <t>21442.85714</t>
  </si>
  <si>
    <t>513</t>
  </si>
  <si>
    <t>1000</t>
  </si>
  <si>
    <t>235</t>
  </si>
  <si>
    <t>14000</t>
  </si>
  <si>
    <t>1665</t>
  </si>
  <si>
    <t>48000</t>
  </si>
  <si>
    <t>475</t>
  </si>
  <si>
    <t>318.75</t>
  </si>
  <si>
    <t>18450</t>
  </si>
  <si>
    <t>1687.5</t>
  </si>
  <si>
    <t>36450</t>
  </si>
  <si>
    <t>232.5</t>
  </si>
  <si>
    <t>13000</t>
  </si>
  <si>
    <t>43000</t>
  </si>
  <si>
    <t>502.5</t>
  </si>
  <si>
    <t>1487.5</t>
  </si>
  <si>
    <t>1681.25</t>
  </si>
  <si>
    <t>21150</t>
  </si>
  <si>
    <t>650</t>
  </si>
  <si>
    <t>225</t>
  </si>
  <si>
    <t>14800</t>
  </si>
  <si>
    <t>1475</t>
  </si>
  <si>
    <t>34800</t>
  </si>
  <si>
    <t>562.5</t>
  </si>
  <si>
    <t>287.5</t>
  </si>
  <si>
    <t>15520</t>
  </si>
  <si>
    <t>1825</t>
  </si>
  <si>
    <t>41520</t>
  </si>
  <si>
    <t>637.5</t>
  </si>
  <si>
    <t>97.32142857</t>
  </si>
  <si>
    <t>5571.428571</t>
  </si>
  <si>
    <t>1733.75</t>
  </si>
  <si>
    <t>19857.14286</t>
  </si>
  <si>
    <t>488.75</t>
  </si>
  <si>
    <t>1645</t>
  </si>
  <si>
    <t>43500</t>
  </si>
  <si>
    <t>485</t>
  </si>
  <si>
    <t>13600</t>
  </si>
  <si>
    <t>1631</t>
  </si>
  <si>
    <t>43600</t>
  </si>
  <si>
    <t>94.5</t>
  </si>
  <si>
    <t>7465</t>
  </si>
  <si>
    <t>1260</t>
  </si>
  <si>
    <t>14065</t>
  </si>
  <si>
    <t>660</t>
  </si>
  <si>
    <t>115</t>
  </si>
  <si>
    <t>7957.142857</t>
  </si>
  <si>
    <t>1438</t>
  </si>
  <si>
    <t>22242.85714</t>
  </si>
  <si>
    <t>484</t>
  </si>
  <si>
    <t>14400</t>
  </si>
  <si>
    <t>1605</t>
  </si>
  <si>
    <t>34400</t>
  </si>
  <si>
    <t>625</t>
  </si>
  <si>
    <t>1037.5</t>
  </si>
  <si>
    <t>107.8125</t>
  </si>
  <si>
    <t>6950</t>
  </si>
  <si>
    <t>1537.5</t>
  </si>
  <si>
    <t>19450</t>
  </si>
  <si>
    <t>543.75</t>
  </si>
  <si>
    <t>63.39285714</t>
  </si>
  <si>
    <t>6614.285714</t>
  </si>
  <si>
    <t>952.5</t>
  </si>
  <si>
    <t>12328.57143</t>
  </si>
  <si>
    <t>508.75</t>
  </si>
  <si>
    <t>231.25</t>
  </si>
  <si>
    <t>1633.75</t>
  </si>
  <si>
    <t>34000</t>
  </si>
  <si>
    <t>1095</t>
  </si>
  <si>
    <t>95.5</t>
  </si>
  <si>
    <t>6692</t>
  </si>
  <si>
    <t>1400</t>
  </si>
  <si>
    <t>11092</t>
  </si>
  <si>
    <t>847.5</t>
  </si>
  <si>
    <t>275</t>
  </si>
  <si>
    <t>15200</t>
  </si>
  <si>
    <t>1770</t>
  </si>
  <si>
    <t>35200</t>
  </si>
  <si>
    <t>685</t>
  </si>
  <si>
    <t>205</t>
  </si>
  <si>
    <t>12800</t>
  </si>
  <si>
    <t>1568</t>
  </si>
  <si>
    <t>42800</t>
  </si>
  <si>
    <t>445</t>
  </si>
  <si>
    <t>12900</t>
  </si>
  <si>
    <t>1554</t>
  </si>
  <si>
    <t>42900</t>
  </si>
  <si>
    <t>12700</t>
  </si>
  <si>
    <t>1575</t>
  </si>
  <si>
    <t>42700</t>
  </si>
  <si>
    <t>12500</t>
  </si>
  <si>
    <t>1640</t>
  </si>
  <si>
    <t>42500</t>
  </si>
  <si>
    <t>9341.666667</t>
  </si>
  <si>
    <t>1550</t>
  </si>
  <si>
    <t>17675</t>
  </si>
  <si>
    <t>6759.285714</t>
  </si>
  <si>
    <t>1375</t>
  </si>
  <si>
    <t>11473.57143</t>
  </si>
  <si>
    <t>1147.5</t>
  </si>
  <si>
    <t>602.5</t>
  </si>
  <si>
    <t>70.53571429</t>
  </si>
  <si>
    <t>5585.714286</t>
  </si>
  <si>
    <t>1268.75</t>
  </si>
  <si>
    <t>12728.57143</t>
  </si>
  <si>
    <t>523.75</t>
  </si>
  <si>
    <t>16850</t>
  </si>
  <si>
    <t>1675</t>
  </si>
  <si>
    <t>34850</t>
  </si>
  <si>
    <t>8950</t>
  </si>
  <si>
    <t>1593.75</t>
  </si>
  <si>
    <t>18950</t>
  </si>
  <si>
    <t>230</t>
  </si>
  <si>
    <t>14220</t>
  </si>
  <si>
    <t>1610</t>
  </si>
  <si>
    <t>28220</t>
  </si>
  <si>
    <t>750</t>
  </si>
  <si>
    <t>74.0625</t>
  </si>
  <si>
    <t>6525</t>
  </si>
  <si>
    <t>1137.5</t>
  </si>
  <si>
    <t>12775</t>
  </si>
  <si>
    <t>557.5</t>
  </si>
  <si>
    <t>112.75</t>
  </si>
  <si>
    <t>8550</t>
  </si>
  <si>
    <t>1308.25</t>
  </si>
  <si>
    <t>15883.33333</t>
  </si>
  <si>
    <t>688.5</t>
  </si>
  <si>
    <t>82.8125</t>
  </si>
  <si>
    <t>6912.5</t>
  </si>
  <si>
    <t>1193.75</t>
  </si>
  <si>
    <t>11079.16667</t>
  </si>
  <si>
    <t>11800</t>
  </si>
  <si>
    <t>1882.5</t>
  </si>
  <si>
    <t>41800</t>
  </si>
  <si>
    <t>495</t>
  </si>
  <si>
    <t>190</t>
  </si>
  <si>
    <t>1470</t>
  </si>
  <si>
    <t>415</t>
  </si>
  <si>
    <t>69.53125</t>
  </si>
  <si>
    <t>5475</t>
  </si>
  <si>
    <t>1262.5</t>
  </si>
  <si>
    <t>13725</t>
  </si>
  <si>
    <t>493.75</t>
  </si>
  <si>
    <t>185</t>
  </si>
  <si>
    <t>412</t>
  </si>
  <si>
    <t>109.8214286</t>
  </si>
  <si>
    <t>6421.428571</t>
  </si>
  <si>
    <t>1698.75</t>
  </si>
  <si>
    <t>20707.14286</t>
  </si>
  <si>
    <t>487.5</t>
  </si>
  <si>
    <t>91.66666667</t>
  </si>
  <si>
    <t>6226.666667</t>
  </si>
  <si>
    <t>22893.33333</t>
  </si>
  <si>
    <t>380</t>
  </si>
  <si>
    <t>13200</t>
  </si>
  <si>
    <t>1370</t>
  </si>
  <si>
    <t>47200</t>
  </si>
  <si>
    <t>268.75</t>
  </si>
  <si>
    <t>15750</t>
  </si>
  <si>
    <t>33750</t>
  </si>
  <si>
    <t>706.25</t>
  </si>
  <si>
    <t>212.5</t>
  </si>
  <si>
    <t>550</t>
  </si>
  <si>
    <t>62.5</t>
  </si>
  <si>
    <t>5183.333333</t>
  </si>
  <si>
    <t>8516.666667</t>
  </si>
  <si>
    <t>718.75</t>
  </si>
  <si>
    <t>68.75</t>
  </si>
  <si>
    <t>6366.666667</t>
  </si>
  <si>
    <t>1076.25</t>
  </si>
  <si>
    <t>9700</t>
  </si>
  <si>
    <t>692.5</t>
  </si>
  <si>
    <t>13120</t>
  </si>
  <si>
    <t>1525</t>
  </si>
  <si>
    <t>27120</t>
  </si>
  <si>
    <t>690</t>
  </si>
  <si>
    <t>14100</t>
  </si>
  <si>
    <t>1625</t>
  </si>
  <si>
    <t>34100</t>
  </si>
  <si>
    <t>1338.75</t>
  </si>
  <si>
    <t>8342.857143</t>
  </si>
  <si>
    <t>1690</t>
  </si>
  <si>
    <t>22628.57143</t>
  </si>
  <si>
    <t>605</t>
  </si>
  <si>
    <t>206.25</t>
  </si>
  <si>
    <t>1456.25</t>
  </si>
  <si>
    <t>15900</t>
  </si>
  <si>
    <t>1700</t>
  </si>
  <si>
    <t>35900</t>
  </si>
  <si>
    <t>662.5</t>
  </si>
  <si>
    <t>990</t>
  </si>
  <si>
    <t>16380</t>
  </si>
  <si>
    <t>32380</t>
  </si>
  <si>
    <t>697.5</t>
  </si>
  <si>
    <t>253.75</t>
  </si>
  <si>
    <t>17650</t>
  </si>
  <si>
    <t>1418.75</t>
  </si>
  <si>
    <t>35650</t>
  </si>
  <si>
    <t>657.5</t>
  </si>
  <si>
    <t>95.35714286</t>
  </si>
  <si>
    <t>6757.142857</t>
  </si>
  <si>
    <t>16185.71429</t>
  </si>
  <si>
    <t>577.5</t>
  </si>
  <si>
    <t>1496.25</t>
  </si>
  <si>
    <t>149.1071429</t>
  </si>
  <si>
    <t>8757.142857</t>
  </si>
  <si>
    <t>23042.85714</t>
  </si>
  <si>
    <t>623.75</t>
  </si>
  <si>
    <t>12600</t>
  </si>
  <si>
    <t>1562.5</t>
  </si>
  <si>
    <t>38600</t>
  </si>
  <si>
    <t>462.5</t>
  </si>
  <si>
    <t>1110</t>
  </si>
  <si>
    <t>5412.5</t>
  </si>
  <si>
    <t>9579.166667</t>
  </si>
  <si>
    <t>705</t>
  </si>
  <si>
    <t>15850</t>
  </si>
  <si>
    <t>1830</t>
  </si>
  <si>
    <t>45850</t>
  </si>
  <si>
    <t>621.25</t>
  </si>
  <si>
    <t>281.25</t>
  </si>
  <si>
    <t>15150</t>
  </si>
  <si>
    <t>1810</t>
  </si>
  <si>
    <t>45150</t>
  </si>
  <si>
    <t>588.75</t>
  </si>
  <si>
    <t>7050</t>
  </si>
  <si>
    <t>1480</t>
  </si>
  <si>
    <t>14383.33333</t>
  </si>
  <si>
    <t>248.75</t>
  </si>
  <si>
    <t>1548.75</t>
  </si>
  <si>
    <t>33850</t>
  </si>
  <si>
    <t>666.25</t>
  </si>
  <si>
    <t>1506.25</t>
  </si>
  <si>
    <t>18550</t>
  </si>
  <si>
    <t>8350</t>
  </si>
  <si>
    <t>18350</t>
  </si>
  <si>
    <t>122.3214286</t>
  </si>
  <si>
    <t>6871.428571</t>
  </si>
  <si>
    <t>1765</t>
  </si>
  <si>
    <t>21157.14286</t>
  </si>
  <si>
    <t>530</t>
  </si>
  <si>
    <t>217.5</t>
  </si>
  <si>
    <t>13820</t>
  </si>
  <si>
    <t>1552.5</t>
  </si>
  <si>
    <t>27820</t>
  </si>
  <si>
    <t>712.5</t>
  </si>
  <si>
    <t>108.5714286</t>
  </si>
  <si>
    <t>1235</t>
  </si>
  <si>
    <t>118.5714286</t>
  </si>
  <si>
    <t>1220</t>
  </si>
  <si>
    <t>655</t>
  </si>
  <si>
    <t>7742.857143</t>
  </si>
  <si>
    <t>22028.57143</t>
  </si>
  <si>
    <t>1050</t>
  </si>
  <si>
    <t>260</t>
  </si>
  <si>
    <t>17390</t>
  </si>
  <si>
    <t>1435</t>
  </si>
  <si>
    <t>35390</t>
  </si>
  <si>
    <t>640</t>
  </si>
  <si>
    <t>1200</t>
  </si>
  <si>
    <t>111.6071429</t>
  </si>
  <si>
    <t>6971.428571</t>
  </si>
  <si>
    <t>1586.5</t>
  </si>
  <si>
    <t>21257.14286</t>
  </si>
  <si>
    <t>479</t>
  </si>
  <si>
    <t>156.25</t>
  </si>
  <si>
    <t>10291.66667</t>
  </si>
  <si>
    <t>1488.75</t>
  </si>
  <si>
    <t>18625</t>
  </si>
  <si>
    <t>798.75</t>
  </si>
  <si>
    <t>262.5</t>
  </si>
  <si>
    <t>7721.428571</t>
  </si>
  <si>
    <t>1530</t>
  </si>
  <si>
    <t>22007.14286</t>
  </si>
  <si>
    <t>507.5</t>
  </si>
  <si>
    <t>1152</t>
  </si>
  <si>
    <t>108.35</t>
  </si>
  <si>
    <t>8132</t>
  </si>
  <si>
    <t>1317</t>
  </si>
  <si>
    <t>14732</t>
  </si>
  <si>
    <t>88.28571429</t>
  </si>
  <si>
    <t>1296</t>
  </si>
  <si>
    <t>534</t>
  </si>
  <si>
    <t>100</t>
  </si>
  <si>
    <t>7430</t>
  </si>
  <si>
    <t>1335</t>
  </si>
  <si>
    <t>14763.33333</t>
  </si>
  <si>
    <t>645</t>
  </si>
  <si>
    <t>215</t>
  </si>
  <si>
    <t>12100</t>
  </si>
  <si>
    <t>1756</t>
  </si>
  <si>
    <t>466</t>
  </si>
  <si>
    <t>14200</t>
  </si>
  <si>
    <t>34200</t>
  </si>
  <si>
    <t>128.75</t>
  </si>
  <si>
    <t>8600</t>
  </si>
  <si>
    <t>1476.25</t>
  </si>
  <si>
    <t>18600</t>
  </si>
  <si>
    <t>667.75</t>
  </si>
  <si>
    <t>14900</t>
  </si>
  <si>
    <t>34900</t>
  </si>
  <si>
    <t>635</t>
  </si>
  <si>
    <t>16290</t>
  </si>
  <si>
    <t>34290</t>
  </si>
  <si>
    <t>250.25</t>
  </si>
  <si>
    <t>17200</t>
  </si>
  <si>
    <t>1407.25</t>
  </si>
  <si>
    <t>41200</t>
  </si>
  <si>
    <t>560.5</t>
  </si>
  <si>
    <t>121.6666667</t>
  </si>
  <si>
    <t>1306</t>
  </si>
  <si>
    <t>556</t>
  </si>
  <si>
    <t>101.75</t>
  </si>
  <si>
    <t>7245.714286</t>
  </si>
  <si>
    <t>1397.75</t>
  </si>
  <si>
    <t>16674.28571</t>
  </si>
  <si>
    <t>553.75</t>
  </si>
  <si>
    <t>6633.333333</t>
  </si>
  <si>
    <t>937.5</t>
  </si>
  <si>
    <t>9966.666667</t>
  </si>
  <si>
    <t>1668</t>
  </si>
  <si>
    <t>830</t>
  </si>
  <si>
    <t>70.5</t>
  </si>
  <si>
    <t>6560</t>
  </si>
  <si>
    <t>1062.5</t>
  </si>
  <si>
    <t>13160</t>
  </si>
  <si>
    <t>512.5</t>
  </si>
  <si>
    <t>107.8571429</t>
  </si>
  <si>
    <t>1403</t>
  </si>
  <si>
    <t>458</t>
  </si>
  <si>
    <t>1080</t>
  </si>
  <si>
    <t>1464.25</t>
  </si>
  <si>
    <t>97.5</t>
  </si>
  <si>
    <t>7250</t>
  </si>
  <si>
    <t>1330</t>
  </si>
  <si>
    <t>17250</t>
  </si>
  <si>
    <t>1340</t>
  </si>
  <si>
    <t>71.25</t>
  </si>
  <si>
    <t>5812.5</t>
  </si>
  <si>
    <t>1215</t>
  </si>
  <si>
    <t>11312.5</t>
  </si>
  <si>
    <t>600</t>
  </si>
  <si>
    <t>202.5</t>
  </si>
  <si>
    <t>1686</t>
  </si>
  <si>
    <t>441</t>
  </si>
  <si>
    <t>16390</t>
  </si>
  <si>
    <t>1305</t>
  </si>
  <si>
    <t>34390</t>
  </si>
  <si>
    <t>565</t>
  </si>
  <si>
    <t>587.5</t>
  </si>
  <si>
    <t>75</t>
  </si>
  <si>
    <t>6870.833333</t>
  </si>
  <si>
    <t>1092.5</t>
  </si>
  <si>
    <t>11037.5</t>
  </si>
  <si>
    <t>663.75</t>
  </si>
  <si>
    <t>56.42857143</t>
  </si>
  <si>
    <t>5685.714286</t>
  </si>
  <si>
    <t>997</t>
  </si>
  <si>
    <t>12828.57143</t>
  </si>
  <si>
    <t>419</t>
  </si>
  <si>
    <t>5164.285714</t>
  </si>
  <si>
    <t>10878.57143</t>
  </si>
  <si>
    <t>573.75</t>
  </si>
  <si>
    <t>97.85714286</t>
  </si>
  <si>
    <t>6057.142857</t>
  </si>
  <si>
    <t>1607.5</t>
  </si>
  <si>
    <t>15485.71429</t>
  </si>
  <si>
    <t>607.5</t>
  </si>
  <si>
    <t>85</t>
  </si>
  <si>
    <t>6477.5</t>
  </si>
  <si>
    <t>1301.25</t>
  </si>
  <si>
    <t>11977.5</t>
  </si>
  <si>
    <t>6257.5</t>
  </si>
  <si>
    <t>11757.5</t>
  </si>
  <si>
    <t>110</t>
  </si>
  <si>
    <t>1523.75</t>
  </si>
  <si>
    <t>606.25</t>
  </si>
  <si>
    <t>2038.75</t>
  </si>
  <si>
    <t>68.4375</t>
  </si>
  <si>
    <t>5900</t>
  </si>
  <si>
    <t>14150</t>
  </si>
  <si>
    <t>480</t>
  </si>
  <si>
    <t>115.3571429</t>
  </si>
  <si>
    <t>7357.142857</t>
  </si>
  <si>
    <t>1557.5</t>
  </si>
  <si>
    <t>21642.85714</t>
  </si>
  <si>
    <t>511.25</t>
  </si>
  <si>
    <t>210</t>
  </si>
  <si>
    <t>1360</t>
  </si>
  <si>
    <t>7045</t>
  </si>
  <si>
    <t>1217.5</t>
  </si>
  <si>
    <t>13645</t>
  </si>
  <si>
    <t>615</t>
  </si>
  <si>
    <t>1380</t>
  </si>
  <si>
    <t>6170.833333</t>
  </si>
  <si>
    <t>10337.5</t>
  </si>
  <si>
    <t>245</t>
  </si>
  <si>
    <t>15000</t>
  </si>
  <si>
    <t>84.6</t>
  </si>
  <si>
    <t>7210</t>
  </si>
  <si>
    <t>1161</t>
  </si>
  <si>
    <t>13810</t>
  </si>
  <si>
    <t>603</t>
  </si>
  <si>
    <t>12200</t>
  </si>
  <si>
    <t>1744</t>
  </si>
  <si>
    <t>42200</t>
  </si>
  <si>
    <t>8800</t>
  </si>
  <si>
    <t>1440.25</t>
  </si>
  <si>
    <t>18800</t>
  </si>
  <si>
    <t>655.75</t>
  </si>
  <si>
    <t>139.0625</t>
  </si>
  <si>
    <t>10012.5</t>
  </si>
  <si>
    <t>15512.5</t>
  </si>
  <si>
    <t>862.5</t>
  </si>
  <si>
    <t>6570.833333</t>
  </si>
  <si>
    <t>1042.5</t>
  </si>
  <si>
    <t>10737.5</t>
  </si>
  <si>
    <t>622.5</t>
  </si>
  <si>
    <t>91.25</t>
  </si>
  <si>
    <t>6765</t>
  </si>
  <si>
    <t>1337.5</t>
  </si>
  <si>
    <t>13365</t>
  </si>
  <si>
    <t>7257.142857</t>
  </si>
  <si>
    <t>1795</t>
  </si>
  <si>
    <t>21542.85714</t>
  </si>
  <si>
    <t>147.3214286</t>
  </si>
  <si>
    <t>10142.85714</t>
  </si>
  <si>
    <t>1398.75</t>
  </si>
  <si>
    <t>17285.71429</t>
  </si>
  <si>
    <t>783.75</t>
  </si>
  <si>
    <t>1086</t>
  </si>
  <si>
    <t>73.28571429</t>
  </si>
  <si>
    <t>6592.857143</t>
  </si>
  <si>
    <t>1107</t>
  </si>
  <si>
    <t>16021.42857</t>
  </si>
  <si>
    <t>444</t>
  </si>
  <si>
    <t>7630</t>
  </si>
  <si>
    <t>1101</t>
  </si>
  <si>
    <t>14230</t>
  </si>
  <si>
    <t>591</t>
  </si>
  <si>
    <t>180</t>
  </si>
  <si>
    <t>15600</t>
  </si>
  <si>
    <t>1130</t>
  </si>
  <si>
    <t>35600</t>
  </si>
  <si>
    <t>450</t>
  </si>
  <si>
    <t>1357.5</t>
  </si>
  <si>
    <t>12950</t>
  </si>
  <si>
    <t>1790</t>
  </si>
  <si>
    <t>42950</t>
  </si>
  <si>
    <t>12550</t>
  </si>
  <si>
    <t>1549.5</t>
  </si>
  <si>
    <t>42550</t>
  </si>
  <si>
    <t>435</t>
  </si>
  <si>
    <t>6064.285714</t>
  </si>
  <si>
    <t>1165</t>
  </si>
  <si>
    <t>13207.14286</t>
  </si>
  <si>
    <t>15670</t>
  </si>
  <si>
    <t>33670</t>
  </si>
  <si>
    <t>6157.5</t>
  </si>
  <si>
    <t>1155</t>
  </si>
  <si>
    <t>11657.5</t>
  </si>
  <si>
    <t>90.78571429</t>
  </si>
  <si>
    <t>6292.857143</t>
  </si>
  <si>
    <t>1417.5</t>
  </si>
  <si>
    <t>15721.42857</t>
  </si>
  <si>
    <t>555</t>
  </si>
  <si>
    <t>175</t>
  </si>
  <si>
    <t>14500</t>
  </si>
  <si>
    <t>1150</t>
  </si>
  <si>
    <t>34500</t>
  </si>
  <si>
    <t>440</t>
  </si>
  <si>
    <t>7365</t>
  </si>
  <si>
    <t>1225</t>
  </si>
  <si>
    <t>13965</t>
  </si>
  <si>
    <t>42.14285714</t>
  </si>
  <si>
    <t>4628.571429</t>
  </si>
  <si>
    <t>915</t>
  </si>
  <si>
    <t>10342.85714</t>
  </si>
  <si>
    <t>393</t>
  </si>
  <si>
    <t>220</t>
  </si>
  <si>
    <t>14700</t>
  </si>
  <si>
    <t>34700</t>
  </si>
  <si>
    <t>560</t>
  </si>
  <si>
    <t>65.78571429</t>
  </si>
  <si>
    <t>5192.857143</t>
  </si>
  <si>
    <t>1264.5</t>
  </si>
  <si>
    <t>14621.42857</t>
  </si>
  <si>
    <t>423</t>
  </si>
  <si>
    <t>1450</t>
  </si>
  <si>
    <t>89.6</t>
  </si>
  <si>
    <t>1202</t>
  </si>
  <si>
    <t>626</t>
  </si>
  <si>
    <t>211.25</t>
  </si>
  <si>
    <t>457.5</t>
  </si>
  <si>
    <t>16900</t>
  </si>
  <si>
    <t>1612.5</t>
  </si>
  <si>
    <t>72.5</t>
  </si>
  <si>
    <t>1070</t>
  </si>
  <si>
    <t>17750</t>
  </si>
  <si>
    <t>385</t>
  </si>
  <si>
    <t>10177.5</t>
  </si>
  <si>
    <t>15677.5</t>
  </si>
  <si>
    <t>795</t>
  </si>
  <si>
    <t>14950</t>
  </si>
  <si>
    <t>1758.75</t>
  </si>
  <si>
    <t>44950</t>
  </si>
  <si>
    <t>571.25</t>
  </si>
  <si>
    <t>50</t>
  </si>
  <si>
    <t>4950</t>
  </si>
  <si>
    <t>1010</t>
  </si>
  <si>
    <t>8283.333333</t>
  </si>
  <si>
    <t>112.96875</t>
  </si>
  <si>
    <t>7498.75</t>
  </si>
  <si>
    <t>1501.25</t>
  </si>
  <si>
    <t>15748.75</t>
  </si>
  <si>
    <t>77.67857143</t>
  </si>
  <si>
    <t>6078.571429</t>
  </si>
  <si>
    <t>13221.42857</t>
  </si>
  <si>
    <t>566.25</t>
  </si>
  <si>
    <t>70.83333333</t>
  </si>
  <si>
    <t>7070.833333</t>
  </si>
  <si>
    <t>11237.5</t>
  </si>
  <si>
    <t>590</t>
  </si>
  <si>
    <t>5885.714286</t>
  </si>
  <si>
    <t>1210</t>
  </si>
  <si>
    <t>13028.57143</t>
  </si>
  <si>
    <t>516.25</t>
  </si>
  <si>
    <t>11850</t>
  </si>
  <si>
    <t>1767.5</t>
  </si>
  <si>
    <t>41850</t>
  </si>
  <si>
    <t>470</t>
  </si>
  <si>
    <t>1350</t>
  </si>
  <si>
    <t>5450</t>
  </si>
  <si>
    <t>1252.5</t>
  </si>
  <si>
    <t>10450</t>
  </si>
  <si>
    <t>641.25</t>
  </si>
  <si>
    <t>177.5</t>
  </si>
  <si>
    <t>1257.5</t>
  </si>
  <si>
    <t>40000</t>
  </si>
  <si>
    <t>407.5</t>
  </si>
  <si>
    <t>585</t>
  </si>
  <si>
    <t>6478.571429</t>
  </si>
  <si>
    <t>1203.75</t>
  </si>
  <si>
    <t>13621.42857</t>
  </si>
  <si>
    <t>1572.5</t>
  </si>
  <si>
    <t>61.25</t>
  </si>
  <si>
    <t>5970.833333</t>
  </si>
  <si>
    <t>1020</t>
  </si>
  <si>
    <t>10137.5</t>
  </si>
  <si>
    <t>15700</t>
  </si>
  <si>
    <t>35700</t>
  </si>
  <si>
    <t>154.6875</t>
  </si>
  <si>
    <t>9037.5</t>
  </si>
  <si>
    <t>1705</t>
  </si>
  <si>
    <t>21537.5</t>
  </si>
  <si>
    <t>673.75</t>
  </si>
  <si>
    <t>70.3125</t>
  </si>
  <si>
    <t>4912.5</t>
  </si>
  <si>
    <t>1412.5</t>
  </si>
  <si>
    <t>9079.166667</t>
  </si>
  <si>
    <t>15300</t>
  </si>
  <si>
    <t>1479</t>
  </si>
  <si>
    <t>35300</t>
  </si>
  <si>
    <t>573</t>
  </si>
  <si>
    <t>172.5</t>
  </si>
  <si>
    <t>1297.5</t>
  </si>
  <si>
    <t>38900</t>
  </si>
  <si>
    <t>397.5</t>
  </si>
  <si>
    <t>79.6</t>
  </si>
  <si>
    <t>7030</t>
  </si>
  <si>
    <t>1124</t>
  </si>
  <si>
    <t>13630</t>
  </si>
  <si>
    <t>568</t>
  </si>
  <si>
    <t>12400</t>
  </si>
  <si>
    <t>1385</t>
  </si>
  <si>
    <t>46400</t>
  </si>
  <si>
    <t>355</t>
  </si>
  <si>
    <t>76.78571429</t>
  </si>
  <si>
    <t>6085.714286</t>
  </si>
  <si>
    <t>1265</t>
  </si>
  <si>
    <t>13228.57143</t>
  </si>
  <si>
    <t>552.5</t>
  </si>
  <si>
    <t>166.25</t>
  </si>
  <si>
    <t>12000</t>
  </si>
  <si>
    <t>46000</t>
  </si>
  <si>
    <t>347.5</t>
  </si>
  <si>
    <t>11400</t>
  </si>
  <si>
    <t>1522</t>
  </si>
  <si>
    <t>41400</t>
  </si>
  <si>
    <t>391</t>
  </si>
  <si>
    <t>79.5</t>
  </si>
  <si>
    <t>6130</t>
  </si>
  <si>
    <t>1290</t>
  </si>
  <si>
    <t>12730</t>
  </si>
  <si>
    <t>170</t>
  </si>
  <si>
    <t>11100</t>
  </si>
  <si>
    <t>41100</t>
  </si>
  <si>
    <t>382</t>
  </si>
  <si>
    <t>52.67857143</t>
  </si>
  <si>
    <t>5057.142857</t>
  </si>
  <si>
    <t>1028.75</t>
  </si>
  <si>
    <t>7914.285714</t>
  </si>
  <si>
    <t>6857.5</t>
  </si>
  <si>
    <t>1315</t>
  </si>
  <si>
    <t>12357.5</t>
  </si>
  <si>
    <t>730</t>
  </si>
  <si>
    <t>55.35714286</t>
  </si>
  <si>
    <t>4742.857143</t>
  </si>
  <si>
    <t>1162.5</t>
  </si>
  <si>
    <t>11885.71429</t>
  </si>
  <si>
    <t>65.17857143</t>
  </si>
  <si>
    <t>1072</t>
  </si>
  <si>
    <t>468.25</t>
  </si>
  <si>
    <t>860</t>
  </si>
  <si>
    <t>83</t>
  </si>
  <si>
    <t>7695</t>
  </si>
  <si>
    <t>1060</t>
  </si>
  <si>
    <t>14295</t>
  </si>
  <si>
    <t>540</t>
  </si>
  <si>
    <t>101.71875</t>
  </si>
  <si>
    <t>7918.75</t>
  </si>
  <si>
    <t>1282.5</t>
  </si>
  <si>
    <t>16168.75</t>
  </si>
  <si>
    <t>613.75</t>
  </si>
  <si>
    <t>7536</t>
  </si>
  <si>
    <t>10176</t>
  </si>
  <si>
    <t>1025</t>
  </si>
  <si>
    <t>5042.857143</t>
  </si>
  <si>
    <t>10757.14286</t>
  </si>
  <si>
    <t>5516.666667</t>
  </si>
  <si>
    <t>11072.22222</t>
  </si>
  <si>
    <t>99.19642857</t>
  </si>
  <si>
    <t>8259.285714</t>
  </si>
  <si>
    <t>1185</t>
  </si>
  <si>
    <t>12973.57143</t>
  </si>
  <si>
    <t>741.25</t>
  </si>
  <si>
    <t>1242.5</t>
  </si>
  <si>
    <t>111.09375</t>
  </si>
  <si>
    <t>7287.5</t>
  </si>
  <si>
    <t>1508.75</t>
  </si>
  <si>
    <t>15537.5</t>
  </si>
  <si>
    <t>686.25</t>
  </si>
  <si>
    <t>266.25</t>
  </si>
  <si>
    <t>16250</t>
  </si>
  <si>
    <t>42250</t>
  </si>
  <si>
    <t>601.25</t>
  </si>
  <si>
    <t>200</t>
  </si>
  <si>
    <t>520</t>
  </si>
  <si>
    <t>16450</t>
  </si>
  <si>
    <t>46450</t>
  </si>
  <si>
    <t>64.58333333</t>
  </si>
  <si>
    <t>5616.666667</t>
  </si>
  <si>
    <t>1143.25</t>
  </si>
  <si>
    <t>11172.22222</t>
  </si>
  <si>
    <t>1108</t>
  </si>
  <si>
    <t>474.25</t>
  </si>
  <si>
    <t>67.5</t>
  </si>
  <si>
    <t>7057.5</t>
  </si>
  <si>
    <t>12557.5</t>
  </si>
  <si>
    <t>500</t>
  </si>
  <si>
    <t>86.09375</t>
  </si>
  <si>
    <t>5787.5</t>
  </si>
  <si>
    <t>14037.5</t>
  </si>
  <si>
    <t>603.75</t>
  </si>
  <si>
    <t>5037.5</t>
  </si>
  <si>
    <t>9204.166667</t>
  </si>
  <si>
    <t>994</t>
  </si>
  <si>
    <t>81.91666667</t>
  </si>
  <si>
    <t>6146.666667</t>
  </si>
  <si>
    <t>1327</t>
  </si>
  <si>
    <t>13480</t>
  </si>
  <si>
    <t>582.75</t>
  </si>
  <si>
    <t>75.78125</t>
  </si>
  <si>
    <t>5375</t>
  </si>
  <si>
    <t>13625</t>
  </si>
  <si>
    <t>16270</t>
  </si>
  <si>
    <t>34270</t>
  </si>
  <si>
    <t>125</t>
  </si>
  <si>
    <t>8083.333333</t>
  </si>
  <si>
    <t>1526.25</t>
  </si>
  <si>
    <t>24750</t>
  </si>
  <si>
    <t>498.75</t>
  </si>
  <si>
    <t>101.5625</t>
  </si>
  <si>
    <t>6887.5</t>
  </si>
  <si>
    <t>12387.5</t>
  </si>
  <si>
    <t>812.5</t>
  </si>
  <si>
    <t>74</t>
  </si>
  <si>
    <t>6350</t>
  </si>
  <si>
    <t>1158</t>
  </si>
  <si>
    <t>13683.33333</t>
  </si>
  <si>
    <t>7230</t>
  </si>
  <si>
    <t>13830</t>
  </si>
  <si>
    <t>675</t>
  </si>
  <si>
    <t>138.3928571</t>
  </si>
  <si>
    <t>7964.285714</t>
  </si>
  <si>
    <t>1718.75</t>
  </si>
  <si>
    <t>22250</t>
  </si>
  <si>
    <t>581.25</t>
  </si>
  <si>
    <t>107.6388889</t>
  </si>
  <si>
    <t>6988.888889</t>
  </si>
  <si>
    <t>1522.5</t>
  </si>
  <si>
    <t>560.75</t>
  </si>
  <si>
    <t>6632</t>
  </si>
  <si>
    <t>13232</t>
  </si>
  <si>
    <t>7557.5</t>
  </si>
  <si>
    <t>1205</t>
  </si>
  <si>
    <t>13057.5</t>
  </si>
  <si>
    <t>665</t>
  </si>
  <si>
    <t>75.35714286</t>
  </si>
  <si>
    <t>5757.142857</t>
  </si>
  <si>
    <t>1310</t>
  </si>
  <si>
    <t>15185.71429</t>
  </si>
  <si>
    <t>472.5</t>
  </si>
  <si>
    <t>1312.5</t>
  </si>
  <si>
    <t>89.0625</t>
  </si>
  <si>
    <t>5977.5</t>
  </si>
  <si>
    <t>1481.25</t>
  </si>
  <si>
    <t>11477.5</t>
  </si>
  <si>
    <t>100.78125</t>
  </si>
  <si>
    <t>6875</t>
  </si>
  <si>
    <t>15125</t>
  </si>
  <si>
    <t>8700</t>
  </si>
  <si>
    <t>1452.25</t>
  </si>
  <si>
    <t>18700</t>
  </si>
  <si>
    <t>120.5</t>
  </si>
  <si>
    <t>9292</t>
  </si>
  <si>
    <t>1280</t>
  </si>
  <si>
    <t>13692</t>
  </si>
  <si>
    <t>852.5</t>
  </si>
  <si>
    <t>70.17857143</t>
  </si>
  <si>
    <t>6278.571429</t>
  </si>
  <si>
    <t>1136.25</t>
  </si>
  <si>
    <t>13421.42857</t>
  </si>
  <si>
    <t>513.75</t>
  </si>
  <si>
    <t>114.0625</t>
  </si>
  <si>
    <t>7412.5</t>
  </si>
  <si>
    <t>12912.5</t>
  </si>
  <si>
    <t>850</t>
  </si>
  <si>
    <t>91.5625</t>
  </si>
  <si>
    <t>6777.5</t>
  </si>
  <si>
    <t>1347.5</t>
  </si>
  <si>
    <t>12277.5</t>
  </si>
  <si>
    <t>732.5</t>
  </si>
  <si>
    <t>74.75</t>
  </si>
  <si>
    <t>6600</t>
  </si>
  <si>
    <t>1128</t>
  </si>
  <si>
    <t>14850</t>
  </si>
  <si>
    <t>468</t>
  </si>
  <si>
    <t>5764.285714</t>
  </si>
  <si>
    <t>1127.75</t>
  </si>
  <si>
    <t>12907.14286</t>
  </si>
  <si>
    <t>49</t>
  </si>
  <si>
    <t>6400</t>
  </si>
  <si>
    <t>771</t>
  </si>
  <si>
    <t>10400</t>
  </si>
  <si>
    <t>465</t>
  </si>
  <si>
    <t>77.5</t>
  </si>
  <si>
    <t>1100</t>
  </si>
  <si>
    <t>12050</t>
  </si>
  <si>
    <t>176</t>
  </si>
  <si>
    <t>11500</t>
  </si>
  <si>
    <t>1468</t>
  </si>
  <si>
    <t>45500</t>
  </si>
  <si>
    <t>361</t>
  </si>
  <si>
    <t>1264</t>
  </si>
  <si>
    <t>72.32142857</t>
  </si>
  <si>
    <t>6150</t>
  </si>
  <si>
    <t>1172</t>
  </si>
  <si>
    <t>13292.85714</t>
  </si>
  <si>
    <t>522.25</t>
  </si>
  <si>
    <t>1723</t>
  </si>
  <si>
    <t>44150</t>
  </si>
  <si>
    <t>522</t>
  </si>
  <si>
    <t>256.25</t>
  </si>
  <si>
    <t>16350</t>
  </si>
  <si>
    <t>1556.25</t>
  </si>
  <si>
    <t>34350</t>
  </si>
  <si>
    <t>8400</t>
  </si>
  <si>
    <t>1224.25</t>
  </si>
  <si>
    <t>20900</t>
  </si>
  <si>
    <t>455</t>
  </si>
  <si>
    <t>5864.285714</t>
  </si>
  <si>
    <t>1201.25</t>
  </si>
  <si>
    <t>13007.14286</t>
  </si>
  <si>
    <t>96.5625</t>
  </si>
  <si>
    <t>7877.5</t>
  </si>
  <si>
    <t>13377.5</t>
  </si>
  <si>
    <t>238.75</t>
  </si>
  <si>
    <t>13900</t>
  </si>
  <si>
    <t>1697.5</t>
  </si>
  <si>
    <t>39900</t>
  </si>
  <si>
    <t>538.75</t>
  </si>
  <si>
    <t>84.5</t>
  </si>
  <si>
    <t>6630</t>
  </si>
  <si>
    <t>13230</t>
  </si>
  <si>
    <t>620</t>
  </si>
  <si>
    <t>6000</t>
  </si>
  <si>
    <t>1116</t>
  </si>
  <si>
    <t>11000</t>
  </si>
  <si>
    <t>601.5</t>
  </si>
  <si>
    <t>73.57142857</t>
  </si>
  <si>
    <t>6728.571429</t>
  </si>
  <si>
    <t>1075</t>
  </si>
  <si>
    <t>16157.14286</t>
  </si>
  <si>
    <t>13700</t>
  </si>
  <si>
    <t>1255</t>
  </si>
  <si>
    <t>43700</t>
  </si>
  <si>
    <t>370</t>
  </si>
  <si>
    <t>76.5625</t>
  </si>
  <si>
    <t>5687.5</t>
  </si>
  <si>
    <t>9854.166667</t>
  </si>
  <si>
    <t>7177.5</t>
  </si>
  <si>
    <t>1270</t>
  </si>
  <si>
    <t>12677.5</t>
  </si>
  <si>
    <t>203</t>
  </si>
  <si>
    <t>41000</t>
  </si>
  <si>
    <t>442</t>
  </si>
  <si>
    <t>5700</t>
  </si>
  <si>
    <t>7700</t>
  </si>
  <si>
    <t>58.28571429</t>
  </si>
  <si>
    <t>4857.142857</t>
  </si>
  <si>
    <t>14285.71429</t>
  </si>
  <si>
    <t>408</t>
  </si>
  <si>
    <t>1175</t>
  </si>
  <si>
    <t>83.35</t>
  </si>
  <si>
    <t>1256.25</t>
  </si>
  <si>
    <t>70.66666667</t>
  </si>
  <si>
    <t>6566.666667</t>
  </si>
  <si>
    <t>1074</t>
  </si>
  <si>
    <t>497</t>
  </si>
  <si>
    <t>79.375</t>
  </si>
  <si>
    <t>7257.5</t>
  </si>
  <si>
    <t>1085</t>
  </si>
  <si>
    <t>12757.5</t>
  </si>
  <si>
    <t>79.84375</t>
  </si>
  <si>
    <t>5887.5</t>
  </si>
  <si>
    <t>14137.5</t>
  </si>
  <si>
    <t>5728.571429</t>
  </si>
  <si>
    <t>15157.14286</t>
  </si>
  <si>
    <t>6275</t>
  </si>
  <si>
    <t>1087.5</t>
  </si>
  <si>
    <t>11275</t>
  </si>
  <si>
    <t>91.60714286</t>
  </si>
  <si>
    <t>7159.285714</t>
  </si>
  <si>
    <t>11873.57143</t>
  </si>
  <si>
    <t>1440</t>
  </si>
  <si>
    <t>420</t>
  </si>
  <si>
    <t>83.48214286</t>
  </si>
  <si>
    <t>6996.428571</t>
  </si>
  <si>
    <t>10567.85714</t>
  </si>
  <si>
    <t>1054.5</t>
  </si>
  <si>
    <t>564</t>
  </si>
  <si>
    <t>103.0357143</t>
  </si>
  <si>
    <t>7018.571429</t>
  </si>
  <si>
    <t>1465</t>
  </si>
  <si>
    <t>16447.14286</t>
  </si>
  <si>
    <t>48.39285714</t>
  </si>
  <si>
    <t>4328.571429</t>
  </si>
  <si>
    <t>1114.75</t>
  </si>
  <si>
    <t>10042.85714</t>
  </si>
  <si>
    <t>455.25</t>
  </si>
  <si>
    <t>6365</t>
  </si>
  <si>
    <t>12965</t>
  </si>
  <si>
    <t>53.57142857</t>
  </si>
  <si>
    <t>4928.571429</t>
  </si>
  <si>
    <t>14357.14286</t>
  </si>
  <si>
    <t>345</t>
  </si>
  <si>
    <t>45</t>
  </si>
  <si>
    <t>10600</t>
  </si>
  <si>
    <t>89</t>
  </si>
  <si>
    <t>7450</t>
  </si>
  <si>
    <t>14783.33333</t>
  </si>
  <si>
    <t>570</t>
  </si>
  <si>
    <t>1686.25</t>
  </si>
  <si>
    <t>748.75</t>
  </si>
  <si>
    <t>214</t>
  </si>
  <si>
    <t>1332</t>
  </si>
  <si>
    <t>104.4642857</t>
  </si>
  <si>
    <t>7485.714286</t>
  </si>
  <si>
    <t>1378.75</t>
  </si>
  <si>
    <t>21771.42857</t>
  </si>
  <si>
    <t>49.10714286</t>
  </si>
  <si>
    <t>4185.714286</t>
  </si>
  <si>
    <t>9900</t>
  </si>
  <si>
    <t>240</t>
  </si>
  <si>
    <t>16500</t>
  </si>
  <si>
    <t>36500</t>
  </si>
  <si>
    <t>576</t>
  </si>
  <si>
    <t>5400</t>
  </si>
  <si>
    <t>1133.75</t>
  </si>
  <si>
    <t>7400</t>
  </si>
  <si>
    <t>796.25</t>
  </si>
  <si>
    <t>1574</t>
  </si>
  <si>
    <t>416</t>
  </si>
  <si>
    <t>64.84375</t>
  </si>
  <si>
    <t>5487.5</t>
  </si>
  <si>
    <t>1182.5</t>
  </si>
  <si>
    <t>11737.5</t>
  </si>
  <si>
    <t>536.25</t>
  </si>
  <si>
    <t>109.2857143</t>
  </si>
  <si>
    <t>7818.571429</t>
  </si>
  <si>
    <t>1395</t>
  </si>
  <si>
    <t>17247.14286</t>
  </si>
  <si>
    <t>596.25</t>
  </si>
  <si>
    <t>66.04166667</t>
  </si>
  <si>
    <t>922.5</t>
  </si>
  <si>
    <t>5416.666667</t>
  </si>
  <si>
    <t>8750</t>
  </si>
  <si>
    <t>66.09375</t>
  </si>
  <si>
    <t>4987.5</t>
  </si>
  <si>
    <t>1317.5</t>
  </si>
  <si>
    <t>13237.5</t>
  </si>
  <si>
    <t>481.25</t>
  </si>
  <si>
    <t>69.375</t>
  </si>
  <si>
    <t>6657.5</t>
  </si>
  <si>
    <t>12157.5</t>
  </si>
  <si>
    <t>1325</t>
  </si>
  <si>
    <t>599</t>
  </si>
  <si>
    <t>69.0625</t>
  </si>
  <si>
    <t>5537.5</t>
  </si>
  <si>
    <t>1233.75</t>
  </si>
  <si>
    <t>9704.166667</t>
  </si>
  <si>
    <t>693.75</t>
  </si>
  <si>
    <t>58.92857143</t>
  </si>
  <si>
    <t>1057.5</t>
  </si>
  <si>
    <t>436.5</t>
  </si>
  <si>
    <t>64.375</t>
  </si>
  <si>
    <t>4800</t>
  </si>
  <si>
    <t>15800</t>
  </si>
  <si>
    <t>393.75</t>
  </si>
  <si>
    <t>79</t>
  </si>
  <si>
    <t>6850</t>
  </si>
  <si>
    <t>14183.33333</t>
  </si>
  <si>
    <t>545</t>
  </si>
  <si>
    <t>60.9375</t>
  </si>
  <si>
    <t>5250</t>
  </si>
  <si>
    <t>73.33333333</t>
  </si>
  <si>
    <t>7216.666667</t>
  </si>
  <si>
    <t>1024</t>
  </si>
  <si>
    <t>12772.22222</t>
  </si>
  <si>
    <t>544</t>
  </si>
  <si>
    <t>123.4375</t>
  </si>
  <si>
    <t>7575</t>
  </si>
  <si>
    <t>1620</t>
  </si>
  <si>
    <t>20075</t>
  </si>
  <si>
    <t>243.75</t>
  </si>
  <si>
    <t>12150</t>
  </si>
  <si>
    <t>1987.5</t>
  </si>
  <si>
    <t>42150</t>
  </si>
  <si>
    <t>525</t>
  </si>
  <si>
    <t>13650</t>
  </si>
  <si>
    <t>13800</t>
  </si>
  <si>
    <t>43800</t>
  </si>
  <si>
    <t>6050</t>
  </si>
  <si>
    <t>1196</t>
  </si>
  <si>
    <t>13192.85714</t>
  </si>
  <si>
    <t>6832</t>
  </si>
  <si>
    <t>1160</t>
  </si>
  <si>
    <t>13432</t>
  </si>
  <si>
    <t>580</t>
  </si>
  <si>
    <t>56.25</t>
  </si>
  <si>
    <t>5466.666667</t>
  </si>
  <si>
    <t>1024.5</t>
  </si>
  <si>
    <t>396.25</t>
  </si>
  <si>
    <t>5766.666667</t>
  </si>
  <si>
    <t>968.75</t>
  </si>
  <si>
    <t>393.25</t>
  </si>
  <si>
    <t>1511.25</t>
  </si>
  <si>
    <t>93.25</t>
  </si>
  <si>
    <t>6065</t>
  </si>
  <si>
    <t>12665</t>
  </si>
  <si>
    <t>696.25</t>
  </si>
  <si>
    <t>73.21428571</t>
  </si>
  <si>
    <t>4721.428571</t>
  </si>
  <si>
    <t>59.82142857</t>
  </si>
  <si>
    <t>4892.857143</t>
  </si>
  <si>
    <t>1218.75</t>
  </si>
  <si>
    <t>12035.71429</t>
  </si>
  <si>
    <t>5225</t>
  </si>
  <si>
    <t>10225</t>
  </si>
  <si>
    <t>13300</t>
  </si>
  <si>
    <t>43300</t>
  </si>
  <si>
    <t>375</t>
  </si>
  <si>
    <t>117.5</t>
  </si>
  <si>
    <t>58.57142857</t>
  </si>
  <si>
    <t>952</t>
  </si>
  <si>
    <t>426</t>
  </si>
  <si>
    <t>96.25</t>
  </si>
  <si>
    <t>7387.142857</t>
  </si>
  <si>
    <t>16815.71429</t>
  </si>
  <si>
    <t>528.75</t>
  </si>
  <si>
    <t>680</t>
  </si>
  <si>
    <t>5500</t>
  </si>
  <si>
    <t>900</t>
  </si>
  <si>
    <t>9500</t>
  </si>
  <si>
    <t>233.75</t>
  </si>
  <si>
    <t>14600</t>
  </si>
  <si>
    <t>1551.25</t>
  </si>
  <si>
    <t>40600</t>
  </si>
  <si>
    <t>99.64285714</t>
  </si>
  <si>
    <t>6514.285714</t>
  </si>
  <si>
    <t>20800</t>
  </si>
  <si>
    <t>438.75</t>
  </si>
  <si>
    <t>56.78571429</t>
  </si>
  <si>
    <t>967.5</t>
  </si>
  <si>
    <t>138.5</t>
  </si>
  <si>
    <t>10700</t>
  </si>
  <si>
    <t>1273.5</t>
  </si>
  <si>
    <t>44700</t>
  </si>
  <si>
    <t>289</t>
  </si>
  <si>
    <t>89.25</t>
  </si>
  <si>
    <t>6545.714286</t>
  </si>
  <si>
    <t>1361.75</t>
  </si>
  <si>
    <t>15974.28571</t>
  </si>
  <si>
    <t>540.5</t>
  </si>
  <si>
    <t>60</t>
  </si>
  <si>
    <t>5800</t>
  </si>
  <si>
    <t>1026</t>
  </si>
  <si>
    <t>10800</t>
  </si>
  <si>
    <t>546</t>
  </si>
  <si>
    <t>119.5</t>
  </si>
  <si>
    <t>9765</t>
  </si>
  <si>
    <t>16365</t>
  </si>
  <si>
    <t>720</t>
  </si>
  <si>
    <t>57.03125</t>
  </si>
  <si>
    <t>5175</t>
  </si>
  <si>
    <t>11425</t>
  </si>
  <si>
    <t>171.5</t>
  </si>
  <si>
    <t>12300</t>
  </si>
  <si>
    <t>1386</t>
  </si>
  <si>
    <t>36300</t>
  </si>
  <si>
    <t>413</t>
  </si>
  <si>
    <t>8725</t>
  </si>
  <si>
    <t>17058.33333</t>
  </si>
  <si>
    <t>4278.571429</t>
  </si>
  <si>
    <t>1228.75</t>
  </si>
  <si>
    <t>9992.857143</t>
  </si>
  <si>
    <t>522.5</t>
  </si>
  <si>
    <t>218.75</t>
  </si>
  <si>
    <t>13050</t>
  </si>
  <si>
    <t>43050</t>
  </si>
  <si>
    <t>104.375</t>
  </si>
  <si>
    <t>9957.5</t>
  </si>
  <si>
    <t>15457.5</t>
  </si>
  <si>
    <t>51.42857143</t>
  </si>
  <si>
    <t>5385.714286</t>
  </si>
  <si>
    <t>960</t>
  </si>
  <si>
    <t>12528.57143</t>
  </si>
  <si>
    <t>384</t>
  </si>
  <si>
    <t>5745.714286</t>
  </si>
  <si>
    <t>15174.28571</t>
  </si>
  <si>
    <t>517</t>
  </si>
  <si>
    <t>122.8571429</t>
  </si>
  <si>
    <t>8892.857143</t>
  </si>
  <si>
    <t>18321.42857</t>
  </si>
  <si>
    <t>632.5</t>
  </si>
  <si>
    <t>131</t>
  </si>
  <si>
    <t>10500</t>
  </si>
  <si>
    <t>1218</t>
  </si>
  <si>
    <t>44500</t>
  </si>
  <si>
    <t>274</t>
  </si>
  <si>
    <t>78.125</t>
  </si>
  <si>
    <t>58.33333333</t>
  </si>
  <si>
    <t>4683.333333</t>
  </si>
  <si>
    <t>13016.66667</t>
  </si>
  <si>
    <t>422.5</t>
  </si>
  <si>
    <t>72.71428571</t>
  </si>
  <si>
    <t>5570</t>
  </si>
  <si>
    <t>1299</t>
  </si>
  <si>
    <t>14998.57143</t>
  </si>
  <si>
    <t>6712.5</t>
  </si>
  <si>
    <t>1231.25</t>
  </si>
  <si>
    <t>10879.16667</t>
  </si>
  <si>
    <t>66.96428571</t>
  </si>
  <si>
    <t>431.25</t>
  </si>
  <si>
    <t>37.5</t>
  </si>
  <si>
    <t>3933.333333</t>
  </si>
  <si>
    <t>951.25</t>
  </si>
  <si>
    <t>341.25</t>
  </si>
  <si>
    <t>55.78125</t>
  </si>
  <si>
    <t>4575</t>
  </si>
  <si>
    <t>1211.25</t>
  </si>
  <si>
    <t>12825</t>
  </si>
  <si>
    <t>410</t>
  </si>
  <si>
    <t>53.4375</t>
  </si>
  <si>
    <t>11950</t>
  </si>
  <si>
    <t>5428.571429</t>
  </si>
  <si>
    <t>14857.14286</t>
  </si>
  <si>
    <t>425</t>
  </si>
  <si>
    <t>47.85714286</t>
  </si>
  <si>
    <t>4400</t>
  </si>
  <si>
    <t>10114.28571</t>
  </si>
  <si>
    <t>457</t>
  </si>
  <si>
    <t>33800</t>
  </si>
  <si>
    <t>5725</t>
  </si>
  <si>
    <t>10725</t>
  </si>
  <si>
    <t>682.5</t>
  </si>
  <si>
    <t>6357.142857</t>
  </si>
  <si>
    <t>15785.71429</t>
  </si>
  <si>
    <t>57.14285714</t>
  </si>
  <si>
    <t>5614.285714</t>
  </si>
  <si>
    <t>1032.5</t>
  </si>
  <si>
    <t>11328.57143</t>
  </si>
  <si>
    <t>492.5</t>
  </si>
  <si>
    <t>1542.5</t>
  </si>
  <si>
    <t>6060</t>
  </si>
  <si>
    <t>12660</t>
  </si>
  <si>
    <t>115.625</t>
  </si>
  <si>
    <t>6693.75</t>
  </si>
  <si>
    <t>19193.75</t>
  </si>
  <si>
    <t>583.75</t>
  </si>
  <si>
    <t>73</t>
  </si>
  <si>
    <t>7260</t>
  </si>
  <si>
    <t>13860</t>
  </si>
  <si>
    <t>6860</t>
  </si>
  <si>
    <t>13460</t>
  </si>
  <si>
    <t>45.625</t>
  </si>
  <si>
    <t>4866.666667</t>
  </si>
  <si>
    <t>6025</t>
  </si>
  <si>
    <t>11025</t>
  </si>
  <si>
    <t>1271.25</t>
  </si>
  <si>
    <t>213.75</t>
  </si>
  <si>
    <t>1732.5</t>
  </si>
  <si>
    <t>46200</t>
  </si>
  <si>
    <t>52.32142857</t>
  </si>
  <si>
    <t>5342.857143</t>
  </si>
  <si>
    <t>977.5</t>
  </si>
  <si>
    <t>12485.71429</t>
  </si>
  <si>
    <t>1126.75</t>
  </si>
  <si>
    <t>480.5</t>
  </si>
  <si>
    <t>47.32142857</t>
  </si>
  <si>
    <t>3607.142857</t>
  </si>
  <si>
    <t>10750</t>
  </si>
  <si>
    <t>5912.5</t>
  </si>
  <si>
    <t>10079.16667</t>
  </si>
  <si>
    <t>81.25</t>
  </si>
  <si>
    <t>7725</t>
  </si>
  <si>
    <t>12725</t>
  </si>
  <si>
    <t>78</t>
  </si>
  <si>
    <t>7960</t>
  </si>
  <si>
    <t>970</t>
  </si>
  <si>
    <t>14560</t>
  </si>
  <si>
    <t>98.57142857</t>
  </si>
  <si>
    <t>442.5</t>
  </si>
  <si>
    <t>4171.428571</t>
  </si>
  <si>
    <t>1013</t>
  </si>
  <si>
    <t>424</t>
  </si>
  <si>
    <t>6837.5</t>
  </si>
  <si>
    <t>11004.16667</t>
  </si>
  <si>
    <t>678.75</t>
  </si>
  <si>
    <t>50.625</t>
  </si>
  <si>
    <t>311.25</t>
  </si>
  <si>
    <t>11450</t>
  </si>
  <si>
    <t>981.25</t>
  </si>
  <si>
    <t>100.9375</t>
  </si>
  <si>
    <t>8671.875</t>
  </si>
  <si>
    <t>1167.5</t>
  </si>
  <si>
    <t>16921.875</t>
  </si>
  <si>
    <t>80</t>
  </si>
  <si>
    <t>7850</t>
  </si>
  <si>
    <t>12850</t>
  </si>
  <si>
    <t>11900</t>
  </si>
  <si>
    <t>41900</t>
  </si>
  <si>
    <t>151</t>
  </si>
  <si>
    <t>1407</t>
  </si>
  <si>
    <t>44400</t>
  </si>
  <si>
    <t>314</t>
  </si>
  <si>
    <t>4985.714286</t>
  </si>
  <si>
    <t>12128.57143</t>
  </si>
  <si>
    <t>63.28571429</t>
  </si>
  <si>
    <t>1217</t>
  </si>
  <si>
    <t>85.71428571</t>
  </si>
  <si>
    <t>5721.428571</t>
  </si>
  <si>
    <t>168.75</t>
  </si>
  <si>
    <t>1431.25</t>
  </si>
  <si>
    <t>41500</t>
  </si>
  <si>
    <t>97.03571429</t>
  </si>
  <si>
    <t>7092.857143</t>
  </si>
  <si>
    <t>1364.5</t>
  </si>
  <si>
    <t>16521.42857</t>
  </si>
  <si>
    <t>580.5</t>
  </si>
  <si>
    <t>64.0625</t>
  </si>
  <si>
    <t>5512.5</t>
  </si>
  <si>
    <t>9679.166667</t>
  </si>
  <si>
    <t>643.75</t>
  </si>
  <si>
    <t>5325</t>
  </si>
  <si>
    <t>1170</t>
  </si>
  <si>
    <t>10325</t>
  </si>
  <si>
    <t>4337.5</t>
  </si>
  <si>
    <t>1146.25</t>
  </si>
  <si>
    <t>9337.5</t>
  </si>
  <si>
    <t>515</t>
  </si>
  <si>
    <t>98.28571429</t>
  </si>
  <si>
    <t>8657.142857</t>
  </si>
  <si>
    <t>1136</t>
  </si>
  <si>
    <t>18085.71429</t>
  </si>
  <si>
    <t>512</t>
  </si>
  <si>
    <t>55.25</t>
  </si>
  <si>
    <t>9800</t>
  </si>
  <si>
    <t>78.28571429</t>
  </si>
  <si>
    <t>5657.142857</t>
  </si>
  <si>
    <t>1372</t>
  </si>
  <si>
    <t>15085.71429</t>
  </si>
  <si>
    <t>492</t>
  </si>
  <si>
    <t>1035</t>
  </si>
  <si>
    <t>171.25</t>
  </si>
  <si>
    <t>1553.25</t>
  </si>
  <si>
    <t>384.5</t>
  </si>
  <si>
    <t>4385.714286</t>
  </si>
  <si>
    <t>11528.57143</t>
  </si>
  <si>
    <t>486</t>
  </si>
  <si>
    <t>1320</t>
  </si>
  <si>
    <t>130</t>
  </si>
  <si>
    <t>1445</t>
  </si>
  <si>
    <t>6100</t>
  </si>
  <si>
    <t>8100</t>
  </si>
  <si>
    <t>4842.857143</t>
  </si>
  <si>
    <t>934</t>
  </si>
  <si>
    <t>10557.14286</t>
  </si>
  <si>
    <t>414</t>
  </si>
  <si>
    <t>1788</t>
  </si>
  <si>
    <t>510</t>
  </si>
  <si>
    <t>4690</t>
  </si>
  <si>
    <t>6290</t>
  </si>
  <si>
    <t>875</t>
  </si>
  <si>
    <t>1065</t>
  </si>
  <si>
    <t>8683.333333</t>
  </si>
  <si>
    <t>1353.75</t>
  </si>
  <si>
    <t>17016.66667</t>
  </si>
  <si>
    <t>656.25</t>
  </si>
  <si>
    <t>6225</t>
  </si>
  <si>
    <t>11225</t>
  </si>
  <si>
    <t>46.42857143</t>
  </si>
  <si>
    <t>5928.571429</t>
  </si>
  <si>
    <t>820</t>
  </si>
  <si>
    <t>11642.85714</t>
  </si>
  <si>
    <t>387.5</t>
  </si>
  <si>
    <t>6671.428571</t>
  </si>
  <si>
    <t>1640.5</t>
  </si>
  <si>
    <t>20957.14286</t>
  </si>
  <si>
    <t>1072.5</t>
  </si>
  <si>
    <t>113.3928571</t>
  </si>
  <si>
    <t>6314.285714</t>
  </si>
  <si>
    <t>20600</t>
  </si>
  <si>
    <t>1073.75</t>
  </si>
  <si>
    <t>6625</t>
  </si>
  <si>
    <t>1132.5</t>
  </si>
  <si>
    <t>11625</t>
  </si>
  <si>
    <t>155</t>
  </si>
  <si>
    <t>45800</t>
  </si>
  <si>
    <t>325</t>
  </si>
  <si>
    <t>85.35714286</t>
  </si>
  <si>
    <t>5557.142857</t>
  </si>
  <si>
    <t>1532.5</t>
  </si>
  <si>
    <t>14985.71429</t>
  </si>
  <si>
    <t>9930</t>
  </si>
  <si>
    <t>1195</t>
  </si>
  <si>
    <t>16530</t>
  </si>
  <si>
    <t>5637.5</t>
  </si>
  <si>
    <t>995</t>
  </si>
  <si>
    <t>9804.166667</t>
  </si>
  <si>
    <t>72.03571429</t>
  </si>
  <si>
    <t>4957.142857</t>
  </si>
  <si>
    <t>1451</t>
  </si>
  <si>
    <t>14385.71429</t>
  </si>
  <si>
    <t>460.5</t>
  </si>
  <si>
    <t>68.48214286</t>
  </si>
  <si>
    <t>6796.428571</t>
  </si>
  <si>
    <t>1015</t>
  </si>
  <si>
    <t>10367.85714</t>
  </si>
  <si>
    <t>633.75</t>
  </si>
  <si>
    <t>106.6666667</t>
  </si>
  <si>
    <t>40.625</t>
  </si>
  <si>
    <t>3666.666667</t>
  </si>
  <si>
    <t>1106.25</t>
  </si>
  <si>
    <t>331.25</t>
  </si>
  <si>
    <t>1098.75</t>
  </si>
  <si>
    <t>427.5</t>
  </si>
  <si>
    <t>7560</t>
  </si>
  <si>
    <t>17560</t>
  </si>
  <si>
    <t>670</t>
  </si>
  <si>
    <t>102.5</t>
  </si>
  <si>
    <t>7310</t>
  </si>
  <si>
    <t>1382.5</t>
  </si>
  <si>
    <t>17310</t>
  </si>
  <si>
    <t>1293.75</t>
  </si>
  <si>
    <t>6250</t>
  </si>
  <si>
    <t>11250</t>
  </si>
  <si>
    <t>5007.142857</t>
  </si>
  <si>
    <t>421.25</t>
  </si>
  <si>
    <t>57.91666667</t>
  </si>
  <si>
    <t>6733.333333</t>
  </si>
  <si>
    <t>869.5</t>
  </si>
  <si>
    <t>11177.77778</t>
  </si>
  <si>
    <t>502</t>
  </si>
  <si>
    <t>102.0833333</t>
  </si>
  <si>
    <t>7601.666667</t>
  </si>
  <si>
    <t>15935</t>
  </si>
  <si>
    <t>5364.285714</t>
  </si>
  <si>
    <t>12507.14286</t>
  </si>
  <si>
    <t>48.4375</t>
  </si>
  <si>
    <t>4496.875</t>
  </si>
  <si>
    <t>10746.875</t>
  </si>
  <si>
    <t>11057.14286</t>
  </si>
  <si>
    <t>506.25</t>
  </si>
  <si>
    <t>1567.5</t>
  </si>
  <si>
    <t>173.75</t>
  </si>
  <si>
    <t>42600</t>
  </si>
  <si>
    <t>378.75</t>
  </si>
  <si>
    <t>5850</t>
  </si>
  <si>
    <t>1153.5</t>
  </si>
  <si>
    <t>10850</t>
  </si>
  <si>
    <t>613.5</t>
  </si>
  <si>
    <t>71.42857143</t>
  </si>
  <si>
    <t>6885.714286</t>
  </si>
  <si>
    <t>1042</t>
  </si>
  <si>
    <t>14028.57143</t>
  </si>
  <si>
    <t>63.54166667</t>
  </si>
  <si>
    <t>6270.833333</t>
  </si>
  <si>
    <t>10437.5</t>
  </si>
  <si>
    <t>6228.571429</t>
  </si>
  <si>
    <t>1199</t>
  </si>
  <si>
    <t>13371.42857</t>
  </si>
  <si>
    <t>539</t>
  </si>
  <si>
    <t>66.78571429</t>
  </si>
  <si>
    <t>5064.285714</t>
  </si>
  <si>
    <t>1014</t>
  </si>
  <si>
    <t>12207.14286</t>
  </si>
  <si>
    <t>6530</t>
  </si>
  <si>
    <t>1362</t>
  </si>
  <si>
    <t>13130</t>
  </si>
  <si>
    <t>490</t>
  </si>
  <si>
    <t>122.9166667</t>
  </si>
  <si>
    <t>19794.44444</t>
  </si>
  <si>
    <t>617.25</t>
  </si>
  <si>
    <t>1250</t>
  </si>
  <si>
    <t>120.8333333</t>
  </si>
  <si>
    <t>7266.666667</t>
  </si>
  <si>
    <t>1637.5</t>
  </si>
  <si>
    <t>23933.33333</t>
  </si>
  <si>
    <t>90.625</t>
  </si>
  <si>
    <t>6330</t>
  </si>
  <si>
    <t>17330</t>
  </si>
  <si>
    <t>73.75</t>
  </si>
  <si>
    <t>6550</t>
  </si>
  <si>
    <t>1124.25</t>
  </si>
  <si>
    <t>11550</t>
  </si>
  <si>
    <t>614</t>
  </si>
  <si>
    <t>51.25</t>
  </si>
  <si>
    <t>5942.857143</t>
  </si>
  <si>
    <t>878</t>
  </si>
  <si>
    <t>11657.14286</t>
  </si>
  <si>
    <t>5050</t>
  </si>
  <si>
    <t>1085.75</t>
  </si>
  <si>
    <t>9050</t>
  </si>
  <si>
    <t>607.75</t>
  </si>
  <si>
    <t>116.25</t>
  </si>
  <si>
    <t>1362.75</t>
  </si>
  <si>
    <t>605.25</t>
  </si>
  <si>
    <t>102.1</t>
  </si>
  <si>
    <t>7330</t>
  </si>
  <si>
    <t>1376.5</t>
  </si>
  <si>
    <t>13930</t>
  </si>
  <si>
    <t>713.5</t>
  </si>
  <si>
    <t>90</t>
  </si>
  <si>
    <t>5917.142857</t>
  </si>
  <si>
    <t>1508</t>
  </si>
  <si>
    <t>20202.85714</t>
  </si>
  <si>
    <t>5964.285714</t>
  </si>
  <si>
    <t>1517.5</t>
  </si>
  <si>
    <t>15392.85714</t>
  </si>
  <si>
    <t>6335.714286</t>
  </si>
  <si>
    <t>1292.5</t>
  </si>
  <si>
    <t>13478.57143</t>
  </si>
  <si>
    <t>6660</t>
  </si>
  <si>
    <t>10660</t>
  </si>
  <si>
    <t>1180</t>
  </si>
  <si>
    <t>82.85714286</t>
  </si>
  <si>
    <t>5631.428571</t>
  </si>
  <si>
    <t>1454</t>
  </si>
  <si>
    <t>19917.14286</t>
  </si>
  <si>
    <t>127.1</t>
  </si>
  <si>
    <t>1271</t>
  </si>
  <si>
    <t>765</t>
  </si>
  <si>
    <t>207.5</t>
  </si>
  <si>
    <t>14300</t>
  </si>
  <si>
    <t>1389</t>
  </si>
  <si>
    <t>34300</t>
  </si>
  <si>
    <t>535</t>
  </si>
  <si>
    <t>56.94444444</t>
  </si>
  <si>
    <t>5044.444444</t>
  </si>
  <si>
    <t>1118.5</t>
  </si>
  <si>
    <t>519.5</t>
  </si>
  <si>
    <t>64.28571429</t>
  </si>
  <si>
    <t>1267.5</t>
  </si>
  <si>
    <t>517.5</t>
  </si>
  <si>
    <t>47.91666667</t>
  </si>
  <si>
    <t>4516.666667</t>
  </si>
  <si>
    <t>11183.33333</t>
  </si>
  <si>
    <t>400</t>
  </si>
  <si>
    <t>97.91666667</t>
  </si>
  <si>
    <t>7016.666667</t>
  </si>
  <si>
    <t>23683.33333</t>
  </si>
  <si>
    <t>63</t>
  </si>
  <si>
    <t>5492</t>
  </si>
  <si>
    <t>9892</t>
  </si>
  <si>
    <t>822.5</t>
  </si>
  <si>
    <t>11442.85714</t>
  </si>
  <si>
    <t>395</t>
  </si>
  <si>
    <t>1490</t>
  </si>
  <si>
    <t>17260</t>
  </si>
  <si>
    <t>204</t>
  </si>
  <si>
    <t>39100</t>
  </si>
  <si>
    <t>99</t>
  </si>
  <si>
    <t>1157</t>
  </si>
  <si>
    <t>606</t>
  </si>
  <si>
    <t>6675</t>
  </si>
  <si>
    <t>1012.5</t>
  </si>
  <si>
    <t>11675</t>
  </si>
  <si>
    <t>101.25</t>
  </si>
  <si>
    <t>7436</t>
  </si>
  <si>
    <t>1342.5</t>
  </si>
  <si>
    <t>10076</t>
  </si>
  <si>
    <t>1105</t>
  </si>
  <si>
    <t>482.5</t>
  </si>
  <si>
    <t>6340</t>
  </si>
  <si>
    <t>7940</t>
  </si>
  <si>
    <t>58.03571429</t>
  </si>
  <si>
    <t>4685.714286</t>
  </si>
  <si>
    <t>1241.25</t>
  </si>
  <si>
    <t>11828.57143</t>
  </si>
  <si>
    <t>1208.75</t>
  </si>
  <si>
    <t>551.25</t>
  </si>
  <si>
    <t>127.5</t>
  </si>
  <si>
    <t>1433.75</t>
  </si>
  <si>
    <t>955</t>
  </si>
  <si>
    <t>209</t>
  </si>
  <si>
    <t>13100</t>
  </si>
  <si>
    <t>37100</t>
  </si>
  <si>
    <t>481</t>
  </si>
  <si>
    <t>62.32142857</t>
  </si>
  <si>
    <t>5907.142857</t>
  </si>
  <si>
    <t>1071.25</t>
  </si>
  <si>
    <t>5066.666667</t>
  </si>
  <si>
    <t>976.5</t>
  </si>
  <si>
    <t>13400</t>
  </si>
  <si>
    <t>355.5</t>
  </si>
  <si>
    <t>912</t>
  </si>
  <si>
    <t>352.5</t>
  </si>
  <si>
    <t>6166.666667</t>
  </si>
  <si>
    <t>1005</t>
  </si>
  <si>
    <t>1345</t>
  </si>
  <si>
    <t>34600</t>
  </si>
  <si>
    <t>67.1875</t>
  </si>
  <si>
    <t>5596.875</t>
  </si>
  <si>
    <t>11846.875</t>
  </si>
  <si>
    <t>1003.5</t>
  </si>
  <si>
    <t>430.5</t>
  </si>
  <si>
    <t>4864.285714</t>
  </si>
  <si>
    <t>1081</t>
  </si>
  <si>
    <t>12007.14286</t>
  </si>
  <si>
    <t>430</t>
  </si>
  <si>
    <t>112.5</t>
  </si>
  <si>
    <t>1885</t>
  </si>
  <si>
    <t>192.5</t>
  </si>
  <si>
    <t>1203</t>
  </si>
  <si>
    <t>23300</t>
  </si>
  <si>
    <t>328</t>
  </si>
  <si>
    <t>6480</t>
  </si>
  <si>
    <t>852.75</t>
  </si>
  <si>
    <t>10480</t>
  </si>
  <si>
    <t>509.25</t>
  </si>
  <si>
    <t>1138.75</t>
  </si>
  <si>
    <t>4440</t>
  </si>
  <si>
    <t>1112.5</t>
  </si>
  <si>
    <t>6040</t>
  </si>
  <si>
    <t>806.25</t>
  </si>
  <si>
    <t>115.7857143</t>
  </si>
  <si>
    <t>1328.5</t>
  </si>
  <si>
    <t>599.5</t>
  </si>
  <si>
    <t>69.6</t>
  </si>
  <si>
    <t>10000</t>
  </si>
  <si>
    <t>405</t>
  </si>
  <si>
    <t>5575</t>
  </si>
  <si>
    <t>895</t>
  </si>
  <si>
    <t>10575</t>
  </si>
  <si>
    <t>5196.875</t>
  </si>
  <si>
    <t>11446.875</t>
  </si>
  <si>
    <t>41.66666667</t>
  </si>
  <si>
    <t>5966.666667</t>
  </si>
  <si>
    <t>710</t>
  </si>
  <si>
    <t>12633.33333</t>
  </si>
  <si>
    <t>310</t>
  </si>
  <si>
    <t>164</t>
  </si>
  <si>
    <t>1347</t>
  </si>
  <si>
    <t>36000</t>
  </si>
  <si>
    <t>398</t>
  </si>
  <si>
    <t>1092</t>
  </si>
  <si>
    <t>11150</t>
  </si>
  <si>
    <t>8850</t>
  </si>
  <si>
    <t>1326.25</t>
  </si>
  <si>
    <t>18850</t>
  </si>
  <si>
    <t>4421.428571</t>
  </si>
  <si>
    <t>1089.5</t>
  </si>
  <si>
    <t>10135.71429</t>
  </si>
  <si>
    <t>84.375</t>
  </si>
  <si>
    <t>1212.5</t>
  </si>
  <si>
    <t>972.5</t>
  </si>
  <si>
    <t>468.75</t>
  </si>
  <si>
    <t>1143.75</t>
  </si>
  <si>
    <t>491.25</t>
  </si>
  <si>
    <t>6650</t>
  </si>
  <si>
    <t>1006.5</t>
  </si>
  <si>
    <t>11650</t>
  </si>
  <si>
    <t>110.4166667</t>
  </si>
  <si>
    <t>8741.666667</t>
  </si>
  <si>
    <t>1236.25</t>
  </si>
  <si>
    <t>17075</t>
  </si>
  <si>
    <t>593.75</t>
  </si>
  <si>
    <t>8941.666667</t>
  </si>
  <si>
    <t>1226.25</t>
  </si>
  <si>
    <t>17275</t>
  </si>
  <si>
    <t>1039.5</t>
  </si>
  <si>
    <t>6995</t>
  </si>
  <si>
    <t>1300</t>
  </si>
  <si>
    <t>13595</t>
  </si>
  <si>
    <t>6716.666667</t>
  </si>
  <si>
    <t>1107.5</t>
  </si>
  <si>
    <t>10883.33333</t>
  </si>
  <si>
    <t>99.10714286</t>
  </si>
  <si>
    <t>6778.571429</t>
  </si>
  <si>
    <t>1441.5</t>
  </si>
  <si>
    <t>21064.28571</t>
  </si>
  <si>
    <t>429</t>
  </si>
  <si>
    <t>940</t>
  </si>
  <si>
    <t>1066.25</t>
  </si>
  <si>
    <t>81.09375</t>
  </si>
  <si>
    <t>6487.5</t>
  </si>
  <si>
    <t>1243.75</t>
  </si>
  <si>
    <t>14737.5</t>
  </si>
  <si>
    <t>43.75</t>
  </si>
  <si>
    <t>3737.857143</t>
  </si>
  <si>
    <t>1178.75</t>
  </si>
  <si>
    <t>9452.142857</t>
  </si>
  <si>
    <t>86.875</t>
  </si>
  <si>
    <t>5653.75</t>
  </si>
  <si>
    <t>1527.5</t>
  </si>
  <si>
    <t>18153.75</t>
  </si>
  <si>
    <t>79.46428571</t>
  </si>
  <si>
    <t>5021.428571</t>
  </si>
  <si>
    <t>14450</t>
  </si>
  <si>
    <t>5185.714286</t>
  </si>
  <si>
    <t>516</t>
  </si>
  <si>
    <t>6316.666667</t>
  </si>
  <si>
    <t>10483.33333</t>
  </si>
  <si>
    <t>5257.142857</t>
  </si>
  <si>
    <t>1484</t>
  </si>
  <si>
    <t>14685.71429</t>
  </si>
  <si>
    <t>498</t>
  </si>
  <si>
    <t>12071.42857</t>
  </si>
  <si>
    <t>1286</t>
  </si>
  <si>
    <t>16770</t>
  </si>
  <si>
    <t>34770</t>
  </si>
  <si>
    <t>6375</t>
  </si>
  <si>
    <t>11375</t>
  </si>
  <si>
    <t>575</t>
  </si>
  <si>
    <t>4664.285714</t>
  </si>
  <si>
    <t>993</t>
  </si>
  <si>
    <t>11807.14286</t>
  </si>
  <si>
    <t>5028.571429</t>
  </si>
  <si>
    <t>971.75</t>
  </si>
  <si>
    <t>10742.85714</t>
  </si>
  <si>
    <t>443.25</t>
  </si>
  <si>
    <t>5816.666667</t>
  </si>
  <si>
    <t>821.25</t>
  </si>
  <si>
    <t>9150</t>
  </si>
  <si>
    <t>81.66666667</t>
  </si>
  <si>
    <t>50.83333333</t>
  </si>
  <si>
    <t>800</t>
  </si>
  <si>
    <t>5937.5</t>
  </si>
  <si>
    <t>760</t>
  </si>
  <si>
    <t>10937.5</t>
  </si>
  <si>
    <t>7810</t>
  </si>
  <si>
    <t>17810</t>
  </si>
  <si>
    <t>4535.714286</t>
  </si>
  <si>
    <t>11678.57143</t>
  </si>
  <si>
    <t>5285.714286</t>
  </si>
  <si>
    <t>12428.57143</t>
  </si>
  <si>
    <t>4457.142857</t>
  </si>
  <si>
    <t>1467</t>
  </si>
  <si>
    <t>13885.71429</t>
  </si>
  <si>
    <t>466.5</t>
  </si>
  <si>
    <t>3785.714286</t>
  </si>
  <si>
    <t>1226</t>
  </si>
  <si>
    <t>10928.57143</t>
  </si>
  <si>
    <t>417</t>
  </si>
  <si>
    <t>103.5714286</t>
  </si>
  <si>
    <t>1817.5</t>
  </si>
  <si>
    <t>962.5</t>
  </si>
  <si>
    <t>80.35714286</t>
  </si>
  <si>
    <t>55</t>
  </si>
  <si>
    <t>9400</t>
  </si>
  <si>
    <t>178.75</t>
  </si>
  <si>
    <t>10975</t>
  </si>
  <si>
    <t>1623.75</t>
  </si>
  <si>
    <t>36975</t>
  </si>
  <si>
    <t>432.5</t>
  </si>
  <si>
    <t>8641.666667</t>
  </si>
  <si>
    <t>1246.25</t>
  </si>
  <si>
    <t>16975</t>
  </si>
  <si>
    <t>6500</t>
  </si>
  <si>
    <t>759</t>
  </si>
  <si>
    <t>453</t>
  </si>
  <si>
    <t>92.85714286</t>
  </si>
  <si>
    <t>1624</t>
  </si>
  <si>
    <t>460</t>
  </si>
  <si>
    <t>165</t>
  </si>
  <si>
    <t>378</t>
  </si>
  <si>
    <t>45.83333333</t>
  </si>
  <si>
    <t>5116.666667</t>
  </si>
  <si>
    <t>923.75</t>
  </si>
  <si>
    <t>8450</t>
  </si>
  <si>
    <t>5544.444444</t>
  </si>
  <si>
    <t>882.5</t>
  </si>
  <si>
    <t>527.5</t>
  </si>
  <si>
    <t>6230</t>
  </si>
  <si>
    <t>1495</t>
  </si>
  <si>
    <t>12830</t>
  </si>
  <si>
    <t>1032</t>
  </si>
  <si>
    <t>5988.571429</t>
  </si>
  <si>
    <t>1366</t>
  </si>
  <si>
    <t>20274.28571</t>
  </si>
  <si>
    <t>5683.333333</t>
  </si>
  <si>
    <t>1118.75</t>
  </si>
  <si>
    <t>14016.66667</t>
  </si>
  <si>
    <t>443.75</t>
  </si>
  <si>
    <t>39</t>
  </si>
  <si>
    <t>4395</t>
  </si>
  <si>
    <t>894</t>
  </si>
  <si>
    <t>8395</t>
  </si>
  <si>
    <t>33.75</t>
  </si>
  <si>
    <t>3632.5</t>
  </si>
  <si>
    <t>930</t>
  </si>
  <si>
    <t>8632.5</t>
  </si>
  <si>
    <t>382.5</t>
  </si>
  <si>
    <t>32.85714286</t>
  </si>
  <si>
    <t>3480.714286</t>
  </si>
  <si>
    <t>9195</t>
  </si>
  <si>
    <t>343.75</t>
  </si>
  <si>
    <t>1038.75</t>
  </si>
  <si>
    <t>626.25</t>
  </si>
  <si>
    <t>4885.714286</t>
  </si>
  <si>
    <t>1206</t>
  </si>
  <si>
    <t>12028.57143</t>
  </si>
  <si>
    <t>0</t>
  </si>
  <si>
    <t>15</t>
  </si>
  <si>
    <t>4655</t>
  </si>
  <si>
    <t>315</t>
  </si>
  <si>
    <t>8655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</si>
</sst>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color rgb="FF000000"/>
      <name val="Arial"/>
    </font>
    <font>
      <b/>
      <sz val="10"/>
      <name val="Arial"/>
    </font>
    <font>
      <b/>
      <sz val="10"/>
      <name val="Arial"/>
    </font>
    <font>
      <b/>
      <sz val="10"/>
      <color rgb="FF000000"/>
      <name val="Arial"/>
    </font>
    <font>
      <b/>
      <sz val="10"/>
      <color rgb="FF000000"/>
      <name val="Arial"/>
    </font>
    <font>
      <sz val="10"/>
      <color rgb="FF000000"/>
      <name val="Arial"/>
    </font>
    <font>
      <b/>
      <sz val="10"/>
      <name val="Arial"/>
    </font>
    <font>
      <sz val="10"/>
      <name val="Arial"/>
    </font>
    <font>
      <sz val="10"/>
      <name val="Arial"/>
    </font>
    <font>
      <u/>
      <sz val="10"/>
      <color rgb="FF0000FF"/>
      <name val="Arial"/>
    </font>
    <font>
      <u/>
      <sz val="10"/>
      <color rgb="FF0000FF"/>
      <name val="Arial"/>
    </font>
    <font>
      <sz val="10"/>
      <name val="Arial"/>
    </font>
    <font>
      <i/>
      <sz val="10"/>
      <name val="Arial"/>
    </font>
    <font>
      <i/>
      <sz val="10"/>
      <name val="Arial"/>
    </font>
    <font>
      <i/>
      <sz val="10"/>
      <name val="Arial"/>
    </font>
    <font>
      <i/>
      <sz val="10"/>
      <color rgb="FF000000"/>
      <name val="Arial"/>
    </font>
    <font>
      <i/>
      <sz val="10"/>
      <color rgb="FF000000"/>
      <name val="Arial"/>
    </font>
  </fonts>
  <fills count="42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85888"/>
        <bgColor rgb="FFF85888"/>
      </patternFill>
    </fill>
    <fill>
      <patternFill patternType="solid">
        <fgColor rgb="FF34BC3B"/>
        <bgColor rgb="FF34BC3B"/>
      </patternFill>
    </fill>
    <fill>
      <patternFill patternType="solid">
        <fgColor rgb="FFF5FC03"/>
        <bgColor rgb="FFF5FC03"/>
      </patternFill>
    </fill>
    <fill>
      <patternFill patternType="solid">
        <fgColor rgb="FFFFCF00"/>
        <bgColor rgb="FFFFCF00"/>
      </patternFill>
    </fill>
    <fill>
      <patternFill patternType="solid">
        <fgColor rgb="FF98DD1E"/>
        <bgColor rgb="FF98DD1E"/>
      </patternFill>
    </fill>
    <fill>
      <patternFill patternType="solid">
        <fgColor rgb="FFFF0000"/>
        <bgColor rgb="FFFF0000"/>
      </patternFill>
    </fill>
    <fill>
      <patternFill patternType="solid">
        <fgColor rgb="FF86D723"/>
        <bgColor rgb="FF86D723"/>
      </patternFill>
    </fill>
    <fill>
      <patternFill patternType="solid">
        <fgColor rgb="FFFFD600"/>
        <bgColor rgb="FFFFD600"/>
      </patternFill>
    </fill>
    <fill>
      <patternFill patternType="solid">
        <fgColor rgb="FFFF3200"/>
        <bgColor rgb="FFFF3200"/>
      </patternFill>
    </fill>
    <fill>
      <patternFill patternType="solid">
        <fgColor rgb="FFC2EB11"/>
        <bgColor rgb="FFC2EB11"/>
      </patternFill>
    </fill>
    <fill>
      <patternFill patternType="solid">
        <fgColor rgb="FF9ADE1D"/>
        <bgColor rgb="FF9ADE1D"/>
      </patternFill>
    </fill>
    <fill>
      <patternFill patternType="solid">
        <fgColor rgb="FFFFED00"/>
        <bgColor rgb="FFFFED00"/>
      </patternFill>
    </fill>
    <fill>
      <patternFill patternType="solid">
        <fgColor rgb="FFA6E21A"/>
        <bgColor rgb="FFA6E21A"/>
      </patternFill>
    </fill>
    <fill>
      <patternFill patternType="solid">
        <fgColor rgb="FF6ACE2B"/>
        <bgColor rgb="FF6ACE2B"/>
      </patternFill>
    </fill>
    <fill>
      <patternFill patternType="solid">
        <fgColor rgb="FFD2F10D"/>
        <bgColor rgb="FFD2F10D"/>
      </patternFill>
    </fill>
    <fill>
      <patternFill patternType="solid">
        <fgColor rgb="FFCCEE0F"/>
        <bgColor rgb="FFCCEE0F"/>
      </patternFill>
    </fill>
    <fill>
      <patternFill patternType="solid">
        <fgColor rgb="FF54C731"/>
        <bgColor rgb="FF54C731"/>
      </patternFill>
    </fill>
    <fill>
      <patternFill patternType="solid">
        <fgColor rgb="FFFF9100"/>
        <bgColor rgb="FFFF9100"/>
      </patternFill>
    </fill>
    <fill>
      <patternFill patternType="solid">
        <fgColor rgb="FFFFF600"/>
        <bgColor rgb="FFFFF600"/>
      </patternFill>
    </fill>
    <fill>
      <patternFill patternType="solid">
        <fgColor rgb="FFFFF900"/>
        <bgColor rgb="FFFFF900"/>
      </patternFill>
    </fill>
    <fill>
      <patternFill patternType="solid">
        <fgColor rgb="FFFFB600"/>
        <bgColor rgb="FFFFB600"/>
      </patternFill>
    </fill>
    <fill>
      <patternFill patternType="solid">
        <fgColor rgb="FFFFCD00"/>
        <bgColor rgb="FFFFCD00"/>
      </patternFill>
    </fill>
    <fill>
      <patternFill patternType="solid">
        <fgColor rgb="FF79D327"/>
        <bgColor rgb="FF79D327"/>
      </patternFill>
    </fill>
    <fill>
      <patternFill patternType="solid">
        <fgColor rgb="FF82D624"/>
        <bgColor rgb="FF82D624"/>
      </patternFill>
    </fill>
    <fill>
      <patternFill patternType="solid">
        <fgColor rgb="FFFFC000"/>
        <bgColor rgb="FFFFC000"/>
      </patternFill>
    </fill>
    <fill>
      <patternFill patternType="solid">
        <fgColor rgb="FFFFF400"/>
        <bgColor rgb="FFFFF400"/>
      </patternFill>
    </fill>
    <fill>
      <patternFill patternType="solid">
        <fgColor rgb="FFFF9000"/>
        <bgColor rgb="FFFF9000"/>
      </patternFill>
    </fill>
    <fill>
      <patternFill patternType="solid">
        <fgColor rgb="FFFFBB00"/>
        <bgColor rgb="FFFFBB00"/>
      </patternFill>
    </fill>
    <fill>
      <patternFill patternType="solid">
        <fgColor rgb="FFB9E814"/>
        <bgColor rgb="FFB9E814"/>
      </patternFill>
    </fill>
    <fill>
      <patternFill patternType="solid">
        <fgColor rgb="FFFF7F00"/>
        <bgColor rgb="FFFF7F00"/>
      </patternFill>
    </fill>
    <fill>
      <patternFill patternType="solid">
        <fgColor rgb="FFC7ED10"/>
        <bgColor rgb="FFC7ED10"/>
      </patternFill>
    </fill>
    <fill>
      <patternFill patternType="solid">
        <fgColor rgb="FFFF7000"/>
        <bgColor rgb="FFFF7000"/>
      </patternFill>
    </fill>
    <fill>
      <patternFill patternType="solid">
        <fgColor rgb="FF57C831"/>
        <bgColor rgb="FF57C831"/>
      </patternFill>
    </fill>
    <fill>
      <patternFill patternType="solid">
        <fgColor rgb="FF6890F0"/>
        <bgColor rgb="FF6890F0"/>
      </patternFill>
    </fill>
    <fill>
      <patternFill patternType="solid">
        <fgColor rgb="FF98D8D8"/>
        <bgColor rgb="FF98D8D8"/>
      </patternFill>
    </fill>
    <fill>
      <patternFill patternType="solid">
        <fgColor rgb="FFA7E219"/>
        <bgColor rgb="FFA7E219"/>
      </patternFill>
    </fill>
    <fill>
      <patternFill patternType="solid">
        <fgColor rgb="FFFFBD00"/>
        <bgColor rgb="FFFFBD00"/>
      </patternFill>
    </fill>
    <fill>
      <patternFill patternType="solid">
        <fgColor rgb="FFD6F20B"/>
        <bgColor rgb="FFD6F20B"/>
      </patternFill>
    </fill>
    <fill>
      <patternFill patternType="solid">
        <fgColor rgb="FFB7E815"/>
        <bgColor rgb="FFB7E815"/>
      </patternFill>
    </fill>
    <fill>
      <patternFill patternType="solid">
        <fgColor rgb="FFFFA700"/>
        <bgColor rgb="FFFFA700"/>
      </patternFill>
    </fill>
    <fill>
      <patternFill patternType="solid">
        <fgColor rgb="FF7038F8"/>
        <bgColor rgb="FF7038F8"/>
      </patternFill>
    </fill>
    <fill>
      <patternFill patternType="solid">
        <fgColor rgb="FFA890F0"/>
        <bgColor rgb="FFA890F0"/>
      </patternFill>
    </fill>
    <fill>
      <patternFill patternType="solid">
        <fgColor rgb="FFF2FB03"/>
        <bgColor rgb="FFF2FB03"/>
      </patternFill>
    </fill>
    <fill>
      <patternFill patternType="solid">
        <fgColor rgb="FFFF2000"/>
        <bgColor rgb="FFFF2000"/>
      </patternFill>
    </fill>
    <fill>
      <patternFill patternType="solid">
        <fgColor rgb="FFDCF40A"/>
        <bgColor rgb="FFDCF40A"/>
      </patternFill>
    </fill>
    <fill>
      <patternFill patternType="solid">
        <fgColor rgb="FF95DC1E"/>
        <bgColor rgb="FF95DC1E"/>
      </patternFill>
    </fill>
    <fill>
      <patternFill patternType="solid">
        <fgColor rgb="FFFFCB00"/>
        <bgColor rgb="FFFFCB00"/>
      </patternFill>
    </fill>
    <fill>
      <patternFill patternType="solid">
        <fgColor rgb="FFFF2100"/>
        <bgColor rgb="FFFF2100"/>
      </patternFill>
    </fill>
    <fill>
      <patternFill patternType="solid">
        <fgColor rgb="FF6CCF2A"/>
        <bgColor rgb="FF6CCF2A"/>
      </patternFill>
    </fill>
    <fill>
      <patternFill patternType="solid">
        <fgColor rgb="FF8FDA20"/>
        <bgColor rgb="FF8FDA20"/>
      </patternFill>
    </fill>
    <fill>
      <patternFill patternType="solid">
        <fgColor rgb="FF97DD1E"/>
        <bgColor rgb="FF97DD1E"/>
      </patternFill>
    </fill>
    <fill>
      <patternFill patternType="solid">
        <fgColor rgb="FFA5E21A"/>
        <bgColor rgb="FFA5E21A"/>
      </patternFill>
    </fill>
    <fill>
      <patternFill patternType="solid">
        <fgColor rgb="FF92DB1F"/>
        <bgColor rgb="FF92DB1F"/>
      </patternFill>
    </fill>
    <fill>
      <patternFill patternType="solid">
        <fgColor rgb="FFABE418"/>
        <bgColor rgb="FFABE418"/>
      </patternFill>
    </fill>
    <fill>
      <patternFill patternType="solid">
        <fgColor rgb="FFFFFB00"/>
        <bgColor rgb="FFFFFB00"/>
      </patternFill>
    </fill>
    <fill>
      <patternFill patternType="solid">
        <fgColor rgb="FFFF9D00"/>
        <bgColor rgb="FFFF9D00"/>
      </patternFill>
    </fill>
    <fill>
      <patternFill patternType="solid">
        <fgColor rgb="FFFFA400"/>
        <bgColor rgb="FFFFA400"/>
      </patternFill>
    </fill>
    <fill>
      <patternFill patternType="solid">
        <fgColor rgb="FF70D029"/>
        <bgColor rgb="FF70D029"/>
      </patternFill>
    </fill>
    <fill>
      <patternFill patternType="solid">
        <fgColor rgb="FFFFDB00"/>
        <bgColor rgb="FFFFDB00"/>
      </patternFill>
    </fill>
    <fill>
      <patternFill patternType="solid">
        <fgColor rgb="FFFF1B00"/>
        <bgColor rgb="FFFF1B00"/>
      </patternFill>
    </fill>
    <fill>
      <patternFill patternType="solid">
        <fgColor rgb="FF73D128"/>
        <bgColor rgb="FF73D128"/>
      </patternFill>
    </fill>
    <fill>
      <patternFill patternType="solid">
        <fgColor rgb="FF81D624"/>
        <bgColor rgb="FF81D624"/>
      </patternFill>
    </fill>
    <fill>
      <patternFill patternType="solid">
        <fgColor rgb="FFC8ED10"/>
        <bgColor rgb="FFC8ED10"/>
      </patternFill>
    </fill>
    <fill>
      <patternFill patternType="solid">
        <fgColor rgb="FFC03028"/>
        <bgColor rgb="FFC03028"/>
      </patternFill>
    </fill>
    <fill>
      <patternFill patternType="solid">
        <fgColor rgb="FFFF5600"/>
        <bgColor rgb="FFFF5600"/>
      </patternFill>
    </fill>
    <fill>
      <patternFill patternType="solid">
        <fgColor rgb="FF64CC2D"/>
        <bgColor rgb="FF64CC2D"/>
      </patternFill>
    </fill>
    <fill>
      <patternFill patternType="solid">
        <fgColor rgb="FFFFF800"/>
        <bgColor rgb="FFFFF800"/>
      </patternFill>
    </fill>
    <fill>
      <patternFill patternType="solid">
        <fgColor rgb="FF7DD425"/>
        <bgColor rgb="FF7DD425"/>
      </patternFill>
    </fill>
    <fill>
      <patternFill patternType="solid">
        <fgColor rgb="FFFFB900"/>
        <bgColor rgb="FFFFB900"/>
      </patternFill>
    </fill>
    <fill>
      <patternFill patternType="solid">
        <fgColor rgb="FFFFF200"/>
        <bgColor rgb="FFFFF200"/>
      </patternFill>
    </fill>
    <fill>
      <patternFill patternType="solid">
        <fgColor rgb="FF88D822"/>
        <bgColor rgb="FF88D822"/>
      </patternFill>
    </fill>
    <fill>
      <patternFill patternType="solid">
        <fgColor rgb="FFFF7A00"/>
        <bgColor rgb="FFFF7A00"/>
      </patternFill>
    </fill>
    <fill>
      <patternFill patternType="solid">
        <fgColor rgb="FF8BD921"/>
        <bgColor rgb="FF8BD921"/>
      </patternFill>
    </fill>
    <fill>
      <patternFill patternType="solid">
        <fgColor rgb="FF85D723"/>
        <bgColor rgb="FF85D723"/>
      </patternFill>
    </fill>
    <fill>
      <patternFill patternType="solid">
        <fgColor rgb="FFCEEF0E"/>
        <bgColor rgb="FFCEEF0E"/>
      </patternFill>
    </fill>
    <fill>
      <patternFill patternType="solid">
        <fgColor rgb="FFFBFE01"/>
        <bgColor rgb="FFFBFE01"/>
      </patternFill>
    </fill>
    <fill>
      <patternFill patternType="solid">
        <fgColor rgb="FFC9ED0F"/>
        <bgColor rgb="FFC9ED0F"/>
      </patternFill>
    </fill>
    <fill>
      <patternFill patternType="solid">
        <fgColor rgb="FFA8A878"/>
        <bgColor rgb="FFA8A878"/>
      </patternFill>
    </fill>
    <fill>
      <patternFill patternType="solid">
        <fgColor rgb="FFFFD800"/>
        <bgColor rgb="FFFFD800"/>
      </patternFill>
    </fill>
    <fill>
      <patternFill patternType="solid">
        <fgColor rgb="FF69CE2B"/>
        <bgColor rgb="FF69CE2B"/>
      </patternFill>
    </fill>
    <fill>
      <patternFill patternType="solid">
        <fgColor rgb="FFFFC700"/>
        <bgColor rgb="FFFFC700"/>
      </patternFill>
    </fill>
    <fill>
      <patternFill patternType="solid">
        <fgColor rgb="FF48C335"/>
        <bgColor rgb="FF48C335"/>
      </patternFill>
    </fill>
    <fill>
      <patternFill patternType="solid">
        <fgColor rgb="FF9DDF1C"/>
        <bgColor rgb="FF9DDF1C"/>
      </patternFill>
    </fill>
    <fill>
      <patternFill patternType="solid">
        <fgColor rgb="FFFFB500"/>
        <bgColor rgb="FFFFB500"/>
      </patternFill>
    </fill>
    <fill>
      <patternFill patternType="solid">
        <fgColor rgb="FFFFEE00"/>
        <bgColor rgb="FFFFEE00"/>
      </patternFill>
    </fill>
    <fill>
      <patternFill patternType="solid">
        <fgColor rgb="FFECF905"/>
        <bgColor rgb="FFECF905"/>
      </patternFill>
    </fill>
    <fill>
      <patternFill patternType="solid">
        <fgColor rgb="FF3EC038"/>
        <bgColor rgb="FF3EC038"/>
      </patternFill>
    </fill>
    <fill>
      <patternFill patternType="solid">
        <fgColor rgb="FF94DC1F"/>
        <bgColor rgb="FF94DC1F"/>
      </patternFill>
    </fill>
    <fill>
      <patternFill patternType="solid">
        <fgColor rgb="FF96DD1E"/>
        <bgColor rgb="FF96DD1E"/>
      </patternFill>
    </fill>
    <fill>
      <patternFill patternType="solid">
        <fgColor rgb="FFD9F30B"/>
        <bgColor rgb="FFD9F30B"/>
      </patternFill>
    </fill>
    <fill>
      <patternFill patternType="solid">
        <fgColor rgb="FFD6F20C"/>
        <bgColor rgb="FFD6F20C"/>
      </patternFill>
    </fill>
    <fill>
      <patternFill patternType="solid">
        <fgColor rgb="FFC4EC11"/>
        <bgColor rgb="FFC4EC11"/>
      </patternFill>
    </fill>
    <fill>
      <patternFill patternType="solid">
        <fgColor rgb="FFFFF100"/>
        <bgColor rgb="FFFFF100"/>
      </patternFill>
    </fill>
    <fill>
      <patternFill patternType="solid">
        <fgColor rgb="FFE3F608"/>
        <bgColor rgb="FFE3F608"/>
      </patternFill>
    </fill>
    <fill>
      <patternFill patternType="solid">
        <fgColor rgb="FFFFF500"/>
        <bgColor rgb="FFFFF500"/>
      </patternFill>
    </fill>
    <fill>
      <patternFill patternType="solid">
        <fgColor rgb="FF7CD426"/>
        <bgColor rgb="FF7CD426"/>
      </patternFill>
    </fill>
    <fill>
      <patternFill patternType="solid">
        <fgColor rgb="FFE8F806"/>
        <bgColor rgb="FFE8F806"/>
      </patternFill>
    </fill>
    <fill>
      <patternFill patternType="solid">
        <fgColor rgb="FFFF6A00"/>
        <bgColor rgb="FFFF6A00"/>
      </patternFill>
    </fill>
    <fill>
      <patternFill patternType="solid">
        <fgColor rgb="FF6FD02A"/>
        <bgColor rgb="FF6FD02A"/>
      </patternFill>
    </fill>
    <fill>
      <patternFill patternType="solid">
        <fgColor rgb="FFAEE517"/>
        <bgColor rgb="FFAEE517"/>
      </patternFill>
    </fill>
    <fill>
      <patternFill patternType="solid">
        <fgColor rgb="FF65CC2C"/>
        <bgColor rgb="FF65CC2C"/>
      </patternFill>
    </fill>
    <fill>
      <patternFill patternType="solid">
        <fgColor rgb="FF60CB2E"/>
        <bgColor rgb="FF60CB2E"/>
      </patternFill>
    </fill>
    <fill>
      <patternFill patternType="solid">
        <fgColor rgb="FFFFA000"/>
        <bgColor rgb="FFFFA000"/>
      </patternFill>
    </fill>
    <fill>
      <patternFill patternType="solid">
        <fgColor rgb="FF91DB20"/>
        <bgColor rgb="FF91DB20"/>
      </patternFill>
    </fill>
    <fill>
      <patternFill patternType="solid">
        <fgColor rgb="FFE2F608"/>
        <bgColor rgb="FFE2F608"/>
      </patternFill>
    </fill>
    <fill>
      <patternFill patternType="solid">
        <fgColor rgb="FFFF2F00"/>
        <bgColor rgb="FFFF2F00"/>
      </patternFill>
    </fill>
    <fill>
      <patternFill patternType="solid">
        <fgColor rgb="FFFF8C00"/>
        <bgColor rgb="FFFF8C00"/>
      </patternFill>
    </fill>
    <fill>
      <patternFill patternType="solid">
        <fgColor rgb="FFD8F30B"/>
        <bgColor rgb="FFD8F30B"/>
      </patternFill>
    </fill>
    <fill>
      <patternFill patternType="solid">
        <fgColor rgb="FF6DCF2A"/>
        <bgColor rgb="FF6DCF2A"/>
      </patternFill>
    </fill>
    <fill>
      <patternFill patternType="solid">
        <fgColor rgb="FF67CD2C"/>
        <bgColor rgb="FF67CD2C"/>
      </patternFill>
    </fill>
    <fill>
      <patternFill patternType="solid">
        <fgColor rgb="FFCAEE0F"/>
        <bgColor rgb="FFCAEE0F"/>
      </patternFill>
    </fill>
    <fill>
      <patternFill patternType="solid">
        <fgColor rgb="FFFF5800"/>
        <bgColor rgb="FFFF5800"/>
      </patternFill>
    </fill>
    <fill>
      <patternFill patternType="solid">
        <fgColor rgb="FFC3EB11"/>
        <bgColor rgb="FFC3EB11"/>
      </patternFill>
    </fill>
    <fill>
      <patternFill patternType="solid">
        <fgColor rgb="FF41C037"/>
        <bgColor rgb="FF41C037"/>
      </patternFill>
    </fill>
    <fill>
      <patternFill patternType="solid">
        <fgColor rgb="FFADE418"/>
        <bgColor rgb="FFADE418"/>
      </patternFill>
    </fill>
    <fill>
      <patternFill patternType="solid">
        <fgColor rgb="FF74D228"/>
        <bgColor rgb="FF74D228"/>
      </patternFill>
    </fill>
    <fill>
      <patternFill patternType="solid">
        <fgColor rgb="FFCBEE0F"/>
        <bgColor rgb="FFCBEE0F"/>
      </patternFill>
    </fill>
    <fill>
      <patternFill patternType="solid">
        <fgColor rgb="FF63CC2D"/>
        <bgColor rgb="FF63CC2D"/>
      </patternFill>
    </fill>
    <fill>
      <patternFill patternType="solid">
        <fgColor rgb="FFC5EC11"/>
        <bgColor rgb="FFC5EC11"/>
      </patternFill>
    </fill>
    <fill>
      <patternFill patternType="solid">
        <fgColor rgb="FF3DBF38"/>
        <bgColor rgb="FF3DBF38"/>
      </patternFill>
    </fill>
    <fill>
      <patternFill patternType="solid">
        <fgColor rgb="FF76D228"/>
        <bgColor rgb="FF76D228"/>
      </patternFill>
    </fill>
    <fill>
      <patternFill patternType="solid">
        <fgColor rgb="FFC5EC10"/>
        <bgColor rgb="FFC5EC10"/>
      </patternFill>
    </fill>
    <fill>
      <patternFill patternType="solid">
        <fgColor rgb="FFFFDF00"/>
        <bgColor rgb="FFFFDF00"/>
      </patternFill>
    </fill>
    <fill>
      <patternFill patternType="solid">
        <fgColor rgb="FF5BC92F"/>
        <bgColor rgb="FF5BC92F"/>
      </patternFill>
    </fill>
    <fill>
      <patternFill patternType="solid">
        <fgColor rgb="FFFFAD00"/>
        <bgColor rgb="FFFFAD00"/>
      </patternFill>
    </fill>
    <fill>
      <patternFill patternType="solid">
        <fgColor rgb="FFD1F00D"/>
        <bgColor rgb="FFD1F00D"/>
      </patternFill>
    </fill>
    <fill>
      <patternFill patternType="solid">
        <fgColor rgb="FFFF3900"/>
        <bgColor rgb="FFFF3900"/>
      </patternFill>
    </fill>
    <fill>
      <patternFill patternType="solid">
        <fgColor rgb="FF40C037"/>
        <bgColor rgb="FF40C037"/>
      </patternFill>
    </fill>
    <fill>
      <patternFill patternType="solid">
        <fgColor rgb="FFA0E01B"/>
        <bgColor rgb="FFA0E01B"/>
      </patternFill>
    </fill>
    <fill>
      <patternFill patternType="solid">
        <fgColor rgb="FF87D823"/>
        <bgColor rgb="FF87D823"/>
      </patternFill>
    </fill>
    <fill>
      <patternFill patternType="solid">
        <fgColor rgb="FFFCFE01"/>
        <bgColor rgb="FFFCFE01"/>
      </patternFill>
    </fill>
    <fill>
      <patternFill patternType="solid">
        <fgColor rgb="FFB0E517"/>
        <bgColor rgb="FFB0E517"/>
      </patternFill>
    </fill>
    <fill>
      <patternFill patternType="solid">
        <fgColor rgb="FF62CB2D"/>
        <bgColor rgb="FF62CB2D"/>
      </patternFill>
    </fill>
    <fill>
      <patternFill patternType="solid">
        <fgColor rgb="FF66CD2C"/>
        <bgColor rgb="FF66CD2C"/>
      </patternFill>
    </fill>
    <fill>
      <patternFill patternType="solid">
        <fgColor rgb="FF9FE01B"/>
        <bgColor rgb="FF9FE01B"/>
      </patternFill>
    </fill>
    <fill>
      <patternFill patternType="solid">
        <fgColor rgb="FFE9F806"/>
        <bgColor rgb="FFE9F806"/>
      </patternFill>
    </fill>
    <fill>
      <patternFill patternType="solid">
        <fgColor rgb="FF9FE01C"/>
        <bgColor rgb="FF9FE01C"/>
      </patternFill>
    </fill>
    <fill>
      <patternFill patternType="solid">
        <fgColor rgb="FFFFB100"/>
        <bgColor rgb="FFFFB100"/>
      </patternFill>
    </fill>
    <fill>
      <patternFill patternType="solid">
        <fgColor rgb="FFAEE417"/>
        <bgColor rgb="FFAEE417"/>
      </patternFill>
    </fill>
    <fill>
      <patternFill patternType="solid">
        <fgColor rgb="FF8AD922"/>
        <bgColor rgb="FF8AD922"/>
      </patternFill>
    </fill>
    <fill>
      <patternFill patternType="solid">
        <fgColor rgb="FF78C850"/>
        <bgColor rgb="FF78C850"/>
      </patternFill>
    </fill>
    <fill>
      <patternFill patternType="solid">
        <fgColor rgb="FF78D327"/>
        <bgColor rgb="FF78D327"/>
      </patternFill>
    </fill>
    <fill>
      <patternFill patternType="solid">
        <fgColor rgb="FFFDFF00"/>
        <bgColor rgb="FFFDFF00"/>
      </patternFill>
    </fill>
    <fill>
      <patternFill patternType="solid">
        <fgColor rgb="FF46C235"/>
        <bgColor rgb="FF46C235"/>
      </patternFill>
    </fill>
    <fill>
      <patternFill patternType="solid">
        <fgColor rgb="FFDDF409"/>
        <bgColor rgb="FFDDF409"/>
      </patternFill>
    </fill>
    <fill>
      <patternFill patternType="solid">
        <fgColor rgb="FFA4E11A"/>
        <bgColor rgb="FFA4E11A"/>
      </patternFill>
    </fill>
    <fill>
      <patternFill patternType="solid">
        <fgColor rgb="FFACE418"/>
        <bgColor rgb="FFACE418"/>
      </patternFill>
    </fill>
    <fill>
      <patternFill patternType="solid">
        <fgColor rgb="FF71D129"/>
        <bgColor rgb="FF71D129"/>
      </patternFill>
    </fill>
    <fill>
      <patternFill patternType="solid">
        <fgColor rgb="FFFFD700"/>
        <bgColor rgb="FFFFD700"/>
      </patternFill>
    </fill>
    <fill>
      <patternFill patternType="solid">
        <fgColor rgb="FFF08030"/>
        <bgColor rgb="FFF08030"/>
      </patternFill>
    </fill>
    <fill>
      <patternFill patternType="solid">
        <fgColor rgb="FFFFD100"/>
        <bgColor rgb="FFFFD100"/>
      </patternFill>
    </fill>
    <fill>
      <patternFill patternType="solid">
        <fgColor rgb="FFFFE800"/>
        <bgColor rgb="FFFFE800"/>
      </patternFill>
    </fill>
    <fill>
      <patternFill patternType="solid">
        <fgColor rgb="FFE0F509"/>
        <bgColor rgb="FFE0F509"/>
      </patternFill>
    </fill>
    <fill>
      <patternFill patternType="solid">
        <fgColor rgb="FF5CCA2F"/>
        <bgColor rgb="FF5CCA2F"/>
      </patternFill>
    </fill>
    <fill>
      <patternFill patternType="solid">
        <fgColor rgb="FFFF8E00"/>
        <bgColor rgb="FFFF8E00"/>
      </patternFill>
    </fill>
    <fill>
      <patternFill patternType="solid">
        <fgColor rgb="FFFFC500"/>
        <bgColor rgb="FFFFC500"/>
      </patternFill>
    </fill>
    <fill>
      <patternFill patternType="solid">
        <fgColor rgb="FFF3FB03"/>
        <bgColor rgb="FFF3FB03"/>
      </patternFill>
    </fill>
    <fill>
      <patternFill patternType="solid">
        <fgColor rgb="FFAAE318"/>
        <bgColor rgb="FFAAE318"/>
      </patternFill>
    </fill>
    <fill>
      <patternFill patternType="solid">
        <fgColor rgb="FFAFE517"/>
        <bgColor rgb="FFAFE517"/>
      </patternFill>
    </fill>
    <fill>
      <patternFill patternType="solid">
        <fgColor rgb="FFFF6E00"/>
        <bgColor rgb="FFFF6E00"/>
      </patternFill>
    </fill>
    <fill>
      <patternFill patternType="solid">
        <fgColor rgb="FF80D525"/>
        <bgColor rgb="FF80D525"/>
      </patternFill>
    </fill>
    <fill>
      <patternFill patternType="solid">
        <fgColor rgb="FF4CC434"/>
        <bgColor rgb="FF4CC434"/>
      </patternFill>
    </fill>
    <fill>
      <patternFill patternType="solid">
        <fgColor rgb="FFB3E616"/>
        <bgColor rgb="FFB3E616"/>
      </patternFill>
    </fill>
    <fill>
      <patternFill patternType="solid">
        <fgColor rgb="FFFF7400"/>
        <bgColor rgb="FFFF7400"/>
      </patternFill>
    </fill>
    <fill>
      <patternFill patternType="solid">
        <fgColor rgb="FF50C633"/>
        <bgColor rgb="FF50C633"/>
      </patternFill>
    </fill>
    <fill>
      <patternFill patternType="solid">
        <fgColor rgb="FFFF7200"/>
        <bgColor rgb="FFFF7200"/>
      </patternFill>
    </fill>
    <fill>
      <patternFill patternType="solid">
        <fgColor rgb="FFFF6900"/>
        <bgColor rgb="FFFF6900"/>
      </patternFill>
    </fill>
    <fill>
      <patternFill patternType="solid">
        <fgColor rgb="FFCCEF0E"/>
        <bgColor rgb="FFCCEF0E"/>
      </patternFill>
    </fill>
    <fill>
      <patternFill patternType="solid">
        <fgColor rgb="FF4AC434"/>
        <bgColor rgb="FF4AC434"/>
      </patternFill>
    </fill>
    <fill>
      <patternFill patternType="solid">
        <fgColor rgb="FFD4F10C"/>
        <bgColor rgb="FFD4F10C"/>
      </patternFill>
    </fill>
    <fill>
      <patternFill patternType="solid">
        <fgColor rgb="FFFF4C00"/>
        <bgColor rgb="FFFF4C00"/>
      </patternFill>
    </fill>
    <fill>
      <patternFill patternType="solid">
        <fgColor rgb="FFD7F20B"/>
        <bgColor rgb="FFD7F20B"/>
      </patternFill>
    </fill>
    <fill>
      <patternFill patternType="solid">
        <fgColor rgb="FF41C137"/>
        <bgColor rgb="FF41C137"/>
      </patternFill>
    </fill>
    <fill>
      <patternFill patternType="solid">
        <fgColor rgb="FFFFFE00"/>
        <bgColor rgb="FFFFFE00"/>
      </patternFill>
    </fill>
    <fill>
      <patternFill patternType="solid">
        <fgColor rgb="FFA3E11A"/>
        <bgColor rgb="FFA3E11A"/>
      </patternFill>
    </fill>
    <fill>
      <patternFill patternType="solid">
        <fgColor rgb="FFD3F10C"/>
        <bgColor rgb="FFD3F10C"/>
      </patternFill>
    </fill>
    <fill>
      <patternFill patternType="solid">
        <fgColor rgb="FF43C136"/>
        <bgColor rgb="FF43C136"/>
      </patternFill>
    </fill>
    <fill>
      <patternFill patternType="solid">
        <fgColor rgb="FFFFFC00"/>
        <bgColor rgb="FFFFFC00"/>
      </patternFill>
    </fill>
    <fill>
      <patternFill patternType="solid">
        <fgColor rgb="FFDAF30A"/>
        <bgColor rgb="FFDAF30A"/>
      </patternFill>
    </fill>
    <fill>
      <patternFill patternType="solid">
        <fgColor rgb="FFA1E01B"/>
        <bgColor rgb="FFA1E01B"/>
      </patternFill>
    </fill>
    <fill>
      <patternFill patternType="solid">
        <fgColor rgb="FFCFF00E"/>
        <bgColor rgb="FFCFF00E"/>
      </patternFill>
    </fill>
    <fill>
      <patternFill patternType="solid">
        <fgColor rgb="FFFFEB00"/>
        <bgColor rgb="FFFFEB00"/>
      </patternFill>
    </fill>
    <fill>
      <patternFill patternType="solid">
        <fgColor rgb="FFB2E616"/>
        <bgColor rgb="FFB2E616"/>
      </patternFill>
    </fill>
    <fill>
      <patternFill patternType="solid">
        <fgColor rgb="FFFFBC00"/>
        <bgColor rgb="FFFFBC00"/>
      </patternFill>
    </fill>
    <fill>
      <patternFill patternType="solid">
        <fgColor rgb="FFFFE000"/>
        <bgColor rgb="FFFFE000"/>
      </patternFill>
    </fill>
    <fill>
      <patternFill patternType="solid">
        <fgColor rgb="FFB5E715"/>
        <bgColor rgb="FFB5E715"/>
      </patternFill>
    </fill>
    <fill>
      <patternFill patternType="solid">
        <fgColor rgb="FF38BE39"/>
        <bgColor rgb="FF38BE39"/>
      </patternFill>
    </fill>
    <fill>
      <patternFill patternType="solid">
        <fgColor rgb="FFB6E715"/>
        <bgColor rgb="FFB6E715"/>
      </patternFill>
    </fill>
    <fill>
      <patternFill patternType="solid">
        <fgColor rgb="FF5DCA2F"/>
        <bgColor rgb="FF5DCA2F"/>
      </patternFill>
    </fill>
    <fill>
      <patternFill patternType="solid">
        <fgColor rgb="FFFEFF00"/>
        <bgColor rgb="FFFEFF00"/>
      </patternFill>
    </fill>
    <fill>
      <patternFill patternType="solid">
        <fgColor rgb="FFD0F00D"/>
        <bgColor rgb="FFD0F00D"/>
      </patternFill>
    </fill>
    <fill>
      <patternFill patternType="solid">
        <fgColor rgb="FF52C632"/>
        <bgColor rgb="FF52C632"/>
      </patternFill>
    </fill>
    <fill>
      <patternFill patternType="solid">
        <fgColor rgb="FF57C830"/>
        <bgColor rgb="FF57C830"/>
      </patternFill>
    </fill>
    <fill>
      <patternFill patternType="solid">
        <fgColor rgb="FFFF8500"/>
        <bgColor rgb="FFFF8500"/>
      </patternFill>
    </fill>
    <fill>
      <patternFill patternType="solid">
        <fgColor rgb="FFD5F10C"/>
        <bgColor rgb="FFD5F10C"/>
      </patternFill>
    </fill>
    <fill>
      <patternFill patternType="solid">
        <fgColor rgb="FFA8E319"/>
        <bgColor rgb="FFA8E319"/>
      </patternFill>
    </fill>
    <fill>
      <patternFill patternType="solid">
        <fgColor rgb="FFFF9A00"/>
        <bgColor rgb="FFFF9A00"/>
      </patternFill>
    </fill>
    <fill>
      <patternFill patternType="solid">
        <fgColor rgb="FFE1F508"/>
        <bgColor rgb="FFE1F508"/>
      </patternFill>
    </fill>
    <fill>
      <patternFill patternType="solid">
        <fgColor rgb="FFFFE600"/>
        <bgColor rgb="FFFFE600"/>
      </patternFill>
    </fill>
    <fill>
      <patternFill patternType="solid">
        <fgColor rgb="FF7AD326"/>
        <bgColor rgb="FF7AD326"/>
      </patternFill>
    </fill>
    <fill>
      <patternFill patternType="solid">
        <fgColor rgb="FFFF0F00"/>
        <bgColor rgb="FFFF0F00"/>
      </patternFill>
    </fill>
    <fill>
      <patternFill patternType="solid">
        <fgColor rgb="FFFFD300"/>
        <bgColor rgb="FFFFD300"/>
      </patternFill>
    </fill>
    <fill>
      <patternFill patternType="solid">
        <fgColor rgb="FF56C831"/>
        <bgColor rgb="FF56C831"/>
      </patternFill>
    </fill>
    <fill>
      <patternFill patternType="solid">
        <fgColor rgb="FF37BD3A"/>
        <bgColor rgb="FF37BD3A"/>
      </patternFill>
    </fill>
    <fill>
      <patternFill patternType="solid">
        <fgColor rgb="FFFFB200"/>
        <bgColor rgb="FFFFB200"/>
      </patternFill>
    </fill>
    <fill>
      <patternFill patternType="solid">
        <fgColor rgb="FF4BC434"/>
        <bgColor rgb="FF4BC434"/>
      </patternFill>
    </fill>
    <fill>
      <patternFill patternType="solid">
        <fgColor rgb="FFFFE300"/>
        <bgColor rgb="FFFFE300"/>
      </patternFill>
    </fill>
    <fill>
      <patternFill patternType="solid">
        <fgColor rgb="FFF1FB04"/>
        <bgColor rgb="FFF1FB04"/>
      </patternFill>
    </fill>
    <fill>
      <patternFill patternType="solid">
        <fgColor rgb="FFFF8700"/>
        <bgColor rgb="FFFF8700"/>
      </patternFill>
    </fill>
    <fill>
      <patternFill patternType="solid">
        <fgColor rgb="FFFFAE00"/>
        <bgColor rgb="FFFFAE00"/>
      </patternFill>
    </fill>
    <fill>
      <patternFill patternType="solid">
        <fgColor rgb="FF9BDE1D"/>
        <bgColor rgb="FF9BDE1D"/>
      </patternFill>
    </fill>
    <fill>
      <patternFill patternType="solid">
        <fgColor rgb="FF72D129"/>
        <bgColor rgb="FF72D129"/>
      </patternFill>
    </fill>
    <fill>
      <patternFill patternType="solid">
        <fgColor rgb="FF89D822"/>
        <bgColor rgb="FF89D822"/>
      </patternFill>
    </fill>
    <fill>
      <patternFill patternType="solid">
        <fgColor rgb="FF6BCF2B"/>
        <bgColor rgb="FF6BCF2B"/>
      </patternFill>
    </fill>
    <fill>
      <patternFill patternType="solid">
        <fgColor rgb="FFFFB000"/>
        <bgColor rgb="FFFFB000"/>
      </patternFill>
    </fill>
    <fill>
      <patternFill patternType="solid">
        <fgColor rgb="FFB1E616"/>
        <bgColor rgb="FFB1E616"/>
      </patternFill>
    </fill>
    <fill>
      <patternFill patternType="solid">
        <fgColor rgb="FFFFCE00"/>
        <bgColor rgb="FFFFCE00"/>
      </patternFill>
    </fill>
    <fill>
      <patternFill patternType="solid">
        <fgColor rgb="FF47C335"/>
        <bgColor rgb="FF47C335"/>
      </patternFill>
    </fill>
    <fill>
      <patternFill patternType="solid">
        <fgColor rgb="FF7BD426"/>
        <bgColor rgb="FF7BD426"/>
      </patternFill>
    </fill>
    <fill>
      <patternFill patternType="solid">
        <fgColor rgb="FFA040A0"/>
        <bgColor rgb="FFA040A0"/>
      </patternFill>
    </fill>
    <fill>
      <patternFill patternType="solid">
        <fgColor rgb="FFFF8F00"/>
        <bgColor rgb="FFFF8F00"/>
      </patternFill>
    </fill>
    <fill>
      <patternFill patternType="solid">
        <fgColor rgb="FFDBF30A"/>
        <bgColor rgb="FFDBF30A"/>
      </patternFill>
    </fill>
    <fill>
      <patternFill patternType="solid">
        <fgColor rgb="FFCDEF0E"/>
        <bgColor rgb="FFCDEF0E"/>
      </patternFill>
    </fill>
    <fill>
      <patternFill patternType="solid">
        <fgColor rgb="FF8DDA21"/>
        <bgColor rgb="FF8DDA21"/>
      </patternFill>
    </fill>
    <fill>
      <patternFill patternType="solid">
        <fgColor rgb="FFFFC600"/>
        <bgColor rgb="FFFFC600"/>
      </patternFill>
    </fill>
    <fill>
      <patternFill patternType="solid">
        <fgColor rgb="FF5ECA2F"/>
        <bgColor rgb="FF5ECA2F"/>
      </patternFill>
    </fill>
    <fill>
      <patternFill patternType="solid">
        <fgColor rgb="FFBCE913"/>
        <bgColor rgb="FFBCE913"/>
      </patternFill>
    </fill>
    <fill>
      <patternFill patternType="solid">
        <fgColor rgb="FFFF8000"/>
        <bgColor rgb="FFFF8000"/>
      </patternFill>
    </fill>
    <fill>
      <patternFill patternType="solid">
        <fgColor rgb="FF7FD525"/>
        <bgColor rgb="FF7FD525"/>
      </patternFill>
    </fill>
    <fill>
      <patternFill patternType="solid">
        <fgColor rgb="FFFFDC00"/>
        <bgColor rgb="FFFFDC00"/>
      </patternFill>
    </fill>
    <fill>
      <patternFill patternType="solid">
        <fgColor rgb="FFE5F707"/>
        <bgColor rgb="FFE5F707"/>
      </patternFill>
    </fill>
    <fill>
      <patternFill patternType="solid">
        <fgColor rgb="FF90DB20"/>
        <bgColor rgb="FF90DB20"/>
      </patternFill>
    </fill>
    <fill>
      <patternFill patternType="solid">
        <fgColor rgb="FFE4F608"/>
        <bgColor rgb="FFE4F608"/>
      </patternFill>
    </fill>
    <fill>
      <patternFill patternType="solid">
        <fgColor rgb="FF9EDF1C"/>
        <bgColor rgb="FF9EDF1C"/>
      </patternFill>
    </fill>
    <fill>
      <patternFill patternType="solid">
        <fgColor rgb="FFF6FC02"/>
        <bgColor rgb="FFF6FC02"/>
      </patternFill>
    </fill>
    <fill>
      <patternFill patternType="solid">
        <fgColor rgb="FFEBF906"/>
        <bgColor rgb="FFEBF906"/>
      </patternFill>
    </fill>
    <fill>
      <patternFill patternType="solid">
        <fgColor rgb="FFFFE500"/>
        <bgColor rgb="FFFFE500"/>
      </patternFill>
    </fill>
    <fill>
      <patternFill patternType="solid">
        <fgColor rgb="FFC3EC11"/>
        <bgColor rgb="FFC3EC11"/>
      </patternFill>
    </fill>
    <fill>
      <patternFill patternType="solid">
        <fgColor rgb="FFBDE913"/>
        <bgColor rgb="FFBDE913"/>
      </patternFill>
    </fill>
    <fill>
      <patternFill patternType="solid">
        <fgColor rgb="FFBDEA13"/>
        <bgColor rgb="FFBDEA13"/>
      </patternFill>
    </fill>
    <fill>
      <patternFill patternType="solid">
        <fgColor rgb="FF44C236"/>
        <bgColor rgb="FF44C236"/>
      </patternFill>
    </fill>
    <fill>
      <patternFill patternType="solid">
        <fgColor rgb="FFFFC200"/>
        <bgColor rgb="FFFFC200"/>
      </patternFill>
    </fill>
    <fill>
      <patternFill patternType="solid">
        <fgColor rgb="FF8CDA21"/>
        <bgColor rgb="FF8CDA21"/>
      </patternFill>
    </fill>
    <fill>
      <patternFill patternType="solid">
        <fgColor rgb="FFFAFE01"/>
        <bgColor rgb="FFFAFE01"/>
      </patternFill>
    </fill>
    <fill>
      <patternFill patternType="solid">
        <fgColor rgb="FF4FC533"/>
        <bgColor rgb="FF4FC533"/>
      </patternFill>
    </fill>
    <fill>
      <patternFill patternType="solid">
        <fgColor rgb="FFCFF00D"/>
        <bgColor rgb="FFCFF00D"/>
      </patternFill>
    </fill>
    <fill>
      <patternFill patternType="solid">
        <fgColor rgb="FFFFE200"/>
        <bgColor rgb="FFFFE200"/>
      </patternFill>
    </fill>
    <fill>
      <patternFill patternType="solid">
        <fgColor rgb="FF59C930"/>
        <bgColor rgb="FF59C930"/>
      </patternFill>
    </fill>
    <fill>
      <patternFill patternType="solid">
        <fgColor rgb="FF87D822"/>
        <bgColor rgb="FF87D822"/>
      </patternFill>
    </fill>
    <fill>
      <patternFill patternType="solid">
        <fgColor rgb="FF8CD921"/>
        <bgColor rgb="FF8CD921"/>
      </patternFill>
    </fill>
    <fill>
      <patternFill patternType="solid">
        <fgColor rgb="FFFFAB00"/>
        <bgColor rgb="FFFFAB00"/>
      </patternFill>
    </fill>
    <fill>
      <patternFill patternType="solid">
        <fgColor rgb="FF71D029"/>
        <bgColor rgb="FF71D029"/>
      </patternFill>
    </fill>
    <fill>
      <patternFill patternType="solid">
        <fgColor rgb="FFFFB800"/>
        <bgColor rgb="FFFFB800"/>
      </patternFill>
    </fill>
    <fill>
      <patternFill patternType="solid">
        <fgColor rgb="FFFF9E00"/>
        <bgColor rgb="FFFF9E00"/>
      </patternFill>
    </fill>
    <fill>
      <patternFill patternType="solid">
        <fgColor rgb="FFE6F707"/>
        <bgColor rgb="FFE6F707"/>
      </patternFill>
    </fill>
    <fill>
      <patternFill patternType="solid">
        <fgColor rgb="FF5AC930"/>
        <bgColor rgb="FF5AC930"/>
      </patternFill>
    </fill>
    <fill>
      <patternFill patternType="solid">
        <fgColor rgb="FF99DE1D"/>
        <bgColor rgb="FF99DE1D"/>
      </patternFill>
    </fill>
    <fill>
      <patternFill patternType="solid">
        <fgColor rgb="FFFFDD00"/>
        <bgColor rgb="FFFFDD00"/>
      </patternFill>
    </fill>
    <fill>
      <patternFill patternType="solid">
        <fgColor rgb="FFFF7600"/>
        <bgColor rgb="FFFF7600"/>
      </patternFill>
    </fill>
    <fill>
      <patternFill patternType="solid">
        <fgColor rgb="FFDDF40A"/>
        <bgColor rgb="FFDDF40A"/>
      </patternFill>
    </fill>
    <fill>
      <patternFill patternType="solid">
        <fgColor rgb="FFB8E814"/>
        <bgColor rgb="FFB8E814"/>
      </patternFill>
    </fill>
    <fill>
      <patternFill patternType="solid">
        <fgColor rgb="FFFFA600"/>
        <bgColor rgb="FFFFA600"/>
      </patternFill>
    </fill>
    <fill>
      <patternFill patternType="solid">
        <fgColor rgb="FFFFEC00"/>
        <bgColor rgb="FFFFEC00"/>
      </patternFill>
    </fill>
    <fill>
      <patternFill patternType="solid">
        <fgColor rgb="FF84D723"/>
        <bgColor rgb="FF84D723"/>
      </patternFill>
    </fill>
    <fill>
      <patternFill patternType="solid">
        <fgColor rgb="FF45C236"/>
        <bgColor rgb="FF45C236"/>
      </patternFill>
    </fill>
    <fill>
      <patternFill patternType="solid">
        <fgColor rgb="FFEFFA04"/>
        <bgColor rgb="FFEFFA04"/>
      </patternFill>
    </fill>
    <fill>
      <patternFill patternType="solid">
        <fgColor rgb="FFFF8800"/>
        <bgColor rgb="FFFF8800"/>
      </patternFill>
    </fill>
    <fill>
      <patternFill patternType="solid">
        <fgColor rgb="FF93DC1F"/>
        <bgColor rgb="FF93DC1F"/>
      </patternFill>
    </fill>
    <fill>
      <patternFill patternType="solid">
        <fgColor rgb="FFFF5400"/>
        <bgColor rgb="FFFF5400"/>
      </patternFill>
    </fill>
    <fill>
      <patternFill patternType="solid">
        <fgColor rgb="FF50C632"/>
        <bgColor rgb="FF50C632"/>
      </patternFill>
    </fill>
    <fill>
      <patternFill patternType="solid">
        <fgColor rgb="FFFF6B00"/>
        <bgColor rgb="FFFF6B00"/>
      </patternFill>
    </fill>
    <fill>
      <patternFill patternType="solid">
        <fgColor rgb="FFFFDE00"/>
        <bgColor rgb="FFFFDE00"/>
      </patternFill>
    </fill>
    <fill>
      <patternFill patternType="solid">
        <fgColor rgb="FF55C731"/>
        <bgColor rgb="FF55C731"/>
      </patternFill>
    </fill>
    <fill>
      <patternFill patternType="solid">
        <fgColor rgb="FFFF3E00"/>
        <bgColor rgb="FFFF3E00"/>
      </patternFill>
    </fill>
    <fill>
      <patternFill patternType="solid">
        <fgColor rgb="FFFF5D00"/>
        <bgColor rgb="FFFF5D00"/>
      </patternFill>
    </fill>
    <fill>
      <patternFill patternType="solid">
        <fgColor rgb="FFFFEA00"/>
        <bgColor rgb="FFFFEA00"/>
      </patternFill>
    </fill>
    <fill>
      <patternFill patternType="solid">
        <fgColor rgb="FF4EC533"/>
        <bgColor rgb="FF4EC533"/>
      </patternFill>
    </fill>
    <fill>
      <patternFill patternType="solid">
        <fgColor rgb="FF8EDA21"/>
        <bgColor rgb="FF8EDA21"/>
      </patternFill>
    </fill>
    <fill>
      <patternFill patternType="solid">
        <fgColor rgb="FF53C731"/>
        <bgColor rgb="FF53C731"/>
      </patternFill>
    </fill>
    <fill>
      <patternFill patternType="solid">
        <fgColor rgb="FF53C732"/>
        <bgColor rgb="FF53C732"/>
      </patternFill>
    </fill>
    <fill>
      <patternFill patternType="solid">
        <fgColor rgb="FFC1EB12"/>
        <bgColor rgb="FFC1EB12"/>
      </patternFill>
    </fill>
    <fill>
      <patternFill patternType="solid">
        <fgColor rgb="FFFFA900"/>
        <bgColor rgb="FFFFA900"/>
      </patternFill>
    </fill>
    <fill>
      <patternFill patternType="solid">
        <fgColor rgb="FF4DC533"/>
        <bgColor rgb="FF4DC533"/>
      </patternFill>
    </fill>
    <fill>
      <patternFill patternType="solid">
        <fgColor rgb="FFA2E11B"/>
        <bgColor rgb="FFA2E11B"/>
      </patternFill>
    </fill>
    <fill>
      <patternFill patternType="solid">
        <fgColor rgb="FFDFF509"/>
        <bgColor rgb="FFDFF509"/>
      </patternFill>
    </fill>
    <fill>
      <patternFill patternType="solid">
        <fgColor rgb="FFFFD400"/>
        <bgColor rgb="FFFFD400"/>
      </patternFill>
    </fill>
    <fill>
      <patternFill patternType="solid">
        <fgColor rgb="FF49C335"/>
        <bgColor rgb="FF49C335"/>
      </patternFill>
    </fill>
    <fill>
      <patternFill patternType="solid">
        <fgColor rgb="FFC6ED10"/>
        <bgColor rgb="FFC6ED10"/>
      </patternFill>
    </fill>
    <fill>
      <patternFill patternType="solid">
        <fgColor rgb="FFFF7E00"/>
        <bgColor rgb="FFFF7E00"/>
      </patternFill>
    </fill>
    <fill>
      <patternFill patternType="solid">
        <fgColor rgb="FFFFE400"/>
        <bgColor rgb="FFFFE400"/>
      </patternFill>
    </fill>
    <fill>
      <patternFill patternType="solid">
        <fgColor rgb="FFD2F00D"/>
        <bgColor rgb="FFD2F00D"/>
      </patternFill>
    </fill>
    <fill>
      <patternFill patternType="solid">
        <fgColor rgb="FFA6E219"/>
        <bgColor rgb="FFA6E219"/>
      </patternFill>
    </fill>
    <fill>
      <patternFill patternType="solid">
        <fgColor rgb="FFFFA200"/>
        <bgColor rgb="FFFFA200"/>
      </patternFill>
    </fill>
    <fill>
      <patternFill patternType="solid">
        <fgColor rgb="FFFFEF00"/>
        <bgColor rgb="FFFFEF00"/>
      </patternFill>
    </fill>
    <fill>
      <patternFill patternType="solid">
        <fgColor rgb="FFFFC400"/>
        <bgColor rgb="FFFFC400"/>
      </patternFill>
    </fill>
    <fill>
      <patternFill patternType="solid">
        <fgColor rgb="FFEDF905"/>
        <bgColor rgb="FFEDF905"/>
      </patternFill>
    </fill>
    <fill>
      <patternFill patternType="solid">
        <fgColor rgb="FFFFD900"/>
        <bgColor rgb="FFFFD900"/>
      </patternFill>
    </fill>
    <fill>
      <patternFill patternType="solid">
        <fgColor rgb="FFBFEA12"/>
        <bgColor rgb="FFBFEA12"/>
      </patternFill>
    </fill>
    <fill>
      <patternFill patternType="solid">
        <fgColor rgb="FFFF6500"/>
        <bgColor rgb="FFFF6500"/>
      </patternFill>
    </fill>
    <fill>
      <patternFill patternType="solid">
        <fgColor rgb="FFABE318"/>
        <bgColor rgb="FFABE318"/>
      </patternFill>
    </fill>
    <fill>
      <patternFill patternType="solid">
        <fgColor rgb="FF47C235"/>
        <bgColor rgb="FF47C235"/>
      </patternFill>
    </fill>
    <fill>
      <patternFill patternType="solid">
        <fgColor rgb="FFF7FD02"/>
        <bgColor rgb="FFF7FD02"/>
      </patternFill>
    </fill>
    <fill>
      <patternFill patternType="solid">
        <fgColor rgb="FFA9E319"/>
        <bgColor rgb="FFA9E319"/>
      </patternFill>
    </fill>
    <fill>
      <patternFill patternType="solid">
        <fgColor rgb="FF3CBF38"/>
        <bgColor rgb="FF3CBF38"/>
      </patternFill>
    </fill>
    <fill>
      <patternFill patternType="solid">
        <fgColor rgb="FF3FC038"/>
        <bgColor rgb="FF3FC038"/>
      </patternFill>
    </fill>
    <fill>
      <patternFill patternType="solid">
        <fgColor rgb="FF6ED02A"/>
        <bgColor rgb="FF6ED02A"/>
      </patternFill>
    </fill>
    <fill>
      <patternFill patternType="solid">
        <fgColor rgb="FFFFE900"/>
        <bgColor rgb="FFFFE900"/>
      </patternFill>
    </fill>
    <fill>
      <patternFill patternType="solid">
        <fgColor rgb="FF7AD426"/>
        <bgColor rgb="FF7AD426"/>
      </patternFill>
    </fill>
    <fill>
      <patternFill patternType="solid">
        <fgColor rgb="FFDEF409"/>
        <bgColor rgb="FFDEF409"/>
      </patternFill>
    </fill>
    <fill>
      <patternFill patternType="solid">
        <fgColor rgb="FFFFB300"/>
        <bgColor rgb="FFFFB300"/>
      </patternFill>
    </fill>
    <fill>
      <patternFill patternType="solid">
        <fgColor rgb="FF5CC92F"/>
        <bgColor rgb="FF5CC92F"/>
      </patternFill>
    </fill>
    <fill>
      <patternFill patternType="solid">
        <fgColor rgb="FFFFFD00"/>
        <bgColor rgb="FFFFFD00"/>
      </patternFill>
    </fill>
    <fill>
      <patternFill patternType="solid">
        <fgColor rgb="FFBBE913"/>
        <bgColor rgb="FFBBE913"/>
      </patternFill>
    </fill>
    <fill>
      <patternFill patternType="solid">
        <fgColor rgb="FFFFBA00"/>
        <bgColor rgb="FFFFBA00"/>
      </patternFill>
    </fill>
    <fill>
      <patternFill patternType="solid">
        <fgColor rgb="FF42C137"/>
        <bgColor rgb="FF42C137"/>
      </patternFill>
    </fill>
    <fill>
      <patternFill patternType="solid">
        <fgColor rgb="FFEDFA05"/>
        <bgColor rgb="FFEDFA05"/>
      </patternFill>
    </fill>
    <fill>
      <patternFill patternType="solid">
        <fgColor rgb="FF8FDB20"/>
        <bgColor rgb="FF8FDB20"/>
      </patternFill>
    </fill>
    <fill>
      <patternFill patternType="solid">
        <fgColor rgb="FFF4FC03"/>
        <bgColor rgb="FFF4FC03"/>
      </patternFill>
    </fill>
    <fill>
      <patternFill patternType="solid">
        <fgColor rgb="FFFFF300"/>
        <bgColor rgb="FFFFF300"/>
      </patternFill>
    </fill>
    <fill>
      <patternFill patternType="solid">
        <fgColor rgb="FF9CDF1C"/>
        <bgColor rgb="FF9CDF1C"/>
      </patternFill>
    </fill>
    <fill>
      <patternFill patternType="solid">
        <fgColor rgb="FF7ED525"/>
        <bgColor rgb="FF7ED525"/>
      </patternFill>
    </fill>
    <fill>
      <patternFill patternType="solid">
        <fgColor rgb="FFFFBE00"/>
        <bgColor rgb="FFFFBE00"/>
      </patternFill>
    </fill>
    <fill>
      <patternFill patternType="solid">
        <fgColor rgb="FFFFC900"/>
        <bgColor rgb="FFFFC900"/>
      </patternFill>
    </fill>
    <fill>
      <patternFill patternType="solid">
        <fgColor rgb="FFFF9800"/>
        <bgColor rgb="FFFF9800"/>
      </patternFill>
    </fill>
    <fill>
      <patternFill patternType="solid">
        <fgColor rgb="FFD5F20C"/>
        <bgColor rgb="FFD5F20C"/>
      </patternFill>
    </fill>
    <fill>
      <patternFill patternType="solid">
        <fgColor rgb="FF49C334"/>
        <bgColor rgb="FF49C334"/>
      </patternFill>
    </fill>
    <fill>
      <patternFill patternType="solid">
        <fgColor rgb="FFF8D030"/>
        <bgColor rgb="FFF8D030"/>
      </patternFill>
    </fill>
    <fill>
      <patternFill patternType="solid">
        <fgColor rgb="FFFF5E00"/>
        <bgColor rgb="FFFF5E00"/>
      </patternFill>
    </fill>
    <fill>
      <patternFill patternType="solid">
        <fgColor rgb="FFB4E715"/>
        <bgColor rgb="FFB4E715"/>
      </patternFill>
    </fill>
    <fill>
      <patternFill patternType="solid">
        <fgColor rgb="FF56C731"/>
        <bgColor rgb="FF56C731"/>
      </patternFill>
    </fill>
    <fill>
      <patternFill patternType="solid">
        <fgColor rgb="FF51C632"/>
        <bgColor rgb="FF51C632"/>
      </patternFill>
    </fill>
    <fill>
      <patternFill patternType="solid">
        <fgColor rgb="FFEAF806"/>
        <bgColor rgb="FFEAF806"/>
      </patternFill>
    </fill>
    <fill>
      <patternFill patternType="solid">
        <fgColor rgb="FFFF9F00"/>
        <bgColor rgb="FFFF9F00"/>
      </patternFill>
    </fill>
    <fill>
      <patternFill patternType="solid">
        <fgColor rgb="FFB1E516"/>
        <bgColor rgb="FFB1E516"/>
      </patternFill>
    </fill>
    <fill>
      <patternFill patternType="solid">
        <fgColor rgb="FFFFAA00"/>
        <bgColor rgb="FFFFAA00"/>
      </patternFill>
    </fill>
    <fill>
      <patternFill patternType="solid">
        <fgColor rgb="FFFFFA00"/>
        <bgColor rgb="FFFFFA00"/>
      </patternFill>
    </fill>
    <fill>
      <patternFill patternType="solid">
        <fgColor rgb="FF83D624"/>
        <bgColor rgb="FF83D624"/>
      </patternFill>
    </fill>
    <fill>
      <patternFill patternType="solid">
        <fgColor rgb="FFB8A038"/>
        <bgColor rgb="FFB8A038"/>
      </patternFill>
    </fill>
    <fill>
      <patternFill patternType="solid">
        <fgColor rgb="FFFFF000"/>
        <bgColor rgb="FFFFF000"/>
      </patternFill>
    </fill>
    <fill>
      <patternFill patternType="solid">
        <fgColor rgb="FFFF8100"/>
        <bgColor rgb="FFFF8100"/>
      </patternFill>
    </fill>
    <fill>
      <patternFill patternType="solid">
        <fgColor rgb="FFFF4700"/>
        <bgColor rgb="FFFF4700"/>
      </patternFill>
    </fill>
    <fill>
      <patternFill patternType="solid">
        <fgColor rgb="FFC6EC10"/>
        <bgColor rgb="FFC6EC10"/>
      </patternFill>
    </fill>
    <fill>
      <patternFill patternType="solid">
        <fgColor rgb="FF5ECA2E"/>
        <bgColor rgb="FF5ECA2E"/>
      </patternFill>
    </fill>
    <fill>
      <patternFill patternType="solid">
        <fgColor rgb="FFCFEF0E"/>
        <bgColor rgb="FFCFEF0E"/>
      </patternFill>
    </fill>
    <fill>
      <patternFill patternType="solid">
        <fgColor rgb="FF3BBF39"/>
        <bgColor rgb="FF3BBF39"/>
      </patternFill>
    </fill>
    <fill>
      <patternFill patternType="solid">
        <fgColor rgb="FFEAF906"/>
        <bgColor rgb="FFEAF906"/>
      </patternFill>
    </fill>
    <fill>
      <patternFill patternType="solid">
        <fgColor rgb="FFD8F20B"/>
        <bgColor rgb="FFD8F20B"/>
      </patternFill>
    </fill>
    <fill>
      <patternFill patternType="solid">
        <fgColor rgb="FFC9EE0F"/>
        <bgColor rgb="FFC9EE0F"/>
      </patternFill>
    </fill>
    <fill>
      <patternFill patternType="solid">
        <fgColor rgb="FFFFE100"/>
        <bgColor rgb="FFFFE100"/>
      </patternFill>
    </fill>
    <fill>
      <patternFill patternType="solid">
        <fgColor rgb="FFFFA500"/>
        <bgColor rgb="FFFFA500"/>
      </patternFill>
    </fill>
    <fill>
      <patternFill patternType="solid">
        <fgColor rgb="FFFF1100"/>
        <bgColor rgb="FFFF1100"/>
      </patternFill>
    </fill>
    <fill>
      <patternFill patternType="solid">
        <fgColor rgb="FFE0C068"/>
        <bgColor rgb="FFE0C068"/>
      </patternFill>
    </fill>
    <fill>
      <patternFill patternType="solid">
        <fgColor rgb="FFDEF509"/>
        <bgColor rgb="FFDEF509"/>
      </patternFill>
    </fill>
    <fill>
      <patternFill patternType="solid">
        <fgColor rgb="FFADE417"/>
        <bgColor rgb="FFADE417"/>
      </patternFill>
    </fill>
    <fill>
      <patternFill patternType="solid">
        <fgColor rgb="FF58C830"/>
        <bgColor rgb="FF58C830"/>
      </patternFill>
    </fill>
    <fill>
      <patternFill patternType="solid">
        <fgColor rgb="FFFF0B00"/>
        <bgColor rgb="FFFF0B00"/>
      </patternFill>
    </fill>
    <fill>
      <patternFill patternType="solid">
        <fgColor rgb="FFFF0300"/>
        <bgColor rgb="FFFF0300"/>
      </patternFill>
    </fill>
    <fill>
      <patternFill patternType="solid">
        <fgColor rgb="FFF2FB04"/>
        <bgColor rgb="FFF2FB04"/>
      </patternFill>
    </fill>
    <fill>
      <patternFill patternType="solid">
        <fgColor rgb="FFEEFA04"/>
        <bgColor rgb="FFEEFA04"/>
      </patternFill>
    </fill>
    <fill>
      <patternFill patternType="solid">
        <fgColor rgb="FFFF9B00"/>
        <bgColor rgb="FFFF9B00"/>
      </patternFill>
    </fill>
    <fill>
      <patternFill patternType="solid">
        <fgColor rgb="FFF9FD01"/>
        <bgColor rgb="FFF9FD01"/>
      </patternFill>
    </fill>
    <fill>
      <patternFill patternType="solid">
        <fgColor rgb="FF6FD029"/>
        <bgColor rgb="FF6FD029"/>
      </patternFill>
    </fill>
    <fill>
      <patternFill patternType="solid">
        <fgColor rgb="FFFFB700"/>
        <bgColor rgb="FFFFB700"/>
      </patternFill>
    </fill>
    <fill>
      <patternFill patternType="solid">
        <fgColor rgb="FFF8FD02"/>
        <bgColor rgb="FFF8FD02"/>
      </patternFill>
    </fill>
    <fill>
      <patternFill patternType="solid">
        <fgColor rgb="FFFF0100"/>
        <bgColor rgb="FFFF0100"/>
      </patternFill>
    </fill>
    <fill>
      <patternFill patternType="solid">
        <fgColor rgb="FFFF9400"/>
        <bgColor rgb="FFFF9400"/>
      </patternFill>
    </fill>
    <fill>
      <patternFill patternType="solid">
        <fgColor rgb="FF6BCE2B"/>
        <bgColor rgb="FF6BCE2B"/>
      </patternFill>
    </fill>
    <fill>
      <patternFill patternType="solid">
        <fgColor rgb="FFFF4800"/>
        <bgColor rgb="FFFF4800"/>
      </patternFill>
    </fill>
    <fill>
      <patternFill patternType="solid">
        <fgColor rgb="FFFFD200"/>
        <bgColor rgb="FFFFD200"/>
      </patternFill>
    </fill>
    <fill>
      <patternFill patternType="solid">
        <fgColor rgb="FFBAE914"/>
        <bgColor rgb="FFBAE914"/>
      </patternFill>
    </fill>
    <fill>
      <patternFill patternType="solid">
        <fgColor rgb="FF38BE3A"/>
        <bgColor rgb="FF38BE3A"/>
      </patternFill>
    </fill>
    <fill>
      <patternFill patternType="solid">
        <fgColor rgb="FFFFAC00"/>
        <bgColor rgb="FFFFAC00"/>
      </patternFill>
    </fill>
    <fill>
      <patternFill patternType="solid">
        <fgColor rgb="FFFF4F00"/>
        <bgColor rgb="FFFF4F00"/>
      </patternFill>
    </fill>
    <fill>
      <patternFill patternType="solid">
        <fgColor rgb="FF8EDA20"/>
        <bgColor rgb="FF8EDA20"/>
      </patternFill>
    </fill>
    <fill>
      <patternFill patternType="solid">
        <fgColor rgb="FFFFA300"/>
        <bgColor rgb="FFFFA300"/>
      </patternFill>
    </fill>
    <fill>
      <patternFill patternType="solid">
        <fgColor rgb="FFF0FA04"/>
        <bgColor rgb="FFF0FA04"/>
      </patternFill>
    </fill>
    <fill>
      <patternFill patternType="solid">
        <fgColor rgb="FFBEEA12"/>
        <bgColor rgb="FFBEEA12"/>
      </patternFill>
    </fill>
    <fill>
      <patternFill patternType="solid">
        <fgColor rgb="FF75D228"/>
        <bgColor rgb="FF75D228"/>
      </patternFill>
    </fill>
    <fill>
      <patternFill patternType="solid">
        <fgColor rgb="FFF0FB04"/>
        <bgColor rgb="FFF0FB04"/>
      </patternFill>
    </fill>
    <fill>
      <patternFill patternType="solid">
        <fgColor rgb="FFFF9200"/>
        <bgColor rgb="FFFF9200"/>
      </patternFill>
    </fill>
    <fill>
      <patternFill patternType="solid">
        <fgColor rgb="FFFF5700"/>
        <bgColor rgb="FFFF5700"/>
      </patternFill>
    </fill>
    <fill>
      <patternFill patternType="solid">
        <fgColor rgb="FFFFA800"/>
        <bgColor rgb="FFFFA800"/>
      </patternFill>
    </fill>
    <fill>
      <patternFill patternType="solid">
        <fgColor rgb="FFFFC300"/>
        <bgColor rgb="FFFFC300"/>
      </patternFill>
    </fill>
    <fill>
      <patternFill patternType="solid">
        <fgColor rgb="FF3ABE39"/>
        <bgColor rgb="FF3ABE39"/>
      </patternFill>
    </fill>
    <fill>
      <patternFill patternType="solid">
        <fgColor rgb="FF65CC2D"/>
        <bgColor rgb="FF65CC2D"/>
      </patternFill>
    </fill>
    <fill>
      <patternFill patternType="solid">
        <fgColor rgb="FFFFB400"/>
        <bgColor rgb="FFFFB400"/>
      </patternFill>
    </fill>
    <fill>
      <patternFill patternType="solid">
        <fgColor rgb="FFFFDA00"/>
        <bgColor rgb="FFFFDA00"/>
      </patternFill>
    </fill>
    <fill>
      <patternFill patternType="solid">
        <fgColor rgb="FFE7B6CC"/>
        <bgColor rgb="FFE7B6CC"/>
      </patternFill>
    </fill>
    <fill>
      <patternFill patternType="solid">
        <fgColor rgb="FFFFF700"/>
        <bgColor rgb="FFFFF700"/>
      </patternFill>
    </fill>
    <fill>
      <patternFill patternType="solid">
        <fgColor rgb="FF53C632"/>
        <bgColor rgb="FF53C632"/>
      </patternFill>
    </fill>
    <fill>
      <patternFill patternType="solid">
        <fgColor rgb="FFFF7C00"/>
        <bgColor rgb="FFFF7C00"/>
      </patternFill>
    </fill>
    <fill>
      <patternFill patternType="solid">
        <fgColor rgb="FFFF7100"/>
        <bgColor rgb="FFFF7100"/>
      </patternFill>
    </fill>
    <fill>
      <patternFill patternType="solid">
        <fgColor rgb="FFB7E814"/>
        <bgColor rgb="FFB7E814"/>
      </patternFill>
    </fill>
    <fill>
      <patternFill patternType="solid">
        <fgColor rgb="FFBAE814"/>
        <bgColor rgb="FFBAE814"/>
      </patternFill>
    </fill>
    <fill>
      <patternFill patternType="solid">
        <fgColor rgb="FFFF9600"/>
        <bgColor rgb="FFFF9600"/>
      </patternFill>
    </fill>
    <fill>
      <patternFill patternType="solid">
        <fgColor rgb="FF61CB2E"/>
        <bgColor rgb="FF61CB2E"/>
      </patternFill>
    </fill>
    <fill>
      <patternFill patternType="solid">
        <fgColor rgb="FFFF8600"/>
        <bgColor rgb="FFFF8600"/>
      </patternFill>
    </fill>
    <fill>
      <patternFill patternType="solid">
        <fgColor rgb="FFFF8900"/>
        <bgColor rgb="FFFF8900"/>
      </patternFill>
    </fill>
    <fill>
      <patternFill patternType="solid">
        <fgColor rgb="FFFF3F00"/>
        <bgColor rgb="FFFF3F00"/>
      </patternFill>
    </fill>
    <fill>
      <patternFill patternType="solid">
        <fgColor rgb="FF76D227"/>
        <bgColor rgb="FF76D227"/>
      </patternFill>
    </fill>
    <fill>
      <patternFill patternType="solid">
        <fgColor rgb="FF7DD525"/>
        <bgColor rgb="FF7DD525"/>
      </patternFill>
    </fill>
    <fill>
      <patternFill patternType="solid">
        <fgColor rgb="FFFFC800"/>
        <bgColor rgb="FFFFC800"/>
      </patternFill>
    </fill>
    <fill>
      <patternFill patternType="solid">
        <fgColor rgb="FFFF8200"/>
        <bgColor rgb="FFFF8200"/>
      </patternFill>
    </fill>
    <fill>
      <patternFill patternType="solid">
        <fgColor rgb="FF86D823"/>
        <bgColor rgb="FF86D823"/>
      </patternFill>
    </fill>
    <fill>
      <patternFill patternType="solid">
        <fgColor rgb="FFA3E11B"/>
        <bgColor rgb="FFA3E11B"/>
      </patternFill>
    </fill>
    <fill>
      <patternFill patternType="solid">
        <fgColor rgb="FFFF4000"/>
        <bgColor rgb="FFFF4000"/>
      </patternFill>
    </fill>
    <fill>
      <patternFill patternType="solid">
        <fgColor rgb="FFFF9500"/>
        <bgColor rgb="FFFF9500"/>
      </patternFill>
    </fill>
    <fill>
      <patternFill patternType="solid">
        <fgColor rgb="FFB4E616"/>
        <bgColor rgb="FFB4E616"/>
      </patternFill>
    </fill>
    <fill>
      <patternFill patternType="solid">
        <fgColor rgb="FFFF1000"/>
        <bgColor rgb="FFFF1000"/>
      </patternFill>
    </fill>
    <fill>
      <patternFill patternType="solid">
        <fgColor rgb="FFFFE700"/>
        <bgColor rgb="FFFFE700"/>
      </patternFill>
    </fill>
    <fill>
      <patternFill patternType="solid">
        <fgColor rgb="FFFF8A00"/>
        <bgColor rgb="FFFF8A00"/>
      </patternFill>
    </fill>
    <fill>
      <patternFill patternType="solid">
        <fgColor rgb="FFFCFE00"/>
        <bgColor rgb="FFFCFE00"/>
      </patternFill>
    </fill>
    <fill>
      <patternFill patternType="solid">
        <fgColor rgb="FF3FC037"/>
        <bgColor rgb="FF3FC037"/>
      </patternFill>
    </fill>
    <fill>
      <patternFill patternType="solid">
        <fgColor rgb="FFFF1900"/>
        <bgColor rgb="FFFF1900"/>
      </patternFill>
    </fill>
    <fill>
      <patternFill patternType="solid">
        <fgColor rgb="FFFF6600"/>
        <bgColor rgb="FFFF6600"/>
      </patternFill>
    </fill>
    <fill>
      <patternFill patternType="solid">
        <fgColor rgb="FFE7F707"/>
        <bgColor rgb="FFE7F707"/>
      </patternFill>
    </fill>
    <fill>
      <patternFill patternType="solid">
        <fgColor rgb="FFA8B820"/>
        <bgColor rgb="FFA8B820"/>
      </patternFill>
    </fill>
    <fill>
      <patternFill patternType="solid">
        <fgColor rgb="FF705898"/>
        <bgColor rgb="FF705898"/>
      </patternFill>
    </fill>
    <fill>
      <patternFill patternType="solid">
        <fgColor rgb="FF00FF00"/>
        <bgColor rgb="FF00FF00"/>
      </patternFill>
    </fill>
    <fill>
      <patternFill patternType="solid">
        <fgColor rgb="FFB8B8D0"/>
        <bgColor rgb="FFB8B8D0"/>
      </patternFill>
    </fill>
  </fills>
  <borders count="1">
    <border>
      <left/>
      <right/>
      <top/>
      <bottom/>
      <diagonal/>
    </border>
  </borders>
  <cellStyleXfs count="1">
    <xf numFmtId="0" fontId="0" fillId="0" borderId="0"/>
  </cellStyleXfs>
  <cellXfs count="817">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4" fillId="2" borderId="0" xfId="0" applyFont="1" applyFill="1" applyAlignment="1"/>
    <xf numFmtId="0" fontId="5" fillId="0" borderId="0" xfId="0" applyFont="1" applyAlignment="1"/>
    <xf numFmtId="1" fontId="5" fillId="0" borderId="0" xfId="0" applyNumberFormat="1" applyFont="1" applyAlignment="1"/>
    <xf numFmtId="0" fontId="3" fillId="2" borderId="0" xfId="0" applyFont="1" applyFill="1" applyAlignment="1"/>
    <xf numFmtId="1" fontId="1" fillId="0" borderId="0" xfId="0" applyNumberFormat="1" applyFont="1" applyAlignment="1">
      <alignment horizontal="center"/>
    </xf>
    <xf numFmtId="1" fontId="2" fillId="0" borderId="0" xfId="0" applyNumberFormat="1" applyFont="1" applyAlignment="1"/>
    <xf numFmtId="0" fontId="6" fillId="0" borderId="0" xfId="0" applyFont="1" applyAlignment="1">
      <alignment horizontal="center"/>
    </xf>
    <xf numFmtId="0" fontId="2" fillId="0" borderId="0" xfId="0" applyFont="1"/>
    <xf numFmtId="0" fontId="7" fillId="0" borderId="0" xfId="0" applyFont="1" applyAlignment="1">
      <alignment horizontal="center"/>
    </xf>
    <xf numFmtId="0" fontId="1" fillId="0" borderId="0" xfId="0" applyFont="1" applyAlignment="1"/>
    <xf numFmtId="0" fontId="4" fillId="2" borderId="0" xfId="0" applyFont="1" applyFill="1" applyAlignment="1"/>
    <xf numFmtId="0" fontId="6" fillId="0" borderId="0" xfId="0" applyFont="1" applyAlignment="1">
      <alignment horizontal="center"/>
    </xf>
    <xf numFmtId="0" fontId="6" fillId="0" borderId="0" xfId="0" applyFont="1" applyAlignment="1"/>
    <xf numFmtId="0" fontId="6" fillId="0" borderId="0" xfId="0" applyFont="1" applyAlignment="1"/>
    <xf numFmtId="1" fontId="6" fillId="0" borderId="0" xfId="0" applyNumberFormat="1" applyFont="1" applyAlignment="1">
      <alignment horizontal="center"/>
    </xf>
    <xf numFmtId="0" fontId="6" fillId="0" borderId="0" xfId="0" applyFont="1" applyAlignment="1"/>
    <xf numFmtId="1" fontId="6" fillId="0" borderId="0" xfId="0" applyNumberFormat="1" applyFont="1" applyAlignment="1"/>
    <xf numFmtId="1" fontId="8" fillId="0" borderId="0" xfId="0" applyNumberFormat="1" applyFont="1" applyAlignment="1"/>
    <xf numFmtId="0" fontId="9" fillId="3" borderId="0" xfId="0" applyFont="1" applyFill="1" applyAlignment="1"/>
    <xf numFmtId="0" fontId="6" fillId="0" borderId="0" xfId="0" applyFont="1" applyAlignment="1"/>
    <xf numFmtId="1" fontId="8" fillId="0" borderId="0" xfId="0" applyNumberFormat="1" applyFont="1" applyAlignment="1"/>
    <xf numFmtId="0" fontId="10" fillId="4" borderId="0" xfId="0" applyFont="1" applyFill="1" applyAlignment="1"/>
    <xf numFmtId="0" fontId="8" fillId="0" borderId="0" xfId="0" applyFont="1" applyAlignment="1"/>
    <xf numFmtId="0" fontId="6" fillId="0" borderId="0" xfId="0" applyFont="1" applyAlignment="1"/>
    <xf numFmtId="0" fontId="7" fillId="0" borderId="0" xfId="0" applyFont="1" applyAlignment="1"/>
    <xf numFmtId="9" fontId="7" fillId="0" borderId="0" xfId="0" applyNumberFormat="1" applyFont="1" applyAlignment="1"/>
    <xf numFmtId="0" fontId="5" fillId="0" borderId="0" xfId="0" applyFont="1" applyAlignment="1">
      <alignment horizontal="right"/>
    </xf>
    <xf numFmtId="1" fontId="7" fillId="0" borderId="0" xfId="0" applyNumberFormat="1" applyFont="1" applyAlignment="1"/>
    <xf numFmtId="9" fontId="5" fillId="0" borderId="0" xfId="0" applyNumberFormat="1" applyFont="1" applyAlignment="1">
      <alignment horizontal="right"/>
    </xf>
    <xf numFmtId="9" fontId="7" fillId="0" borderId="0" xfId="0" applyNumberFormat="1" applyFont="1" applyAlignment="1"/>
    <xf numFmtId="9" fontId="0" fillId="0" borderId="0" xfId="0" applyNumberFormat="1" applyFont="1" applyAlignment="1"/>
    <xf numFmtId="0" fontId="8" fillId="0" borderId="0" xfId="0" applyFont="1" applyAlignment="1"/>
    <xf numFmtId="0" fontId="8" fillId="0" borderId="0" xfId="0" applyFont="1" applyAlignment="1">
      <alignment horizontal="center"/>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11" fillId="0" borderId="0" xfId="0" applyFont="1" applyAlignment="1">
      <alignment horizontal="center"/>
    </xf>
    <xf numFmtId="0" fontId="0" fillId="0" borderId="0" xfId="0" applyFont="1" applyAlignment="1"/>
    <xf numFmtId="0" fontId="0" fillId="5" borderId="0" xfId="0" applyFont="1" applyFill="1" applyAlignment="1"/>
    <xf numFmtId="0" fontId="0" fillId="5" borderId="0" xfId="0" applyFont="1" applyFill="1" applyAlignment="1"/>
    <xf numFmtId="0" fontId="0" fillId="0" borderId="0" xfId="0" applyFont="1" applyAlignment="1"/>
    <xf numFmtId="9" fontId="5" fillId="6" borderId="0" xfId="0" applyNumberFormat="1" applyFont="1" applyFill="1" applyAlignment="1">
      <alignment horizontal="right"/>
    </xf>
    <xf numFmtId="0" fontId="0" fillId="0" borderId="0" xfId="0" applyFont="1" applyAlignment="1"/>
    <xf numFmtId="9" fontId="5" fillId="6" borderId="0" xfId="0" applyNumberFormat="1" applyFont="1" applyFill="1" applyAlignment="1">
      <alignment horizontal="right"/>
    </xf>
    <xf numFmtId="0" fontId="5" fillId="0" borderId="0" xfId="0" applyFont="1" applyAlignment="1">
      <alignment horizontal="right"/>
    </xf>
    <xf numFmtId="1" fontId="11" fillId="0" borderId="0" xfId="0" applyNumberFormat="1" applyFont="1" applyAlignment="1">
      <alignment horizontal="center"/>
    </xf>
    <xf numFmtId="0" fontId="5" fillId="0" borderId="0" xfId="0" applyFont="1" applyAlignment="1"/>
    <xf numFmtId="1" fontId="11" fillId="0" borderId="0" xfId="0" applyNumberFormat="1" applyFont="1" applyAlignment="1">
      <alignment horizontal="center"/>
    </xf>
    <xf numFmtId="1" fontId="7" fillId="0" borderId="0" xfId="0" applyNumberFormat="1" applyFont="1" applyAlignment="1">
      <alignment horizontal="center"/>
    </xf>
    <xf numFmtId="0" fontId="11" fillId="0" borderId="0" xfId="0" applyFont="1" applyAlignment="1"/>
    <xf numFmtId="0" fontId="7" fillId="0" borderId="0" xfId="0" applyFont="1" applyAlignment="1">
      <alignment horizontal="right"/>
    </xf>
    <xf numFmtId="0" fontId="7" fillId="0" borderId="0" xfId="0" applyFont="1" applyAlignment="1">
      <alignment horizontal="right"/>
    </xf>
    <xf numFmtId="0" fontId="11" fillId="0" borderId="0" xfId="0" applyFont="1"/>
    <xf numFmtId="9" fontId="5" fillId="7" borderId="0" xfId="0" applyNumberFormat="1" applyFont="1" applyFill="1" applyAlignment="1">
      <alignment horizontal="right"/>
    </xf>
    <xf numFmtId="9" fontId="5" fillId="8" borderId="0" xfId="0" applyNumberFormat="1" applyFont="1" applyFill="1" applyAlignment="1">
      <alignment horizontal="right"/>
    </xf>
    <xf numFmtId="9" fontId="5" fillId="9" borderId="0" xfId="0" applyNumberFormat="1" applyFont="1" applyFill="1" applyAlignment="1">
      <alignment horizontal="right"/>
    </xf>
    <xf numFmtId="9" fontId="5" fillId="10" borderId="0" xfId="0" applyNumberFormat="1" applyFont="1" applyFill="1" applyAlignment="1">
      <alignment horizontal="right"/>
    </xf>
    <xf numFmtId="9" fontId="5" fillId="11" borderId="0" xfId="0" applyNumberFormat="1" applyFont="1" applyFill="1" applyAlignment="1">
      <alignment horizontal="right"/>
    </xf>
    <xf numFmtId="9" fontId="5" fillId="12" borderId="0" xfId="0" applyNumberFormat="1" applyFont="1" applyFill="1" applyAlignment="1">
      <alignment horizontal="right"/>
    </xf>
    <xf numFmtId="9" fontId="5" fillId="13" borderId="0" xfId="0" applyNumberFormat="1" applyFont="1" applyFill="1" applyAlignment="1">
      <alignment horizontal="right"/>
    </xf>
    <xf numFmtId="9" fontId="5" fillId="14" borderId="0" xfId="0" applyNumberFormat="1" applyFont="1" applyFill="1" applyAlignment="1">
      <alignment horizontal="right"/>
    </xf>
    <xf numFmtId="9" fontId="5" fillId="15" borderId="0" xfId="0" applyNumberFormat="1" applyFont="1" applyFill="1" applyAlignment="1">
      <alignment horizontal="right"/>
    </xf>
    <xf numFmtId="9" fontId="5" fillId="16" borderId="0" xfId="0" applyNumberFormat="1" applyFont="1" applyFill="1" applyAlignment="1">
      <alignment horizontal="right"/>
    </xf>
    <xf numFmtId="9" fontId="5" fillId="12" borderId="0" xfId="0" applyNumberFormat="1" applyFont="1" applyFill="1" applyAlignment="1">
      <alignment horizontal="right"/>
    </xf>
    <xf numFmtId="9" fontId="5" fillId="17" borderId="0" xfId="0" applyNumberFormat="1" applyFont="1" applyFill="1" applyAlignment="1">
      <alignment horizontal="right"/>
    </xf>
    <xf numFmtId="9" fontId="5" fillId="18" borderId="0" xfId="0" applyNumberFormat="1" applyFont="1" applyFill="1" applyAlignment="1">
      <alignment horizontal="right"/>
    </xf>
    <xf numFmtId="9" fontId="5" fillId="19" borderId="0" xfId="0" applyNumberFormat="1" applyFont="1" applyFill="1" applyAlignment="1">
      <alignment horizontal="right"/>
    </xf>
    <xf numFmtId="9" fontId="5" fillId="20" borderId="0" xfId="0" applyNumberFormat="1" applyFont="1" applyFill="1" applyAlignment="1">
      <alignment horizontal="right"/>
    </xf>
    <xf numFmtId="9" fontId="5" fillId="21" borderId="0" xfId="0" applyNumberFormat="1" applyFont="1" applyFill="1" applyAlignment="1">
      <alignment horizontal="right"/>
    </xf>
    <xf numFmtId="9" fontId="5" fillId="22" borderId="0" xfId="0" applyNumberFormat="1" applyFont="1" applyFill="1" applyAlignment="1">
      <alignment horizontal="right"/>
    </xf>
    <xf numFmtId="9" fontId="5" fillId="23" borderId="0" xfId="0" applyNumberFormat="1" applyFont="1" applyFill="1" applyAlignment="1">
      <alignment horizontal="right"/>
    </xf>
    <xf numFmtId="9" fontId="5" fillId="24" borderId="0" xfId="0" applyNumberFormat="1" applyFont="1" applyFill="1" applyAlignment="1">
      <alignment horizontal="right"/>
    </xf>
    <xf numFmtId="9" fontId="5" fillId="25" borderId="0" xfId="0" applyNumberFormat="1" applyFont="1" applyFill="1" applyAlignment="1">
      <alignment horizontal="right"/>
    </xf>
    <xf numFmtId="164" fontId="5" fillId="0" borderId="0" xfId="0" applyNumberFormat="1" applyFont="1" applyAlignment="1">
      <alignment horizontal="center"/>
    </xf>
    <xf numFmtId="164" fontId="5" fillId="0" borderId="0" xfId="0" applyNumberFormat="1" applyFont="1" applyAlignment="1">
      <alignment horizontal="center"/>
    </xf>
    <xf numFmtId="9" fontId="5" fillId="26" borderId="0" xfId="0" applyNumberFormat="1" applyFont="1" applyFill="1" applyAlignment="1">
      <alignment horizontal="right"/>
    </xf>
    <xf numFmtId="9" fontId="5" fillId="27" borderId="0" xfId="0" applyNumberFormat="1" applyFont="1" applyFill="1" applyAlignment="1">
      <alignment horizontal="right"/>
    </xf>
    <xf numFmtId="9" fontId="5" fillId="28" borderId="0" xfId="0" applyNumberFormat="1" applyFont="1" applyFill="1" applyAlignment="1">
      <alignment horizontal="right"/>
    </xf>
    <xf numFmtId="9" fontId="5" fillId="29" borderId="0" xfId="0" applyNumberFormat="1" applyFont="1" applyFill="1" applyAlignment="1">
      <alignment horizontal="right"/>
    </xf>
    <xf numFmtId="9" fontId="5" fillId="30" borderId="0" xfId="0" applyNumberFormat="1" applyFont="1" applyFill="1" applyAlignment="1">
      <alignment horizontal="right"/>
    </xf>
    <xf numFmtId="9" fontId="5" fillId="31" borderId="0" xfId="0" applyNumberFormat="1" applyFont="1" applyFill="1" applyAlignment="1">
      <alignment horizontal="right"/>
    </xf>
    <xf numFmtId="9" fontId="5" fillId="32" borderId="0" xfId="0" applyNumberFormat="1" applyFont="1" applyFill="1" applyAlignment="1">
      <alignment horizontal="right"/>
    </xf>
    <xf numFmtId="9" fontId="5" fillId="33" borderId="0" xfId="0" applyNumberFormat="1" applyFont="1" applyFill="1" applyAlignment="1">
      <alignment horizontal="right"/>
    </xf>
    <xf numFmtId="9" fontId="5" fillId="34" borderId="0" xfId="0" applyNumberFormat="1" applyFont="1" applyFill="1" applyAlignment="1">
      <alignment horizontal="right"/>
    </xf>
    <xf numFmtId="9" fontId="5" fillId="35" borderId="0" xfId="0" applyNumberFormat="1" applyFont="1" applyFill="1" applyAlignment="1">
      <alignment horizontal="right"/>
    </xf>
    <xf numFmtId="9" fontId="5" fillId="36" borderId="0" xfId="0" applyNumberFormat="1" applyFont="1" applyFill="1" applyAlignment="1">
      <alignment horizontal="right"/>
    </xf>
    <xf numFmtId="9" fontId="5" fillId="37" borderId="0" xfId="0" applyNumberFormat="1" applyFont="1" applyFill="1" applyAlignment="1">
      <alignment horizontal="right"/>
    </xf>
    <xf numFmtId="0" fontId="0" fillId="38" borderId="0" xfId="0" applyFont="1" applyFill="1" applyAlignment="1"/>
    <xf numFmtId="0" fontId="0" fillId="39" borderId="0" xfId="0" applyFont="1" applyFill="1" applyAlignment="1"/>
    <xf numFmtId="9" fontId="5" fillId="40" borderId="0" xfId="0" applyNumberFormat="1" applyFont="1" applyFill="1" applyAlignment="1">
      <alignment horizontal="right"/>
    </xf>
    <xf numFmtId="1" fontId="11" fillId="0" borderId="0" xfId="0" applyNumberFormat="1" applyFont="1" applyAlignment="1">
      <alignment horizontal="center"/>
    </xf>
    <xf numFmtId="1" fontId="7" fillId="0" borderId="0" xfId="0" applyNumberFormat="1" applyFont="1" applyAlignment="1">
      <alignment horizontal="center"/>
    </xf>
    <xf numFmtId="0" fontId="11" fillId="0" borderId="0" xfId="0" applyFont="1"/>
    <xf numFmtId="0" fontId="7" fillId="0" borderId="0" xfId="0" applyFont="1" applyAlignment="1">
      <alignment horizontal="center"/>
    </xf>
    <xf numFmtId="1" fontId="8" fillId="0" borderId="0" xfId="0" applyNumberFormat="1" applyFont="1"/>
    <xf numFmtId="9" fontId="5" fillId="41" borderId="0" xfId="0" applyNumberFormat="1" applyFont="1" applyFill="1" applyAlignment="1">
      <alignment horizontal="right"/>
    </xf>
    <xf numFmtId="9" fontId="5" fillId="42" borderId="0" xfId="0" applyNumberFormat="1" applyFont="1" applyFill="1" applyAlignment="1">
      <alignment horizontal="right"/>
    </xf>
    <xf numFmtId="9" fontId="5" fillId="43" borderId="0" xfId="0" applyNumberFormat="1" applyFont="1" applyFill="1" applyAlignment="1">
      <alignment horizontal="right"/>
    </xf>
    <xf numFmtId="9" fontId="5" fillId="44" borderId="0" xfId="0" applyNumberFormat="1" applyFont="1" applyFill="1" applyAlignment="1">
      <alignment horizontal="right"/>
    </xf>
    <xf numFmtId="0" fontId="0" fillId="45" borderId="0" xfId="0" applyFont="1" applyFill="1" applyAlignment="1"/>
    <xf numFmtId="0" fontId="0" fillId="46" borderId="0" xfId="0" applyFont="1" applyFill="1" applyAlignment="1"/>
    <xf numFmtId="9" fontId="5" fillId="47" borderId="0" xfId="0" applyNumberFormat="1" applyFont="1" applyFill="1" applyAlignment="1">
      <alignment horizontal="right"/>
    </xf>
    <xf numFmtId="9" fontId="5" fillId="48" borderId="0" xfId="0" applyNumberFormat="1" applyFont="1" applyFill="1" applyAlignment="1">
      <alignment horizontal="right"/>
    </xf>
    <xf numFmtId="0" fontId="11" fillId="0" borderId="0" xfId="0" applyFont="1" applyAlignment="1">
      <alignment horizontal="center"/>
    </xf>
    <xf numFmtId="9" fontId="5" fillId="49" borderId="0" xfId="0" applyNumberFormat="1" applyFont="1" applyFill="1" applyAlignment="1">
      <alignment horizontal="right"/>
    </xf>
    <xf numFmtId="9" fontId="5" fillId="50" borderId="0" xfId="0" applyNumberFormat="1" applyFont="1" applyFill="1" applyAlignment="1">
      <alignment horizontal="right"/>
    </xf>
    <xf numFmtId="9" fontId="5" fillId="51" borderId="0" xfId="0" applyNumberFormat="1" applyFont="1" applyFill="1" applyAlignment="1">
      <alignment horizontal="right"/>
    </xf>
    <xf numFmtId="9" fontId="5" fillId="52" borderId="0" xfId="0" applyNumberFormat="1" applyFont="1" applyFill="1" applyAlignment="1">
      <alignment horizontal="right"/>
    </xf>
    <xf numFmtId="0" fontId="12" fillId="0" borderId="0" xfId="0" applyFont="1"/>
    <xf numFmtId="0" fontId="13" fillId="0" borderId="0" xfId="0" applyFont="1" applyAlignment="1"/>
    <xf numFmtId="9" fontId="13" fillId="0" borderId="0" xfId="0" applyNumberFormat="1" applyFont="1" applyAlignment="1"/>
    <xf numFmtId="1" fontId="13" fillId="0" borderId="0" xfId="0" applyNumberFormat="1" applyFont="1" applyAlignment="1"/>
    <xf numFmtId="9" fontId="13" fillId="0" borderId="0" xfId="0" applyNumberFormat="1" applyFont="1" applyAlignment="1"/>
    <xf numFmtId="0" fontId="12" fillId="0" borderId="0" xfId="0" applyFont="1" applyAlignment="1"/>
    <xf numFmtId="0" fontId="12" fillId="0" borderId="0" xfId="0" applyFont="1" applyAlignment="1">
      <alignment horizontal="center"/>
    </xf>
    <xf numFmtId="0" fontId="13" fillId="0" borderId="0" xfId="0" applyFont="1" applyAlignment="1"/>
    <xf numFmtId="0" fontId="13"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164" fontId="15" fillId="0" borderId="0" xfId="0" applyNumberFormat="1" applyFont="1" applyAlignment="1">
      <alignment horizontal="center"/>
    </xf>
    <xf numFmtId="9" fontId="5" fillId="53" borderId="0" xfId="0" applyNumberFormat="1" applyFont="1" applyFill="1" applyAlignment="1">
      <alignment horizontal="right"/>
    </xf>
    <xf numFmtId="9" fontId="5" fillId="17" borderId="0" xfId="0" applyNumberFormat="1" applyFont="1" applyFill="1" applyAlignment="1">
      <alignment horizontal="right"/>
    </xf>
    <xf numFmtId="9" fontId="5" fillId="54" borderId="0" xfId="0" applyNumberFormat="1" applyFont="1" applyFill="1" applyAlignment="1">
      <alignment horizontal="right"/>
    </xf>
    <xf numFmtId="9" fontId="5" fillId="55" borderId="0" xfId="0" applyNumberFormat="1" applyFont="1" applyFill="1" applyAlignment="1">
      <alignment horizontal="right"/>
    </xf>
    <xf numFmtId="9" fontId="5" fillId="9" borderId="0" xfId="0" applyNumberFormat="1" applyFont="1" applyFill="1" applyAlignment="1">
      <alignment horizontal="right"/>
    </xf>
    <xf numFmtId="9" fontId="5" fillId="56" borderId="0" xfId="0" applyNumberFormat="1" applyFont="1" applyFill="1" applyAlignment="1">
      <alignment horizontal="right"/>
    </xf>
    <xf numFmtId="4" fontId="8" fillId="0" borderId="0" xfId="0" applyNumberFormat="1" applyFont="1" applyAlignment="1"/>
    <xf numFmtId="9" fontId="5" fillId="57" borderId="0" xfId="0" applyNumberFormat="1" applyFont="1" applyFill="1" applyAlignment="1">
      <alignment horizontal="right"/>
    </xf>
    <xf numFmtId="9" fontId="5" fillId="58" borderId="0" xfId="0" applyNumberFormat="1" applyFont="1" applyFill="1" applyAlignment="1">
      <alignment horizontal="right"/>
    </xf>
    <xf numFmtId="9" fontId="5" fillId="59" borderId="0" xfId="0" applyNumberFormat="1" applyFont="1" applyFill="1" applyAlignment="1">
      <alignment horizontal="right"/>
    </xf>
    <xf numFmtId="9" fontId="5" fillId="60" borderId="0" xfId="0" applyNumberFormat="1" applyFont="1" applyFill="1" applyAlignment="1">
      <alignment horizontal="right"/>
    </xf>
    <xf numFmtId="9" fontId="5" fillId="61" borderId="0" xfId="0" applyNumberFormat="1" applyFont="1" applyFill="1" applyAlignment="1">
      <alignment horizontal="right"/>
    </xf>
    <xf numFmtId="9" fontId="5" fillId="62" borderId="0" xfId="0" applyNumberFormat="1" applyFont="1" applyFill="1" applyAlignment="1">
      <alignment horizontal="right"/>
    </xf>
    <xf numFmtId="9" fontId="5" fillId="63" borderId="0" xfId="0" applyNumberFormat="1" applyFont="1" applyFill="1" applyAlignment="1">
      <alignment horizontal="right"/>
    </xf>
    <xf numFmtId="9" fontId="5" fillId="64" borderId="0" xfId="0" applyNumberFormat="1" applyFont="1" applyFill="1" applyAlignment="1">
      <alignment horizontal="right"/>
    </xf>
    <xf numFmtId="9" fontId="5" fillId="65" borderId="0" xfId="0" applyNumberFormat="1" applyFont="1" applyFill="1" applyAlignment="1">
      <alignment horizontal="right"/>
    </xf>
    <xf numFmtId="9" fontId="5" fillId="66" borderId="0" xfId="0" applyNumberFormat="1" applyFont="1" applyFill="1" applyAlignment="1">
      <alignment horizontal="right"/>
    </xf>
    <xf numFmtId="9" fontId="5" fillId="67" borderId="0" xfId="0" applyNumberFormat="1" applyFont="1" applyFill="1" applyAlignment="1">
      <alignment horizontal="right"/>
    </xf>
    <xf numFmtId="0" fontId="0" fillId="68" borderId="0" xfId="0" applyFont="1" applyFill="1" applyAlignment="1"/>
    <xf numFmtId="0" fontId="16" fillId="0" borderId="0" xfId="0" applyFont="1" applyAlignment="1"/>
    <xf numFmtId="0" fontId="15" fillId="0" borderId="0" xfId="0" applyFont="1" applyAlignment="1">
      <alignment horizontal="right"/>
    </xf>
    <xf numFmtId="9" fontId="15" fillId="33" borderId="0" xfId="0" applyNumberFormat="1" applyFont="1" applyFill="1" applyAlignment="1">
      <alignment horizontal="right"/>
    </xf>
    <xf numFmtId="9" fontId="15" fillId="69" borderId="0" xfId="0" applyNumberFormat="1" applyFont="1" applyFill="1" applyAlignment="1">
      <alignment horizontal="right"/>
    </xf>
    <xf numFmtId="0" fontId="15" fillId="0" borderId="0" xfId="0" applyFont="1" applyAlignment="1">
      <alignment horizontal="right"/>
    </xf>
    <xf numFmtId="0" fontId="15" fillId="0" borderId="0" xfId="0" applyFont="1" applyAlignment="1"/>
    <xf numFmtId="1" fontId="14" fillId="0" borderId="0" xfId="0" applyNumberFormat="1" applyFont="1" applyAlignment="1">
      <alignment horizontal="center"/>
    </xf>
    <xf numFmtId="1" fontId="13" fillId="0" borderId="0" xfId="0" applyNumberFormat="1" applyFont="1" applyAlignment="1">
      <alignment horizontal="center"/>
    </xf>
    <xf numFmtId="0" fontId="13" fillId="0" borderId="0" xfId="0" applyFont="1" applyAlignment="1">
      <alignment horizontal="center"/>
    </xf>
    <xf numFmtId="0" fontId="14" fillId="0" borderId="0" xfId="0" applyFont="1" applyAlignment="1"/>
    <xf numFmtId="0" fontId="14" fillId="0" borderId="0" xfId="0" applyFont="1" applyAlignment="1">
      <alignment horizontal="center"/>
    </xf>
    <xf numFmtId="0" fontId="13" fillId="0" borderId="0" xfId="0" applyFont="1" applyAlignment="1">
      <alignment horizontal="right"/>
    </xf>
    <xf numFmtId="0" fontId="13" fillId="0" borderId="0" xfId="0" applyFont="1" applyAlignment="1">
      <alignment horizontal="right"/>
    </xf>
    <xf numFmtId="9" fontId="5" fillId="70" borderId="0" xfId="0" applyNumberFormat="1" applyFont="1" applyFill="1" applyAlignment="1">
      <alignment horizontal="right"/>
    </xf>
    <xf numFmtId="0" fontId="7" fillId="0" borderId="0" xfId="0" applyFont="1" applyAlignment="1">
      <alignment horizontal="right"/>
    </xf>
    <xf numFmtId="9" fontId="5" fillId="71" borderId="0" xfId="0" applyNumberFormat="1" applyFont="1" applyFill="1" applyAlignment="1">
      <alignment horizontal="right"/>
    </xf>
    <xf numFmtId="10" fontId="8" fillId="0" borderId="0" xfId="0" applyNumberFormat="1" applyFont="1" applyAlignment="1"/>
    <xf numFmtId="9" fontId="5" fillId="72" borderId="0" xfId="0" applyNumberFormat="1" applyFont="1" applyFill="1" applyAlignment="1">
      <alignment horizontal="right"/>
    </xf>
    <xf numFmtId="9" fontId="5" fillId="73" borderId="0" xfId="0" applyNumberFormat="1" applyFont="1" applyFill="1" applyAlignment="1">
      <alignment horizontal="right"/>
    </xf>
    <xf numFmtId="9" fontId="5" fillId="74" borderId="0" xfId="0" applyNumberFormat="1" applyFont="1" applyFill="1" applyAlignment="1">
      <alignment horizontal="right"/>
    </xf>
    <xf numFmtId="9" fontId="5" fillId="75" borderId="0" xfId="0" applyNumberFormat="1" applyFont="1" applyFill="1" applyAlignment="1">
      <alignment horizontal="right"/>
    </xf>
    <xf numFmtId="9" fontId="5" fillId="76" borderId="0" xfId="0" applyNumberFormat="1" applyFont="1" applyFill="1" applyAlignment="1">
      <alignment horizontal="right"/>
    </xf>
    <xf numFmtId="9" fontId="5" fillId="77" borderId="0" xfId="0" applyNumberFormat="1" applyFont="1" applyFill="1" applyAlignment="1">
      <alignment horizontal="right"/>
    </xf>
    <xf numFmtId="9" fontId="5" fillId="78" borderId="0" xfId="0" applyNumberFormat="1" applyFont="1" applyFill="1" applyAlignment="1">
      <alignment horizontal="right"/>
    </xf>
    <xf numFmtId="9" fontId="5" fillId="79" borderId="0" xfId="0" applyNumberFormat="1" applyFont="1" applyFill="1" applyAlignment="1">
      <alignment horizontal="right"/>
    </xf>
    <xf numFmtId="9" fontId="5" fillId="80" borderId="0" xfId="0" applyNumberFormat="1" applyFont="1" applyFill="1" applyAlignment="1">
      <alignment horizontal="right"/>
    </xf>
    <xf numFmtId="9" fontId="5" fillId="81" borderId="0" xfId="0" applyNumberFormat="1" applyFont="1" applyFill="1" applyAlignment="1">
      <alignment horizontal="right"/>
    </xf>
    <xf numFmtId="0" fontId="0" fillId="82" borderId="0" xfId="0" applyFont="1" applyFill="1" applyAlignment="1"/>
    <xf numFmtId="9" fontId="5" fillId="83" borderId="0" xfId="0" applyNumberFormat="1" applyFont="1" applyFill="1" applyAlignment="1">
      <alignment horizontal="right"/>
    </xf>
    <xf numFmtId="0" fontId="0" fillId="82" borderId="0" xfId="0" applyFont="1" applyFill="1" applyAlignment="1"/>
    <xf numFmtId="9" fontId="5" fillId="84" borderId="0" xfId="0" applyNumberFormat="1" applyFont="1" applyFill="1" applyAlignment="1">
      <alignment horizontal="right"/>
    </xf>
    <xf numFmtId="9" fontId="5" fillId="85" borderId="0" xfId="0" applyNumberFormat="1" applyFont="1" applyFill="1" applyAlignment="1">
      <alignment horizontal="right"/>
    </xf>
    <xf numFmtId="9" fontId="15" fillId="6" borderId="0" xfId="0" applyNumberFormat="1" applyFont="1" applyFill="1" applyAlignment="1">
      <alignment horizontal="right"/>
    </xf>
    <xf numFmtId="9" fontId="15" fillId="86" borderId="0" xfId="0" applyNumberFormat="1" applyFont="1" applyFill="1" applyAlignment="1">
      <alignment horizontal="right"/>
    </xf>
    <xf numFmtId="9" fontId="5" fillId="63" borderId="0" xfId="0" applyNumberFormat="1" applyFont="1" applyFill="1" applyAlignment="1">
      <alignment horizontal="right"/>
    </xf>
    <xf numFmtId="9" fontId="5" fillId="87" borderId="0" xfId="0" applyNumberFormat="1" applyFont="1" applyFill="1" applyAlignment="1">
      <alignment horizontal="right"/>
    </xf>
    <xf numFmtId="9" fontId="5" fillId="88" borderId="0" xfId="0" applyNumberFormat="1" applyFont="1" applyFill="1" applyAlignment="1">
      <alignment horizontal="right"/>
    </xf>
    <xf numFmtId="9" fontId="5" fillId="89" borderId="0" xfId="0" applyNumberFormat="1" applyFont="1" applyFill="1" applyAlignment="1">
      <alignment horizontal="right"/>
    </xf>
    <xf numFmtId="9" fontId="5" fillId="90" borderId="0" xfId="0" applyNumberFormat="1" applyFont="1" applyFill="1" applyAlignment="1">
      <alignment horizontal="right"/>
    </xf>
    <xf numFmtId="9" fontId="5" fillId="60" borderId="0" xfId="0" applyNumberFormat="1" applyFont="1" applyFill="1" applyAlignment="1">
      <alignment horizontal="right"/>
    </xf>
    <xf numFmtId="9" fontId="5" fillId="91" borderId="0" xfId="0" applyNumberFormat="1" applyFont="1" applyFill="1" applyAlignment="1">
      <alignment horizontal="right"/>
    </xf>
    <xf numFmtId="9" fontId="5" fillId="29" borderId="0" xfId="0" applyNumberFormat="1" applyFont="1" applyFill="1" applyAlignment="1">
      <alignment horizontal="right"/>
    </xf>
    <xf numFmtId="9" fontId="5" fillId="92" borderId="0" xfId="0" applyNumberFormat="1" applyFont="1" applyFill="1" applyAlignment="1">
      <alignment horizontal="right"/>
    </xf>
    <xf numFmtId="9" fontId="5" fillId="59" borderId="0" xfId="0" applyNumberFormat="1" applyFont="1" applyFill="1" applyAlignment="1">
      <alignment horizontal="right"/>
    </xf>
    <xf numFmtId="9" fontId="5" fillId="93" borderId="0" xfId="0" applyNumberFormat="1" applyFont="1" applyFill="1" applyAlignment="1">
      <alignment horizontal="right"/>
    </xf>
    <xf numFmtId="9" fontId="5" fillId="94" borderId="0" xfId="0" applyNumberFormat="1" applyFont="1" applyFill="1" applyAlignment="1">
      <alignment horizontal="right"/>
    </xf>
    <xf numFmtId="9" fontId="5" fillId="95" borderId="0" xfId="0" applyNumberFormat="1" applyFont="1" applyFill="1" applyAlignment="1">
      <alignment horizontal="right"/>
    </xf>
    <xf numFmtId="9" fontId="5" fillId="96" borderId="0" xfId="0" applyNumberFormat="1" applyFont="1" applyFill="1" applyAlignment="1">
      <alignment horizontal="right"/>
    </xf>
    <xf numFmtId="9" fontId="5" fillId="97" borderId="0" xfId="0" applyNumberFormat="1" applyFont="1" applyFill="1" applyAlignment="1">
      <alignment horizontal="right"/>
    </xf>
    <xf numFmtId="9" fontId="15" fillId="98" borderId="0" xfId="0" applyNumberFormat="1" applyFont="1" applyFill="1" applyAlignment="1">
      <alignment horizontal="right"/>
    </xf>
    <xf numFmtId="9" fontId="15" fillId="6" borderId="0" xfId="0" applyNumberFormat="1" applyFont="1" applyFill="1" applyAlignment="1">
      <alignment horizontal="right"/>
    </xf>
    <xf numFmtId="9" fontId="5" fillId="57" borderId="0" xfId="0" applyNumberFormat="1" applyFont="1" applyFill="1" applyAlignment="1">
      <alignment horizontal="right"/>
    </xf>
    <xf numFmtId="9" fontId="5" fillId="99" borderId="0" xfId="0" applyNumberFormat="1" applyFont="1" applyFill="1" applyAlignment="1">
      <alignment horizontal="right"/>
    </xf>
    <xf numFmtId="9" fontId="5" fillId="100" borderId="0" xfId="0" applyNumberFormat="1" applyFont="1" applyFill="1" applyAlignment="1">
      <alignment horizontal="right"/>
    </xf>
    <xf numFmtId="9" fontId="15" fillId="101" borderId="0" xfId="0" applyNumberFormat="1" applyFont="1" applyFill="1" applyAlignment="1">
      <alignment horizontal="right"/>
    </xf>
    <xf numFmtId="9" fontId="15" fillId="102" borderId="0" xfId="0" applyNumberFormat="1" applyFont="1" applyFill="1" applyAlignment="1">
      <alignment horizontal="right"/>
    </xf>
    <xf numFmtId="9" fontId="5" fillId="103" borderId="0" xfId="0" applyNumberFormat="1" applyFont="1" applyFill="1" applyAlignment="1">
      <alignment horizontal="right"/>
    </xf>
    <xf numFmtId="9" fontId="5" fillId="104" borderId="0" xfId="0" applyNumberFormat="1" applyFont="1" applyFill="1" applyAlignment="1">
      <alignment horizontal="right"/>
    </xf>
    <xf numFmtId="9" fontId="5" fillId="105" borderId="0" xfId="0" applyNumberFormat="1" applyFont="1" applyFill="1" applyAlignment="1">
      <alignment horizontal="right"/>
    </xf>
    <xf numFmtId="9" fontId="5" fillId="106" borderId="0" xfId="0" applyNumberFormat="1" applyFont="1" applyFill="1" applyAlignment="1">
      <alignment horizontal="right"/>
    </xf>
    <xf numFmtId="9" fontId="5" fillId="62" borderId="0" xfId="0" applyNumberFormat="1" applyFont="1" applyFill="1" applyAlignment="1">
      <alignment horizontal="right"/>
    </xf>
    <xf numFmtId="9" fontId="5" fillId="107" borderId="0" xfId="0" applyNumberFormat="1" applyFont="1" applyFill="1" applyAlignment="1">
      <alignment horizontal="right"/>
    </xf>
    <xf numFmtId="9" fontId="5" fillId="108" borderId="0" xfId="0" applyNumberFormat="1" applyFont="1" applyFill="1" applyAlignment="1">
      <alignment horizontal="right"/>
    </xf>
    <xf numFmtId="9" fontId="5" fillId="109" borderId="0" xfId="0" applyNumberFormat="1" applyFont="1" applyFill="1" applyAlignment="1">
      <alignment horizontal="right"/>
    </xf>
    <xf numFmtId="9" fontId="5" fillId="110" borderId="0" xfId="0" applyNumberFormat="1" applyFont="1" applyFill="1" applyAlignment="1">
      <alignment horizontal="right"/>
    </xf>
    <xf numFmtId="9" fontId="5" fillId="71" borderId="0" xfId="0" applyNumberFormat="1" applyFont="1" applyFill="1" applyAlignment="1">
      <alignment horizontal="right"/>
    </xf>
    <xf numFmtId="9" fontId="5" fillId="111" borderId="0" xfId="0" applyNumberFormat="1" applyFont="1" applyFill="1" applyAlignment="1">
      <alignment horizontal="right"/>
    </xf>
    <xf numFmtId="9" fontId="5" fillId="112" borderId="0" xfId="0" applyNumberFormat="1" applyFont="1" applyFill="1" applyAlignment="1">
      <alignment horizontal="right"/>
    </xf>
    <xf numFmtId="9" fontId="5" fillId="113" borderId="0" xfId="0" applyNumberFormat="1" applyFont="1" applyFill="1" applyAlignment="1">
      <alignment horizontal="right"/>
    </xf>
    <xf numFmtId="9" fontId="5" fillId="55" borderId="0" xfId="0" applyNumberFormat="1" applyFont="1" applyFill="1" applyAlignment="1">
      <alignment horizontal="right"/>
    </xf>
    <xf numFmtId="9" fontId="5" fillId="114" borderId="0" xfId="0" applyNumberFormat="1" applyFont="1" applyFill="1" applyAlignment="1">
      <alignment horizontal="right"/>
    </xf>
    <xf numFmtId="9" fontId="5" fillId="115" borderId="0" xfId="0" applyNumberFormat="1" applyFont="1" applyFill="1" applyAlignment="1">
      <alignment horizontal="right"/>
    </xf>
    <xf numFmtId="9" fontId="5" fillId="116" borderId="0" xfId="0" applyNumberFormat="1" applyFont="1" applyFill="1" applyAlignment="1">
      <alignment horizontal="right"/>
    </xf>
    <xf numFmtId="0" fontId="5" fillId="0" borderId="0" xfId="0" applyFont="1" applyAlignment="1">
      <alignment horizontal="right"/>
    </xf>
    <xf numFmtId="9" fontId="5" fillId="117" borderId="0" xfId="0" applyNumberFormat="1" applyFont="1" applyFill="1" applyAlignment="1">
      <alignment horizontal="right"/>
    </xf>
    <xf numFmtId="0" fontId="5" fillId="0" borderId="0" xfId="0" applyFont="1" applyAlignment="1">
      <alignment horizontal="right"/>
    </xf>
    <xf numFmtId="0" fontId="5" fillId="0" borderId="0" xfId="0" applyFont="1" applyAlignment="1"/>
    <xf numFmtId="9" fontId="5" fillId="118" borderId="0" xfId="0" applyNumberFormat="1" applyFont="1" applyFill="1" applyAlignment="1">
      <alignment horizontal="right"/>
    </xf>
    <xf numFmtId="9" fontId="5" fillId="119" borderId="0" xfId="0" applyNumberFormat="1" applyFont="1" applyFill="1" applyAlignment="1">
      <alignment horizontal="right"/>
    </xf>
    <xf numFmtId="9" fontId="5" fillId="120" borderId="0" xfId="0" applyNumberFormat="1" applyFont="1" applyFill="1" applyAlignment="1">
      <alignment horizontal="right"/>
    </xf>
    <xf numFmtId="9" fontId="5" fillId="104" borderId="0" xfId="0" applyNumberFormat="1" applyFont="1" applyFill="1" applyAlignment="1">
      <alignment horizontal="right"/>
    </xf>
    <xf numFmtId="9" fontId="5" fillId="121" borderId="0" xfId="0" applyNumberFormat="1" applyFont="1" applyFill="1" applyAlignment="1">
      <alignment horizontal="right"/>
    </xf>
    <xf numFmtId="9" fontId="5" fillId="74" borderId="0" xfId="0" applyNumberFormat="1" applyFont="1" applyFill="1" applyAlignment="1">
      <alignment horizontal="right"/>
    </xf>
    <xf numFmtId="9" fontId="5" fillId="122" borderId="0" xfId="0" applyNumberFormat="1" applyFont="1" applyFill="1" applyAlignment="1">
      <alignment horizontal="right"/>
    </xf>
    <xf numFmtId="9" fontId="5" fillId="123" borderId="0" xfId="0" applyNumberFormat="1" applyFont="1" applyFill="1" applyAlignment="1">
      <alignment horizontal="right"/>
    </xf>
    <xf numFmtId="9" fontId="5" fillId="124" borderId="0" xfId="0" applyNumberFormat="1" applyFont="1" applyFill="1" applyAlignment="1">
      <alignment horizontal="right"/>
    </xf>
    <xf numFmtId="9" fontId="5" fillId="125" borderId="0" xfId="0" applyNumberFormat="1" applyFont="1" applyFill="1" applyAlignment="1">
      <alignment horizontal="right"/>
    </xf>
    <xf numFmtId="9" fontId="5" fillId="126" borderId="0" xfId="0" applyNumberFormat="1" applyFont="1" applyFill="1" applyAlignment="1">
      <alignment horizontal="right"/>
    </xf>
    <xf numFmtId="9" fontId="5" fillId="127" borderId="0" xfId="0" applyNumberFormat="1" applyFont="1" applyFill="1" applyAlignment="1">
      <alignment horizontal="right"/>
    </xf>
    <xf numFmtId="9" fontId="5" fillId="54" borderId="0" xfId="0" applyNumberFormat="1" applyFont="1" applyFill="1" applyAlignment="1">
      <alignment horizontal="right"/>
    </xf>
    <xf numFmtId="9" fontId="5" fillId="128" borderId="0" xfId="0" applyNumberFormat="1" applyFont="1" applyFill="1" applyAlignment="1">
      <alignment horizontal="right"/>
    </xf>
    <xf numFmtId="9" fontId="5" fillId="129" borderId="0" xfId="0" applyNumberFormat="1" applyFont="1" applyFill="1" applyAlignment="1">
      <alignment horizontal="right"/>
    </xf>
    <xf numFmtId="9" fontId="5" fillId="130" borderId="0" xfId="0" applyNumberFormat="1" applyFont="1" applyFill="1" applyAlignment="1">
      <alignment horizontal="right"/>
    </xf>
    <xf numFmtId="9" fontId="5" fillId="131" borderId="0" xfId="0" applyNumberFormat="1" applyFont="1" applyFill="1" applyAlignment="1">
      <alignment horizontal="right"/>
    </xf>
    <xf numFmtId="9" fontId="5" fillId="132" borderId="0" xfId="0" applyNumberFormat="1" applyFont="1" applyFill="1" applyAlignment="1">
      <alignment horizontal="right"/>
    </xf>
    <xf numFmtId="9" fontId="5" fillId="133" borderId="0" xfId="0" applyNumberFormat="1" applyFont="1" applyFill="1" applyAlignment="1">
      <alignment horizontal="right"/>
    </xf>
    <xf numFmtId="9" fontId="5" fillId="134" borderId="0" xfId="0" applyNumberFormat="1" applyFont="1" applyFill="1" applyAlignment="1">
      <alignment horizontal="right"/>
    </xf>
    <xf numFmtId="9" fontId="5" fillId="135" borderId="0" xfId="0" applyNumberFormat="1" applyFont="1" applyFill="1" applyAlignment="1">
      <alignment horizontal="right"/>
    </xf>
    <xf numFmtId="9" fontId="5" fillId="136" borderId="0" xfId="0" applyNumberFormat="1" applyFont="1" applyFill="1" applyAlignment="1">
      <alignment horizontal="right"/>
    </xf>
    <xf numFmtId="9" fontId="15" fillId="86" borderId="0" xfId="0" applyNumberFormat="1" applyFont="1" applyFill="1" applyAlignment="1">
      <alignment horizontal="right"/>
    </xf>
    <xf numFmtId="9" fontId="5" fillId="137" borderId="0" xfId="0" applyNumberFormat="1" applyFont="1" applyFill="1" applyAlignment="1">
      <alignment horizontal="right"/>
    </xf>
    <xf numFmtId="9" fontId="15" fillId="138" borderId="0" xfId="0" applyNumberFormat="1" applyFont="1" applyFill="1" applyAlignment="1">
      <alignment horizontal="right"/>
    </xf>
    <xf numFmtId="9" fontId="15" fillId="139" borderId="0" xfId="0" applyNumberFormat="1" applyFont="1" applyFill="1" applyAlignment="1">
      <alignment horizontal="right"/>
    </xf>
    <xf numFmtId="9" fontId="5" fillId="140" borderId="0" xfId="0" applyNumberFormat="1" applyFont="1" applyFill="1" applyAlignment="1">
      <alignment horizontal="right"/>
    </xf>
    <xf numFmtId="9" fontId="5" fillId="35" borderId="0" xfId="0" applyNumberFormat="1" applyFont="1" applyFill="1" applyAlignment="1">
      <alignment horizontal="right"/>
    </xf>
    <xf numFmtId="9" fontId="5" fillId="141" borderId="0" xfId="0" applyNumberFormat="1" applyFont="1" applyFill="1" applyAlignment="1">
      <alignment horizontal="right"/>
    </xf>
    <xf numFmtId="9" fontId="5" fillId="142" borderId="0" xfId="0" applyNumberFormat="1" applyFont="1" applyFill="1" applyAlignment="1">
      <alignment horizontal="right"/>
    </xf>
    <xf numFmtId="9" fontId="5" fillId="143" borderId="0" xfId="0" applyNumberFormat="1" applyFont="1" applyFill="1" applyAlignment="1">
      <alignment horizontal="right"/>
    </xf>
    <xf numFmtId="9" fontId="5" fillId="144" borderId="0" xfId="0" applyNumberFormat="1" applyFont="1" applyFill="1" applyAlignment="1">
      <alignment horizontal="right"/>
    </xf>
    <xf numFmtId="0" fontId="0" fillId="145" borderId="0" xfId="0" applyFont="1" applyFill="1" applyAlignment="1"/>
    <xf numFmtId="9" fontId="5" fillId="47" borderId="0" xfId="0" applyNumberFormat="1" applyFont="1" applyFill="1" applyAlignment="1">
      <alignment horizontal="right"/>
    </xf>
    <xf numFmtId="9" fontId="5" fillId="146" borderId="0" xfId="0" applyNumberFormat="1" applyFont="1" applyFill="1" applyAlignment="1">
      <alignment horizontal="right"/>
    </xf>
    <xf numFmtId="9" fontId="5" fillId="147" borderId="0" xfId="0" applyNumberFormat="1" applyFont="1" applyFill="1" applyAlignment="1">
      <alignment horizontal="right"/>
    </xf>
    <xf numFmtId="9" fontId="5" fillId="148" borderId="0" xfId="0" applyNumberFormat="1" applyFont="1" applyFill="1" applyAlignment="1">
      <alignment horizontal="right"/>
    </xf>
    <xf numFmtId="9" fontId="5" fillId="15" borderId="0" xfId="0" applyNumberFormat="1" applyFont="1" applyFill="1" applyAlignment="1">
      <alignment horizontal="right"/>
    </xf>
    <xf numFmtId="9" fontId="5" fillId="149" borderId="0" xfId="0" applyNumberFormat="1" applyFont="1" applyFill="1" applyAlignment="1">
      <alignment horizontal="right"/>
    </xf>
    <xf numFmtId="9" fontId="5" fillId="150" borderId="0" xfId="0" applyNumberFormat="1" applyFont="1" applyFill="1" applyAlignment="1">
      <alignment horizontal="right"/>
    </xf>
    <xf numFmtId="9" fontId="5" fillId="151" borderId="0" xfId="0" applyNumberFormat="1" applyFont="1" applyFill="1" applyAlignment="1">
      <alignment horizontal="right"/>
    </xf>
    <xf numFmtId="9" fontId="5" fillId="152" borderId="0" xfId="0" applyNumberFormat="1" applyFont="1" applyFill="1" applyAlignment="1">
      <alignment horizontal="right"/>
    </xf>
    <xf numFmtId="9" fontId="5" fillId="153" borderId="0" xfId="0" applyNumberFormat="1" applyFont="1" applyFill="1" applyAlignment="1">
      <alignment horizontal="right"/>
    </xf>
    <xf numFmtId="0" fontId="0" fillId="154" borderId="0" xfId="0" applyFont="1" applyFill="1" applyAlignment="1"/>
    <xf numFmtId="9" fontId="5" fillId="155" borderId="0" xfId="0" applyNumberFormat="1" applyFont="1" applyFill="1" applyAlignment="1">
      <alignment horizontal="right"/>
    </xf>
    <xf numFmtId="9" fontId="15" fillId="137" borderId="0" xfId="0" applyNumberFormat="1" applyFont="1" applyFill="1" applyAlignment="1">
      <alignment horizontal="right"/>
    </xf>
    <xf numFmtId="9" fontId="5" fillId="156" borderId="0" xfId="0" applyNumberFormat="1" applyFont="1" applyFill="1" applyAlignment="1">
      <alignment horizontal="right"/>
    </xf>
    <xf numFmtId="9" fontId="5" fillId="157" borderId="0" xfId="0" applyNumberFormat="1" applyFont="1" applyFill="1" applyAlignment="1">
      <alignment horizontal="right"/>
    </xf>
    <xf numFmtId="9" fontId="5" fillId="158" borderId="0" xfId="0" applyNumberFormat="1" applyFont="1" applyFill="1" applyAlignment="1">
      <alignment horizontal="right"/>
    </xf>
    <xf numFmtId="9" fontId="5" fillId="159" borderId="0" xfId="0" applyNumberFormat="1" applyFont="1" applyFill="1" applyAlignment="1">
      <alignment horizontal="right"/>
    </xf>
    <xf numFmtId="9" fontId="5" fillId="160" borderId="0" xfId="0" applyNumberFormat="1" applyFont="1" applyFill="1" applyAlignment="1">
      <alignment horizontal="right"/>
    </xf>
    <xf numFmtId="9" fontId="5" fillId="28" borderId="0" xfId="0" applyNumberFormat="1" applyFont="1" applyFill="1" applyAlignment="1">
      <alignment horizontal="right"/>
    </xf>
    <xf numFmtId="9" fontId="5" fillId="161" borderId="0" xfId="0" applyNumberFormat="1" applyFont="1" applyFill="1" applyAlignment="1">
      <alignment horizontal="right"/>
    </xf>
    <xf numFmtId="9" fontId="5" fillId="162" borderId="0" xfId="0" applyNumberFormat="1" applyFont="1" applyFill="1" applyAlignment="1">
      <alignment horizontal="right"/>
    </xf>
    <xf numFmtId="9" fontId="5" fillId="163" borderId="0" xfId="0" applyNumberFormat="1" applyFont="1" applyFill="1" applyAlignment="1">
      <alignment horizontal="right"/>
    </xf>
    <xf numFmtId="9" fontId="5" fillId="133" borderId="0" xfId="0" applyNumberFormat="1" applyFont="1" applyFill="1" applyAlignment="1">
      <alignment horizontal="right"/>
    </xf>
    <xf numFmtId="9" fontId="5" fillId="164" borderId="0" xfId="0" applyNumberFormat="1" applyFont="1" applyFill="1" applyAlignment="1">
      <alignment horizontal="right"/>
    </xf>
    <xf numFmtId="9" fontId="5" fillId="165" borderId="0" xfId="0" applyNumberFormat="1" applyFont="1" applyFill="1" applyAlignment="1">
      <alignment horizontal="right"/>
    </xf>
    <xf numFmtId="9" fontId="5" fillId="166" borderId="0" xfId="0" applyNumberFormat="1" applyFont="1" applyFill="1" applyAlignment="1">
      <alignment horizontal="right"/>
    </xf>
    <xf numFmtId="9" fontId="5" fillId="167" borderId="0" xfId="0" applyNumberFormat="1" applyFont="1" applyFill="1" applyAlignment="1">
      <alignment horizontal="right"/>
    </xf>
    <xf numFmtId="9" fontId="5" fillId="168" borderId="0" xfId="0" applyNumberFormat="1" applyFont="1" applyFill="1" applyAlignment="1">
      <alignment horizontal="right"/>
    </xf>
    <xf numFmtId="9" fontId="15" fillId="169" borderId="0" xfId="0" applyNumberFormat="1" applyFont="1" applyFill="1" applyAlignment="1">
      <alignment horizontal="right"/>
    </xf>
    <xf numFmtId="9" fontId="5" fillId="170" borderId="0" xfId="0" applyNumberFormat="1" applyFont="1" applyFill="1" applyAlignment="1">
      <alignment horizontal="right"/>
    </xf>
    <xf numFmtId="9" fontId="5" fillId="171" borderId="0" xfId="0" applyNumberFormat="1" applyFont="1" applyFill="1" applyAlignment="1">
      <alignment horizontal="right"/>
    </xf>
    <xf numFmtId="9" fontId="5" fillId="172" borderId="0" xfId="0" applyNumberFormat="1" applyFont="1" applyFill="1" applyAlignment="1">
      <alignment horizontal="right"/>
    </xf>
    <xf numFmtId="9" fontId="5" fillId="173" borderId="0" xfId="0" applyNumberFormat="1" applyFont="1" applyFill="1" applyAlignment="1">
      <alignment horizontal="right"/>
    </xf>
    <xf numFmtId="9" fontId="5" fillId="88" borderId="0" xfId="0" applyNumberFormat="1" applyFont="1" applyFill="1" applyAlignment="1">
      <alignment horizontal="right"/>
    </xf>
    <xf numFmtId="9" fontId="5" fillId="174" borderId="0" xfId="0" applyNumberFormat="1" applyFont="1" applyFill="1" applyAlignment="1">
      <alignment horizontal="right"/>
    </xf>
    <xf numFmtId="9" fontId="5" fillId="33" borderId="0" xfId="0" applyNumberFormat="1" applyFont="1" applyFill="1" applyAlignment="1">
      <alignment horizontal="right"/>
    </xf>
    <xf numFmtId="9" fontId="5" fillId="175" borderId="0" xfId="0" applyNumberFormat="1" applyFont="1" applyFill="1" applyAlignment="1">
      <alignment horizontal="right"/>
    </xf>
    <xf numFmtId="9" fontId="5" fillId="176" borderId="0" xfId="0" applyNumberFormat="1" applyFont="1" applyFill="1" applyAlignment="1">
      <alignment horizontal="right"/>
    </xf>
    <xf numFmtId="9" fontId="5" fillId="177" borderId="0" xfId="0" applyNumberFormat="1" applyFont="1" applyFill="1" applyAlignment="1">
      <alignment horizontal="right"/>
    </xf>
    <xf numFmtId="9" fontId="5" fillId="56" borderId="0" xfId="0" applyNumberFormat="1" applyFont="1" applyFill="1" applyAlignment="1">
      <alignment horizontal="right"/>
    </xf>
    <xf numFmtId="9" fontId="5" fillId="84" borderId="0" xfId="0" applyNumberFormat="1" applyFont="1" applyFill="1" applyAlignment="1">
      <alignment horizontal="right"/>
    </xf>
    <xf numFmtId="9" fontId="5" fillId="178" borderId="0" xfId="0" applyNumberFormat="1" applyFont="1" applyFill="1" applyAlignment="1">
      <alignment horizontal="right"/>
    </xf>
    <xf numFmtId="9" fontId="5" fillId="179" borderId="0" xfId="0" applyNumberFormat="1" applyFont="1" applyFill="1" applyAlignment="1">
      <alignment horizontal="right"/>
    </xf>
    <xf numFmtId="9" fontId="5" fillId="180" borderId="0" xfId="0" applyNumberFormat="1" applyFont="1" applyFill="1" applyAlignment="1">
      <alignment horizontal="right"/>
    </xf>
    <xf numFmtId="9" fontId="5" fillId="181" borderId="0" xfId="0" applyNumberFormat="1" applyFont="1" applyFill="1" applyAlignment="1">
      <alignment horizontal="right"/>
    </xf>
    <xf numFmtId="9" fontId="5" fillId="146" borderId="0" xfId="0" applyNumberFormat="1" applyFont="1" applyFill="1" applyAlignment="1">
      <alignment horizontal="right"/>
    </xf>
    <xf numFmtId="9" fontId="5" fillId="182" borderId="0" xfId="0" applyNumberFormat="1" applyFont="1" applyFill="1" applyAlignment="1">
      <alignment horizontal="right"/>
    </xf>
    <xf numFmtId="9" fontId="5" fillId="183" borderId="0" xfId="0" applyNumberFormat="1" applyFont="1" applyFill="1" applyAlignment="1">
      <alignment horizontal="right"/>
    </xf>
    <xf numFmtId="9" fontId="5" fillId="142" borderId="0" xfId="0" applyNumberFormat="1" applyFont="1" applyFill="1" applyAlignment="1">
      <alignment horizontal="right"/>
    </xf>
    <xf numFmtId="9" fontId="5" fillId="184" borderId="0" xfId="0" applyNumberFormat="1" applyFont="1" applyFill="1" applyAlignment="1">
      <alignment horizontal="right"/>
    </xf>
    <xf numFmtId="9" fontId="5" fillId="185" borderId="0" xfId="0" applyNumberFormat="1" applyFont="1" applyFill="1" applyAlignment="1">
      <alignment horizontal="right"/>
    </xf>
    <xf numFmtId="9" fontId="5" fillId="186" borderId="0" xfId="0" applyNumberFormat="1" applyFont="1" applyFill="1" applyAlignment="1">
      <alignment horizontal="right"/>
    </xf>
    <xf numFmtId="9" fontId="5" fillId="187" borderId="0" xfId="0" applyNumberFormat="1" applyFont="1" applyFill="1" applyAlignment="1">
      <alignment horizontal="right"/>
    </xf>
    <xf numFmtId="9" fontId="5" fillId="188" borderId="0" xfId="0" applyNumberFormat="1" applyFont="1" applyFill="1" applyAlignment="1">
      <alignment horizontal="right"/>
    </xf>
    <xf numFmtId="9" fontId="5" fillId="96" borderId="0" xfId="0" applyNumberFormat="1" applyFont="1" applyFill="1" applyAlignment="1">
      <alignment horizontal="right"/>
    </xf>
    <xf numFmtId="9" fontId="15" fillId="189" borderId="0" xfId="0" applyNumberFormat="1" applyFont="1" applyFill="1" applyAlignment="1">
      <alignment horizontal="right"/>
    </xf>
    <xf numFmtId="9" fontId="15" fillId="20" borderId="0" xfId="0" applyNumberFormat="1" applyFont="1" applyFill="1" applyAlignment="1">
      <alignment horizontal="right"/>
    </xf>
    <xf numFmtId="9" fontId="5" fillId="67" borderId="0" xfId="0" applyNumberFormat="1" applyFont="1" applyFill="1" applyAlignment="1">
      <alignment horizontal="right"/>
    </xf>
    <xf numFmtId="9" fontId="5" fillId="26" borderId="0" xfId="0" applyNumberFormat="1" applyFont="1" applyFill="1" applyAlignment="1">
      <alignment horizontal="right"/>
    </xf>
    <xf numFmtId="9" fontId="5" fillId="190" borderId="0" xfId="0" applyNumberFormat="1" applyFont="1" applyFill="1" applyAlignment="1">
      <alignment horizontal="right"/>
    </xf>
    <xf numFmtId="9" fontId="5" fillId="86" borderId="0" xfId="0" applyNumberFormat="1" applyFont="1" applyFill="1" applyAlignment="1">
      <alignment horizontal="right"/>
    </xf>
    <xf numFmtId="9" fontId="5" fillId="191" borderId="0" xfId="0" applyNumberFormat="1" applyFont="1" applyFill="1" applyAlignment="1">
      <alignment horizontal="right"/>
    </xf>
    <xf numFmtId="9" fontId="5" fillId="192" borderId="0" xfId="0" applyNumberFormat="1" applyFont="1" applyFill="1" applyAlignment="1">
      <alignment horizontal="right"/>
    </xf>
    <xf numFmtId="9" fontId="5" fillId="193" borderId="0" xfId="0" applyNumberFormat="1" applyFont="1" applyFill="1" applyAlignment="1">
      <alignment horizontal="right"/>
    </xf>
    <xf numFmtId="9" fontId="5" fillId="194" borderId="0" xfId="0" applyNumberFormat="1" applyFont="1" applyFill="1" applyAlignment="1">
      <alignment horizontal="right"/>
    </xf>
    <xf numFmtId="9" fontId="5" fillId="157" borderId="0" xfId="0" applyNumberFormat="1" applyFont="1" applyFill="1" applyAlignment="1">
      <alignment horizontal="right"/>
    </xf>
    <xf numFmtId="9" fontId="5" fillId="195" borderId="0" xfId="0" applyNumberFormat="1" applyFont="1" applyFill="1" applyAlignment="1">
      <alignment horizontal="right"/>
    </xf>
    <xf numFmtId="9" fontId="5" fillId="66" borderId="0" xfId="0" applyNumberFormat="1" applyFont="1" applyFill="1" applyAlignment="1">
      <alignment horizontal="right"/>
    </xf>
    <xf numFmtId="9" fontId="5" fillId="196" borderId="0" xfId="0" applyNumberFormat="1" applyFont="1" applyFill="1" applyAlignment="1">
      <alignment horizontal="right"/>
    </xf>
    <xf numFmtId="9" fontId="5" fillId="197" borderId="0" xfId="0" applyNumberFormat="1" applyFont="1" applyFill="1" applyAlignment="1">
      <alignment horizontal="right"/>
    </xf>
    <xf numFmtId="9" fontId="5" fillId="198" borderId="0" xfId="0" applyNumberFormat="1" applyFont="1" applyFill="1" applyAlignment="1">
      <alignment horizontal="right"/>
    </xf>
    <xf numFmtId="9" fontId="5" fillId="199" borderId="0" xfId="0" applyNumberFormat="1" applyFont="1" applyFill="1" applyAlignment="1">
      <alignment horizontal="right"/>
    </xf>
    <xf numFmtId="9" fontId="5" fillId="200" borderId="0" xfId="0" applyNumberFormat="1" applyFont="1" applyFill="1" applyAlignment="1">
      <alignment horizontal="right"/>
    </xf>
    <xf numFmtId="9" fontId="15" fillId="201" borderId="0" xfId="0" applyNumberFormat="1" applyFont="1" applyFill="1" applyAlignment="1">
      <alignment horizontal="right"/>
    </xf>
    <xf numFmtId="9" fontId="15" fillId="66" borderId="0" xfId="0" applyNumberFormat="1" applyFont="1" applyFill="1" applyAlignment="1">
      <alignment horizontal="right"/>
    </xf>
    <xf numFmtId="9" fontId="5" fillId="202" borderId="0" xfId="0" applyNumberFormat="1" applyFont="1" applyFill="1" applyAlignment="1">
      <alignment horizontal="right"/>
    </xf>
    <xf numFmtId="9" fontId="5" fillId="75" borderId="0" xfId="0" applyNumberFormat="1" applyFont="1" applyFill="1" applyAlignment="1">
      <alignment horizontal="right"/>
    </xf>
    <xf numFmtId="9" fontId="5" fillId="161" borderId="0" xfId="0" applyNumberFormat="1" applyFont="1" applyFill="1" applyAlignment="1">
      <alignment horizontal="right"/>
    </xf>
    <xf numFmtId="9" fontId="5" fillId="188" borderId="0" xfId="0" applyNumberFormat="1" applyFont="1" applyFill="1" applyAlignment="1">
      <alignment horizontal="right"/>
    </xf>
    <xf numFmtId="9" fontId="5" fillId="203" borderId="0" xfId="0" applyNumberFormat="1" applyFont="1" applyFill="1" applyAlignment="1">
      <alignment horizontal="right"/>
    </xf>
    <xf numFmtId="9" fontId="5" fillId="204" borderId="0" xfId="0" applyNumberFormat="1" applyFont="1" applyFill="1" applyAlignment="1">
      <alignment horizontal="right"/>
    </xf>
    <xf numFmtId="9" fontId="5" fillId="205" borderId="0" xfId="0" applyNumberFormat="1" applyFont="1" applyFill="1" applyAlignment="1">
      <alignment horizontal="right"/>
    </xf>
    <xf numFmtId="9" fontId="5" fillId="206" borderId="0" xfId="0" applyNumberFormat="1" applyFont="1" applyFill="1" applyAlignment="1">
      <alignment horizontal="right"/>
    </xf>
    <xf numFmtId="9" fontId="5" fillId="207" borderId="0" xfId="0" applyNumberFormat="1" applyFont="1" applyFill="1" applyAlignment="1">
      <alignment horizontal="right"/>
    </xf>
    <xf numFmtId="9" fontId="5" fillId="208" borderId="0" xfId="0" applyNumberFormat="1" applyFont="1" applyFill="1" applyAlignment="1">
      <alignment horizontal="right"/>
    </xf>
    <xf numFmtId="9" fontId="5" fillId="77" borderId="0" xfId="0" applyNumberFormat="1" applyFont="1" applyFill="1" applyAlignment="1">
      <alignment horizontal="right"/>
    </xf>
    <xf numFmtId="9" fontId="5" fillId="105" borderId="0" xfId="0" applyNumberFormat="1" applyFont="1" applyFill="1" applyAlignment="1">
      <alignment horizontal="right"/>
    </xf>
    <xf numFmtId="9" fontId="5" fillId="209" borderId="0" xfId="0" applyNumberFormat="1" applyFont="1" applyFill="1" applyAlignment="1">
      <alignment horizontal="right"/>
    </xf>
    <xf numFmtId="9" fontId="5" fillId="107" borderId="0" xfId="0" applyNumberFormat="1" applyFont="1" applyFill="1" applyAlignment="1">
      <alignment horizontal="right"/>
    </xf>
    <xf numFmtId="9" fontId="5" fillId="27" borderId="0" xfId="0" applyNumberFormat="1" applyFont="1" applyFill="1" applyAlignment="1">
      <alignment horizontal="right"/>
    </xf>
    <xf numFmtId="9" fontId="5" fillId="37" borderId="0" xfId="0" applyNumberFormat="1" applyFont="1" applyFill="1" applyAlignment="1">
      <alignment horizontal="right"/>
    </xf>
    <xf numFmtId="9" fontId="5" fillId="210" borderId="0" xfId="0" applyNumberFormat="1" applyFont="1" applyFill="1" applyAlignment="1">
      <alignment horizontal="right"/>
    </xf>
    <xf numFmtId="9" fontId="5" fillId="211" borderId="0" xfId="0" applyNumberFormat="1" applyFont="1" applyFill="1" applyAlignment="1">
      <alignment horizontal="right"/>
    </xf>
    <xf numFmtId="9" fontId="5" fillId="212" borderId="0" xfId="0" applyNumberFormat="1" applyFont="1" applyFill="1" applyAlignment="1">
      <alignment horizontal="right"/>
    </xf>
    <xf numFmtId="9" fontId="5" fillId="108" borderId="0" xfId="0" applyNumberFormat="1" applyFont="1" applyFill="1" applyAlignment="1">
      <alignment horizontal="right"/>
    </xf>
    <xf numFmtId="9" fontId="5" fillId="213" borderId="0" xfId="0" applyNumberFormat="1" applyFont="1" applyFill="1" applyAlignment="1">
      <alignment horizontal="right"/>
    </xf>
    <xf numFmtId="9" fontId="15" fillId="214" borderId="0" xfId="0" applyNumberFormat="1" applyFont="1" applyFill="1" applyAlignment="1">
      <alignment horizontal="right"/>
    </xf>
    <xf numFmtId="9" fontId="15" fillId="215" borderId="0" xfId="0" applyNumberFormat="1" applyFont="1" applyFill="1" applyAlignment="1">
      <alignment horizontal="right"/>
    </xf>
    <xf numFmtId="9" fontId="5" fillId="216" borderId="0" xfId="0" applyNumberFormat="1" applyFont="1" applyFill="1" applyAlignment="1">
      <alignment horizontal="right"/>
    </xf>
    <xf numFmtId="9" fontId="5" fillId="217" borderId="0" xfId="0" applyNumberFormat="1" applyFont="1" applyFill="1" applyAlignment="1">
      <alignment horizontal="right"/>
    </xf>
    <xf numFmtId="9" fontId="5" fillId="112" borderId="0" xfId="0" applyNumberFormat="1" applyFont="1" applyFill="1" applyAlignment="1">
      <alignment horizontal="right"/>
    </xf>
    <xf numFmtId="9" fontId="5" fillId="218" borderId="0" xfId="0" applyNumberFormat="1" applyFont="1" applyFill="1" applyAlignment="1">
      <alignment horizontal="right"/>
    </xf>
    <xf numFmtId="9" fontId="5" fillId="219" borderId="0" xfId="0" applyNumberFormat="1" applyFont="1" applyFill="1" applyAlignment="1">
      <alignment horizontal="right"/>
    </xf>
    <xf numFmtId="9" fontId="5" fillId="220" borderId="0" xfId="0" applyNumberFormat="1" applyFont="1" applyFill="1" applyAlignment="1">
      <alignment horizontal="right"/>
    </xf>
    <xf numFmtId="9" fontId="5" fillId="221" borderId="0" xfId="0" applyNumberFormat="1" applyFont="1" applyFill="1" applyAlignment="1">
      <alignment horizontal="right"/>
    </xf>
    <xf numFmtId="9" fontId="5" fillId="222" borderId="0" xfId="0" applyNumberFormat="1" applyFont="1" applyFill="1" applyAlignment="1">
      <alignment horizontal="right"/>
    </xf>
    <xf numFmtId="9" fontId="5" fillId="44" borderId="0" xfId="0" applyNumberFormat="1" applyFont="1" applyFill="1" applyAlignment="1">
      <alignment horizontal="right"/>
    </xf>
    <xf numFmtId="9" fontId="15" fillId="57" borderId="0" xfId="0" applyNumberFormat="1" applyFont="1" applyFill="1" applyAlignment="1">
      <alignment horizontal="right"/>
    </xf>
    <xf numFmtId="9" fontId="5" fillId="223" borderId="0" xfId="0" applyNumberFormat="1" applyFont="1" applyFill="1" applyAlignment="1">
      <alignment horizontal="right"/>
    </xf>
    <xf numFmtId="0" fontId="0" fillId="224" borderId="0" xfId="0" applyFont="1" applyFill="1" applyAlignment="1"/>
    <xf numFmtId="9" fontId="5" fillId="147" borderId="0" xfId="0" applyNumberFormat="1" applyFont="1" applyFill="1" applyAlignment="1">
      <alignment horizontal="right"/>
    </xf>
    <xf numFmtId="9" fontId="5" fillId="225" borderId="0" xfId="0" applyNumberFormat="1" applyFont="1" applyFill="1" applyAlignment="1">
      <alignment horizontal="right"/>
    </xf>
    <xf numFmtId="9" fontId="5" fillId="226" borderId="0" xfId="0" applyNumberFormat="1" applyFont="1" applyFill="1" applyAlignment="1">
      <alignment horizontal="right"/>
    </xf>
    <xf numFmtId="9" fontId="5" fillId="227" borderId="0" xfId="0" applyNumberFormat="1" applyFont="1" applyFill="1" applyAlignment="1">
      <alignment horizontal="right"/>
    </xf>
    <xf numFmtId="9" fontId="15" fillId="88" borderId="0" xfId="0" applyNumberFormat="1" applyFont="1" applyFill="1" applyAlignment="1">
      <alignment horizontal="right"/>
    </xf>
    <xf numFmtId="9" fontId="15" fillId="228" borderId="0" xfId="0" applyNumberFormat="1" applyFont="1" applyFill="1" applyAlignment="1">
      <alignment horizontal="right"/>
    </xf>
    <xf numFmtId="9" fontId="5" fillId="229" borderId="0" xfId="0" applyNumberFormat="1" applyFont="1" applyFill="1" applyAlignment="1">
      <alignment horizontal="right"/>
    </xf>
    <xf numFmtId="9" fontId="5" fillId="230" borderId="0" xfId="0" applyNumberFormat="1" applyFont="1" applyFill="1" applyAlignment="1">
      <alignment horizontal="right"/>
    </xf>
    <xf numFmtId="9" fontId="5" fillId="231" borderId="0" xfId="0" applyNumberFormat="1" applyFont="1" applyFill="1" applyAlignment="1">
      <alignment horizontal="right"/>
    </xf>
    <xf numFmtId="9" fontId="5" fillId="202" borderId="0" xfId="0" applyNumberFormat="1" applyFont="1" applyFill="1" applyAlignment="1">
      <alignment horizontal="right"/>
    </xf>
    <xf numFmtId="9" fontId="5" fillId="232" borderId="0" xfId="0" applyNumberFormat="1" applyFont="1" applyFill="1" applyAlignment="1">
      <alignment horizontal="right"/>
    </xf>
    <xf numFmtId="9" fontId="5" fillId="167" borderId="0" xfId="0" applyNumberFormat="1" applyFont="1" applyFill="1" applyAlignment="1">
      <alignment horizontal="right"/>
    </xf>
    <xf numFmtId="9" fontId="5" fillId="233" borderId="0" xfId="0" applyNumberFormat="1" applyFont="1" applyFill="1" applyAlignment="1">
      <alignment horizontal="right"/>
    </xf>
    <xf numFmtId="9" fontId="5" fillId="234" borderId="0" xfId="0" applyNumberFormat="1" applyFont="1" applyFill="1" applyAlignment="1">
      <alignment horizontal="right"/>
    </xf>
    <xf numFmtId="9" fontId="5" fillId="225" borderId="0" xfId="0" applyNumberFormat="1" applyFont="1" applyFill="1" applyAlignment="1">
      <alignment horizontal="right"/>
    </xf>
    <xf numFmtId="9" fontId="5" fillId="221" borderId="0" xfId="0" applyNumberFormat="1" applyFont="1" applyFill="1" applyAlignment="1">
      <alignment horizontal="right"/>
    </xf>
    <xf numFmtId="9" fontId="5" fillId="235" borderId="0" xfId="0" applyNumberFormat="1" applyFont="1" applyFill="1" applyAlignment="1">
      <alignment horizontal="right"/>
    </xf>
    <xf numFmtId="9" fontId="5" fillId="160" borderId="0" xfId="0" applyNumberFormat="1" applyFont="1" applyFill="1" applyAlignment="1">
      <alignment horizontal="right"/>
    </xf>
    <xf numFmtId="9" fontId="5" fillId="115" borderId="0" xfId="0" applyNumberFormat="1" applyFont="1" applyFill="1" applyAlignment="1">
      <alignment horizontal="right"/>
    </xf>
    <xf numFmtId="9" fontId="5" fillId="168" borderId="0" xfId="0" applyNumberFormat="1" applyFont="1" applyFill="1" applyAlignment="1">
      <alignment horizontal="right"/>
    </xf>
    <xf numFmtId="9" fontId="5" fillId="138" borderId="0" xfId="0" applyNumberFormat="1" applyFont="1" applyFill="1" applyAlignment="1">
      <alignment horizontal="right"/>
    </xf>
    <xf numFmtId="9" fontId="5" fillId="236" borderId="0" xfId="0" applyNumberFormat="1" applyFont="1" applyFill="1" applyAlignment="1">
      <alignment horizontal="right"/>
    </xf>
    <xf numFmtId="9" fontId="5" fillId="236" borderId="0" xfId="0" applyNumberFormat="1" applyFont="1" applyFill="1" applyAlignment="1">
      <alignment horizontal="right"/>
    </xf>
    <xf numFmtId="9" fontId="5" fillId="136" borderId="0" xfId="0" applyNumberFormat="1" applyFont="1" applyFill="1" applyAlignment="1">
      <alignment horizontal="right"/>
    </xf>
    <xf numFmtId="9" fontId="5" fillId="237" borderId="0" xfId="0" applyNumberFormat="1" applyFont="1" applyFill="1" applyAlignment="1">
      <alignment horizontal="right"/>
    </xf>
    <xf numFmtId="9" fontId="5" fillId="238" borderId="0" xfId="0" applyNumberFormat="1" applyFont="1" applyFill="1" applyAlignment="1">
      <alignment horizontal="right"/>
    </xf>
    <xf numFmtId="9" fontId="5" fillId="101" borderId="0" xfId="0" applyNumberFormat="1" applyFont="1" applyFill="1" applyAlignment="1">
      <alignment horizontal="right"/>
    </xf>
    <xf numFmtId="9" fontId="5" fillId="239" borderId="0" xfId="0" applyNumberFormat="1" applyFont="1" applyFill="1" applyAlignment="1">
      <alignment horizontal="right"/>
    </xf>
    <xf numFmtId="9" fontId="5" fillId="240" borderId="0" xfId="0" applyNumberFormat="1" applyFont="1" applyFill="1" applyAlignment="1">
      <alignment horizontal="right"/>
    </xf>
    <xf numFmtId="9" fontId="5" fillId="227" borderId="0" xfId="0" applyNumberFormat="1" applyFont="1" applyFill="1" applyAlignment="1">
      <alignment horizontal="right"/>
    </xf>
    <xf numFmtId="9" fontId="5" fillId="190" borderId="0" xfId="0" applyNumberFormat="1" applyFont="1" applyFill="1" applyAlignment="1">
      <alignment horizontal="right"/>
    </xf>
    <xf numFmtId="9" fontId="5" fillId="241" borderId="0" xfId="0" applyNumberFormat="1" applyFont="1" applyFill="1" applyAlignment="1">
      <alignment horizontal="right"/>
    </xf>
    <xf numFmtId="9" fontId="5" fillId="137" borderId="0" xfId="0" applyNumberFormat="1" applyFont="1" applyFill="1" applyAlignment="1">
      <alignment horizontal="right"/>
    </xf>
    <xf numFmtId="9" fontId="5" fillId="242" borderId="0" xfId="0" applyNumberFormat="1" applyFont="1" applyFill="1" applyAlignment="1">
      <alignment horizontal="right"/>
    </xf>
    <xf numFmtId="9" fontId="5" fillId="243" borderId="0" xfId="0" applyNumberFormat="1" applyFont="1" applyFill="1" applyAlignment="1">
      <alignment horizontal="right"/>
    </xf>
    <xf numFmtId="9" fontId="5" fillId="244" borderId="0" xfId="0" applyNumberFormat="1" applyFont="1" applyFill="1" applyAlignment="1">
      <alignment horizontal="right"/>
    </xf>
    <xf numFmtId="9" fontId="5" fillId="245" borderId="0" xfId="0" applyNumberFormat="1" applyFont="1" applyFill="1" applyAlignment="1">
      <alignment horizontal="right"/>
    </xf>
    <xf numFmtId="9" fontId="5" fillId="246" borderId="0" xfId="0" applyNumberFormat="1" applyFont="1" applyFill="1" applyAlignment="1">
      <alignment horizontal="right"/>
    </xf>
    <xf numFmtId="9" fontId="5" fillId="239" borderId="0" xfId="0" applyNumberFormat="1" applyFont="1" applyFill="1" applyAlignment="1">
      <alignment horizontal="right"/>
    </xf>
    <xf numFmtId="9" fontId="5" fillId="103" borderId="0" xfId="0" applyNumberFormat="1" applyFont="1" applyFill="1" applyAlignment="1">
      <alignment horizontal="right"/>
    </xf>
    <xf numFmtId="9" fontId="5" fillId="247" borderId="0" xfId="0" applyNumberFormat="1" applyFont="1" applyFill="1" applyAlignment="1">
      <alignment horizontal="right"/>
    </xf>
    <xf numFmtId="9" fontId="5" fillId="248" borderId="0" xfId="0" applyNumberFormat="1" applyFont="1" applyFill="1" applyAlignment="1">
      <alignment horizontal="right"/>
    </xf>
    <xf numFmtId="9" fontId="5" fillId="228" borderId="0" xfId="0" applyNumberFormat="1" applyFont="1" applyFill="1" applyAlignment="1">
      <alignment horizontal="right"/>
    </xf>
    <xf numFmtId="9" fontId="5" fillId="152" borderId="0" xfId="0" applyNumberFormat="1" applyFont="1" applyFill="1" applyAlignment="1">
      <alignment horizontal="right"/>
    </xf>
    <xf numFmtId="9" fontId="5" fillId="139" borderId="0" xfId="0" applyNumberFormat="1" applyFont="1" applyFill="1" applyAlignment="1">
      <alignment horizontal="right"/>
    </xf>
    <xf numFmtId="9" fontId="5" fillId="249" borderId="0" xfId="0" applyNumberFormat="1" applyFont="1" applyFill="1" applyAlignment="1">
      <alignment horizontal="right"/>
    </xf>
    <xf numFmtId="9" fontId="5" fillId="250" borderId="0" xfId="0" applyNumberFormat="1" applyFont="1" applyFill="1" applyAlignment="1">
      <alignment horizontal="right"/>
    </xf>
    <xf numFmtId="9" fontId="5" fillId="51" borderId="0" xfId="0" applyNumberFormat="1" applyFont="1" applyFill="1" applyAlignment="1">
      <alignment horizontal="right"/>
    </xf>
    <xf numFmtId="9" fontId="5" fillId="79" borderId="0" xfId="0" applyNumberFormat="1" applyFont="1" applyFill="1" applyAlignment="1">
      <alignment horizontal="right"/>
    </xf>
    <xf numFmtId="9" fontId="5" fillId="251" borderId="0" xfId="0" applyNumberFormat="1" applyFont="1" applyFill="1" applyAlignment="1">
      <alignment horizontal="right"/>
    </xf>
    <xf numFmtId="9" fontId="5" fillId="252" borderId="0" xfId="0" applyNumberFormat="1" applyFont="1" applyFill="1" applyAlignment="1">
      <alignment horizontal="right"/>
    </xf>
    <xf numFmtId="9" fontId="15" fillId="253" borderId="0" xfId="0" applyNumberFormat="1" applyFont="1" applyFill="1" applyAlignment="1">
      <alignment horizontal="right"/>
    </xf>
    <xf numFmtId="9" fontId="5" fillId="254" borderId="0" xfId="0" applyNumberFormat="1" applyFont="1" applyFill="1" applyAlignment="1">
      <alignment horizontal="right"/>
    </xf>
    <xf numFmtId="9" fontId="5" fillId="121" borderId="0" xfId="0" applyNumberFormat="1" applyFont="1" applyFill="1" applyAlignment="1">
      <alignment horizontal="right"/>
    </xf>
    <xf numFmtId="9" fontId="15" fillId="255" borderId="0" xfId="0" applyNumberFormat="1" applyFont="1" applyFill="1" applyAlignment="1">
      <alignment horizontal="right"/>
    </xf>
    <xf numFmtId="9" fontId="15" fillId="184" borderId="0" xfId="0" applyNumberFormat="1" applyFont="1" applyFill="1" applyAlignment="1">
      <alignment horizontal="right"/>
    </xf>
    <xf numFmtId="9" fontId="5" fillId="244" borderId="0" xfId="0" applyNumberFormat="1" applyFont="1" applyFill="1" applyAlignment="1">
      <alignment horizontal="right"/>
    </xf>
    <xf numFmtId="9" fontId="5" fillId="256" borderId="0" xfId="0" applyNumberFormat="1" applyFont="1" applyFill="1" applyAlignment="1">
      <alignment horizontal="right"/>
    </xf>
    <xf numFmtId="9" fontId="15" fillId="62" borderId="0" xfId="0" applyNumberFormat="1" applyFont="1" applyFill="1" applyAlignment="1">
      <alignment horizontal="right"/>
    </xf>
    <xf numFmtId="9" fontId="5" fillId="249" borderId="0" xfId="0" applyNumberFormat="1" applyFont="1" applyFill="1" applyAlignment="1">
      <alignment horizontal="right"/>
    </xf>
    <xf numFmtId="9" fontId="5" fillId="253" borderId="0" xfId="0" applyNumberFormat="1" applyFont="1" applyFill="1" applyAlignment="1">
      <alignment horizontal="right"/>
    </xf>
    <xf numFmtId="9" fontId="5" fillId="58" borderId="0" xfId="0" applyNumberFormat="1" applyFont="1" applyFill="1" applyAlignment="1">
      <alignment horizontal="right"/>
    </xf>
    <xf numFmtId="9" fontId="5" fillId="197" borderId="0" xfId="0" applyNumberFormat="1" applyFont="1" applyFill="1" applyAlignment="1">
      <alignment horizontal="right"/>
    </xf>
    <xf numFmtId="9" fontId="5" fillId="226" borderId="0" xfId="0" applyNumberFormat="1" applyFont="1" applyFill="1" applyAlignment="1">
      <alignment horizontal="right"/>
    </xf>
    <xf numFmtId="9" fontId="5" fillId="228" borderId="0" xfId="0" applyNumberFormat="1" applyFont="1" applyFill="1" applyAlignment="1">
      <alignment horizontal="right"/>
    </xf>
    <xf numFmtId="9" fontId="5" fillId="257" borderId="0" xfId="0" applyNumberFormat="1" applyFont="1" applyFill="1" applyAlignment="1">
      <alignment horizontal="right"/>
    </xf>
    <xf numFmtId="9" fontId="5" fillId="258" borderId="0" xfId="0" applyNumberFormat="1" applyFont="1" applyFill="1" applyAlignment="1">
      <alignment horizontal="right"/>
    </xf>
    <xf numFmtId="9" fontId="5" fillId="102" borderId="0" xfId="0" applyNumberFormat="1" applyFont="1" applyFill="1" applyAlignment="1">
      <alignment horizontal="right"/>
    </xf>
    <xf numFmtId="9" fontId="5" fillId="259" borderId="0" xfId="0" applyNumberFormat="1" applyFont="1" applyFill="1" applyAlignment="1">
      <alignment horizontal="right"/>
    </xf>
    <xf numFmtId="9" fontId="5" fillId="260" borderId="0" xfId="0" applyNumberFormat="1" applyFont="1" applyFill="1" applyAlignment="1">
      <alignment horizontal="right"/>
    </xf>
    <xf numFmtId="9" fontId="15" fillId="33" borderId="0" xfId="0" applyNumberFormat="1" applyFont="1" applyFill="1" applyAlignment="1">
      <alignment horizontal="right"/>
    </xf>
    <xf numFmtId="9" fontId="5" fillId="261" borderId="0" xfId="0" applyNumberFormat="1" applyFont="1" applyFill="1" applyAlignment="1">
      <alignment horizontal="right"/>
    </xf>
    <xf numFmtId="9" fontId="5" fillId="256" borderId="0" xfId="0" applyNumberFormat="1" applyFont="1" applyFill="1" applyAlignment="1">
      <alignment horizontal="right"/>
    </xf>
    <xf numFmtId="9" fontId="5" fillId="178" borderId="0" xfId="0" applyNumberFormat="1" applyFont="1" applyFill="1" applyAlignment="1">
      <alignment horizontal="right"/>
    </xf>
    <xf numFmtId="9" fontId="15" fillId="262" borderId="0" xfId="0" applyNumberFormat="1" applyFont="1" applyFill="1" applyAlignment="1">
      <alignment horizontal="right"/>
    </xf>
    <xf numFmtId="9" fontId="5" fillId="263" borderId="0" xfId="0" applyNumberFormat="1" applyFont="1" applyFill="1" applyAlignment="1">
      <alignment horizontal="right"/>
    </xf>
    <xf numFmtId="9" fontId="5" fillId="183" borderId="0" xfId="0" applyNumberFormat="1" applyFont="1" applyFill="1" applyAlignment="1">
      <alignment horizontal="right"/>
    </xf>
    <xf numFmtId="9" fontId="5" fillId="180" borderId="0" xfId="0" applyNumberFormat="1" applyFont="1" applyFill="1" applyAlignment="1">
      <alignment horizontal="right"/>
    </xf>
    <xf numFmtId="9" fontId="5" fillId="138" borderId="0" xfId="0" applyNumberFormat="1" applyFont="1" applyFill="1" applyAlignment="1">
      <alignment horizontal="right"/>
    </xf>
    <xf numFmtId="9" fontId="5" fillId="264" borderId="0" xfId="0" applyNumberFormat="1" applyFont="1" applyFill="1" applyAlignment="1">
      <alignment horizontal="right"/>
    </xf>
    <xf numFmtId="9" fontId="5" fillId="265" borderId="0" xfId="0" applyNumberFormat="1" applyFont="1" applyFill="1" applyAlignment="1">
      <alignment horizontal="right"/>
    </xf>
    <xf numFmtId="9" fontId="5" fillId="266" borderId="0" xfId="0" applyNumberFormat="1" applyFont="1" applyFill="1" applyAlignment="1">
      <alignment horizontal="right"/>
    </xf>
    <xf numFmtId="9" fontId="5" fillId="210" borderId="0" xfId="0" applyNumberFormat="1" applyFont="1" applyFill="1" applyAlignment="1">
      <alignment horizontal="right"/>
    </xf>
    <xf numFmtId="9" fontId="5" fillId="267" borderId="0" xfId="0" applyNumberFormat="1" applyFont="1" applyFill="1" applyAlignment="1">
      <alignment horizontal="right"/>
    </xf>
    <xf numFmtId="9" fontId="5" fillId="268" borderId="0" xfId="0" applyNumberFormat="1" applyFont="1" applyFill="1" applyAlignment="1">
      <alignment horizontal="right"/>
    </xf>
    <xf numFmtId="9" fontId="5" fillId="269" borderId="0" xfId="0" applyNumberFormat="1" applyFont="1" applyFill="1" applyAlignment="1">
      <alignment horizontal="right"/>
    </xf>
    <xf numFmtId="9" fontId="5" fillId="65" borderId="0" xfId="0" applyNumberFormat="1" applyFont="1" applyFill="1" applyAlignment="1">
      <alignment horizontal="right"/>
    </xf>
    <xf numFmtId="9" fontId="15" fillId="114" borderId="0" xfId="0" applyNumberFormat="1" applyFont="1" applyFill="1" applyAlignment="1">
      <alignment horizontal="right"/>
    </xf>
    <xf numFmtId="9" fontId="5" fillId="40" borderId="0" xfId="0" applyNumberFormat="1" applyFont="1" applyFill="1" applyAlignment="1">
      <alignment horizontal="right"/>
    </xf>
    <xf numFmtId="0" fontId="0" fillId="154" borderId="0" xfId="0" applyFont="1" applyFill="1" applyAlignment="1"/>
    <xf numFmtId="9" fontId="5" fillId="129" borderId="0" xfId="0" applyNumberFormat="1" applyFont="1" applyFill="1" applyAlignment="1">
      <alignment horizontal="right"/>
    </xf>
    <xf numFmtId="9" fontId="5" fillId="270" borderId="0" xfId="0" applyNumberFormat="1" applyFont="1" applyFill="1" applyAlignment="1">
      <alignment horizontal="right"/>
    </xf>
    <xf numFmtId="9" fontId="5" fillId="271" borderId="0" xfId="0" applyNumberFormat="1" applyFont="1" applyFill="1" applyAlignment="1">
      <alignment horizontal="right"/>
    </xf>
    <xf numFmtId="9" fontId="5" fillId="83" borderId="0" xfId="0" applyNumberFormat="1" applyFont="1" applyFill="1" applyAlignment="1">
      <alignment horizontal="right"/>
    </xf>
    <xf numFmtId="9" fontId="5" fillId="151" borderId="0" xfId="0" applyNumberFormat="1" applyFont="1" applyFill="1" applyAlignment="1">
      <alignment horizontal="right"/>
    </xf>
    <xf numFmtId="9" fontId="5" fillId="272" borderId="0" xfId="0" applyNumberFormat="1" applyFont="1" applyFill="1" applyAlignment="1">
      <alignment horizontal="right"/>
    </xf>
    <xf numFmtId="9" fontId="5" fillId="262" borderId="0" xfId="0" applyNumberFormat="1" applyFont="1" applyFill="1" applyAlignment="1">
      <alignment horizontal="right"/>
    </xf>
    <xf numFmtId="9" fontId="5" fillId="238" borderId="0" xfId="0" applyNumberFormat="1" applyFont="1" applyFill="1" applyAlignment="1">
      <alignment horizontal="right"/>
    </xf>
    <xf numFmtId="9" fontId="5" fillId="201" borderId="0" xfId="0" applyNumberFormat="1" applyFont="1" applyFill="1" applyAlignment="1">
      <alignment horizontal="right"/>
    </xf>
    <xf numFmtId="9" fontId="5" fillId="18" borderId="0" xfId="0" applyNumberFormat="1" applyFont="1" applyFill="1" applyAlignment="1">
      <alignment horizontal="right"/>
    </xf>
    <xf numFmtId="9" fontId="5" fillId="273" borderId="0" xfId="0" applyNumberFormat="1" applyFont="1" applyFill="1" applyAlignment="1">
      <alignment horizontal="right"/>
    </xf>
    <xf numFmtId="9" fontId="5" fillId="274" borderId="0" xfId="0" applyNumberFormat="1" applyFont="1" applyFill="1" applyAlignment="1">
      <alignment horizontal="right"/>
    </xf>
    <xf numFmtId="9" fontId="5" fillId="87" borderId="0" xfId="0" applyNumberFormat="1" applyFont="1" applyFill="1" applyAlignment="1">
      <alignment horizontal="right"/>
    </xf>
    <xf numFmtId="9" fontId="5" fillId="275" borderId="0" xfId="0" applyNumberFormat="1" applyFont="1" applyFill="1" applyAlignment="1">
      <alignment horizontal="right"/>
    </xf>
    <xf numFmtId="9" fontId="5" fillId="120" borderId="0" xfId="0" applyNumberFormat="1" applyFont="1" applyFill="1" applyAlignment="1">
      <alignment horizontal="right"/>
    </xf>
    <xf numFmtId="9" fontId="5" fillId="276" borderId="0" xfId="0" applyNumberFormat="1" applyFont="1" applyFill="1" applyAlignment="1">
      <alignment horizontal="right"/>
    </xf>
    <xf numFmtId="9" fontId="5" fillId="92" borderId="0" xfId="0" applyNumberFormat="1" applyFont="1" applyFill="1" applyAlignment="1">
      <alignment horizontal="right"/>
    </xf>
    <xf numFmtId="9" fontId="15" fillId="277" borderId="0" xfId="0" applyNumberFormat="1" applyFont="1" applyFill="1" applyAlignment="1">
      <alignment horizontal="right"/>
    </xf>
    <xf numFmtId="9" fontId="5" fillId="278" borderId="0" xfId="0" applyNumberFormat="1" applyFont="1" applyFill="1" applyAlignment="1">
      <alignment horizontal="right"/>
    </xf>
    <xf numFmtId="9" fontId="5" fillId="279" borderId="0" xfId="0" applyNumberFormat="1" applyFont="1" applyFill="1" applyAlignment="1">
      <alignment horizontal="right"/>
    </xf>
    <xf numFmtId="9" fontId="5" fillId="280" borderId="0" xfId="0" applyNumberFormat="1" applyFont="1" applyFill="1" applyAlignment="1">
      <alignment horizontal="right"/>
    </xf>
    <xf numFmtId="9" fontId="5" fillId="281" borderId="0" xfId="0" applyNumberFormat="1" applyFont="1" applyFill="1" applyAlignment="1">
      <alignment horizontal="right"/>
    </xf>
    <xf numFmtId="9" fontId="5" fillId="196" borderId="0" xfId="0" applyNumberFormat="1" applyFont="1" applyFill="1" applyAlignment="1">
      <alignment horizontal="right"/>
    </xf>
    <xf numFmtId="9" fontId="5" fillId="235" borderId="0" xfId="0" applyNumberFormat="1" applyFont="1" applyFill="1" applyAlignment="1">
      <alignment horizontal="right"/>
    </xf>
    <xf numFmtId="9" fontId="5" fillId="282" borderId="0" xfId="0" applyNumberFormat="1" applyFont="1" applyFill="1" applyAlignment="1">
      <alignment horizontal="right"/>
    </xf>
    <xf numFmtId="9" fontId="5" fillId="283" borderId="0" xfId="0" applyNumberFormat="1" applyFont="1" applyFill="1" applyAlignment="1">
      <alignment horizontal="right"/>
    </xf>
    <xf numFmtId="9" fontId="5" fillId="284" borderId="0" xfId="0" applyNumberFormat="1" applyFont="1" applyFill="1" applyAlignment="1">
      <alignment horizontal="right"/>
    </xf>
    <xf numFmtId="9" fontId="5" fillId="285" borderId="0" xfId="0" applyNumberFormat="1" applyFont="1" applyFill="1" applyAlignment="1">
      <alignment horizontal="right"/>
    </xf>
    <xf numFmtId="9" fontId="5" fillId="286" borderId="0" xfId="0" applyNumberFormat="1" applyFont="1" applyFill="1" applyAlignment="1">
      <alignment horizontal="right"/>
    </xf>
    <xf numFmtId="9" fontId="5" fillId="287" borderId="0" xfId="0" applyNumberFormat="1" applyFont="1" applyFill="1" applyAlignment="1">
      <alignment horizontal="right"/>
    </xf>
    <xf numFmtId="9" fontId="15" fillId="288" borderId="0" xfId="0" applyNumberFormat="1" applyFont="1" applyFill="1" applyAlignment="1">
      <alignment horizontal="right"/>
    </xf>
    <xf numFmtId="9" fontId="5" fillId="289" borderId="0" xfId="0" applyNumberFormat="1" applyFont="1" applyFill="1" applyAlignment="1">
      <alignment horizontal="right"/>
    </xf>
    <xf numFmtId="9" fontId="5" fillId="290" borderId="0" xfId="0" applyNumberFormat="1" applyFont="1" applyFill="1" applyAlignment="1">
      <alignment horizontal="right"/>
    </xf>
    <xf numFmtId="9" fontId="5" fillId="291" borderId="0" xfId="0" applyNumberFormat="1" applyFont="1" applyFill="1" applyAlignment="1">
      <alignment horizontal="right"/>
    </xf>
    <xf numFmtId="9" fontId="5" fillId="292" borderId="0" xfId="0" applyNumberFormat="1" applyFont="1" applyFill="1" applyAlignment="1">
      <alignment horizontal="right"/>
    </xf>
    <xf numFmtId="9" fontId="5" fillId="293" borderId="0" xfId="0" applyNumberFormat="1" applyFont="1" applyFill="1" applyAlignment="1">
      <alignment horizontal="right"/>
    </xf>
    <xf numFmtId="9" fontId="5" fillId="294" borderId="0" xfId="0" applyNumberFormat="1" applyFont="1" applyFill="1" applyAlignment="1">
      <alignment horizontal="right"/>
    </xf>
    <xf numFmtId="9" fontId="5" fillId="90" borderId="0" xfId="0" applyNumberFormat="1" applyFont="1" applyFill="1" applyAlignment="1">
      <alignment horizontal="right"/>
    </xf>
    <xf numFmtId="9" fontId="5" fillId="295" borderId="0" xfId="0" applyNumberFormat="1" applyFont="1" applyFill="1" applyAlignment="1">
      <alignment horizontal="right"/>
    </xf>
    <xf numFmtId="9" fontId="5" fillId="14" borderId="0" xfId="0" applyNumberFormat="1" applyFont="1" applyFill="1" applyAlignment="1">
      <alignment horizontal="right"/>
    </xf>
    <xf numFmtId="9" fontId="5" fillId="186" borderId="0" xfId="0" applyNumberFormat="1" applyFont="1" applyFill="1" applyAlignment="1">
      <alignment horizontal="right"/>
    </xf>
    <xf numFmtId="9" fontId="5" fillId="296" borderId="0" xfId="0" applyNumberFormat="1" applyFont="1" applyFill="1" applyAlignment="1">
      <alignment horizontal="right"/>
    </xf>
    <xf numFmtId="9" fontId="5" fillId="297" borderId="0" xfId="0" applyNumberFormat="1" applyFont="1" applyFill="1" applyAlignment="1">
      <alignment horizontal="right"/>
    </xf>
    <xf numFmtId="9" fontId="5" fillId="298" borderId="0" xfId="0" applyNumberFormat="1" applyFont="1" applyFill="1" applyAlignment="1">
      <alignment horizontal="right"/>
    </xf>
    <xf numFmtId="9" fontId="15" fillId="299" borderId="0" xfId="0" applyNumberFormat="1" applyFont="1" applyFill="1" applyAlignment="1">
      <alignment horizontal="right"/>
    </xf>
    <xf numFmtId="9" fontId="5" fillId="300" borderId="0" xfId="0" applyNumberFormat="1" applyFont="1" applyFill="1" applyAlignment="1">
      <alignment horizontal="right"/>
    </xf>
    <xf numFmtId="9" fontId="5" fillId="21" borderId="0" xfId="0" applyNumberFormat="1" applyFont="1" applyFill="1" applyAlignment="1">
      <alignment horizontal="right"/>
    </xf>
    <xf numFmtId="9" fontId="5" fillId="301" borderId="0" xfId="0" applyNumberFormat="1" applyFont="1" applyFill="1" applyAlignment="1">
      <alignment horizontal="right"/>
    </xf>
    <xf numFmtId="9" fontId="5" fillId="302" borderId="0" xfId="0" applyNumberFormat="1" applyFont="1" applyFill="1" applyAlignment="1">
      <alignment horizontal="right"/>
    </xf>
    <xf numFmtId="9" fontId="5" fillId="303" borderId="0" xfId="0" applyNumberFormat="1" applyFont="1" applyFill="1" applyAlignment="1">
      <alignment horizontal="right"/>
    </xf>
    <xf numFmtId="9" fontId="5" fillId="304" borderId="0" xfId="0" applyNumberFormat="1" applyFont="1" applyFill="1" applyAlignment="1">
      <alignment horizontal="right"/>
    </xf>
    <xf numFmtId="9" fontId="5" fillId="305" borderId="0" xfId="0" applyNumberFormat="1" applyFont="1" applyFill="1" applyAlignment="1">
      <alignment horizontal="right"/>
    </xf>
    <xf numFmtId="9" fontId="5" fillId="101" borderId="0" xfId="0" applyNumberFormat="1" applyFont="1" applyFill="1" applyAlignment="1">
      <alignment horizontal="right"/>
    </xf>
    <xf numFmtId="9" fontId="5" fillId="306" borderId="0" xfId="0" applyNumberFormat="1" applyFont="1" applyFill="1" applyAlignment="1">
      <alignment horizontal="right"/>
    </xf>
    <xf numFmtId="9" fontId="5" fillId="307" borderId="0" xfId="0" applyNumberFormat="1" applyFont="1" applyFill="1" applyAlignment="1">
      <alignment horizontal="right"/>
    </xf>
    <xf numFmtId="9" fontId="5" fillId="3" borderId="0" xfId="0" applyNumberFormat="1" applyFont="1" applyFill="1" applyAlignment="1">
      <alignment horizontal="right"/>
    </xf>
    <xf numFmtId="9" fontId="5" fillId="308" borderId="0" xfId="0" applyNumberFormat="1" applyFont="1" applyFill="1" applyAlignment="1">
      <alignment horizontal="right"/>
    </xf>
    <xf numFmtId="9" fontId="5" fillId="309" borderId="0" xfId="0" applyNumberFormat="1" applyFont="1" applyFill="1" applyAlignment="1">
      <alignment horizontal="right"/>
    </xf>
    <xf numFmtId="0" fontId="0" fillId="224" borderId="0" xfId="0" applyFont="1" applyFill="1" applyAlignment="1"/>
    <xf numFmtId="9" fontId="5" fillId="195" borderId="0" xfId="0" applyNumberFormat="1" applyFont="1" applyFill="1" applyAlignment="1">
      <alignment horizontal="right"/>
    </xf>
    <xf numFmtId="9" fontId="5" fillId="135" borderId="0" xfId="0" applyNumberFormat="1" applyFont="1" applyFill="1" applyAlignment="1">
      <alignment horizontal="right"/>
    </xf>
    <xf numFmtId="9" fontId="5" fillId="277" borderId="0" xfId="0" applyNumberFormat="1" applyFont="1" applyFill="1" applyAlignment="1">
      <alignment horizontal="right"/>
    </xf>
    <xf numFmtId="9" fontId="5" fillId="310" borderId="0" xfId="0" applyNumberFormat="1" applyFont="1" applyFill="1" applyAlignment="1">
      <alignment horizontal="right"/>
    </xf>
    <xf numFmtId="9" fontId="5" fillId="311" borderId="0" xfId="0" applyNumberFormat="1" applyFont="1" applyFill="1" applyAlignment="1">
      <alignment horizontal="right"/>
    </xf>
    <xf numFmtId="9" fontId="5" fillId="312" borderId="0" xfId="0" applyNumberFormat="1" applyFont="1" applyFill="1" applyAlignment="1">
      <alignment horizontal="right"/>
    </xf>
    <xf numFmtId="9" fontId="5" fillId="313" borderId="0" xfId="0" applyNumberFormat="1" applyFont="1" applyFill="1" applyAlignment="1">
      <alignment horizontal="right"/>
    </xf>
    <xf numFmtId="9" fontId="5" fillId="314" borderId="0" xfId="0" applyNumberFormat="1" applyFont="1" applyFill="1" applyAlignment="1">
      <alignment horizontal="right"/>
    </xf>
    <xf numFmtId="9" fontId="15" fillId="43" borderId="0" xfId="0" applyNumberFormat="1" applyFont="1" applyFill="1" applyAlignment="1">
      <alignment horizontal="right"/>
    </xf>
    <xf numFmtId="9" fontId="5" fillId="315" borderId="0" xfId="0" applyNumberFormat="1" applyFont="1" applyFill="1" applyAlignment="1">
      <alignment horizontal="right"/>
    </xf>
    <xf numFmtId="9" fontId="5" fillId="119" borderId="0" xfId="0" applyNumberFormat="1" applyFont="1" applyFill="1" applyAlignment="1">
      <alignment horizontal="right"/>
    </xf>
    <xf numFmtId="9" fontId="5" fillId="30" borderId="0" xfId="0" applyNumberFormat="1" applyFont="1" applyFill="1" applyAlignment="1">
      <alignment horizontal="right"/>
    </xf>
    <xf numFmtId="9" fontId="5" fillId="130" borderId="0" xfId="0" applyNumberFormat="1" applyFont="1" applyFill="1" applyAlignment="1">
      <alignment horizontal="right"/>
    </xf>
    <xf numFmtId="9" fontId="5" fillId="316" borderId="0" xfId="0" applyNumberFormat="1" applyFont="1" applyFill="1" applyAlignment="1">
      <alignment horizontal="right"/>
    </xf>
    <xf numFmtId="9" fontId="5" fillId="164" borderId="0" xfId="0" applyNumberFormat="1" applyFont="1" applyFill="1" applyAlignment="1">
      <alignment horizontal="right"/>
    </xf>
    <xf numFmtId="9" fontId="5" fillId="207" borderId="0" xfId="0" applyNumberFormat="1" applyFont="1" applyFill="1" applyAlignment="1">
      <alignment horizontal="right"/>
    </xf>
    <xf numFmtId="9" fontId="5" fillId="23" borderId="0" xfId="0" applyNumberFormat="1" applyFont="1" applyFill="1" applyAlignment="1">
      <alignment horizontal="right"/>
    </xf>
    <xf numFmtId="9" fontId="5" fillId="267" borderId="0" xfId="0" applyNumberFormat="1" applyFont="1" applyFill="1" applyAlignment="1">
      <alignment horizontal="right"/>
    </xf>
    <xf numFmtId="9" fontId="5" fillId="317" borderId="0" xfId="0" applyNumberFormat="1" applyFont="1" applyFill="1" applyAlignment="1">
      <alignment horizontal="right"/>
    </xf>
    <xf numFmtId="9" fontId="5" fillId="299" borderId="0" xfId="0" applyNumberFormat="1" applyFont="1" applyFill="1" applyAlignment="1">
      <alignment horizontal="right"/>
    </xf>
    <xf numFmtId="9" fontId="5" fillId="318" borderId="0" xfId="0" applyNumberFormat="1" applyFont="1" applyFill="1" applyAlignment="1">
      <alignment horizontal="right"/>
    </xf>
    <xf numFmtId="9" fontId="5" fillId="276" borderId="0" xfId="0" applyNumberFormat="1" applyFont="1" applyFill="1" applyAlignment="1">
      <alignment horizontal="right"/>
    </xf>
    <xf numFmtId="9" fontId="5" fillId="319" borderId="0" xfId="0" applyNumberFormat="1" applyFont="1" applyFill="1" applyAlignment="1">
      <alignment horizontal="right"/>
    </xf>
    <xf numFmtId="9" fontId="5" fillId="320" borderId="0" xfId="0" applyNumberFormat="1" applyFont="1" applyFill="1" applyAlignment="1">
      <alignment horizontal="right"/>
    </xf>
    <xf numFmtId="9" fontId="5" fillId="321" borderId="0" xfId="0" applyNumberFormat="1" applyFont="1" applyFill="1" applyAlignment="1">
      <alignment horizontal="right"/>
    </xf>
    <xf numFmtId="9" fontId="5" fillId="97" borderId="0" xfId="0" applyNumberFormat="1" applyFont="1" applyFill="1" applyAlignment="1">
      <alignment horizontal="right"/>
    </xf>
    <xf numFmtId="9" fontId="15" fillId="322" borderId="0" xfId="0" applyNumberFormat="1" applyFont="1" applyFill="1" applyAlignment="1">
      <alignment horizontal="right"/>
    </xf>
    <xf numFmtId="9" fontId="5" fillId="323" borderId="0" xfId="0" applyNumberFormat="1" applyFont="1" applyFill="1" applyAlignment="1">
      <alignment horizontal="right"/>
    </xf>
    <xf numFmtId="9" fontId="5" fillId="324" borderId="0" xfId="0" applyNumberFormat="1" applyFont="1" applyFill="1" applyAlignment="1">
      <alignment horizontal="right"/>
    </xf>
    <xf numFmtId="9" fontId="5" fillId="166" borderId="0" xfId="0" applyNumberFormat="1" applyFont="1" applyFill="1" applyAlignment="1">
      <alignment horizontal="right"/>
    </xf>
    <xf numFmtId="9" fontId="15" fillId="100" borderId="0" xfId="0" applyNumberFormat="1" applyFont="1" applyFill="1" applyAlignment="1">
      <alignment horizontal="right"/>
    </xf>
    <xf numFmtId="9" fontId="15" fillId="188" borderId="0" xfId="0" applyNumberFormat="1" applyFont="1" applyFill="1" applyAlignment="1">
      <alignment horizontal="right"/>
    </xf>
    <xf numFmtId="9" fontId="5" fillId="282" borderId="0" xfId="0" applyNumberFormat="1" applyFont="1" applyFill="1" applyAlignment="1">
      <alignment horizontal="right"/>
    </xf>
    <xf numFmtId="9" fontId="5" fillId="325" borderId="0" xfId="0" applyNumberFormat="1" applyFont="1" applyFill="1" applyAlignment="1">
      <alignment horizontal="right"/>
    </xf>
    <xf numFmtId="9" fontId="15" fillId="315" borderId="0" xfId="0" applyNumberFormat="1" applyFont="1" applyFill="1" applyAlignment="1">
      <alignment horizontal="right"/>
    </xf>
    <xf numFmtId="9" fontId="15" fillId="148" borderId="0" xfId="0" applyNumberFormat="1" applyFont="1" applyFill="1" applyAlignment="1">
      <alignment horizontal="right"/>
    </xf>
    <xf numFmtId="9" fontId="5" fillId="326" borderId="0" xfId="0" applyNumberFormat="1" applyFont="1" applyFill="1" applyAlignment="1">
      <alignment horizontal="right"/>
    </xf>
    <xf numFmtId="9" fontId="5" fillId="85" borderId="0" xfId="0" applyNumberFormat="1" applyFont="1" applyFill="1" applyAlignment="1">
      <alignment horizontal="right"/>
    </xf>
    <xf numFmtId="9" fontId="5" fillId="327" borderId="0" xfId="0" applyNumberFormat="1" applyFont="1" applyFill="1" applyAlignment="1">
      <alignment horizontal="right"/>
    </xf>
    <xf numFmtId="9" fontId="5" fillId="254" borderId="0" xfId="0" applyNumberFormat="1" applyFont="1" applyFill="1" applyAlignment="1">
      <alignment horizontal="right"/>
    </xf>
    <xf numFmtId="9" fontId="5" fillId="328" borderId="0" xfId="0" applyNumberFormat="1" applyFont="1" applyFill="1" applyAlignment="1">
      <alignment horizontal="right"/>
    </xf>
    <xf numFmtId="9" fontId="5" fillId="329" borderId="0" xfId="0" applyNumberFormat="1" applyFont="1" applyFill="1" applyAlignment="1">
      <alignment horizontal="right"/>
    </xf>
    <xf numFmtId="9" fontId="15" fillId="155" borderId="0" xfId="0" applyNumberFormat="1" applyFont="1" applyFill="1" applyAlignment="1">
      <alignment horizontal="right"/>
    </xf>
    <xf numFmtId="9" fontId="15" fillId="299" borderId="0" xfId="0" applyNumberFormat="1" applyFont="1" applyFill="1" applyAlignment="1">
      <alignment horizontal="right"/>
    </xf>
    <xf numFmtId="9" fontId="5" fillId="3" borderId="0" xfId="0" applyNumberFormat="1" applyFont="1" applyFill="1" applyAlignment="1">
      <alignment horizontal="right"/>
    </xf>
    <xf numFmtId="9" fontId="5" fillId="330" borderId="0" xfId="0" applyNumberFormat="1" applyFont="1" applyFill="1" applyAlignment="1">
      <alignment horizontal="right"/>
    </xf>
    <xf numFmtId="0" fontId="0" fillId="331" borderId="0" xfId="0" applyFont="1" applyFill="1" applyAlignment="1"/>
    <xf numFmtId="9" fontId="5" fillId="281" borderId="0" xfId="0" applyNumberFormat="1" applyFont="1" applyFill="1" applyAlignment="1">
      <alignment horizontal="right"/>
    </xf>
    <xf numFmtId="9" fontId="5" fillId="268" borderId="0" xfId="0" applyNumberFormat="1" applyFont="1" applyFill="1" applyAlignment="1">
      <alignment horizontal="right"/>
    </xf>
    <xf numFmtId="9" fontId="5" fillId="332" borderId="0" xfId="0" applyNumberFormat="1" applyFont="1" applyFill="1" applyAlignment="1">
      <alignment horizontal="right"/>
    </xf>
    <xf numFmtId="9" fontId="5" fillId="333" borderId="0" xfId="0" applyNumberFormat="1" applyFont="1" applyFill="1" applyAlignment="1">
      <alignment horizontal="right"/>
    </xf>
    <xf numFmtId="9" fontId="15" fillId="334" borderId="0" xfId="0" applyNumberFormat="1" applyFont="1" applyFill="1" applyAlignment="1">
      <alignment horizontal="right"/>
    </xf>
    <xf numFmtId="9" fontId="15" fillId="270" borderId="0" xfId="0" applyNumberFormat="1" applyFont="1" applyFill="1" applyAlignment="1">
      <alignment horizontal="right"/>
    </xf>
    <xf numFmtId="9" fontId="5" fillId="327" borderId="0" xfId="0" applyNumberFormat="1" applyFont="1" applyFill="1" applyAlignment="1">
      <alignment horizontal="right"/>
    </xf>
    <xf numFmtId="9" fontId="5" fillId="255" borderId="0" xfId="0" applyNumberFormat="1" applyFont="1" applyFill="1" applyAlignment="1">
      <alignment horizontal="right"/>
    </xf>
    <xf numFmtId="9" fontId="5" fillId="335" borderId="0" xfId="0" applyNumberFormat="1" applyFont="1" applyFill="1" applyAlignment="1">
      <alignment horizontal="right"/>
    </xf>
    <xf numFmtId="9" fontId="5" fillId="336" borderId="0" xfId="0" applyNumberFormat="1" applyFont="1" applyFill="1" applyAlignment="1">
      <alignment horizontal="right"/>
    </xf>
    <xf numFmtId="9" fontId="5" fillId="337" borderId="0" xfId="0" applyNumberFormat="1" applyFont="1" applyFill="1" applyAlignment="1">
      <alignment horizontal="right"/>
    </xf>
    <xf numFmtId="9" fontId="5" fillId="229" borderId="0" xfId="0" applyNumberFormat="1" applyFont="1" applyFill="1" applyAlignment="1">
      <alignment horizontal="right"/>
    </xf>
    <xf numFmtId="9" fontId="5" fillId="338" borderId="0" xfId="0" applyNumberFormat="1" applyFont="1" applyFill="1" applyAlignment="1">
      <alignment horizontal="right"/>
    </xf>
    <xf numFmtId="9" fontId="5" fillId="339" borderId="0" xfId="0" applyNumberFormat="1" applyFont="1" applyFill="1" applyAlignment="1">
      <alignment horizontal="right"/>
    </xf>
    <xf numFmtId="9" fontId="5" fillId="94" borderId="0" xfId="0" applyNumberFormat="1" applyFont="1" applyFill="1" applyAlignment="1">
      <alignment horizontal="right"/>
    </xf>
    <xf numFmtId="9" fontId="5" fillId="260" borderId="0" xfId="0" applyNumberFormat="1" applyFont="1" applyFill="1" applyAlignment="1">
      <alignment horizontal="right"/>
    </xf>
    <xf numFmtId="9" fontId="5" fillId="288" borderId="0" xfId="0" applyNumberFormat="1" applyFont="1" applyFill="1" applyAlignment="1">
      <alignment horizontal="right"/>
    </xf>
    <xf numFmtId="9" fontId="5" fillId="8" borderId="0" xfId="0" applyNumberFormat="1" applyFont="1" applyFill="1" applyAlignment="1">
      <alignment horizontal="right"/>
    </xf>
    <xf numFmtId="9" fontId="5" fillId="106" borderId="0" xfId="0" applyNumberFormat="1" applyFont="1" applyFill="1" applyAlignment="1">
      <alignment horizontal="right"/>
    </xf>
    <xf numFmtId="9" fontId="5" fillId="98" borderId="0" xfId="0" applyNumberFormat="1" applyFont="1" applyFill="1" applyAlignment="1">
      <alignment horizontal="right"/>
    </xf>
    <xf numFmtId="9" fontId="5" fillId="194" borderId="0" xfId="0" applyNumberFormat="1" applyFont="1" applyFill="1" applyAlignment="1">
      <alignment horizontal="right"/>
    </xf>
    <xf numFmtId="9" fontId="5" fillId="340" borderId="0" xfId="0" applyNumberFormat="1" applyFont="1" applyFill="1" applyAlignment="1">
      <alignment horizontal="right"/>
    </xf>
    <xf numFmtId="9" fontId="15" fillId="0" borderId="0" xfId="0" applyNumberFormat="1" applyFont="1" applyAlignment="1">
      <alignment horizontal="right"/>
    </xf>
    <xf numFmtId="9" fontId="5" fillId="341" borderId="0" xfId="0" applyNumberFormat="1" applyFont="1" applyFill="1" applyAlignment="1">
      <alignment horizontal="right"/>
    </xf>
    <xf numFmtId="9" fontId="16" fillId="0" borderId="0" xfId="0" applyNumberFormat="1" applyFont="1" applyAlignment="1"/>
    <xf numFmtId="9" fontId="5" fillId="248" borderId="0" xfId="0" applyNumberFormat="1" applyFont="1" applyFill="1" applyAlignment="1">
      <alignment horizontal="right"/>
    </xf>
    <xf numFmtId="0" fontId="16" fillId="0" borderId="0" xfId="0" applyFont="1" applyAlignment="1"/>
    <xf numFmtId="9" fontId="15" fillId="109" borderId="0" xfId="0" applyNumberFormat="1" applyFont="1" applyFill="1" applyAlignment="1">
      <alignment horizontal="right"/>
    </xf>
    <xf numFmtId="9" fontId="15" fillId="286" borderId="0" xfId="0" applyNumberFormat="1" applyFont="1" applyFill="1" applyAlignment="1">
      <alignment horizontal="right"/>
    </xf>
    <xf numFmtId="0" fontId="16" fillId="342" borderId="0" xfId="0" applyFont="1" applyFill="1" applyAlignment="1"/>
    <xf numFmtId="9" fontId="5" fillId="343" borderId="0" xfId="0" applyNumberFormat="1" applyFont="1" applyFill="1" applyAlignment="1">
      <alignment horizontal="right"/>
    </xf>
    <xf numFmtId="0" fontId="16" fillId="38" borderId="0" xfId="0" applyFont="1" applyFill="1" applyAlignment="1"/>
    <xf numFmtId="9" fontId="5" fillId="344" borderId="0" xfId="0" applyNumberFormat="1" applyFont="1" applyFill="1" applyAlignment="1">
      <alignment horizontal="right"/>
    </xf>
    <xf numFmtId="0" fontId="16" fillId="0" borderId="0" xfId="0" applyFont="1" applyAlignment="1"/>
    <xf numFmtId="9" fontId="5" fillId="189" borderId="0" xfId="0" applyNumberFormat="1" applyFont="1" applyFill="1" applyAlignment="1">
      <alignment horizontal="right"/>
    </xf>
    <xf numFmtId="1" fontId="14" fillId="0" borderId="0" xfId="0" applyNumberFormat="1" applyFont="1" applyAlignment="1">
      <alignment horizontal="center"/>
    </xf>
    <xf numFmtId="9" fontId="5" fillId="345" borderId="0" xfId="0" applyNumberFormat="1" applyFont="1" applyFill="1" applyAlignment="1">
      <alignment horizontal="right"/>
    </xf>
    <xf numFmtId="9" fontId="5" fillId="285" borderId="0" xfId="0" applyNumberFormat="1" applyFont="1" applyFill="1" applyAlignment="1">
      <alignment horizontal="right"/>
    </xf>
    <xf numFmtId="9" fontId="5" fillId="346" borderId="0" xfId="0" applyNumberFormat="1" applyFont="1" applyFill="1" applyAlignment="1">
      <alignment horizontal="right"/>
    </xf>
    <xf numFmtId="9" fontId="5" fillId="313" borderId="0" xfId="0" applyNumberFormat="1" applyFont="1" applyFill="1" applyAlignment="1">
      <alignment horizontal="right"/>
    </xf>
    <xf numFmtId="9" fontId="5" fillId="347" borderId="0" xfId="0" applyNumberFormat="1" applyFont="1" applyFill="1" applyAlignment="1">
      <alignment horizontal="right"/>
    </xf>
    <xf numFmtId="9" fontId="5" fillId="348" borderId="0" xfId="0" applyNumberFormat="1" applyFont="1" applyFill="1" applyAlignment="1">
      <alignment horizontal="right"/>
    </xf>
    <xf numFmtId="9" fontId="5" fillId="349" borderId="0" xfId="0" applyNumberFormat="1" applyFont="1" applyFill="1" applyAlignment="1">
      <alignment horizontal="right"/>
    </xf>
    <xf numFmtId="0" fontId="14" fillId="0" borderId="0" xfId="0" applyFont="1"/>
    <xf numFmtId="9" fontId="5" fillId="350" borderId="0" xfId="0" applyNumberFormat="1" applyFont="1" applyFill="1" applyAlignment="1">
      <alignment horizontal="right"/>
    </xf>
    <xf numFmtId="9" fontId="5" fillId="351" borderId="0" xfId="0" applyNumberFormat="1" applyFont="1" applyFill="1" applyAlignment="1">
      <alignment horizontal="right"/>
    </xf>
    <xf numFmtId="9" fontId="5" fillId="352" borderId="0" xfId="0" applyNumberFormat="1" applyFont="1" applyFill="1" applyAlignment="1">
      <alignment horizontal="right"/>
    </xf>
    <xf numFmtId="9" fontId="5" fillId="326" borderId="0" xfId="0" applyNumberFormat="1" applyFont="1" applyFill="1" applyAlignment="1">
      <alignment horizontal="right"/>
    </xf>
    <xf numFmtId="9" fontId="5" fillId="353" borderId="0" xfId="0" applyNumberFormat="1" applyFont="1" applyFill="1" applyAlignment="1">
      <alignment horizontal="right"/>
    </xf>
    <xf numFmtId="9" fontId="5" fillId="354" borderId="0" xfId="0" applyNumberFormat="1" applyFont="1" applyFill="1" applyAlignment="1">
      <alignment horizontal="right"/>
    </xf>
    <xf numFmtId="9" fontId="5" fillId="355" borderId="0" xfId="0" applyNumberFormat="1" applyFont="1" applyFill="1" applyAlignment="1">
      <alignment horizontal="right"/>
    </xf>
    <xf numFmtId="0" fontId="0" fillId="356" borderId="0" xfId="0" applyFont="1" applyFill="1" applyAlignment="1"/>
    <xf numFmtId="9" fontId="5" fillId="357" borderId="0" xfId="0" applyNumberFormat="1" applyFont="1" applyFill="1" applyAlignment="1">
      <alignment horizontal="right"/>
    </xf>
    <xf numFmtId="9" fontId="5" fillId="358" borderId="0" xfId="0" applyNumberFormat="1" applyFont="1" applyFill="1" applyAlignment="1">
      <alignment horizontal="right"/>
    </xf>
    <xf numFmtId="9" fontId="5" fillId="352" borderId="0" xfId="0" applyNumberFormat="1" applyFont="1" applyFill="1" applyAlignment="1">
      <alignment horizontal="right"/>
    </xf>
    <xf numFmtId="9" fontId="5" fillId="359" borderId="0" xfId="0" applyNumberFormat="1" applyFont="1" applyFill="1" applyAlignment="1">
      <alignment horizontal="right"/>
    </xf>
    <xf numFmtId="9" fontId="5" fillId="177" borderId="0" xfId="0" applyNumberFormat="1" applyFont="1" applyFill="1" applyAlignment="1">
      <alignment horizontal="right"/>
    </xf>
    <xf numFmtId="9" fontId="5" fillId="80" borderId="0" xfId="0" applyNumberFormat="1" applyFont="1" applyFill="1" applyAlignment="1">
      <alignment horizontal="right"/>
    </xf>
    <xf numFmtId="9" fontId="5" fillId="321" borderId="0" xfId="0" applyNumberFormat="1" applyFont="1" applyFill="1" applyAlignment="1">
      <alignment horizontal="right"/>
    </xf>
    <xf numFmtId="9" fontId="5" fillId="360" borderId="0" xfId="0" applyNumberFormat="1" applyFont="1" applyFill="1" applyAlignment="1">
      <alignment horizontal="right"/>
    </xf>
    <xf numFmtId="9" fontId="5" fillId="361" borderId="0" xfId="0" applyNumberFormat="1" applyFont="1" applyFill="1" applyAlignment="1">
      <alignment horizontal="right"/>
    </xf>
    <xf numFmtId="9" fontId="5" fillId="150" borderId="0" xfId="0" applyNumberFormat="1" applyFont="1" applyFill="1" applyAlignment="1">
      <alignment horizontal="right"/>
    </xf>
    <xf numFmtId="9" fontId="5" fillId="362" borderId="0" xfId="0" applyNumberFormat="1" applyFont="1" applyFill="1" applyAlignment="1">
      <alignment horizontal="right"/>
    </xf>
    <xf numFmtId="9" fontId="15" fillId="93" borderId="0" xfId="0" applyNumberFormat="1" applyFont="1" applyFill="1" applyAlignment="1">
      <alignment horizontal="right"/>
    </xf>
    <xf numFmtId="9" fontId="15" fillId="157" borderId="0" xfId="0" applyNumberFormat="1" applyFont="1" applyFill="1" applyAlignment="1">
      <alignment horizontal="right"/>
    </xf>
    <xf numFmtId="9" fontId="15" fillId="347" borderId="0" xfId="0" applyNumberFormat="1" applyFont="1" applyFill="1" applyAlignment="1">
      <alignment horizontal="right"/>
    </xf>
    <xf numFmtId="9" fontId="15" fillId="192" borderId="0" xfId="0" applyNumberFormat="1" applyFont="1" applyFill="1" applyAlignment="1">
      <alignment horizontal="right"/>
    </xf>
    <xf numFmtId="9" fontId="5" fillId="363" borderId="0" xfId="0" applyNumberFormat="1" applyFont="1" applyFill="1" applyAlignment="1">
      <alignment horizontal="right"/>
    </xf>
    <xf numFmtId="0" fontId="5" fillId="2" borderId="0" xfId="0" applyFont="1" applyFill="1" applyAlignment="1">
      <alignment horizontal="right"/>
    </xf>
    <xf numFmtId="9" fontId="5" fillId="211" borderId="0" xfId="0" applyNumberFormat="1" applyFont="1" applyFill="1" applyAlignment="1">
      <alignment horizontal="right"/>
    </xf>
    <xf numFmtId="9" fontId="5" fillId="257" borderId="0" xfId="0" applyNumberFormat="1" applyFont="1" applyFill="1" applyAlignment="1">
      <alignment horizontal="right"/>
    </xf>
    <xf numFmtId="9" fontId="5" fillId="364" borderId="0" xfId="0" applyNumberFormat="1" applyFont="1" applyFill="1" applyAlignment="1">
      <alignment horizontal="right"/>
    </xf>
    <xf numFmtId="9" fontId="5" fillId="100" borderId="0" xfId="0" applyNumberFormat="1" applyFont="1" applyFill="1" applyAlignment="1">
      <alignment horizontal="right"/>
    </xf>
    <xf numFmtId="9" fontId="5" fillId="365" borderId="0" xfId="0" applyNumberFormat="1" applyFont="1" applyFill="1" applyAlignment="1">
      <alignment horizontal="right"/>
    </xf>
    <xf numFmtId="9" fontId="5" fillId="351" borderId="0" xfId="0" applyNumberFormat="1" applyFont="1" applyFill="1" applyAlignment="1">
      <alignment horizontal="right"/>
    </xf>
    <xf numFmtId="9" fontId="5" fillId="366" borderId="0" xfId="0" applyNumberFormat="1" applyFont="1" applyFill="1" applyAlignment="1">
      <alignment horizontal="right"/>
    </xf>
    <xf numFmtId="9" fontId="5" fillId="367" borderId="0" xfId="0" applyNumberFormat="1" applyFont="1" applyFill="1" applyAlignment="1">
      <alignment horizontal="right"/>
    </xf>
    <xf numFmtId="9" fontId="5" fillId="368" borderId="0" xfId="0" applyNumberFormat="1" applyFont="1" applyFill="1" applyAlignment="1">
      <alignment horizontal="right"/>
    </xf>
    <xf numFmtId="9" fontId="5" fillId="148" borderId="0" xfId="0" applyNumberFormat="1" applyFont="1" applyFill="1" applyAlignment="1">
      <alignment horizontal="right"/>
    </xf>
    <xf numFmtId="9" fontId="5" fillId="215" borderId="0" xfId="0" applyNumberFormat="1" applyFont="1" applyFill="1" applyAlignment="1">
      <alignment horizontal="right"/>
    </xf>
    <xf numFmtId="9" fontId="5" fillId="369" borderId="0" xfId="0" applyNumberFormat="1" applyFont="1" applyFill="1" applyAlignment="1">
      <alignment horizontal="right"/>
    </xf>
    <xf numFmtId="9" fontId="5" fillId="370" borderId="0" xfId="0" applyNumberFormat="1" applyFont="1" applyFill="1" applyAlignment="1">
      <alignment horizontal="right"/>
    </xf>
    <xf numFmtId="9" fontId="5" fillId="371" borderId="0" xfId="0" applyNumberFormat="1" applyFont="1" applyFill="1" applyAlignment="1">
      <alignment horizontal="right"/>
    </xf>
    <xf numFmtId="9" fontId="5" fillId="91" borderId="0" xfId="0" applyNumberFormat="1" applyFont="1" applyFill="1" applyAlignment="1">
      <alignment horizontal="right"/>
    </xf>
    <xf numFmtId="9" fontId="5" fillId="69" borderId="0" xfId="0" applyNumberFormat="1" applyFont="1" applyFill="1" applyAlignment="1">
      <alignment horizontal="right"/>
    </xf>
    <xf numFmtId="9" fontId="15" fillId="336" borderId="0" xfId="0" applyNumberFormat="1" applyFont="1" applyFill="1" applyAlignment="1">
      <alignment horizontal="right"/>
    </xf>
    <xf numFmtId="9" fontId="15" fillId="28" borderId="0" xfId="0" applyNumberFormat="1" applyFont="1" applyFill="1" applyAlignment="1">
      <alignment horizontal="right"/>
    </xf>
    <xf numFmtId="9" fontId="5" fillId="306" borderId="0" xfId="0" applyNumberFormat="1" applyFont="1" applyFill="1" applyAlignment="1">
      <alignment horizontal="right"/>
    </xf>
    <xf numFmtId="9" fontId="5" fillId="347" borderId="0" xfId="0" applyNumberFormat="1" applyFont="1" applyFill="1" applyAlignment="1">
      <alignment horizontal="right"/>
    </xf>
    <xf numFmtId="9" fontId="15" fillId="83" borderId="0" xfId="0" applyNumberFormat="1" applyFont="1" applyFill="1" applyAlignment="1">
      <alignment horizontal="right"/>
    </xf>
    <xf numFmtId="9" fontId="15" fillId="151" borderId="0" xfId="0" applyNumberFormat="1" applyFont="1" applyFill="1" applyAlignment="1">
      <alignment horizontal="right"/>
    </xf>
    <xf numFmtId="9" fontId="15" fillId="264" borderId="0" xfId="0" applyNumberFormat="1" applyFont="1" applyFill="1" applyAlignment="1">
      <alignment horizontal="right"/>
    </xf>
    <xf numFmtId="9" fontId="15" fillId="14" borderId="0" xfId="0" applyNumberFormat="1" applyFont="1" applyFill="1" applyAlignment="1">
      <alignment horizontal="right"/>
    </xf>
    <xf numFmtId="9" fontId="5" fillId="333" borderId="0" xfId="0" applyNumberFormat="1" applyFont="1" applyFill="1" applyAlignment="1">
      <alignment horizontal="right"/>
    </xf>
    <xf numFmtId="9" fontId="5" fillId="372" borderId="0" xfId="0" applyNumberFormat="1" applyFont="1" applyFill="1" applyAlignment="1">
      <alignment horizontal="right"/>
    </xf>
    <xf numFmtId="9" fontId="15" fillId="373" borderId="0" xfId="0" applyNumberFormat="1" applyFont="1" applyFill="1" applyAlignment="1">
      <alignment horizontal="right"/>
    </xf>
    <xf numFmtId="0" fontId="16" fillId="224" borderId="0" xfId="0" applyFont="1" applyFill="1" applyAlignment="1"/>
    <xf numFmtId="0" fontId="16" fillId="224" borderId="0" xfId="0" applyFont="1" applyFill="1" applyAlignment="1"/>
    <xf numFmtId="0" fontId="0" fillId="38" borderId="0" xfId="0" applyFont="1" applyFill="1" applyAlignment="1"/>
    <xf numFmtId="9" fontId="5" fillId="255" borderId="0" xfId="0" applyNumberFormat="1" applyFont="1" applyFill="1" applyAlignment="1">
      <alignment horizontal="right"/>
    </xf>
    <xf numFmtId="9" fontId="5" fillId="374" borderId="0" xfId="0" applyNumberFormat="1" applyFont="1" applyFill="1" applyAlignment="1">
      <alignment horizontal="right"/>
    </xf>
    <xf numFmtId="9" fontId="5" fillId="375" borderId="0" xfId="0" applyNumberFormat="1" applyFont="1" applyFill="1" applyAlignment="1">
      <alignment horizontal="right"/>
    </xf>
    <xf numFmtId="9" fontId="5" fillId="374" borderId="0" xfId="0" applyNumberFormat="1" applyFont="1" applyFill="1" applyAlignment="1">
      <alignment horizontal="right"/>
    </xf>
    <xf numFmtId="0" fontId="0" fillId="342" borderId="0" xfId="0" applyFont="1" applyFill="1" applyAlignment="1"/>
    <xf numFmtId="9" fontId="5" fillId="182" borderId="0" xfId="0" applyNumberFormat="1" applyFont="1" applyFill="1" applyAlignment="1">
      <alignment horizontal="right"/>
    </xf>
    <xf numFmtId="9" fontId="5" fillId="376" borderId="0" xfId="0" applyNumberFormat="1" applyFont="1" applyFill="1" applyAlignment="1">
      <alignment horizontal="right"/>
    </xf>
    <xf numFmtId="9" fontId="5" fillId="377" borderId="0" xfId="0" applyNumberFormat="1" applyFont="1" applyFill="1" applyAlignment="1">
      <alignment horizontal="right"/>
    </xf>
    <xf numFmtId="9" fontId="5" fillId="231" borderId="0" xfId="0" applyNumberFormat="1" applyFont="1" applyFill="1" applyAlignment="1">
      <alignment horizontal="right"/>
    </xf>
    <xf numFmtId="9" fontId="5" fillId="184" borderId="0" xfId="0" applyNumberFormat="1" applyFont="1" applyFill="1" applyAlignment="1">
      <alignment horizontal="right"/>
    </xf>
    <xf numFmtId="9" fontId="5" fillId="294" borderId="0" xfId="0" applyNumberFormat="1" applyFont="1" applyFill="1" applyAlignment="1">
      <alignment horizontal="right"/>
    </xf>
    <xf numFmtId="9" fontId="5" fillId="378" borderId="0" xfId="0" applyNumberFormat="1" applyFont="1" applyFill="1" applyAlignment="1">
      <alignment horizontal="right"/>
    </xf>
    <xf numFmtId="9" fontId="5" fillId="200" borderId="0" xfId="0" applyNumberFormat="1" applyFont="1" applyFill="1" applyAlignment="1">
      <alignment horizontal="right"/>
    </xf>
    <xf numFmtId="9" fontId="5" fillId="98" borderId="0" xfId="0" applyNumberFormat="1" applyFont="1" applyFill="1" applyAlignment="1">
      <alignment horizontal="right"/>
    </xf>
    <xf numFmtId="9" fontId="5" fillId="379" borderId="0" xfId="0" applyNumberFormat="1" applyFont="1" applyFill="1" applyAlignment="1">
      <alignment horizontal="right"/>
    </xf>
    <xf numFmtId="9" fontId="5" fillId="380" borderId="0" xfId="0" applyNumberFormat="1" applyFont="1" applyFill="1" applyAlignment="1">
      <alignment horizontal="right"/>
    </xf>
    <xf numFmtId="9" fontId="15" fillId="277" borderId="0" xfId="0" applyNumberFormat="1" applyFont="1" applyFill="1" applyAlignment="1">
      <alignment horizontal="right"/>
    </xf>
    <xf numFmtId="9" fontId="15" fillId="301" borderId="0" xfId="0" applyNumberFormat="1" applyFont="1" applyFill="1" applyAlignment="1">
      <alignment horizontal="right"/>
    </xf>
    <xf numFmtId="9" fontId="5" fillId="381" borderId="0" xfId="0" applyNumberFormat="1" applyFont="1" applyFill="1" applyAlignment="1">
      <alignment horizontal="right"/>
    </xf>
    <xf numFmtId="9" fontId="5" fillId="212" borderId="0" xfId="0" applyNumberFormat="1" applyFont="1" applyFill="1" applyAlignment="1">
      <alignment horizontal="right"/>
    </xf>
    <xf numFmtId="9" fontId="5" fillId="24" borderId="0" xfId="0" applyNumberFormat="1" applyFont="1" applyFill="1" applyAlignment="1">
      <alignment horizontal="right"/>
    </xf>
    <xf numFmtId="9" fontId="5" fillId="291" borderId="0" xfId="0" applyNumberFormat="1" applyFont="1" applyFill="1" applyAlignment="1">
      <alignment horizontal="right"/>
    </xf>
    <xf numFmtId="9" fontId="5" fillId="31" borderId="0" xfId="0" applyNumberFormat="1" applyFont="1" applyFill="1" applyAlignment="1">
      <alignment horizontal="right"/>
    </xf>
    <xf numFmtId="9" fontId="5" fillId="266" borderId="0" xfId="0" applyNumberFormat="1" applyFont="1" applyFill="1" applyAlignment="1">
      <alignment horizontal="right"/>
    </xf>
    <xf numFmtId="9" fontId="5" fillId="61" borderId="0" xfId="0" applyNumberFormat="1" applyFont="1" applyFill="1" applyAlignment="1">
      <alignment horizontal="right"/>
    </xf>
    <xf numFmtId="9" fontId="5" fillId="382" borderId="0" xfId="0" applyNumberFormat="1" applyFont="1" applyFill="1" applyAlignment="1">
      <alignment horizontal="right"/>
    </xf>
    <xf numFmtId="9" fontId="5" fillId="383" borderId="0" xfId="0" applyNumberFormat="1" applyFont="1" applyFill="1" applyAlignment="1">
      <alignment horizontal="right"/>
    </xf>
    <xf numFmtId="9" fontId="5" fillId="311" borderId="0" xfId="0" applyNumberFormat="1" applyFont="1" applyFill="1" applyAlignment="1">
      <alignment horizontal="right"/>
    </xf>
    <xf numFmtId="9" fontId="5" fillId="384" borderId="0" xfId="0" applyNumberFormat="1" applyFont="1" applyFill="1" applyAlignment="1">
      <alignment horizontal="right"/>
    </xf>
    <xf numFmtId="9" fontId="5" fillId="252" borderId="0" xfId="0" applyNumberFormat="1" applyFont="1" applyFill="1" applyAlignment="1">
      <alignment horizontal="right"/>
    </xf>
    <xf numFmtId="9" fontId="5" fillId="385" borderId="0" xfId="0" applyNumberFormat="1" applyFont="1" applyFill="1" applyAlignment="1">
      <alignment horizontal="right"/>
    </xf>
    <xf numFmtId="9" fontId="5" fillId="76" borderId="0" xfId="0" applyNumberFormat="1" applyFont="1" applyFill="1" applyAlignment="1">
      <alignment horizontal="right"/>
    </xf>
    <xf numFmtId="9" fontId="5" fillId="72" borderId="0" xfId="0" applyNumberFormat="1" applyFont="1" applyFill="1" applyAlignment="1">
      <alignment horizontal="right"/>
    </xf>
    <xf numFmtId="9" fontId="5" fillId="386" borderId="0" xfId="0" applyNumberFormat="1" applyFont="1" applyFill="1" applyAlignment="1">
      <alignment horizontal="right"/>
    </xf>
    <xf numFmtId="9" fontId="5" fillId="218" borderId="0" xfId="0" applyNumberFormat="1" applyFont="1" applyFill="1" applyAlignment="1">
      <alignment horizontal="right"/>
    </xf>
    <xf numFmtId="9" fontId="5" fillId="362" borderId="0" xfId="0" applyNumberFormat="1" applyFont="1" applyFill="1" applyAlignment="1">
      <alignment horizontal="right"/>
    </xf>
    <xf numFmtId="9" fontId="5" fillId="153" borderId="0" xfId="0" applyNumberFormat="1" applyFont="1" applyFill="1" applyAlignment="1">
      <alignment horizontal="right"/>
    </xf>
    <xf numFmtId="9" fontId="5" fillId="387" borderId="0" xfId="0" applyNumberFormat="1" applyFont="1" applyFill="1" applyAlignment="1">
      <alignment horizontal="right"/>
    </xf>
    <xf numFmtId="9" fontId="5" fillId="348" borderId="0" xfId="0" applyNumberFormat="1" applyFont="1" applyFill="1" applyAlignment="1">
      <alignment horizontal="right"/>
    </xf>
    <xf numFmtId="9" fontId="5" fillId="245" borderId="0" xfId="0" applyNumberFormat="1" applyFont="1" applyFill="1" applyAlignment="1">
      <alignment horizontal="right"/>
    </xf>
    <xf numFmtId="9" fontId="5" fillId="388" borderId="0" xfId="0" applyNumberFormat="1" applyFont="1" applyFill="1" applyAlignment="1">
      <alignment horizontal="right"/>
    </xf>
    <xf numFmtId="9" fontId="5" fillId="389" borderId="0" xfId="0" applyNumberFormat="1" applyFont="1" applyFill="1" applyAlignment="1">
      <alignment horizontal="right"/>
    </xf>
    <xf numFmtId="9" fontId="15" fillId="389" borderId="0" xfId="0" applyNumberFormat="1" applyFont="1" applyFill="1" applyAlignment="1">
      <alignment horizontal="right"/>
    </xf>
    <xf numFmtId="9" fontId="15" fillId="390" borderId="0" xfId="0" applyNumberFormat="1" applyFont="1" applyFill="1" applyAlignment="1">
      <alignment horizontal="right"/>
    </xf>
    <xf numFmtId="9" fontId="15" fillId="249" borderId="0" xfId="0" applyNumberFormat="1" applyFont="1" applyFill="1" applyAlignment="1">
      <alignment horizontal="right"/>
    </xf>
    <xf numFmtId="9" fontId="15" fillId="85" borderId="0" xfId="0" applyNumberFormat="1" applyFont="1" applyFill="1" applyAlignment="1">
      <alignment horizontal="right"/>
    </xf>
    <xf numFmtId="9" fontId="5" fillId="391" borderId="0" xfId="0" applyNumberFormat="1" applyFont="1" applyFill="1" applyAlignment="1">
      <alignment horizontal="right"/>
    </xf>
    <xf numFmtId="0" fontId="0" fillId="392" borderId="0" xfId="0" applyFont="1" applyFill="1" applyAlignment="1"/>
    <xf numFmtId="9" fontId="5" fillId="393" borderId="0" xfId="0" applyNumberFormat="1" applyFont="1" applyFill="1" applyAlignment="1">
      <alignment horizontal="right"/>
    </xf>
    <xf numFmtId="0" fontId="0" fillId="392" borderId="0" xfId="0" applyFont="1" applyFill="1" applyAlignment="1"/>
    <xf numFmtId="9" fontId="15" fillId="194" borderId="0" xfId="0" applyNumberFormat="1" applyFont="1" applyFill="1" applyAlignment="1">
      <alignment horizontal="right"/>
    </xf>
    <xf numFmtId="9" fontId="15" fillId="229" borderId="0" xfId="0" applyNumberFormat="1" applyFont="1" applyFill="1" applyAlignment="1">
      <alignment horizontal="right"/>
    </xf>
    <xf numFmtId="9" fontId="15" fillId="394" borderId="0" xfId="0" applyNumberFormat="1" applyFont="1" applyFill="1" applyAlignment="1">
      <alignment horizontal="right"/>
    </xf>
    <xf numFmtId="9" fontId="15" fillId="122" borderId="0" xfId="0" applyNumberFormat="1" applyFont="1" applyFill="1" applyAlignment="1">
      <alignment horizontal="right"/>
    </xf>
    <xf numFmtId="9" fontId="15" fillId="56" borderId="0" xfId="0" applyNumberFormat="1" applyFont="1" applyFill="1" applyAlignment="1">
      <alignment horizontal="right"/>
    </xf>
    <xf numFmtId="9" fontId="15" fillId="74" borderId="0" xfId="0" applyNumberFormat="1" applyFont="1" applyFill="1" applyAlignment="1">
      <alignment horizontal="right"/>
    </xf>
    <xf numFmtId="9" fontId="15" fillId="151" borderId="0" xfId="0" applyNumberFormat="1" applyFont="1" applyFill="1" applyAlignment="1">
      <alignment horizontal="right"/>
    </xf>
    <xf numFmtId="9" fontId="15" fillId="223" borderId="0" xfId="0" applyNumberFormat="1" applyFont="1" applyFill="1" applyAlignment="1">
      <alignment horizontal="right"/>
    </xf>
    <xf numFmtId="9" fontId="5" fillId="395" borderId="0" xfId="0" applyNumberFormat="1" applyFont="1" applyFill="1" applyAlignment="1">
      <alignment horizontal="right"/>
    </xf>
    <xf numFmtId="9" fontId="5" fillId="396" borderId="0" xfId="0" applyNumberFormat="1" applyFont="1" applyFill="1" applyAlignment="1">
      <alignment horizontal="right"/>
    </xf>
    <xf numFmtId="9" fontId="5" fillId="240" borderId="0" xfId="0" applyNumberFormat="1" applyFont="1" applyFill="1" applyAlignment="1">
      <alignment horizontal="right"/>
    </xf>
    <xf numFmtId="9" fontId="5" fillId="217" borderId="0" xfId="0" applyNumberFormat="1" applyFont="1" applyFill="1" applyAlignment="1">
      <alignment horizontal="right"/>
    </xf>
    <xf numFmtId="9" fontId="15" fillId="306" borderId="0" xfId="0" applyNumberFormat="1" applyFont="1" applyFill="1" applyAlignment="1">
      <alignment horizontal="right"/>
    </xf>
    <xf numFmtId="9" fontId="5" fillId="204" borderId="0" xfId="0" applyNumberFormat="1" applyFont="1" applyFill="1" applyAlignment="1">
      <alignment horizontal="right"/>
    </xf>
    <xf numFmtId="9" fontId="5" fillId="397" borderId="0" xfId="0" applyNumberFormat="1" applyFont="1" applyFill="1" applyAlignment="1">
      <alignment horizontal="right"/>
    </xf>
    <xf numFmtId="9" fontId="5" fillId="398" borderId="0" xfId="0" applyNumberFormat="1" applyFont="1" applyFill="1" applyAlignment="1">
      <alignment horizontal="right"/>
    </xf>
    <xf numFmtId="9" fontId="5" fillId="382" borderId="0" xfId="0" applyNumberFormat="1" applyFont="1" applyFill="1" applyAlignment="1">
      <alignment horizontal="right"/>
    </xf>
    <xf numFmtId="9" fontId="5" fillId="89" borderId="0" xfId="0" applyNumberFormat="1" applyFont="1" applyFill="1" applyAlignment="1">
      <alignment horizontal="right"/>
    </xf>
    <xf numFmtId="9" fontId="5" fillId="376" borderId="0" xfId="0" applyNumberFormat="1" applyFont="1" applyFill="1" applyAlignment="1">
      <alignment horizontal="right"/>
    </xf>
    <xf numFmtId="9" fontId="5" fillId="399" borderId="0" xfId="0" applyNumberFormat="1" applyFont="1" applyFill="1" applyAlignment="1">
      <alignment horizontal="right"/>
    </xf>
    <xf numFmtId="9" fontId="5" fillId="400" borderId="0" xfId="0" applyNumberFormat="1" applyFont="1" applyFill="1" applyAlignment="1">
      <alignment horizontal="right"/>
    </xf>
    <xf numFmtId="9" fontId="5" fillId="401" borderId="0" xfId="0" applyNumberFormat="1" applyFont="1" applyFill="1" applyAlignment="1">
      <alignment horizontal="right"/>
    </xf>
    <xf numFmtId="9" fontId="5" fillId="402" borderId="0" xfId="0" applyNumberFormat="1" applyFont="1" applyFill="1" applyAlignment="1">
      <alignment horizontal="right"/>
    </xf>
    <xf numFmtId="0" fontId="16" fillId="5" borderId="0" xfId="0" applyFont="1" applyFill="1" applyAlignment="1"/>
    <xf numFmtId="0" fontId="16" fillId="5" borderId="0" xfId="0" applyFont="1" applyFill="1" applyAlignment="1"/>
    <xf numFmtId="9" fontId="5" fillId="403" borderId="0" xfId="0" applyNumberFormat="1" applyFont="1" applyFill="1" applyAlignment="1">
      <alignment horizontal="right"/>
    </xf>
    <xf numFmtId="9" fontId="5" fillId="404" borderId="0" xfId="0" applyNumberFormat="1" applyFont="1" applyFill="1" applyAlignment="1">
      <alignment horizontal="right"/>
    </xf>
    <xf numFmtId="9" fontId="5" fillId="405" borderId="0" xfId="0" applyNumberFormat="1" applyFont="1" applyFill="1" applyAlignment="1">
      <alignment horizontal="right"/>
    </xf>
    <xf numFmtId="9" fontId="5" fillId="70" borderId="0" xfId="0" applyNumberFormat="1" applyFont="1" applyFill="1" applyAlignment="1">
      <alignment horizontal="right"/>
    </xf>
    <xf numFmtId="9" fontId="5" fillId="406" borderId="0" xfId="0" applyNumberFormat="1" applyFont="1" applyFill="1" applyAlignment="1">
      <alignment horizontal="right"/>
    </xf>
    <xf numFmtId="9" fontId="5" fillId="407" borderId="0" xfId="0" applyNumberFormat="1" applyFont="1" applyFill="1" applyAlignment="1">
      <alignment horizontal="right"/>
    </xf>
    <xf numFmtId="9" fontId="5" fillId="408" borderId="0" xfId="0" applyNumberFormat="1" applyFont="1" applyFill="1" applyAlignment="1">
      <alignment horizontal="right"/>
    </xf>
    <xf numFmtId="9" fontId="5" fillId="220" borderId="0" xfId="0" applyNumberFormat="1" applyFont="1" applyFill="1" applyAlignment="1">
      <alignment horizontal="right"/>
    </xf>
    <xf numFmtId="9" fontId="5" fillId="4" borderId="0" xfId="0" applyNumberFormat="1" applyFont="1" applyFill="1" applyAlignment="1">
      <alignment horizontal="right"/>
    </xf>
    <xf numFmtId="9" fontId="5" fillId="409" borderId="0" xfId="0" applyNumberFormat="1" applyFont="1" applyFill="1" applyAlignment="1">
      <alignment horizontal="right"/>
    </xf>
    <xf numFmtId="9" fontId="5" fillId="172" borderId="0" xfId="0" applyNumberFormat="1" applyFont="1" applyFill="1" applyAlignment="1">
      <alignment horizontal="right"/>
    </xf>
    <xf numFmtId="9" fontId="5" fillId="390" borderId="0" xfId="0" applyNumberFormat="1" applyFont="1" applyFill="1" applyAlignment="1">
      <alignment horizontal="right"/>
    </xf>
    <xf numFmtId="9" fontId="5" fillId="4" borderId="0" xfId="0" applyNumberFormat="1" applyFont="1" applyFill="1" applyAlignment="1">
      <alignment horizontal="right"/>
    </xf>
    <xf numFmtId="9" fontId="5" fillId="114" borderId="0" xfId="0" applyNumberFormat="1" applyFont="1" applyFill="1" applyAlignment="1">
      <alignment horizontal="right"/>
    </xf>
    <xf numFmtId="9" fontId="5" fillId="181" borderId="0" xfId="0" applyNumberFormat="1" applyFont="1" applyFill="1" applyAlignment="1">
      <alignment horizontal="right"/>
    </xf>
    <xf numFmtId="9" fontId="5" fillId="410" borderId="0" xfId="0" applyNumberFormat="1" applyFont="1" applyFill="1" applyAlignment="1">
      <alignment horizontal="right"/>
    </xf>
    <xf numFmtId="9" fontId="5" fillId="368" borderId="0" xfId="0" applyNumberFormat="1" applyFont="1" applyFill="1" applyAlignment="1">
      <alignment horizontal="right"/>
    </xf>
    <xf numFmtId="9" fontId="5" fillId="209" borderId="0" xfId="0" applyNumberFormat="1" applyFont="1" applyFill="1" applyAlignment="1">
      <alignment horizontal="right"/>
    </xf>
    <xf numFmtId="9" fontId="15" fillId="319" borderId="0" xfId="0" applyNumberFormat="1" applyFont="1" applyFill="1" applyAlignment="1">
      <alignment horizontal="right"/>
    </xf>
    <xf numFmtId="9" fontId="15" fillId="92" borderId="0" xfId="0" applyNumberFormat="1" applyFont="1" applyFill="1" applyAlignment="1">
      <alignment horizontal="right"/>
    </xf>
    <xf numFmtId="9" fontId="15" fillId="91" borderId="0" xfId="0" applyNumberFormat="1" applyFont="1" applyFill="1" applyAlignment="1">
      <alignment horizontal="right"/>
    </xf>
    <xf numFmtId="9" fontId="5" fillId="86" borderId="0" xfId="0" applyNumberFormat="1" applyFont="1" applyFill="1" applyAlignment="1">
      <alignment horizontal="right"/>
    </xf>
    <xf numFmtId="9" fontId="5" fillId="411" borderId="0" xfId="0" applyNumberFormat="1" applyFont="1" applyFill="1" applyAlignment="1">
      <alignment horizontal="right"/>
    </xf>
    <xf numFmtId="9" fontId="5" fillId="307" borderId="0" xfId="0" applyNumberFormat="1" applyFont="1" applyFill="1" applyAlignment="1">
      <alignment horizontal="right"/>
    </xf>
    <xf numFmtId="9" fontId="5" fillId="412" borderId="0" xfId="0" applyNumberFormat="1" applyFont="1" applyFill="1" applyAlignment="1">
      <alignment horizontal="right"/>
    </xf>
    <xf numFmtId="9" fontId="5" fillId="394" borderId="0" xfId="0" applyNumberFormat="1" applyFont="1" applyFill="1" applyAlignment="1">
      <alignment horizontal="right"/>
    </xf>
    <xf numFmtId="9" fontId="5" fillId="353" borderId="0" xfId="0" applyNumberFormat="1" applyFont="1" applyFill="1" applyAlignment="1">
      <alignment horizontal="right"/>
    </xf>
    <xf numFmtId="9" fontId="5" fillId="413" borderId="0" xfId="0" applyNumberFormat="1" applyFont="1" applyFill="1" applyAlignment="1">
      <alignment horizontal="right"/>
    </xf>
    <xf numFmtId="9" fontId="5" fillId="206" borderId="0" xfId="0" applyNumberFormat="1" applyFont="1" applyFill="1" applyAlignment="1">
      <alignment horizontal="right"/>
    </xf>
    <xf numFmtId="9" fontId="5" fillId="414" borderId="0" xfId="0" applyNumberFormat="1" applyFont="1" applyFill="1" applyAlignment="1">
      <alignment horizontal="right"/>
    </xf>
    <xf numFmtId="9" fontId="5" fillId="251" borderId="0" xfId="0" applyNumberFormat="1" applyFont="1" applyFill="1" applyAlignment="1">
      <alignment horizontal="right"/>
    </xf>
    <xf numFmtId="9" fontId="5" fillId="415" borderId="0" xfId="0" applyNumberFormat="1" applyFont="1" applyFill="1" applyAlignment="1">
      <alignment horizontal="right"/>
    </xf>
    <xf numFmtId="9" fontId="5" fillId="319" borderId="0" xfId="0" applyNumberFormat="1" applyFont="1" applyFill="1" applyAlignment="1">
      <alignment horizontal="right"/>
    </xf>
    <xf numFmtId="9" fontId="5" fillId="126" borderId="0" xfId="0" applyNumberFormat="1" applyFont="1" applyFill="1" applyAlignment="1">
      <alignment horizontal="right"/>
    </xf>
    <xf numFmtId="9" fontId="5" fillId="134" borderId="0" xfId="0" applyNumberFormat="1" applyFont="1" applyFill="1" applyAlignment="1">
      <alignment horizontal="right"/>
    </xf>
    <xf numFmtId="9" fontId="5" fillId="301" borderId="0" xfId="0" applyNumberFormat="1" applyFont="1" applyFill="1" applyAlignment="1">
      <alignment horizontal="right"/>
    </xf>
    <xf numFmtId="9" fontId="5" fillId="416" borderId="0" xfId="0" applyNumberFormat="1" applyFont="1" applyFill="1" applyAlignment="1">
      <alignment horizontal="right"/>
    </xf>
    <xf numFmtId="9" fontId="5" fillId="417" borderId="0" xfId="0" applyNumberFormat="1" applyFont="1" applyFill="1" applyAlignment="1">
      <alignment horizontal="right"/>
    </xf>
    <xf numFmtId="9" fontId="15" fillId="181" borderId="0" xfId="0" applyNumberFormat="1" applyFont="1" applyFill="1" applyAlignment="1">
      <alignment horizontal="right"/>
    </xf>
    <xf numFmtId="9" fontId="15" fillId="117" borderId="0" xfId="0" applyNumberFormat="1" applyFont="1" applyFill="1" applyAlignment="1">
      <alignment horizontal="right"/>
    </xf>
    <xf numFmtId="9" fontId="5" fillId="289" borderId="0" xfId="0" applyNumberFormat="1" applyFont="1" applyFill="1" applyAlignment="1">
      <alignment horizontal="right"/>
    </xf>
    <xf numFmtId="9" fontId="5" fillId="418" borderId="0" xfId="0" applyNumberFormat="1" applyFont="1" applyFill="1" applyAlignment="1">
      <alignment horizontal="right"/>
    </xf>
    <xf numFmtId="9" fontId="5" fillId="273" borderId="0" xfId="0" applyNumberFormat="1" applyFont="1" applyFill="1" applyAlignment="1">
      <alignment horizontal="right"/>
    </xf>
    <xf numFmtId="9" fontId="5" fillId="323" borderId="0" xfId="0" applyNumberFormat="1" applyFont="1" applyFill="1" applyAlignment="1">
      <alignment horizontal="right"/>
    </xf>
    <xf numFmtId="9" fontId="5" fillId="366" borderId="0" xfId="0" applyNumberFormat="1" applyFont="1" applyFill="1" applyAlignment="1">
      <alignment horizontal="right"/>
    </xf>
    <xf numFmtId="9" fontId="5" fillId="419" borderId="0" xfId="0" applyNumberFormat="1" applyFont="1" applyFill="1" applyAlignment="1">
      <alignment horizontal="right"/>
    </xf>
    <xf numFmtId="9" fontId="15" fillId="370" borderId="0" xfId="0" applyNumberFormat="1" applyFont="1" applyFill="1" applyAlignment="1">
      <alignment horizontal="right"/>
    </xf>
    <xf numFmtId="9" fontId="15" fillId="149" borderId="0" xfId="0" applyNumberFormat="1" applyFont="1" applyFill="1" applyAlignment="1">
      <alignment horizontal="right"/>
    </xf>
    <xf numFmtId="9" fontId="5" fillId="420" borderId="0" xfId="0" applyNumberFormat="1" applyFont="1" applyFill="1" applyAlignment="1">
      <alignment horizontal="right"/>
    </xf>
    <xf numFmtId="9" fontId="5" fillId="156" borderId="0" xfId="0" applyNumberFormat="1" applyFont="1" applyFill="1" applyAlignment="1">
      <alignment horizontal="right"/>
    </xf>
    <xf numFmtId="9" fontId="5" fillId="314" borderId="0" xfId="0" applyNumberFormat="1" applyFont="1" applyFill="1" applyAlignment="1">
      <alignment horizontal="right"/>
    </xf>
    <xf numFmtId="9" fontId="5" fillId="111" borderId="0" xfId="0" applyNumberFormat="1" applyFont="1" applyFill="1" applyAlignment="1">
      <alignment horizontal="right"/>
    </xf>
    <xf numFmtId="9" fontId="15" fillId="89" borderId="0" xfId="0" applyNumberFormat="1" applyFont="1" applyFill="1" applyAlignment="1">
      <alignment horizontal="right"/>
    </xf>
    <xf numFmtId="0" fontId="8" fillId="0" borderId="0" xfId="0" applyFont="1" applyAlignment="1">
      <alignment horizontal="center"/>
    </xf>
    <xf numFmtId="0" fontId="0" fillId="421" borderId="0" xfId="0" applyFont="1" applyFill="1" applyAlignment="1"/>
    <xf numFmtId="0" fontId="0" fillId="68" borderId="0" xfId="0" applyFont="1" applyFill="1" applyAlignment="1"/>
    <xf numFmtId="0" fontId="16" fillId="46" borderId="0" xfId="0" applyFont="1" applyFill="1" applyAlignment="1"/>
    <xf numFmtId="0" fontId="0" fillId="421" borderId="0" xfId="0" applyFont="1" applyFill="1" applyAlignment="1"/>
    <xf numFmtId="0" fontId="0" fillId="356" borderId="0" xfId="0" applyFont="1" applyFill="1" applyAlignment="1"/>
    <xf numFmtId="0" fontId="16" fillId="356" borderId="0" xfId="0" applyFont="1" applyFill="1" applyAlignment="1"/>
    <xf numFmtId="0" fontId="0" fillId="422" borderId="0" xfId="0" applyFont="1" applyFill="1" applyAlignment="1"/>
    <xf numFmtId="9" fontId="5" fillId="261" borderId="0" xfId="0" applyNumberFormat="1" applyFont="1" applyFill="1" applyAlignment="1">
      <alignment horizontal="right"/>
    </xf>
    <xf numFmtId="0" fontId="5" fillId="422" borderId="0" xfId="0" applyFont="1" applyFill="1" applyAlignment="1"/>
    <xf numFmtId="0" fontId="5" fillId="224" borderId="0" xfId="0" applyFont="1" applyFill="1" applyAlignment="1"/>
    <xf numFmtId="1" fontId="7" fillId="0" borderId="0" xfId="0" applyNumberFormat="1" applyFont="1" applyAlignment="1">
      <alignment horizontal="center"/>
    </xf>
    <xf numFmtId="0" fontId="7" fillId="423" borderId="0" xfId="0" applyFont="1" applyFill="1" applyAlignment="1">
      <alignment horizontal="right"/>
    </xf>
    <xf numFmtId="0" fontId="0" fillId="331" borderId="0" xfId="0" applyFont="1" applyFill="1" applyAlignment="1"/>
    <xf numFmtId="0" fontId="0" fillId="424" borderId="0" xfId="0" applyFont="1" applyFill="1" applyAlignment="1"/>
    <xf numFmtId="0" fontId="16" fillId="422" borderId="0" xfId="0" applyFont="1" applyFill="1" applyAlignment="1"/>
    <xf numFmtId="0" fontId="0" fillId="145" borderId="0" xfId="0" applyFont="1" applyFill="1" applyAlignment="1"/>
    <xf numFmtId="0" fontId="16" fillId="82" borderId="0" xfId="0" applyFont="1" applyFill="1" applyAlignment="1"/>
    <xf numFmtId="0" fontId="16" fillId="82" borderId="0" xfId="0" applyFont="1" applyFill="1" applyAlignment="1"/>
    <xf numFmtId="0" fontId="0" fillId="45" borderId="0" xfId="0" applyFont="1" applyFill="1" applyAlignment="1"/>
    <xf numFmtId="0" fontId="16" fillId="68" borderId="0" xfId="0" applyFont="1" applyFill="1" applyAlignment="1"/>
    <xf numFmtId="0" fontId="16" fillId="68" borderId="0" xfId="0" applyFont="1" applyFill="1" applyAlignment="1"/>
    <xf numFmtId="0" fontId="16" fillId="38" borderId="0" xfId="0" applyFont="1" applyFill="1" applyAlignment="1"/>
    <xf numFmtId="9" fontId="5" fillId="322" borderId="0" xfId="0" applyNumberFormat="1" applyFont="1" applyFill="1" applyAlignment="1">
      <alignment horizontal="right"/>
    </xf>
    <xf numFmtId="0" fontId="5" fillId="82" borderId="0" xfId="0" applyFont="1" applyFill="1" applyAlignment="1"/>
    <xf numFmtId="0" fontId="5" fillId="392" borderId="0" xfId="0" applyFont="1" applyFill="1" applyAlignment="1"/>
    <xf numFmtId="0" fontId="7" fillId="0" borderId="0" xfId="0" applyFont="1" applyAlignment="1">
      <alignment horizontal="right"/>
    </xf>
    <xf numFmtId="0" fontId="7" fillId="423" borderId="0" xfId="0" applyFont="1" applyFill="1" applyAlignment="1">
      <alignment horizontal="right"/>
    </xf>
    <xf numFmtId="0" fontId="16" fillId="392" borderId="0" xfId="0" applyFont="1" applyFill="1" applyAlignment="1"/>
    <xf numFmtId="0" fontId="16" fillId="356" borderId="0" xfId="0" applyFont="1" applyFill="1" applyAlignment="1"/>
    <xf numFmtId="9" fontId="8" fillId="0" borderId="0" xfId="0" applyNumberFormat="1" applyFont="1"/>
  </cellXfs>
  <cellStyles count="1">
    <cellStyle name="Normal" xfId="0" builtinId="0"/>
  </cellStyles>
  <dxfs count="8">
    <dxf>
      <font>
        <b/>
      </font>
      <fill>
        <patternFill patternType="solid">
          <fgColor rgb="FFA4C2F4"/>
          <bgColor rgb="FFA4C2F4"/>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
      <font>
        <b/>
      </font>
      <fill>
        <patternFill patternType="solid">
          <fgColor rgb="FFA4C2F4"/>
          <bgColor rgb="FFA4C2F4"/>
        </patternFill>
      </fill>
      <border>
        <left/>
        <right/>
        <top/>
        <bottom/>
      </border>
    </dxf>
    <dxf>
      <fill>
        <patternFill patternType="solid">
          <fgColor rgb="FF00FF00"/>
          <bgColor rgb="FF00FF00"/>
        </patternFill>
      </fill>
      <border>
        <left/>
        <right/>
        <top/>
        <bottom/>
      </border>
    </dxf>
    <dxf>
      <fill>
        <patternFill patternType="solid">
          <fgColor rgb="FF00FF00"/>
          <bgColor rgb="FF00FF00"/>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889000</xdr:colOff>
      <xdr:row>71</xdr:row>
      <xdr:rowOff>76200</xdr:rowOff>
    </xdr:to>
    <xdr:sp macro="" textlink="">
      <xdr:nvSpPr>
        <xdr:cNvPr id="1041" name="Rectangle 17"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355600</xdr:colOff>
      <xdr:row>71</xdr:row>
      <xdr:rowOff>76200</xdr:rowOff>
    </xdr:to>
    <xdr:sp macro="" textlink="">
      <xdr:nvSpPr>
        <xdr:cNvPr id="2082" name="Rectangle 3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goo.gl/vxGvJM" TargetMode="External"/><Relationship Id="rId2" Type="http://schemas.openxmlformats.org/officeDocument/2006/relationships/hyperlink" Target="https://docs.google.com/spreadsheets/d/1hcFo7-UGWx1k1u1BHOvDhq8foPeRr7YbX2jLjjJK0Qw/cop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0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 customWidth="1"/>
    <col min="2" max="2" width="8" customWidth="1"/>
    <col min="3" max="3" width="5.83203125" customWidth="1"/>
    <col min="4" max="4" width="8" customWidth="1"/>
    <col min="5" max="5" width="5.6640625" customWidth="1"/>
    <col min="6" max="6" width="8" customWidth="1"/>
    <col min="7" max="7" width="11.33203125" customWidth="1"/>
    <col min="8" max="8" width="9.83203125" customWidth="1"/>
    <col min="9" max="10" width="12.5" customWidth="1"/>
    <col min="11" max="11" width="12.6640625" customWidth="1"/>
    <col min="12" max="12" width="13.5" customWidth="1"/>
    <col min="13" max="13" width="8.33203125" customWidth="1"/>
    <col min="14" max="14" width="14.5" customWidth="1"/>
    <col min="15" max="15" width="10.5" customWidth="1"/>
    <col min="16" max="16" width="9.83203125" customWidth="1"/>
    <col min="17" max="17" width="12.33203125" customWidth="1"/>
    <col min="18" max="18" width="30.83203125" customWidth="1"/>
    <col min="19" max="19" width="2" customWidth="1"/>
    <col min="21" max="21" width="5" customWidth="1"/>
  </cols>
  <sheetData>
    <row r="1" spans="1:21" ht="14.25" customHeight="1" x14ac:dyDescent="0.15">
      <c r="A1" s="3" t="s">
        <v>1</v>
      </c>
      <c r="B1" s="5" t="s">
        <v>3</v>
      </c>
      <c r="C1" s="5" t="s">
        <v>4</v>
      </c>
      <c r="D1" s="6" t="s">
        <v>5</v>
      </c>
      <c r="E1" s="4" t="s">
        <v>4</v>
      </c>
      <c r="F1" s="3" t="s">
        <v>6</v>
      </c>
      <c r="G1" s="3" t="s">
        <v>0</v>
      </c>
      <c r="H1" s="8" t="s">
        <v>7</v>
      </c>
      <c r="I1" s="10" t="s">
        <v>11</v>
      </c>
      <c r="J1" s="10" t="s">
        <v>13</v>
      </c>
      <c r="K1" s="10" t="s">
        <v>14</v>
      </c>
      <c r="L1" s="12" t="s">
        <v>15</v>
      </c>
      <c r="M1" s="13" t="s">
        <v>16</v>
      </c>
      <c r="N1" s="15" t="s">
        <v>21</v>
      </c>
      <c r="O1" s="17" t="s">
        <v>24</v>
      </c>
      <c r="P1" s="19" t="s">
        <v>25</v>
      </c>
      <c r="Q1" s="22" t="str">
        <f>HYPERLINK("https://goo.gl/vxGvJM","Analysis here")</f>
        <v>Analysis here</v>
      </c>
      <c r="R1" s="25" t="str">
        <f>HYPERLINK("https://docs.google.com/spreadsheets/d/1hcFo7-UGWx1k1u1BHOvDhq8foPeRr7YbX2jLjjJK0Qw/copy","Copy this sheet to your Google here")</f>
        <v>Copy this sheet to your Google here</v>
      </c>
      <c r="S1" s="26"/>
      <c r="T1" s="2" t="s">
        <v>37</v>
      </c>
      <c r="U1" s="26"/>
    </row>
    <row r="2" spans="1:21" ht="14.25" customHeight="1" x14ac:dyDescent="0.15">
      <c r="A2">
        <v>882</v>
      </c>
      <c r="B2" s="28">
        <v>1</v>
      </c>
      <c r="C2" s="29">
        <v>1</v>
      </c>
      <c r="D2" s="31">
        <v>5</v>
      </c>
      <c r="E2" s="33">
        <v>0.65151515151515149</v>
      </c>
      <c r="F2" s="35">
        <v>150</v>
      </c>
      <c r="G2" s="35" t="s">
        <v>48</v>
      </c>
      <c r="H2" s="36">
        <v>42824</v>
      </c>
      <c r="I2" s="37">
        <v>21602780920</v>
      </c>
      <c r="J2" s="38">
        <v>504455</v>
      </c>
      <c r="K2" s="39">
        <v>6537083600</v>
      </c>
      <c r="L2" s="40" t="s">
        <v>52</v>
      </c>
      <c r="M2" s="35">
        <v>1531.25</v>
      </c>
      <c r="N2" s="40" t="s">
        <v>54</v>
      </c>
      <c r="O2" s="28">
        <v>1776.25</v>
      </c>
      <c r="P2" s="28">
        <v>537.5</v>
      </c>
    </row>
    <row r="3" spans="1:21" ht="14.25" customHeight="1" x14ac:dyDescent="0.15">
      <c r="A3">
        <v>880</v>
      </c>
      <c r="B3" s="28">
        <v>2</v>
      </c>
      <c r="C3" s="29">
        <v>0.99577762139338499</v>
      </c>
      <c r="D3" s="31">
        <v>4</v>
      </c>
      <c r="E3" s="33">
        <v>0.68333333333333335</v>
      </c>
      <c r="F3" s="35">
        <v>150</v>
      </c>
      <c r="G3" s="35" t="s">
        <v>48</v>
      </c>
      <c r="H3" s="36">
        <v>42824</v>
      </c>
      <c r="I3" s="37">
        <v>21511565800</v>
      </c>
      <c r="J3" s="38">
        <v>502325</v>
      </c>
      <c r="K3" s="39">
        <v>6856336520</v>
      </c>
      <c r="L3" s="40" t="s">
        <v>52</v>
      </c>
      <c r="M3" s="35">
        <v>1531.25</v>
      </c>
      <c r="N3" s="40" t="s">
        <v>56</v>
      </c>
      <c r="O3" s="28">
        <v>1768.75</v>
      </c>
      <c r="P3" s="28">
        <v>563.75</v>
      </c>
    </row>
    <row r="4" spans="1:21" ht="14.25" customHeight="1" x14ac:dyDescent="0.15">
      <c r="A4">
        <v>875</v>
      </c>
      <c r="B4" s="28">
        <v>1</v>
      </c>
      <c r="C4" s="29">
        <v>1</v>
      </c>
      <c r="D4" s="31">
        <v>5</v>
      </c>
      <c r="E4" s="33">
        <v>0.6688851913477537</v>
      </c>
      <c r="F4" s="35">
        <v>149</v>
      </c>
      <c r="G4" s="35" t="s">
        <v>58</v>
      </c>
      <c r="H4" s="36">
        <v>38584</v>
      </c>
      <c r="I4" s="37">
        <v>17001075000</v>
      </c>
      <c r="J4" s="38">
        <v>440625</v>
      </c>
      <c r="K4" s="39">
        <v>4847115000</v>
      </c>
      <c r="L4" s="40" t="s">
        <v>59</v>
      </c>
      <c r="M4" s="35">
        <v>1500</v>
      </c>
      <c r="N4" s="40" t="s">
        <v>54</v>
      </c>
      <c r="O4" s="28">
        <v>1762.5</v>
      </c>
      <c r="P4" s="28">
        <v>502.5</v>
      </c>
    </row>
    <row r="5" spans="1:21" ht="14.25" customHeight="1" x14ac:dyDescent="0.15">
      <c r="A5">
        <v>874</v>
      </c>
      <c r="B5" s="28">
        <v>2</v>
      </c>
      <c r="C5" s="29">
        <v>0.99503546099290785</v>
      </c>
      <c r="D5" s="31">
        <v>4</v>
      </c>
      <c r="E5" s="33">
        <v>0.76206322795341097</v>
      </c>
      <c r="F5" s="35">
        <v>149</v>
      </c>
      <c r="G5" s="35" t="s">
        <v>58</v>
      </c>
      <c r="H5" s="36">
        <v>38584</v>
      </c>
      <c r="I5" s="37">
        <v>16916672500</v>
      </c>
      <c r="J5" s="38">
        <v>438437.5</v>
      </c>
      <c r="K5" s="39">
        <v>5522335000</v>
      </c>
      <c r="L5" s="40" t="s">
        <v>59</v>
      </c>
      <c r="M5" s="35">
        <v>1500</v>
      </c>
      <c r="N5" s="40" t="s">
        <v>60</v>
      </c>
      <c r="O5" s="28">
        <v>1753.75</v>
      </c>
      <c r="P5" s="28">
        <v>572.5</v>
      </c>
    </row>
    <row r="6" spans="1:21" ht="14.25" customHeight="1" x14ac:dyDescent="0.15">
      <c r="A6">
        <v>883</v>
      </c>
      <c r="B6" s="28">
        <v>3</v>
      </c>
      <c r="C6" s="29">
        <v>0.86910626319493312</v>
      </c>
      <c r="D6" s="31">
        <v>1</v>
      </c>
      <c r="E6" s="33">
        <v>1</v>
      </c>
      <c r="F6" s="35">
        <v>150</v>
      </c>
      <c r="G6" s="35" t="s">
        <v>48</v>
      </c>
      <c r="H6" s="36">
        <v>42824</v>
      </c>
      <c r="I6" s="37">
        <v>18775112200</v>
      </c>
      <c r="J6" s="38">
        <v>438425</v>
      </c>
      <c r="K6" s="39">
        <v>10033663200</v>
      </c>
      <c r="L6" s="40" t="s">
        <v>62</v>
      </c>
      <c r="M6" s="35">
        <v>1237.5</v>
      </c>
      <c r="N6" s="40" t="s">
        <v>56</v>
      </c>
      <c r="O6" s="28">
        <v>1543.75</v>
      </c>
      <c r="P6" s="28">
        <v>825</v>
      </c>
    </row>
    <row r="7" spans="1:21" ht="14.25" customHeight="1" x14ac:dyDescent="0.15">
      <c r="A7">
        <v>881</v>
      </c>
      <c r="B7" s="28">
        <v>4</v>
      </c>
      <c r="C7" s="29">
        <v>0.86206896551724133</v>
      </c>
      <c r="D7" s="31">
        <v>6</v>
      </c>
      <c r="E7" s="33">
        <v>0.6454545454545455</v>
      </c>
      <c r="F7" s="35">
        <v>150</v>
      </c>
      <c r="G7" s="35" t="s">
        <v>48</v>
      </c>
      <c r="H7" s="36">
        <v>42824</v>
      </c>
      <c r="I7" s="37">
        <v>18623087000</v>
      </c>
      <c r="J7" s="38">
        <v>434875</v>
      </c>
      <c r="K7" s="39">
        <v>6476273520</v>
      </c>
      <c r="L7" s="40" t="s">
        <v>52</v>
      </c>
      <c r="M7" s="35">
        <v>1531.25</v>
      </c>
      <c r="N7" s="40" t="s">
        <v>64</v>
      </c>
      <c r="O7" s="28">
        <v>1383.75</v>
      </c>
      <c r="P7" s="28">
        <v>532.5</v>
      </c>
    </row>
    <row r="8" spans="1:21" ht="14.25" customHeight="1" x14ac:dyDescent="0.15">
      <c r="A8">
        <v>876</v>
      </c>
      <c r="B8" s="28">
        <v>3</v>
      </c>
      <c r="C8" s="29">
        <v>0.98368794326241138</v>
      </c>
      <c r="D8" s="31">
        <v>6</v>
      </c>
      <c r="E8" s="33">
        <v>0.65058236272878534</v>
      </c>
      <c r="F8" s="35">
        <v>149</v>
      </c>
      <c r="G8" s="35" t="s">
        <v>58</v>
      </c>
      <c r="H8" s="36">
        <v>38584</v>
      </c>
      <c r="I8" s="37">
        <v>16723752500</v>
      </c>
      <c r="J8" s="38">
        <v>433437.5</v>
      </c>
      <c r="K8" s="39">
        <v>4714482500</v>
      </c>
      <c r="L8" s="40" t="s">
        <v>59</v>
      </c>
      <c r="M8" s="35">
        <v>1500</v>
      </c>
      <c r="N8" s="40" t="s">
        <v>66</v>
      </c>
      <c r="O8" s="28">
        <v>1733.75</v>
      </c>
      <c r="P8" s="28">
        <v>488.75</v>
      </c>
    </row>
    <row r="9" spans="1:21" ht="14.25" customHeight="1" x14ac:dyDescent="0.15">
      <c r="A9">
        <v>885</v>
      </c>
      <c r="B9" s="28">
        <v>5</v>
      </c>
      <c r="C9" s="29">
        <v>0.84447572132301196</v>
      </c>
      <c r="D9" s="31">
        <v>3</v>
      </c>
      <c r="E9" s="33">
        <v>0.85909090909090913</v>
      </c>
      <c r="F9" s="35">
        <v>150</v>
      </c>
      <c r="G9" s="35" t="s">
        <v>48</v>
      </c>
      <c r="H9" s="36">
        <v>42824</v>
      </c>
      <c r="I9" s="37">
        <v>18243024000</v>
      </c>
      <c r="J9" s="38">
        <v>426000</v>
      </c>
      <c r="K9" s="39">
        <v>8619828840</v>
      </c>
      <c r="L9" s="40" t="s">
        <v>62</v>
      </c>
      <c r="M9" s="35">
        <v>1237.5</v>
      </c>
      <c r="N9" s="40" t="s">
        <v>54</v>
      </c>
      <c r="O9" s="28">
        <v>1500</v>
      </c>
      <c r="P9" s="28">
        <v>708.75</v>
      </c>
    </row>
    <row r="10" spans="1:21" ht="14.25" customHeight="1" x14ac:dyDescent="0.15">
      <c r="A10" s="44">
        <v>341</v>
      </c>
      <c r="B10" s="30">
        <v>1</v>
      </c>
      <c r="C10" s="45">
        <v>1</v>
      </c>
      <c r="D10" s="30">
        <v>2</v>
      </c>
      <c r="E10" s="47">
        <v>0.98076923076923073</v>
      </c>
      <c r="F10" s="48">
        <v>59</v>
      </c>
      <c r="G10" s="50" t="s">
        <v>76</v>
      </c>
      <c r="H10" s="49">
        <v>32400</v>
      </c>
      <c r="I10" s="52">
        <v>13599900000</v>
      </c>
      <c r="J10" s="52">
        <v>419750</v>
      </c>
      <c r="K10" s="12">
        <v>4750650000</v>
      </c>
      <c r="L10" s="40" t="s">
        <v>83</v>
      </c>
      <c r="M10" s="53">
        <v>1487.5</v>
      </c>
      <c r="N10" s="40" t="s">
        <v>85</v>
      </c>
      <c r="O10" s="54">
        <v>1825</v>
      </c>
      <c r="P10" s="55">
        <v>637.5</v>
      </c>
    </row>
    <row r="11" spans="1:21" ht="14.25" customHeight="1" x14ac:dyDescent="0.15">
      <c r="A11" s="44">
        <v>621</v>
      </c>
      <c r="B11" s="30">
        <v>1</v>
      </c>
      <c r="C11" s="57">
        <v>1</v>
      </c>
      <c r="D11" s="30">
        <v>5</v>
      </c>
      <c r="E11" s="58">
        <v>0.89090909090909087</v>
      </c>
      <c r="F11" s="48">
        <v>103</v>
      </c>
      <c r="G11" s="50" t="s">
        <v>93</v>
      </c>
      <c r="H11" s="49">
        <v>31160</v>
      </c>
      <c r="I11" s="52">
        <v>12903979200</v>
      </c>
      <c r="J11" s="52">
        <v>414120</v>
      </c>
      <c r="K11" s="12">
        <v>5313403200</v>
      </c>
      <c r="L11" s="40" t="s">
        <v>94</v>
      </c>
      <c r="M11" s="53">
        <v>1425</v>
      </c>
      <c r="N11" s="40" t="s">
        <v>96</v>
      </c>
      <c r="O11" s="54">
        <v>1785</v>
      </c>
      <c r="P11" s="55">
        <v>735</v>
      </c>
    </row>
    <row r="12" spans="1:21" ht="14.25" customHeight="1" x14ac:dyDescent="0.15">
      <c r="A12" s="44">
        <v>344</v>
      </c>
      <c r="B12" s="30">
        <v>2</v>
      </c>
      <c r="C12" s="59">
        <v>0.96219178082191781</v>
      </c>
      <c r="D12" s="30">
        <v>5</v>
      </c>
      <c r="E12" s="60">
        <v>0.71692307692307689</v>
      </c>
      <c r="F12" s="48">
        <v>59</v>
      </c>
      <c r="G12" s="50" t="s">
        <v>76</v>
      </c>
      <c r="H12" s="49">
        <v>32400</v>
      </c>
      <c r="I12" s="52">
        <v>13085712000</v>
      </c>
      <c r="J12" s="52">
        <v>403880</v>
      </c>
      <c r="K12" s="12">
        <v>3472632000</v>
      </c>
      <c r="L12" s="40" t="s">
        <v>102</v>
      </c>
      <c r="M12" s="53">
        <v>1200</v>
      </c>
      <c r="N12" s="40" t="s">
        <v>85</v>
      </c>
      <c r="O12" s="54">
        <v>1756</v>
      </c>
      <c r="P12" s="55">
        <v>466</v>
      </c>
    </row>
    <row r="13" spans="1:21" ht="14.25" customHeight="1" x14ac:dyDescent="0.15">
      <c r="A13" s="44">
        <v>34</v>
      </c>
      <c r="B13" s="30">
        <v>1</v>
      </c>
      <c r="C13" s="45">
        <v>1</v>
      </c>
      <c r="D13" s="30">
        <v>3</v>
      </c>
      <c r="E13" s="61">
        <v>0.91192660550458715</v>
      </c>
      <c r="F13" s="48">
        <v>6</v>
      </c>
      <c r="G13" s="50" t="s">
        <v>39</v>
      </c>
      <c r="H13" s="49">
        <v>28392</v>
      </c>
      <c r="I13" s="52">
        <v>11014960320</v>
      </c>
      <c r="J13" s="52">
        <v>387960</v>
      </c>
      <c r="K13" s="12">
        <v>3739368360</v>
      </c>
      <c r="L13" s="40" t="s">
        <v>105</v>
      </c>
      <c r="M13" s="53">
        <v>1496.25</v>
      </c>
      <c r="N13" s="40" t="s">
        <v>85</v>
      </c>
      <c r="O13" s="54">
        <v>1830</v>
      </c>
      <c r="P13" s="55">
        <v>621.25</v>
      </c>
    </row>
    <row r="14" spans="1:21" ht="14.25" customHeight="1" x14ac:dyDescent="0.15">
      <c r="A14">
        <v>865</v>
      </c>
      <c r="B14" s="28">
        <v>1</v>
      </c>
      <c r="C14" s="29">
        <v>1</v>
      </c>
      <c r="D14" s="31">
        <v>2</v>
      </c>
      <c r="E14" s="33">
        <v>0.8990825688073395</v>
      </c>
      <c r="F14" s="35">
        <v>146</v>
      </c>
      <c r="G14" s="35" t="s">
        <v>107</v>
      </c>
      <c r="H14" s="36">
        <v>34920</v>
      </c>
      <c r="I14" s="37">
        <v>13521024000</v>
      </c>
      <c r="J14" s="38">
        <v>387200</v>
      </c>
      <c r="K14" s="39">
        <v>5176017000</v>
      </c>
      <c r="L14" s="40" t="s">
        <v>108</v>
      </c>
      <c r="M14" s="35">
        <v>1187.5</v>
      </c>
      <c r="N14" s="40" t="s">
        <v>85</v>
      </c>
      <c r="O14" s="28">
        <v>1600</v>
      </c>
      <c r="P14" s="28">
        <v>612.5</v>
      </c>
    </row>
    <row r="15" spans="1:21" ht="14.25" customHeight="1" x14ac:dyDescent="0.15">
      <c r="A15" s="44">
        <v>342</v>
      </c>
      <c r="B15" s="30">
        <v>3</v>
      </c>
      <c r="C15" s="62">
        <v>0.92123287671232879</v>
      </c>
      <c r="D15" s="30">
        <v>1</v>
      </c>
      <c r="E15" s="63">
        <v>1</v>
      </c>
      <c r="F15" s="48">
        <v>59</v>
      </c>
      <c r="G15" s="50" t="s">
        <v>76</v>
      </c>
      <c r="H15" s="49">
        <v>32400</v>
      </c>
      <c r="I15" s="52">
        <v>12528675000</v>
      </c>
      <c r="J15" s="52">
        <v>386687.5</v>
      </c>
      <c r="K15" s="12">
        <v>4843800000</v>
      </c>
      <c r="L15" s="40" t="s">
        <v>83</v>
      </c>
      <c r="M15" s="53">
        <v>1487.5</v>
      </c>
      <c r="N15" s="40" t="s">
        <v>114</v>
      </c>
      <c r="O15" s="54">
        <v>1681.25</v>
      </c>
      <c r="P15" s="55">
        <v>650</v>
      </c>
    </row>
    <row r="16" spans="1:21" ht="14.25" customHeight="1" x14ac:dyDescent="0.15">
      <c r="A16" s="44">
        <v>618</v>
      </c>
      <c r="B16" s="30">
        <v>2</v>
      </c>
      <c r="C16" s="64">
        <v>0.92436974789915971</v>
      </c>
      <c r="D16" s="30">
        <v>3</v>
      </c>
      <c r="E16" s="65">
        <v>0.93181818181818177</v>
      </c>
      <c r="F16" s="48">
        <v>103</v>
      </c>
      <c r="G16" s="50" t="s">
        <v>93</v>
      </c>
      <c r="H16" s="49">
        <v>31160</v>
      </c>
      <c r="I16" s="52">
        <v>11928048000</v>
      </c>
      <c r="J16" s="52">
        <v>382800</v>
      </c>
      <c r="K16" s="12">
        <v>5557386000</v>
      </c>
      <c r="L16" s="40" t="s">
        <v>62</v>
      </c>
      <c r="M16" s="53">
        <v>1237.5</v>
      </c>
      <c r="N16" s="40" t="s">
        <v>96</v>
      </c>
      <c r="O16" s="54">
        <v>1650</v>
      </c>
      <c r="P16" s="55">
        <v>768.75</v>
      </c>
    </row>
    <row r="17" spans="1:16" ht="14.25" customHeight="1" x14ac:dyDescent="0.15">
      <c r="A17" s="44">
        <v>808</v>
      </c>
      <c r="B17" s="30">
        <v>1</v>
      </c>
      <c r="C17" s="66">
        <v>1</v>
      </c>
      <c r="D17" s="30">
        <v>2</v>
      </c>
      <c r="E17" s="67">
        <v>0.8990825688073395</v>
      </c>
      <c r="F17" s="48">
        <v>136</v>
      </c>
      <c r="G17" s="50" t="s">
        <v>122</v>
      </c>
      <c r="H17" s="49">
        <v>23140</v>
      </c>
      <c r="I17" s="52">
        <v>8811712000</v>
      </c>
      <c r="J17" s="52">
        <v>380800</v>
      </c>
      <c r="K17" s="12">
        <v>3373233500</v>
      </c>
      <c r="L17" s="40" t="s">
        <v>108</v>
      </c>
      <c r="M17" s="53">
        <v>1187.5</v>
      </c>
      <c r="N17" s="40" t="s">
        <v>85</v>
      </c>
      <c r="O17" s="54">
        <v>1600</v>
      </c>
      <c r="P17" s="55">
        <v>612.5</v>
      </c>
    </row>
    <row r="18" spans="1:16" ht="14.25" customHeight="1" x14ac:dyDescent="0.15">
      <c r="A18" s="44">
        <v>620</v>
      </c>
      <c r="B18" s="30">
        <v>3</v>
      </c>
      <c r="C18" s="68">
        <v>0.91456582633053218</v>
      </c>
      <c r="D18" s="30">
        <v>6</v>
      </c>
      <c r="E18" s="69">
        <v>0.84242424242424241</v>
      </c>
      <c r="F18" s="48">
        <v>103</v>
      </c>
      <c r="G18" s="50" t="s">
        <v>93</v>
      </c>
      <c r="H18" s="49">
        <v>31160</v>
      </c>
      <c r="I18" s="52">
        <v>11801538400</v>
      </c>
      <c r="J18" s="52">
        <v>378740</v>
      </c>
      <c r="K18" s="12">
        <v>5024238400</v>
      </c>
      <c r="L18" s="40" t="s">
        <v>94</v>
      </c>
      <c r="M18" s="53">
        <v>1425</v>
      </c>
      <c r="N18" s="40" t="s">
        <v>56</v>
      </c>
      <c r="O18" s="54">
        <v>1632.5</v>
      </c>
      <c r="P18" s="55">
        <v>695</v>
      </c>
    </row>
    <row r="19" spans="1:16" ht="14.25" customHeight="1" x14ac:dyDescent="0.15">
      <c r="A19" s="44">
        <v>415</v>
      </c>
      <c r="B19" s="30">
        <v>1</v>
      </c>
      <c r="C19" s="70">
        <v>1</v>
      </c>
      <c r="D19" s="30">
        <v>6</v>
      </c>
      <c r="E19" s="71">
        <v>0.83464566929133854</v>
      </c>
      <c r="F19" s="48">
        <v>71</v>
      </c>
      <c r="G19" s="50" t="s">
        <v>127</v>
      </c>
      <c r="H19" s="49">
        <v>24320</v>
      </c>
      <c r="I19" s="52">
        <v>9178368000</v>
      </c>
      <c r="J19" s="52">
        <v>377400</v>
      </c>
      <c r="K19" s="12">
        <v>3576864000</v>
      </c>
      <c r="L19" s="40" t="s">
        <v>132</v>
      </c>
      <c r="M19" s="53">
        <v>1187.5</v>
      </c>
      <c r="N19" s="40" t="s">
        <v>96</v>
      </c>
      <c r="O19" s="54">
        <v>1700</v>
      </c>
      <c r="P19" s="55">
        <v>662.5</v>
      </c>
    </row>
    <row r="20" spans="1:16" ht="14.25" customHeight="1" x14ac:dyDescent="0.15">
      <c r="A20" s="44">
        <v>412</v>
      </c>
      <c r="B20" s="30">
        <v>2</v>
      </c>
      <c r="C20" s="72">
        <v>0.99264705882352944</v>
      </c>
      <c r="D20" s="30">
        <v>3</v>
      </c>
      <c r="E20" s="73">
        <v>0.96850393700787396</v>
      </c>
      <c r="F20" s="48">
        <v>71</v>
      </c>
      <c r="G20" s="50" t="s">
        <v>127</v>
      </c>
      <c r="H20" s="49">
        <v>24320</v>
      </c>
      <c r="I20" s="52">
        <v>9110880000</v>
      </c>
      <c r="J20" s="52">
        <v>374625</v>
      </c>
      <c r="K20" s="12">
        <v>4150512000</v>
      </c>
      <c r="L20" s="40" t="s">
        <v>137</v>
      </c>
      <c r="M20" s="53">
        <v>1275</v>
      </c>
      <c r="N20" s="40" t="s">
        <v>96</v>
      </c>
      <c r="O20" s="54">
        <v>1687.5</v>
      </c>
      <c r="P20" s="55">
        <v>768.75</v>
      </c>
    </row>
    <row r="21" spans="1:16" ht="14.25" customHeight="1" x14ac:dyDescent="0.15">
      <c r="A21">
        <v>877</v>
      </c>
      <c r="B21" s="28">
        <v>4</v>
      </c>
      <c r="C21" s="29">
        <v>0.8354609929078014</v>
      </c>
      <c r="D21" s="31">
        <v>1</v>
      </c>
      <c r="E21" s="33">
        <v>1</v>
      </c>
      <c r="F21" s="35">
        <v>149</v>
      </c>
      <c r="G21" s="35" t="s">
        <v>58</v>
      </c>
      <c r="H21" s="36">
        <v>38584</v>
      </c>
      <c r="I21" s="37">
        <v>14203735000</v>
      </c>
      <c r="J21" s="38">
        <v>368125</v>
      </c>
      <c r="K21" s="39">
        <v>7246557500</v>
      </c>
      <c r="L21" s="40" t="s">
        <v>139</v>
      </c>
      <c r="M21" s="35">
        <v>1125</v>
      </c>
      <c r="N21" s="40" t="s">
        <v>60</v>
      </c>
      <c r="O21" s="28">
        <v>1472.5</v>
      </c>
      <c r="P21" s="28">
        <v>751.25</v>
      </c>
    </row>
    <row r="22" spans="1:16" ht="14.25" customHeight="1" x14ac:dyDescent="0.15">
      <c r="A22" s="44">
        <v>318</v>
      </c>
      <c r="B22" s="30">
        <v>1</v>
      </c>
      <c r="C22" s="45">
        <v>1</v>
      </c>
      <c r="D22" s="30">
        <v>5</v>
      </c>
      <c r="E22" s="74">
        <v>0.70967741935483875</v>
      </c>
      <c r="F22" s="48">
        <v>55</v>
      </c>
      <c r="G22" s="50" t="s">
        <v>110</v>
      </c>
      <c r="H22" s="49">
        <v>28160</v>
      </c>
      <c r="I22" s="52">
        <v>10284172800</v>
      </c>
      <c r="J22" s="52">
        <v>365205</v>
      </c>
      <c r="K22" s="12">
        <v>2704204800</v>
      </c>
      <c r="L22" s="40" t="s">
        <v>142</v>
      </c>
      <c r="M22" s="53">
        <v>1500</v>
      </c>
      <c r="N22" s="40" t="s">
        <v>143</v>
      </c>
      <c r="O22" s="54">
        <v>1882.5</v>
      </c>
      <c r="P22" s="55">
        <v>495</v>
      </c>
    </row>
    <row r="23" spans="1:16" ht="14.25" customHeight="1" x14ac:dyDescent="0.15">
      <c r="A23" s="44">
        <v>733</v>
      </c>
      <c r="B23" s="30">
        <v>1</v>
      </c>
      <c r="C23" s="75">
        <v>1</v>
      </c>
      <c r="D23" s="30">
        <v>8</v>
      </c>
      <c r="E23" s="76">
        <v>0.75486084635913075</v>
      </c>
      <c r="F23" s="48">
        <v>121</v>
      </c>
      <c r="G23" s="50" t="s">
        <v>149</v>
      </c>
      <c r="H23" s="49">
        <v>23040</v>
      </c>
      <c r="I23" s="52">
        <v>8414323200</v>
      </c>
      <c r="J23" s="52">
        <v>365205</v>
      </c>
      <c r="K23" s="12">
        <v>2212531200</v>
      </c>
      <c r="L23" s="40" t="s">
        <v>142</v>
      </c>
      <c r="M23" s="53">
        <v>1500</v>
      </c>
      <c r="N23" s="40" t="s">
        <v>143</v>
      </c>
      <c r="O23" s="54">
        <v>1882.5</v>
      </c>
      <c r="P23" s="55">
        <v>495</v>
      </c>
    </row>
    <row r="24" spans="1:16" ht="14.25" customHeight="1" x14ac:dyDescent="0.15">
      <c r="A24" s="44">
        <v>345</v>
      </c>
      <c r="B24" s="30">
        <v>4</v>
      </c>
      <c r="C24" s="45">
        <v>0.86931506849315066</v>
      </c>
      <c r="D24" s="30">
        <v>4</v>
      </c>
      <c r="E24" s="47">
        <v>0.7369230769230769</v>
      </c>
      <c r="F24" s="48">
        <v>59</v>
      </c>
      <c r="G24" s="50" t="s">
        <v>76</v>
      </c>
      <c r="H24" s="49">
        <v>32400</v>
      </c>
      <c r="I24" s="52">
        <v>11822598000</v>
      </c>
      <c r="J24" s="52">
        <v>364895</v>
      </c>
      <c r="K24" s="12">
        <v>3569508000</v>
      </c>
      <c r="L24" s="40" t="s">
        <v>102</v>
      </c>
      <c r="M24" s="53">
        <v>1200</v>
      </c>
      <c r="N24" s="40" t="s">
        <v>114</v>
      </c>
      <c r="O24" s="54">
        <v>1586.5</v>
      </c>
      <c r="P24" s="55">
        <v>479</v>
      </c>
    </row>
    <row r="25" spans="1:16" ht="14.25" customHeight="1" x14ac:dyDescent="0.15">
      <c r="A25">
        <v>864</v>
      </c>
      <c r="B25" s="28">
        <v>1</v>
      </c>
      <c r="C25" s="29">
        <v>1</v>
      </c>
      <c r="D25" s="31">
        <v>3</v>
      </c>
      <c r="E25" s="33">
        <v>0.85057471264367812</v>
      </c>
      <c r="F25" s="35">
        <v>145</v>
      </c>
      <c r="G25" s="35" t="s">
        <v>151</v>
      </c>
      <c r="H25" s="36">
        <v>34920</v>
      </c>
      <c r="I25" s="37">
        <v>12658500000</v>
      </c>
      <c r="J25" s="38">
        <v>362500</v>
      </c>
      <c r="K25" s="39">
        <v>3746916000</v>
      </c>
      <c r="L25" s="40" t="s">
        <v>153</v>
      </c>
      <c r="M25" s="35">
        <v>1037.5</v>
      </c>
      <c r="N25" s="40" t="s">
        <v>154</v>
      </c>
      <c r="O25" s="28">
        <v>1562.5</v>
      </c>
      <c r="P25" s="28">
        <v>462.5</v>
      </c>
    </row>
    <row r="26" spans="1:16" ht="14.25" customHeight="1" x14ac:dyDescent="0.15">
      <c r="A26">
        <v>893</v>
      </c>
      <c r="B26" s="28">
        <v>1</v>
      </c>
      <c r="C26" s="29">
        <v>1</v>
      </c>
      <c r="D26" s="31">
        <v>2</v>
      </c>
      <c r="E26" s="33">
        <v>0.94541910331384016</v>
      </c>
      <c r="F26" s="35">
        <v>151</v>
      </c>
      <c r="G26" s="35" t="s">
        <v>155</v>
      </c>
      <c r="H26" s="36">
        <v>44000</v>
      </c>
      <c r="I26" s="37">
        <v>15923600000</v>
      </c>
      <c r="J26" s="38">
        <v>361900</v>
      </c>
      <c r="K26" s="39">
        <v>4694800000</v>
      </c>
      <c r="L26" s="40" t="s">
        <v>156</v>
      </c>
      <c r="M26" s="35">
        <v>1295</v>
      </c>
      <c r="N26" s="77" t="s">
        <v>96</v>
      </c>
      <c r="O26" s="28">
        <v>1645</v>
      </c>
      <c r="P26" s="28">
        <v>485</v>
      </c>
    </row>
    <row r="27" spans="1:16" ht="14.25" customHeight="1" x14ac:dyDescent="0.15">
      <c r="A27">
        <v>867</v>
      </c>
      <c r="B27" s="28">
        <v>2</v>
      </c>
      <c r="C27" s="29">
        <v>0.93359375</v>
      </c>
      <c r="D27" s="31">
        <v>1</v>
      </c>
      <c r="E27" s="33">
        <v>1</v>
      </c>
      <c r="F27" s="35">
        <v>146</v>
      </c>
      <c r="G27" s="35" t="s">
        <v>107</v>
      </c>
      <c r="H27" s="36">
        <v>34920</v>
      </c>
      <c r="I27" s="37">
        <v>12623143500</v>
      </c>
      <c r="J27" s="38">
        <v>361487.5</v>
      </c>
      <c r="K27" s="39">
        <v>5756998500</v>
      </c>
      <c r="L27" s="40" t="s">
        <v>108</v>
      </c>
      <c r="M27" s="35">
        <v>1187.5</v>
      </c>
      <c r="N27" s="40" t="s">
        <v>114</v>
      </c>
      <c r="O27" s="28">
        <v>1493.75</v>
      </c>
      <c r="P27" s="28">
        <v>681.25</v>
      </c>
    </row>
    <row r="28" spans="1:16" ht="14.25" customHeight="1" x14ac:dyDescent="0.15">
      <c r="A28" s="44">
        <v>183</v>
      </c>
      <c r="B28" s="30">
        <v>1</v>
      </c>
      <c r="C28" s="45">
        <v>1</v>
      </c>
      <c r="D28" s="30">
        <v>1</v>
      </c>
      <c r="E28" s="47">
        <v>1</v>
      </c>
      <c r="F28" s="48">
        <v>34</v>
      </c>
      <c r="G28" s="50" t="s">
        <v>80</v>
      </c>
      <c r="H28" s="49">
        <v>27540</v>
      </c>
      <c r="I28" s="52">
        <v>9944143200</v>
      </c>
      <c r="J28" s="52">
        <v>361080</v>
      </c>
      <c r="K28" s="12">
        <v>3848439600</v>
      </c>
      <c r="L28" s="40" t="s">
        <v>160</v>
      </c>
      <c r="M28" s="53">
        <v>1425</v>
      </c>
      <c r="N28" s="40" t="s">
        <v>161</v>
      </c>
      <c r="O28" s="54">
        <v>1770</v>
      </c>
      <c r="P28" s="55">
        <v>685</v>
      </c>
    </row>
    <row r="29" spans="1:16" ht="14.25" customHeight="1" x14ac:dyDescent="0.15">
      <c r="A29">
        <v>894</v>
      </c>
      <c r="B29" s="28">
        <v>2</v>
      </c>
      <c r="C29" s="29">
        <v>0.99696048632218848</v>
      </c>
      <c r="D29" s="31">
        <v>5</v>
      </c>
      <c r="E29" s="33">
        <v>0.86744639376218324</v>
      </c>
      <c r="F29" s="35">
        <v>151</v>
      </c>
      <c r="G29" s="35" t="s">
        <v>155</v>
      </c>
      <c r="H29" s="36">
        <v>44000</v>
      </c>
      <c r="I29" s="37">
        <v>15875200000</v>
      </c>
      <c r="J29" s="38">
        <v>360800</v>
      </c>
      <c r="K29" s="39">
        <v>4307600000</v>
      </c>
      <c r="L29" s="40" t="s">
        <v>156</v>
      </c>
      <c r="M29" s="35">
        <v>1295</v>
      </c>
      <c r="N29" s="78" t="s">
        <v>163</v>
      </c>
      <c r="O29" s="28">
        <v>1640</v>
      </c>
      <c r="P29" s="28">
        <v>445</v>
      </c>
    </row>
    <row r="30" spans="1:16" ht="14.25" customHeight="1" x14ac:dyDescent="0.15">
      <c r="A30">
        <v>895</v>
      </c>
      <c r="B30" s="28">
        <v>3</v>
      </c>
      <c r="C30" s="29">
        <v>0.99148936170212765</v>
      </c>
      <c r="D30" s="31">
        <v>2</v>
      </c>
      <c r="E30" s="33">
        <v>0.94541910331384016</v>
      </c>
      <c r="F30" s="35">
        <v>151</v>
      </c>
      <c r="G30" s="35" t="s">
        <v>155</v>
      </c>
      <c r="H30" s="36">
        <v>44000</v>
      </c>
      <c r="I30" s="37">
        <v>15788080000</v>
      </c>
      <c r="J30" s="38">
        <v>358820</v>
      </c>
      <c r="K30" s="39">
        <v>4694800000</v>
      </c>
      <c r="L30" s="40" t="s">
        <v>156</v>
      </c>
      <c r="M30" s="35">
        <v>1295</v>
      </c>
      <c r="N30" s="77" t="s">
        <v>54</v>
      </c>
      <c r="O30" s="28">
        <v>1631</v>
      </c>
      <c r="P30" s="28">
        <v>485</v>
      </c>
    </row>
    <row r="31" spans="1:16" ht="14.25" customHeight="1" x14ac:dyDescent="0.15">
      <c r="A31" s="44">
        <v>18</v>
      </c>
      <c r="B31" s="30">
        <v>1</v>
      </c>
      <c r="C31" s="45">
        <v>1</v>
      </c>
      <c r="D31" s="30">
        <v>5</v>
      </c>
      <c r="E31" s="79">
        <v>0.70298507462686566</v>
      </c>
      <c r="F31" s="48">
        <v>3</v>
      </c>
      <c r="G31" s="50" t="s">
        <v>35</v>
      </c>
      <c r="H31" s="49">
        <v>32000</v>
      </c>
      <c r="I31" s="52">
        <v>11468160000</v>
      </c>
      <c r="J31" s="52">
        <v>358380</v>
      </c>
      <c r="K31" s="12">
        <v>3730320000</v>
      </c>
      <c r="L31" s="40" t="s">
        <v>169</v>
      </c>
      <c r="M31" s="53">
        <v>1338.75</v>
      </c>
      <c r="N31" s="40" t="s">
        <v>96</v>
      </c>
      <c r="O31" s="54">
        <v>1810</v>
      </c>
      <c r="P31" s="55">
        <v>588.75</v>
      </c>
    </row>
    <row r="32" spans="1:16" ht="14.25" customHeight="1" x14ac:dyDescent="0.15">
      <c r="A32">
        <v>888</v>
      </c>
      <c r="B32" s="28">
        <v>4</v>
      </c>
      <c r="C32" s="29">
        <v>0.99012158054711241</v>
      </c>
      <c r="D32" s="31">
        <v>1</v>
      </c>
      <c r="E32" s="33">
        <v>1</v>
      </c>
      <c r="F32" s="35">
        <v>151</v>
      </c>
      <c r="G32" s="35" t="s">
        <v>155</v>
      </c>
      <c r="H32" s="36">
        <v>44000</v>
      </c>
      <c r="I32" s="37">
        <v>15766300000</v>
      </c>
      <c r="J32" s="38">
        <v>358325</v>
      </c>
      <c r="K32" s="39">
        <v>4965840000</v>
      </c>
      <c r="L32" s="40" t="s">
        <v>156</v>
      </c>
      <c r="M32" s="35">
        <v>1295</v>
      </c>
      <c r="N32" s="77" t="s">
        <v>56</v>
      </c>
      <c r="O32" s="28">
        <v>1628.75</v>
      </c>
      <c r="P32" s="28">
        <v>513</v>
      </c>
    </row>
    <row r="33" spans="1:16" ht="14.25" customHeight="1" x14ac:dyDescent="0.15">
      <c r="A33" s="44">
        <v>36</v>
      </c>
      <c r="B33" s="30">
        <v>2</v>
      </c>
      <c r="C33" s="80">
        <v>0.92349726775956287</v>
      </c>
      <c r="D33" s="30">
        <v>2</v>
      </c>
      <c r="E33" s="81">
        <v>0.91559633027522935</v>
      </c>
      <c r="F33" s="48">
        <v>6</v>
      </c>
      <c r="G33" s="50" t="s">
        <v>39</v>
      </c>
      <c r="H33" s="49">
        <v>28392</v>
      </c>
      <c r="I33" s="52">
        <v>10172285760</v>
      </c>
      <c r="J33" s="52">
        <v>358280</v>
      </c>
      <c r="K33" s="12">
        <v>3754416120</v>
      </c>
      <c r="L33" s="40" t="s">
        <v>105</v>
      </c>
      <c r="M33" s="53">
        <v>1496.25</v>
      </c>
      <c r="N33" s="40" t="s">
        <v>114</v>
      </c>
      <c r="O33" s="54">
        <v>1690</v>
      </c>
      <c r="P33" s="55">
        <v>623.75</v>
      </c>
    </row>
    <row r="34" spans="1:16" ht="14.25" customHeight="1" x14ac:dyDescent="0.15">
      <c r="A34" s="44">
        <v>617</v>
      </c>
      <c r="B34" s="30">
        <v>4</v>
      </c>
      <c r="C34" s="82">
        <v>0.86484593837535018</v>
      </c>
      <c r="D34" s="30">
        <v>1</v>
      </c>
      <c r="E34" s="76">
        <v>1</v>
      </c>
      <c r="F34" s="48">
        <v>103</v>
      </c>
      <c r="G34" s="50" t="s">
        <v>93</v>
      </c>
      <c r="H34" s="49">
        <v>31160</v>
      </c>
      <c r="I34" s="52">
        <v>11159954000</v>
      </c>
      <c r="J34" s="52">
        <v>358150</v>
      </c>
      <c r="K34" s="12">
        <v>5964024000</v>
      </c>
      <c r="L34" s="40" t="s">
        <v>62</v>
      </c>
      <c r="M34" s="53">
        <v>1237.5</v>
      </c>
      <c r="N34" s="40" t="s">
        <v>56</v>
      </c>
      <c r="O34" s="54">
        <v>1543.75</v>
      </c>
      <c r="P34" s="55">
        <v>825</v>
      </c>
    </row>
    <row r="35" spans="1:16" ht="14.25" customHeight="1" x14ac:dyDescent="0.15">
      <c r="A35" s="44">
        <v>619</v>
      </c>
      <c r="B35" s="30">
        <v>5</v>
      </c>
      <c r="C35" s="64">
        <v>0.86274509803921573</v>
      </c>
      <c r="D35" s="30">
        <v>4</v>
      </c>
      <c r="E35" s="61">
        <v>0.89696969696969697</v>
      </c>
      <c r="F35" s="48">
        <v>103</v>
      </c>
      <c r="G35" s="50" t="s">
        <v>93</v>
      </c>
      <c r="H35" s="49">
        <v>31160</v>
      </c>
      <c r="I35" s="52">
        <v>11132844800</v>
      </c>
      <c r="J35" s="52">
        <v>357280</v>
      </c>
      <c r="K35" s="12">
        <v>5349548800</v>
      </c>
      <c r="L35" s="40" t="s">
        <v>94</v>
      </c>
      <c r="M35" s="53">
        <v>1425</v>
      </c>
      <c r="N35" s="40" t="s">
        <v>178</v>
      </c>
      <c r="O35" s="54">
        <v>1540</v>
      </c>
      <c r="P35" s="55">
        <v>740</v>
      </c>
    </row>
    <row r="36" spans="1:16" ht="14.25" customHeight="1" x14ac:dyDescent="0.15">
      <c r="A36">
        <v>866</v>
      </c>
      <c r="B36" s="28">
        <v>3</v>
      </c>
      <c r="C36" s="29">
        <v>0.921875</v>
      </c>
      <c r="D36" s="31">
        <v>3</v>
      </c>
      <c r="E36" s="33">
        <v>0.82568807339449546</v>
      </c>
      <c r="F36" s="35">
        <v>146</v>
      </c>
      <c r="G36" s="35" t="s">
        <v>107</v>
      </c>
      <c r="H36" s="36">
        <v>34920</v>
      </c>
      <c r="I36" s="37">
        <v>12464694000</v>
      </c>
      <c r="J36" s="38">
        <v>356950</v>
      </c>
      <c r="K36" s="39">
        <v>4753485000</v>
      </c>
      <c r="L36" s="40" t="s">
        <v>108</v>
      </c>
      <c r="M36" s="35">
        <v>1187.5</v>
      </c>
      <c r="N36" s="40" t="s">
        <v>180</v>
      </c>
      <c r="O36" s="28">
        <v>1475</v>
      </c>
      <c r="P36" s="28">
        <v>562.5</v>
      </c>
    </row>
    <row r="37" spans="1:16" ht="14.25" customHeight="1" x14ac:dyDescent="0.15">
      <c r="A37">
        <v>863</v>
      </c>
      <c r="B37" s="28">
        <v>2</v>
      </c>
      <c r="C37" s="29">
        <v>0.98399999999999999</v>
      </c>
      <c r="D37" s="31">
        <v>1</v>
      </c>
      <c r="E37" s="33">
        <v>1</v>
      </c>
      <c r="F37" s="35">
        <v>145</v>
      </c>
      <c r="G37" s="35" t="s">
        <v>151</v>
      </c>
      <c r="H37" s="36">
        <v>34920</v>
      </c>
      <c r="I37" s="37">
        <v>12455964000</v>
      </c>
      <c r="J37" s="38">
        <v>356700</v>
      </c>
      <c r="K37" s="39">
        <v>4405158000</v>
      </c>
      <c r="L37" s="40" t="s">
        <v>153</v>
      </c>
      <c r="M37" s="35">
        <v>1037.5</v>
      </c>
      <c r="N37" s="40" t="s">
        <v>182</v>
      </c>
      <c r="O37" s="28">
        <v>1537.5</v>
      </c>
      <c r="P37" s="28">
        <v>543.75</v>
      </c>
    </row>
    <row r="38" spans="1:16" ht="14.25" customHeight="1" x14ac:dyDescent="0.15">
      <c r="A38" s="44">
        <v>809</v>
      </c>
      <c r="B38" s="30">
        <v>2</v>
      </c>
      <c r="C38" s="83">
        <v>0.93359375</v>
      </c>
      <c r="D38" s="30">
        <v>1</v>
      </c>
      <c r="E38" s="84">
        <v>1</v>
      </c>
      <c r="F38" s="48">
        <v>136</v>
      </c>
      <c r="G38" s="50" t="s">
        <v>122</v>
      </c>
      <c r="H38" s="49">
        <v>23140</v>
      </c>
      <c r="I38" s="52">
        <v>8226559250</v>
      </c>
      <c r="J38" s="52">
        <v>355512.5</v>
      </c>
      <c r="K38" s="12">
        <v>3751861750</v>
      </c>
      <c r="L38" s="40" t="s">
        <v>108</v>
      </c>
      <c r="M38" s="53">
        <v>1187.5</v>
      </c>
      <c r="N38" s="40" t="s">
        <v>114</v>
      </c>
      <c r="O38" s="54">
        <v>1493.75</v>
      </c>
      <c r="P38" s="55">
        <v>681.25</v>
      </c>
    </row>
    <row r="39" spans="1:16" ht="14.25" customHeight="1" x14ac:dyDescent="0.15">
      <c r="A39">
        <v>884</v>
      </c>
      <c r="B39" s="28">
        <v>6</v>
      </c>
      <c r="C39" s="29">
        <v>0.70302603800140751</v>
      </c>
      <c r="D39" s="31">
        <v>2</v>
      </c>
      <c r="E39" s="33">
        <v>0.89090909090909087</v>
      </c>
      <c r="F39" s="35">
        <v>150</v>
      </c>
      <c r="G39" s="35" t="s">
        <v>48</v>
      </c>
      <c r="H39" s="36">
        <v>42824</v>
      </c>
      <c r="I39" s="37">
        <v>15187317480</v>
      </c>
      <c r="J39" s="38">
        <v>354645</v>
      </c>
      <c r="K39" s="39">
        <v>8939081760</v>
      </c>
      <c r="L39" s="40" t="s">
        <v>62</v>
      </c>
      <c r="M39" s="35">
        <v>1237.5</v>
      </c>
      <c r="N39" s="40" t="s">
        <v>64</v>
      </c>
      <c r="O39" s="28">
        <v>1248.75</v>
      </c>
      <c r="P39" s="28">
        <v>735</v>
      </c>
    </row>
    <row r="40" spans="1:16" ht="14.25" customHeight="1" x14ac:dyDescent="0.15">
      <c r="A40">
        <v>878</v>
      </c>
      <c r="B40" s="28">
        <v>5</v>
      </c>
      <c r="C40" s="29">
        <v>0.8</v>
      </c>
      <c r="D40" s="31">
        <v>3</v>
      </c>
      <c r="E40" s="33">
        <v>0.83860232945091517</v>
      </c>
      <c r="F40" s="35">
        <v>149</v>
      </c>
      <c r="G40" s="35" t="s">
        <v>58</v>
      </c>
      <c r="H40" s="36">
        <v>38584</v>
      </c>
      <c r="I40" s="37">
        <v>13600860000</v>
      </c>
      <c r="J40" s="38">
        <v>352500</v>
      </c>
      <c r="K40" s="39">
        <v>6076980000</v>
      </c>
      <c r="L40" s="40" t="s">
        <v>139</v>
      </c>
      <c r="M40" s="35">
        <v>1125</v>
      </c>
      <c r="N40" s="40" t="s">
        <v>54</v>
      </c>
      <c r="O40" s="28">
        <v>1410</v>
      </c>
      <c r="P40" s="28">
        <v>630</v>
      </c>
    </row>
    <row r="41" spans="1:16" ht="14.25" customHeight="1" x14ac:dyDescent="0.15">
      <c r="A41" s="44">
        <v>810</v>
      </c>
      <c r="B41" s="30">
        <v>3</v>
      </c>
      <c r="C41" s="45">
        <v>0.921875</v>
      </c>
      <c r="D41" s="30">
        <v>3</v>
      </c>
      <c r="E41" s="85">
        <v>0.82568807339449546</v>
      </c>
      <c r="F41" s="48">
        <v>136</v>
      </c>
      <c r="G41" s="50" t="s">
        <v>122</v>
      </c>
      <c r="H41" s="49">
        <v>23140</v>
      </c>
      <c r="I41" s="52">
        <v>8123297000</v>
      </c>
      <c r="J41" s="52">
        <v>351050</v>
      </c>
      <c r="K41" s="12">
        <v>3097867500</v>
      </c>
      <c r="L41" s="40" t="s">
        <v>108</v>
      </c>
      <c r="M41" s="53">
        <v>1187.5</v>
      </c>
      <c r="N41" s="40" t="s">
        <v>180</v>
      </c>
      <c r="O41" s="54">
        <v>1475</v>
      </c>
      <c r="P41" s="55">
        <v>562.5</v>
      </c>
    </row>
    <row r="42" spans="1:16" ht="14.25" customHeight="1" x14ac:dyDescent="0.15">
      <c r="A42" s="44">
        <v>51</v>
      </c>
      <c r="B42" s="30">
        <v>1</v>
      </c>
      <c r="C42" s="45">
        <v>1</v>
      </c>
      <c r="D42" s="30">
        <v>4</v>
      </c>
      <c r="E42" s="86">
        <v>0.8571428571428571</v>
      </c>
      <c r="F42" s="48">
        <v>9</v>
      </c>
      <c r="G42" s="50" t="s">
        <v>44</v>
      </c>
      <c r="H42" s="49">
        <v>35076</v>
      </c>
      <c r="I42" s="52">
        <v>12281686020</v>
      </c>
      <c r="J42" s="52">
        <v>350145</v>
      </c>
      <c r="K42" s="12">
        <v>3229447320</v>
      </c>
      <c r="L42" s="40" t="s">
        <v>142</v>
      </c>
      <c r="M42" s="53">
        <v>1500</v>
      </c>
      <c r="N42" s="40" t="s">
        <v>143</v>
      </c>
      <c r="O42" s="54">
        <v>1882.5</v>
      </c>
      <c r="P42" s="55">
        <v>495</v>
      </c>
    </row>
    <row r="43" spans="1:16" ht="14.25" customHeight="1" x14ac:dyDescent="0.15">
      <c r="A43" s="44">
        <v>803</v>
      </c>
      <c r="B43" s="30">
        <v>1</v>
      </c>
      <c r="C43" s="87">
        <v>1</v>
      </c>
      <c r="D43" s="30">
        <v>2</v>
      </c>
      <c r="E43" s="88">
        <v>0.94510739856801906</v>
      </c>
      <c r="F43" s="48">
        <v>134</v>
      </c>
      <c r="G43" s="50" t="s">
        <v>200</v>
      </c>
      <c r="H43" s="49">
        <v>43680</v>
      </c>
      <c r="I43" s="52">
        <v>15294333600</v>
      </c>
      <c r="J43" s="52">
        <v>350145</v>
      </c>
      <c r="K43" s="12">
        <v>4021617600</v>
      </c>
      <c r="L43" s="40" t="s">
        <v>142</v>
      </c>
      <c r="M43" s="53">
        <v>1500</v>
      </c>
      <c r="N43" s="40" t="s">
        <v>143</v>
      </c>
      <c r="O43" s="54">
        <v>1882.5</v>
      </c>
      <c r="P43" s="55">
        <v>495</v>
      </c>
    </row>
    <row r="44" spans="1:16" ht="14.25" customHeight="1" x14ac:dyDescent="0.15">
      <c r="A44">
        <v>861</v>
      </c>
      <c r="B44" s="28">
        <v>1</v>
      </c>
      <c r="C44" s="29">
        <v>1</v>
      </c>
      <c r="D44" s="31">
        <v>2</v>
      </c>
      <c r="E44" s="33">
        <v>0.93666026871401153</v>
      </c>
      <c r="F44" s="35">
        <v>144</v>
      </c>
      <c r="G44" s="35" t="s">
        <v>202</v>
      </c>
      <c r="H44" s="36">
        <v>43560</v>
      </c>
      <c r="I44" s="37">
        <v>15201351000</v>
      </c>
      <c r="J44" s="38">
        <v>348975</v>
      </c>
      <c r="K44" s="39">
        <v>5261176800</v>
      </c>
      <c r="L44" s="40" t="s">
        <v>203</v>
      </c>
      <c r="M44" s="35">
        <v>1383.75</v>
      </c>
      <c r="N44" s="40" t="s">
        <v>163</v>
      </c>
      <c r="O44" s="28">
        <v>1762.5</v>
      </c>
      <c r="P44" s="28">
        <v>610</v>
      </c>
    </row>
    <row r="45" spans="1:16" ht="14.25" customHeight="1" x14ac:dyDescent="0.15">
      <c r="A45">
        <v>879</v>
      </c>
      <c r="B45" s="28">
        <v>6</v>
      </c>
      <c r="C45" s="29">
        <v>0.79078014184397161</v>
      </c>
      <c r="D45" s="31">
        <v>2</v>
      </c>
      <c r="E45" s="33">
        <v>0.86855241264559069</v>
      </c>
      <c r="F45" s="35">
        <v>149</v>
      </c>
      <c r="G45" s="35" t="s">
        <v>58</v>
      </c>
      <c r="H45" s="36">
        <v>38584</v>
      </c>
      <c r="I45" s="37">
        <v>13444112500</v>
      </c>
      <c r="J45" s="38">
        <v>348437.5</v>
      </c>
      <c r="K45" s="39">
        <v>6294015000</v>
      </c>
      <c r="L45" s="40" t="s">
        <v>139</v>
      </c>
      <c r="M45" s="35">
        <v>1125</v>
      </c>
      <c r="N45" s="40" t="s">
        <v>66</v>
      </c>
      <c r="O45" s="28">
        <v>1393.75</v>
      </c>
      <c r="P45" s="28">
        <v>652.5</v>
      </c>
    </row>
    <row r="46" spans="1:16" ht="14.25" customHeight="1" x14ac:dyDescent="0.15">
      <c r="A46" s="44">
        <v>411</v>
      </c>
      <c r="B46" s="30">
        <v>3</v>
      </c>
      <c r="C46" s="72">
        <v>0.92279411764705888</v>
      </c>
      <c r="D46" s="30">
        <v>1</v>
      </c>
      <c r="E46" s="89">
        <v>1</v>
      </c>
      <c r="F46" s="48">
        <v>71</v>
      </c>
      <c r="G46" s="50" t="s">
        <v>127</v>
      </c>
      <c r="H46" s="49">
        <v>24320</v>
      </c>
      <c r="I46" s="52">
        <v>8469744000</v>
      </c>
      <c r="J46" s="52">
        <v>348262.5</v>
      </c>
      <c r="K46" s="12">
        <v>4285488000</v>
      </c>
      <c r="L46" s="40" t="s">
        <v>137</v>
      </c>
      <c r="M46" s="53">
        <v>1275</v>
      </c>
      <c r="N46" s="40" t="s">
        <v>208</v>
      </c>
      <c r="O46" s="54">
        <v>1568.75</v>
      </c>
      <c r="P46" s="55">
        <v>793.75</v>
      </c>
    </row>
    <row r="47" spans="1:16" ht="14.25" customHeight="1" x14ac:dyDescent="0.15">
      <c r="A47" s="44">
        <v>570</v>
      </c>
      <c r="B47" s="30">
        <v>1</v>
      </c>
      <c r="C47" s="90">
        <v>1</v>
      </c>
      <c r="D47" s="30">
        <v>2</v>
      </c>
      <c r="E47" s="93">
        <v>0.96942446043165464</v>
      </c>
      <c r="F47" s="30">
        <v>94</v>
      </c>
      <c r="G47" s="5" t="s">
        <v>164</v>
      </c>
      <c r="H47" s="94">
        <v>18720</v>
      </c>
      <c r="I47" s="95">
        <v>6511190400</v>
      </c>
      <c r="J47" s="95">
        <v>347820</v>
      </c>
      <c r="K47" s="12">
        <v>2572970400</v>
      </c>
      <c r="L47" s="12" t="s">
        <v>223</v>
      </c>
      <c r="M47" s="96">
        <v>1443.75</v>
      </c>
      <c r="N47" s="97" t="s">
        <v>208</v>
      </c>
      <c r="O47" s="54">
        <v>1705</v>
      </c>
      <c r="P47" s="55">
        <v>673.75</v>
      </c>
    </row>
    <row r="48" spans="1:16" ht="14.25" customHeight="1" x14ac:dyDescent="0.15">
      <c r="A48">
        <v>892</v>
      </c>
      <c r="B48" s="28">
        <v>5</v>
      </c>
      <c r="C48" s="29">
        <v>0.95744680851063835</v>
      </c>
      <c r="D48" s="31">
        <v>5</v>
      </c>
      <c r="E48" s="33">
        <v>0.86744639376218324</v>
      </c>
      <c r="F48" s="35">
        <v>151</v>
      </c>
      <c r="G48" s="35" t="s">
        <v>155</v>
      </c>
      <c r="H48" s="36">
        <v>44000</v>
      </c>
      <c r="I48" s="37">
        <v>15246000000</v>
      </c>
      <c r="J48" s="38">
        <v>346500</v>
      </c>
      <c r="K48" s="39">
        <v>4307600000</v>
      </c>
      <c r="L48" s="40" t="s">
        <v>156</v>
      </c>
      <c r="M48" s="35">
        <v>1295</v>
      </c>
      <c r="N48" s="77" t="s">
        <v>85</v>
      </c>
      <c r="O48" s="28">
        <v>1575</v>
      </c>
      <c r="P48" s="28">
        <v>445</v>
      </c>
    </row>
    <row r="49" spans="1:21" ht="14.25" customHeight="1" x14ac:dyDescent="0.15">
      <c r="A49" s="44">
        <v>547</v>
      </c>
      <c r="B49" s="30">
        <v>1</v>
      </c>
      <c r="C49" s="45">
        <v>1</v>
      </c>
      <c r="D49" s="30">
        <v>4</v>
      </c>
      <c r="E49" s="65">
        <v>0.82711864406779656</v>
      </c>
      <c r="F49" s="48">
        <v>91</v>
      </c>
      <c r="G49" s="50" t="s">
        <v>158</v>
      </c>
      <c r="H49" s="49">
        <v>19600</v>
      </c>
      <c r="I49" s="52">
        <v>6770820000</v>
      </c>
      <c r="J49" s="52">
        <v>345450</v>
      </c>
      <c r="K49" s="12">
        <v>2343376000</v>
      </c>
      <c r="L49" s="40" t="s">
        <v>203</v>
      </c>
      <c r="M49" s="53">
        <v>1383.75</v>
      </c>
      <c r="N49" s="40" t="s">
        <v>163</v>
      </c>
      <c r="O49" s="54">
        <v>1762.5</v>
      </c>
      <c r="P49" s="55">
        <v>610</v>
      </c>
    </row>
    <row r="50" spans="1:21" ht="14.25" customHeight="1" x14ac:dyDescent="0.15">
      <c r="A50">
        <v>887</v>
      </c>
      <c r="B50" s="28">
        <v>6</v>
      </c>
      <c r="C50" s="29">
        <v>0.95319148936170217</v>
      </c>
      <c r="D50" s="31">
        <v>5</v>
      </c>
      <c r="E50" s="33">
        <v>0.86744639376218324</v>
      </c>
      <c r="F50" s="35">
        <v>151</v>
      </c>
      <c r="G50" s="35" t="s">
        <v>155</v>
      </c>
      <c r="H50" s="36">
        <v>44000</v>
      </c>
      <c r="I50" s="37">
        <v>15178240000</v>
      </c>
      <c r="J50" s="38">
        <v>344960</v>
      </c>
      <c r="K50" s="39">
        <v>4307600000</v>
      </c>
      <c r="L50" s="40" t="s">
        <v>156</v>
      </c>
      <c r="M50" s="35">
        <v>1295</v>
      </c>
      <c r="N50" s="77" t="s">
        <v>161</v>
      </c>
      <c r="O50" s="28">
        <v>1568</v>
      </c>
      <c r="P50" s="28">
        <v>445</v>
      </c>
    </row>
    <row r="51" spans="1:21" ht="14.25" customHeight="1" x14ac:dyDescent="0.15">
      <c r="A51" s="44">
        <v>410</v>
      </c>
      <c r="B51" s="30">
        <v>4</v>
      </c>
      <c r="C51" s="45">
        <v>0.91176470588235292</v>
      </c>
      <c r="D51" s="30">
        <v>1</v>
      </c>
      <c r="E51" s="99">
        <v>1</v>
      </c>
      <c r="F51" s="48">
        <v>71</v>
      </c>
      <c r="G51" s="50" t="s">
        <v>127</v>
      </c>
      <c r="H51" s="49">
        <v>24320</v>
      </c>
      <c r="I51" s="52">
        <v>8368512000</v>
      </c>
      <c r="J51" s="52">
        <v>344100</v>
      </c>
      <c r="K51" s="12">
        <v>4285488000</v>
      </c>
      <c r="L51" s="40" t="s">
        <v>137</v>
      </c>
      <c r="M51" s="53">
        <v>1275</v>
      </c>
      <c r="N51" s="40" t="s">
        <v>225</v>
      </c>
      <c r="O51" s="54">
        <v>1550</v>
      </c>
      <c r="P51" s="55">
        <v>793.75</v>
      </c>
    </row>
    <row r="52" spans="1:21" ht="14.25" customHeight="1" x14ac:dyDescent="0.15">
      <c r="A52" s="44">
        <v>255</v>
      </c>
      <c r="B52" s="30">
        <v>1</v>
      </c>
      <c r="C52" s="100">
        <v>1</v>
      </c>
      <c r="D52" s="30">
        <v>4</v>
      </c>
      <c r="E52" s="101">
        <v>0.79104477611940294</v>
      </c>
      <c r="F52" s="48">
        <v>45</v>
      </c>
      <c r="G52" s="50" t="s">
        <v>95</v>
      </c>
      <c r="H52" s="49">
        <v>28500</v>
      </c>
      <c r="I52" s="52">
        <v>9786900000</v>
      </c>
      <c r="J52" s="52">
        <v>343400</v>
      </c>
      <c r="K52" s="12">
        <v>3814012500</v>
      </c>
      <c r="L52" s="40" t="s">
        <v>132</v>
      </c>
      <c r="M52" s="53">
        <v>1187.5</v>
      </c>
      <c r="N52" s="40" t="s">
        <v>96</v>
      </c>
      <c r="O52" s="54">
        <v>1700</v>
      </c>
      <c r="P52" s="55">
        <v>662.5</v>
      </c>
    </row>
    <row r="53" spans="1:21" ht="14.25" customHeight="1" x14ac:dyDescent="0.15">
      <c r="A53" s="44">
        <v>222</v>
      </c>
      <c r="B53" s="30">
        <v>1</v>
      </c>
      <c r="C53" s="102">
        <v>1</v>
      </c>
      <c r="D53" s="30">
        <v>4</v>
      </c>
      <c r="E53" s="47">
        <v>0.88053740014524329</v>
      </c>
      <c r="F53" s="48">
        <v>40</v>
      </c>
      <c r="G53" s="50" t="s">
        <v>88</v>
      </c>
      <c r="H53" s="49">
        <v>30240</v>
      </c>
      <c r="I53" s="52">
        <v>10357502400</v>
      </c>
      <c r="J53" s="52">
        <v>342510</v>
      </c>
      <c r="K53" s="12">
        <v>3079944000</v>
      </c>
      <c r="L53" s="40" t="s">
        <v>156</v>
      </c>
      <c r="M53" s="53">
        <v>1618.75</v>
      </c>
      <c r="N53" s="40" t="s">
        <v>54</v>
      </c>
      <c r="O53" s="54">
        <v>2038.75</v>
      </c>
      <c r="P53" s="55">
        <v>606.25</v>
      </c>
    </row>
    <row r="54" spans="1:21" ht="14.25" customHeight="1" x14ac:dyDescent="0.15">
      <c r="A54" s="44">
        <v>739</v>
      </c>
      <c r="B54" s="30">
        <v>2</v>
      </c>
      <c r="C54" s="105">
        <v>0.9375830013280213</v>
      </c>
      <c r="D54" s="30">
        <v>6</v>
      </c>
      <c r="E54" s="106">
        <v>0.80823484559664505</v>
      </c>
      <c r="F54" s="48">
        <v>121</v>
      </c>
      <c r="G54" s="50" t="s">
        <v>149</v>
      </c>
      <c r="H54" s="49">
        <v>23040</v>
      </c>
      <c r="I54" s="52">
        <v>7889126400</v>
      </c>
      <c r="J54" s="52">
        <v>342410</v>
      </c>
      <c r="K54" s="12">
        <v>2368972800</v>
      </c>
      <c r="L54" s="40" t="s">
        <v>142</v>
      </c>
      <c r="M54" s="53">
        <v>1500</v>
      </c>
      <c r="N54" s="107" t="s">
        <v>56</v>
      </c>
      <c r="O54" s="54">
        <v>1765</v>
      </c>
      <c r="P54" s="55">
        <v>530</v>
      </c>
    </row>
    <row r="55" spans="1:21" ht="14.25" customHeight="1" x14ac:dyDescent="0.15">
      <c r="A55" s="44">
        <v>764</v>
      </c>
      <c r="B55" s="30">
        <v>1</v>
      </c>
      <c r="C55" s="108">
        <v>1</v>
      </c>
      <c r="D55" s="30">
        <v>3</v>
      </c>
      <c r="E55" s="109">
        <v>0.8990825688073395</v>
      </c>
      <c r="F55" s="48">
        <v>126</v>
      </c>
      <c r="G55" s="50" t="s">
        <v>198</v>
      </c>
      <c r="H55" s="49">
        <v>20540</v>
      </c>
      <c r="I55" s="52">
        <v>7032896000</v>
      </c>
      <c r="J55" s="52">
        <v>342400</v>
      </c>
      <c r="K55" s="12">
        <v>2692280500</v>
      </c>
      <c r="L55" s="40" t="s">
        <v>108</v>
      </c>
      <c r="M55" s="53">
        <v>1187.5</v>
      </c>
      <c r="N55" s="40" t="s">
        <v>85</v>
      </c>
      <c r="O55" s="54">
        <v>1600</v>
      </c>
      <c r="P55" s="55">
        <v>612.5</v>
      </c>
    </row>
    <row r="56" spans="1:21" ht="14.25" customHeight="1" x14ac:dyDescent="0.15">
      <c r="A56" s="44">
        <v>343</v>
      </c>
      <c r="B56" s="30">
        <v>5</v>
      </c>
      <c r="C56" s="110">
        <v>0.81506849315068497</v>
      </c>
      <c r="D56" s="30">
        <v>3</v>
      </c>
      <c r="E56" s="111">
        <v>0.85769230769230764</v>
      </c>
      <c r="F56" s="48">
        <v>59</v>
      </c>
      <c r="G56" s="50" t="s">
        <v>76</v>
      </c>
      <c r="H56" s="49">
        <v>32400</v>
      </c>
      <c r="I56" s="52">
        <v>11084850000</v>
      </c>
      <c r="J56" s="52">
        <v>342125</v>
      </c>
      <c r="K56" s="12">
        <v>4154490000</v>
      </c>
      <c r="L56" s="40" t="s">
        <v>83</v>
      </c>
      <c r="M56" s="53">
        <v>1487.5</v>
      </c>
      <c r="N56" s="40" t="s">
        <v>228</v>
      </c>
      <c r="O56" s="54">
        <v>1137.5</v>
      </c>
      <c r="P56" s="55">
        <v>557.5</v>
      </c>
    </row>
    <row r="57" spans="1:21" ht="14.25" customHeight="1" x14ac:dyDescent="0.15">
      <c r="A57">
        <v>890</v>
      </c>
      <c r="B57" s="28">
        <v>7</v>
      </c>
      <c r="C57" s="29">
        <v>0.94468085106382982</v>
      </c>
      <c r="D57" s="31">
        <v>5</v>
      </c>
      <c r="E57" s="33">
        <v>0.86744639376218324</v>
      </c>
      <c r="F57" s="35">
        <v>151</v>
      </c>
      <c r="G57" s="35" t="s">
        <v>155</v>
      </c>
      <c r="H57" s="36">
        <v>44000</v>
      </c>
      <c r="I57" s="37">
        <v>15042720000</v>
      </c>
      <c r="J57" s="38">
        <v>341880</v>
      </c>
      <c r="K57" s="39">
        <v>4307600000</v>
      </c>
      <c r="L57" s="40" t="s">
        <v>156</v>
      </c>
      <c r="M57" s="35">
        <v>1295</v>
      </c>
      <c r="N57" s="77" t="s">
        <v>154</v>
      </c>
      <c r="O57" s="28">
        <v>1554</v>
      </c>
      <c r="P57" s="28">
        <v>445</v>
      </c>
    </row>
    <row r="58" spans="1:21" ht="14.25" customHeight="1" x14ac:dyDescent="0.15">
      <c r="A58" s="112">
        <v>886</v>
      </c>
      <c r="B58" s="113">
        <v>8</v>
      </c>
      <c r="C58" s="114">
        <v>0.94224924012158051</v>
      </c>
      <c r="D58" s="115">
        <v>10</v>
      </c>
      <c r="E58" s="116">
        <v>0.80311890838206623</v>
      </c>
      <c r="F58" s="117">
        <v>151</v>
      </c>
      <c r="G58" s="117" t="s">
        <v>155</v>
      </c>
      <c r="H58" s="118">
        <v>44000</v>
      </c>
      <c r="I58" s="119">
        <v>15004000000</v>
      </c>
      <c r="J58" s="120">
        <v>341000</v>
      </c>
      <c r="K58" s="121">
        <v>3988160000</v>
      </c>
      <c r="L58" s="122" t="s">
        <v>156</v>
      </c>
      <c r="M58" s="117">
        <v>1295</v>
      </c>
      <c r="N58" s="123" t="s">
        <v>229</v>
      </c>
      <c r="O58" s="113">
        <v>1550</v>
      </c>
      <c r="P58" s="113">
        <v>412</v>
      </c>
      <c r="Q58" s="112"/>
      <c r="R58" s="112"/>
      <c r="S58" s="112"/>
      <c r="T58" s="112"/>
      <c r="U58" s="112"/>
    </row>
    <row r="59" spans="1:21" ht="14.25" customHeight="1" x14ac:dyDescent="0.15">
      <c r="A59" s="44">
        <v>252</v>
      </c>
      <c r="B59" s="30">
        <v>2</v>
      </c>
      <c r="C59" s="124">
        <v>0.99264705882352944</v>
      </c>
      <c r="D59" s="30">
        <v>2</v>
      </c>
      <c r="E59" s="125">
        <v>0.91791044776119401</v>
      </c>
      <c r="F59" s="48">
        <v>45</v>
      </c>
      <c r="G59" s="50" t="s">
        <v>95</v>
      </c>
      <c r="H59" s="49">
        <v>28500</v>
      </c>
      <c r="I59" s="52">
        <v>9714937500</v>
      </c>
      <c r="J59" s="52">
        <v>340875</v>
      </c>
      <c r="K59" s="12">
        <v>4425693750</v>
      </c>
      <c r="L59" s="40" t="s">
        <v>137</v>
      </c>
      <c r="M59" s="53">
        <v>1275</v>
      </c>
      <c r="N59" s="40" t="s">
        <v>96</v>
      </c>
      <c r="O59" s="54">
        <v>1687.5</v>
      </c>
      <c r="P59" s="55">
        <v>768.75</v>
      </c>
    </row>
    <row r="60" spans="1:21" ht="14.25" customHeight="1" x14ac:dyDescent="0.15">
      <c r="A60" s="44">
        <v>414</v>
      </c>
      <c r="B60" s="30">
        <v>5</v>
      </c>
      <c r="C60" s="126">
        <v>0.90073529411764708</v>
      </c>
      <c r="D60" s="30">
        <v>4</v>
      </c>
      <c r="E60" s="127">
        <v>0.8582677165354331</v>
      </c>
      <c r="F60" s="48">
        <v>71</v>
      </c>
      <c r="G60" s="50" t="s">
        <v>127</v>
      </c>
      <c r="H60" s="49">
        <v>24320</v>
      </c>
      <c r="I60" s="52">
        <v>8267280000</v>
      </c>
      <c r="J60" s="52">
        <v>339937.5</v>
      </c>
      <c r="K60" s="12">
        <v>3678096000</v>
      </c>
      <c r="L60" s="40" t="s">
        <v>132</v>
      </c>
      <c r="M60" s="53">
        <v>1187.5</v>
      </c>
      <c r="N60" s="40" t="s">
        <v>208</v>
      </c>
      <c r="O60" s="54">
        <v>1531.25</v>
      </c>
      <c r="P60" s="55">
        <v>681.25</v>
      </c>
    </row>
    <row r="61" spans="1:21" ht="14.25" customHeight="1" x14ac:dyDescent="0.15">
      <c r="A61" s="44">
        <v>140</v>
      </c>
      <c r="B61" s="30">
        <v>1</v>
      </c>
      <c r="C61" s="45">
        <v>1</v>
      </c>
      <c r="D61" s="30">
        <v>2</v>
      </c>
      <c r="E61" s="128">
        <v>0.89233954451345754</v>
      </c>
      <c r="F61" s="48">
        <v>26</v>
      </c>
      <c r="G61" s="50" t="s">
        <v>71</v>
      </c>
      <c r="H61" s="49">
        <v>18480</v>
      </c>
      <c r="I61" s="52">
        <v>6273960000</v>
      </c>
      <c r="J61" s="52">
        <v>339500</v>
      </c>
      <c r="K61" s="12">
        <v>1991220000</v>
      </c>
      <c r="L61" s="40" t="s">
        <v>235</v>
      </c>
      <c r="M61" s="53">
        <v>1242.5</v>
      </c>
      <c r="N61" s="40" t="s">
        <v>154</v>
      </c>
      <c r="O61" s="54">
        <v>1697.5</v>
      </c>
      <c r="P61" s="55">
        <v>538.75</v>
      </c>
    </row>
    <row r="62" spans="1:21" ht="14.25" customHeight="1" x14ac:dyDescent="0.15">
      <c r="A62" s="44">
        <v>31</v>
      </c>
      <c r="B62" s="30">
        <v>3</v>
      </c>
      <c r="C62" s="129">
        <v>0.87431693989071035</v>
      </c>
      <c r="D62" s="30">
        <v>4</v>
      </c>
      <c r="E62" s="131">
        <v>0.8990825688073395</v>
      </c>
      <c r="F62" s="48">
        <v>6</v>
      </c>
      <c r="G62" s="50" t="s">
        <v>39</v>
      </c>
      <c r="H62" s="49">
        <v>28392</v>
      </c>
      <c r="I62" s="52">
        <v>9630566400</v>
      </c>
      <c r="J62" s="52">
        <v>339200</v>
      </c>
      <c r="K62" s="12">
        <v>3686701200</v>
      </c>
      <c r="L62" s="40" t="s">
        <v>108</v>
      </c>
      <c r="M62" s="53">
        <v>1187.5</v>
      </c>
      <c r="N62" s="40" t="s">
        <v>85</v>
      </c>
      <c r="O62" s="54">
        <v>1600</v>
      </c>
      <c r="P62" s="55">
        <v>612.5</v>
      </c>
    </row>
    <row r="63" spans="1:21" ht="14.25" customHeight="1" x14ac:dyDescent="0.15">
      <c r="A63" s="44">
        <v>830</v>
      </c>
      <c r="B63" s="30">
        <v>1</v>
      </c>
      <c r="C63" s="132">
        <v>1</v>
      </c>
      <c r="D63" s="30">
        <v>7</v>
      </c>
      <c r="E63" s="133">
        <v>0.58407079646017701</v>
      </c>
      <c r="F63" s="48">
        <v>139</v>
      </c>
      <c r="G63" s="50" t="s">
        <v>214</v>
      </c>
      <c r="H63" s="49">
        <v>28280</v>
      </c>
      <c r="I63" s="52">
        <v>9582678000</v>
      </c>
      <c r="J63" s="52">
        <v>338850</v>
      </c>
      <c r="K63" s="12">
        <v>2519748000</v>
      </c>
      <c r="L63" s="40" t="s">
        <v>142</v>
      </c>
      <c r="M63" s="53">
        <v>1500</v>
      </c>
      <c r="N63" s="40" t="s">
        <v>143</v>
      </c>
      <c r="O63" s="54">
        <v>1882.5</v>
      </c>
      <c r="P63" s="55">
        <v>495</v>
      </c>
    </row>
    <row r="64" spans="1:21" ht="14.25" customHeight="1" x14ac:dyDescent="0.15">
      <c r="A64" s="44">
        <v>616</v>
      </c>
      <c r="B64" s="30">
        <v>6</v>
      </c>
      <c r="C64" s="134">
        <v>0.80882352941176472</v>
      </c>
      <c r="D64" s="30">
        <v>2</v>
      </c>
      <c r="E64" s="135">
        <v>0.96212121212121215</v>
      </c>
      <c r="F64" s="48">
        <v>103</v>
      </c>
      <c r="G64" s="50" t="s">
        <v>93</v>
      </c>
      <c r="H64" s="49">
        <v>31160</v>
      </c>
      <c r="I64" s="52">
        <v>10437042000</v>
      </c>
      <c r="J64" s="52">
        <v>334950</v>
      </c>
      <c r="K64" s="12">
        <v>5738114000</v>
      </c>
      <c r="L64" s="40" t="s">
        <v>62</v>
      </c>
      <c r="M64" s="53">
        <v>1237.5</v>
      </c>
      <c r="N64" s="40" t="s">
        <v>178</v>
      </c>
      <c r="O64" s="54">
        <v>1443.75</v>
      </c>
      <c r="P64" s="55">
        <v>793.75</v>
      </c>
    </row>
    <row r="65" spans="1:21" ht="14.25" customHeight="1" x14ac:dyDescent="0.15">
      <c r="A65" s="44">
        <v>17</v>
      </c>
      <c r="B65" s="30">
        <v>2</v>
      </c>
      <c r="C65" s="136">
        <v>0.93370165745856348</v>
      </c>
      <c r="D65" s="30">
        <v>4</v>
      </c>
      <c r="E65" s="137">
        <v>0.72238805970149256</v>
      </c>
      <c r="F65" s="48">
        <v>3</v>
      </c>
      <c r="G65" s="50" t="s">
        <v>35</v>
      </c>
      <c r="H65" s="49">
        <v>32000</v>
      </c>
      <c r="I65" s="52">
        <v>10707840000</v>
      </c>
      <c r="J65" s="52">
        <v>334620</v>
      </c>
      <c r="K65" s="12">
        <v>3833280000</v>
      </c>
      <c r="L65" s="40" t="s">
        <v>169</v>
      </c>
      <c r="M65" s="53">
        <v>1338.75</v>
      </c>
      <c r="N65" s="40" t="s">
        <v>260</v>
      </c>
      <c r="O65" s="54">
        <v>1690</v>
      </c>
      <c r="P65" s="55">
        <v>605</v>
      </c>
    </row>
    <row r="66" spans="1:21" ht="14.25" customHeight="1" x14ac:dyDescent="0.15">
      <c r="A66" s="44">
        <v>413</v>
      </c>
      <c r="B66" s="30">
        <v>6</v>
      </c>
      <c r="C66" s="72">
        <v>0.88602941176470584</v>
      </c>
      <c r="D66" s="30">
        <v>4</v>
      </c>
      <c r="E66" s="138">
        <v>0.8582677165354331</v>
      </c>
      <c r="F66" s="48">
        <v>71</v>
      </c>
      <c r="G66" s="50" t="s">
        <v>127</v>
      </c>
      <c r="H66" s="49">
        <v>24320</v>
      </c>
      <c r="I66" s="52">
        <v>8132304000</v>
      </c>
      <c r="J66" s="52">
        <v>334387.5</v>
      </c>
      <c r="K66" s="12">
        <v>3678096000</v>
      </c>
      <c r="L66" s="40" t="s">
        <v>132</v>
      </c>
      <c r="M66" s="53">
        <v>1187.5</v>
      </c>
      <c r="N66" s="40" t="s">
        <v>225</v>
      </c>
      <c r="O66" s="54">
        <v>1506.25</v>
      </c>
      <c r="P66" s="55">
        <v>681.25</v>
      </c>
    </row>
    <row r="67" spans="1:21" ht="14.25" customHeight="1" x14ac:dyDescent="0.15">
      <c r="A67" s="44">
        <v>15</v>
      </c>
      <c r="B67" s="30">
        <v>3</v>
      </c>
      <c r="C67" s="139">
        <v>0.93232044198895025</v>
      </c>
      <c r="D67" s="30">
        <v>3</v>
      </c>
      <c r="E67" s="140">
        <v>0.91791044776119401</v>
      </c>
      <c r="F67" s="48">
        <v>3</v>
      </c>
      <c r="G67" s="50" t="s">
        <v>35</v>
      </c>
      <c r="H67" s="49">
        <v>32000</v>
      </c>
      <c r="I67" s="52">
        <v>10692000000</v>
      </c>
      <c r="J67" s="52">
        <v>334125</v>
      </c>
      <c r="K67" s="12">
        <v>4870800000</v>
      </c>
      <c r="L67" s="40" t="s">
        <v>137</v>
      </c>
      <c r="M67" s="53">
        <v>1275</v>
      </c>
      <c r="N67" s="40" t="s">
        <v>96</v>
      </c>
      <c r="O67" s="54">
        <v>1687.5</v>
      </c>
      <c r="P67" s="55">
        <v>768.75</v>
      </c>
    </row>
    <row r="68" spans="1:21" ht="14.25" customHeight="1" x14ac:dyDescent="0.15">
      <c r="A68" s="44">
        <v>546</v>
      </c>
      <c r="B68" s="30">
        <v>2</v>
      </c>
      <c r="C68" s="141">
        <v>0.96382978723404256</v>
      </c>
      <c r="D68" s="30">
        <v>5</v>
      </c>
      <c r="E68" s="47">
        <v>0.79322033898305089</v>
      </c>
      <c r="F68" s="48">
        <v>91</v>
      </c>
      <c r="G68" s="50" t="s">
        <v>158</v>
      </c>
      <c r="H68" s="49">
        <v>19600</v>
      </c>
      <c r="I68" s="52">
        <v>6525918000</v>
      </c>
      <c r="J68" s="52">
        <v>332955</v>
      </c>
      <c r="K68" s="12">
        <v>2247336000</v>
      </c>
      <c r="L68" s="40" t="s">
        <v>203</v>
      </c>
      <c r="M68" s="53">
        <v>1383.75</v>
      </c>
      <c r="N68" s="40" t="s">
        <v>143</v>
      </c>
      <c r="O68" s="54">
        <v>1698.75</v>
      </c>
      <c r="P68" s="55">
        <v>585</v>
      </c>
    </row>
    <row r="69" spans="1:21" ht="14.25" customHeight="1" x14ac:dyDescent="0.15">
      <c r="A69" s="143">
        <v>569</v>
      </c>
      <c r="B69" s="144">
        <v>2</v>
      </c>
      <c r="C69" s="145">
        <v>0.95307917888563054</v>
      </c>
      <c r="D69" s="144">
        <v>4</v>
      </c>
      <c r="E69" s="146">
        <v>0.8651079136690647</v>
      </c>
      <c r="F69" s="147">
        <v>94</v>
      </c>
      <c r="G69" s="148" t="s">
        <v>164</v>
      </c>
      <c r="H69" s="149">
        <v>18720</v>
      </c>
      <c r="I69" s="150">
        <v>6205680000</v>
      </c>
      <c r="J69" s="150">
        <v>331500</v>
      </c>
      <c r="K69" s="151">
        <v>2296101600</v>
      </c>
      <c r="L69" s="122" t="s">
        <v>223</v>
      </c>
      <c r="M69" s="152">
        <v>1443.75</v>
      </c>
      <c r="N69" s="153" t="s">
        <v>275</v>
      </c>
      <c r="O69" s="154">
        <v>1625</v>
      </c>
      <c r="P69" s="155">
        <v>601.25</v>
      </c>
      <c r="Q69" s="112"/>
      <c r="R69" s="112"/>
      <c r="S69" s="112"/>
      <c r="T69" s="112"/>
      <c r="U69" s="112"/>
    </row>
    <row r="70" spans="1:21" ht="14.25" customHeight="1" x14ac:dyDescent="0.15">
      <c r="A70" s="44">
        <v>705</v>
      </c>
      <c r="B70" s="30">
        <v>1</v>
      </c>
      <c r="C70" s="156">
        <v>1</v>
      </c>
      <c r="D70" s="30">
        <v>2</v>
      </c>
      <c r="E70" s="47">
        <v>0.97536945812807885</v>
      </c>
      <c r="F70" s="48">
        <v>117</v>
      </c>
      <c r="G70" s="50" t="s">
        <v>190</v>
      </c>
      <c r="H70" s="49">
        <v>16500</v>
      </c>
      <c r="I70" s="52">
        <v>5466780000</v>
      </c>
      <c r="J70" s="52">
        <v>331320</v>
      </c>
      <c r="K70" s="12">
        <v>1437480000</v>
      </c>
      <c r="L70" s="40" t="s">
        <v>142</v>
      </c>
      <c r="M70" s="53">
        <v>1500</v>
      </c>
      <c r="N70" s="40" t="s">
        <v>143</v>
      </c>
      <c r="O70" s="54">
        <v>1882.5</v>
      </c>
      <c r="P70" s="55">
        <v>495</v>
      </c>
    </row>
    <row r="71" spans="1:21" ht="14.25" customHeight="1" x14ac:dyDescent="0.15">
      <c r="A71" s="44">
        <v>35</v>
      </c>
      <c r="B71" s="30">
        <v>4</v>
      </c>
      <c r="C71" s="93">
        <v>0.85109289617486339</v>
      </c>
      <c r="D71" s="30">
        <v>6</v>
      </c>
      <c r="E71" s="158">
        <v>0.75045871559633026</v>
      </c>
      <c r="F71" s="48">
        <v>6</v>
      </c>
      <c r="G71" s="50" t="s">
        <v>39</v>
      </c>
      <c r="H71" s="49">
        <v>28392</v>
      </c>
      <c r="I71" s="52">
        <v>9374754480</v>
      </c>
      <c r="J71" s="52">
        <v>330190</v>
      </c>
      <c r="K71" s="12">
        <v>3077266920</v>
      </c>
      <c r="L71" s="40" t="s">
        <v>105</v>
      </c>
      <c r="M71" s="53">
        <v>1496.25</v>
      </c>
      <c r="N71" s="40" t="s">
        <v>66</v>
      </c>
      <c r="O71" s="54">
        <v>1557.5</v>
      </c>
      <c r="P71" s="55">
        <v>511.25</v>
      </c>
    </row>
    <row r="72" spans="1:21" ht="14.25" customHeight="1" x14ac:dyDescent="0.15">
      <c r="A72" s="44">
        <v>16</v>
      </c>
      <c r="B72" s="30">
        <v>4</v>
      </c>
      <c r="C72" s="160">
        <v>0.91988950276243098</v>
      </c>
      <c r="D72" s="30">
        <v>6</v>
      </c>
      <c r="E72" s="161">
        <v>0.67313432835820897</v>
      </c>
      <c r="F72" s="48">
        <v>3</v>
      </c>
      <c r="G72" s="50" t="s">
        <v>35</v>
      </c>
      <c r="H72" s="49">
        <v>32000</v>
      </c>
      <c r="I72" s="52">
        <v>10549440000</v>
      </c>
      <c r="J72" s="52">
        <v>329670</v>
      </c>
      <c r="K72" s="12">
        <v>3571920000</v>
      </c>
      <c r="L72" s="40" t="s">
        <v>169</v>
      </c>
      <c r="M72" s="53">
        <v>1338.75</v>
      </c>
      <c r="N72" s="40" t="s">
        <v>208</v>
      </c>
      <c r="O72" s="54">
        <v>1665</v>
      </c>
      <c r="P72" s="55">
        <v>563.75</v>
      </c>
    </row>
    <row r="73" spans="1:21" ht="14.25" customHeight="1" x14ac:dyDescent="0.15">
      <c r="A73" s="44">
        <v>374</v>
      </c>
      <c r="B73" s="30">
        <v>1</v>
      </c>
      <c r="C73" s="45">
        <v>1</v>
      </c>
      <c r="D73" s="30">
        <v>4</v>
      </c>
      <c r="E73" s="162">
        <v>0.68333333333333335</v>
      </c>
      <c r="F73" s="48">
        <v>65</v>
      </c>
      <c r="G73" s="50" t="s">
        <v>120</v>
      </c>
      <c r="H73" s="49">
        <v>16720</v>
      </c>
      <c r="I73" s="52">
        <v>5500671000</v>
      </c>
      <c r="J73" s="52">
        <v>328987.5</v>
      </c>
      <c r="K73" s="12">
        <v>1753217400</v>
      </c>
      <c r="L73" s="40" t="s">
        <v>52</v>
      </c>
      <c r="M73" s="53">
        <v>1531.25</v>
      </c>
      <c r="N73" s="40" t="s">
        <v>56</v>
      </c>
      <c r="O73" s="54">
        <v>1768.75</v>
      </c>
      <c r="P73" s="55">
        <v>563.75</v>
      </c>
    </row>
    <row r="74" spans="1:21" ht="14.25" customHeight="1" x14ac:dyDescent="0.15">
      <c r="A74" s="44">
        <v>185</v>
      </c>
      <c r="B74" s="30">
        <v>2</v>
      </c>
      <c r="C74" s="163">
        <v>0.90960451977401124</v>
      </c>
      <c r="D74" s="30">
        <v>3</v>
      </c>
      <c r="E74" s="65">
        <v>0.89051094890510951</v>
      </c>
      <c r="F74" s="48">
        <v>34</v>
      </c>
      <c r="G74" s="50" t="s">
        <v>80</v>
      </c>
      <c r="H74" s="49">
        <v>27540</v>
      </c>
      <c r="I74" s="52">
        <v>9045237600</v>
      </c>
      <c r="J74" s="52">
        <v>328440</v>
      </c>
      <c r="K74" s="12">
        <v>3427077600</v>
      </c>
      <c r="L74" s="40" t="s">
        <v>160</v>
      </c>
      <c r="M74" s="53">
        <v>1425</v>
      </c>
      <c r="N74" s="40" t="s">
        <v>285</v>
      </c>
      <c r="O74" s="54">
        <v>1610</v>
      </c>
      <c r="P74" s="55">
        <v>610</v>
      </c>
    </row>
    <row r="75" spans="1:21" ht="14.25" customHeight="1" x14ac:dyDescent="0.15">
      <c r="A75" s="44">
        <v>791</v>
      </c>
      <c r="B75" s="30">
        <v>1</v>
      </c>
      <c r="C75" s="45">
        <v>1</v>
      </c>
      <c r="D75" s="30">
        <v>5</v>
      </c>
      <c r="E75" s="164">
        <v>0.72835820895522385</v>
      </c>
      <c r="F75" s="48">
        <v>131</v>
      </c>
      <c r="G75" s="50" t="s">
        <v>206</v>
      </c>
      <c r="H75" s="49">
        <v>49400</v>
      </c>
      <c r="I75" s="52">
        <v>16194555000</v>
      </c>
      <c r="J75" s="52">
        <v>327825</v>
      </c>
      <c r="K75" s="12">
        <v>5604924000</v>
      </c>
      <c r="L75" s="40" t="s">
        <v>203</v>
      </c>
      <c r="M75" s="53">
        <v>1383.75</v>
      </c>
      <c r="N75" s="40" t="s">
        <v>163</v>
      </c>
      <c r="O75" s="54">
        <v>1762.5</v>
      </c>
      <c r="P75" s="55">
        <v>610</v>
      </c>
    </row>
    <row r="76" spans="1:21" ht="14.25" customHeight="1" x14ac:dyDescent="0.15">
      <c r="A76" s="44">
        <v>184</v>
      </c>
      <c r="B76" s="30">
        <v>3</v>
      </c>
      <c r="C76" s="165">
        <v>0.90677966101694918</v>
      </c>
      <c r="D76" s="30">
        <v>2</v>
      </c>
      <c r="E76" s="166">
        <v>0.91240875912408759</v>
      </c>
      <c r="F76" s="48">
        <v>34</v>
      </c>
      <c r="G76" s="50" t="s">
        <v>80</v>
      </c>
      <c r="H76" s="49">
        <v>27540</v>
      </c>
      <c r="I76" s="52">
        <v>9017146800</v>
      </c>
      <c r="J76" s="52">
        <v>327420</v>
      </c>
      <c r="K76" s="12">
        <v>3511350000</v>
      </c>
      <c r="L76" s="40" t="s">
        <v>160</v>
      </c>
      <c r="M76" s="53">
        <v>1425</v>
      </c>
      <c r="N76" s="40" t="s">
        <v>275</v>
      </c>
      <c r="O76" s="54">
        <v>1605</v>
      </c>
      <c r="P76" s="55">
        <v>625</v>
      </c>
    </row>
    <row r="77" spans="1:21" ht="14.25" customHeight="1" x14ac:dyDescent="0.15">
      <c r="A77" s="44">
        <v>251</v>
      </c>
      <c r="B77" s="30">
        <v>3</v>
      </c>
      <c r="C77" s="167">
        <v>0.95220588235294112</v>
      </c>
      <c r="D77" s="30">
        <v>1</v>
      </c>
      <c r="E77" s="168">
        <v>1</v>
      </c>
      <c r="F77" s="48">
        <v>45</v>
      </c>
      <c r="G77" s="50" t="s">
        <v>95</v>
      </c>
      <c r="H77" s="49">
        <v>28500</v>
      </c>
      <c r="I77" s="52">
        <v>9319143750</v>
      </c>
      <c r="J77" s="52">
        <v>326987.5</v>
      </c>
      <c r="K77" s="12">
        <v>4821487500</v>
      </c>
      <c r="L77" s="40" t="s">
        <v>137</v>
      </c>
      <c r="M77" s="53">
        <v>1275</v>
      </c>
      <c r="N77" s="40" t="s">
        <v>260</v>
      </c>
      <c r="O77" s="54">
        <v>1618.75</v>
      </c>
      <c r="P77" s="55">
        <v>837.5</v>
      </c>
    </row>
    <row r="78" spans="1:21" ht="14.25" customHeight="1" x14ac:dyDescent="0.15">
      <c r="A78" s="44">
        <v>165</v>
      </c>
      <c r="B78" s="30">
        <v>1</v>
      </c>
      <c r="C78" s="45">
        <v>1</v>
      </c>
      <c r="D78" s="30">
        <v>1</v>
      </c>
      <c r="E78" s="47">
        <v>1</v>
      </c>
      <c r="F78" s="48">
        <v>31</v>
      </c>
      <c r="G78" s="50" t="s">
        <v>77</v>
      </c>
      <c r="H78" s="49">
        <v>34200</v>
      </c>
      <c r="I78" s="52">
        <v>11138256000</v>
      </c>
      <c r="J78" s="52">
        <v>325680</v>
      </c>
      <c r="K78" s="12">
        <v>4310568000</v>
      </c>
      <c r="L78" s="40" t="s">
        <v>160</v>
      </c>
      <c r="M78" s="53">
        <v>1425</v>
      </c>
      <c r="N78" s="40" t="s">
        <v>161</v>
      </c>
      <c r="O78" s="54">
        <v>1770</v>
      </c>
      <c r="P78" s="55">
        <v>685</v>
      </c>
    </row>
    <row r="79" spans="1:21" ht="14.25" customHeight="1" x14ac:dyDescent="0.15">
      <c r="A79" s="44">
        <v>471</v>
      </c>
      <c r="B79" s="30">
        <v>1</v>
      </c>
      <c r="C79" s="169">
        <v>1</v>
      </c>
      <c r="D79" s="30">
        <v>4</v>
      </c>
      <c r="E79" s="171">
        <v>0.64242424242424245</v>
      </c>
      <c r="F79" s="48">
        <v>80</v>
      </c>
      <c r="G79" s="50" t="s">
        <v>138</v>
      </c>
      <c r="H79" s="49">
        <v>37620</v>
      </c>
      <c r="I79" s="52">
        <v>12217471200</v>
      </c>
      <c r="J79" s="52">
        <v>324760</v>
      </c>
      <c r="K79" s="12">
        <v>3668702400</v>
      </c>
      <c r="L79" s="40" t="s">
        <v>142</v>
      </c>
      <c r="M79" s="53">
        <v>1500</v>
      </c>
      <c r="N79" s="40" t="s">
        <v>56</v>
      </c>
      <c r="O79" s="54">
        <v>1765</v>
      </c>
      <c r="P79" s="55">
        <v>530</v>
      </c>
    </row>
    <row r="80" spans="1:21" ht="14.25" customHeight="1" x14ac:dyDescent="0.15">
      <c r="A80" s="44">
        <v>550</v>
      </c>
      <c r="B80" s="30">
        <v>3</v>
      </c>
      <c r="C80" s="173">
        <v>0.93971631205673756</v>
      </c>
      <c r="D80" s="30">
        <v>1</v>
      </c>
      <c r="E80" s="174">
        <v>1</v>
      </c>
      <c r="F80" s="48">
        <v>91</v>
      </c>
      <c r="G80" s="50" t="s">
        <v>158</v>
      </c>
      <c r="H80" s="49">
        <v>19600</v>
      </c>
      <c r="I80" s="52">
        <v>6362650000</v>
      </c>
      <c r="J80" s="52">
        <v>324625</v>
      </c>
      <c r="K80" s="12">
        <v>2833180000</v>
      </c>
      <c r="L80" s="40" t="s">
        <v>222</v>
      </c>
      <c r="M80" s="53">
        <v>1331.25</v>
      </c>
      <c r="N80" s="40" t="s">
        <v>163</v>
      </c>
      <c r="O80" s="54">
        <v>1656.25</v>
      </c>
      <c r="P80" s="55">
        <v>737.5</v>
      </c>
    </row>
    <row r="81" spans="1:21" ht="14.25" customHeight="1" x14ac:dyDescent="0.15">
      <c r="A81" s="143">
        <v>783</v>
      </c>
      <c r="B81" s="144">
        <v>1</v>
      </c>
      <c r="C81" s="175">
        <v>1</v>
      </c>
      <c r="D81" s="144">
        <v>3</v>
      </c>
      <c r="E81" s="176">
        <v>0.96288209606986896</v>
      </c>
      <c r="F81" s="147">
        <v>130</v>
      </c>
      <c r="G81" s="148" t="s">
        <v>205</v>
      </c>
      <c r="H81" s="149">
        <v>37240</v>
      </c>
      <c r="I81" s="150">
        <v>12055034880</v>
      </c>
      <c r="J81" s="150">
        <v>323712</v>
      </c>
      <c r="K81" s="151">
        <v>3153185280</v>
      </c>
      <c r="L81" s="122" t="s">
        <v>59</v>
      </c>
      <c r="M81" s="152">
        <v>1200</v>
      </c>
      <c r="N81" s="122" t="s">
        <v>143</v>
      </c>
      <c r="O81" s="154">
        <v>1686</v>
      </c>
      <c r="P81" s="155">
        <v>441</v>
      </c>
      <c r="Q81" s="112"/>
      <c r="R81" s="112"/>
      <c r="S81" s="112"/>
      <c r="T81" s="112"/>
      <c r="U81" s="112"/>
    </row>
    <row r="82" spans="1:21" ht="14.25" customHeight="1" x14ac:dyDescent="0.15">
      <c r="A82" s="44">
        <v>786</v>
      </c>
      <c r="B82" s="30">
        <v>1</v>
      </c>
      <c r="C82" s="177">
        <v>1</v>
      </c>
      <c r="D82" s="30">
        <v>3</v>
      </c>
      <c r="E82" s="178">
        <v>0.96288209606986896</v>
      </c>
      <c r="F82" s="48">
        <v>130</v>
      </c>
      <c r="G82" s="50" t="s">
        <v>205</v>
      </c>
      <c r="H82" s="49">
        <v>37240</v>
      </c>
      <c r="I82" s="52">
        <v>12055034880</v>
      </c>
      <c r="J82" s="52">
        <v>323712</v>
      </c>
      <c r="K82" s="12">
        <v>3153185280</v>
      </c>
      <c r="L82" s="40" t="s">
        <v>102</v>
      </c>
      <c r="M82" s="53">
        <v>1200</v>
      </c>
      <c r="N82" s="40" t="s">
        <v>143</v>
      </c>
      <c r="O82" s="54">
        <v>1686</v>
      </c>
      <c r="P82" s="55">
        <v>441</v>
      </c>
    </row>
    <row r="83" spans="1:21" ht="14.25" customHeight="1" x14ac:dyDescent="0.15">
      <c r="A83" s="112">
        <v>891</v>
      </c>
      <c r="B83" s="113">
        <v>9</v>
      </c>
      <c r="C83" s="114">
        <v>0.8936170212765957</v>
      </c>
      <c r="D83" s="115">
        <v>9</v>
      </c>
      <c r="E83" s="116">
        <v>0.80896686159844056</v>
      </c>
      <c r="F83" s="117">
        <v>151</v>
      </c>
      <c r="G83" s="117" t="s">
        <v>155</v>
      </c>
      <c r="H83" s="118">
        <v>44000</v>
      </c>
      <c r="I83" s="119">
        <v>14229600000</v>
      </c>
      <c r="J83" s="120">
        <v>323400</v>
      </c>
      <c r="K83" s="121">
        <v>4017200000</v>
      </c>
      <c r="L83" s="122" t="s">
        <v>156</v>
      </c>
      <c r="M83" s="117">
        <v>1295</v>
      </c>
      <c r="N83" s="123" t="s">
        <v>323</v>
      </c>
      <c r="O83" s="113">
        <v>1470</v>
      </c>
      <c r="P83" s="113">
        <v>415</v>
      </c>
      <c r="Q83" s="112"/>
      <c r="R83" s="112"/>
      <c r="S83" s="112"/>
      <c r="T83" s="112"/>
      <c r="U83" s="112"/>
    </row>
    <row r="84" spans="1:21" ht="14.25" customHeight="1" x14ac:dyDescent="0.15">
      <c r="A84" s="44">
        <v>265</v>
      </c>
      <c r="B84" s="30">
        <v>1</v>
      </c>
      <c r="C84" s="179">
        <v>1</v>
      </c>
      <c r="D84" s="30">
        <v>1</v>
      </c>
      <c r="E84" s="180">
        <v>1</v>
      </c>
      <c r="F84" s="48">
        <v>47</v>
      </c>
      <c r="G84" s="50" t="s">
        <v>98</v>
      </c>
      <c r="H84" s="49">
        <v>20400</v>
      </c>
      <c r="I84" s="52">
        <v>6568290000</v>
      </c>
      <c r="J84" s="52">
        <v>321975</v>
      </c>
      <c r="K84" s="12">
        <v>1735020000</v>
      </c>
      <c r="L84" s="40" t="s">
        <v>242</v>
      </c>
      <c r="M84" s="53">
        <v>1387.5</v>
      </c>
      <c r="N84" s="40" t="s">
        <v>96</v>
      </c>
      <c r="O84" s="54">
        <v>1987.5</v>
      </c>
      <c r="P84" s="55">
        <v>525</v>
      </c>
    </row>
    <row r="85" spans="1:21" ht="14.25" customHeight="1" x14ac:dyDescent="0.15">
      <c r="A85" s="44">
        <v>254</v>
      </c>
      <c r="B85" s="30">
        <v>4</v>
      </c>
      <c r="C85" s="181">
        <v>0.9375</v>
      </c>
      <c r="D85" s="30">
        <v>3</v>
      </c>
      <c r="E85" s="182">
        <v>0.87313432835820892</v>
      </c>
      <c r="F85" s="48">
        <v>45</v>
      </c>
      <c r="G85" s="50" t="s">
        <v>95</v>
      </c>
      <c r="H85" s="49">
        <v>28500</v>
      </c>
      <c r="I85" s="52">
        <v>9175218750</v>
      </c>
      <c r="J85" s="52">
        <v>321937.5</v>
      </c>
      <c r="K85" s="12">
        <v>4209806250</v>
      </c>
      <c r="L85" s="40" t="s">
        <v>132</v>
      </c>
      <c r="M85" s="53">
        <v>1187.5</v>
      </c>
      <c r="N85" s="40" t="s">
        <v>260</v>
      </c>
      <c r="O85" s="54">
        <v>1593.75</v>
      </c>
      <c r="P85" s="55">
        <v>731.25</v>
      </c>
    </row>
    <row r="86" spans="1:21" ht="14.25" customHeight="1" x14ac:dyDescent="0.15">
      <c r="A86">
        <v>859</v>
      </c>
      <c r="B86" s="28">
        <v>2</v>
      </c>
      <c r="C86" s="29">
        <v>0.92056737588652482</v>
      </c>
      <c r="D86" s="31">
        <v>1</v>
      </c>
      <c r="E86" s="33">
        <v>1</v>
      </c>
      <c r="F86" s="35">
        <v>144</v>
      </c>
      <c r="G86" s="35" t="s">
        <v>202</v>
      </c>
      <c r="H86" s="36">
        <v>43560</v>
      </c>
      <c r="I86" s="37">
        <v>13993867800</v>
      </c>
      <c r="J86" s="38">
        <v>321255</v>
      </c>
      <c r="K86" s="39">
        <v>5616953100</v>
      </c>
      <c r="L86" s="40" t="s">
        <v>203</v>
      </c>
      <c r="M86" s="35">
        <v>1383.75</v>
      </c>
      <c r="N86" s="40" t="s">
        <v>224</v>
      </c>
      <c r="O86" s="28">
        <v>1622.5</v>
      </c>
      <c r="P86" s="28">
        <v>651.25</v>
      </c>
    </row>
    <row r="87" spans="1:21" ht="14.25" customHeight="1" x14ac:dyDescent="0.15">
      <c r="A87" s="44">
        <v>168</v>
      </c>
      <c r="B87" s="30">
        <v>2</v>
      </c>
      <c r="C87" s="183">
        <v>0.98531073446327688</v>
      </c>
      <c r="D87" s="30">
        <v>4</v>
      </c>
      <c r="E87" s="184">
        <v>0.6802919708029197</v>
      </c>
      <c r="F87" s="48">
        <v>31</v>
      </c>
      <c r="G87" s="50" t="s">
        <v>77</v>
      </c>
      <c r="H87" s="49">
        <v>34200</v>
      </c>
      <c r="I87" s="52">
        <v>10974643200</v>
      </c>
      <c r="J87" s="52">
        <v>320896</v>
      </c>
      <c r="K87" s="12">
        <v>2932444800</v>
      </c>
      <c r="L87" s="40" t="s">
        <v>102</v>
      </c>
      <c r="M87" s="53">
        <v>1200</v>
      </c>
      <c r="N87" s="40" t="s">
        <v>161</v>
      </c>
      <c r="O87" s="54">
        <v>1744</v>
      </c>
      <c r="P87" s="55">
        <v>466</v>
      </c>
    </row>
    <row r="88" spans="1:21" ht="14.25" customHeight="1" x14ac:dyDescent="0.15">
      <c r="A88" s="44">
        <v>14</v>
      </c>
      <c r="B88" s="30">
        <v>5</v>
      </c>
      <c r="C88" s="185">
        <v>0.89433701657458564</v>
      </c>
      <c r="D88" s="30">
        <v>1</v>
      </c>
      <c r="E88" s="47">
        <v>1</v>
      </c>
      <c r="F88" s="48">
        <v>3</v>
      </c>
      <c r="G88" s="50" t="s">
        <v>35</v>
      </c>
      <c r="H88" s="49">
        <v>32000</v>
      </c>
      <c r="I88" s="52">
        <v>10256400000</v>
      </c>
      <c r="J88" s="52">
        <v>320512.5</v>
      </c>
      <c r="K88" s="12">
        <v>5306400000</v>
      </c>
      <c r="L88" s="40" t="s">
        <v>137</v>
      </c>
      <c r="M88" s="53">
        <v>1275</v>
      </c>
      <c r="N88" s="40" t="s">
        <v>260</v>
      </c>
      <c r="O88" s="54">
        <v>1618.75</v>
      </c>
      <c r="P88" s="55">
        <v>837.5</v>
      </c>
    </row>
    <row r="89" spans="1:21" ht="14.25" customHeight="1" x14ac:dyDescent="0.15">
      <c r="A89" s="44">
        <v>461</v>
      </c>
      <c r="B89" s="30">
        <v>1</v>
      </c>
      <c r="C89" s="186">
        <v>1</v>
      </c>
      <c r="D89" s="30">
        <v>2</v>
      </c>
      <c r="E89" s="187">
        <v>0.96078431372549022</v>
      </c>
      <c r="F89" s="48">
        <v>78</v>
      </c>
      <c r="G89" s="50" t="s">
        <v>135</v>
      </c>
      <c r="H89" s="49">
        <v>22100</v>
      </c>
      <c r="I89" s="52">
        <v>7072000000</v>
      </c>
      <c r="J89" s="52">
        <v>320000</v>
      </c>
      <c r="K89" s="12">
        <v>2707250000</v>
      </c>
      <c r="L89" s="40" t="s">
        <v>108</v>
      </c>
      <c r="M89" s="53">
        <v>1187.5</v>
      </c>
      <c r="N89" s="40" t="s">
        <v>85</v>
      </c>
      <c r="O89" s="54">
        <v>1600</v>
      </c>
      <c r="P89" s="55">
        <v>612.5</v>
      </c>
    </row>
    <row r="90" spans="1:21" ht="14.25" customHeight="1" x14ac:dyDescent="0.15">
      <c r="A90" s="44">
        <v>766</v>
      </c>
      <c r="B90" s="30">
        <v>2</v>
      </c>
      <c r="C90" s="57">
        <v>0.93359375</v>
      </c>
      <c r="D90" s="30">
        <v>1</v>
      </c>
      <c r="E90" s="47">
        <v>1</v>
      </c>
      <c r="F90" s="48">
        <v>126</v>
      </c>
      <c r="G90" s="50" t="s">
        <v>198</v>
      </c>
      <c r="H90" s="49">
        <v>20540</v>
      </c>
      <c r="I90" s="52">
        <v>6565867750</v>
      </c>
      <c r="J90" s="52">
        <v>319662.5</v>
      </c>
      <c r="K90" s="12">
        <v>2994475250</v>
      </c>
      <c r="L90" s="40" t="s">
        <v>108</v>
      </c>
      <c r="M90" s="53">
        <v>1187.5</v>
      </c>
      <c r="N90" s="40" t="s">
        <v>114</v>
      </c>
      <c r="O90" s="54">
        <v>1493.75</v>
      </c>
      <c r="P90" s="55">
        <v>681.25</v>
      </c>
    </row>
    <row r="91" spans="1:21" ht="14.25" customHeight="1" x14ac:dyDescent="0.15">
      <c r="A91" s="44">
        <v>33</v>
      </c>
      <c r="B91" s="30">
        <v>5</v>
      </c>
      <c r="C91" s="188">
        <v>0.81625683060109289</v>
      </c>
      <c r="D91" s="30">
        <v>1</v>
      </c>
      <c r="E91" s="47">
        <v>1</v>
      </c>
      <c r="F91" s="48">
        <v>6</v>
      </c>
      <c r="G91" s="50" t="s">
        <v>39</v>
      </c>
      <c r="H91" s="49">
        <v>28392</v>
      </c>
      <c r="I91" s="52">
        <v>8991036600</v>
      </c>
      <c r="J91" s="52">
        <v>316675</v>
      </c>
      <c r="K91" s="12">
        <v>4100514600</v>
      </c>
      <c r="L91" s="40" t="s">
        <v>108</v>
      </c>
      <c r="M91" s="53">
        <v>1187.5</v>
      </c>
      <c r="N91" s="40" t="s">
        <v>114</v>
      </c>
      <c r="O91" s="54">
        <v>1493.75</v>
      </c>
      <c r="P91" s="55">
        <v>681.25</v>
      </c>
    </row>
    <row r="92" spans="1:21" ht="14.25" customHeight="1" x14ac:dyDescent="0.15">
      <c r="A92">
        <v>889</v>
      </c>
      <c r="B92" s="28">
        <v>10</v>
      </c>
      <c r="C92" s="29">
        <v>0.8741641337386018</v>
      </c>
      <c r="D92" s="31">
        <v>4</v>
      </c>
      <c r="E92" s="33">
        <v>0.94346978557504868</v>
      </c>
      <c r="F92" s="35">
        <v>151</v>
      </c>
      <c r="G92" s="35" t="s">
        <v>155</v>
      </c>
      <c r="H92" s="36">
        <v>44000</v>
      </c>
      <c r="I92" s="37">
        <v>13919840000</v>
      </c>
      <c r="J92" s="38">
        <v>316360</v>
      </c>
      <c r="K92" s="39">
        <v>4685120000</v>
      </c>
      <c r="L92" s="40" t="s">
        <v>156</v>
      </c>
      <c r="M92" s="35">
        <v>1295</v>
      </c>
      <c r="N92" s="77" t="s">
        <v>60</v>
      </c>
      <c r="O92" s="28">
        <v>1438</v>
      </c>
      <c r="P92" s="28">
        <v>484</v>
      </c>
    </row>
    <row r="93" spans="1:21" ht="14.25" customHeight="1" x14ac:dyDescent="0.15">
      <c r="A93" s="44">
        <v>549</v>
      </c>
      <c r="B93" s="30">
        <v>4</v>
      </c>
      <c r="C93" s="189">
        <v>0.91489361702127658</v>
      </c>
      <c r="D93" s="30">
        <v>2</v>
      </c>
      <c r="E93" s="190">
        <v>0.96610169491525422</v>
      </c>
      <c r="F93" s="48">
        <v>91</v>
      </c>
      <c r="G93" s="50" t="s">
        <v>158</v>
      </c>
      <c r="H93" s="49">
        <v>19600</v>
      </c>
      <c r="I93" s="52">
        <v>6194580000</v>
      </c>
      <c r="J93" s="52">
        <v>316050</v>
      </c>
      <c r="K93" s="12">
        <v>2737140000</v>
      </c>
      <c r="L93" s="40" t="s">
        <v>222</v>
      </c>
      <c r="M93" s="53">
        <v>1331.25</v>
      </c>
      <c r="N93" s="40" t="s">
        <v>143</v>
      </c>
      <c r="O93" s="54">
        <v>1612.5</v>
      </c>
      <c r="P93" s="55">
        <v>712.5</v>
      </c>
    </row>
    <row r="94" spans="1:21" ht="14.25" customHeight="1" x14ac:dyDescent="0.15">
      <c r="A94" s="44">
        <v>804</v>
      </c>
      <c r="B94" s="30">
        <v>2</v>
      </c>
      <c r="C94" s="160">
        <v>0.90239043824701193</v>
      </c>
      <c r="D94" s="30">
        <v>3</v>
      </c>
      <c r="E94" s="191">
        <v>0.93078758949880669</v>
      </c>
      <c r="F94" s="48">
        <v>134</v>
      </c>
      <c r="G94" s="50" t="s">
        <v>200</v>
      </c>
      <c r="H94" s="49">
        <v>43680</v>
      </c>
      <c r="I94" s="52">
        <v>13801460400</v>
      </c>
      <c r="J94" s="52">
        <v>315967.5</v>
      </c>
      <c r="K94" s="12">
        <v>3960684000</v>
      </c>
      <c r="L94" s="40" t="s">
        <v>142</v>
      </c>
      <c r="M94" s="53">
        <v>1500</v>
      </c>
      <c r="N94" s="40" t="s">
        <v>305</v>
      </c>
      <c r="O94" s="54">
        <v>1698.75</v>
      </c>
      <c r="P94" s="55">
        <v>487.5</v>
      </c>
    </row>
    <row r="95" spans="1:21" ht="14.25" customHeight="1" x14ac:dyDescent="0.15">
      <c r="A95" s="143">
        <v>448</v>
      </c>
      <c r="B95" s="144">
        <v>1</v>
      </c>
      <c r="C95" s="192">
        <v>1</v>
      </c>
      <c r="D95" s="144">
        <v>7</v>
      </c>
      <c r="E95" s="193">
        <v>0.6776859504132231</v>
      </c>
      <c r="F95" s="147">
        <v>76</v>
      </c>
      <c r="G95" s="148" t="s">
        <v>133</v>
      </c>
      <c r="H95" s="149">
        <v>31680</v>
      </c>
      <c r="I95" s="150">
        <v>9980467200</v>
      </c>
      <c r="J95" s="150">
        <v>315040</v>
      </c>
      <c r="K95" s="151">
        <v>2857536000</v>
      </c>
      <c r="L95" s="122" t="s">
        <v>254</v>
      </c>
      <c r="M95" s="152">
        <v>1357.5</v>
      </c>
      <c r="N95" s="122" t="s">
        <v>161</v>
      </c>
      <c r="O95" s="154">
        <v>1790</v>
      </c>
      <c r="P95" s="155">
        <v>512.5</v>
      </c>
      <c r="Q95" s="112"/>
      <c r="R95" s="112"/>
      <c r="S95" s="112"/>
      <c r="T95" s="112"/>
      <c r="U95" s="112"/>
    </row>
    <row r="96" spans="1:21" ht="14.25" customHeight="1" x14ac:dyDescent="0.15">
      <c r="A96" s="44">
        <v>54</v>
      </c>
      <c r="B96" s="30">
        <v>2</v>
      </c>
      <c r="C96" s="194">
        <v>0.89561752988047805</v>
      </c>
      <c r="D96" s="30">
        <v>6</v>
      </c>
      <c r="E96" s="195">
        <v>0.76363636363636367</v>
      </c>
      <c r="F96" s="48">
        <v>9</v>
      </c>
      <c r="G96" s="50" t="s">
        <v>44</v>
      </c>
      <c r="H96" s="49">
        <v>35076</v>
      </c>
      <c r="I96" s="52">
        <v>10999693296</v>
      </c>
      <c r="J96" s="52">
        <v>313596</v>
      </c>
      <c r="K96" s="12">
        <v>2877143976</v>
      </c>
      <c r="L96" s="40" t="s">
        <v>102</v>
      </c>
      <c r="M96" s="53">
        <v>1200</v>
      </c>
      <c r="N96" s="40" t="s">
        <v>143</v>
      </c>
      <c r="O96" s="54">
        <v>1686</v>
      </c>
      <c r="P96" s="55">
        <v>441</v>
      </c>
    </row>
    <row r="97" spans="1:21" ht="14.25" customHeight="1" x14ac:dyDescent="0.15">
      <c r="A97" s="44">
        <v>137</v>
      </c>
      <c r="B97" s="30">
        <v>2</v>
      </c>
      <c r="C97" s="196">
        <v>0.92047128129602351</v>
      </c>
      <c r="D97" s="30">
        <v>5</v>
      </c>
      <c r="E97" s="158">
        <v>0.76604554865424435</v>
      </c>
      <c r="F97" s="48">
        <v>26</v>
      </c>
      <c r="G97" s="50" t="s">
        <v>71</v>
      </c>
      <c r="H97" s="49">
        <v>18480</v>
      </c>
      <c r="I97" s="52">
        <v>5775000000</v>
      </c>
      <c r="J97" s="52">
        <v>312500</v>
      </c>
      <c r="K97" s="12">
        <v>1709400000</v>
      </c>
      <c r="L97" s="40" t="s">
        <v>153</v>
      </c>
      <c r="M97" s="53">
        <v>1037.5</v>
      </c>
      <c r="N97" s="40" t="s">
        <v>154</v>
      </c>
      <c r="O97" s="54">
        <v>1562.5</v>
      </c>
      <c r="P97" s="55">
        <v>462.5</v>
      </c>
    </row>
    <row r="98" spans="1:21" ht="14.25" customHeight="1" x14ac:dyDescent="0.15">
      <c r="A98" s="143">
        <v>446</v>
      </c>
      <c r="B98" s="144">
        <v>2</v>
      </c>
      <c r="C98" s="197">
        <v>0.98743016759776536</v>
      </c>
      <c r="D98" s="144">
        <v>9</v>
      </c>
      <c r="E98" s="198">
        <v>0.62148760330578512</v>
      </c>
      <c r="F98" s="147">
        <v>76</v>
      </c>
      <c r="G98" s="148" t="s">
        <v>133</v>
      </c>
      <c r="H98" s="149">
        <v>31680</v>
      </c>
      <c r="I98" s="150">
        <v>9855014400</v>
      </c>
      <c r="J98" s="150">
        <v>311080</v>
      </c>
      <c r="K98" s="151">
        <v>2620569600</v>
      </c>
      <c r="L98" s="122" t="s">
        <v>254</v>
      </c>
      <c r="M98" s="152">
        <v>1357.5</v>
      </c>
      <c r="N98" s="122" t="s">
        <v>289</v>
      </c>
      <c r="O98" s="154">
        <v>1767.5</v>
      </c>
      <c r="P98" s="155">
        <v>470</v>
      </c>
      <c r="Q98" s="112"/>
      <c r="R98" s="112"/>
      <c r="S98" s="112"/>
      <c r="T98" s="112"/>
      <c r="U98" s="112"/>
    </row>
    <row r="99" spans="1:21" ht="14.25" customHeight="1" x14ac:dyDescent="0.15">
      <c r="A99" s="44">
        <v>703</v>
      </c>
      <c r="B99" s="30">
        <v>2</v>
      </c>
      <c r="C99" s="57">
        <v>0.93891102257636128</v>
      </c>
      <c r="D99" s="30">
        <v>3</v>
      </c>
      <c r="E99" s="199">
        <v>0.92610837438423643</v>
      </c>
      <c r="F99" s="48">
        <v>117</v>
      </c>
      <c r="G99" s="50" t="s">
        <v>190</v>
      </c>
      <c r="H99" s="49">
        <v>16500</v>
      </c>
      <c r="I99" s="52">
        <v>5132820000</v>
      </c>
      <c r="J99" s="52">
        <v>311080</v>
      </c>
      <c r="K99" s="12">
        <v>1364880000</v>
      </c>
      <c r="L99" s="40" t="s">
        <v>142</v>
      </c>
      <c r="M99" s="53">
        <v>1500</v>
      </c>
      <c r="N99" s="40" t="s">
        <v>163</v>
      </c>
      <c r="O99" s="54">
        <v>1767.5</v>
      </c>
      <c r="P99" s="55">
        <v>470</v>
      </c>
    </row>
    <row r="100" spans="1:21" ht="14.25" customHeight="1" x14ac:dyDescent="0.15">
      <c r="A100" s="44">
        <v>13</v>
      </c>
      <c r="B100" s="30">
        <v>6</v>
      </c>
      <c r="C100" s="200">
        <v>0.86671270718232041</v>
      </c>
      <c r="D100" s="30">
        <v>2</v>
      </c>
      <c r="E100" s="201">
        <v>0.94776119402985071</v>
      </c>
      <c r="F100" s="48">
        <v>3</v>
      </c>
      <c r="G100" s="50" t="s">
        <v>35</v>
      </c>
      <c r="H100" s="49">
        <v>32000</v>
      </c>
      <c r="I100" s="52">
        <v>9939600000</v>
      </c>
      <c r="J100" s="52">
        <v>310612.5</v>
      </c>
      <c r="K100" s="12">
        <v>5029200000</v>
      </c>
      <c r="L100" s="40" t="s">
        <v>137</v>
      </c>
      <c r="M100" s="53">
        <v>1275</v>
      </c>
      <c r="N100" s="40" t="s">
        <v>208</v>
      </c>
      <c r="O100" s="54">
        <v>1568.75</v>
      </c>
      <c r="P100" s="55">
        <v>793.75</v>
      </c>
    </row>
    <row r="101" spans="1:21" ht="14.25" customHeight="1" x14ac:dyDescent="0.15">
      <c r="A101" s="44">
        <v>566</v>
      </c>
      <c r="B101" s="30">
        <v>3</v>
      </c>
      <c r="C101" s="45">
        <v>0.89296187683284456</v>
      </c>
      <c r="D101" s="30">
        <v>6</v>
      </c>
      <c r="E101" s="47">
        <v>0.80683453237410074</v>
      </c>
      <c r="F101" s="48">
        <v>94</v>
      </c>
      <c r="G101" s="50" t="s">
        <v>164</v>
      </c>
      <c r="H101" s="49">
        <v>18720</v>
      </c>
      <c r="I101" s="52">
        <v>5814244800</v>
      </c>
      <c r="J101" s="52">
        <v>310590</v>
      </c>
      <c r="K101" s="12">
        <v>2141436960</v>
      </c>
      <c r="L101" s="40" t="s">
        <v>244</v>
      </c>
      <c r="M101" s="53">
        <v>994</v>
      </c>
      <c r="N101" s="107" t="s">
        <v>208</v>
      </c>
      <c r="O101" s="54">
        <v>1522.5</v>
      </c>
      <c r="P101" s="55">
        <v>560.75</v>
      </c>
    </row>
    <row r="102" spans="1:21" ht="14.25" customHeight="1" x14ac:dyDescent="0.15">
      <c r="A102" s="44">
        <v>359</v>
      </c>
      <c r="B102" s="30">
        <v>1</v>
      </c>
      <c r="C102" s="202">
        <v>1</v>
      </c>
      <c r="D102" s="30">
        <v>1</v>
      </c>
      <c r="E102" s="203">
        <v>1</v>
      </c>
      <c r="F102" s="48">
        <v>62</v>
      </c>
      <c r="G102" s="50" t="s">
        <v>117</v>
      </c>
      <c r="H102" s="49">
        <v>36360</v>
      </c>
      <c r="I102" s="52">
        <v>11289780000</v>
      </c>
      <c r="J102" s="52">
        <v>310500</v>
      </c>
      <c r="K102" s="12">
        <v>6831135000</v>
      </c>
      <c r="L102" s="40" t="s">
        <v>272</v>
      </c>
      <c r="M102" s="53">
        <v>1343.75</v>
      </c>
      <c r="N102" s="40" t="s">
        <v>143</v>
      </c>
      <c r="O102" s="54">
        <v>1725</v>
      </c>
      <c r="P102" s="55">
        <v>1043.75</v>
      </c>
    </row>
    <row r="103" spans="1:21" ht="14.25" customHeight="1" x14ac:dyDescent="0.15">
      <c r="A103" s="44">
        <v>760</v>
      </c>
      <c r="B103" s="30">
        <v>1</v>
      </c>
      <c r="C103" s="204">
        <v>1</v>
      </c>
      <c r="D103" s="30">
        <v>3</v>
      </c>
      <c r="E103" s="205">
        <v>0.85057471264367812</v>
      </c>
      <c r="F103" s="48">
        <v>125</v>
      </c>
      <c r="G103" s="50" t="s">
        <v>197</v>
      </c>
      <c r="H103" s="49">
        <v>20800</v>
      </c>
      <c r="I103" s="52">
        <v>6435000000</v>
      </c>
      <c r="J103" s="52">
        <v>309375</v>
      </c>
      <c r="K103" s="12">
        <v>1904760000</v>
      </c>
      <c r="L103" s="40" t="s">
        <v>153</v>
      </c>
      <c r="M103" s="53">
        <v>1037.5</v>
      </c>
      <c r="N103" s="40" t="s">
        <v>154</v>
      </c>
      <c r="O103" s="54">
        <v>1562.5</v>
      </c>
      <c r="P103" s="55">
        <v>462.5</v>
      </c>
    </row>
    <row r="104" spans="1:21" ht="14.25" customHeight="1" x14ac:dyDescent="0.15">
      <c r="A104" s="44">
        <v>794</v>
      </c>
      <c r="B104" s="30">
        <v>2</v>
      </c>
      <c r="C104" s="45">
        <v>0.93971631205673756</v>
      </c>
      <c r="D104" s="30">
        <v>3</v>
      </c>
      <c r="E104" s="47">
        <v>0.88059701492537312</v>
      </c>
      <c r="F104" s="48">
        <v>131</v>
      </c>
      <c r="G104" s="50" t="s">
        <v>206</v>
      </c>
      <c r="H104" s="49">
        <v>49400</v>
      </c>
      <c r="I104" s="52">
        <v>15218287500</v>
      </c>
      <c r="J104" s="52">
        <v>308062.5</v>
      </c>
      <c r="K104" s="12">
        <v>6776445000</v>
      </c>
      <c r="L104" s="40" t="s">
        <v>222</v>
      </c>
      <c r="M104" s="53">
        <v>1331.25</v>
      </c>
      <c r="N104" s="40" t="s">
        <v>163</v>
      </c>
      <c r="O104" s="54">
        <v>1656.25</v>
      </c>
      <c r="P104" s="55">
        <v>737.5</v>
      </c>
    </row>
    <row r="105" spans="1:21" ht="14.25" customHeight="1" x14ac:dyDescent="0.15">
      <c r="A105" s="44">
        <v>567</v>
      </c>
      <c r="B105" s="30">
        <v>4</v>
      </c>
      <c r="C105" s="206">
        <v>0.88049853372434017</v>
      </c>
      <c r="D105" s="30">
        <v>1</v>
      </c>
      <c r="E105" s="207">
        <v>1</v>
      </c>
      <c r="F105" s="48">
        <v>94</v>
      </c>
      <c r="G105" s="50" t="s">
        <v>164</v>
      </c>
      <c r="H105" s="49">
        <v>18720</v>
      </c>
      <c r="I105" s="52">
        <v>5733093600</v>
      </c>
      <c r="J105" s="52">
        <v>306255</v>
      </c>
      <c r="K105" s="12">
        <v>2654121600</v>
      </c>
      <c r="L105" s="40" t="s">
        <v>223</v>
      </c>
      <c r="M105" s="53">
        <v>1443.75</v>
      </c>
      <c r="N105" s="40" t="s">
        <v>64</v>
      </c>
      <c r="O105" s="54">
        <v>1501.25</v>
      </c>
      <c r="P105" s="55">
        <v>695</v>
      </c>
    </row>
    <row r="106" spans="1:21" ht="14.25" customHeight="1" x14ac:dyDescent="0.15">
      <c r="A106" s="44">
        <v>317</v>
      </c>
      <c r="B106" s="30">
        <v>2</v>
      </c>
      <c r="C106" s="208">
        <v>0.83532536520584333</v>
      </c>
      <c r="D106" s="30">
        <v>6</v>
      </c>
      <c r="E106" s="47">
        <v>0.68100358422939067</v>
      </c>
      <c r="F106" s="48">
        <v>55</v>
      </c>
      <c r="G106" s="50" t="s">
        <v>110</v>
      </c>
      <c r="H106" s="49">
        <v>28160</v>
      </c>
      <c r="I106" s="52">
        <v>8590630400</v>
      </c>
      <c r="J106" s="52">
        <v>305065</v>
      </c>
      <c r="K106" s="12">
        <v>2594944000</v>
      </c>
      <c r="L106" s="40" t="s">
        <v>142</v>
      </c>
      <c r="M106" s="53">
        <v>1500</v>
      </c>
      <c r="N106" s="40" t="s">
        <v>56</v>
      </c>
      <c r="O106" s="54">
        <v>1572.5</v>
      </c>
      <c r="P106" s="55">
        <v>475</v>
      </c>
    </row>
    <row r="107" spans="1:21" ht="14.25" customHeight="1" x14ac:dyDescent="0.15">
      <c r="A107" s="44">
        <v>759</v>
      </c>
      <c r="B107" s="30">
        <v>2</v>
      </c>
      <c r="C107" s="45">
        <v>0.98399999999999999</v>
      </c>
      <c r="D107" s="30">
        <v>1</v>
      </c>
      <c r="E107" s="47">
        <v>1</v>
      </c>
      <c r="F107" s="48">
        <v>125</v>
      </c>
      <c r="G107" s="50" t="s">
        <v>197</v>
      </c>
      <c r="H107" s="49">
        <v>20800</v>
      </c>
      <c r="I107" s="52">
        <v>6332040000</v>
      </c>
      <c r="J107" s="52">
        <v>304425</v>
      </c>
      <c r="K107" s="12">
        <v>2239380000</v>
      </c>
      <c r="L107" s="40" t="s">
        <v>153</v>
      </c>
      <c r="M107" s="53">
        <v>1037.5</v>
      </c>
      <c r="N107" s="40" t="s">
        <v>182</v>
      </c>
      <c r="O107" s="54">
        <v>1537.5</v>
      </c>
      <c r="P107" s="55">
        <v>543.75</v>
      </c>
    </row>
    <row r="108" spans="1:21" ht="14.25" customHeight="1" x14ac:dyDescent="0.15">
      <c r="A108" s="44">
        <v>790</v>
      </c>
      <c r="B108" s="30">
        <v>3</v>
      </c>
      <c r="C108" s="57">
        <v>0.92056737588652482</v>
      </c>
      <c r="D108" s="30">
        <v>4</v>
      </c>
      <c r="E108" s="209">
        <v>0.77761194029850744</v>
      </c>
      <c r="F108" s="48">
        <v>131</v>
      </c>
      <c r="G108" s="50" t="s">
        <v>206</v>
      </c>
      <c r="H108" s="49">
        <v>49400</v>
      </c>
      <c r="I108" s="52">
        <v>14908179000</v>
      </c>
      <c r="J108" s="52">
        <v>301785</v>
      </c>
      <c r="K108" s="12">
        <v>5983945500</v>
      </c>
      <c r="L108" s="40" t="s">
        <v>203</v>
      </c>
      <c r="M108" s="53">
        <v>1383.75</v>
      </c>
      <c r="N108" s="40" t="s">
        <v>224</v>
      </c>
      <c r="O108" s="54">
        <v>1622.5</v>
      </c>
      <c r="P108" s="55">
        <v>651.25</v>
      </c>
    </row>
    <row r="109" spans="1:21" ht="14.25" customHeight="1" x14ac:dyDescent="0.15">
      <c r="A109" s="44">
        <v>223</v>
      </c>
      <c r="B109" s="30">
        <v>2</v>
      </c>
      <c r="C109" s="210">
        <v>0.88044144696505211</v>
      </c>
      <c r="D109" s="30">
        <v>6</v>
      </c>
      <c r="E109" s="211">
        <v>0.83151779230210598</v>
      </c>
      <c r="F109" s="48">
        <v>40</v>
      </c>
      <c r="G109" s="50" t="s">
        <v>88</v>
      </c>
      <c r="H109" s="49">
        <v>30240</v>
      </c>
      <c r="I109" s="52">
        <v>9119174400</v>
      </c>
      <c r="J109" s="52">
        <v>301560</v>
      </c>
      <c r="K109" s="12">
        <v>2908483200</v>
      </c>
      <c r="L109" s="40" t="s">
        <v>156</v>
      </c>
      <c r="M109" s="53">
        <v>1618.75</v>
      </c>
      <c r="N109" s="40" t="s">
        <v>324</v>
      </c>
      <c r="O109" s="54">
        <v>1795</v>
      </c>
      <c r="P109" s="55">
        <v>572.5</v>
      </c>
    </row>
    <row r="110" spans="1:21" ht="14.25" customHeight="1" x14ac:dyDescent="0.15">
      <c r="A110" s="44">
        <v>807</v>
      </c>
      <c r="B110" s="30">
        <v>1</v>
      </c>
      <c r="C110" s="212">
        <v>1</v>
      </c>
      <c r="D110" s="30">
        <v>3</v>
      </c>
      <c r="E110" s="213">
        <v>0.85057471264367812</v>
      </c>
      <c r="F110" s="48">
        <v>135</v>
      </c>
      <c r="G110" s="50" t="s">
        <v>211</v>
      </c>
      <c r="H110" s="49">
        <v>22620</v>
      </c>
      <c r="I110" s="52">
        <v>6786000000</v>
      </c>
      <c r="J110" s="52">
        <v>300000</v>
      </c>
      <c r="K110" s="12">
        <v>2008656000</v>
      </c>
      <c r="L110" s="40" t="s">
        <v>153</v>
      </c>
      <c r="M110" s="53">
        <v>1037.5</v>
      </c>
      <c r="N110" s="40" t="s">
        <v>154</v>
      </c>
      <c r="O110" s="54">
        <v>1562.5</v>
      </c>
      <c r="P110" s="55">
        <v>462.5</v>
      </c>
    </row>
    <row r="111" spans="1:21" ht="14.25" customHeight="1" x14ac:dyDescent="0.15">
      <c r="A111">
        <v>857</v>
      </c>
      <c r="B111" s="28">
        <v>1</v>
      </c>
      <c r="C111" s="29">
        <v>1</v>
      </c>
      <c r="D111" s="31">
        <v>4</v>
      </c>
      <c r="E111" s="33">
        <v>0.73302469135802473</v>
      </c>
      <c r="F111" s="35">
        <v>143</v>
      </c>
      <c r="G111" s="35" t="s">
        <v>219</v>
      </c>
      <c r="H111" s="36">
        <v>57600</v>
      </c>
      <c r="I111" s="37">
        <v>17262720000</v>
      </c>
      <c r="J111" s="38">
        <v>299700</v>
      </c>
      <c r="K111" s="39">
        <v>4924800000</v>
      </c>
      <c r="L111" s="40" t="s">
        <v>251</v>
      </c>
      <c r="M111" s="35">
        <v>1000</v>
      </c>
      <c r="N111" s="40" t="s">
        <v>54</v>
      </c>
      <c r="O111" s="28">
        <v>1665</v>
      </c>
      <c r="P111" s="28">
        <v>475</v>
      </c>
    </row>
    <row r="112" spans="1:21" ht="14.25" customHeight="1" x14ac:dyDescent="0.15">
      <c r="A112" s="44">
        <v>186</v>
      </c>
      <c r="B112" s="30">
        <v>4</v>
      </c>
      <c r="C112" s="214">
        <v>0.82937853107344628</v>
      </c>
      <c r="D112" s="30">
        <v>4</v>
      </c>
      <c r="E112" s="215">
        <v>0.52700729927007295</v>
      </c>
      <c r="F112" s="48">
        <v>34</v>
      </c>
      <c r="G112" s="50" t="s">
        <v>80</v>
      </c>
      <c r="H112" s="49">
        <v>27540</v>
      </c>
      <c r="I112" s="52">
        <v>8247458880</v>
      </c>
      <c r="J112" s="52">
        <v>299472</v>
      </c>
      <c r="K112" s="12">
        <v>2028155760</v>
      </c>
      <c r="L112" s="40" t="s">
        <v>240</v>
      </c>
      <c r="M112" s="53">
        <v>750</v>
      </c>
      <c r="N112" s="40" t="s">
        <v>161</v>
      </c>
      <c r="O112" s="54">
        <v>1468</v>
      </c>
      <c r="P112" s="55">
        <v>361</v>
      </c>
    </row>
    <row r="113" spans="1:16" ht="14.25" customHeight="1" x14ac:dyDescent="0.15">
      <c r="A113">
        <v>843</v>
      </c>
      <c r="B113" s="216">
        <v>1</v>
      </c>
      <c r="C113" s="217">
        <v>1</v>
      </c>
      <c r="D113" s="216">
        <v>3</v>
      </c>
      <c r="E113" s="101">
        <v>0.87717448603057457</v>
      </c>
      <c r="F113" s="218">
        <v>141</v>
      </c>
      <c r="G113" s="219" t="s">
        <v>217</v>
      </c>
      <c r="H113" s="36">
        <v>22800</v>
      </c>
      <c r="I113" s="38">
        <v>6818568000</v>
      </c>
      <c r="J113" s="38">
        <v>299060</v>
      </c>
      <c r="K113" s="39">
        <v>1802112000</v>
      </c>
      <c r="L113" s="40" t="s">
        <v>254</v>
      </c>
      <c r="M113" s="35">
        <v>1086</v>
      </c>
      <c r="N113" s="40" t="s">
        <v>289</v>
      </c>
      <c r="O113" s="55">
        <v>1574</v>
      </c>
      <c r="P113" s="55">
        <v>416</v>
      </c>
    </row>
    <row r="114" spans="1:16" ht="14.25" customHeight="1" x14ac:dyDescent="0.15">
      <c r="A114" s="44">
        <v>167</v>
      </c>
      <c r="B114" s="30">
        <v>3</v>
      </c>
      <c r="C114" s="220">
        <v>0.91807909604519777</v>
      </c>
      <c r="D114" s="30">
        <v>3</v>
      </c>
      <c r="E114" s="69">
        <v>0.89051094890510951</v>
      </c>
      <c r="F114" s="48">
        <v>31</v>
      </c>
      <c r="G114" s="50" t="s">
        <v>77</v>
      </c>
      <c r="H114" s="49">
        <v>34200</v>
      </c>
      <c r="I114" s="52">
        <v>10225800000</v>
      </c>
      <c r="J114" s="52">
        <v>299000</v>
      </c>
      <c r="K114" s="12">
        <v>3838608000</v>
      </c>
      <c r="L114" s="40" t="s">
        <v>160</v>
      </c>
      <c r="M114" s="53">
        <v>1425</v>
      </c>
      <c r="N114" s="40" t="s">
        <v>289</v>
      </c>
      <c r="O114" s="54">
        <v>1625</v>
      </c>
      <c r="P114" s="55">
        <v>610</v>
      </c>
    </row>
    <row r="115" spans="1:16" ht="14.25" customHeight="1" x14ac:dyDescent="0.15">
      <c r="A115" s="44">
        <v>87</v>
      </c>
      <c r="B115" s="30">
        <v>1</v>
      </c>
      <c r="C115" s="45">
        <v>1</v>
      </c>
      <c r="D115" s="30">
        <v>4</v>
      </c>
      <c r="E115" s="221">
        <v>0.89607843137254906</v>
      </c>
      <c r="F115" s="48">
        <v>18</v>
      </c>
      <c r="G115" s="50" t="s">
        <v>57</v>
      </c>
      <c r="H115" s="49">
        <v>27556</v>
      </c>
      <c r="I115" s="52">
        <v>8238899550</v>
      </c>
      <c r="J115" s="52">
        <v>298987.5</v>
      </c>
      <c r="K115" s="12">
        <v>2676032050</v>
      </c>
      <c r="L115" s="40" t="s">
        <v>105</v>
      </c>
      <c r="M115" s="53">
        <v>1496.25</v>
      </c>
      <c r="N115" s="40" t="s">
        <v>229</v>
      </c>
      <c r="O115" s="54">
        <v>1758.75</v>
      </c>
      <c r="P115" s="55">
        <v>571.25</v>
      </c>
    </row>
    <row r="116" spans="1:16" ht="14.25" customHeight="1" x14ac:dyDescent="0.15">
      <c r="A116">
        <v>873</v>
      </c>
      <c r="B116" s="28">
        <v>1</v>
      </c>
      <c r="C116" s="29">
        <v>1</v>
      </c>
      <c r="D116" s="31">
        <v>1</v>
      </c>
      <c r="E116" s="33">
        <v>1</v>
      </c>
      <c r="F116" s="35">
        <v>148</v>
      </c>
      <c r="G116" s="35" t="s">
        <v>221</v>
      </c>
      <c r="H116" s="36">
        <v>18544</v>
      </c>
      <c r="I116" s="37">
        <v>5528661800</v>
      </c>
      <c r="J116" s="38">
        <v>298137.5</v>
      </c>
      <c r="K116" s="39">
        <v>1804794800</v>
      </c>
      <c r="L116" s="40" t="s">
        <v>59</v>
      </c>
      <c r="M116" s="35">
        <v>1500</v>
      </c>
      <c r="N116" s="40" t="s">
        <v>60</v>
      </c>
      <c r="O116" s="28">
        <v>1753.75</v>
      </c>
      <c r="P116" s="28">
        <v>572.5</v>
      </c>
    </row>
    <row r="117" spans="1:16" ht="14.25" customHeight="1" x14ac:dyDescent="0.15">
      <c r="A117" s="44">
        <v>405</v>
      </c>
      <c r="B117" s="30">
        <v>1</v>
      </c>
      <c r="C117" s="222">
        <v>1</v>
      </c>
      <c r="D117" s="30">
        <v>2</v>
      </c>
      <c r="E117" s="223">
        <v>0.97692307692307689</v>
      </c>
      <c r="F117" s="48">
        <v>70</v>
      </c>
      <c r="G117" s="50" t="s">
        <v>126</v>
      </c>
      <c r="H117" s="49">
        <v>14300</v>
      </c>
      <c r="I117" s="52">
        <v>4262293750</v>
      </c>
      <c r="J117" s="52">
        <v>298062.5</v>
      </c>
      <c r="K117" s="12">
        <v>2156618750</v>
      </c>
      <c r="L117" s="40" t="s">
        <v>137</v>
      </c>
      <c r="M117" s="53">
        <v>1275</v>
      </c>
      <c r="N117" s="40" t="s">
        <v>208</v>
      </c>
      <c r="O117" s="54">
        <v>1568.75</v>
      </c>
      <c r="P117" s="55">
        <v>793.75</v>
      </c>
    </row>
    <row r="118" spans="1:16" ht="14.25" customHeight="1" x14ac:dyDescent="0.15">
      <c r="A118" s="44">
        <v>449</v>
      </c>
      <c r="B118" s="30">
        <v>3</v>
      </c>
      <c r="C118" s="196">
        <v>0.94273743016759781</v>
      </c>
      <c r="D118" s="30">
        <v>4</v>
      </c>
      <c r="E118" s="224">
        <v>0.93388429752066116</v>
      </c>
      <c r="F118" s="48">
        <v>76</v>
      </c>
      <c r="G118" s="50" t="s">
        <v>133</v>
      </c>
      <c r="H118" s="49">
        <v>31680</v>
      </c>
      <c r="I118" s="52">
        <v>9408960000</v>
      </c>
      <c r="J118" s="52">
        <v>297000</v>
      </c>
      <c r="K118" s="12">
        <v>3937824000</v>
      </c>
      <c r="L118" s="107" t="s">
        <v>270</v>
      </c>
      <c r="M118" s="53">
        <v>1387.5</v>
      </c>
      <c r="N118" s="40" t="s">
        <v>289</v>
      </c>
      <c r="O118" s="54">
        <v>1687.5</v>
      </c>
      <c r="P118" s="55">
        <v>706.25</v>
      </c>
    </row>
    <row r="119" spans="1:16" ht="14.25" customHeight="1" x14ac:dyDescent="0.15">
      <c r="A119" s="44">
        <v>690</v>
      </c>
      <c r="B119" s="30">
        <v>1</v>
      </c>
      <c r="C119" s="163">
        <v>1</v>
      </c>
      <c r="D119" s="30">
        <v>1</v>
      </c>
      <c r="E119" s="47">
        <v>1</v>
      </c>
      <c r="F119" s="48">
        <v>114</v>
      </c>
      <c r="G119" s="50" t="s">
        <v>187</v>
      </c>
      <c r="H119" s="49">
        <v>19760</v>
      </c>
      <c r="I119" s="52">
        <v>5865558400</v>
      </c>
      <c r="J119" s="52">
        <v>296840</v>
      </c>
      <c r="K119" s="12">
        <v>1907926800</v>
      </c>
      <c r="L119" s="40" t="s">
        <v>169</v>
      </c>
      <c r="M119" s="53">
        <v>1338.75</v>
      </c>
      <c r="N119" s="40" t="s">
        <v>96</v>
      </c>
      <c r="O119" s="54">
        <v>1810</v>
      </c>
      <c r="P119" s="55">
        <v>588.75</v>
      </c>
    </row>
    <row r="120" spans="1:16" ht="14.25" customHeight="1" x14ac:dyDescent="0.15">
      <c r="A120" s="44">
        <v>319</v>
      </c>
      <c r="B120" s="30">
        <v>3</v>
      </c>
      <c r="C120" s="225">
        <v>0.8127490039840638</v>
      </c>
      <c r="D120" s="30">
        <v>4</v>
      </c>
      <c r="E120" s="226">
        <v>0.72759856630824371</v>
      </c>
      <c r="F120" s="48">
        <v>55</v>
      </c>
      <c r="G120" s="50" t="s">
        <v>110</v>
      </c>
      <c r="H120" s="49">
        <v>28160</v>
      </c>
      <c r="I120" s="52">
        <v>8358451200</v>
      </c>
      <c r="J120" s="52">
        <v>296820</v>
      </c>
      <c r="K120" s="12">
        <v>2772492800</v>
      </c>
      <c r="L120" s="40" t="s">
        <v>142</v>
      </c>
      <c r="M120" s="53">
        <v>1500</v>
      </c>
      <c r="N120" s="40" t="s">
        <v>224</v>
      </c>
      <c r="O120" s="54">
        <v>1530</v>
      </c>
      <c r="P120" s="55">
        <v>507.5</v>
      </c>
    </row>
    <row r="121" spans="1:16" ht="14.25" customHeight="1" x14ac:dyDescent="0.15">
      <c r="A121" s="44">
        <v>708</v>
      </c>
      <c r="B121" s="30">
        <v>3</v>
      </c>
      <c r="C121" s="45">
        <v>0.89561752988047805</v>
      </c>
      <c r="D121" s="30">
        <v>5</v>
      </c>
      <c r="E121" s="227">
        <v>0.86896551724137927</v>
      </c>
      <c r="F121" s="48">
        <v>117</v>
      </c>
      <c r="G121" s="50" t="s">
        <v>190</v>
      </c>
      <c r="H121" s="49">
        <v>16500</v>
      </c>
      <c r="I121" s="52">
        <v>4896144000</v>
      </c>
      <c r="J121" s="52">
        <v>296736</v>
      </c>
      <c r="K121" s="12">
        <v>1280664000</v>
      </c>
      <c r="L121" s="40" t="s">
        <v>59</v>
      </c>
      <c r="M121" s="53">
        <v>1200</v>
      </c>
      <c r="N121" s="40" t="s">
        <v>143</v>
      </c>
      <c r="O121" s="54">
        <v>1686</v>
      </c>
      <c r="P121" s="55">
        <v>441</v>
      </c>
    </row>
    <row r="122" spans="1:16" ht="14.25" customHeight="1" x14ac:dyDescent="0.15">
      <c r="A122" s="44">
        <v>139</v>
      </c>
      <c r="B122" s="30">
        <v>3</v>
      </c>
      <c r="C122" s="93">
        <v>0.87187039764359353</v>
      </c>
      <c r="D122" s="30">
        <v>1</v>
      </c>
      <c r="E122" s="47">
        <v>1</v>
      </c>
      <c r="F122" s="48">
        <v>26</v>
      </c>
      <c r="G122" s="50" t="s">
        <v>71</v>
      </c>
      <c r="H122" s="49">
        <v>18480</v>
      </c>
      <c r="I122" s="52">
        <v>5470080000</v>
      </c>
      <c r="J122" s="52">
        <v>296000</v>
      </c>
      <c r="K122" s="12">
        <v>2231460000</v>
      </c>
      <c r="L122" s="40" t="s">
        <v>235</v>
      </c>
      <c r="M122" s="53">
        <v>1242.5</v>
      </c>
      <c r="N122" s="40" t="s">
        <v>317</v>
      </c>
      <c r="O122" s="54">
        <v>1480</v>
      </c>
      <c r="P122" s="55">
        <v>603.75</v>
      </c>
    </row>
    <row r="123" spans="1:16" ht="14.25" customHeight="1" x14ac:dyDescent="0.15">
      <c r="A123" s="44">
        <v>404</v>
      </c>
      <c r="B123" s="30">
        <v>2</v>
      </c>
      <c r="C123" s="228">
        <v>0.99203187250996017</v>
      </c>
      <c r="D123" s="30">
        <v>3</v>
      </c>
      <c r="E123" s="229">
        <v>0.83846153846153848</v>
      </c>
      <c r="F123" s="48">
        <v>70</v>
      </c>
      <c r="G123" s="50" t="s">
        <v>126</v>
      </c>
      <c r="H123" s="49">
        <v>14300</v>
      </c>
      <c r="I123" s="52">
        <v>4228331250</v>
      </c>
      <c r="J123" s="52">
        <v>295687.5</v>
      </c>
      <c r="K123" s="12">
        <v>1850956250</v>
      </c>
      <c r="L123" s="40" t="s">
        <v>137</v>
      </c>
      <c r="M123" s="53">
        <v>1275</v>
      </c>
      <c r="N123" s="40" t="s">
        <v>340</v>
      </c>
      <c r="O123" s="54">
        <v>1556.25</v>
      </c>
      <c r="P123" s="55">
        <v>681.25</v>
      </c>
    </row>
    <row r="124" spans="1:16" ht="14.25" customHeight="1" x14ac:dyDescent="0.15">
      <c r="A124" s="44">
        <v>277</v>
      </c>
      <c r="B124" s="30">
        <v>1</v>
      </c>
      <c r="C124" s="62">
        <v>1</v>
      </c>
      <c r="D124" s="30">
        <v>4</v>
      </c>
      <c r="E124" s="230">
        <v>0.74162679425837319</v>
      </c>
      <c r="F124" s="48">
        <v>49</v>
      </c>
      <c r="G124" s="50" t="s">
        <v>100</v>
      </c>
      <c r="H124" s="49">
        <v>21560</v>
      </c>
      <c r="I124" s="52">
        <v>6373675000</v>
      </c>
      <c r="J124" s="52">
        <v>295625</v>
      </c>
      <c r="K124" s="12">
        <v>2155461000</v>
      </c>
      <c r="L124" s="40" t="s">
        <v>242</v>
      </c>
      <c r="M124" s="53">
        <v>1387.5</v>
      </c>
      <c r="N124" s="40" t="s">
        <v>298</v>
      </c>
      <c r="O124" s="54">
        <v>1718.75</v>
      </c>
      <c r="P124" s="55">
        <v>581.25</v>
      </c>
    </row>
    <row r="125" spans="1:16" ht="14.25" customHeight="1" x14ac:dyDescent="0.15">
      <c r="A125" s="44">
        <v>166</v>
      </c>
      <c r="B125" s="30">
        <v>4</v>
      </c>
      <c r="C125" s="165">
        <v>0.90677966101694918</v>
      </c>
      <c r="D125" s="30">
        <v>2</v>
      </c>
      <c r="E125" s="166">
        <v>0.91240875912408759</v>
      </c>
      <c r="F125" s="48">
        <v>31</v>
      </c>
      <c r="G125" s="50" t="s">
        <v>77</v>
      </c>
      <c r="H125" s="49">
        <v>34200</v>
      </c>
      <c r="I125" s="52">
        <v>10099944000</v>
      </c>
      <c r="J125" s="52">
        <v>295320</v>
      </c>
      <c r="K125" s="12">
        <v>3933000000</v>
      </c>
      <c r="L125" s="40" t="s">
        <v>160</v>
      </c>
      <c r="M125" s="53">
        <v>1425</v>
      </c>
      <c r="N125" s="40" t="s">
        <v>275</v>
      </c>
      <c r="O125" s="54">
        <v>1605</v>
      </c>
      <c r="P125" s="55">
        <v>625</v>
      </c>
    </row>
    <row r="126" spans="1:16" ht="14.25" customHeight="1" x14ac:dyDescent="0.15">
      <c r="A126" s="44">
        <v>806</v>
      </c>
      <c r="B126" s="30">
        <v>2</v>
      </c>
      <c r="C126" s="231">
        <v>0.98399999999999999</v>
      </c>
      <c r="D126" s="30">
        <v>1</v>
      </c>
      <c r="E126" s="232">
        <v>1</v>
      </c>
      <c r="F126" s="48">
        <v>135</v>
      </c>
      <c r="G126" s="50" t="s">
        <v>211</v>
      </c>
      <c r="H126" s="49">
        <v>22620</v>
      </c>
      <c r="I126" s="52">
        <v>6677424000</v>
      </c>
      <c r="J126" s="52">
        <v>295200</v>
      </c>
      <c r="K126" s="12">
        <v>2361528000</v>
      </c>
      <c r="L126" s="40" t="s">
        <v>153</v>
      </c>
      <c r="M126" s="53">
        <v>1037.5</v>
      </c>
      <c r="N126" s="40" t="s">
        <v>182</v>
      </c>
      <c r="O126" s="54">
        <v>1537.5</v>
      </c>
      <c r="P126" s="55">
        <v>543.75</v>
      </c>
    </row>
    <row r="127" spans="1:16" ht="14.25" customHeight="1" x14ac:dyDescent="0.15">
      <c r="A127" s="44">
        <v>463</v>
      </c>
      <c r="B127" s="30">
        <v>2</v>
      </c>
      <c r="C127" s="225">
        <v>0.921875</v>
      </c>
      <c r="D127" s="30">
        <v>3</v>
      </c>
      <c r="E127" s="233">
        <v>0.88235294117647056</v>
      </c>
      <c r="F127" s="48">
        <v>78</v>
      </c>
      <c r="G127" s="50" t="s">
        <v>135</v>
      </c>
      <c r="H127" s="49">
        <v>22100</v>
      </c>
      <c r="I127" s="52">
        <v>6519500000</v>
      </c>
      <c r="J127" s="52">
        <v>295000</v>
      </c>
      <c r="K127" s="12">
        <v>2486250000</v>
      </c>
      <c r="L127" s="40" t="s">
        <v>108</v>
      </c>
      <c r="M127" s="53">
        <v>1187.5</v>
      </c>
      <c r="N127" s="40" t="s">
        <v>180</v>
      </c>
      <c r="O127" s="54">
        <v>1475</v>
      </c>
      <c r="P127" s="55">
        <v>562.5</v>
      </c>
    </row>
    <row r="128" spans="1:16" ht="14.25" customHeight="1" x14ac:dyDescent="0.15">
      <c r="A128" s="44">
        <v>451</v>
      </c>
      <c r="B128" s="30">
        <v>4</v>
      </c>
      <c r="C128" s="132">
        <v>0.93575418994413406</v>
      </c>
      <c r="D128" s="30">
        <v>1</v>
      </c>
      <c r="E128" s="234">
        <v>1</v>
      </c>
      <c r="F128" s="48">
        <v>76</v>
      </c>
      <c r="G128" s="50" t="s">
        <v>133</v>
      </c>
      <c r="H128" s="49">
        <v>31680</v>
      </c>
      <c r="I128" s="52">
        <v>9339264000</v>
      </c>
      <c r="J128" s="52">
        <v>294800</v>
      </c>
      <c r="K128" s="12">
        <v>4216608000</v>
      </c>
      <c r="L128" s="107" t="s">
        <v>270</v>
      </c>
      <c r="M128" s="53">
        <v>1387.5</v>
      </c>
      <c r="N128" s="40" t="s">
        <v>161</v>
      </c>
      <c r="O128" s="54">
        <v>1675</v>
      </c>
      <c r="P128" s="55">
        <v>756.25</v>
      </c>
    </row>
    <row r="129" spans="1:21" ht="14.25" customHeight="1" x14ac:dyDescent="0.15">
      <c r="A129" s="44">
        <v>568</v>
      </c>
      <c r="B129" s="30">
        <v>5</v>
      </c>
      <c r="C129" s="235">
        <v>0.84677419354838712</v>
      </c>
      <c r="D129" s="30">
        <v>3</v>
      </c>
      <c r="E129" s="236">
        <v>0.88309352517985606</v>
      </c>
      <c r="F129" s="48">
        <v>94</v>
      </c>
      <c r="G129" s="50" t="s">
        <v>164</v>
      </c>
      <c r="H129" s="49">
        <v>18720</v>
      </c>
      <c r="I129" s="52">
        <v>5513508000</v>
      </c>
      <c r="J129" s="52">
        <v>294525</v>
      </c>
      <c r="K129" s="12">
        <v>2343837600</v>
      </c>
      <c r="L129" s="40" t="s">
        <v>223</v>
      </c>
      <c r="M129" s="53">
        <v>1443.75</v>
      </c>
      <c r="N129" s="40" t="s">
        <v>281</v>
      </c>
      <c r="O129" s="54">
        <v>1282.5</v>
      </c>
      <c r="P129" s="55">
        <v>613.75</v>
      </c>
    </row>
    <row r="130" spans="1:21" ht="14.25" customHeight="1" x14ac:dyDescent="0.15">
      <c r="A130" s="44">
        <v>793</v>
      </c>
      <c r="B130" s="30">
        <v>4</v>
      </c>
      <c r="C130" s="45">
        <v>0.8971631205673759</v>
      </c>
      <c r="D130" s="30">
        <v>1</v>
      </c>
      <c r="E130" s="237">
        <v>1</v>
      </c>
      <c r="F130" s="48">
        <v>131</v>
      </c>
      <c r="G130" s="50" t="s">
        <v>206</v>
      </c>
      <c r="H130" s="49">
        <v>49400</v>
      </c>
      <c r="I130" s="52">
        <v>14529157500</v>
      </c>
      <c r="J130" s="52">
        <v>294112.5</v>
      </c>
      <c r="K130" s="12">
        <v>7695285000</v>
      </c>
      <c r="L130" s="40" t="s">
        <v>222</v>
      </c>
      <c r="M130" s="53">
        <v>1331.25</v>
      </c>
      <c r="N130" s="40" t="s">
        <v>224</v>
      </c>
      <c r="O130" s="54">
        <v>1581.25</v>
      </c>
      <c r="P130" s="55">
        <v>837.5</v>
      </c>
    </row>
    <row r="131" spans="1:21" ht="14.25" customHeight="1" x14ac:dyDescent="0.15">
      <c r="A131" s="44">
        <v>534</v>
      </c>
      <c r="B131" s="30">
        <v>1</v>
      </c>
      <c r="C131" s="238">
        <v>1</v>
      </c>
      <c r="D131" s="30">
        <v>3</v>
      </c>
      <c r="E131" s="47">
        <v>0.92803030303030298</v>
      </c>
      <c r="F131" s="48">
        <v>89</v>
      </c>
      <c r="G131" s="50" t="s">
        <v>152</v>
      </c>
      <c r="H131" s="49">
        <v>39480</v>
      </c>
      <c r="I131" s="52">
        <v>11610081000</v>
      </c>
      <c r="J131" s="52">
        <v>294075</v>
      </c>
      <c r="K131" s="12">
        <v>4352670000</v>
      </c>
      <c r="L131" s="40" t="s">
        <v>160</v>
      </c>
      <c r="M131" s="53">
        <v>1425</v>
      </c>
      <c r="N131" s="40" t="s">
        <v>326</v>
      </c>
      <c r="O131" s="54">
        <v>1633.75</v>
      </c>
      <c r="P131" s="55">
        <v>612.5</v>
      </c>
    </row>
    <row r="132" spans="1:21" ht="14.25" customHeight="1" x14ac:dyDescent="0.15">
      <c r="A132" s="44">
        <v>559</v>
      </c>
      <c r="B132" s="30">
        <v>1</v>
      </c>
      <c r="C132" s="45">
        <v>1</v>
      </c>
      <c r="D132" s="30">
        <v>2</v>
      </c>
      <c r="E132" s="227">
        <v>0.96942446043165464</v>
      </c>
      <c r="F132" s="48">
        <v>93</v>
      </c>
      <c r="G132" s="50" t="s">
        <v>162</v>
      </c>
      <c r="H132" s="49">
        <v>10620</v>
      </c>
      <c r="I132" s="52">
        <v>3114421200</v>
      </c>
      <c r="J132" s="52">
        <v>293260</v>
      </c>
      <c r="K132" s="12">
        <v>1230698700</v>
      </c>
      <c r="L132" s="40" t="s">
        <v>223</v>
      </c>
      <c r="M132" s="53">
        <v>1443.75</v>
      </c>
      <c r="N132" s="40" t="s">
        <v>208</v>
      </c>
      <c r="O132" s="54">
        <v>1705</v>
      </c>
      <c r="P132" s="55">
        <v>673.75</v>
      </c>
    </row>
    <row r="133" spans="1:21" ht="14.25" customHeight="1" x14ac:dyDescent="0.15">
      <c r="A133" s="44">
        <v>425</v>
      </c>
      <c r="B133" s="30">
        <v>1</v>
      </c>
      <c r="C133" s="239">
        <v>1</v>
      </c>
      <c r="D133" s="30">
        <v>1</v>
      </c>
      <c r="E133" s="131">
        <v>1</v>
      </c>
      <c r="F133" s="48">
        <v>73</v>
      </c>
      <c r="G133" s="50" t="s">
        <v>129</v>
      </c>
      <c r="H133" s="49">
        <v>31360</v>
      </c>
      <c r="I133" s="52">
        <v>9196320000</v>
      </c>
      <c r="J133" s="52">
        <v>293250</v>
      </c>
      <c r="K133" s="12">
        <v>3518592000</v>
      </c>
      <c r="L133" s="40" t="s">
        <v>160</v>
      </c>
      <c r="M133" s="53">
        <v>1425</v>
      </c>
      <c r="N133" s="40" t="s">
        <v>143</v>
      </c>
      <c r="O133" s="54">
        <v>1725</v>
      </c>
      <c r="P133" s="55">
        <v>660</v>
      </c>
    </row>
    <row r="134" spans="1:21" ht="14.25" customHeight="1" x14ac:dyDescent="0.15">
      <c r="A134">
        <v>862</v>
      </c>
      <c r="B134" s="28">
        <v>3</v>
      </c>
      <c r="C134" s="29">
        <v>0.80800000000000005</v>
      </c>
      <c r="D134" s="31">
        <v>2</v>
      </c>
      <c r="E134" s="33">
        <v>0.90804597701149425</v>
      </c>
      <c r="F134" s="35">
        <v>145</v>
      </c>
      <c r="G134" s="35" t="s">
        <v>151</v>
      </c>
      <c r="H134" s="36">
        <v>34920</v>
      </c>
      <c r="I134" s="37">
        <v>10228068000</v>
      </c>
      <c r="J134" s="38">
        <v>292900</v>
      </c>
      <c r="K134" s="39">
        <v>4000086000</v>
      </c>
      <c r="L134" s="40" t="s">
        <v>153</v>
      </c>
      <c r="M134" s="35">
        <v>1037.5</v>
      </c>
      <c r="N134" s="40" t="s">
        <v>292</v>
      </c>
      <c r="O134" s="28">
        <v>1262.5</v>
      </c>
      <c r="P134" s="28">
        <v>493.75</v>
      </c>
    </row>
    <row r="135" spans="1:21" ht="14.25" customHeight="1" x14ac:dyDescent="0.15">
      <c r="A135" s="44">
        <v>734</v>
      </c>
      <c r="B135" s="30">
        <v>3</v>
      </c>
      <c r="C135" s="240">
        <v>0.79681274900398402</v>
      </c>
      <c r="D135" s="30">
        <v>10</v>
      </c>
      <c r="E135" s="241">
        <v>0.72054898970644299</v>
      </c>
      <c r="F135" s="48">
        <v>121</v>
      </c>
      <c r="G135" s="50" t="s">
        <v>149</v>
      </c>
      <c r="H135" s="49">
        <v>23040</v>
      </c>
      <c r="I135" s="52">
        <v>6704640000</v>
      </c>
      <c r="J135" s="52">
        <v>291000</v>
      </c>
      <c r="K135" s="12">
        <v>2111961600</v>
      </c>
      <c r="L135" s="40" t="s">
        <v>142</v>
      </c>
      <c r="M135" s="53">
        <v>1500</v>
      </c>
      <c r="N135" s="40" t="s">
        <v>310</v>
      </c>
      <c r="O135" s="54">
        <v>1310</v>
      </c>
      <c r="P135" s="55">
        <v>472.5</v>
      </c>
    </row>
    <row r="136" spans="1:21" ht="14.25" customHeight="1" x14ac:dyDescent="0.15">
      <c r="A136" s="143">
        <v>735</v>
      </c>
      <c r="B136" s="144">
        <v>3</v>
      </c>
      <c r="C136" s="242">
        <v>0.79681274900398402</v>
      </c>
      <c r="D136" s="144">
        <v>5</v>
      </c>
      <c r="E136" s="193">
        <v>0.84254670224933281</v>
      </c>
      <c r="F136" s="147">
        <v>121</v>
      </c>
      <c r="G136" s="148" t="s">
        <v>149</v>
      </c>
      <c r="H136" s="149">
        <v>23040</v>
      </c>
      <c r="I136" s="150">
        <v>6704640000</v>
      </c>
      <c r="J136" s="150">
        <v>291000</v>
      </c>
      <c r="K136" s="151">
        <v>2469542400</v>
      </c>
      <c r="L136" s="122" t="s">
        <v>142</v>
      </c>
      <c r="M136" s="152">
        <v>1500</v>
      </c>
      <c r="N136" s="122" t="s">
        <v>288</v>
      </c>
      <c r="O136" s="154">
        <v>1265</v>
      </c>
      <c r="P136" s="155">
        <v>552.5</v>
      </c>
      <c r="Q136" s="112"/>
      <c r="R136" s="112"/>
      <c r="S136" s="112"/>
      <c r="T136" s="112"/>
      <c r="U136" s="112"/>
    </row>
    <row r="137" spans="1:21" ht="14.25" customHeight="1" x14ac:dyDescent="0.15">
      <c r="A137" s="44">
        <v>408</v>
      </c>
      <c r="B137" s="30">
        <v>3</v>
      </c>
      <c r="C137" s="45">
        <v>0.9760956175298805</v>
      </c>
      <c r="D137" s="30">
        <v>3</v>
      </c>
      <c r="E137" s="243">
        <v>0.83846153846153848</v>
      </c>
      <c r="F137" s="48">
        <v>70</v>
      </c>
      <c r="G137" s="50" t="s">
        <v>126</v>
      </c>
      <c r="H137" s="49">
        <v>14300</v>
      </c>
      <c r="I137" s="52">
        <v>4160406250</v>
      </c>
      <c r="J137" s="52">
        <v>290937.5</v>
      </c>
      <c r="K137" s="12">
        <v>1850956250</v>
      </c>
      <c r="L137" s="40" t="s">
        <v>132</v>
      </c>
      <c r="M137" s="53">
        <v>1187.5</v>
      </c>
      <c r="N137" s="40" t="s">
        <v>208</v>
      </c>
      <c r="O137" s="54">
        <v>1531.25</v>
      </c>
      <c r="P137" s="55">
        <v>681.25</v>
      </c>
    </row>
    <row r="138" spans="1:21" ht="14.25" customHeight="1" x14ac:dyDescent="0.15">
      <c r="A138" s="143">
        <v>662</v>
      </c>
      <c r="B138" s="144">
        <v>1</v>
      </c>
      <c r="C138" s="244">
        <v>1</v>
      </c>
      <c r="D138" s="144">
        <v>1</v>
      </c>
      <c r="E138" s="245">
        <v>1</v>
      </c>
      <c r="F138" s="147">
        <v>110</v>
      </c>
      <c r="G138" s="148" t="s">
        <v>183</v>
      </c>
      <c r="H138" s="149">
        <v>25740</v>
      </c>
      <c r="I138" s="150">
        <v>7488731250</v>
      </c>
      <c r="J138" s="150">
        <v>290937.5</v>
      </c>
      <c r="K138" s="151">
        <v>3331721250</v>
      </c>
      <c r="L138" s="122" t="s">
        <v>132</v>
      </c>
      <c r="M138" s="152">
        <v>1187.5</v>
      </c>
      <c r="N138" s="122" t="s">
        <v>208</v>
      </c>
      <c r="O138" s="154">
        <v>1531.25</v>
      </c>
      <c r="P138" s="155">
        <v>681.25</v>
      </c>
      <c r="Q138" s="112"/>
      <c r="R138" s="112"/>
      <c r="S138" s="112"/>
      <c r="T138" s="112"/>
      <c r="U138" s="112"/>
    </row>
    <row r="139" spans="1:21" ht="14.25" customHeight="1" x14ac:dyDescent="0.15">
      <c r="A139" s="44">
        <v>407</v>
      </c>
      <c r="B139" s="30">
        <v>4</v>
      </c>
      <c r="C139" s="45">
        <v>0.97211155378486058</v>
      </c>
      <c r="D139" s="30">
        <v>6</v>
      </c>
      <c r="E139" s="246">
        <v>0.67692307692307696</v>
      </c>
      <c r="F139" s="48">
        <v>70</v>
      </c>
      <c r="G139" s="50" t="s">
        <v>126</v>
      </c>
      <c r="H139" s="49">
        <v>14300</v>
      </c>
      <c r="I139" s="52">
        <v>4143425000</v>
      </c>
      <c r="J139" s="52">
        <v>289750</v>
      </c>
      <c r="K139" s="12">
        <v>1494350000</v>
      </c>
      <c r="L139" s="40" t="s">
        <v>132</v>
      </c>
      <c r="M139" s="53">
        <v>1187.5</v>
      </c>
      <c r="N139" s="40" t="s">
        <v>340</v>
      </c>
      <c r="O139" s="54">
        <v>1525</v>
      </c>
      <c r="P139" s="55">
        <v>550</v>
      </c>
    </row>
    <row r="140" spans="1:21" ht="14.25" customHeight="1" x14ac:dyDescent="0.15">
      <c r="A140" s="44">
        <v>831</v>
      </c>
      <c r="B140" s="30">
        <v>2</v>
      </c>
      <c r="C140" s="45">
        <v>0.85391766268260294</v>
      </c>
      <c r="D140" s="30">
        <v>4</v>
      </c>
      <c r="E140" s="47">
        <v>0.7168141592920354</v>
      </c>
      <c r="F140" s="48">
        <v>139</v>
      </c>
      <c r="G140" s="50" t="s">
        <v>214</v>
      </c>
      <c r="H140" s="49">
        <v>28280</v>
      </c>
      <c r="I140" s="52">
        <v>8182818000</v>
      </c>
      <c r="J140" s="52">
        <v>289350</v>
      </c>
      <c r="K140" s="12">
        <v>3092418000</v>
      </c>
      <c r="L140" s="40" t="s">
        <v>142</v>
      </c>
      <c r="M140" s="53">
        <v>1500</v>
      </c>
      <c r="N140" s="40" t="s">
        <v>309</v>
      </c>
      <c r="O140" s="54">
        <v>1607.5</v>
      </c>
      <c r="P140" s="55">
        <v>607.5</v>
      </c>
    </row>
    <row r="141" spans="1:21" ht="14.25" customHeight="1" x14ac:dyDescent="0.15">
      <c r="A141" s="44">
        <v>535</v>
      </c>
      <c r="B141" s="30">
        <v>2</v>
      </c>
      <c r="C141" s="247">
        <v>0.98240244835501145</v>
      </c>
      <c r="D141" s="30">
        <v>2</v>
      </c>
      <c r="E141" s="248">
        <v>0.94696969696969702</v>
      </c>
      <c r="F141" s="48">
        <v>89</v>
      </c>
      <c r="G141" s="50" t="s">
        <v>152</v>
      </c>
      <c r="H141" s="49">
        <v>39480</v>
      </c>
      <c r="I141" s="52">
        <v>11405772000</v>
      </c>
      <c r="J141" s="52">
        <v>288900</v>
      </c>
      <c r="K141" s="12">
        <v>4441500000</v>
      </c>
      <c r="L141" s="40" t="s">
        <v>160</v>
      </c>
      <c r="M141" s="53">
        <v>1425</v>
      </c>
      <c r="N141" s="40" t="s">
        <v>275</v>
      </c>
      <c r="O141" s="54">
        <v>1605</v>
      </c>
      <c r="P141" s="55">
        <v>625</v>
      </c>
    </row>
    <row r="142" spans="1:21" ht="14.25" customHeight="1" x14ac:dyDescent="0.15">
      <c r="A142" s="44">
        <v>197</v>
      </c>
      <c r="B142" s="30">
        <v>1</v>
      </c>
      <c r="C142" s="45">
        <v>1</v>
      </c>
      <c r="D142" s="30">
        <v>6</v>
      </c>
      <c r="E142" s="249">
        <v>0.66448801742919394</v>
      </c>
      <c r="F142" s="48">
        <v>36</v>
      </c>
      <c r="G142" s="50" t="s">
        <v>82</v>
      </c>
      <c r="H142" s="49">
        <v>33820</v>
      </c>
      <c r="I142" s="52">
        <v>9744810250</v>
      </c>
      <c r="J142" s="52">
        <v>288137.5</v>
      </c>
      <c r="K142" s="12">
        <v>2754131700</v>
      </c>
      <c r="L142" s="40" t="s">
        <v>156</v>
      </c>
      <c r="M142" s="53">
        <v>1295</v>
      </c>
      <c r="N142" s="40" t="s">
        <v>323</v>
      </c>
      <c r="O142" s="54">
        <v>1618.75</v>
      </c>
      <c r="P142" s="55">
        <v>457.5</v>
      </c>
    </row>
    <row r="143" spans="1:21" ht="14.25" customHeight="1" x14ac:dyDescent="0.15">
      <c r="A143" s="44">
        <v>458</v>
      </c>
      <c r="B143" s="30">
        <v>3</v>
      </c>
      <c r="C143" s="250">
        <v>0.9</v>
      </c>
      <c r="D143" s="30">
        <v>5</v>
      </c>
      <c r="E143" s="73">
        <v>0.6588235294117647</v>
      </c>
      <c r="F143" s="48">
        <v>78</v>
      </c>
      <c r="G143" s="50" t="s">
        <v>135</v>
      </c>
      <c r="H143" s="49">
        <v>22100</v>
      </c>
      <c r="I143" s="52">
        <v>6364800000</v>
      </c>
      <c r="J143" s="52">
        <v>288000</v>
      </c>
      <c r="K143" s="12">
        <v>1856400000</v>
      </c>
      <c r="L143" s="40" t="s">
        <v>246</v>
      </c>
      <c r="M143" s="53">
        <v>830</v>
      </c>
      <c r="N143" s="40" t="s">
        <v>85</v>
      </c>
      <c r="O143" s="54">
        <v>1440</v>
      </c>
      <c r="P143" s="55">
        <v>420</v>
      </c>
    </row>
    <row r="144" spans="1:21" ht="14.25" customHeight="1" x14ac:dyDescent="0.15">
      <c r="A144">
        <v>852</v>
      </c>
      <c r="B144" s="28">
        <v>1</v>
      </c>
      <c r="C144" s="29">
        <v>1</v>
      </c>
      <c r="D144" s="31">
        <v>5</v>
      </c>
      <c r="E144" s="33">
        <v>0.67796610169491522</v>
      </c>
      <c r="F144" s="35">
        <v>142</v>
      </c>
      <c r="G144" s="35" t="s">
        <v>218</v>
      </c>
      <c r="H144" s="36">
        <v>25920</v>
      </c>
      <c r="I144" s="37">
        <v>7444120320</v>
      </c>
      <c r="J144" s="38">
        <v>287196</v>
      </c>
      <c r="K144" s="39">
        <v>2122848000</v>
      </c>
      <c r="L144" s="40" t="s">
        <v>102</v>
      </c>
      <c r="M144" s="35">
        <v>1200</v>
      </c>
      <c r="N144" s="40" t="s">
        <v>54</v>
      </c>
      <c r="O144" s="28">
        <v>1578</v>
      </c>
      <c r="P144" s="28">
        <v>450</v>
      </c>
    </row>
    <row r="145" spans="1:21" ht="14.25" customHeight="1" x14ac:dyDescent="0.15">
      <c r="A145" s="44">
        <v>377</v>
      </c>
      <c r="B145" s="30">
        <v>2</v>
      </c>
      <c r="C145" s="251">
        <v>0.87279151943462896</v>
      </c>
      <c r="D145" s="30">
        <v>1</v>
      </c>
      <c r="E145" s="246">
        <v>1</v>
      </c>
      <c r="F145" s="48">
        <v>65</v>
      </c>
      <c r="G145" s="50" t="s">
        <v>120</v>
      </c>
      <c r="H145" s="49">
        <v>16720</v>
      </c>
      <c r="I145" s="52">
        <v>4800939000</v>
      </c>
      <c r="J145" s="52">
        <v>287137.5</v>
      </c>
      <c r="K145" s="12">
        <v>2565684000</v>
      </c>
      <c r="L145" s="40" t="s">
        <v>62</v>
      </c>
      <c r="M145" s="53">
        <v>1237.5</v>
      </c>
      <c r="N145" s="40" t="s">
        <v>56</v>
      </c>
      <c r="O145" s="54">
        <v>1543.75</v>
      </c>
      <c r="P145" s="55">
        <v>825</v>
      </c>
    </row>
    <row r="146" spans="1:21" ht="14.25" customHeight="1" x14ac:dyDescent="0.15">
      <c r="A146" s="44">
        <v>736</v>
      </c>
      <c r="B146" s="30">
        <v>5</v>
      </c>
      <c r="C146" s="189">
        <v>0.78565737051792828</v>
      </c>
      <c r="D146" s="30">
        <v>3</v>
      </c>
      <c r="E146" s="230">
        <v>0.87380861608844829</v>
      </c>
      <c r="F146" s="48">
        <v>121</v>
      </c>
      <c r="G146" s="50" t="s">
        <v>149</v>
      </c>
      <c r="H146" s="49">
        <v>23040</v>
      </c>
      <c r="I146" s="52">
        <v>6610775040</v>
      </c>
      <c r="J146" s="52">
        <v>286926</v>
      </c>
      <c r="K146" s="12">
        <v>2561172480</v>
      </c>
      <c r="L146" s="107" t="s">
        <v>259</v>
      </c>
      <c r="M146" s="53">
        <v>1080</v>
      </c>
      <c r="N146" s="40" t="s">
        <v>143</v>
      </c>
      <c r="O146" s="54">
        <v>1479</v>
      </c>
      <c r="P146" s="55">
        <v>573</v>
      </c>
    </row>
    <row r="147" spans="1:21" ht="14.25" customHeight="1" x14ac:dyDescent="0.15">
      <c r="A147" s="44">
        <v>253</v>
      </c>
      <c r="B147" s="30">
        <v>5</v>
      </c>
      <c r="C147" s="45">
        <v>0.8345588235294118</v>
      </c>
      <c r="D147" s="30">
        <v>5</v>
      </c>
      <c r="E147" s="253">
        <v>0.78507462686567164</v>
      </c>
      <c r="F147" s="48">
        <v>45</v>
      </c>
      <c r="G147" s="50" t="s">
        <v>95</v>
      </c>
      <c r="H147" s="49">
        <v>28500</v>
      </c>
      <c r="I147" s="52">
        <v>8167743750</v>
      </c>
      <c r="J147" s="52">
        <v>286587.5</v>
      </c>
      <c r="K147" s="12">
        <v>3785227500</v>
      </c>
      <c r="L147" s="40" t="s">
        <v>137</v>
      </c>
      <c r="M147" s="53">
        <v>1275</v>
      </c>
      <c r="N147" s="40" t="s">
        <v>323</v>
      </c>
      <c r="O147" s="54">
        <v>1418.75</v>
      </c>
      <c r="P147" s="55">
        <v>657.5</v>
      </c>
    </row>
    <row r="148" spans="1:21" ht="14.25" customHeight="1" x14ac:dyDescent="0.15">
      <c r="A148" s="44">
        <v>765</v>
      </c>
      <c r="B148" s="30">
        <v>3</v>
      </c>
      <c r="C148" s="45">
        <v>0.8359375</v>
      </c>
      <c r="D148" s="30">
        <v>2</v>
      </c>
      <c r="E148" s="254">
        <v>0.97247706422018354</v>
      </c>
      <c r="F148" s="48">
        <v>126</v>
      </c>
      <c r="G148" s="50" t="s">
        <v>198</v>
      </c>
      <c r="H148" s="49">
        <v>20540</v>
      </c>
      <c r="I148" s="52">
        <v>5879061500</v>
      </c>
      <c r="J148" s="52">
        <v>286225</v>
      </c>
      <c r="K148" s="12">
        <v>2912058500</v>
      </c>
      <c r="L148" s="40" t="s">
        <v>108</v>
      </c>
      <c r="M148" s="53">
        <v>1187.5</v>
      </c>
      <c r="N148" s="40" t="s">
        <v>339</v>
      </c>
      <c r="O148" s="54">
        <v>1337.5</v>
      </c>
      <c r="P148" s="55">
        <v>662.5</v>
      </c>
    </row>
    <row r="149" spans="1:21" ht="14.25" customHeight="1" x14ac:dyDescent="0.15">
      <c r="A149" s="44">
        <v>375</v>
      </c>
      <c r="B149" s="30">
        <v>3</v>
      </c>
      <c r="C149" s="255">
        <v>0.86572438162544174</v>
      </c>
      <c r="D149" s="30">
        <v>6</v>
      </c>
      <c r="E149" s="256">
        <v>0.64090909090909087</v>
      </c>
      <c r="F149" s="48">
        <v>65</v>
      </c>
      <c r="G149" s="50" t="s">
        <v>120</v>
      </c>
      <c r="H149" s="49">
        <v>16720</v>
      </c>
      <c r="I149" s="52">
        <v>4762065000</v>
      </c>
      <c r="J149" s="52">
        <v>284812.5</v>
      </c>
      <c r="K149" s="12">
        <v>1644370200</v>
      </c>
      <c r="L149" s="40" t="s">
        <v>52</v>
      </c>
      <c r="M149" s="53">
        <v>1531.25</v>
      </c>
      <c r="N149" s="40" t="s">
        <v>322</v>
      </c>
      <c r="O149" s="54">
        <v>1310</v>
      </c>
      <c r="P149" s="55">
        <v>528.75</v>
      </c>
    </row>
    <row r="150" spans="1:21" ht="14.25" customHeight="1" x14ac:dyDescent="0.15">
      <c r="A150" s="44">
        <v>376</v>
      </c>
      <c r="B150" s="30">
        <v>3</v>
      </c>
      <c r="C150" s="257">
        <v>0.86572438162544174</v>
      </c>
      <c r="D150" s="30">
        <v>5</v>
      </c>
      <c r="E150" s="47">
        <v>0.6454545454545455</v>
      </c>
      <c r="F150" s="48">
        <v>65</v>
      </c>
      <c r="G150" s="50" t="s">
        <v>120</v>
      </c>
      <c r="H150" s="49">
        <v>16720</v>
      </c>
      <c r="I150" s="52">
        <v>4762065000</v>
      </c>
      <c r="J150" s="52">
        <v>284812.5</v>
      </c>
      <c r="K150" s="12">
        <v>1656032400</v>
      </c>
      <c r="L150" s="40" t="s">
        <v>52</v>
      </c>
      <c r="M150" s="53">
        <v>1531.25</v>
      </c>
      <c r="N150" s="40" t="s">
        <v>64</v>
      </c>
      <c r="O150" s="54">
        <v>1383.75</v>
      </c>
      <c r="P150" s="55">
        <v>532.5</v>
      </c>
    </row>
    <row r="151" spans="1:21" ht="14.25" customHeight="1" x14ac:dyDescent="0.15">
      <c r="A151" s="44">
        <v>50</v>
      </c>
      <c r="B151" s="30">
        <v>3</v>
      </c>
      <c r="C151" s="258">
        <v>0.8127490039840638</v>
      </c>
      <c r="D151" s="30">
        <v>3</v>
      </c>
      <c r="E151" s="259">
        <v>0.87878787878787878</v>
      </c>
      <c r="F151" s="48">
        <v>9</v>
      </c>
      <c r="G151" s="50" t="s">
        <v>44</v>
      </c>
      <c r="H151" s="49">
        <v>35076</v>
      </c>
      <c r="I151" s="52">
        <v>9981928080</v>
      </c>
      <c r="J151" s="52">
        <v>284580</v>
      </c>
      <c r="K151" s="12">
        <v>3310999020</v>
      </c>
      <c r="L151" s="40" t="s">
        <v>142</v>
      </c>
      <c r="M151" s="53">
        <v>1500</v>
      </c>
      <c r="N151" s="40" t="s">
        <v>224</v>
      </c>
      <c r="O151" s="54">
        <v>1530</v>
      </c>
      <c r="P151" s="55">
        <v>507.5</v>
      </c>
    </row>
    <row r="152" spans="1:21" ht="14.25" customHeight="1" x14ac:dyDescent="0.15">
      <c r="A152" s="44">
        <v>474</v>
      </c>
      <c r="B152" s="30">
        <v>2</v>
      </c>
      <c r="C152" s="260">
        <v>0.87464589235127477</v>
      </c>
      <c r="D152" s="30">
        <v>1</v>
      </c>
      <c r="E152" s="261">
        <v>1</v>
      </c>
      <c r="F152" s="48">
        <v>80</v>
      </c>
      <c r="G152" s="50" t="s">
        <v>138</v>
      </c>
      <c r="H152" s="49">
        <v>37620</v>
      </c>
      <c r="I152" s="52">
        <v>10685961000</v>
      </c>
      <c r="J152" s="52">
        <v>284050</v>
      </c>
      <c r="K152" s="12">
        <v>5710716000</v>
      </c>
      <c r="L152" s="40" t="s">
        <v>62</v>
      </c>
      <c r="M152" s="53">
        <v>1237.5</v>
      </c>
      <c r="N152" s="40" t="s">
        <v>56</v>
      </c>
      <c r="O152" s="54">
        <v>1543.75</v>
      </c>
      <c r="P152" s="55">
        <v>825</v>
      </c>
    </row>
    <row r="153" spans="1:21" ht="14.25" customHeight="1" x14ac:dyDescent="0.15">
      <c r="A153">
        <v>854</v>
      </c>
      <c r="B153" s="28">
        <v>2</v>
      </c>
      <c r="C153" s="29">
        <v>0.94774774774774773</v>
      </c>
      <c r="D153" s="31">
        <v>1</v>
      </c>
      <c r="E153" s="33">
        <v>1</v>
      </c>
      <c r="F153" s="35">
        <v>143</v>
      </c>
      <c r="G153" s="35" t="s">
        <v>219</v>
      </c>
      <c r="H153" s="36">
        <v>57600</v>
      </c>
      <c r="I153" s="37">
        <v>16360704000</v>
      </c>
      <c r="J153" s="38">
        <v>284040</v>
      </c>
      <c r="K153" s="39">
        <v>6718464000</v>
      </c>
      <c r="L153" s="40" t="s">
        <v>94</v>
      </c>
      <c r="M153" s="35">
        <v>1140</v>
      </c>
      <c r="N153" s="40" t="s">
        <v>54</v>
      </c>
      <c r="O153" s="28">
        <v>1578</v>
      </c>
      <c r="P153" s="28">
        <v>648</v>
      </c>
    </row>
    <row r="154" spans="1:21" ht="14.25" customHeight="1" x14ac:dyDescent="0.15">
      <c r="A154" s="44">
        <v>445</v>
      </c>
      <c r="B154" s="30">
        <v>5</v>
      </c>
      <c r="C154" s="262">
        <v>0.8994413407821229</v>
      </c>
      <c r="D154" s="30">
        <v>2</v>
      </c>
      <c r="E154" s="264">
        <v>0.99173553719008267</v>
      </c>
      <c r="F154" s="48">
        <v>76</v>
      </c>
      <c r="G154" s="50" t="s">
        <v>133</v>
      </c>
      <c r="H154" s="49">
        <v>31680</v>
      </c>
      <c r="I154" s="52">
        <v>8976844800</v>
      </c>
      <c r="J154" s="52">
        <v>283360</v>
      </c>
      <c r="K154" s="12">
        <v>4181760000</v>
      </c>
      <c r="L154" s="40" t="s">
        <v>263</v>
      </c>
      <c r="M154" s="53">
        <v>1095</v>
      </c>
      <c r="N154" s="40" t="s">
        <v>161</v>
      </c>
      <c r="O154" s="54">
        <v>1610</v>
      </c>
      <c r="P154" s="55">
        <v>750</v>
      </c>
    </row>
    <row r="155" spans="1:21" ht="14.25" customHeight="1" x14ac:dyDescent="0.15">
      <c r="A155" s="143">
        <v>565</v>
      </c>
      <c r="B155" s="144">
        <v>6</v>
      </c>
      <c r="C155" s="175">
        <v>0.81290322580645158</v>
      </c>
      <c r="D155" s="144">
        <v>8</v>
      </c>
      <c r="E155" s="265">
        <v>0.5942446043165468</v>
      </c>
      <c r="F155" s="147">
        <v>94</v>
      </c>
      <c r="G155" s="148" t="s">
        <v>164</v>
      </c>
      <c r="H155" s="149">
        <v>18720</v>
      </c>
      <c r="I155" s="150">
        <v>5292967680</v>
      </c>
      <c r="J155" s="150">
        <v>282744</v>
      </c>
      <c r="K155" s="151">
        <v>1577197440</v>
      </c>
      <c r="L155" s="122" t="s">
        <v>244</v>
      </c>
      <c r="M155" s="152">
        <v>994</v>
      </c>
      <c r="N155" s="153" t="s">
        <v>275</v>
      </c>
      <c r="O155" s="154">
        <v>1386</v>
      </c>
      <c r="P155" s="155">
        <v>413</v>
      </c>
      <c r="Q155" s="112"/>
      <c r="R155" s="112"/>
      <c r="S155" s="112"/>
      <c r="T155" s="112"/>
      <c r="U155" s="112"/>
    </row>
    <row r="156" spans="1:21" ht="14.25" customHeight="1" x14ac:dyDescent="0.15">
      <c r="A156" s="44">
        <v>11</v>
      </c>
      <c r="B156" s="30">
        <v>1</v>
      </c>
      <c r="C156" s="45">
        <v>1</v>
      </c>
      <c r="D156" s="30">
        <v>4</v>
      </c>
      <c r="E156" s="266">
        <v>0.74173228346456688</v>
      </c>
      <c r="F156" s="48">
        <v>2</v>
      </c>
      <c r="G156" s="50" t="s">
        <v>34</v>
      </c>
      <c r="H156" s="49">
        <v>18960</v>
      </c>
      <c r="I156" s="52">
        <v>5353545600</v>
      </c>
      <c r="J156" s="52">
        <v>282360</v>
      </c>
      <c r="K156" s="12">
        <v>1741381200</v>
      </c>
      <c r="L156" s="40" t="s">
        <v>169</v>
      </c>
      <c r="M156" s="53">
        <v>1338.75</v>
      </c>
      <c r="N156" s="40" t="s">
        <v>96</v>
      </c>
      <c r="O156" s="54">
        <v>1810</v>
      </c>
      <c r="P156" s="55">
        <v>588.75</v>
      </c>
    </row>
    <row r="157" spans="1:21" ht="14.25" customHeight="1" x14ac:dyDescent="0.15">
      <c r="A157" s="44">
        <v>763</v>
      </c>
      <c r="B157" s="30">
        <v>3</v>
      </c>
      <c r="C157" s="108">
        <v>0.91200000000000003</v>
      </c>
      <c r="D157" s="30">
        <v>6</v>
      </c>
      <c r="E157" s="47">
        <v>0.77241379310344827</v>
      </c>
      <c r="F157" s="48">
        <v>125</v>
      </c>
      <c r="G157" s="50" t="s">
        <v>197</v>
      </c>
      <c r="H157" s="49">
        <v>20800</v>
      </c>
      <c r="I157" s="52">
        <v>5868720000</v>
      </c>
      <c r="J157" s="52">
        <v>282150</v>
      </c>
      <c r="K157" s="12">
        <v>1729728000</v>
      </c>
      <c r="L157" s="40" t="s">
        <v>246</v>
      </c>
      <c r="M157" s="53">
        <v>830</v>
      </c>
      <c r="N157" s="40" t="s">
        <v>154</v>
      </c>
      <c r="O157" s="54">
        <v>1425</v>
      </c>
      <c r="P157" s="55">
        <v>420</v>
      </c>
    </row>
    <row r="158" spans="1:21" ht="14.25" customHeight="1" x14ac:dyDescent="0.15">
      <c r="A158" s="44">
        <v>32</v>
      </c>
      <c r="B158" s="30">
        <v>6</v>
      </c>
      <c r="C158" s="66">
        <v>0.72677595628415304</v>
      </c>
      <c r="D158" s="30">
        <v>5</v>
      </c>
      <c r="E158" s="267">
        <v>0.78899082568807344</v>
      </c>
      <c r="F158" s="48">
        <v>6</v>
      </c>
      <c r="G158" s="50" t="s">
        <v>39</v>
      </c>
      <c r="H158" s="49">
        <v>28392</v>
      </c>
      <c r="I158" s="52">
        <v>8005408320</v>
      </c>
      <c r="J158" s="52">
        <v>281960</v>
      </c>
      <c r="K158" s="12">
        <v>3235268400</v>
      </c>
      <c r="L158" s="40" t="s">
        <v>108</v>
      </c>
      <c r="M158" s="53">
        <v>1187.5</v>
      </c>
      <c r="N158" s="40" t="s">
        <v>66</v>
      </c>
      <c r="O158" s="54">
        <v>1330</v>
      </c>
      <c r="P158" s="55">
        <v>537.5</v>
      </c>
    </row>
    <row r="159" spans="1:21" ht="14.25" customHeight="1" x14ac:dyDescent="0.15">
      <c r="A159" s="44">
        <v>562</v>
      </c>
      <c r="B159" s="30">
        <v>2</v>
      </c>
      <c r="C159" s="156">
        <v>0.96041055718475077</v>
      </c>
      <c r="D159" s="30">
        <v>4</v>
      </c>
      <c r="E159" s="47">
        <v>0.71043165467625902</v>
      </c>
      <c r="F159" s="48">
        <v>93</v>
      </c>
      <c r="G159" s="50" t="s">
        <v>162</v>
      </c>
      <c r="H159" s="49">
        <v>10620</v>
      </c>
      <c r="I159" s="52">
        <v>2991123000</v>
      </c>
      <c r="J159" s="52">
        <v>281650</v>
      </c>
      <c r="K159" s="12">
        <v>901903500</v>
      </c>
      <c r="L159" s="40" t="s">
        <v>251</v>
      </c>
      <c r="M159" s="53">
        <v>1250</v>
      </c>
      <c r="N159" s="40" t="s">
        <v>208</v>
      </c>
      <c r="O159" s="54">
        <v>1637.5</v>
      </c>
      <c r="P159" s="55">
        <v>493.75</v>
      </c>
    </row>
    <row r="160" spans="1:21" ht="14.25" customHeight="1" x14ac:dyDescent="0.15">
      <c r="A160" s="44">
        <v>212</v>
      </c>
      <c r="B160" s="30">
        <v>1</v>
      </c>
      <c r="C160" s="45">
        <v>1</v>
      </c>
      <c r="D160" s="30">
        <v>3</v>
      </c>
      <c r="E160" s="131">
        <v>0.8990825688073395</v>
      </c>
      <c r="F160" s="48">
        <v>38</v>
      </c>
      <c r="G160" s="50" t="s">
        <v>86</v>
      </c>
      <c r="H160" s="49">
        <v>28324</v>
      </c>
      <c r="I160" s="52">
        <v>7976038400</v>
      </c>
      <c r="J160" s="52">
        <v>281600</v>
      </c>
      <c r="K160" s="12">
        <v>3053327200</v>
      </c>
      <c r="L160" s="40" t="s">
        <v>108</v>
      </c>
      <c r="M160" s="53">
        <v>1187.5</v>
      </c>
      <c r="N160" s="40" t="s">
        <v>85</v>
      </c>
      <c r="O160" s="54">
        <v>1600</v>
      </c>
      <c r="P160" s="55">
        <v>612.5</v>
      </c>
    </row>
    <row r="161" spans="1:21" ht="14.25" customHeight="1" x14ac:dyDescent="0.15">
      <c r="A161" s="44">
        <v>170</v>
      </c>
      <c r="B161" s="30">
        <v>5</v>
      </c>
      <c r="C161" s="268">
        <v>0.86440677966101698</v>
      </c>
      <c r="D161" s="30">
        <v>6</v>
      </c>
      <c r="E161" s="269">
        <v>0.5576642335766423</v>
      </c>
      <c r="F161" s="48">
        <v>31</v>
      </c>
      <c r="G161" s="50" t="s">
        <v>77</v>
      </c>
      <c r="H161" s="49">
        <v>34200</v>
      </c>
      <c r="I161" s="52">
        <v>9627984000</v>
      </c>
      <c r="J161" s="52">
        <v>281520</v>
      </c>
      <c r="K161" s="12">
        <v>2403849600</v>
      </c>
      <c r="L161" s="40" t="s">
        <v>102</v>
      </c>
      <c r="M161" s="53">
        <v>1200</v>
      </c>
      <c r="N161" s="40" t="s">
        <v>289</v>
      </c>
      <c r="O161" s="54">
        <v>1530</v>
      </c>
      <c r="P161" s="55">
        <v>382</v>
      </c>
    </row>
    <row r="162" spans="1:21" ht="14.25" customHeight="1" x14ac:dyDescent="0.15">
      <c r="A162" s="44">
        <v>472</v>
      </c>
      <c r="B162" s="30">
        <v>3</v>
      </c>
      <c r="C162" s="231">
        <v>0.86685552407932009</v>
      </c>
      <c r="D162" s="30">
        <v>6</v>
      </c>
      <c r="E162" s="270">
        <v>0.61515151515151512</v>
      </c>
      <c r="F162" s="48">
        <v>80</v>
      </c>
      <c r="G162" s="50" t="s">
        <v>138</v>
      </c>
      <c r="H162" s="49">
        <v>37620</v>
      </c>
      <c r="I162" s="52">
        <v>10590782400</v>
      </c>
      <c r="J162" s="52">
        <v>281520</v>
      </c>
      <c r="K162" s="12">
        <v>3512955600</v>
      </c>
      <c r="L162" s="40" t="s">
        <v>142</v>
      </c>
      <c r="M162" s="53">
        <v>1500</v>
      </c>
      <c r="N162" s="40" t="s">
        <v>224</v>
      </c>
      <c r="O162" s="54">
        <v>1530</v>
      </c>
      <c r="P162" s="55">
        <v>507.5</v>
      </c>
    </row>
    <row r="163" spans="1:21" ht="14.25" customHeight="1" x14ac:dyDescent="0.15">
      <c r="A163" s="44">
        <v>268</v>
      </c>
      <c r="B163" s="30">
        <v>2</v>
      </c>
      <c r="C163" s="271">
        <v>0.8716981132075472</v>
      </c>
      <c r="D163" s="30">
        <v>3</v>
      </c>
      <c r="E163" s="209">
        <v>0.83571428571428574</v>
      </c>
      <c r="F163" s="48">
        <v>47</v>
      </c>
      <c r="G163" s="50" t="s">
        <v>98</v>
      </c>
      <c r="H163" s="49">
        <v>20400</v>
      </c>
      <c r="I163" s="52">
        <v>5725566000</v>
      </c>
      <c r="J163" s="52">
        <v>280665</v>
      </c>
      <c r="K163" s="12">
        <v>1449981000</v>
      </c>
      <c r="L163" s="40" t="s">
        <v>240</v>
      </c>
      <c r="M163" s="53">
        <v>937.5</v>
      </c>
      <c r="N163" s="40" t="s">
        <v>96</v>
      </c>
      <c r="O163" s="54">
        <v>1732.5</v>
      </c>
      <c r="P163" s="55">
        <v>438.75</v>
      </c>
    </row>
    <row r="164" spans="1:21" ht="14.25" customHeight="1" x14ac:dyDescent="0.15">
      <c r="A164" s="44">
        <v>484</v>
      </c>
      <c r="B164" s="30">
        <v>1</v>
      </c>
      <c r="C164" s="272">
        <v>1</v>
      </c>
      <c r="D164" s="30">
        <v>1</v>
      </c>
      <c r="E164" s="273">
        <v>1</v>
      </c>
      <c r="F164" s="48">
        <v>82</v>
      </c>
      <c r="G164" s="50" t="s">
        <v>141</v>
      </c>
      <c r="H164" s="49">
        <v>18000</v>
      </c>
      <c r="I164" s="52">
        <v>5051295000</v>
      </c>
      <c r="J164" s="52">
        <v>280627.5</v>
      </c>
      <c r="K164" s="12">
        <v>2297565000</v>
      </c>
      <c r="L164" s="40" t="s">
        <v>235</v>
      </c>
      <c r="M164" s="53">
        <v>1242.5</v>
      </c>
      <c r="N164" s="40" t="s">
        <v>293</v>
      </c>
      <c r="O164" s="54">
        <v>1508.75</v>
      </c>
      <c r="P164" s="55">
        <v>686.25</v>
      </c>
    </row>
    <row r="165" spans="1:21" ht="14.25" customHeight="1" x14ac:dyDescent="0.15">
      <c r="A165" s="44">
        <v>427</v>
      </c>
      <c r="B165" s="30">
        <v>2</v>
      </c>
      <c r="C165" s="274">
        <v>0.95652173913043481</v>
      </c>
      <c r="D165" s="30">
        <v>2</v>
      </c>
      <c r="E165" s="275">
        <v>0.96212121212121215</v>
      </c>
      <c r="F165" s="48">
        <v>73</v>
      </c>
      <c r="G165" s="50" t="s">
        <v>129</v>
      </c>
      <c r="H165" s="49">
        <v>31360</v>
      </c>
      <c r="I165" s="52">
        <v>8796480000</v>
      </c>
      <c r="J165" s="52">
        <v>280500</v>
      </c>
      <c r="K165" s="12">
        <v>3385312000</v>
      </c>
      <c r="L165" s="40" t="s">
        <v>160</v>
      </c>
      <c r="M165" s="53">
        <v>1425</v>
      </c>
      <c r="N165" s="40" t="s">
        <v>163</v>
      </c>
      <c r="O165" s="54">
        <v>1650</v>
      </c>
      <c r="P165" s="55">
        <v>635</v>
      </c>
    </row>
    <row r="166" spans="1:21" ht="14.25" customHeight="1" x14ac:dyDescent="0.15">
      <c r="A166" s="44">
        <v>225</v>
      </c>
      <c r="B166" s="30">
        <v>3</v>
      </c>
      <c r="C166" s="276">
        <v>0.81814837522992034</v>
      </c>
      <c r="D166" s="30">
        <v>3</v>
      </c>
      <c r="E166" s="277">
        <v>0.94117647058823528</v>
      </c>
      <c r="F166" s="48">
        <v>40</v>
      </c>
      <c r="G166" s="50" t="s">
        <v>88</v>
      </c>
      <c r="H166" s="49">
        <v>30240</v>
      </c>
      <c r="I166" s="52">
        <v>8473973760</v>
      </c>
      <c r="J166" s="52">
        <v>280224</v>
      </c>
      <c r="K166" s="12">
        <v>3292047360</v>
      </c>
      <c r="L166" s="40" t="s">
        <v>273</v>
      </c>
      <c r="M166" s="53">
        <v>1152</v>
      </c>
      <c r="N166" s="40" t="s">
        <v>54</v>
      </c>
      <c r="O166" s="54">
        <v>1668</v>
      </c>
      <c r="P166" s="55">
        <v>648</v>
      </c>
    </row>
    <row r="167" spans="1:21" ht="14.25" customHeight="1" x14ac:dyDescent="0.15">
      <c r="A167" s="44">
        <v>676</v>
      </c>
      <c r="B167" s="30">
        <v>1</v>
      </c>
      <c r="C167" s="45">
        <v>1</v>
      </c>
      <c r="D167" s="30">
        <v>2</v>
      </c>
      <c r="E167" s="278">
        <v>0.93388429752066116</v>
      </c>
      <c r="F167" s="48">
        <v>112</v>
      </c>
      <c r="G167" s="50" t="s">
        <v>185</v>
      </c>
      <c r="H167" s="49">
        <v>33600</v>
      </c>
      <c r="I167" s="52">
        <v>9412200000</v>
      </c>
      <c r="J167" s="52">
        <v>280125</v>
      </c>
      <c r="K167" s="12">
        <v>3939180000</v>
      </c>
      <c r="L167" s="40" t="s">
        <v>270</v>
      </c>
      <c r="M167" s="53">
        <v>1387.5</v>
      </c>
      <c r="N167" s="40" t="s">
        <v>289</v>
      </c>
      <c r="O167" s="54">
        <v>1687.5</v>
      </c>
      <c r="P167" s="55">
        <v>706.25</v>
      </c>
    </row>
    <row r="168" spans="1:21" ht="14.25" customHeight="1" x14ac:dyDescent="0.15">
      <c r="A168" s="44">
        <v>169</v>
      </c>
      <c r="B168" s="30">
        <v>6</v>
      </c>
      <c r="C168" s="279">
        <v>0.85988700564971754</v>
      </c>
      <c r="D168" s="30">
        <v>5</v>
      </c>
      <c r="E168" s="280">
        <v>0.57080291970802921</v>
      </c>
      <c r="F168" s="48">
        <v>31</v>
      </c>
      <c r="G168" s="50" t="s">
        <v>77</v>
      </c>
      <c r="H168" s="49">
        <v>34200</v>
      </c>
      <c r="I168" s="52">
        <v>9577641600</v>
      </c>
      <c r="J168" s="52">
        <v>280048</v>
      </c>
      <c r="K168" s="12">
        <v>2460484800</v>
      </c>
      <c r="L168" s="40" t="s">
        <v>102</v>
      </c>
      <c r="M168" s="53">
        <v>1200</v>
      </c>
      <c r="N168" s="40" t="s">
        <v>275</v>
      </c>
      <c r="O168" s="54">
        <v>1522</v>
      </c>
      <c r="P168" s="55">
        <v>391</v>
      </c>
    </row>
    <row r="169" spans="1:21" ht="14.25" customHeight="1" x14ac:dyDescent="0.15">
      <c r="A169" s="143">
        <v>827</v>
      </c>
      <c r="B169" s="144">
        <v>3</v>
      </c>
      <c r="C169" s="281">
        <v>0.82470119521912355</v>
      </c>
      <c r="D169" s="144">
        <v>2</v>
      </c>
      <c r="E169" s="193">
        <v>0.84070796460176989</v>
      </c>
      <c r="F169" s="147">
        <v>139</v>
      </c>
      <c r="G169" s="148" t="s">
        <v>214</v>
      </c>
      <c r="H169" s="149">
        <v>28280</v>
      </c>
      <c r="I169" s="150">
        <v>7902846000</v>
      </c>
      <c r="J169" s="150">
        <v>279450</v>
      </c>
      <c r="K169" s="151">
        <v>3626910000</v>
      </c>
      <c r="L169" s="122" t="s">
        <v>263</v>
      </c>
      <c r="M169" s="152">
        <v>1095</v>
      </c>
      <c r="N169" s="122" t="s">
        <v>143</v>
      </c>
      <c r="O169" s="154">
        <v>1552.5</v>
      </c>
      <c r="P169" s="155">
        <v>712.5</v>
      </c>
      <c r="Q169" s="112"/>
      <c r="R169" s="112"/>
      <c r="S169" s="112"/>
      <c r="T169" s="112"/>
      <c r="U169" s="112"/>
    </row>
    <row r="170" spans="1:21" ht="14.25" customHeight="1" x14ac:dyDescent="0.15">
      <c r="A170" s="44">
        <v>738</v>
      </c>
      <c r="B170" s="30">
        <v>6</v>
      </c>
      <c r="C170" s="45">
        <v>0.76507304116865871</v>
      </c>
      <c r="D170" s="30">
        <v>1</v>
      </c>
      <c r="E170" s="282">
        <v>1</v>
      </c>
      <c r="F170" s="48">
        <v>121</v>
      </c>
      <c r="G170" s="50" t="s">
        <v>149</v>
      </c>
      <c r="H170" s="49">
        <v>23040</v>
      </c>
      <c r="I170" s="52">
        <v>6437571840</v>
      </c>
      <c r="J170" s="52">
        <v>279408.5</v>
      </c>
      <c r="K170" s="12">
        <v>2931045120</v>
      </c>
      <c r="L170" s="107" t="s">
        <v>259</v>
      </c>
      <c r="M170" s="53">
        <v>1080</v>
      </c>
      <c r="N170" s="107" t="s">
        <v>56</v>
      </c>
      <c r="O170" s="54">
        <v>1440.25</v>
      </c>
      <c r="P170" s="55">
        <v>655.75</v>
      </c>
    </row>
    <row r="171" spans="1:21" ht="14.25" customHeight="1" x14ac:dyDescent="0.15">
      <c r="A171" s="44">
        <v>49</v>
      </c>
      <c r="B171" s="30">
        <v>4</v>
      </c>
      <c r="C171" s="57">
        <v>0.79681274900398402</v>
      </c>
      <c r="D171" s="30">
        <v>1</v>
      </c>
      <c r="E171" s="47">
        <v>1</v>
      </c>
      <c r="F171" s="48">
        <v>9</v>
      </c>
      <c r="G171" s="50" t="s">
        <v>44</v>
      </c>
      <c r="H171" s="49">
        <v>35076</v>
      </c>
      <c r="I171" s="52">
        <v>9786204000</v>
      </c>
      <c r="J171" s="52">
        <v>279000</v>
      </c>
      <c r="K171" s="12">
        <v>3767688540</v>
      </c>
      <c r="L171" s="40" t="s">
        <v>142</v>
      </c>
      <c r="M171" s="53">
        <v>1500</v>
      </c>
      <c r="N171" s="40" t="s">
        <v>293</v>
      </c>
      <c r="O171" s="54">
        <v>1410</v>
      </c>
      <c r="P171" s="55">
        <v>577.5</v>
      </c>
    </row>
    <row r="172" spans="1:21" ht="14.25" customHeight="1" x14ac:dyDescent="0.15">
      <c r="A172" s="44">
        <v>802</v>
      </c>
      <c r="B172" s="30">
        <v>3</v>
      </c>
      <c r="C172" s="283">
        <v>0.79681274900398402</v>
      </c>
      <c r="D172" s="30">
        <v>1</v>
      </c>
      <c r="E172" s="284">
        <v>1</v>
      </c>
      <c r="F172" s="48">
        <v>134</v>
      </c>
      <c r="G172" s="50" t="s">
        <v>200</v>
      </c>
      <c r="H172" s="49">
        <v>43680</v>
      </c>
      <c r="I172" s="52">
        <v>12186720000</v>
      </c>
      <c r="J172" s="52">
        <v>279000</v>
      </c>
      <c r="K172" s="12">
        <v>4255196400</v>
      </c>
      <c r="L172" s="40" t="s">
        <v>142</v>
      </c>
      <c r="M172" s="53">
        <v>1500</v>
      </c>
      <c r="N172" s="40" t="s">
        <v>334</v>
      </c>
      <c r="O172" s="54">
        <v>1268.75</v>
      </c>
      <c r="P172" s="55">
        <v>523.75</v>
      </c>
    </row>
    <row r="173" spans="1:21" ht="14.25" customHeight="1" x14ac:dyDescent="0.15">
      <c r="A173" s="44">
        <v>362</v>
      </c>
      <c r="B173" s="30">
        <v>2</v>
      </c>
      <c r="C173" s="45">
        <v>0.89826086956521745</v>
      </c>
      <c r="D173" s="30">
        <v>5</v>
      </c>
      <c r="E173" s="270">
        <v>0.41676646706586828</v>
      </c>
      <c r="F173" s="48">
        <v>62</v>
      </c>
      <c r="G173" s="50" t="s">
        <v>117</v>
      </c>
      <c r="H173" s="49">
        <v>36360</v>
      </c>
      <c r="I173" s="52">
        <v>10141167600</v>
      </c>
      <c r="J173" s="52">
        <v>278910</v>
      </c>
      <c r="K173" s="12">
        <v>2846988000</v>
      </c>
      <c r="L173" s="40" t="s">
        <v>254</v>
      </c>
      <c r="M173" s="53">
        <v>1086</v>
      </c>
      <c r="N173" s="40" t="s">
        <v>143</v>
      </c>
      <c r="O173" s="54">
        <v>1549.5</v>
      </c>
      <c r="P173" s="55">
        <v>435</v>
      </c>
    </row>
    <row r="174" spans="1:21" ht="14.25" customHeight="1" x14ac:dyDescent="0.15">
      <c r="A174" s="44">
        <v>833</v>
      </c>
      <c r="B174" s="30">
        <v>4</v>
      </c>
      <c r="C174" s="285">
        <v>0.82310756972111554</v>
      </c>
      <c r="D174" s="30">
        <v>9</v>
      </c>
      <c r="E174" s="286">
        <v>0.51327433628318586</v>
      </c>
      <c r="F174" s="48">
        <v>139</v>
      </c>
      <c r="G174" s="50" t="s">
        <v>214</v>
      </c>
      <c r="H174" s="49">
        <v>28280</v>
      </c>
      <c r="I174" s="52">
        <v>7887574800</v>
      </c>
      <c r="J174" s="52">
        <v>278910</v>
      </c>
      <c r="K174" s="12">
        <v>2214324000</v>
      </c>
      <c r="L174" s="107" t="s">
        <v>254</v>
      </c>
      <c r="M174" s="53">
        <v>1086</v>
      </c>
      <c r="N174" s="40" t="s">
        <v>143</v>
      </c>
      <c r="O174" s="54">
        <v>1549.5</v>
      </c>
      <c r="P174" s="55">
        <v>435</v>
      </c>
    </row>
    <row r="175" spans="1:21" ht="14.25" customHeight="1" x14ac:dyDescent="0.15">
      <c r="A175" s="44">
        <v>136</v>
      </c>
      <c r="B175" s="30">
        <v>4</v>
      </c>
      <c r="C175" s="287">
        <v>0.82106038291605299</v>
      </c>
      <c r="D175" s="30">
        <v>3</v>
      </c>
      <c r="E175" s="187">
        <v>0.89026915113871641</v>
      </c>
      <c r="F175" s="48">
        <v>26</v>
      </c>
      <c r="G175" s="50" t="s">
        <v>71</v>
      </c>
      <c r="H175" s="49">
        <v>18480</v>
      </c>
      <c r="I175" s="52">
        <v>5151300000</v>
      </c>
      <c r="J175" s="52">
        <v>278750</v>
      </c>
      <c r="K175" s="12">
        <v>1986600000</v>
      </c>
      <c r="L175" s="40" t="s">
        <v>153</v>
      </c>
      <c r="M175" s="53">
        <v>1037.5</v>
      </c>
      <c r="N175" s="40" t="s">
        <v>317</v>
      </c>
      <c r="O175" s="54">
        <v>1393.75</v>
      </c>
      <c r="P175" s="55">
        <v>537.5</v>
      </c>
    </row>
    <row r="176" spans="1:21" ht="14.25" customHeight="1" x14ac:dyDescent="0.15">
      <c r="A176" s="44">
        <v>665</v>
      </c>
      <c r="B176" s="30">
        <v>2</v>
      </c>
      <c r="C176" s="288">
        <v>0.95624489795918366</v>
      </c>
      <c r="D176" s="30">
        <v>2</v>
      </c>
      <c r="E176" s="289">
        <v>0.98018348623853213</v>
      </c>
      <c r="F176" s="48">
        <v>110</v>
      </c>
      <c r="G176" s="50" t="s">
        <v>183</v>
      </c>
      <c r="H176" s="49">
        <v>25740</v>
      </c>
      <c r="I176" s="52">
        <v>7161061050</v>
      </c>
      <c r="J176" s="52">
        <v>278207.5</v>
      </c>
      <c r="K176" s="12">
        <v>3265698150</v>
      </c>
      <c r="L176" s="40" t="s">
        <v>259</v>
      </c>
      <c r="M176" s="53">
        <v>1080</v>
      </c>
      <c r="N176" s="40" t="s">
        <v>208</v>
      </c>
      <c r="O176" s="54">
        <v>1464.25</v>
      </c>
      <c r="P176" s="55">
        <v>667.75</v>
      </c>
    </row>
    <row r="177" spans="1:16" ht="14.25" customHeight="1" x14ac:dyDescent="0.15">
      <c r="A177" s="44">
        <v>675</v>
      </c>
      <c r="B177" s="30">
        <v>2</v>
      </c>
      <c r="C177" s="290">
        <v>0.99259259259259258</v>
      </c>
      <c r="D177" s="30">
        <v>1</v>
      </c>
      <c r="E177" s="47">
        <v>1</v>
      </c>
      <c r="F177" s="48">
        <v>112</v>
      </c>
      <c r="G177" s="50" t="s">
        <v>185</v>
      </c>
      <c r="H177" s="49">
        <v>33600</v>
      </c>
      <c r="I177" s="52">
        <v>9342480000</v>
      </c>
      <c r="J177" s="52">
        <v>278050</v>
      </c>
      <c r="K177" s="12">
        <v>4218060000</v>
      </c>
      <c r="L177" s="40" t="s">
        <v>270</v>
      </c>
      <c r="M177" s="53">
        <v>1387.5</v>
      </c>
      <c r="N177" s="40" t="s">
        <v>161</v>
      </c>
      <c r="O177" s="54">
        <v>1675</v>
      </c>
      <c r="P177" s="55">
        <v>756.25</v>
      </c>
    </row>
    <row r="178" spans="1:16" ht="14.25" customHeight="1" x14ac:dyDescent="0.15">
      <c r="A178" s="44">
        <v>209</v>
      </c>
      <c r="B178" s="30">
        <v>2</v>
      </c>
      <c r="C178" s="291">
        <v>0.98624999999999996</v>
      </c>
      <c r="D178" s="30">
        <v>4</v>
      </c>
      <c r="E178" s="292">
        <v>0.87779816513761466</v>
      </c>
      <c r="F178" s="48">
        <v>38</v>
      </c>
      <c r="G178" s="50" t="s">
        <v>86</v>
      </c>
      <c r="H178" s="49">
        <v>28324</v>
      </c>
      <c r="I178" s="52">
        <v>7866367872</v>
      </c>
      <c r="J178" s="52">
        <v>277728</v>
      </c>
      <c r="K178" s="12">
        <v>2981044352</v>
      </c>
      <c r="L178" s="40" t="s">
        <v>273</v>
      </c>
      <c r="M178" s="53">
        <v>1152</v>
      </c>
      <c r="N178" s="40" t="s">
        <v>85</v>
      </c>
      <c r="O178" s="54">
        <v>1578</v>
      </c>
      <c r="P178" s="55">
        <v>598</v>
      </c>
    </row>
    <row r="179" spans="1:16" ht="14.25" customHeight="1" x14ac:dyDescent="0.15">
      <c r="A179" s="44">
        <v>706</v>
      </c>
      <c r="B179" s="30">
        <v>4</v>
      </c>
      <c r="C179" s="208">
        <v>0.83612217795484722</v>
      </c>
      <c r="D179" s="30">
        <v>6</v>
      </c>
      <c r="E179" s="127">
        <v>0.81970443349753697</v>
      </c>
      <c r="F179" s="48">
        <v>117</v>
      </c>
      <c r="G179" s="50" t="s">
        <v>190</v>
      </c>
      <c r="H179" s="49">
        <v>16500</v>
      </c>
      <c r="I179" s="52">
        <v>4570896000</v>
      </c>
      <c r="J179" s="52">
        <v>277024</v>
      </c>
      <c r="K179" s="12">
        <v>1208064000</v>
      </c>
      <c r="L179" s="40" t="s">
        <v>59</v>
      </c>
      <c r="M179" s="53">
        <v>1200</v>
      </c>
      <c r="N179" s="40" t="s">
        <v>163</v>
      </c>
      <c r="O179" s="54">
        <v>1574</v>
      </c>
      <c r="P179" s="55">
        <v>416</v>
      </c>
    </row>
    <row r="180" spans="1:16" ht="14.25" customHeight="1" x14ac:dyDescent="0.15">
      <c r="A180" s="44">
        <v>767</v>
      </c>
      <c r="B180" s="30">
        <v>4</v>
      </c>
      <c r="C180" s="45">
        <v>0.80625000000000002</v>
      </c>
      <c r="D180" s="30">
        <v>6</v>
      </c>
      <c r="E180" s="293">
        <v>0.64880733944954128</v>
      </c>
      <c r="F180" s="48">
        <v>126</v>
      </c>
      <c r="G180" s="50" t="s">
        <v>198</v>
      </c>
      <c r="H180" s="49">
        <v>20540</v>
      </c>
      <c r="I180" s="52">
        <v>5670272400</v>
      </c>
      <c r="J180" s="52">
        <v>276060</v>
      </c>
      <c r="K180" s="12">
        <v>1942837520</v>
      </c>
      <c r="L180" s="40" t="s">
        <v>248</v>
      </c>
      <c r="M180" s="53">
        <v>750</v>
      </c>
      <c r="N180" s="40" t="s">
        <v>85</v>
      </c>
      <c r="O180" s="54">
        <v>1290</v>
      </c>
      <c r="P180" s="55">
        <v>442</v>
      </c>
    </row>
    <row r="181" spans="1:16" ht="14.25" customHeight="1" x14ac:dyDescent="0.15">
      <c r="A181" s="44">
        <v>346</v>
      </c>
      <c r="B181" s="30">
        <v>6</v>
      </c>
      <c r="C181" s="239">
        <v>0.65753424657534243</v>
      </c>
      <c r="D181" s="30">
        <v>6</v>
      </c>
      <c r="E181" s="294">
        <v>0.64461538461538459</v>
      </c>
      <c r="F181" s="48">
        <v>59</v>
      </c>
      <c r="G181" s="50" t="s">
        <v>76</v>
      </c>
      <c r="H181" s="49">
        <v>32400</v>
      </c>
      <c r="I181" s="52">
        <v>8942400000</v>
      </c>
      <c r="J181" s="52">
        <v>276000</v>
      </c>
      <c r="K181" s="12">
        <v>3122388000</v>
      </c>
      <c r="L181" s="40" t="s">
        <v>102</v>
      </c>
      <c r="M181" s="53">
        <v>1200</v>
      </c>
      <c r="N181" s="40" t="s">
        <v>228</v>
      </c>
      <c r="O181" s="54">
        <v>997</v>
      </c>
      <c r="P181" s="55">
        <v>419</v>
      </c>
    </row>
    <row r="182" spans="1:16" ht="14.25" customHeight="1" x14ac:dyDescent="0.15">
      <c r="A182" s="44">
        <v>470</v>
      </c>
      <c r="B182" s="30">
        <v>4</v>
      </c>
      <c r="C182" s="45">
        <v>0.84985835694050993</v>
      </c>
      <c r="D182" s="30">
        <v>5</v>
      </c>
      <c r="E182" s="47">
        <v>0.63484848484848488</v>
      </c>
      <c r="F182" s="48">
        <v>80</v>
      </c>
      <c r="G182" s="50" t="s">
        <v>138</v>
      </c>
      <c r="H182" s="49">
        <v>37620</v>
      </c>
      <c r="I182" s="52">
        <v>10383120000</v>
      </c>
      <c r="J182" s="52">
        <v>276000</v>
      </c>
      <c r="K182" s="12">
        <v>3625439400</v>
      </c>
      <c r="L182" s="40" t="s">
        <v>142</v>
      </c>
      <c r="M182" s="53">
        <v>1500</v>
      </c>
      <c r="N182" s="40" t="s">
        <v>334</v>
      </c>
      <c r="O182" s="54">
        <v>1268.75</v>
      </c>
      <c r="P182" s="55">
        <v>523.75</v>
      </c>
    </row>
    <row r="183" spans="1:16" ht="14.25" customHeight="1" x14ac:dyDescent="0.15">
      <c r="A183" s="44">
        <v>758</v>
      </c>
      <c r="B183" s="30">
        <v>4</v>
      </c>
      <c r="C183" s="124">
        <v>0.89200000000000002</v>
      </c>
      <c r="D183" s="30">
        <v>2</v>
      </c>
      <c r="E183" s="295">
        <v>0.9885057471264368</v>
      </c>
      <c r="F183" s="48">
        <v>125</v>
      </c>
      <c r="G183" s="50" t="s">
        <v>197</v>
      </c>
      <c r="H183" s="49">
        <v>20800</v>
      </c>
      <c r="I183" s="52">
        <v>5740020000</v>
      </c>
      <c r="J183" s="52">
        <v>275962.5</v>
      </c>
      <c r="K183" s="12">
        <v>2213640000</v>
      </c>
      <c r="L183" s="40" t="s">
        <v>153</v>
      </c>
      <c r="M183" s="53">
        <v>1037.5</v>
      </c>
      <c r="N183" s="40" t="s">
        <v>317</v>
      </c>
      <c r="O183" s="54">
        <v>1393.75</v>
      </c>
      <c r="P183" s="55">
        <v>537.5</v>
      </c>
    </row>
    <row r="184" spans="1:16" ht="14.25" customHeight="1" x14ac:dyDescent="0.15">
      <c r="A184" s="44">
        <v>406</v>
      </c>
      <c r="B184" s="30">
        <v>5</v>
      </c>
      <c r="C184" s="126">
        <v>0.92430278884462147</v>
      </c>
      <c r="D184" s="30">
        <v>1</v>
      </c>
      <c r="E184" s="296">
        <v>1</v>
      </c>
      <c r="F184" s="48">
        <v>70</v>
      </c>
      <c r="G184" s="50" t="s">
        <v>126</v>
      </c>
      <c r="H184" s="49">
        <v>14300</v>
      </c>
      <c r="I184" s="52">
        <v>3939650000</v>
      </c>
      <c r="J184" s="52">
        <v>275500</v>
      </c>
      <c r="K184" s="12">
        <v>2207562500</v>
      </c>
      <c r="L184" s="40" t="s">
        <v>137</v>
      </c>
      <c r="M184" s="53">
        <v>1275</v>
      </c>
      <c r="N184" s="40" t="s">
        <v>178</v>
      </c>
      <c r="O184" s="54">
        <v>1450</v>
      </c>
      <c r="P184" s="55">
        <v>812.5</v>
      </c>
    </row>
    <row r="185" spans="1:16" ht="14.25" customHeight="1" x14ac:dyDescent="0.15">
      <c r="A185" s="44">
        <v>517</v>
      </c>
      <c r="B185" s="30">
        <v>1</v>
      </c>
      <c r="C185" s="297">
        <v>1</v>
      </c>
      <c r="D185" s="30">
        <v>4</v>
      </c>
      <c r="E185" s="47">
        <v>0.82711864406779656</v>
      </c>
      <c r="F185" s="48">
        <v>87</v>
      </c>
      <c r="G185" s="50" t="s">
        <v>148</v>
      </c>
      <c r="H185" s="49">
        <v>34560</v>
      </c>
      <c r="I185" s="52">
        <v>9502272000</v>
      </c>
      <c r="J185" s="52">
        <v>274950</v>
      </c>
      <c r="K185" s="12">
        <v>3288729600</v>
      </c>
      <c r="L185" s="40" t="s">
        <v>203</v>
      </c>
      <c r="M185" s="53">
        <v>1383.75</v>
      </c>
      <c r="N185" s="40" t="s">
        <v>163</v>
      </c>
      <c r="O185" s="54">
        <v>1762.5</v>
      </c>
      <c r="P185" s="55">
        <v>610</v>
      </c>
    </row>
    <row r="186" spans="1:16" ht="14.25" customHeight="1" x14ac:dyDescent="0.15">
      <c r="A186" s="44">
        <v>256</v>
      </c>
      <c r="B186" s="30">
        <v>6</v>
      </c>
      <c r="C186" s="298">
        <v>0.8</v>
      </c>
      <c r="D186" s="30">
        <v>6</v>
      </c>
      <c r="E186" s="205">
        <v>0.63582089552238807</v>
      </c>
      <c r="F186" s="48">
        <v>45</v>
      </c>
      <c r="G186" s="50" t="s">
        <v>95</v>
      </c>
      <c r="H186" s="49">
        <v>28500</v>
      </c>
      <c r="I186" s="52">
        <v>7829520000</v>
      </c>
      <c r="J186" s="52">
        <v>274720</v>
      </c>
      <c r="K186" s="12">
        <v>3065602500</v>
      </c>
      <c r="L186" s="40" t="s">
        <v>132</v>
      </c>
      <c r="M186" s="53">
        <v>1187.5</v>
      </c>
      <c r="N186" s="40" t="s">
        <v>323</v>
      </c>
      <c r="O186" s="54">
        <v>1360</v>
      </c>
      <c r="P186" s="55">
        <v>532.5</v>
      </c>
    </row>
    <row r="187" spans="1:16" ht="14.25" customHeight="1" x14ac:dyDescent="0.15">
      <c r="A187">
        <v>860</v>
      </c>
      <c r="B187" s="28">
        <v>3</v>
      </c>
      <c r="C187" s="29">
        <v>0.78510638297872337</v>
      </c>
      <c r="D187" s="31">
        <v>3</v>
      </c>
      <c r="E187" s="33">
        <v>0.781190019193858</v>
      </c>
      <c r="F187" s="35">
        <v>144</v>
      </c>
      <c r="G187" s="35" t="s">
        <v>202</v>
      </c>
      <c r="H187" s="36">
        <v>43560</v>
      </c>
      <c r="I187" s="37">
        <v>11934677700</v>
      </c>
      <c r="J187" s="38">
        <v>273982.5</v>
      </c>
      <c r="K187" s="39">
        <v>4387907700</v>
      </c>
      <c r="L187" s="40" t="s">
        <v>203</v>
      </c>
      <c r="M187" s="35">
        <v>1383.75</v>
      </c>
      <c r="N187" s="40" t="s">
        <v>337</v>
      </c>
      <c r="O187" s="28">
        <v>952.5</v>
      </c>
      <c r="P187" s="28">
        <v>508.75</v>
      </c>
    </row>
    <row r="188" spans="1:16" ht="14.25" customHeight="1" x14ac:dyDescent="0.15">
      <c r="A188" s="44">
        <v>321</v>
      </c>
      <c r="B188" s="30">
        <v>4</v>
      </c>
      <c r="C188" s="45">
        <v>0.74900398406374502</v>
      </c>
      <c r="D188" s="30">
        <v>1</v>
      </c>
      <c r="E188" s="299">
        <v>1</v>
      </c>
      <c r="F188" s="48">
        <v>55</v>
      </c>
      <c r="G188" s="50" t="s">
        <v>110</v>
      </c>
      <c r="H188" s="49">
        <v>28160</v>
      </c>
      <c r="I188" s="52">
        <v>7702886400</v>
      </c>
      <c r="J188" s="52">
        <v>273540</v>
      </c>
      <c r="K188" s="12">
        <v>3810470400</v>
      </c>
      <c r="L188" s="40" t="s">
        <v>62</v>
      </c>
      <c r="M188" s="53">
        <v>990</v>
      </c>
      <c r="N188" s="40" t="s">
        <v>143</v>
      </c>
      <c r="O188" s="54">
        <v>1410</v>
      </c>
      <c r="P188" s="55">
        <v>697.5</v>
      </c>
    </row>
    <row r="189" spans="1:16" ht="14.25" customHeight="1" x14ac:dyDescent="0.15">
      <c r="A189" s="44">
        <v>762</v>
      </c>
      <c r="B189" s="30">
        <v>5</v>
      </c>
      <c r="C189" s="300">
        <v>0.88239999999999996</v>
      </c>
      <c r="D189" s="30">
        <v>5</v>
      </c>
      <c r="E189" s="223">
        <v>0.80919540229885056</v>
      </c>
      <c r="F189" s="48">
        <v>125</v>
      </c>
      <c r="G189" s="50" t="s">
        <v>197</v>
      </c>
      <c r="H189" s="49">
        <v>20800</v>
      </c>
      <c r="I189" s="52">
        <v>5678244000</v>
      </c>
      <c r="J189" s="52">
        <v>272992.5</v>
      </c>
      <c r="K189" s="12">
        <v>1812096000</v>
      </c>
      <c r="L189" s="40" t="s">
        <v>246</v>
      </c>
      <c r="M189" s="53">
        <v>830</v>
      </c>
      <c r="N189" s="40" t="s">
        <v>182</v>
      </c>
      <c r="O189" s="54">
        <v>1378.75</v>
      </c>
      <c r="P189" s="55">
        <v>440</v>
      </c>
    </row>
    <row r="190" spans="1:16" ht="14.25" customHeight="1" x14ac:dyDescent="0.15">
      <c r="A190" s="44">
        <v>426</v>
      </c>
      <c r="B190" s="30">
        <v>3</v>
      </c>
      <c r="C190" s="301">
        <v>0.93043478260869561</v>
      </c>
      <c r="D190" s="30">
        <v>3</v>
      </c>
      <c r="E190" s="47">
        <v>0.94696969696969702</v>
      </c>
      <c r="F190" s="48">
        <v>73</v>
      </c>
      <c r="G190" s="50" t="s">
        <v>129</v>
      </c>
      <c r="H190" s="49">
        <v>31360</v>
      </c>
      <c r="I190" s="52">
        <v>8556576000</v>
      </c>
      <c r="J190" s="52">
        <v>272850</v>
      </c>
      <c r="K190" s="12">
        <v>3332000000</v>
      </c>
      <c r="L190" s="40" t="s">
        <v>160</v>
      </c>
      <c r="M190" s="53">
        <v>1425</v>
      </c>
      <c r="N190" s="40" t="s">
        <v>275</v>
      </c>
      <c r="O190" s="54">
        <v>1605</v>
      </c>
      <c r="P190" s="55">
        <v>625</v>
      </c>
    </row>
    <row r="191" spans="1:16" ht="14.25" customHeight="1" x14ac:dyDescent="0.15">
      <c r="A191" s="44">
        <v>221</v>
      </c>
      <c r="B191" s="30">
        <v>4</v>
      </c>
      <c r="C191" s="302">
        <v>0.79399141630901282</v>
      </c>
      <c r="D191" s="30">
        <v>4</v>
      </c>
      <c r="E191" s="303">
        <v>0.88053740014524329</v>
      </c>
      <c r="F191" s="48">
        <v>40</v>
      </c>
      <c r="G191" s="50" t="s">
        <v>88</v>
      </c>
      <c r="H191" s="49">
        <v>30240</v>
      </c>
      <c r="I191" s="52">
        <v>8223768000</v>
      </c>
      <c r="J191" s="52">
        <v>271950</v>
      </c>
      <c r="K191" s="12">
        <v>3079944000</v>
      </c>
      <c r="L191" s="40" t="s">
        <v>156</v>
      </c>
      <c r="M191" s="53">
        <v>1618.75</v>
      </c>
      <c r="N191" s="40" t="s">
        <v>322</v>
      </c>
      <c r="O191" s="54">
        <v>1523.75</v>
      </c>
      <c r="P191" s="55">
        <v>606.25</v>
      </c>
    </row>
    <row r="192" spans="1:16" ht="14.25" customHeight="1" x14ac:dyDescent="0.15">
      <c r="A192" s="44">
        <v>789</v>
      </c>
      <c r="B192" s="30">
        <v>5</v>
      </c>
      <c r="C192" s="304">
        <v>0.82836879432624111</v>
      </c>
      <c r="D192" s="30">
        <v>6</v>
      </c>
      <c r="E192" s="47">
        <v>0.7</v>
      </c>
      <c r="F192" s="48">
        <v>131</v>
      </c>
      <c r="G192" s="50" t="s">
        <v>206</v>
      </c>
      <c r="H192" s="49">
        <v>49400</v>
      </c>
      <c r="I192" s="52">
        <v>13415064000</v>
      </c>
      <c r="J192" s="52">
        <v>271560</v>
      </c>
      <c r="K192" s="12">
        <v>5386699500</v>
      </c>
      <c r="L192" s="40" t="s">
        <v>203</v>
      </c>
      <c r="M192" s="53">
        <v>1383.75</v>
      </c>
      <c r="N192" s="40" t="s">
        <v>60</v>
      </c>
      <c r="O192" s="54">
        <v>1460</v>
      </c>
      <c r="P192" s="55">
        <v>586.25</v>
      </c>
    </row>
    <row r="193" spans="1:21" ht="14.25" customHeight="1" x14ac:dyDescent="0.15">
      <c r="A193" s="44">
        <v>704</v>
      </c>
      <c r="B193" s="30">
        <v>5</v>
      </c>
      <c r="C193" s="66">
        <v>0.81938911022576366</v>
      </c>
      <c r="D193" s="30">
        <v>1</v>
      </c>
      <c r="E193" s="203">
        <v>1</v>
      </c>
      <c r="F193" s="48">
        <v>117</v>
      </c>
      <c r="G193" s="50" t="s">
        <v>190</v>
      </c>
      <c r="H193" s="49">
        <v>16500</v>
      </c>
      <c r="I193" s="52">
        <v>4479420000</v>
      </c>
      <c r="J193" s="52">
        <v>271480</v>
      </c>
      <c r="K193" s="12">
        <v>1473780000</v>
      </c>
      <c r="L193" s="40" t="s">
        <v>142</v>
      </c>
      <c r="M193" s="53">
        <v>1500</v>
      </c>
      <c r="N193" s="40" t="s">
        <v>60</v>
      </c>
      <c r="O193" s="54">
        <v>1542.5</v>
      </c>
      <c r="P193" s="55">
        <v>507.5</v>
      </c>
    </row>
    <row r="194" spans="1:21" ht="14.25" customHeight="1" x14ac:dyDescent="0.15">
      <c r="A194" s="44">
        <v>545</v>
      </c>
      <c r="B194" s="30">
        <v>5</v>
      </c>
      <c r="C194" s="45">
        <v>0.78510638297872337</v>
      </c>
      <c r="D194" s="30">
        <v>6</v>
      </c>
      <c r="E194" s="305">
        <v>0.68983050847457628</v>
      </c>
      <c r="F194" s="48">
        <v>91</v>
      </c>
      <c r="G194" s="50" t="s">
        <v>158</v>
      </c>
      <c r="H194" s="49">
        <v>19600</v>
      </c>
      <c r="I194" s="52">
        <v>5315814000</v>
      </c>
      <c r="J194" s="52">
        <v>271215</v>
      </c>
      <c r="K194" s="12">
        <v>1954414000</v>
      </c>
      <c r="L194" s="40" t="s">
        <v>203</v>
      </c>
      <c r="M194" s="53">
        <v>1383.75</v>
      </c>
      <c r="N194" s="40" t="s">
        <v>337</v>
      </c>
      <c r="O194" s="54">
        <v>952.5</v>
      </c>
      <c r="P194" s="55">
        <v>508.75</v>
      </c>
    </row>
    <row r="195" spans="1:21" ht="14.25" customHeight="1" x14ac:dyDescent="0.15">
      <c r="A195" s="44">
        <v>45</v>
      </c>
      <c r="B195" s="30">
        <v>1</v>
      </c>
      <c r="C195" s="45">
        <v>1</v>
      </c>
      <c r="D195" s="30">
        <v>3</v>
      </c>
      <c r="E195" s="213">
        <v>0.94736842105263153</v>
      </c>
      <c r="F195" s="48">
        <v>8</v>
      </c>
      <c r="G195" s="50" t="s">
        <v>43</v>
      </c>
      <c r="H195" s="49">
        <v>20768</v>
      </c>
      <c r="I195" s="52">
        <v>5629789440</v>
      </c>
      <c r="J195" s="52">
        <v>271080</v>
      </c>
      <c r="K195" s="12">
        <v>1480343040</v>
      </c>
      <c r="L195" s="40" t="s">
        <v>142</v>
      </c>
      <c r="M195" s="53">
        <v>1500</v>
      </c>
      <c r="N195" s="40" t="s">
        <v>143</v>
      </c>
      <c r="O195" s="54">
        <v>1882.5</v>
      </c>
      <c r="P195" s="55">
        <v>495</v>
      </c>
    </row>
    <row r="196" spans="1:21" ht="14.25" customHeight="1" x14ac:dyDescent="0.15">
      <c r="A196" s="44">
        <v>563</v>
      </c>
      <c r="B196" s="30">
        <v>7</v>
      </c>
      <c r="C196" s="208">
        <v>0.77829912023460412</v>
      </c>
      <c r="D196" s="30">
        <v>5</v>
      </c>
      <c r="E196" s="127">
        <v>0.83848920863309351</v>
      </c>
      <c r="F196" s="48">
        <v>94</v>
      </c>
      <c r="G196" s="50" t="s">
        <v>164</v>
      </c>
      <c r="H196" s="49">
        <v>18720</v>
      </c>
      <c r="I196" s="52">
        <v>5067653760</v>
      </c>
      <c r="J196" s="52">
        <v>270708</v>
      </c>
      <c r="K196" s="12">
        <v>2225452320</v>
      </c>
      <c r="L196" s="40" t="s">
        <v>244</v>
      </c>
      <c r="M196" s="53">
        <v>994</v>
      </c>
      <c r="N196" s="40" t="s">
        <v>64</v>
      </c>
      <c r="O196" s="54">
        <v>1327</v>
      </c>
      <c r="P196" s="55">
        <v>582.75</v>
      </c>
    </row>
    <row r="197" spans="1:21" ht="14.25" customHeight="1" x14ac:dyDescent="0.15">
      <c r="A197" s="44">
        <v>829</v>
      </c>
      <c r="B197" s="30">
        <v>5</v>
      </c>
      <c r="C197" s="217">
        <v>0.79681274900398402</v>
      </c>
      <c r="D197" s="30">
        <v>6</v>
      </c>
      <c r="E197" s="85">
        <v>0.60914454277286134</v>
      </c>
      <c r="F197" s="48">
        <v>139</v>
      </c>
      <c r="G197" s="50" t="s">
        <v>214</v>
      </c>
      <c r="H197" s="49">
        <v>28280</v>
      </c>
      <c r="I197" s="52">
        <v>7635600000</v>
      </c>
      <c r="J197" s="52">
        <v>270000</v>
      </c>
      <c r="K197" s="12">
        <v>2627919000</v>
      </c>
      <c r="L197" s="40" t="s">
        <v>142</v>
      </c>
      <c r="M197" s="53">
        <v>1500</v>
      </c>
      <c r="N197" s="40" t="s">
        <v>307</v>
      </c>
      <c r="O197" s="54">
        <v>1210</v>
      </c>
      <c r="P197" s="55">
        <v>516.25</v>
      </c>
    </row>
    <row r="198" spans="1:21" ht="14.25" customHeight="1" x14ac:dyDescent="0.15">
      <c r="A198" s="44">
        <v>688</v>
      </c>
      <c r="B198" s="30">
        <v>2</v>
      </c>
      <c r="C198" s="189">
        <v>0.90883977900552482</v>
      </c>
      <c r="D198" s="30">
        <v>3</v>
      </c>
      <c r="E198" s="306">
        <v>0.81740976645435248</v>
      </c>
      <c r="F198" s="48">
        <v>114</v>
      </c>
      <c r="G198" s="50" t="s">
        <v>187</v>
      </c>
      <c r="H198" s="49">
        <v>19760</v>
      </c>
      <c r="I198" s="52">
        <v>5330852800</v>
      </c>
      <c r="J198" s="52">
        <v>269780</v>
      </c>
      <c r="K198" s="12">
        <v>1559558000</v>
      </c>
      <c r="L198" s="40" t="s">
        <v>169</v>
      </c>
      <c r="M198" s="53">
        <v>1338.75</v>
      </c>
      <c r="N198" s="40" t="s">
        <v>340</v>
      </c>
      <c r="O198" s="54">
        <v>1645</v>
      </c>
      <c r="P198" s="55">
        <v>481.25</v>
      </c>
    </row>
    <row r="199" spans="1:21" ht="14.25" customHeight="1" x14ac:dyDescent="0.15">
      <c r="A199" s="44">
        <v>487</v>
      </c>
      <c r="B199" s="30">
        <v>2</v>
      </c>
      <c r="C199" s="307">
        <v>0.96106048053024029</v>
      </c>
      <c r="D199" s="30">
        <v>2</v>
      </c>
      <c r="E199" s="296">
        <v>0.91074681238615662</v>
      </c>
      <c r="F199" s="48">
        <v>82</v>
      </c>
      <c r="G199" s="50" t="s">
        <v>141</v>
      </c>
      <c r="H199" s="49">
        <v>18000</v>
      </c>
      <c r="I199" s="52">
        <v>4854600000</v>
      </c>
      <c r="J199" s="52">
        <v>269700</v>
      </c>
      <c r="K199" s="12">
        <v>2092500000</v>
      </c>
      <c r="L199" s="40" t="s">
        <v>153</v>
      </c>
      <c r="M199" s="53">
        <v>1037.5</v>
      </c>
      <c r="N199" s="40" t="s">
        <v>293</v>
      </c>
      <c r="O199" s="54">
        <v>1450</v>
      </c>
      <c r="P199" s="55">
        <v>625</v>
      </c>
    </row>
    <row r="200" spans="1:21" ht="14.25" customHeight="1" x14ac:dyDescent="0.15">
      <c r="A200" s="143">
        <v>785</v>
      </c>
      <c r="B200" s="144">
        <v>3</v>
      </c>
      <c r="C200" s="308">
        <v>0.83214709371293005</v>
      </c>
      <c r="D200" s="144">
        <v>1</v>
      </c>
      <c r="E200" s="309">
        <v>1</v>
      </c>
      <c r="F200" s="147">
        <v>130</v>
      </c>
      <c r="G200" s="148" t="s">
        <v>205</v>
      </c>
      <c r="H200" s="149">
        <v>37240</v>
      </c>
      <c r="I200" s="150">
        <v>10031562240</v>
      </c>
      <c r="J200" s="150">
        <v>269376</v>
      </c>
      <c r="K200" s="151">
        <v>3274736640</v>
      </c>
      <c r="L200" s="122" t="s">
        <v>59</v>
      </c>
      <c r="M200" s="152">
        <v>1200</v>
      </c>
      <c r="N200" s="122" t="s">
        <v>60</v>
      </c>
      <c r="O200" s="154">
        <v>1403</v>
      </c>
      <c r="P200" s="155">
        <v>458</v>
      </c>
      <c r="Q200" s="112"/>
      <c r="R200" s="112"/>
      <c r="S200" s="112"/>
      <c r="T200" s="112"/>
      <c r="U200" s="112"/>
    </row>
    <row r="201" spans="1:21" ht="14.25" customHeight="1" x14ac:dyDescent="0.15">
      <c r="A201" s="44">
        <v>788</v>
      </c>
      <c r="B201" s="30">
        <v>3</v>
      </c>
      <c r="C201" s="70">
        <v>0.83214709371293005</v>
      </c>
      <c r="D201" s="30">
        <v>1</v>
      </c>
      <c r="E201" s="310">
        <v>1</v>
      </c>
      <c r="F201" s="48">
        <v>130</v>
      </c>
      <c r="G201" s="50" t="s">
        <v>205</v>
      </c>
      <c r="H201" s="49">
        <v>37240</v>
      </c>
      <c r="I201" s="52">
        <v>10031562240</v>
      </c>
      <c r="J201" s="52">
        <v>269376</v>
      </c>
      <c r="K201" s="12">
        <v>3274736640</v>
      </c>
      <c r="L201" s="40" t="s">
        <v>102</v>
      </c>
      <c r="M201" s="53">
        <v>1200</v>
      </c>
      <c r="N201" s="40" t="s">
        <v>60</v>
      </c>
      <c r="O201" s="54">
        <v>1403</v>
      </c>
      <c r="P201" s="55">
        <v>458</v>
      </c>
    </row>
    <row r="202" spans="1:21" ht="14.25" customHeight="1" x14ac:dyDescent="0.15">
      <c r="A202" s="44">
        <v>457</v>
      </c>
      <c r="B202" s="30">
        <v>1</v>
      </c>
      <c r="C202" s="45">
        <v>1</v>
      </c>
      <c r="D202" s="30">
        <v>1</v>
      </c>
      <c r="E202" s="135">
        <v>1</v>
      </c>
      <c r="F202" s="48">
        <v>77</v>
      </c>
      <c r="G202" s="50" t="s">
        <v>134</v>
      </c>
      <c r="H202" s="49">
        <v>13800</v>
      </c>
      <c r="I202" s="52">
        <v>3709440000</v>
      </c>
      <c r="J202" s="52">
        <v>268800</v>
      </c>
      <c r="K202" s="12">
        <v>1420020000</v>
      </c>
      <c r="L202" s="40" t="s">
        <v>108</v>
      </c>
      <c r="M202" s="53">
        <v>1187.5</v>
      </c>
      <c r="N202" s="40" t="s">
        <v>85</v>
      </c>
      <c r="O202" s="54">
        <v>1600</v>
      </c>
      <c r="P202" s="55">
        <v>612.5</v>
      </c>
    </row>
    <row r="203" spans="1:21" ht="14.25" customHeight="1" x14ac:dyDescent="0.15">
      <c r="A203" s="44">
        <v>748</v>
      </c>
      <c r="B203" s="30">
        <v>1</v>
      </c>
      <c r="C203" s="311">
        <v>1</v>
      </c>
      <c r="D203" s="30">
        <v>4</v>
      </c>
      <c r="E203" s="312">
        <v>0.62441314553990612</v>
      </c>
      <c r="F203" s="48">
        <v>123</v>
      </c>
      <c r="G203" s="50" t="s">
        <v>195</v>
      </c>
      <c r="H203" s="49">
        <v>25200</v>
      </c>
      <c r="I203" s="52">
        <v>6769224000</v>
      </c>
      <c r="J203" s="52">
        <v>268620</v>
      </c>
      <c r="K203" s="12">
        <v>2212056000</v>
      </c>
      <c r="L203" s="40" t="s">
        <v>240</v>
      </c>
      <c r="M203" s="53">
        <v>937.5</v>
      </c>
      <c r="N203" s="40" t="s">
        <v>298</v>
      </c>
      <c r="O203" s="54">
        <v>1526.25</v>
      </c>
      <c r="P203" s="55">
        <v>498.75</v>
      </c>
    </row>
    <row r="204" spans="1:21" ht="14.25" customHeight="1" x14ac:dyDescent="0.15">
      <c r="A204" s="44">
        <v>150</v>
      </c>
      <c r="B204" s="30">
        <v>1</v>
      </c>
      <c r="C204" s="45">
        <v>1</v>
      </c>
      <c r="D204" s="30">
        <v>4</v>
      </c>
      <c r="E204" s="313">
        <v>0.98133078027764475</v>
      </c>
      <c r="F204" s="48">
        <v>28</v>
      </c>
      <c r="G204" s="50" t="s">
        <v>73</v>
      </c>
      <c r="H204" s="49">
        <v>25800</v>
      </c>
      <c r="I204" s="52">
        <v>6927300000</v>
      </c>
      <c r="J204" s="52">
        <v>268500</v>
      </c>
      <c r="K204" s="12">
        <v>1983375000</v>
      </c>
      <c r="L204" s="40" t="s">
        <v>254</v>
      </c>
      <c r="M204" s="53">
        <v>1357.5</v>
      </c>
      <c r="N204" s="40" t="s">
        <v>161</v>
      </c>
      <c r="O204" s="54">
        <v>1790</v>
      </c>
      <c r="P204" s="55">
        <v>512.5</v>
      </c>
    </row>
    <row r="205" spans="1:21" ht="14.25" customHeight="1" x14ac:dyDescent="0.15">
      <c r="A205" s="44">
        <v>443</v>
      </c>
      <c r="B205" s="30">
        <v>6</v>
      </c>
      <c r="C205" s="45">
        <v>0.85195530726256985</v>
      </c>
      <c r="D205" s="30">
        <v>6</v>
      </c>
      <c r="E205" s="314">
        <v>0.91239669421487601</v>
      </c>
      <c r="F205" s="48">
        <v>76</v>
      </c>
      <c r="G205" s="50" t="s">
        <v>133</v>
      </c>
      <c r="H205" s="49">
        <v>31680</v>
      </c>
      <c r="I205" s="52">
        <v>8502912000</v>
      </c>
      <c r="J205" s="52">
        <v>268400</v>
      </c>
      <c r="K205" s="12">
        <v>3847219200</v>
      </c>
      <c r="L205" s="40" t="s">
        <v>263</v>
      </c>
      <c r="M205" s="53">
        <v>1095</v>
      </c>
      <c r="N205" s="40" t="s">
        <v>289</v>
      </c>
      <c r="O205" s="54">
        <v>1525</v>
      </c>
      <c r="P205" s="55">
        <v>690</v>
      </c>
    </row>
    <row r="206" spans="1:21" ht="14.25" customHeight="1" x14ac:dyDescent="0.15">
      <c r="A206" s="44">
        <v>409</v>
      </c>
      <c r="B206" s="30">
        <v>6</v>
      </c>
      <c r="C206" s="45">
        <v>0.90039840637450197</v>
      </c>
      <c r="D206" s="30">
        <v>5</v>
      </c>
      <c r="E206" s="47">
        <v>0.83076923076923082</v>
      </c>
      <c r="F206" s="48">
        <v>70</v>
      </c>
      <c r="G206" s="50" t="s">
        <v>126</v>
      </c>
      <c r="H206" s="49">
        <v>14300</v>
      </c>
      <c r="I206" s="52">
        <v>3837762500</v>
      </c>
      <c r="J206" s="52">
        <v>268375</v>
      </c>
      <c r="K206" s="12">
        <v>1833975000</v>
      </c>
      <c r="L206" s="40" t="s">
        <v>132</v>
      </c>
      <c r="M206" s="53">
        <v>1187.5</v>
      </c>
      <c r="N206" s="40" t="s">
        <v>178</v>
      </c>
      <c r="O206" s="54">
        <v>1412.5</v>
      </c>
      <c r="P206" s="55">
        <v>675</v>
      </c>
    </row>
    <row r="207" spans="1:21" ht="14.25" customHeight="1" x14ac:dyDescent="0.15">
      <c r="A207" s="44">
        <v>792</v>
      </c>
      <c r="B207" s="30">
        <v>6</v>
      </c>
      <c r="C207" s="315">
        <v>0.81560283687943258</v>
      </c>
      <c r="D207" s="30">
        <v>2</v>
      </c>
      <c r="E207" s="67">
        <v>0.90298507462686572</v>
      </c>
      <c r="F207" s="48">
        <v>131</v>
      </c>
      <c r="G207" s="50" t="s">
        <v>206</v>
      </c>
      <c r="H207" s="49">
        <v>49400</v>
      </c>
      <c r="I207" s="52">
        <v>13208325000</v>
      </c>
      <c r="J207" s="52">
        <v>267375</v>
      </c>
      <c r="K207" s="12">
        <v>6948727500</v>
      </c>
      <c r="L207" s="40" t="s">
        <v>222</v>
      </c>
      <c r="M207" s="53">
        <v>1331.25</v>
      </c>
      <c r="N207" s="40" t="s">
        <v>60</v>
      </c>
      <c r="O207" s="54">
        <v>1437.5</v>
      </c>
      <c r="P207" s="55">
        <v>756.25</v>
      </c>
    </row>
    <row r="208" spans="1:21" ht="14.25" customHeight="1" x14ac:dyDescent="0.15">
      <c r="A208">
        <v>846</v>
      </c>
      <c r="B208" s="28">
        <v>2</v>
      </c>
      <c r="C208" s="29">
        <v>0.89390088945362134</v>
      </c>
      <c r="D208" s="31">
        <v>6</v>
      </c>
      <c r="E208" s="33">
        <v>0.66209804955192408</v>
      </c>
      <c r="F208" s="35">
        <v>141</v>
      </c>
      <c r="G208" s="35" t="s">
        <v>217</v>
      </c>
      <c r="H208" s="36">
        <v>22800</v>
      </c>
      <c r="I208" s="37">
        <v>6095124000</v>
      </c>
      <c r="J208" s="38">
        <v>267330</v>
      </c>
      <c r="K208" s="39">
        <v>1360248000</v>
      </c>
      <c r="L208" s="40" t="s">
        <v>240</v>
      </c>
      <c r="M208" s="35">
        <v>750</v>
      </c>
      <c r="N208" s="40" t="s">
        <v>289</v>
      </c>
      <c r="O208" s="28">
        <v>1407</v>
      </c>
      <c r="P208" s="28">
        <v>314</v>
      </c>
    </row>
    <row r="209" spans="1:21" ht="14.25" customHeight="1" x14ac:dyDescent="0.15">
      <c r="A209" s="143">
        <v>293</v>
      </c>
      <c r="B209" s="144">
        <v>1</v>
      </c>
      <c r="C209" s="175">
        <v>1</v>
      </c>
      <c r="D209" s="144">
        <v>6</v>
      </c>
      <c r="E209" s="193">
        <v>0.6776859504132231</v>
      </c>
      <c r="F209" s="147">
        <v>51</v>
      </c>
      <c r="G209" s="148" t="s">
        <v>103</v>
      </c>
      <c r="H209" s="149">
        <v>9800</v>
      </c>
      <c r="I209" s="150">
        <v>2596216000</v>
      </c>
      <c r="J209" s="150">
        <v>264920</v>
      </c>
      <c r="K209" s="151">
        <v>743330000</v>
      </c>
      <c r="L209" s="122" t="s">
        <v>254</v>
      </c>
      <c r="M209" s="152">
        <v>1357.5</v>
      </c>
      <c r="N209" s="122" t="s">
        <v>161</v>
      </c>
      <c r="O209" s="154">
        <v>1790</v>
      </c>
      <c r="P209" s="155">
        <v>512.5</v>
      </c>
      <c r="Q209" s="112"/>
      <c r="R209" s="112"/>
      <c r="S209" s="112"/>
      <c r="T209" s="112"/>
      <c r="U209" s="112"/>
    </row>
    <row r="210" spans="1:21" ht="14.25" customHeight="1" x14ac:dyDescent="0.15">
      <c r="A210">
        <v>856</v>
      </c>
      <c r="B210" s="28">
        <v>3</v>
      </c>
      <c r="C210" s="29">
        <v>0.88288288288288286</v>
      </c>
      <c r="D210" s="31">
        <v>5</v>
      </c>
      <c r="E210" s="33">
        <v>0.5864197530864198</v>
      </c>
      <c r="F210" s="35">
        <v>143</v>
      </c>
      <c r="G210" s="35" t="s">
        <v>219</v>
      </c>
      <c r="H210" s="36">
        <v>57600</v>
      </c>
      <c r="I210" s="37">
        <v>15240960000</v>
      </c>
      <c r="J210" s="38">
        <v>264600</v>
      </c>
      <c r="K210" s="39">
        <v>3939840000</v>
      </c>
      <c r="L210" s="40" t="s">
        <v>251</v>
      </c>
      <c r="M210" s="35">
        <v>1000</v>
      </c>
      <c r="N210" s="40" t="s">
        <v>347</v>
      </c>
      <c r="O210" s="28">
        <v>1470</v>
      </c>
      <c r="P210" s="28">
        <v>380</v>
      </c>
    </row>
    <row r="211" spans="1:21" ht="14.25" customHeight="1" x14ac:dyDescent="0.15">
      <c r="A211" s="44">
        <v>584</v>
      </c>
      <c r="B211" s="30">
        <v>1</v>
      </c>
      <c r="C211" s="316">
        <v>1</v>
      </c>
      <c r="D211" s="30">
        <v>4</v>
      </c>
      <c r="E211" s="317">
        <v>0.84242424242424241</v>
      </c>
      <c r="F211" s="48">
        <v>97</v>
      </c>
      <c r="G211" s="50" t="s">
        <v>167</v>
      </c>
      <c r="H211" s="49">
        <v>33320</v>
      </c>
      <c r="I211" s="52">
        <v>8811973800</v>
      </c>
      <c r="J211" s="52">
        <v>264465</v>
      </c>
      <c r="K211" s="12">
        <v>3751498800</v>
      </c>
      <c r="L211" s="40" t="s">
        <v>94</v>
      </c>
      <c r="M211" s="53">
        <v>1425</v>
      </c>
      <c r="N211" s="40" t="s">
        <v>56</v>
      </c>
      <c r="O211" s="54">
        <v>1632.5</v>
      </c>
      <c r="P211" s="55">
        <v>695</v>
      </c>
    </row>
    <row r="212" spans="1:21" ht="14.25" customHeight="1" x14ac:dyDescent="0.15">
      <c r="A212" s="44">
        <v>138</v>
      </c>
      <c r="B212" s="30">
        <v>5</v>
      </c>
      <c r="C212" s="318">
        <v>0.77614138438880709</v>
      </c>
      <c r="D212" s="30">
        <v>4</v>
      </c>
      <c r="E212" s="319">
        <v>0.79710144927536231</v>
      </c>
      <c r="F212" s="48">
        <v>26</v>
      </c>
      <c r="G212" s="50" t="s">
        <v>71</v>
      </c>
      <c r="H212" s="49">
        <v>18480</v>
      </c>
      <c r="I212" s="52">
        <v>4869480000</v>
      </c>
      <c r="J212" s="52">
        <v>263500</v>
      </c>
      <c r="K212" s="12">
        <v>1778700000</v>
      </c>
      <c r="L212" s="40" t="s">
        <v>235</v>
      </c>
      <c r="M212" s="53">
        <v>1242.5</v>
      </c>
      <c r="N212" s="40" t="s">
        <v>342</v>
      </c>
      <c r="O212" s="54">
        <v>1317.5</v>
      </c>
      <c r="P212" s="55">
        <v>481.25</v>
      </c>
    </row>
    <row r="213" spans="1:21" ht="14.25" customHeight="1" x14ac:dyDescent="0.15">
      <c r="A213" s="44">
        <v>422</v>
      </c>
      <c r="B213" s="30">
        <v>4</v>
      </c>
      <c r="C213" s="320">
        <v>0.89855072463768115</v>
      </c>
      <c r="D213" s="30">
        <v>4</v>
      </c>
      <c r="E213" s="47">
        <v>0.89015151515151514</v>
      </c>
      <c r="F213" s="48">
        <v>73</v>
      </c>
      <c r="G213" s="50" t="s">
        <v>129</v>
      </c>
      <c r="H213" s="49">
        <v>31360</v>
      </c>
      <c r="I213" s="52">
        <v>8263360000</v>
      </c>
      <c r="J213" s="52">
        <v>263500</v>
      </c>
      <c r="K213" s="12">
        <v>3132080000</v>
      </c>
      <c r="L213" s="40" t="s">
        <v>132</v>
      </c>
      <c r="M213" s="53">
        <v>1187.5</v>
      </c>
      <c r="N213" s="40" t="s">
        <v>143</v>
      </c>
      <c r="O213" s="54">
        <v>1550</v>
      </c>
      <c r="P213" s="55">
        <v>587.5</v>
      </c>
    </row>
    <row r="214" spans="1:21" ht="14.25" customHeight="1" x14ac:dyDescent="0.15">
      <c r="A214" s="44">
        <v>8</v>
      </c>
      <c r="B214" s="30">
        <v>2</v>
      </c>
      <c r="C214" s="139">
        <v>0.93232044198895025</v>
      </c>
      <c r="D214" s="30">
        <v>2</v>
      </c>
      <c r="E214" s="321">
        <v>0.96850393700787396</v>
      </c>
      <c r="F214" s="48">
        <v>2</v>
      </c>
      <c r="G214" s="50" t="s">
        <v>34</v>
      </c>
      <c r="H214" s="49">
        <v>18960</v>
      </c>
      <c r="I214" s="52">
        <v>4991220000</v>
      </c>
      <c r="J214" s="52">
        <v>263250</v>
      </c>
      <c r="K214" s="12">
        <v>2273778000</v>
      </c>
      <c r="L214" s="40" t="s">
        <v>137</v>
      </c>
      <c r="M214" s="53">
        <v>1275</v>
      </c>
      <c r="N214" s="40" t="s">
        <v>96</v>
      </c>
      <c r="O214" s="54">
        <v>1687.5</v>
      </c>
      <c r="P214" s="55">
        <v>768.75</v>
      </c>
    </row>
    <row r="215" spans="1:21" ht="14.25" customHeight="1" x14ac:dyDescent="0.15">
      <c r="A215" s="44">
        <v>399</v>
      </c>
      <c r="B215" s="30">
        <v>1</v>
      </c>
      <c r="C215" s="322">
        <v>1</v>
      </c>
      <c r="D215" s="30">
        <v>2</v>
      </c>
      <c r="E215" s="76">
        <v>0.8275229357798165</v>
      </c>
      <c r="F215" s="48">
        <v>69</v>
      </c>
      <c r="G215" s="50" t="s">
        <v>125</v>
      </c>
      <c r="H215" s="49">
        <v>7800</v>
      </c>
      <c r="I215" s="52">
        <v>2051946000</v>
      </c>
      <c r="J215" s="52">
        <v>263070</v>
      </c>
      <c r="K215" s="12">
        <v>694765500</v>
      </c>
      <c r="L215" s="40" t="s">
        <v>169</v>
      </c>
      <c r="M215" s="53">
        <v>1338.75</v>
      </c>
      <c r="N215" s="40" t="s">
        <v>208</v>
      </c>
      <c r="O215" s="54">
        <v>1665</v>
      </c>
      <c r="P215" s="55">
        <v>563.75</v>
      </c>
    </row>
    <row r="216" spans="1:21" ht="14.25" customHeight="1" x14ac:dyDescent="0.15">
      <c r="A216" s="44">
        <v>211</v>
      </c>
      <c r="B216" s="30">
        <v>3</v>
      </c>
      <c r="C216" s="136">
        <v>0.93359375</v>
      </c>
      <c r="D216" s="30">
        <v>1</v>
      </c>
      <c r="E216" s="47">
        <v>1</v>
      </c>
      <c r="F216" s="48">
        <v>38</v>
      </c>
      <c r="G216" s="50" t="s">
        <v>86</v>
      </c>
      <c r="H216" s="49">
        <v>28324</v>
      </c>
      <c r="I216" s="52">
        <v>7446379600</v>
      </c>
      <c r="J216" s="52">
        <v>262900</v>
      </c>
      <c r="K216" s="12">
        <v>3396047600</v>
      </c>
      <c r="L216" s="40" t="s">
        <v>108</v>
      </c>
      <c r="M216" s="53">
        <v>1187.5</v>
      </c>
      <c r="N216" s="40" t="s">
        <v>114</v>
      </c>
      <c r="O216" s="54">
        <v>1493.75</v>
      </c>
      <c r="P216" s="55">
        <v>681.25</v>
      </c>
    </row>
    <row r="217" spans="1:21" ht="14.25" customHeight="1" x14ac:dyDescent="0.15">
      <c r="A217" s="44">
        <v>276</v>
      </c>
      <c r="B217" s="30">
        <v>2</v>
      </c>
      <c r="C217" s="323">
        <v>0.88727272727272732</v>
      </c>
      <c r="D217" s="30">
        <v>6</v>
      </c>
      <c r="E217" s="324">
        <v>0.55980861244019142</v>
      </c>
      <c r="F217" s="48">
        <v>49</v>
      </c>
      <c r="G217" s="50" t="s">
        <v>100</v>
      </c>
      <c r="H217" s="49">
        <v>21560</v>
      </c>
      <c r="I217" s="52">
        <v>5655188000</v>
      </c>
      <c r="J217" s="52">
        <v>262300</v>
      </c>
      <c r="K217" s="12">
        <v>1627025400</v>
      </c>
      <c r="L217" s="40" t="s">
        <v>242</v>
      </c>
      <c r="M217" s="53">
        <v>1387.5</v>
      </c>
      <c r="N217" s="40" t="s">
        <v>56</v>
      </c>
      <c r="O217" s="54">
        <v>1525</v>
      </c>
      <c r="P217" s="55">
        <v>438.75</v>
      </c>
    </row>
    <row r="218" spans="1:21" ht="14.25" customHeight="1" x14ac:dyDescent="0.15">
      <c r="A218" s="44">
        <v>245</v>
      </c>
      <c r="B218" s="30">
        <v>1</v>
      </c>
      <c r="C218" s="325">
        <v>1</v>
      </c>
      <c r="D218" s="30">
        <v>1</v>
      </c>
      <c r="E218" s="168">
        <v>1</v>
      </c>
      <c r="F218" s="48">
        <v>44</v>
      </c>
      <c r="G218" s="50" t="s">
        <v>92</v>
      </c>
      <c r="H218" s="49">
        <v>18960</v>
      </c>
      <c r="I218" s="52">
        <v>4972023000</v>
      </c>
      <c r="J218" s="52">
        <v>262237.5</v>
      </c>
      <c r="K218" s="12">
        <v>2572398000</v>
      </c>
      <c r="L218" s="40" t="s">
        <v>137</v>
      </c>
      <c r="M218" s="53">
        <v>1275</v>
      </c>
      <c r="N218" s="40" t="s">
        <v>260</v>
      </c>
      <c r="O218" s="54">
        <v>1618.75</v>
      </c>
      <c r="P218" s="55">
        <v>837.5</v>
      </c>
    </row>
    <row r="219" spans="1:21" ht="14.25" customHeight="1" x14ac:dyDescent="0.15">
      <c r="A219" s="143">
        <v>531</v>
      </c>
      <c r="B219" s="144">
        <v>3</v>
      </c>
      <c r="C219" s="326">
        <v>0.89135424636572302</v>
      </c>
      <c r="D219" s="144">
        <v>6</v>
      </c>
      <c r="E219" s="327">
        <v>0.81439393939393945</v>
      </c>
      <c r="F219" s="147">
        <v>89</v>
      </c>
      <c r="G219" s="148" t="s">
        <v>152</v>
      </c>
      <c r="H219" s="149">
        <v>39480</v>
      </c>
      <c r="I219" s="150">
        <v>10348695000</v>
      </c>
      <c r="J219" s="150">
        <v>262125</v>
      </c>
      <c r="K219" s="151">
        <v>3819690000</v>
      </c>
      <c r="L219" s="122" t="s">
        <v>132</v>
      </c>
      <c r="M219" s="152">
        <v>1187.5</v>
      </c>
      <c r="N219" s="122" t="s">
        <v>326</v>
      </c>
      <c r="O219" s="154">
        <v>1456.25</v>
      </c>
      <c r="P219" s="155">
        <v>537.5</v>
      </c>
      <c r="Q219" s="112"/>
      <c r="R219" s="112"/>
      <c r="S219" s="112"/>
      <c r="T219" s="112"/>
      <c r="U219" s="112"/>
    </row>
    <row r="220" spans="1:21" ht="14.25" customHeight="1" x14ac:dyDescent="0.15">
      <c r="A220" s="44">
        <v>751</v>
      </c>
      <c r="B220" s="30">
        <v>2</v>
      </c>
      <c r="C220" s="311">
        <v>0.97542997542997545</v>
      </c>
      <c r="D220" s="30">
        <v>1</v>
      </c>
      <c r="E220" s="312">
        <v>1</v>
      </c>
      <c r="F220" s="48">
        <v>123</v>
      </c>
      <c r="G220" s="50" t="s">
        <v>195</v>
      </c>
      <c r="H220" s="49">
        <v>25200</v>
      </c>
      <c r="I220" s="52">
        <v>6602904000</v>
      </c>
      <c r="J220" s="52">
        <v>262020</v>
      </c>
      <c r="K220" s="12">
        <v>3542616000</v>
      </c>
      <c r="L220" s="40" t="s">
        <v>139</v>
      </c>
      <c r="M220" s="53">
        <v>1125</v>
      </c>
      <c r="N220" s="40" t="s">
        <v>298</v>
      </c>
      <c r="O220" s="54">
        <v>1488.75</v>
      </c>
      <c r="P220" s="55">
        <v>798.75</v>
      </c>
    </row>
    <row r="221" spans="1:21" ht="14.25" customHeight="1" x14ac:dyDescent="0.15">
      <c r="A221" s="44">
        <v>769</v>
      </c>
      <c r="B221" s="30">
        <v>5</v>
      </c>
      <c r="C221" s="328">
        <v>0.76515624999999998</v>
      </c>
      <c r="D221" s="30">
        <v>5</v>
      </c>
      <c r="E221" s="329">
        <v>0.66788990825688077</v>
      </c>
      <c r="F221" s="48">
        <v>126</v>
      </c>
      <c r="G221" s="50" t="s">
        <v>198</v>
      </c>
      <c r="H221" s="49">
        <v>20540</v>
      </c>
      <c r="I221" s="52">
        <v>5381264330</v>
      </c>
      <c r="J221" s="52">
        <v>261989.5</v>
      </c>
      <c r="K221" s="12">
        <v>1999979800</v>
      </c>
      <c r="L221" s="40" t="s">
        <v>248</v>
      </c>
      <c r="M221" s="53">
        <v>750</v>
      </c>
      <c r="N221" s="40" t="s">
        <v>114</v>
      </c>
      <c r="O221" s="54">
        <v>1224.25</v>
      </c>
      <c r="P221" s="55">
        <v>455</v>
      </c>
    </row>
    <row r="222" spans="1:21" ht="14.25" customHeight="1" x14ac:dyDescent="0.15">
      <c r="A222">
        <v>853</v>
      </c>
      <c r="B222" s="28">
        <v>4</v>
      </c>
      <c r="C222" s="29">
        <v>0.87207207207207205</v>
      </c>
      <c r="D222" s="31">
        <v>2</v>
      </c>
      <c r="E222" s="33">
        <v>0.9228395061728395</v>
      </c>
      <c r="F222" s="35">
        <v>143</v>
      </c>
      <c r="G222" s="35" t="s">
        <v>219</v>
      </c>
      <c r="H222" s="36">
        <v>57600</v>
      </c>
      <c r="I222" s="37">
        <v>15054336000</v>
      </c>
      <c r="J222" s="38">
        <v>261360</v>
      </c>
      <c r="K222" s="39">
        <v>6200064000</v>
      </c>
      <c r="L222" s="40" t="s">
        <v>94</v>
      </c>
      <c r="M222" s="35">
        <v>1140</v>
      </c>
      <c r="N222" s="40" t="s">
        <v>347</v>
      </c>
      <c r="O222" s="28">
        <v>1452</v>
      </c>
      <c r="P222" s="28">
        <v>598</v>
      </c>
    </row>
    <row r="223" spans="1:21" ht="14.25" customHeight="1" x14ac:dyDescent="0.15">
      <c r="A223" s="44">
        <v>101</v>
      </c>
      <c r="B223" s="30">
        <v>1</v>
      </c>
      <c r="C223" s="45">
        <v>1</v>
      </c>
      <c r="D223" s="30">
        <v>5</v>
      </c>
      <c r="E223" s="330">
        <v>0.79069767441860461</v>
      </c>
      <c r="F223" s="48">
        <v>20</v>
      </c>
      <c r="G223" s="50" t="s">
        <v>63</v>
      </c>
      <c r="H223" s="49">
        <v>16500</v>
      </c>
      <c r="I223" s="52">
        <v>4307292000</v>
      </c>
      <c r="J223" s="52">
        <v>261048</v>
      </c>
      <c r="K223" s="12">
        <v>1228590000</v>
      </c>
      <c r="L223" s="40" t="s">
        <v>102</v>
      </c>
      <c r="M223" s="53">
        <v>1200</v>
      </c>
      <c r="N223" s="40" t="s">
        <v>54</v>
      </c>
      <c r="O223" s="54">
        <v>1788</v>
      </c>
      <c r="P223" s="55">
        <v>510</v>
      </c>
    </row>
    <row r="224" spans="1:21" ht="14.25" customHeight="1" x14ac:dyDescent="0.15">
      <c r="A224" s="44">
        <v>548</v>
      </c>
      <c r="B224" s="30">
        <v>6</v>
      </c>
      <c r="C224" s="331">
        <v>0.75531914893617025</v>
      </c>
      <c r="D224" s="30">
        <v>3</v>
      </c>
      <c r="E224" s="332">
        <v>0.83050847457627119</v>
      </c>
      <c r="F224" s="48">
        <v>91</v>
      </c>
      <c r="G224" s="50" t="s">
        <v>158</v>
      </c>
      <c r="H224" s="49">
        <v>19600</v>
      </c>
      <c r="I224" s="52">
        <v>5114130000</v>
      </c>
      <c r="J224" s="52">
        <v>260925</v>
      </c>
      <c r="K224" s="12">
        <v>2352980000</v>
      </c>
      <c r="L224" s="40" t="s">
        <v>222</v>
      </c>
      <c r="M224" s="53">
        <v>1331.25</v>
      </c>
      <c r="N224" s="40" t="s">
        <v>337</v>
      </c>
      <c r="O224" s="54">
        <v>937.5</v>
      </c>
      <c r="P224" s="55">
        <v>612.5</v>
      </c>
    </row>
    <row r="225" spans="1:16" ht="14.25" customHeight="1" x14ac:dyDescent="0.15">
      <c r="A225">
        <v>872</v>
      </c>
      <c r="B225" s="28">
        <v>2</v>
      </c>
      <c r="C225" s="29">
        <v>0.87241625089094799</v>
      </c>
      <c r="D225" s="31">
        <v>2</v>
      </c>
      <c r="E225" s="33">
        <v>0.77292576419213976</v>
      </c>
      <c r="F225" s="35">
        <v>148</v>
      </c>
      <c r="G225" s="35" t="s">
        <v>221</v>
      </c>
      <c r="H225" s="36">
        <v>18544</v>
      </c>
      <c r="I225" s="37">
        <v>4823294400</v>
      </c>
      <c r="J225" s="38">
        <v>260100</v>
      </c>
      <c r="K225" s="39">
        <v>1394972400</v>
      </c>
      <c r="L225" s="40" t="s">
        <v>59</v>
      </c>
      <c r="M225" s="35">
        <v>1500</v>
      </c>
      <c r="N225" s="40" t="s">
        <v>305</v>
      </c>
      <c r="O225" s="28">
        <v>1530</v>
      </c>
      <c r="P225" s="28">
        <v>442.5</v>
      </c>
    </row>
    <row r="226" spans="1:16" ht="14.25" customHeight="1" x14ac:dyDescent="0.15">
      <c r="A226" s="44">
        <v>398</v>
      </c>
      <c r="B226" s="30">
        <v>2</v>
      </c>
      <c r="C226" s="298">
        <v>0.98798798798798804</v>
      </c>
      <c r="D226" s="30">
        <v>4</v>
      </c>
      <c r="E226" s="47">
        <v>0.70642201834862384</v>
      </c>
      <c r="F226" s="48">
        <v>69</v>
      </c>
      <c r="G226" s="50" t="s">
        <v>125</v>
      </c>
      <c r="H226" s="49">
        <v>7800</v>
      </c>
      <c r="I226" s="52">
        <v>2027298000</v>
      </c>
      <c r="J226" s="52">
        <v>259910</v>
      </c>
      <c r="K226" s="12">
        <v>593092500</v>
      </c>
      <c r="L226" s="40" t="s">
        <v>169</v>
      </c>
      <c r="M226" s="53">
        <v>1338.75</v>
      </c>
      <c r="N226" s="40" t="s">
        <v>340</v>
      </c>
      <c r="O226" s="54">
        <v>1645</v>
      </c>
      <c r="P226" s="55">
        <v>481.25</v>
      </c>
    </row>
    <row r="227" spans="1:16" ht="14.25" customHeight="1" x14ac:dyDescent="0.15">
      <c r="A227" s="44">
        <v>208</v>
      </c>
      <c r="B227" s="30">
        <v>4</v>
      </c>
      <c r="C227" s="333">
        <v>0.92265624999999996</v>
      </c>
      <c r="D227" s="30">
        <v>2</v>
      </c>
      <c r="E227" s="256">
        <v>0.98018348623853213</v>
      </c>
      <c r="F227" s="48">
        <v>38</v>
      </c>
      <c r="G227" s="50" t="s">
        <v>86</v>
      </c>
      <c r="H227" s="49">
        <v>28324</v>
      </c>
      <c r="I227" s="52">
        <v>7359141680</v>
      </c>
      <c r="J227" s="52">
        <v>259820</v>
      </c>
      <c r="K227" s="12">
        <v>3328749776</v>
      </c>
      <c r="L227" s="40" t="s">
        <v>273</v>
      </c>
      <c r="M227" s="53">
        <v>1152</v>
      </c>
      <c r="N227" s="40" t="s">
        <v>114</v>
      </c>
      <c r="O227" s="54">
        <v>1476.25</v>
      </c>
      <c r="P227" s="55">
        <v>667.75</v>
      </c>
    </row>
    <row r="228" spans="1:16" ht="14.25" customHeight="1" x14ac:dyDescent="0.15">
      <c r="A228" s="44">
        <v>187</v>
      </c>
      <c r="B228" s="30">
        <v>5</v>
      </c>
      <c r="C228" s="177">
        <v>0.71949152542372885</v>
      </c>
      <c r="D228" s="30">
        <v>5</v>
      </c>
      <c r="E228" s="334">
        <v>0.4218978102189781</v>
      </c>
      <c r="F228" s="48">
        <v>34</v>
      </c>
      <c r="G228" s="50" t="s">
        <v>80</v>
      </c>
      <c r="H228" s="49">
        <v>27540</v>
      </c>
      <c r="I228" s="52">
        <v>7154726760</v>
      </c>
      <c r="J228" s="52">
        <v>259794</v>
      </c>
      <c r="K228" s="12">
        <v>1623648240</v>
      </c>
      <c r="L228" s="40" t="s">
        <v>240</v>
      </c>
      <c r="M228" s="53">
        <v>750</v>
      </c>
      <c r="N228" s="40" t="s">
        <v>275</v>
      </c>
      <c r="O228" s="54">
        <v>1273.5</v>
      </c>
      <c r="P228" s="55">
        <v>289</v>
      </c>
    </row>
    <row r="229" spans="1:16" ht="14.25" customHeight="1" x14ac:dyDescent="0.15">
      <c r="A229" s="44">
        <v>10</v>
      </c>
      <c r="B229" s="30">
        <v>3</v>
      </c>
      <c r="C229" s="160">
        <v>0.91988950276243098</v>
      </c>
      <c r="D229" s="30">
        <v>5</v>
      </c>
      <c r="E229" s="335">
        <v>0.71023622047244095</v>
      </c>
      <c r="F229" s="48">
        <v>2</v>
      </c>
      <c r="G229" s="50" t="s">
        <v>34</v>
      </c>
      <c r="H229" s="49">
        <v>18960</v>
      </c>
      <c r="I229" s="52">
        <v>4924670400</v>
      </c>
      <c r="J229" s="52">
        <v>259740</v>
      </c>
      <c r="K229" s="12">
        <v>1667437200</v>
      </c>
      <c r="L229" s="40" t="s">
        <v>169</v>
      </c>
      <c r="M229" s="53">
        <v>1338.75</v>
      </c>
      <c r="N229" s="40" t="s">
        <v>208</v>
      </c>
      <c r="O229" s="54">
        <v>1665</v>
      </c>
      <c r="P229" s="55">
        <v>563.75</v>
      </c>
    </row>
    <row r="230" spans="1:16" ht="14.25" customHeight="1" x14ac:dyDescent="0.15">
      <c r="A230" s="44">
        <v>210</v>
      </c>
      <c r="B230" s="30">
        <v>5</v>
      </c>
      <c r="C230" s="196">
        <v>0.921875</v>
      </c>
      <c r="D230" s="30">
        <v>5</v>
      </c>
      <c r="E230" s="324">
        <v>0.82568807339449546</v>
      </c>
      <c r="F230" s="48">
        <v>38</v>
      </c>
      <c r="G230" s="50" t="s">
        <v>86</v>
      </c>
      <c r="H230" s="49">
        <v>28324</v>
      </c>
      <c r="I230" s="52">
        <v>7352910400</v>
      </c>
      <c r="J230" s="52">
        <v>259600</v>
      </c>
      <c r="K230" s="12">
        <v>2804076000</v>
      </c>
      <c r="L230" s="40" t="s">
        <v>108</v>
      </c>
      <c r="M230" s="53">
        <v>1187.5</v>
      </c>
      <c r="N230" s="40" t="s">
        <v>180</v>
      </c>
      <c r="O230" s="54">
        <v>1475</v>
      </c>
      <c r="P230" s="55">
        <v>562.5</v>
      </c>
    </row>
    <row r="231" spans="1:16" ht="14.25" customHeight="1" x14ac:dyDescent="0.15">
      <c r="A231" s="44">
        <v>147</v>
      </c>
      <c r="B231" s="30">
        <v>2</v>
      </c>
      <c r="C231" s="336">
        <v>0.96256983240223459</v>
      </c>
      <c r="D231" s="30">
        <v>2</v>
      </c>
      <c r="E231" s="337">
        <v>0.99952130205840117</v>
      </c>
      <c r="F231" s="48">
        <v>28</v>
      </c>
      <c r="G231" s="50" t="s">
        <v>73</v>
      </c>
      <c r="H231" s="49">
        <v>25800</v>
      </c>
      <c r="I231" s="52">
        <v>6668010000</v>
      </c>
      <c r="J231" s="52">
        <v>258450</v>
      </c>
      <c r="K231" s="12">
        <v>2020140000</v>
      </c>
      <c r="L231" s="40" t="s">
        <v>265</v>
      </c>
      <c r="M231" s="53">
        <v>1264</v>
      </c>
      <c r="N231" s="40" t="s">
        <v>161</v>
      </c>
      <c r="O231" s="54">
        <v>1723</v>
      </c>
      <c r="P231" s="55">
        <v>522</v>
      </c>
    </row>
    <row r="232" spans="1:16" ht="14.25" customHeight="1" x14ac:dyDescent="0.15">
      <c r="A232" s="44">
        <v>520</v>
      </c>
      <c r="B232" s="30">
        <v>2</v>
      </c>
      <c r="C232" s="45">
        <v>0.93971631205673756</v>
      </c>
      <c r="D232" s="30">
        <v>1</v>
      </c>
      <c r="E232" s="338">
        <v>1</v>
      </c>
      <c r="F232" s="48">
        <v>87</v>
      </c>
      <c r="G232" s="50" t="s">
        <v>148</v>
      </c>
      <c r="H232" s="49">
        <v>34560</v>
      </c>
      <c r="I232" s="52">
        <v>8929440000</v>
      </c>
      <c r="J232" s="52">
        <v>258375</v>
      </c>
      <c r="K232" s="12">
        <v>3976128000</v>
      </c>
      <c r="L232" s="40" t="s">
        <v>222</v>
      </c>
      <c r="M232" s="53">
        <v>1331.25</v>
      </c>
      <c r="N232" s="40" t="s">
        <v>163</v>
      </c>
      <c r="O232" s="54">
        <v>1656.25</v>
      </c>
      <c r="P232" s="55">
        <v>737.5</v>
      </c>
    </row>
    <row r="233" spans="1:16" ht="14.25" customHeight="1" x14ac:dyDescent="0.15">
      <c r="A233" s="44">
        <v>557</v>
      </c>
      <c r="B233" s="30">
        <v>3</v>
      </c>
      <c r="C233" s="339">
        <v>0.88049853372434017</v>
      </c>
      <c r="D233" s="30">
        <v>1</v>
      </c>
      <c r="E233" s="47">
        <v>1</v>
      </c>
      <c r="F233" s="48">
        <v>93</v>
      </c>
      <c r="G233" s="50" t="s">
        <v>162</v>
      </c>
      <c r="H233" s="49">
        <v>10620</v>
      </c>
      <c r="I233" s="52">
        <v>2742243300</v>
      </c>
      <c r="J233" s="52">
        <v>258215</v>
      </c>
      <c r="K233" s="12">
        <v>1269514800</v>
      </c>
      <c r="L233" s="40" t="s">
        <v>223</v>
      </c>
      <c r="M233" s="53">
        <v>1443.75</v>
      </c>
      <c r="N233" s="40" t="s">
        <v>64</v>
      </c>
      <c r="O233" s="54">
        <v>1501.25</v>
      </c>
      <c r="P233" s="55">
        <v>695</v>
      </c>
    </row>
    <row r="234" spans="1:16" ht="14.25" customHeight="1" x14ac:dyDescent="0.15">
      <c r="A234" s="44">
        <v>248</v>
      </c>
      <c r="B234" s="30">
        <v>2</v>
      </c>
      <c r="C234" s="247">
        <v>0.98455598455598459</v>
      </c>
      <c r="D234" s="30">
        <v>3</v>
      </c>
      <c r="E234" s="182">
        <v>0.87313432835820892</v>
      </c>
      <c r="F234" s="48">
        <v>44</v>
      </c>
      <c r="G234" s="50" t="s">
        <v>92</v>
      </c>
      <c r="H234" s="49">
        <v>18960</v>
      </c>
      <c r="I234" s="52">
        <v>4895235000</v>
      </c>
      <c r="J234" s="52">
        <v>258187.5</v>
      </c>
      <c r="K234" s="12">
        <v>2246049000</v>
      </c>
      <c r="L234" s="40" t="s">
        <v>132</v>
      </c>
      <c r="M234" s="53">
        <v>1187.5</v>
      </c>
      <c r="N234" s="40" t="s">
        <v>260</v>
      </c>
      <c r="O234" s="54">
        <v>1593.75</v>
      </c>
      <c r="P234" s="55">
        <v>731.25</v>
      </c>
    </row>
    <row r="235" spans="1:16" ht="14.25" customHeight="1" x14ac:dyDescent="0.15">
      <c r="A235" s="44">
        <v>196</v>
      </c>
      <c r="B235" s="30">
        <v>2</v>
      </c>
      <c r="C235" s="194">
        <v>0.89575289575289574</v>
      </c>
      <c r="D235" s="30">
        <v>5</v>
      </c>
      <c r="E235" s="340">
        <v>0.66521423384168488</v>
      </c>
      <c r="F235" s="48">
        <v>36</v>
      </c>
      <c r="G235" s="50" t="s">
        <v>82</v>
      </c>
      <c r="H235" s="49">
        <v>33820</v>
      </c>
      <c r="I235" s="52">
        <v>8728942000</v>
      </c>
      <c r="J235" s="52">
        <v>258100</v>
      </c>
      <c r="K235" s="12">
        <v>2757141680</v>
      </c>
      <c r="L235" s="40" t="s">
        <v>156</v>
      </c>
      <c r="M235" s="53">
        <v>1295</v>
      </c>
      <c r="N235" s="40" t="s">
        <v>56</v>
      </c>
      <c r="O235" s="54">
        <v>1450</v>
      </c>
      <c r="P235" s="55">
        <v>458</v>
      </c>
    </row>
    <row r="236" spans="1:16" ht="14.25" customHeight="1" x14ac:dyDescent="0.15">
      <c r="A236" s="44">
        <v>125</v>
      </c>
      <c r="B236" s="30">
        <v>1</v>
      </c>
      <c r="C236" s="45">
        <v>1</v>
      </c>
      <c r="D236" s="30">
        <v>6</v>
      </c>
      <c r="E236" s="341">
        <v>0.63817427385892112</v>
      </c>
      <c r="F236" s="48">
        <v>24</v>
      </c>
      <c r="G236" s="50" t="s">
        <v>69</v>
      </c>
      <c r="H236" s="49">
        <v>19920</v>
      </c>
      <c r="I236" s="52">
        <v>5136162840</v>
      </c>
      <c r="J236" s="52">
        <v>257839.5</v>
      </c>
      <c r="K236" s="12">
        <v>1271433840</v>
      </c>
      <c r="L236" s="40" t="s">
        <v>102</v>
      </c>
      <c r="M236" s="53">
        <v>1200</v>
      </c>
      <c r="N236" s="40" t="s">
        <v>326</v>
      </c>
      <c r="O236" s="54">
        <v>1553.25</v>
      </c>
      <c r="P236" s="55">
        <v>384.5</v>
      </c>
    </row>
    <row r="237" spans="1:16" ht="14.25" customHeight="1" x14ac:dyDescent="0.15">
      <c r="A237" s="44">
        <v>674</v>
      </c>
      <c r="B237" s="30">
        <v>3</v>
      </c>
      <c r="C237" s="124">
        <v>0.9177777777777778</v>
      </c>
      <c r="D237" s="30">
        <v>3</v>
      </c>
      <c r="E237" s="342">
        <v>0.88099173553719012</v>
      </c>
      <c r="F237" s="48">
        <v>112</v>
      </c>
      <c r="G237" s="50" t="s">
        <v>185</v>
      </c>
      <c r="H237" s="49">
        <v>33600</v>
      </c>
      <c r="I237" s="52">
        <v>8638308000</v>
      </c>
      <c r="J237" s="52">
        <v>257092.5</v>
      </c>
      <c r="K237" s="12">
        <v>3716076000</v>
      </c>
      <c r="L237" s="40" t="s">
        <v>270</v>
      </c>
      <c r="M237" s="53">
        <v>1387.5</v>
      </c>
      <c r="N237" s="40" t="s">
        <v>285</v>
      </c>
      <c r="O237" s="54">
        <v>1548.75</v>
      </c>
      <c r="P237" s="55">
        <v>666.25</v>
      </c>
    </row>
    <row r="238" spans="1:16" ht="14.25" customHeight="1" x14ac:dyDescent="0.15">
      <c r="A238" s="44">
        <v>454</v>
      </c>
      <c r="B238" s="30">
        <v>2</v>
      </c>
      <c r="C238" s="255">
        <v>0.95625000000000004</v>
      </c>
      <c r="D238" s="30">
        <v>3</v>
      </c>
      <c r="E238" s="343">
        <v>0.97632653061224495</v>
      </c>
      <c r="F238" s="48">
        <v>77</v>
      </c>
      <c r="G238" s="50" t="s">
        <v>134</v>
      </c>
      <c r="H238" s="49">
        <v>13800</v>
      </c>
      <c r="I238" s="52">
        <v>3547152000</v>
      </c>
      <c r="J238" s="52">
        <v>257040</v>
      </c>
      <c r="K238" s="12">
        <v>1386403200</v>
      </c>
      <c r="L238" s="40" t="s">
        <v>259</v>
      </c>
      <c r="M238" s="53">
        <v>1080</v>
      </c>
      <c r="N238" s="40" t="s">
        <v>85</v>
      </c>
      <c r="O238" s="54">
        <v>1530</v>
      </c>
      <c r="P238" s="55">
        <v>598</v>
      </c>
    </row>
    <row r="239" spans="1:16" ht="14.25" customHeight="1" x14ac:dyDescent="0.15">
      <c r="A239" s="44">
        <v>397</v>
      </c>
      <c r="B239" s="30">
        <v>1</v>
      </c>
      <c r="C239" s="45">
        <v>1</v>
      </c>
      <c r="D239" s="30">
        <v>6</v>
      </c>
      <c r="E239" s="344">
        <v>0.775609756097561</v>
      </c>
      <c r="F239" s="48">
        <v>68</v>
      </c>
      <c r="G239" s="50" t="s">
        <v>124</v>
      </c>
      <c r="H239" s="49">
        <v>32400</v>
      </c>
      <c r="I239" s="52">
        <v>8323722000</v>
      </c>
      <c r="J239" s="52">
        <v>256905</v>
      </c>
      <c r="K239" s="12">
        <v>2550042000</v>
      </c>
      <c r="L239" s="40" t="s">
        <v>248</v>
      </c>
      <c r="M239" s="53">
        <v>937.5</v>
      </c>
      <c r="N239" s="40" t="s">
        <v>287</v>
      </c>
      <c r="O239" s="54">
        <v>1297.5</v>
      </c>
      <c r="P239" s="55">
        <v>397.5</v>
      </c>
    </row>
    <row r="240" spans="1:16" ht="14.25" customHeight="1" x14ac:dyDescent="0.15">
      <c r="A240" s="44">
        <v>53</v>
      </c>
      <c r="B240" s="30">
        <v>5</v>
      </c>
      <c r="C240" s="345">
        <v>0.73306772908366535</v>
      </c>
      <c r="D240" s="30">
        <v>5</v>
      </c>
      <c r="E240" s="346">
        <v>0.79307359307359304</v>
      </c>
      <c r="F240" s="48">
        <v>9</v>
      </c>
      <c r="G240" s="50" t="s">
        <v>44</v>
      </c>
      <c r="H240" s="49">
        <v>35076</v>
      </c>
      <c r="I240" s="52">
        <v>9003307680</v>
      </c>
      <c r="J240" s="52">
        <v>256680</v>
      </c>
      <c r="K240" s="12">
        <v>2988054288</v>
      </c>
      <c r="L240" s="40" t="s">
        <v>102</v>
      </c>
      <c r="M240" s="53">
        <v>1200</v>
      </c>
      <c r="N240" s="40" t="s">
        <v>224</v>
      </c>
      <c r="O240" s="54">
        <v>1380</v>
      </c>
      <c r="P240" s="55">
        <v>458</v>
      </c>
    </row>
    <row r="241" spans="1:21" ht="14.25" customHeight="1" x14ac:dyDescent="0.15">
      <c r="A241" s="44">
        <v>12</v>
      </c>
      <c r="B241" s="30">
        <v>4</v>
      </c>
      <c r="C241" s="347">
        <v>0.90883977900552482</v>
      </c>
      <c r="D241" s="30">
        <v>6</v>
      </c>
      <c r="E241" s="348">
        <v>0.60629921259842523</v>
      </c>
      <c r="F241" s="48">
        <v>2</v>
      </c>
      <c r="G241" s="50" t="s">
        <v>34</v>
      </c>
      <c r="H241" s="49">
        <v>18960</v>
      </c>
      <c r="I241" s="52">
        <v>4865515200</v>
      </c>
      <c r="J241" s="52">
        <v>256620</v>
      </c>
      <c r="K241" s="12">
        <v>1423422000</v>
      </c>
      <c r="L241" s="40" t="s">
        <v>169</v>
      </c>
      <c r="M241" s="53">
        <v>1338.75</v>
      </c>
      <c r="N241" s="40" t="s">
        <v>340</v>
      </c>
      <c r="O241" s="54">
        <v>1645</v>
      </c>
      <c r="P241" s="55">
        <v>481.25</v>
      </c>
    </row>
    <row r="242" spans="1:21" ht="14.25" customHeight="1" x14ac:dyDescent="0.15">
      <c r="A242">
        <v>849</v>
      </c>
      <c r="B242" s="28">
        <v>2</v>
      </c>
      <c r="C242" s="29">
        <v>0.89353612167300378</v>
      </c>
      <c r="D242" s="31">
        <v>2</v>
      </c>
      <c r="E242" s="33">
        <v>0.94915254237288138</v>
      </c>
      <c r="F242" s="35">
        <v>142</v>
      </c>
      <c r="G242" s="35" t="s">
        <v>218</v>
      </c>
      <c r="H242" s="36">
        <v>25920</v>
      </c>
      <c r="I242" s="37">
        <v>6651590400</v>
      </c>
      <c r="J242" s="38">
        <v>256620</v>
      </c>
      <c r="K242" s="39">
        <v>2971987200</v>
      </c>
      <c r="L242" s="40" t="s">
        <v>139</v>
      </c>
      <c r="M242" s="35">
        <v>1125</v>
      </c>
      <c r="N242" s="40" t="s">
        <v>54</v>
      </c>
      <c r="O242" s="28">
        <v>1410</v>
      </c>
      <c r="P242" s="28">
        <v>630</v>
      </c>
    </row>
    <row r="243" spans="1:21" ht="14.25" customHeight="1" x14ac:dyDescent="0.15">
      <c r="A243" s="143">
        <v>532</v>
      </c>
      <c r="B243" s="144">
        <v>4</v>
      </c>
      <c r="C243" s="349">
        <v>0.87222647283856158</v>
      </c>
      <c r="D243" s="144">
        <v>5</v>
      </c>
      <c r="E243" s="350">
        <v>0.83333333333333337</v>
      </c>
      <c r="F243" s="147">
        <v>89</v>
      </c>
      <c r="G243" s="148" t="s">
        <v>152</v>
      </c>
      <c r="H243" s="149">
        <v>39480</v>
      </c>
      <c r="I243" s="150">
        <v>10126620000</v>
      </c>
      <c r="J243" s="150">
        <v>256500</v>
      </c>
      <c r="K243" s="151">
        <v>3908520000</v>
      </c>
      <c r="L243" s="122" t="s">
        <v>132</v>
      </c>
      <c r="M243" s="152">
        <v>1187.5</v>
      </c>
      <c r="N243" s="122" t="s">
        <v>275</v>
      </c>
      <c r="O243" s="154">
        <v>1425</v>
      </c>
      <c r="P243" s="155">
        <v>550</v>
      </c>
      <c r="Q243" s="112"/>
      <c r="R243" s="112"/>
      <c r="S243" s="112"/>
      <c r="T243" s="112"/>
      <c r="U243" s="112"/>
    </row>
    <row r="244" spans="1:21" ht="14.25" customHeight="1" x14ac:dyDescent="0.15">
      <c r="A244" s="44">
        <v>533</v>
      </c>
      <c r="B244" s="30">
        <v>4</v>
      </c>
      <c r="C244" s="351">
        <v>0.87222647283856158</v>
      </c>
      <c r="D244" s="30">
        <v>1</v>
      </c>
      <c r="E244" s="47">
        <v>1</v>
      </c>
      <c r="F244" s="48">
        <v>89</v>
      </c>
      <c r="G244" s="50" t="s">
        <v>152</v>
      </c>
      <c r="H244" s="49">
        <v>39480</v>
      </c>
      <c r="I244" s="52">
        <v>10126620000</v>
      </c>
      <c r="J244" s="52">
        <v>256500</v>
      </c>
      <c r="K244" s="12">
        <v>4690224000</v>
      </c>
      <c r="L244" s="40" t="s">
        <v>160</v>
      </c>
      <c r="M244" s="53">
        <v>1425</v>
      </c>
      <c r="N244" s="40" t="s">
        <v>281</v>
      </c>
      <c r="O244" s="54">
        <v>1260</v>
      </c>
      <c r="P244" s="55">
        <v>660</v>
      </c>
    </row>
    <row r="245" spans="1:21" ht="14.25" customHeight="1" x14ac:dyDescent="0.15">
      <c r="A245" s="44">
        <v>460</v>
      </c>
      <c r="B245" s="30">
        <v>4</v>
      </c>
      <c r="C245" s="93">
        <v>0.8</v>
      </c>
      <c r="D245" s="30">
        <v>6</v>
      </c>
      <c r="E245" s="47">
        <v>0.58823529411764708</v>
      </c>
      <c r="F245" s="48">
        <v>78</v>
      </c>
      <c r="G245" s="50" t="s">
        <v>135</v>
      </c>
      <c r="H245" s="49">
        <v>22100</v>
      </c>
      <c r="I245" s="52">
        <v>5657600000</v>
      </c>
      <c r="J245" s="52">
        <v>256000</v>
      </c>
      <c r="K245" s="12">
        <v>1657500000</v>
      </c>
      <c r="L245" s="40" t="s">
        <v>246</v>
      </c>
      <c r="M245" s="53">
        <v>830</v>
      </c>
      <c r="N245" s="40" t="s">
        <v>180</v>
      </c>
      <c r="O245" s="54">
        <v>1280</v>
      </c>
      <c r="P245" s="55">
        <v>375</v>
      </c>
    </row>
    <row r="246" spans="1:21" ht="14.25" customHeight="1" x14ac:dyDescent="0.15">
      <c r="A246" s="44">
        <v>207</v>
      </c>
      <c r="B246" s="30">
        <v>6</v>
      </c>
      <c r="C246" s="352">
        <v>0.90749999999999997</v>
      </c>
      <c r="D246" s="30">
        <v>6</v>
      </c>
      <c r="E246" s="353">
        <v>0.82201834862385326</v>
      </c>
      <c r="F246" s="48">
        <v>38</v>
      </c>
      <c r="G246" s="50" t="s">
        <v>86</v>
      </c>
      <c r="H246" s="49">
        <v>28324</v>
      </c>
      <c r="I246" s="52">
        <v>7238254848</v>
      </c>
      <c r="J246" s="52">
        <v>255552</v>
      </c>
      <c r="K246" s="12">
        <v>2791613440</v>
      </c>
      <c r="L246" s="40" t="s">
        <v>273</v>
      </c>
      <c r="M246" s="53">
        <v>1152</v>
      </c>
      <c r="N246" s="40" t="s">
        <v>180</v>
      </c>
      <c r="O246" s="54">
        <v>1452</v>
      </c>
      <c r="P246" s="55">
        <v>560</v>
      </c>
    </row>
    <row r="247" spans="1:21" ht="14.25" customHeight="1" x14ac:dyDescent="0.15">
      <c r="A247" s="44">
        <v>834</v>
      </c>
      <c r="B247" s="30">
        <v>6</v>
      </c>
      <c r="C247" s="45">
        <v>0.75298804780876494</v>
      </c>
      <c r="D247" s="30">
        <v>5</v>
      </c>
      <c r="E247" s="306">
        <v>0.65486725663716816</v>
      </c>
      <c r="F247" s="48">
        <v>139</v>
      </c>
      <c r="G247" s="50" t="s">
        <v>214</v>
      </c>
      <c r="H247" s="49">
        <v>28280</v>
      </c>
      <c r="I247" s="52">
        <v>7215642000</v>
      </c>
      <c r="J247" s="52">
        <v>255150</v>
      </c>
      <c r="K247" s="12">
        <v>2825172000</v>
      </c>
      <c r="L247" s="107" t="s">
        <v>254</v>
      </c>
      <c r="M247" s="53">
        <v>1086</v>
      </c>
      <c r="N247" s="40" t="s">
        <v>309</v>
      </c>
      <c r="O247" s="54">
        <v>1417.5</v>
      </c>
      <c r="P247" s="55">
        <v>555</v>
      </c>
    </row>
    <row r="248" spans="1:21" ht="14.25" customHeight="1" x14ac:dyDescent="0.15">
      <c r="A248">
        <v>871</v>
      </c>
      <c r="B248" s="28">
        <v>3</v>
      </c>
      <c r="C248" s="29">
        <v>0.85531004989308623</v>
      </c>
      <c r="D248" s="31">
        <v>3</v>
      </c>
      <c r="E248" s="33">
        <v>0.67685589519650657</v>
      </c>
      <c r="F248" s="35">
        <v>148</v>
      </c>
      <c r="G248" s="35" t="s">
        <v>221</v>
      </c>
      <c r="H248" s="36">
        <v>18544</v>
      </c>
      <c r="I248" s="37">
        <v>4728720000</v>
      </c>
      <c r="J248" s="38">
        <v>255000</v>
      </c>
      <c r="K248" s="39">
        <v>1221586000</v>
      </c>
      <c r="L248" s="40" t="s">
        <v>59</v>
      </c>
      <c r="M248" s="35">
        <v>1500</v>
      </c>
      <c r="N248" s="40" t="s">
        <v>280</v>
      </c>
      <c r="O248" s="28">
        <v>820</v>
      </c>
      <c r="P248" s="28">
        <v>387.5</v>
      </c>
    </row>
    <row r="249" spans="1:21" ht="14.25" customHeight="1" x14ac:dyDescent="0.15">
      <c r="A249" s="44">
        <v>329</v>
      </c>
      <c r="B249" s="30">
        <v>1</v>
      </c>
      <c r="C249" s="354">
        <v>1</v>
      </c>
      <c r="D249" s="30">
        <v>6</v>
      </c>
      <c r="E249" s="47">
        <v>0.74626865671641796</v>
      </c>
      <c r="F249" s="48">
        <v>57</v>
      </c>
      <c r="G249" s="50" t="s">
        <v>112</v>
      </c>
      <c r="H249" s="49">
        <v>19500</v>
      </c>
      <c r="I249" s="52">
        <v>4967868750</v>
      </c>
      <c r="J249" s="52">
        <v>254762.5</v>
      </c>
      <c r="K249" s="12">
        <v>1301625000</v>
      </c>
      <c r="L249" s="40" t="s">
        <v>246</v>
      </c>
      <c r="M249" s="53">
        <v>1037.5</v>
      </c>
      <c r="N249" s="40" t="s">
        <v>287</v>
      </c>
      <c r="O249" s="54">
        <v>1431.25</v>
      </c>
      <c r="P249" s="55">
        <v>375</v>
      </c>
    </row>
    <row r="250" spans="1:21" ht="14.25" customHeight="1" x14ac:dyDescent="0.15">
      <c r="A250" s="44">
        <v>69</v>
      </c>
      <c r="B250" s="30">
        <v>1</v>
      </c>
      <c r="C250" s="45">
        <v>1</v>
      </c>
      <c r="D250" s="30">
        <v>5</v>
      </c>
      <c r="E250" s="355">
        <v>0.65943238731218701</v>
      </c>
      <c r="F250" s="48">
        <v>15</v>
      </c>
      <c r="G250" s="50" t="s">
        <v>51</v>
      </c>
      <c r="H250" s="49">
        <v>16900</v>
      </c>
      <c r="I250" s="52">
        <v>4304430000</v>
      </c>
      <c r="J250" s="52">
        <v>254700</v>
      </c>
      <c r="K250" s="12">
        <v>1201590000</v>
      </c>
      <c r="L250" s="40" t="s">
        <v>242</v>
      </c>
      <c r="M250" s="53">
        <v>1387.5</v>
      </c>
      <c r="N250" s="40" t="s">
        <v>208</v>
      </c>
      <c r="O250" s="54">
        <v>1768.75</v>
      </c>
      <c r="P250" s="55">
        <v>493.75</v>
      </c>
    </row>
    <row r="251" spans="1:21" ht="14.25" customHeight="1" x14ac:dyDescent="0.15">
      <c r="A251" s="44">
        <v>88</v>
      </c>
      <c r="B251" s="30">
        <v>2</v>
      </c>
      <c r="C251" s="64">
        <v>0.85074626865671643</v>
      </c>
      <c r="D251" s="30">
        <v>5</v>
      </c>
      <c r="E251" s="356">
        <v>0.88823529411764701</v>
      </c>
      <c r="F251" s="48">
        <v>18</v>
      </c>
      <c r="G251" s="50" t="s">
        <v>57</v>
      </c>
      <c r="H251" s="49">
        <v>27556</v>
      </c>
      <c r="I251" s="52">
        <v>7009213050</v>
      </c>
      <c r="J251" s="52">
        <v>254362.5</v>
      </c>
      <c r="K251" s="12">
        <v>2652609450</v>
      </c>
      <c r="L251" s="40" t="s">
        <v>105</v>
      </c>
      <c r="M251" s="53">
        <v>1496.25</v>
      </c>
      <c r="N251" s="40" t="s">
        <v>295</v>
      </c>
      <c r="O251" s="54">
        <v>1275</v>
      </c>
      <c r="P251" s="55">
        <v>566.25</v>
      </c>
    </row>
    <row r="252" spans="1:21" ht="14.25" customHeight="1" x14ac:dyDescent="0.15">
      <c r="A252" s="44">
        <v>89</v>
      </c>
      <c r="B252" s="30">
        <v>2</v>
      </c>
      <c r="C252" s="64">
        <v>0.85074626865671643</v>
      </c>
      <c r="D252" s="30">
        <v>6</v>
      </c>
      <c r="E252" s="178">
        <v>0.87058823529411766</v>
      </c>
      <c r="F252" s="48">
        <v>18</v>
      </c>
      <c r="G252" s="50" t="s">
        <v>57</v>
      </c>
      <c r="H252" s="49">
        <v>27556</v>
      </c>
      <c r="I252" s="52">
        <v>7009213050</v>
      </c>
      <c r="J252" s="52">
        <v>254362.5</v>
      </c>
      <c r="K252" s="12">
        <v>2599908600</v>
      </c>
      <c r="L252" s="40" t="s">
        <v>105</v>
      </c>
      <c r="M252" s="53">
        <v>1496.25</v>
      </c>
      <c r="N252" s="40" t="s">
        <v>341</v>
      </c>
      <c r="O252" s="54">
        <v>1203.75</v>
      </c>
      <c r="P252" s="55">
        <v>555</v>
      </c>
    </row>
    <row r="253" spans="1:21" ht="14.25" customHeight="1" x14ac:dyDescent="0.15">
      <c r="A253" s="44">
        <v>246</v>
      </c>
      <c r="B253" s="30">
        <v>3</v>
      </c>
      <c r="C253" s="291">
        <v>0.96911196911196906</v>
      </c>
      <c r="D253" s="30">
        <v>2</v>
      </c>
      <c r="E253" s="125">
        <v>0.94776119402985071</v>
      </c>
      <c r="F253" s="48">
        <v>44</v>
      </c>
      <c r="G253" s="50" t="s">
        <v>92</v>
      </c>
      <c r="H253" s="49">
        <v>18960</v>
      </c>
      <c r="I253" s="52">
        <v>4818447000</v>
      </c>
      <c r="J253" s="52">
        <v>254137.5</v>
      </c>
      <c r="K253" s="12">
        <v>2438019000</v>
      </c>
      <c r="L253" s="40" t="s">
        <v>137</v>
      </c>
      <c r="M253" s="53">
        <v>1275</v>
      </c>
      <c r="N253" s="40" t="s">
        <v>208</v>
      </c>
      <c r="O253" s="54">
        <v>1568.75</v>
      </c>
      <c r="P253" s="55">
        <v>793.75</v>
      </c>
    </row>
    <row r="254" spans="1:21" ht="14.25" customHeight="1" x14ac:dyDescent="0.15">
      <c r="A254" s="44">
        <v>30</v>
      </c>
      <c r="B254" s="30">
        <v>1</v>
      </c>
      <c r="C254" s="45">
        <v>1</v>
      </c>
      <c r="D254" s="30">
        <v>6</v>
      </c>
      <c r="E254" s="357">
        <v>0.70311926605504582</v>
      </c>
      <c r="F254" s="48">
        <v>5</v>
      </c>
      <c r="G254" s="50" t="s">
        <v>38</v>
      </c>
      <c r="H254" s="49">
        <v>16240</v>
      </c>
      <c r="I254" s="52">
        <v>4122361600</v>
      </c>
      <c r="J254" s="52">
        <v>253840</v>
      </c>
      <c r="K254" s="12">
        <v>1244633600</v>
      </c>
      <c r="L254" s="40" t="s">
        <v>258</v>
      </c>
      <c r="M254" s="53">
        <v>1200</v>
      </c>
      <c r="N254" s="40" t="s">
        <v>114</v>
      </c>
      <c r="O254" s="54">
        <v>1586.5</v>
      </c>
      <c r="P254" s="55">
        <v>479</v>
      </c>
    </row>
    <row r="255" spans="1:21" ht="14.25" customHeight="1" x14ac:dyDescent="0.15">
      <c r="A255" s="44">
        <v>124</v>
      </c>
      <c r="B255" s="30">
        <v>2</v>
      </c>
      <c r="C255" s="358">
        <v>0.97988089489779495</v>
      </c>
      <c r="D255" s="30">
        <v>5</v>
      </c>
      <c r="E255" s="359">
        <v>0.64896265560165978</v>
      </c>
      <c r="F255" s="48">
        <v>24</v>
      </c>
      <c r="G255" s="50" t="s">
        <v>69</v>
      </c>
      <c r="H255" s="49">
        <v>19920</v>
      </c>
      <c r="I255" s="52">
        <v>5032827840</v>
      </c>
      <c r="J255" s="52">
        <v>252652</v>
      </c>
      <c r="K255" s="12">
        <v>1292927520</v>
      </c>
      <c r="L255" s="40" t="s">
        <v>102</v>
      </c>
      <c r="M255" s="53">
        <v>1200</v>
      </c>
      <c r="N255" s="40" t="s">
        <v>275</v>
      </c>
      <c r="O255" s="54">
        <v>1522</v>
      </c>
      <c r="P255" s="55">
        <v>391</v>
      </c>
    </row>
    <row r="256" spans="1:21" ht="14.25" customHeight="1" x14ac:dyDescent="0.15">
      <c r="A256" s="143">
        <v>828</v>
      </c>
      <c r="B256" s="144">
        <v>7</v>
      </c>
      <c r="C256" s="175">
        <v>0.74369189907038513</v>
      </c>
      <c r="D256" s="144">
        <v>1</v>
      </c>
      <c r="E256" s="360">
        <v>1</v>
      </c>
      <c r="F256" s="147">
        <v>139</v>
      </c>
      <c r="G256" s="148" t="s">
        <v>214</v>
      </c>
      <c r="H256" s="149">
        <v>28280</v>
      </c>
      <c r="I256" s="150">
        <v>7126560000</v>
      </c>
      <c r="J256" s="150">
        <v>252000</v>
      </c>
      <c r="K256" s="151">
        <v>4314114000</v>
      </c>
      <c r="L256" s="122" t="s">
        <v>263</v>
      </c>
      <c r="M256" s="152">
        <v>1095</v>
      </c>
      <c r="N256" s="122" t="s">
        <v>309</v>
      </c>
      <c r="O256" s="154">
        <v>1400</v>
      </c>
      <c r="P256" s="155">
        <v>847.5</v>
      </c>
      <c r="Q256" s="112"/>
      <c r="R256" s="112"/>
      <c r="S256" s="112"/>
      <c r="T256" s="112"/>
      <c r="U256" s="112"/>
    </row>
    <row r="257" spans="1:21" ht="14.25" customHeight="1" x14ac:dyDescent="0.15">
      <c r="A257" s="44">
        <v>754</v>
      </c>
      <c r="B257" s="30">
        <v>1</v>
      </c>
      <c r="C257" s="361">
        <v>1</v>
      </c>
      <c r="D257" s="30">
        <v>1</v>
      </c>
      <c r="E257" s="363">
        <v>1</v>
      </c>
      <c r="F257" s="48">
        <v>124</v>
      </c>
      <c r="G257" s="50" t="s">
        <v>196</v>
      </c>
      <c r="H257" s="49">
        <v>17420</v>
      </c>
      <c r="I257" s="52">
        <v>4389491600</v>
      </c>
      <c r="J257" s="52">
        <v>251980</v>
      </c>
      <c r="K257" s="12">
        <v>1842687600</v>
      </c>
      <c r="L257" s="40" t="s">
        <v>203</v>
      </c>
      <c r="M257" s="53">
        <v>1383.75</v>
      </c>
      <c r="N257" s="40" t="s">
        <v>306</v>
      </c>
      <c r="O257" s="54">
        <v>1465</v>
      </c>
      <c r="P257" s="55">
        <v>615</v>
      </c>
    </row>
    <row r="258" spans="1:21" ht="14.25" customHeight="1" x14ac:dyDescent="0.15">
      <c r="A258" s="44">
        <v>761</v>
      </c>
      <c r="B258" s="30">
        <v>6</v>
      </c>
      <c r="C258" s="364">
        <v>0.81279999999999997</v>
      </c>
      <c r="D258" s="30">
        <v>4</v>
      </c>
      <c r="E258" s="365">
        <v>0.83678160919540234</v>
      </c>
      <c r="F258" s="48">
        <v>125</v>
      </c>
      <c r="G258" s="50" t="s">
        <v>197</v>
      </c>
      <c r="H258" s="49">
        <v>20800</v>
      </c>
      <c r="I258" s="52">
        <v>5230368000</v>
      </c>
      <c r="J258" s="52">
        <v>251460</v>
      </c>
      <c r="K258" s="12">
        <v>1873872000</v>
      </c>
      <c r="L258" s="40" t="s">
        <v>246</v>
      </c>
      <c r="M258" s="53">
        <v>830</v>
      </c>
      <c r="N258" s="40" t="s">
        <v>317</v>
      </c>
      <c r="O258" s="54">
        <v>1270</v>
      </c>
      <c r="P258" s="55">
        <v>455</v>
      </c>
    </row>
    <row r="259" spans="1:21" ht="14.25" customHeight="1" x14ac:dyDescent="0.15">
      <c r="A259" s="44">
        <v>744</v>
      </c>
      <c r="B259" s="30">
        <v>1</v>
      </c>
      <c r="C259" s="345">
        <v>1</v>
      </c>
      <c r="D259" s="30">
        <v>4</v>
      </c>
      <c r="E259" s="366">
        <v>0.84242424242424241</v>
      </c>
      <c r="F259" s="48">
        <v>122</v>
      </c>
      <c r="G259" s="50" t="s">
        <v>194</v>
      </c>
      <c r="H259" s="49">
        <v>15680</v>
      </c>
      <c r="I259" s="52">
        <v>3942030400</v>
      </c>
      <c r="J259" s="52">
        <v>251405</v>
      </c>
      <c r="K259" s="12">
        <v>1678230400</v>
      </c>
      <c r="L259" s="40" t="s">
        <v>94</v>
      </c>
      <c r="M259" s="53">
        <v>1425</v>
      </c>
      <c r="N259" s="40" t="s">
        <v>56</v>
      </c>
      <c r="O259" s="54">
        <v>1632.5</v>
      </c>
      <c r="P259" s="55">
        <v>695</v>
      </c>
    </row>
    <row r="260" spans="1:21" ht="14.25" customHeight="1" x14ac:dyDescent="0.15">
      <c r="A260" s="143">
        <v>438</v>
      </c>
      <c r="B260" s="144">
        <v>1</v>
      </c>
      <c r="C260" s="367">
        <v>1</v>
      </c>
      <c r="D260" s="144">
        <v>9</v>
      </c>
      <c r="E260" s="368">
        <v>0.54492753623188406</v>
      </c>
      <c r="F260" s="147">
        <v>75</v>
      </c>
      <c r="G260" s="148" t="s">
        <v>131</v>
      </c>
      <c r="H260" s="149">
        <v>17160</v>
      </c>
      <c r="I260" s="150">
        <v>4306902600</v>
      </c>
      <c r="J260" s="150">
        <v>250985</v>
      </c>
      <c r="K260" s="151">
        <v>1145258400</v>
      </c>
      <c r="L260" s="122" t="s">
        <v>254</v>
      </c>
      <c r="M260" s="152">
        <v>1357.5</v>
      </c>
      <c r="N260" s="122" t="s">
        <v>289</v>
      </c>
      <c r="O260" s="154">
        <v>1767.5</v>
      </c>
      <c r="P260" s="155">
        <v>470</v>
      </c>
      <c r="Q260" s="112"/>
      <c r="R260" s="112"/>
      <c r="S260" s="112"/>
      <c r="T260" s="112"/>
      <c r="U260" s="112"/>
    </row>
    <row r="261" spans="1:21" ht="14.25" customHeight="1" x14ac:dyDescent="0.15">
      <c r="A261" s="44">
        <v>424</v>
      </c>
      <c r="B261" s="30">
        <v>5</v>
      </c>
      <c r="C261" s="83">
        <v>0.85507246376811596</v>
      </c>
      <c r="D261" s="30">
        <v>5</v>
      </c>
      <c r="E261" s="369">
        <v>0.85227272727272729</v>
      </c>
      <c r="F261" s="48">
        <v>73</v>
      </c>
      <c r="G261" s="50" t="s">
        <v>129</v>
      </c>
      <c r="H261" s="49">
        <v>31360</v>
      </c>
      <c r="I261" s="52">
        <v>7863520000</v>
      </c>
      <c r="J261" s="52">
        <v>250750</v>
      </c>
      <c r="K261" s="12">
        <v>2998800000</v>
      </c>
      <c r="L261" s="40" t="s">
        <v>132</v>
      </c>
      <c r="M261" s="53">
        <v>1187.5</v>
      </c>
      <c r="N261" s="40" t="s">
        <v>163</v>
      </c>
      <c r="O261" s="54">
        <v>1475</v>
      </c>
      <c r="P261" s="55">
        <v>562.5</v>
      </c>
    </row>
    <row r="262" spans="1:21" ht="14.25" customHeight="1" x14ac:dyDescent="0.15">
      <c r="A262" s="44">
        <v>475</v>
      </c>
      <c r="B262" s="30">
        <v>5</v>
      </c>
      <c r="C262" s="260">
        <v>0.7719546742209632</v>
      </c>
      <c r="D262" s="30">
        <v>2</v>
      </c>
      <c r="E262" s="370">
        <v>0.89393939393939392</v>
      </c>
      <c r="F262" s="48">
        <v>80</v>
      </c>
      <c r="G262" s="50" t="s">
        <v>138</v>
      </c>
      <c r="H262" s="49">
        <v>37620</v>
      </c>
      <c r="I262" s="52">
        <v>9431334000</v>
      </c>
      <c r="J262" s="52">
        <v>250700</v>
      </c>
      <c r="K262" s="12">
        <v>5105034000</v>
      </c>
      <c r="L262" s="40" t="s">
        <v>62</v>
      </c>
      <c r="M262" s="53">
        <v>1237.5</v>
      </c>
      <c r="N262" s="40" t="s">
        <v>224</v>
      </c>
      <c r="O262" s="54">
        <v>1362.5</v>
      </c>
      <c r="P262" s="55">
        <v>737.5</v>
      </c>
    </row>
    <row r="263" spans="1:21" ht="14.25" customHeight="1" x14ac:dyDescent="0.15">
      <c r="A263" s="44">
        <v>482</v>
      </c>
      <c r="B263" s="30">
        <v>3</v>
      </c>
      <c r="C263" s="235">
        <v>0.89312344656172327</v>
      </c>
      <c r="D263" s="30">
        <v>3</v>
      </c>
      <c r="E263" s="371">
        <v>0.81602914389799641</v>
      </c>
      <c r="F263" s="48">
        <v>82</v>
      </c>
      <c r="G263" s="50" t="s">
        <v>141</v>
      </c>
      <c r="H263" s="49">
        <v>18000</v>
      </c>
      <c r="I263" s="52">
        <v>4511430000</v>
      </c>
      <c r="J263" s="52">
        <v>250635</v>
      </c>
      <c r="K263" s="12">
        <v>1874880000</v>
      </c>
      <c r="L263" s="40" t="s">
        <v>235</v>
      </c>
      <c r="M263" s="53">
        <v>1242.5</v>
      </c>
      <c r="N263" s="40" t="s">
        <v>292</v>
      </c>
      <c r="O263" s="54">
        <v>1347.5</v>
      </c>
      <c r="P263" s="55">
        <v>560</v>
      </c>
    </row>
    <row r="264" spans="1:21" ht="14.25" customHeight="1" x14ac:dyDescent="0.15">
      <c r="A264" s="44">
        <v>200</v>
      </c>
      <c r="B264" s="30">
        <v>3</v>
      </c>
      <c r="C264" s="260">
        <v>0.8693436293436293</v>
      </c>
      <c r="D264" s="30">
        <v>2</v>
      </c>
      <c r="E264" s="372">
        <v>0.81408859840232384</v>
      </c>
      <c r="F264" s="48">
        <v>36</v>
      </c>
      <c r="G264" s="50" t="s">
        <v>82</v>
      </c>
      <c r="H264" s="49">
        <v>33820</v>
      </c>
      <c r="I264" s="52">
        <v>8471588710</v>
      </c>
      <c r="J264" s="52">
        <v>250490.5</v>
      </c>
      <c r="K264" s="12">
        <v>3374187580</v>
      </c>
      <c r="L264" s="40" t="s">
        <v>94</v>
      </c>
      <c r="M264" s="53">
        <v>1140</v>
      </c>
      <c r="N264" s="40" t="s">
        <v>323</v>
      </c>
      <c r="O264" s="54">
        <v>1407.25</v>
      </c>
      <c r="P264" s="55">
        <v>560.5</v>
      </c>
    </row>
    <row r="265" spans="1:21" ht="14.25" customHeight="1" x14ac:dyDescent="0.15">
      <c r="A265" s="44">
        <v>264</v>
      </c>
      <c r="B265" s="30">
        <v>3</v>
      </c>
      <c r="C265" s="373">
        <v>0.77672955974842772</v>
      </c>
      <c r="D265" s="30">
        <v>2</v>
      </c>
      <c r="E265" s="76">
        <v>0.97619047619047616</v>
      </c>
      <c r="F265" s="48">
        <v>47</v>
      </c>
      <c r="G265" s="50" t="s">
        <v>98</v>
      </c>
      <c r="H265" s="49">
        <v>20400</v>
      </c>
      <c r="I265" s="52">
        <v>5101785000</v>
      </c>
      <c r="J265" s="52">
        <v>250087.5</v>
      </c>
      <c r="K265" s="12">
        <v>1693710000</v>
      </c>
      <c r="L265" s="40" t="s">
        <v>242</v>
      </c>
      <c r="M265" s="53">
        <v>1387.5</v>
      </c>
      <c r="N265" s="40" t="s">
        <v>330</v>
      </c>
      <c r="O265" s="54">
        <v>1543.75</v>
      </c>
      <c r="P265" s="55">
        <v>512.5</v>
      </c>
    </row>
    <row r="266" spans="1:21" ht="14.25" customHeight="1" x14ac:dyDescent="0.15">
      <c r="A266" s="44">
        <v>587</v>
      </c>
      <c r="B266" s="30">
        <v>2</v>
      </c>
      <c r="C266" s="257">
        <v>0.94563552833078102</v>
      </c>
      <c r="D266" s="30">
        <v>1</v>
      </c>
      <c r="E266" s="374">
        <v>1</v>
      </c>
      <c r="F266" s="48">
        <v>97</v>
      </c>
      <c r="G266" s="50" t="s">
        <v>167</v>
      </c>
      <c r="H266" s="49">
        <v>33320</v>
      </c>
      <c r="I266" s="52">
        <v>8332915500</v>
      </c>
      <c r="J266" s="52">
        <v>250087.5</v>
      </c>
      <c r="K266" s="12">
        <v>4453218000</v>
      </c>
      <c r="L266" s="40" t="s">
        <v>62</v>
      </c>
      <c r="M266" s="53">
        <v>1237.5</v>
      </c>
      <c r="N266" s="40" t="s">
        <v>56</v>
      </c>
      <c r="O266" s="54">
        <v>1543.75</v>
      </c>
      <c r="P266" s="55">
        <v>825</v>
      </c>
    </row>
    <row r="267" spans="1:21" ht="14.25" customHeight="1" x14ac:dyDescent="0.15">
      <c r="A267" s="44">
        <v>90</v>
      </c>
      <c r="B267" s="30">
        <v>4</v>
      </c>
      <c r="C267" s="141">
        <v>0.83582089552238803</v>
      </c>
      <c r="D267" s="30">
        <v>3</v>
      </c>
      <c r="E267" s="375">
        <v>0.94901960784313721</v>
      </c>
      <c r="F267" s="48">
        <v>18</v>
      </c>
      <c r="G267" s="50" t="s">
        <v>57</v>
      </c>
      <c r="H267" s="49">
        <v>27556</v>
      </c>
      <c r="I267" s="52">
        <v>6886244400</v>
      </c>
      <c r="J267" s="52">
        <v>249900</v>
      </c>
      <c r="K267" s="12">
        <v>2834134600</v>
      </c>
      <c r="L267" s="40" t="s">
        <v>139</v>
      </c>
      <c r="M267" s="53">
        <v>1125</v>
      </c>
      <c r="N267" s="40" t="s">
        <v>229</v>
      </c>
      <c r="O267" s="54">
        <v>1470</v>
      </c>
      <c r="P267" s="55">
        <v>605</v>
      </c>
    </row>
    <row r="268" spans="1:21" ht="14.25" customHeight="1" x14ac:dyDescent="0.15">
      <c r="A268" s="44">
        <v>360</v>
      </c>
      <c r="B268" s="30">
        <v>3</v>
      </c>
      <c r="C268" s="45">
        <v>0.80434782608695654</v>
      </c>
      <c r="D268" s="30">
        <v>2</v>
      </c>
      <c r="E268" s="74">
        <v>0.91017964071856283</v>
      </c>
      <c r="F268" s="48">
        <v>62</v>
      </c>
      <c r="G268" s="50" t="s">
        <v>117</v>
      </c>
      <c r="H268" s="49">
        <v>36360</v>
      </c>
      <c r="I268" s="52">
        <v>9080910000</v>
      </c>
      <c r="J268" s="52">
        <v>249750</v>
      </c>
      <c r="K268" s="12">
        <v>6217560000</v>
      </c>
      <c r="L268" s="40" t="s">
        <v>272</v>
      </c>
      <c r="M268" s="53">
        <v>1343.75</v>
      </c>
      <c r="N268" s="40" t="s">
        <v>302</v>
      </c>
      <c r="O268" s="54">
        <v>1387.5</v>
      </c>
      <c r="P268" s="55">
        <v>950</v>
      </c>
    </row>
    <row r="269" spans="1:21" ht="14.25" customHeight="1" x14ac:dyDescent="0.15">
      <c r="A269" s="44">
        <v>538</v>
      </c>
      <c r="B269" s="30">
        <v>6</v>
      </c>
      <c r="C269" s="376">
        <v>0.84774292272379492</v>
      </c>
      <c r="D269" s="30">
        <v>8</v>
      </c>
      <c r="E269" s="377">
        <v>0.53787878787878785</v>
      </c>
      <c r="F269" s="48">
        <v>89</v>
      </c>
      <c r="G269" s="50" t="s">
        <v>152</v>
      </c>
      <c r="H269" s="49">
        <v>39480</v>
      </c>
      <c r="I269" s="52">
        <v>9842364000</v>
      </c>
      <c r="J269" s="52">
        <v>249300</v>
      </c>
      <c r="K269" s="12">
        <v>2522772000</v>
      </c>
      <c r="L269" s="107" t="s">
        <v>251</v>
      </c>
      <c r="M269" s="53">
        <v>1000</v>
      </c>
      <c r="N269" s="40" t="s">
        <v>275</v>
      </c>
      <c r="O269" s="54">
        <v>1385</v>
      </c>
      <c r="P269" s="55">
        <v>355</v>
      </c>
    </row>
    <row r="270" spans="1:21" ht="14.25" customHeight="1" x14ac:dyDescent="0.15">
      <c r="A270" s="44">
        <v>395</v>
      </c>
      <c r="B270" s="30">
        <v>2</v>
      </c>
      <c r="C270" s="378">
        <v>0.96917148362235073</v>
      </c>
      <c r="D270" s="30">
        <v>5</v>
      </c>
      <c r="E270" s="306">
        <v>0.79512195121951224</v>
      </c>
      <c r="F270" s="48">
        <v>68</v>
      </c>
      <c r="G270" s="50" t="s">
        <v>124</v>
      </c>
      <c r="H270" s="49">
        <v>32400</v>
      </c>
      <c r="I270" s="52">
        <v>8067114000</v>
      </c>
      <c r="J270" s="52">
        <v>248985</v>
      </c>
      <c r="K270" s="12">
        <v>2614194000</v>
      </c>
      <c r="L270" s="40" t="s">
        <v>248</v>
      </c>
      <c r="M270" s="53">
        <v>937.5</v>
      </c>
      <c r="N270" s="40" t="s">
        <v>289</v>
      </c>
      <c r="O270" s="54">
        <v>1257.5</v>
      </c>
      <c r="P270" s="55">
        <v>407.5</v>
      </c>
    </row>
    <row r="271" spans="1:21" ht="14.25" customHeight="1" x14ac:dyDescent="0.15">
      <c r="A271" s="44">
        <v>195</v>
      </c>
      <c r="B271" s="30">
        <v>4</v>
      </c>
      <c r="C271" s="260">
        <v>0.86347490347490352</v>
      </c>
      <c r="D271" s="30">
        <v>4</v>
      </c>
      <c r="E271" s="379">
        <v>0.80428467683369642</v>
      </c>
      <c r="F271" s="48">
        <v>36</v>
      </c>
      <c r="G271" s="50" t="s">
        <v>82</v>
      </c>
      <c r="H271" s="49">
        <v>33820</v>
      </c>
      <c r="I271" s="52">
        <v>8414399090</v>
      </c>
      <c r="J271" s="52">
        <v>248799.5</v>
      </c>
      <c r="K271" s="12">
        <v>3333552850</v>
      </c>
      <c r="L271" s="40" t="s">
        <v>156</v>
      </c>
      <c r="M271" s="53">
        <v>1295</v>
      </c>
      <c r="N271" s="40" t="s">
        <v>322</v>
      </c>
      <c r="O271" s="54">
        <v>1397.75</v>
      </c>
      <c r="P271" s="55">
        <v>553.75</v>
      </c>
    </row>
    <row r="272" spans="1:21" ht="14.25" customHeight="1" x14ac:dyDescent="0.15">
      <c r="A272" s="44">
        <v>188</v>
      </c>
      <c r="B272" s="30">
        <v>6</v>
      </c>
      <c r="C272" s="380">
        <v>0.68813559322033901</v>
      </c>
      <c r="D272" s="30">
        <v>6</v>
      </c>
      <c r="E272" s="60">
        <v>0.4</v>
      </c>
      <c r="F272" s="48">
        <v>34</v>
      </c>
      <c r="G272" s="50" t="s">
        <v>80</v>
      </c>
      <c r="H272" s="49">
        <v>27540</v>
      </c>
      <c r="I272" s="52">
        <v>6842918880</v>
      </c>
      <c r="J272" s="52">
        <v>248472</v>
      </c>
      <c r="K272" s="12">
        <v>1539375840</v>
      </c>
      <c r="L272" s="40" t="s">
        <v>240</v>
      </c>
      <c r="M272" s="53">
        <v>750</v>
      </c>
      <c r="N272" s="40" t="s">
        <v>285</v>
      </c>
      <c r="O272" s="54">
        <v>1218</v>
      </c>
      <c r="P272" s="55">
        <v>274</v>
      </c>
    </row>
    <row r="273" spans="1:16" ht="14.25" customHeight="1" x14ac:dyDescent="0.15">
      <c r="A273" s="44">
        <v>558</v>
      </c>
      <c r="B273" s="30">
        <v>4</v>
      </c>
      <c r="C273" s="163">
        <v>0.84677419354838712</v>
      </c>
      <c r="D273" s="30">
        <v>3</v>
      </c>
      <c r="E273" s="381">
        <v>0.88309352517985606</v>
      </c>
      <c r="F273" s="48">
        <v>93</v>
      </c>
      <c r="G273" s="50" t="s">
        <v>162</v>
      </c>
      <c r="H273" s="49">
        <v>10620</v>
      </c>
      <c r="I273" s="52">
        <v>2637211500</v>
      </c>
      <c r="J273" s="52">
        <v>248325</v>
      </c>
      <c r="K273" s="12">
        <v>1121100300</v>
      </c>
      <c r="L273" s="40" t="s">
        <v>223</v>
      </c>
      <c r="M273" s="53">
        <v>1443.75</v>
      </c>
      <c r="N273" s="40" t="s">
        <v>281</v>
      </c>
      <c r="O273" s="54">
        <v>1282.5</v>
      </c>
      <c r="P273" s="55">
        <v>613.75</v>
      </c>
    </row>
    <row r="274" spans="1:16" ht="14.25" customHeight="1" x14ac:dyDescent="0.15">
      <c r="A274" s="44">
        <v>249</v>
      </c>
      <c r="B274" s="30">
        <v>4</v>
      </c>
      <c r="C274" s="202">
        <v>0.94594594594594594</v>
      </c>
      <c r="D274" s="30">
        <v>4</v>
      </c>
      <c r="E274" s="47">
        <v>0.81343283582089554</v>
      </c>
      <c r="F274" s="48">
        <v>44</v>
      </c>
      <c r="G274" s="50" t="s">
        <v>92</v>
      </c>
      <c r="H274" s="49">
        <v>18960</v>
      </c>
      <c r="I274" s="52">
        <v>4703265000</v>
      </c>
      <c r="J274" s="52">
        <v>248062.5</v>
      </c>
      <c r="K274" s="12">
        <v>2092473000</v>
      </c>
      <c r="L274" s="40" t="s">
        <v>132</v>
      </c>
      <c r="M274" s="53">
        <v>1187.5</v>
      </c>
      <c r="N274" s="40" t="s">
        <v>208</v>
      </c>
      <c r="O274" s="54">
        <v>1531.25</v>
      </c>
      <c r="P274" s="55">
        <v>681.25</v>
      </c>
    </row>
    <row r="275" spans="1:16" ht="14.25" customHeight="1" x14ac:dyDescent="0.15">
      <c r="A275" s="44">
        <v>226</v>
      </c>
      <c r="B275" s="30">
        <v>5</v>
      </c>
      <c r="C275" s="382">
        <v>0.724095646842428</v>
      </c>
      <c r="D275" s="30">
        <v>2</v>
      </c>
      <c r="E275" s="383">
        <v>0.96986201888162671</v>
      </c>
      <c r="F275" s="48">
        <v>40</v>
      </c>
      <c r="G275" s="50" t="s">
        <v>88</v>
      </c>
      <c r="H275" s="49">
        <v>30240</v>
      </c>
      <c r="I275" s="52">
        <v>7499822400</v>
      </c>
      <c r="J275" s="52">
        <v>248010</v>
      </c>
      <c r="K275" s="12">
        <v>3392383680</v>
      </c>
      <c r="L275" s="40" t="s">
        <v>273</v>
      </c>
      <c r="M275" s="53">
        <v>1152</v>
      </c>
      <c r="N275" s="40" t="s">
        <v>324</v>
      </c>
      <c r="O275" s="54">
        <v>1476.25</v>
      </c>
      <c r="P275" s="55">
        <v>667.75</v>
      </c>
    </row>
    <row r="276" spans="1:16" ht="14.25" customHeight="1" x14ac:dyDescent="0.15">
      <c r="A276" s="44">
        <v>296</v>
      </c>
      <c r="B276" s="30">
        <v>2</v>
      </c>
      <c r="C276" s="185">
        <v>0.93575418994413406</v>
      </c>
      <c r="D276" s="30">
        <v>1</v>
      </c>
      <c r="E276" s="384">
        <v>1</v>
      </c>
      <c r="F276" s="48">
        <v>51</v>
      </c>
      <c r="G276" s="50" t="s">
        <v>103</v>
      </c>
      <c r="H276" s="49">
        <v>9800</v>
      </c>
      <c r="I276" s="52">
        <v>2429420000</v>
      </c>
      <c r="J276" s="52">
        <v>247900</v>
      </c>
      <c r="K276" s="12">
        <v>1096865000</v>
      </c>
      <c r="L276" s="107" t="s">
        <v>270</v>
      </c>
      <c r="M276" s="53">
        <v>1387.5</v>
      </c>
      <c r="N276" s="40" t="s">
        <v>161</v>
      </c>
      <c r="O276" s="54">
        <v>1675</v>
      </c>
      <c r="P276" s="55">
        <v>756.25</v>
      </c>
    </row>
    <row r="277" spans="1:16" ht="14.25" customHeight="1" x14ac:dyDescent="0.15">
      <c r="A277" s="44">
        <v>59</v>
      </c>
      <c r="B277" s="30">
        <v>1</v>
      </c>
      <c r="C277" s="45">
        <v>1</v>
      </c>
      <c r="D277" s="30">
        <v>4</v>
      </c>
      <c r="E277" s="266">
        <v>0.74162679425837319</v>
      </c>
      <c r="F277" s="48">
        <v>12</v>
      </c>
      <c r="G277" s="50" t="s">
        <v>47</v>
      </c>
      <c r="H277" s="49">
        <v>17280</v>
      </c>
      <c r="I277" s="52">
        <v>4276800000</v>
      </c>
      <c r="J277" s="52">
        <v>247500</v>
      </c>
      <c r="K277" s="12">
        <v>1446336000</v>
      </c>
      <c r="L277" s="40" t="s">
        <v>242</v>
      </c>
      <c r="M277" s="53">
        <v>1387.5</v>
      </c>
      <c r="N277" s="40" t="s">
        <v>298</v>
      </c>
      <c r="O277" s="54">
        <v>1718.75</v>
      </c>
      <c r="P277" s="55">
        <v>581.25</v>
      </c>
    </row>
    <row r="278" spans="1:16" ht="14.25" customHeight="1" x14ac:dyDescent="0.15">
      <c r="A278" s="44">
        <v>340</v>
      </c>
      <c r="B278" s="30">
        <v>1</v>
      </c>
      <c r="C278" s="200">
        <v>1</v>
      </c>
      <c r="D278" s="30">
        <v>5</v>
      </c>
      <c r="E278" s="223">
        <v>0.70311926605504582</v>
      </c>
      <c r="F278" s="48">
        <v>58</v>
      </c>
      <c r="G278" s="50" t="s">
        <v>113</v>
      </c>
      <c r="H278" s="49">
        <v>12100</v>
      </c>
      <c r="I278" s="52">
        <v>2994677400</v>
      </c>
      <c r="J278" s="52">
        <v>247494</v>
      </c>
      <c r="K278" s="12">
        <v>904160400</v>
      </c>
      <c r="L278" s="40" t="s">
        <v>102</v>
      </c>
      <c r="M278" s="53">
        <v>1200</v>
      </c>
      <c r="N278" s="40" t="s">
        <v>114</v>
      </c>
      <c r="O278" s="54">
        <v>1586.5</v>
      </c>
      <c r="P278" s="55">
        <v>479</v>
      </c>
    </row>
    <row r="279" spans="1:16" ht="14.25" customHeight="1" x14ac:dyDescent="0.15">
      <c r="A279" s="44">
        <v>757</v>
      </c>
      <c r="B279" s="30">
        <v>2</v>
      </c>
      <c r="C279" s="385">
        <v>0.9815699658703072</v>
      </c>
      <c r="D279" s="30">
        <v>4</v>
      </c>
      <c r="E279" s="47">
        <v>0.84065040650406508</v>
      </c>
      <c r="F279" s="48">
        <v>124</v>
      </c>
      <c r="G279" s="50" t="s">
        <v>196</v>
      </c>
      <c r="H279" s="49">
        <v>17420</v>
      </c>
      <c r="I279" s="52">
        <v>4308593120</v>
      </c>
      <c r="J279" s="52">
        <v>247336</v>
      </c>
      <c r="K279" s="12">
        <v>1549056080</v>
      </c>
      <c r="L279" s="40" t="s">
        <v>156</v>
      </c>
      <c r="M279" s="53">
        <v>1295</v>
      </c>
      <c r="N279" s="40" t="s">
        <v>306</v>
      </c>
      <c r="O279" s="54">
        <v>1438</v>
      </c>
      <c r="P279" s="55">
        <v>517</v>
      </c>
    </row>
    <row r="280" spans="1:16" ht="14.25" customHeight="1" x14ac:dyDescent="0.15">
      <c r="A280" s="44">
        <v>707</v>
      </c>
      <c r="B280" s="30">
        <v>6</v>
      </c>
      <c r="C280" s="386">
        <v>0.74528552456839314</v>
      </c>
      <c r="D280" s="30">
        <v>4</v>
      </c>
      <c r="E280" s="296">
        <v>0.90246305418719208</v>
      </c>
      <c r="F280" s="48">
        <v>117</v>
      </c>
      <c r="G280" s="50" t="s">
        <v>190</v>
      </c>
      <c r="H280" s="49">
        <v>16500</v>
      </c>
      <c r="I280" s="52">
        <v>4074312000</v>
      </c>
      <c r="J280" s="52">
        <v>246928</v>
      </c>
      <c r="K280" s="12">
        <v>1330032000</v>
      </c>
      <c r="L280" s="40" t="s">
        <v>59</v>
      </c>
      <c r="M280" s="53">
        <v>1200</v>
      </c>
      <c r="N280" s="40" t="s">
        <v>60</v>
      </c>
      <c r="O280" s="54">
        <v>1403</v>
      </c>
      <c r="P280" s="55">
        <v>458</v>
      </c>
    </row>
    <row r="281" spans="1:16" ht="14.25" customHeight="1" x14ac:dyDescent="0.15">
      <c r="A281" s="44">
        <v>537</v>
      </c>
      <c r="B281" s="30">
        <v>7</v>
      </c>
      <c r="C281" s="214">
        <v>0.83856159143075748</v>
      </c>
      <c r="D281" s="30">
        <v>9</v>
      </c>
      <c r="E281" s="174">
        <v>0.52651515151515149</v>
      </c>
      <c r="F281" s="48">
        <v>89</v>
      </c>
      <c r="G281" s="50" t="s">
        <v>152</v>
      </c>
      <c r="H281" s="49">
        <v>39480</v>
      </c>
      <c r="I281" s="52">
        <v>9735768000</v>
      </c>
      <c r="J281" s="52">
        <v>246600</v>
      </c>
      <c r="K281" s="12">
        <v>2469474000</v>
      </c>
      <c r="L281" s="107" t="s">
        <v>251</v>
      </c>
      <c r="M281" s="53">
        <v>1000</v>
      </c>
      <c r="N281" s="40" t="s">
        <v>326</v>
      </c>
      <c r="O281" s="54">
        <v>1370</v>
      </c>
      <c r="P281" s="55">
        <v>347.5</v>
      </c>
    </row>
    <row r="282" spans="1:16" ht="14.25" customHeight="1" x14ac:dyDescent="0.15">
      <c r="A282">
        <v>858</v>
      </c>
      <c r="B282" s="28">
        <v>5</v>
      </c>
      <c r="C282" s="29">
        <v>0.82282282282282282</v>
      </c>
      <c r="D282" s="31">
        <v>5</v>
      </c>
      <c r="E282" s="33">
        <v>0.5864197530864198</v>
      </c>
      <c r="F282" s="35">
        <v>143</v>
      </c>
      <c r="G282" s="35" t="s">
        <v>219</v>
      </c>
      <c r="H282" s="36">
        <v>57600</v>
      </c>
      <c r="I282" s="37">
        <v>14204160000</v>
      </c>
      <c r="J282" s="38">
        <v>246600</v>
      </c>
      <c r="K282" s="39">
        <v>3939840000</v>
      </c>
      <c r="L282" s="40" t="s">
        <v>251</v>
      </c>
      <c r="M282" s="35">
        <v>1000</v>
      </c>
      <c r="N282" s="40" t="s">
        <v>161</v>
      </c>
      <c r="O282" s="28">
        <v>1370</v>
      </c>
      <c r="P282" s="28">
        <v>380</v>
      </c>
    </row>
    <row r="283" spans="1:16" ht="14.25" customHeight="1" x14ac:dyDescent="0.15">
      <c r="A283" s="44">
        <v>689</v>
      </c>
      <c r="B283" s="30">
        <v>3</v>
      </c>
      <c r="C283" s="387">
        <v>0.82872928176795579</v>
      </c>
      <c r="D283" s="30">
        <v>2</v>
      </c>
      <c r="E283" s="79">
        <v>0.86411889596602975</v>
      </c>
      <c r="F283" s="48">
        <v>114</v>
      </c>
      <c r="G283" s="50" t="s">
        <v>187</v>
      </c>
      <c r="H283" s="49">
        <v>19760</v>
      </c>
      <c r="I283" s="52">
        <v>4860960000</v>
      </c>
      <c r="J283" s="52">
        <v>246000</v>
      </c>
      <c r="K283" s="12">
        <v>1648675600</v>
      </c>
      <c r="L283" s="40" t="s">
        <v>169</v>
      </c>
      <c r="M283" s="53">
        <v>1338.75</v>
      </c>
      <c r="N283" s="40" t="s">
        <v>208</v>
      </c>
      <c r="O283" s="54">
        <v>1500</v>
      </c>
      <c r="P283" s="55">
        <v>508.75</v>
      </c>
    </row>
    <row r="284" spans="1:16" ht="14.25" customHeight="1" x14ac:dyDescent="0.15">
      <c r="A284" s="44">
        <v>500</v>
      </c>
      <c r="B284" s="30">
        <v>1</v>
      </c>
      <c r="C284" s="45">
        <v>1</v>
      </c>
      <c r="D284" s="30">
        <v>2</v>
      </c>
      <c r="E284" s="319">
        <v>0.8904109589041096</v>
      </c>
      <c r="F284" s="48">
        <v>85</v>
      </c>
      <c r="G284" s="50" t="s">
        <v>146</v>
      </c>
      <c r="H284" s="49">
        <v>18000</v>
      </c>
      <c r="I284" s="52">
        <v>4422600000</v>
      </c>
      <c r="J284" s="52">
        <v>245700</v>
      </c>
      <c r="K284" s="12">
        <v>2129400000</v>
      </c>
      <c r="L284" s="40" t="s">
        <v>273</v>
      </c>
      <c r="M284" s="53">
        <v>1152</v>
      </c>
      <c r="N284" s="40" t="s">
        <v>294</v>
      </c>
      <c r="O284" s="54">
        <v>1350</v>
      </c>
      <c r="P284" s="55">
        <v>650</v>
      </c>
    </row>
    <row r="285" spans="1:16" ht="14.25" customHeight="1" x14ac:dyDescent="0.15">
      <c r="A285">
        <v>855</v>
      </c>
      <c r="B285" s="28">
        <v>6</v>
      </c>
      <c r="C285" s="29">
        <v>0.81921921921921925</v>
      </c>
      <c r="D285" s="31">
        <v>3</v>
      </c>
      <c r="E285" s="33">
        <v>0.84567901234567899</v>
      </c>
      <c r="F285" s="35">
        <v>143</v>
      </c>
      <c r="G285" s="35" t="s">
        <v>219</v>
      </c>
      <c r="H285" s="36">
        <v>57600</v>
      </c>
      <c r="I285" s="37">
        <v>14141952000</v>
      </c>
      <c r="J285" s="38">
        <v>245520</v>
      </c>
      <c r="K285" s="39">
        <v>5681664000</v>
      </c>
      <c r="L285" s="40" t="s">
        <v>94</v>
      </c>
      <c r="M285" s="35">
        <v>1140</v>
      </c>
      <c r="N285" s="40" t="s">
        <v>161</v>
      </c>
      <c r="O285" s="28">
        <v>1364</v>
      </c>
      <c r="P285" s="28">
        <v>548</v>
      </c>
    </row>
    <row r="286" spans="1:16" ht="14.25" customHeight="1" x14ac:dyDescent="0.15">
      <c r="A286" s="44">
        <v>233</v>
      </c>
      <c r="B286" s="30">
        <v>1</v>
      </c>
      <c r="C286" s="45">
        <v>1</v>
      </c>
      <c r="D286" s="30">
        <v>1</v>
      </c>
      <c r="E286" s="388">
        <v>1</v>
      </c>
      <c r="F286" s="48">
        <v>42</v>
      </c>
      <c r="G286" s="50" t="s">
        <v>90</v>
      </c>
      <c r="H286" s="49">
        <v>24600</v>
      </c>
      <c r="I286" s="52">
        <v>6036471000</v>
      </c>
      <c r="J286" s="52">
        <v>245385</v>
      </c>
      <c r="K286" s="12">
        <v>2314737000</v>
      </c>
      <c r="L286" s="40" t="s">
        <v>105</v>
      </c>
      <c r="M286" s="53">
        <v>1496.25</v>
      </c>
      <c r="N286" s="40" t="s">
        <v>299</v>
      </c>
      <c r="O286" s="54">
        <v>1257.5</v>
      </c>
      <c r="P286" s="55">
        <v>573.75</v>
      </c>
    </row>
    <row r="287" spans="1:16" ht="14.25" customHeight="1" x14ac:dyDescent="0.15">
      <c r="A287" s="44">
        <v>234</v>
      </c>
      <c r="B287" s="30">
        <v>1</v>
      </c>
      <c r="C287" s="389">
        <v>1</v>
      </c>
      <c r="D287" s="30">
        <v>2</v>
      </c>
      <c r="E287" s="390">
        <v>0.9673202614379085</v>
      </c>
      <c r="F287" s="48">
        <v>42</v>
      </c>
      <c r="G287" s="50" t="s">
        <v>90</v>
      </c>
      <c r="H287" s="49">
        <v>24600</v>
      </c>
      <c r="I287" s="52">
        <v>6036471000</v>
      </c>
      <c r="J287" s="52">
        <v>245385</v>
      </c>
      <c r="K287" s="12">
        <v>2239092000</v>
      </c>
      <c r="L287" s="40" t="s">
        <v>105</v>
      </c>
      <c r="M287" s="53">
        <v>1496.25</v>
      </c>
      <c r="N287" s="40" t="s">
        <v>341</v>
      </c>
      <c r="O287" s="54">
        <v>1203.75</v>
      </c>
      <c r="P287" s="55">
        <v>555</v>
      </c>
    </row>
    <row r="288" spans="1:16" ht="14.25" customHeight="1" x14ac:dyDescent="0.15">
      <c r="A288" s="44">
        <v>235</v>
      </c>
      <c r="B288" s="30">
        <v>1</v>
      </c>
      <c r="C288" s="389">
        <v>1</v>
      </c>
      <c r="D288" s="30">
        <v>3</v>
      </c>
      <c r="E288" s="391">
        <v>0.89542483660130723</v>
      </c>
      <c r="F288" s="48">
        <v>42</v>
      </c>
      <c r="G288" s="50" t="s">
        <v>90</v>
      </c>
      <c r="H288" s="49">
        <v>24600</v>
      </c>
      <c r="I288" s="52">
        <v>6036471000</v>
      </c>
      <c r="J288" s="52">
        <v>245385</v>
      </c>
      <c r="K288" s="12">
        <v>2072673000</v>
      </c>
      <c r="L288" s="40" t="s">
        <v>105</v>
      </c>
      <c r="M288" s="53">
        <v>1496.25</v>
      </c>
      <c r="N288" s="40" t="s">
        <v>313</v>
      </c>
      <c r="O288" s="54">
        <v>1136.25</v>
      </c>
      <c r="P288" s="55">
        <v>513.75</v>
      </c>
    </row>
    <row r="289" spans="1:16" ht="14.25" customHeight="1" x14ac:dyDescent="0.15">
      <c r="A289" s="44">
        <v>462</v>
      </c>
      <c r="B289" s="30">
        <v>5</v>
      </c>
      <c r="C289" s="392">
        <v>0.765625</v>
      </c>
      <c r="D289" s="30">
        <v>1</v>
      </c>
      <c r="E289" s="47">
        <v>1</v>
      </c>
      <c r="F289" s="48">
        <v>78</v>
      </c>
      <c r="G289" s="50" t="s">
        <v>135</v>
      </c>
      <c r="H289" s="49">
        <v>22100</v>
      </c>
      <c r="I289" s="52">
        <v>5414500000</v>
      </c>
      <c r="J289" s="52">
        <v>245000</v>
      </c>
      <c r="K289" s="12">
        <v>2817750000</v>
      </c>
      <c r="L289" s="40" t="s">
        <v>108</v>
      </c>
      <c r="M289" s="53">
        <v>1187.5</v>
      </c>
      <c r="N289" s="40" t="s">
        <v>296</v>
      </c>
      <c r="O289" s="54">
        <v>1225</v>
      </c>
      <c r="P289" s="55">
        <v>637.5</v>
      </c>
    </row>
    <row r="290" spans="1:16" ht="14.25" customHeight="1" x14ac:dyDescent="0.15">
      <c r="A290" s="44">
        <v>7</v>
      </c>
      <c r="B290" s="30">
        <v>5</v>
      </c>
      <c r="C290" s="200">
        <v>0.86671270718232041</v>
      </c>
      <c r="D290" s="30">
        <v>1</v>
      </c>
      <c r="E290" s="47">
        <v>1</v>
      </c>
      <c r="F290" s="48">
        <v>2</v>
      </c>
      <c r="G290" s="50" t="s">
        <v>34</v>
      </c>
      <c r="H290" s="49">
        <v>18960</v>
      </c>
      <c r="I290" s="52">
        <v>4639986000</v>
      </c>
      <c r="J290" s="52">
        <v>244725</v>
      </c>
      <c r="K290" s="12">
        <v>2347722000</v>
      </c>
      <c r="L290" s="40" t="s">
        <v>137</v>
      </c>
      <c r="M290" s="53">
        <v>1275</v>
      </c>
      <c r="N290" s="40" t="s">
        <v>208</v>
      </c>
      <c r="O290" s="54">
        <v>1568.75</v>
      </c>
      <c r="P290" s="55">
        <v>793.75</v>
      </c>
    </row>
    <row r="291" spans="1:16" ht="14.25" customHeight="1" x14ac:dyDescent="0.15">
      <c r="A291" s="44">
        <v>450</v>
      </c>
      <c r="B291" s="30">
        <v>7</v>
      </c>
      <c r="C291" s="247">
        <v>0.77513966480446927</v>
      </c>
      <c r="D291" s="30">
        <v>3</v>
      </c>
      <c r="E291" s="341">
        <v>0.96694214876033058</v>
      </c>
      <c r="F291" s="48">
        <v>76</v>
      </c>
      <c r="G291" s="50" t="s">
        <v>133</v>
      </c>
      <c r="H291" s="49">
        <v>31680</v>
      </c>
      <c r="I291" s="52">
        <v>7736256000</v>
      </c>
      <c r="J291" s="52">
        <v>244200</v>
      </c>
      <c r="K291" s="12">
        <v>4077216000</v>
      </c>
      <c r="L291" s="107" t="s">
        <v>270</v>
      </c>
      <c r="M291" s="53">
        <v>1387.5</v>
      </c>
      <c r="N291" s="40" t="s">
        <v>307</v>
      </c>
      <c r="O291" s="54">
        <v>1193.75</v>
      </c>
      <c r="P291" s="55">
        <v>731.25</v>
      </c>
    </row>
    <row r="292" spans="1:16" ht="14.25" customHeight="1" x14ac:dyDescent="0.15">
      <c r="A292" s="44">
        <v>560</v>
      </c>
      <c r="B292" s="30">
        <v>5</v>
      </c>
      <c r="C292" s="386">
        <v>0.83211143695014667</v>
      </c>
      <c r="D292" s="30">
        <v>5</v>
      </c>
      <c r="E292" s="168">
        <v>0.69244604316546765</v>
      </c>
      <c r="F292" s="48">
        <v>93</v>
      </c>
      <c r="G292" s="50" t="s">
        <v>162</v>
      </c>
      <c r="H292" s="49">
        <v>10620</v>
      </c>
      <c r="I292" s="52">
        <v>2591545500</v>
      </c>
      <c r="J292" s="52">
        <v>244025</v>
      </c>
      <c r="K292" s="12">
        <v>879070500</v>
      </c>
      <c r="L292" s="40" t="s">
        <v>251</v>
      </c>
      <c r="M292" s="53">
        <v>1250</v>
      </c>
      <c r="N292" s="40" t="s">
        <v>64</v>
      </c>
      <c r="O292" s="54">
        <v>1418.75</v>
      </c>
      <c r="P292" s="55">
        <v>481.25</v>
      </c>
    </row>
    <row r="293" spans="1:16" ht="14.25" customHeight="1" x14ac:dyDescent="0.15">
      <c r="A293" s="44">
        <v>774</v>
      </c>
      <c r="B293" s="30">
        <v>1</v>
      </c>
      <c r="C293" s="196">
        <v>1</v>
      </c>
      <c r="D293" s="30">
        <v>4</v>
      </c>
      <c r="E293" s="324">
        <v>0.56654676258992809</v>
      </c>
      <c r="F293" s="48">
        <v>127</v>
      </c>
      <c r="G293" s="50" t="s">
        <v>199</v>
      </c>
      <c r="H293" s="49">
        <v>24180</v>
      </c>
      <c r="I293" s="52">
        <v>5895084000</v>
      </c>
      <c r="J293" s="52">
        <v>243800</v>
      </c>
      <c r="K293" s="12">
        <v>1751841000</v>
      </c>
      <c r="L293" s="40" t="s">
        <v>240</v>
      </c>
      <c r="M293" s="53">
        <v>937.5</v>
      </c>
      <c r="N293" s="40" t="s">
        <v>330</v>
      </c>
      <c r="O293" s="54">
        <v>1325</v>
      </c>
      <c r="P293" s="55">
        <v>393.75</v>
      </c>
    </row>
    <row r="294" spans="1:16" ht="14.25" customHeight="1" x14ac:dyDescent="0.15">
      <c r="A294" s="44">
        <v>608</v>
      </c>
      <c r="B294" s="30">
        <v>1</v>
      </c>
      <c r="C294" s="393">
        <v>1</v>
      </c>
      <c r="D294" s="30">
        <v>5</v>
      </c>
      <c r="E294" s="394">
        <v>0.8311493822538375</v>
      </c>
      <c r="F294" s="48">
        <v>101</v>
      </c>
      <c r="G294" s="50" t="s">
        <v>172</v>
      </c>
      <c r="H294" s="49">
        <v>20880</v>
      </c>
      <c r="I294" s="52">
        <v>5073840000</v>
      </c>
      <c r="J294" s="52">
        <v>243000</v>
      </c>
      <c r="K294" s="12">
        <v>1738260000</v>
      </c>
      <c r="L294" s="40" t="s">
        <v>235</v>
      </c>
      <c r="M294" s="53">
        <v>1242.5</v>
      </c>
      <c r="N294" s="40" t="s">
        <v>182</v>
      </c>
      <c r="O294" s="54">
        <v>1620</v>
      </c>
      <c r="P294" s="55">
        <v>555</v>
      </c>
    </row>
    <row r="295" spans="1:16" ht="14.25" customHeight="1" x14ac:dyDescent="0.15">
      <c r="A295" s="44">
        <v>72</v>
      </c>
      <c r="B295" s="30">
        <v>2</v>
      </c>
      <c r="C295" s="395">
        <v>0.953356890459364</v>
      </c>
      <c r="D295" s="30">
        <v>1</v>
      </c>
      <c r="E295" s="47">
        <v>1</v>
      </c>
      <c r="F295" s="48">
        <v>15</v>
      </c>
      <c r="G295" s="50" t="s">
        <v>51</v>
      </c>
      <c r="H295" s="49">
        <v>16900</v>
      </c>
      <c r="I295" s="52">
        <v>4103658000</v>
      </c>
      <c r="J295" s="52">
        <v>242820</v>
      </c>
      <c r="K295" s="12">
        <v>1822158000</v>
      </c>
      <c r="L295" s="40" t="s">
        <v>160</v>
      </c>
      <c r="M295" s="53">
        <v>1425</v>
      </c>
      <c r="N295" s="40" t="s">
        <v>208</v>
      </c>
      <c r="O295" s="54">
        <v>1686.25</v>
      </c>
      <c r="P295" s="55">
        <v>748.75</v>
      </c>
    </row>
    <row r="296" spans="1:16" ht="14.25" customHeight="1" x14ac:dyDescent="0.15">
      <c r="A296" s="44">
        <v>48</v>
      </c>
      <c r="B296" s="30">
        <v>2</v>
      </c>
      <c r="C296" s="194">
        <v>0.89561752988047805</v>
      </c>
      <c r="D296" s="30">
        <v>6</v>
      </c>
      <c r="E296" s="396">
        <v>0.84401913875598089</v>
      </c>
      <c r="F296" s="48">
        <v>8</v>
      </c>
      <c r="G296" s="50" t="s">
        <v>43</v>
      </c>
      <c r="H296" s="49">
        <v>20768</v>
      </c>
      <c r="I296" s="52">
        <v>5042138112</v>
      </c>
      <c r="J296" s="52">
        <v>242784</v>
      </c>
      <c r="K296" s="12">
        <v>1318851072</v>
      </c>
      <c r="L296" s="40" t="s">
        <v>102</v>
      </c>
      <c r="M296" s="53">
        <v>1200</v>
      </c>
      <c r="N296" s="40" t="s">
        <v>143</v>
      </c>
      <c r="O296" s="54">
        <v>1686</v>
      </c>
      <c r="P296" s="55">
        <v>441</v>
      </c>
    </row>
    <row r="297" spans="1:16" ht="14.25" customHeight="1" x14ac:dyDescent="0.15">
      <c r="A297" s="44">
        <v>9</v>
      </c>
      <c r="B297" s="30">
        <v>6</v>
      </c>
      <c r="C297" s="397">
        <v>0.85980662983425415</v>
      </c>
      <c r="D297" s="30">
        <v>3</v>
      </c>
      <c r="E297" s="398">
        <v>0.8582677165354331</v>
      </c>
      <c r="F297" s="48">
        <v>2</v>
      </c>
      <c r="G297" s="50" t="s">
        <v>34</v>
      </c>
      <c r="H297" s="49">
        <v>18960</v>
      </c>
      <c r="I297" s="52">
        <v>4603014000</v>
      </c>
      <c r="J297" s="52">
        <v>242775</v>
      </c>
      <c r="K297" s="12">
        <v>2014974000</v>
      </c>
      <c r="L297" s="40" t="s">
        <v>137</v>
      </c>
      <c r="M297" s="53">
        <v>1275</v>
      </c>
      <c r="N297" s="40" t="s">
        <v>340</v>
      </c>
      <c r="O297" s="54">
        <v>1556.25</v>
      </c>
      <c r="P297" s="55">
        <v>681.25</v>
      </c>
    </row>
    <row r="298" spans="1:16" ht="14.25" customHeight="1" x14ac:dyDescent="0.15">
      <c r="A298" s="44">
        <v>805</v>
      </c>
      <c r="B298" s="30">
        <v>3</v>
      </c>
      <c r="C298" s="311">
        <v>0.80800000000000005</v>
      </c>
      <c r="D298" s="30">
        <v>2</v>
      </c>
      <c r="E298" s="47">
        <v>0.90804597701149425</v>
      </c>
      <c r="F298" s="48">
        <v>135</v>
      </c>
      <c r="G298" s="50" t="s">
        <v>211</v>
      </c>
      <c r="H298" s="49">
        <v>22620</v>
      </c>
      <c r="I298" s="52">
        <v>5483088000</v>
      </c>
      <c r="J298" s="52">
        <v>242400</v>
      </c>
      <c r="K298" s="12">
        <v>2144376000</v>
      </c>
      <c r="L298" s="40" t="s">
        <v>153</v>
      </c>
      <c r="M298" s="53">
        <v>1037.5</v>
      </c>
      <c r="N298" s="40" t="s">
        <v>292</v>
      </c>
      <c r="O298" s="54">
        <v>1262.5</v>
      </c>
      <c r="P298" s="55">
        <v>493.75</v>
      </c>
    </row>
    <row r="299" spans="1:16" ht="14.25" customHeight="1" x14ac:dyDescent="0.15">
      <c r="A299" s="44">
        <v>135</v>
      </c>
      <c r="B299" s="30">
        <v>6</v>
      </c>
      <c r="C299" s="66">
        <v>0.71354933726067749</v>
      </c>
      <c r="D299" s="30">
        <v>6</v>
      </c>
      <c r="E299" s="335">
        <v>0.67908902691511386</v>
      </c>
      <c r="F299" s="48">
        <v>26</v>
      </c>
      <c r="G299" s="50" t="s">
        <v>71</v>
      </c>
      <c r="H299" s="49">
        <v>18480</v>
      </c>
      <c r="I299" s="52">
        <v>4476780000</v>
      </c>
      <c r="J299" s="52">
        <v>242250</v>
      </c>
      <c r="K299" s="12">
        <v>1515360000</v>
      </c>
      <c r="L299" s="40" t="s">
        <v>153</v>
      </c>
      <c r="M299" s="53">
        <v>1037.5</v>
      </c>
      <c r="N299" s="40" t="s">
        <v>342</v>
      </c>
      <c r="O299" s="54">
        <v>1211.25</v>
      </c>
      <c r="P299" s="55">
        <v>410</v>
      </c>
    </row>
    <row r="300" spans="1:16" ht="14.25" customHeight="1" x14ac:dyDescent="0.15">
      <c r="A300" s="44">
        <v>423</v>
      </c>
      <c r="B300" s="30">
        <v>6</v>
      </c>
      <c r="C300" s="399">
        <v>0.82608695652173914</v>
      </c>
      <c r="D300" s="30">
        <v>6</v>
      </c>
      <c r="E300" s="381">
        <v>0.83333333333333337</v>
      </c>
      <c r="F300" s="48">
        <v>73</v>
      </c>
      <c r="G300" s="50" t="s">
        <v>129</v>
      </c>
      <c r="H300" s="49">
        <v>31360</v>
      </c>
      <c r="I300" s="52">
        <v>7596960000</v>
      </c>
      <c r="J300" s="52">
        <v>242250</v>
      </c>
      <c r="K300" s="12">
        <v>2932160000</v>
      </c>
      <c r="L300" s="40" t="s">
        <v>132</v>
      </c>
      <c r="M300" s="53">
        <v>1187.5</v>
      </c>
      <c r="N300" s="40" t="s">
        <v>275</v>
      </c>
      <c r="O300" s="54">
        <v>1425</v>
      </c>
      <c r="P300" s="55">
        <v>550</v>
      </c>
    </row>
    <row r="301" spans="1:16" ht="14.25" customHeight="1" x14ac:dyDescent="0.15">
      <c r="A301" s="44">
        <v>402</v>
      </c>
      <c r="B301" s="30">
        <v>3</v>
      </c>
      <c r="C301" s="395">
        <v>0.91966966966966968</v>
      </c>
      <c r="D301" s="30">
        <v>1</v>
      </c>
      <c r="E301" s="47">
        <v>1</v>
      </c>
      <c r="F301" s="48">
        <v>69</v>
      </c>
      <c r="G301" s="50" t="s">
        <v>125</v>
      </c>
      <c r="H301" s="49">
        <v>7800</v>
      </c>
      <c r="I301" s="52">
        <v>1887112500</v>
      </c>
      <c r="J301" s="52">
        <v>241937.5</v>
      </c>
      <c r="K301" s="12">
        <v>839572500</v>
      </c>
      <c r="L301" s="40" t="s">
        <v>132</v>
      </c>
      <c r="M301" s="53">
        <v>1187.5</v>
      </c>
      <c r="N301" s="40" t="s">
        <v>208</v>
      </c>
      <c r="O301" s="54">
        <v>1531.25</v>
      </c>
      <c r="P301" s="55">
        <v>681.25</v>
      </c>
    </row>
    <row r="302" spans="1:16" ht="14.25" customHeight="1" x14ac:dyDescent="0.15">
      <c r="A302" s="44">
        <v>361</v>
      </c>
      <c r="B302" s="30">
        <v>4</v>
      </c>
      <c r="C302" s="45">
        <v>0.77898550724637683</v>
      </c>
      <c r="D302" s="30">
        <v>3</v>
      </c>
      <c r="E302" s="400">
        <v>0.82035928143712578</v>
      </c>
      <c r="F302" s="48">
        <v>62</v>
      </c>
      <c r="G302" s="50" t="s">
        <v>117</v>
      </c>
      <c r="H302" s="49">
        <v>36360</v>
      </c>
      <c r="I302" s="52">
        <v>8794575000</v>
      </c>
      <c r="J302" s="52">
        <v>241875</v>
      </c>
      <c r="K302" s="12">
        <v>5603985000</v>
      </c>
      <c r="L302" s="40" t="s">
        <v>272</v>
      </c>
      <c r="M302" s="53">
        <v>1343.75</v>
      </c>
      <c r="N302" s="40" t="s">
        <v>290</v>
      </c>
      <c r="O302" s="54">
        <v>1223.75</v>
      </c>
      <c r="P302" s="55">
        <v>856.25</v>
      </c>
    </row>
    <row r="303" spans="1:16" ht="14.25" customHeight="1" x14ac:dyDescent="0.15">
      <c r="A303" s="44">
        <v>307</v>
      </c>
      <c r="B303" s="30">
        <v>1</v>
      </c>
      <c r="C303" s="401">
        <v>1</v>
      </c>
      <c r="D303" s="30">
        <v>4</v>
      </c>
      <c r="E303" s="47">
        <v>0.79298831385642743</v>
      </c>
      <c r="F303" s="48">
        <v>53</v>
      </c>
      <c r="G303" s="50" t="s">
        <v>106</v>
      </c>
      <c r="H303" s="49">
        <v>18980</v>
      </c>
      <c r="I303" s="52">
        <v>4589364000</v>
      </c>
      <c r="J303" s="52">
        <v>241800</v>
      </c>
      <c r="K303" s="12">
        <v>1406418000</v>
      </c>
      <c r="L303" s="40" t="s">
        <v>258</v>
      </c>
      <c r="M303" s="53">
        <v>1500</v>
      </c>
      <c r="N303" s="40" t="s">
        <v>324</v>
      </c>
      <c r="O303" s="54">
        <v>1550</v>
      </c>
      <c r="P303" s="55">
        <v>475</v>
      </c>
    </row>
    <row r="304" spans="1:16" ht="14.25" customHeight="1" x14ac:dyDescent="0.15">
      <c r="A304" s="44">
        <v>128</v>
      </c>
      <c r="B304" s="30">
        <v>3</v>
      </c>
      <c r="C304" s="402">
        <v>0.93755029776275556</v>
      </c>
      <c r="D304" s="30">
        <v>3</v>
      </c>
      <c r="E304" s="65">
        <v>0.89211618257261416</v>
      </c>
      <c r="F304" s="48">
        <v>24</v>
      </c>
      <c r="G304" s="50" t="s">
        <v>69</v>
      </c>
      <c r="H304" s="49">
        <v>19920</v>
      </c>
      <c r="I304" s="52">
        <v>4815411000</v>
      </c>
      <c r="J304" s="52">
        <v>241737.5</v>
      </c>
      <c r="K304" s="12">
        <v>1777362000</v>
      </c>
      <c r="L304" s="40" t="s">
        <v>132</v>
      </c>
      <c r="M304" s="53">
        <v>1187.5</v>
      </c>
      <c r="N304" s="40" t="s">
        <v>326</v>
      </c>
      <c r="O304" s="54">
        <v>1456.25</v>
      </c>
      <c r="P304" s="55">
        <v>537.5</v>
      </c>
    </row>
    <row r="305" spans="1:21" ht="14.25" customHeight="1" x14ac:dyDescent="0.15">
      <c r="A305" s="44">
        <v>768</v>
      </c>
      <c r="B305" s="30">
        <v>6</v>
      </c>
      <c r="C305" s="403">
        <v>0.70499999999999996</v>
      </c>
      <c r="D305" s="30">
        <v>4</v>
      </c>
      <c r="E305" s="229">
        <v>0.68697247706422016</v>
      </c>
      <c r="F305" s="48">
        <v>126</v>
      </c>
      <c r="G305" s="50" t="s">
        <v>198</v>
      </c>
      <c r="H305" s="49">
        <v>20540</v>
      </c>
      <c r="I305" s="52">
        <v>4958191680</v>
      </c>
      <c r="J305" s="52">
        <v>241392</v>
      </c>
      <c r="K305" s="12">
        <v>2057122080</v>
      </c>
      <c r="L305" s="40" t="s">
        <v>248</v>
      </c>
      <c r="M305" s="53">
        <v>750</v>
      </c>
      <c r="N305" s="40" t="s">
        <v>339</v>
      </c>
      <c r="O305" s="54">
        <v>1128</v>
      </c>
      <c r="P305" s="55">
        <v>468</v>
      </c>
    </row>
    <row r="306" spans="1:21" ht="14.25" customHeight="1" x14ac:dyDescent="0.15">
      <c r="A306" s="44">
        <v>52</v>
      </c>
      <c r="B306" s="30">
        <v>6</v>
      </c>
      <c r="C306" s="380">
        <v>0.68844621513944226</v>
      </c>
      <c r="D306" s="30">
        <v>2</v>
      </c>
      <c r="E306" s="254">
        <v>0.92467532467532465</v>
      </c>
      <c r="F306" s="48">
        <v>9</v>
      </c>
      <c r="G306" s="50" t="s">
        <v>44</v>
      </c>
      <c r="H306" s="49">
        <v>35076</v>
      </c>
      <c r="I306" s="52">
        <v>8455280256</v>
      </c>
      <c r="J306" s="52">
        <v>241056</v>
      </c>
      <c r="K306" s="12">
        <v>3483888624</v>
      </c>
      <c r="L306" s="40" t="s">
        <v>102</v>
      </c>
      <c r="M306" s="53">
        <v>1200</v>
      </c>
      <c r="N306" s="40" t="s">
        <v>293</v>
      </c>
      <c r="O306" s="54">
        <v>1296</v>
      </c>
      <c r="P306" s="55">
        <v>534</v>
      </c>
    </row>
    <row r="307" spans="1:21" ht="14.25" customHeight="1" x14ac:dyDescent="0.15">
      <c r="A307" s="44">
        <v>182</v>
      </c>
      <c r="B307" s="30">
        <v>1</v>
      </c>
      <c r="C307" s="45">
        <v>1</v>
      </c>
      <c r="D307" s="30">
        <v>4</v>
      </c>
      <c r="E307" s="404">
        <v>0.77963272120200333</v>
      </c>
      <c r="F307" s="48">
        <v>33</v>
      </c>
      <c r="G307" s="50" t="s">
        <v>79</v>
      </c>
      <c r="H307" s="49">
        <v>15616</v>
      </c>
      <c r="I307" s="52">
        <v>3764158720</v>
      </c>
      <c r="J307" s="52">
        <v>241045</v>
      </c>
      <c r="K307" s="12">
        <v>1294449280</v>
      </c>
      <c r="L307" s="40" t="s">
        <v>271</v>
      </c>
      <c r="M307" s="53">
        <v>1297.5</v>
      </c>
      <c r="N307" s="40" t="s">
        <v>208</v>
      </c>
      <c r="O307" s="54">
        <v>1697.5</v>
      </c>
      <c r="P307" s="55">
        <v>583.75</v>
      </c>
    </row>
    <row r="308" spans="1:21" ht="14.25" customHeight="1" x14ac:dyDescent="0.15">
      <c r="A308" s="44">
        <v>401</v>
      </c>
      <c r="B308" s="30">
        <v>4</v>
      </c>
      <c r="C308" s="405">
        <v>0.91591591591591592</v>
      </c>
      <c r="D308" s="30">
        <v>3</v>
      </c>
      <c r="E308" s="366">
        <v>0.80733944954128445</v>
      </c>
      <c r="F308" s="48">
        <v>69</v>
      </c>
      <c r="G308" s="50" t="s">
        <v>125</v>
      </c>
      <c r="H308" s="49">
        <v>7800</v>
      </c>
      <c r="I308" s="52">
        <v>1879410000</v>
      </c>
      <c r="J308" s="52">
        <v>240950</v>
      </c>
      <c r="K308" s="12">
        <v>677820000</v>
      </c>
      <c r="L308" s="40" t="s">
        <v>132</v>
      </c>
      <c r="M308" s="53">
        <v>1187.5</v>
      </c>
      <c r="N308" s="40" t="s">
        <v>340</v>
      </c>
      <c r="O308" s="54">
        <v>1525</v>
      </c>
      <c r="P308" s="55">
        <v>550</v>
      </c>
    </row>
    <row r="309" spans="1:21" ht="14.25" customHeight="1" x14ac:dyDescent="0.15">
      <c r="A309" s="44">
        <v>720</v>
      </c>
      <c r="B309" s="30">
        <v>1</v>
      </c>
      <c r="C309" s="406">
        <v>1</v>
      </c>
      <c r="D309" s="30">
        <v>3</v>
      </c>
      <c r="E309" s="407">
        <v>0.83067092651757191</v>
      </c>
      <c r="F309" s="48">
        <v>119</v>
      </c>
      <c r="G309" s="50" t="s">
        <v>192</v>
      </c>
      <c r="H309" s="49">
        <v>25600</v>
      </c>
      <c r="I309" s="52">
        <v>6164480000</v>
      </c>
      <c r="J309" s="52">
        <v>240800</v>
      </c>
      <c r="K309" s="12">
        <v>2289664000</v>
      </c>
      <c r="L309" s="40" t="s">
        <v>160</v>
      </c>
      <c r="M309" s="53">
        <v>1140</v>
      </c>
      <c r="N309" s="40" t="s">
        <v>285</v>
      </c>
      <c r="O309" s="54">
        <v>1400</v>
      </c>
      <c r="P309" s="55">
        <v>520</v>
      </c>
    </row>
    <row r="310" spans="1:21" ht="14.25" customHeight="1" x14ac:dyDescent="0.15">
      <c r="A310" s="44">
        <v>280</v>
      </c>
      <c r="B310" s="30">
        <v>3</v>
      </c>
      <c r="C310" s="408">
        <v>0.81381818181818177</v>
      </c>
      <c r="D310" s="30">
        <v>1</v>
      </c>
      <c r="E310" s="365">
        <v>1</v>
      </c>
      <c r="F310" s="48">
        <v>49</v>
      </c>
      <c r="G310" s="50" t="s">
        <v>100</v>
      </c>
      <c r="H310" s="49">
        <v>21560</v>
      </c>
      <c r="I310" s="52">
        <v>5187012600</v>
      </c>
      <c r="J310" s="52">
        <v>240585</v>
      </c>
      <c r="K310" s="12">
        <v>2906395800</v>
      </c>
      <c r="L310" s="40" t="s">
        <v>62</v>
      </c>
      <c r="M310" s="53">
        <v>990</v>
      </c>
      <c r="N310" s="40" t="s">
        <v>298</v>
      </c>
      <c r="O310" s="54">
        <v>1398.75</v>
      </c>
      <c r="P310" s="55">
        <v>783.75</v>
      </c>
    </row>
    <row r="311" spans="1:21" ht="14.25" customHeight="1" x14ac:dyDescent="0.15">
      <c r="A311" s="44">
        <v>753</v>
      </c>
      <c r="B311" s="30">
        <v>3</v>
      </c>
      <c r="C311" s="409">
        <v>0.95221843003412965</v>
      </c>
      <c r="D311" s="30">
        <v>2</v>
      </c>
      <c r="E311" s="410">
        <v>0.96951219512195119</v>
      </c>
      <c r="F311" s="48">
        <v>124</v>
      </c>
      <c r="G311" s="50" t="s">
        <v>196</v>
      </c>
      <c r="H311" s="49">
        <v>17420</v>
      </c>
      <c r="I311" s="52">
        <v>4179754800</v>
      </c>
      <c r="J311" s="52">
        <v>239940</v>
      </c>
      <c r="K311" s="12">
        <v>1786508100</v>
      </c>
      <c r="L311" s="40" t="s">
        <v>203</v>
      </c>
      <c r="M311" s="53">
        <v>1383.75</v>
      </c>
      <c r="N311" s="40" t="s">
        <v>290</v>
      </c>
      <c r="O311" s="54">
        <v>1395</v>
      </c>
      <c r="P311" s="55">
        <v>596.25</v>
      </c>
    </row>
    <row r="312" spans="1:21" ht="14.25" customHeight="1" x14ac:dyDescent="0.15">
      <c r="A312" s="44">
        <v>583</v>
      </c>
      <c r="B312" s="30">
        <v>3</v>
      </c>
      <c r="C312" s="45">
        <v>0.90658499234303214</v>
      </c>
      <c r="D312" s="30">
        <v>5</v>
      </c>
      <c r="E312" s="411">
        <v>0.83636363636363631</v>
      </c>
      <c r="F312" s="48">
        <v>97</v>
      </c>
      <c r="G312" s="50" t="s">
        <v>167</v>
      </c>
      <c r="H312" s="49">
        <v>33320</v>
      </c>
      <c r="I312" s="52">
        <v>7988803200</v>
      </c>
      <c r="J312" s="52">
        <v>239760</v>
      </c>
      <c r="K312" s="12">
        <v>3724509600</v>
      </c>
      <c r="L312" s="40" t="s">
        <v>94</v>
      </c>
      <c r="M312" s="53">
        <v>1425</v>
      </c>
      <c r="N312" s="40" t="s">
        <v>306</v>
      </c>
      <c r="O312" s="54">
        <v>1480</v>
      </c>
      <c r="P312" s="55">
        <v>690</v>
      </c>
    </row>
    <row r="313" spans="1:21" ht="14.25" customHeight="1" x14ac:dyDescent="0.15">
      <c r="A313" s="44">
        <v>441</v>
      </c>
      <c r="B313" s="30">
        <v>2</v>
      </c>
      <c r="C313" s="412">
        <v>0.95473833097595473</v>
      </c>
      <c r="D313" s="30">
        <v>5</v>
      </c>
      <c r="E313" s="375">
        <v>0.8188405797101449</v>
      </c>
      <c r="F313" s="48">
        <v>75</v>
      </c>
      <c r="G313" s="50" t="s">
        <v>131</v>
      </c>
      <c r="H313" s="49">
        <v>17160</v>
      </c>
      <c r="I313" s="52">
        <v>4111965000</v>
      </c>
      <c r="J313" s="52">
        <v>239625</v>
      </c>
      <c r="K313" s="12">
        <v>1720933500</v>
      </c>
      <c r="L313" s="107" t="s">
        <v>270</v>
      </c>
      <c r="M313" s="53">
        <v>1387.5</v>
      </c>
      <c r="N313" s="40" t="s">
        <v>289</v>
      </c>
      <c r="O313" s="54">
        <v>1687.5</v>
      </c>
      <c r="P313" s="55">
        <v>706.25</v>
      </c>
    </row>
    <row r="314" spans="1:21" ht="14.25" customHeight="1" x14ac:dyDescent="0.15">
      <c r="A314" s="44">
        <v>320</v>
      </c>
      <c r="B314" s="30">
        <v>5</v>
      </c>
      <c r="C314" s="126">
        <v>0.65604249667994685</v>
      </c>
      <c r="D314" s="30">
        <v>2</v>
      </c>
      <c r="E314" s="413">
        <v>0.94623655913978499</v>
      </c>
      <c r="F314" s="48">
        <v>55</v>
      </c>
      <c r="G314" s="50" t="s">
        <v>110</v>
      </c>
      <c r="H314" s="49">
        <v>28160</v>
      </c>
      <c r="I314" s="52">
        <v>6746854400</v>
      </c>
      <c r="J314" s="52">
        <v>239590</v>
      </c>
      <c r="K314" s="12">
        <v>3605606400</v>
      </c>
      <c r="L314" s="40" t="s">
        <v>62</v>
      </c>
      <c r="M314" s="53">
        <v>990</v>
      </c>
      <c r="N314" s="40" t="s">
        <v>56</v>
      </c>
      <c r="O314" s="54">
        <v>1235</v>
      </c>
      <c r="P314" s="55">
        <v>660</v>
      </c>
    </row>
    <row r="315" spans="1:21" ht="14.25" customHeight="1" x14ac:dyDescent="0.15">
      <c r="A315" s="44">
        <v>179</v>
      </c>
      <c r="B315" s="30">
        <v>2</v>
      </c>
      <c r="C315" s="228">
        <v>0.99337260677466865</v>
      </c>
      <c r="D315" s="30">
        <v>1</v>
      </c>
      <c r="E315" s="47">
        <v>1</v>
      </c>
      <c r="F315" s="48">
        <v>33</v>
      </c>
      <c r="G315" s="50" t="s">
        <v>79</v>
      </c>
      <c r="H315" s="49">
        <v>15616</v>
      </c>
      <c r="I315" s="52">
        <v>3739212160</v>
      </c>
      <c r="J315" s="52">
        <v>239447.5</v>
      </c>
      <c r="K315" s="12">
        <v>1660332160</v>
      </c>
      <c r="L315" s="40" t="s">
        <v>160</v>
      </c>
      <c r="M315" s="53">
        <v>1425</v>
      </c>
      <c r="N315" s="40" t="s">
        <v>208</v>
      </c>
      <c r="O315" s="54">
        <v>1686.25</v>
      </c>
      <c r="P315" s="55">
        <v>748.75</v>
      </c>
    </row>
    <row r="316" spans="1:21" ht="14.25" customHeight="1" x14ac:dyDescent="0.15">
      <c r="A316" s="44">
        <v>771</v>
      </c>
      <c r="B316" s="30">
        <v>2</v>
      </c>
      <c r="C316" s="45">
        <v>0.98207547169811316</v>
      </c>
      <c r="D316" s="30">
        <v>1</v>
      </c>
      <c r="E316" s="398">
        <v>1</v>
      </c>
      <c r="F316" s="48">
        <v>127</v>
      </c>
      <c r="G316" s="50" t="s">
        <v>199</v>
      </c>
      <c r="H316" s="49">
        <v>24180</v>
      </c>
      <c r="I316" s="52">
        <v>5789417400</v>
      </c>
      <c r="J316" s="52">
        <v>239430</v>
      </c>
      <c r="K316" s="12">
        <v>3092138400</v>
      </c>
      <c r="L316" s="40" t="s">
        <v>274</v>
      </c>
      <c r="M316" s="53">
        <v>1050</v>
      </c>
      <c r="N316" s="40" t="s">
        <v>330</v>
      </c>
      <c r="O316" s="54">
        <v>1301.25</v>
      </c>
      <c r="P316" s="55">
        <v>695</v>
      </c>
    </row>
    <row r="317" spans="1:21" ht="14.25" customHeight="1" x14ac:dyDescent="0.15">
      <c r="A317" s="44">
        <v>503</v>
      </c>
      <c r="B317" s="30">
        <v>2</v>
      </c>
      <c r="C317" s="124">
        <v>0.97407407407407409</v>
      </c>
      <c r="D317" s="30">
        <v>1</v>
      </c>
      <c r="E317" s="47">
        <v>1</v>
      </c>
      <c r="F317" s="48">
        <v>85</v>
      </c>
      <c r="G317" s="50" t="s">
        <v>146</v>
      </c>
      <c r="H317" s="49">
        <v>18000</v>
      </c>
      <c r="I317" s="52">
        <v>4307940000</v>
      </c>
      <c r="J317" s="52">
        <v>239330</v>
      </c>
      <c r="K317" s="12">
        <v>2391480000</v>
      </c>
      <c r="L317" s="40" t="s">
        <v>139</v>
      </c>
      <c r="M317" s="53">
        <v>1125</v>
      </c>
      <c r="N317" s="40" t="s">
        <v>294</v>
      </c>
      <c r="O317" s="54">
        <v>1315</v>
      </c>
      <c r="P317" s="55">
        <v>730</v>
      </c>
    </row>
    <row r="318" spans="1:21" ht="14.25" customHeight="1" x14ac:dyDescent="0.15">
      <c r="A318" s="44">
        <v>27</v>
      </c>
      <c r="B318" s="30">
        <v>2</v>
      </c>
      <c r="C318" s="354">
        <v>0.94153797667822248</v>
      </c>
      <c r="D318" s="30">
        <v>1</v>
      </c>
      <c r="E318" s="47">
        <v>1</v>
      </c>
      <c r="F318" s="48">
        <v>5</v>
      </c>
      <c r="G318" s="50" t="s">
        <v>38</v>
      </c>
      <c r="H318" s="49">
        <v>16240</v>
      </c>
      <c r="I318" s="52">
        <v>3881360000</v>
      </c>
      <c r="J318" s="52">
        <v>239000</v>
      </c>
      <c r="K318" s="12">
        <v>1770160000</v>
      </c>
      <c r="L318" s="40" t="s">
        <v>108</v>
      </c>
      <c r="M318" s="53">
        <v>1187.5</v>
      </c>
      <c r="N318" s="40" t="s">
        <v>114</v>
      </c>
      <c r="O318" s="54">
        <v>1493.75</v>
      </c>
      <c r="P318" s="55">
        <v>681.25</v>
      </c>
    </row>
    <row r="319" spans="1:21" ht="14.25" customHeight="1" x14ac:dyDescent="0.15">
      <c r="A319" s="143">
        <v>447</v>
      </c>
      <c r="B319" s="144">
        <v>8</v>
      </c>
      <c r="C319" s="175">
        <v>0.75837988826815639</v>
      </c>
      <c r="D319" s="144">
        <v>8</v>
      </c>
      <c r="E319" s="414">
        <v>0.67272727272727273</v>
      </c>
      <c r="F319" s="147">
        <v>76</v>
      </c>
      <c r="G319" s="148" t="s">
        <v>133</v>
      </c>
      <c r="H319" s="149">
        <v>31680</v>
      </c>
      <c r="I319" s="150">
        <v>7568985600</v>
      </c>
      <c r="J319" s="150">
        <v>238920</v>
      </c>
      <c r="K319" s="151">
        <v>2836627200</v>
      </c>
      <c r="L319" s="122" t="s">
        <v>254</v>
      </c>
      <c r="M319" s="152">
        <v>1357.5</v>
      </c>
      <c r="N319" s="122" t="s">
        <v>307</v>
      </c>
      <c r="O319" s="154">
        <v>1165</v>
      </c>
      <c r="P319" s="155">
        <v>508.75</v>
      </c>
      <c r="Q319" s="112"/>
      <c r="R319" s="112"/>
      <c r="S319" s="112"/>
      <c r="T319" s="112"/>
      <c r="U319" s="112"/>
    </row>
    <row r="320" spans="1:21" ht="14.25" customHeight="1" x14ac:dyDescent="0.15">
      <c r="A320" s="44">
        <v>275</v>
      </c>
      <c r="B320" s="30">
        <v>4</v>
      </c>
      <c r="C320" s="45">
        <v>0.80727272727272725</v>
      </c>
      <c r="D320" s="30">
        <v>5</v>
      </c>
      <c r="E320" s="266">
        <v>0.62200956937799046</v>
      </c>
      <c r="F320" s="48">
        <v>49</v>
      </c>
      <c r="G320" s="50" t="s">
        <v>100</v>
      </c>
      <c r="H320" s="49">
        <v>21560</v>
      </c>
      <c r="I320" s="52">
        <v>5145294000</v>
      </c>
      <c r="J320" s="52">
        <v>238650</v>
      </c>
      <c r="K320" s="12">
        <v>1807806000</v>
      </c>
      <c r="L320" s="40" t="s">
        <v>242</v>
      </c>
      <c r="M320" s="53">
        <v>1387.5</v>
      </c>
      <c r="N320" s="40" t="s">
        <v>299</v>
      </c>
      <c r="O320" s="54">
        <v>1181.25</v>
      </c>
      <c r="P320" s="55">
        <v>487.5</v>
      </c>
    </row>
    <row r="321" spans="1:21" ht="14.25" customHeight="1" x14ac:dyDescent="0.15">
      <c r="A321" s="44">
        <v>678</v>
      </c>
      <c r="B321" s="30">
        <v>4</v>
      </c>
      <c r="C321" s="304">
        <v>0.85037037037037033</v>
      </c>
      <c r="D321" s="30">
        <v>4</v>
      </c>
      <c r="E321" s="415">
        <v>0.84628099173553717</v>
      </c>
      <c r="F321" s="48">
        <v>112</v>
      </c>
      <c r="G321" s="50" t="s">
        <v>185</v>
      </c>
      <c r="H321" s="49">
        <v>33600</v>
      </c>
      <c r="I321" s="52">
        <v>8003856000</v>
      </c>
      <c r="J321" s="52">
        <v>238210</v>
      </c>
      <c r="K321" s="12">
        <v>3569664000</v>
      </c>
      <c r="L321" s="40" t="s">
        <v>274</v>
      </c>
      <c r="M321" s="53">
        <v>1050</v>
      </c>
      <c r="N321" s="40" t="s">
        <v>161</v>
      </c>
      <c r="O321" s="54">
        <v>1435</v>
      </c>
      <c r="P321" s="55">
        <v>640</v>
      </c>
    </row>
    <row r="322" spans="1:21" ht="14.25" customHeight="1" x14ac:dyDescent="0.15">
      <c r="A322" s="44">
        <v>752</v>
      </c>
      <c r="B322" s="30">
        <v>4</v>
      </c>
      <c r="C322" s="416">
        <v>0.94453924914675769</v>
      </c>
      <c r="D322" s="30">
        <v>5</v>
      </c>
      <c r="E322" s="47">
        <v>0.80081300813008127</v>
      </c>
      <c r="F322" s="48">
        <v>124</v>
      </c>
      <c r="G322" s="50" t="s">
        <v>196</v>
      </c>
      <c r="H322" s="49">
        <v>17420</v>
      </c>
      <c r="I322" s="52">
        <v>4146047100</v>
      </c>
      <c r="J322" s="52">
        <v>238005</v>
      </c>
      <c r="K322" s="12">
        <v>1475648200</v>
      </c>
      <c r="L322" s="40" t="s">
        <v>203</v>
      </c>
      <c r="M322" s="53">
        <v>1383.75</v>
      </c>
      <c r="N322" s="40" t="s">
        <v>321</v>
      </c>
      <c r="O322" s="54">
        <v>1032.5</v>
      </c>
      <c r="P322" s="55">
        <v>492.5</v>
      </c>
    </row>
    <row r="323" spans="1:21" ht="14.25" customHeight="1" x14ac:dyDescent="0.15">
      <c r="A323" s="143">
        <v>295</v>
      </c>
      <c r="B323" s="144">
        <v>3</v>
      </c>
      <c r="C323" s="417">
        <v>0.89804469273743015</v>
      </c>
      <c r="D323" s="144">
        <v>8</v>
      </c>
      <c r="E323" s="418">
        <v>0.56859504132231409</v>
      </c>
      <c r="F323" s="147">
        <v>51</v>
      </c>
      <c r="G323" s="148" t="s">
        <v>103</v>
      </c>
      <c r="H323" s="149">
        <v>9800</v>
      </c>
      <c r="I323" s="150">
        <v>2331518000</v>
      </c>
      <c r="J323" s="150">
        <v>237910</v>
      </c>
      <c r="K323" s="151">
        <v>623672000</v>
      </c>
      <c r="L323" s="122" t="s">
        <v>254</v>
      </c>
      <c r="M323" s="152">
        <v>1357.5</v>
      </c>
      <c r="N323" s="122" t="s">
        <v>289</v>
      </c>
      <c r="O323" s="154">
        <v>1607.5</v>
      </c>
      <c r="P323" s="155">
        <v>430</v>
      </c>
      <c r="Q323" s="112"/>
      <c r="R323" s="112"/>
      <c r="S323" s="112"/>
      <c r="T323" s="112"/>
      <c r="U323" s="112"/>
    </row>
    <row r="324" spans="1:21" ht="14.25" customHeight="1" x14ac:dyDescent="0.15">
      <c r="A324" s="44">
        <v>741</v>
      </c>
      <c r="B324" s="30">
        <v>2</v>
      </c>
      <c r="C324" s="419">
        <v>0.94563552833078102</v>
      </c>
      <c r="D324" s="30">
        <v>1</v>
      </c>
      <c r="E324" s="420">
        <v>1</v>
      </c>
      <c r="F324" s="48">
        <v>122</v>
      </c>
      <c r="G324" s="50" t="s">
        <v>194</v>
      </c>
      <c r="H324" s="49">
        <v>15680</v>
      </c>
      <c r="I324" s="52">
        <v>3727724000</v>
      </c>
      <c r="J324" s="52">
        <v>237737.5</v>
      </c>
      <c r="K324" s="12">
        <v>1992144000</v>
      </c>
      <c r="L324" s="40" t="s">
        <v>62</v>
      </c>
      <c r="M324" s="53">
        <v>1237.5</v>
      </c>
      <c r="N324" s="40" t="s">
        <v>56</v>
      </c>
      <c r="O324" s="54">
        <v>1543.75</v>
      </c>
      <c r="P324" s="55">
        <v>825</v>
      </c>
    </row>
    <row r="325" spans="1:21" ht="14.25" customHeight="1" x14ac:dyDescent="0.15">
      <c r="A325" s="143">
        <v>730</v>
      </c>
      <c r="B325" s="144">
        <v>7</v>
      </c>
      <c r="C325" s="421">
        <v>0.65073041168658696</v>
      </c>
      <c r="D325" s="144">
        <v>8</v>
      </c>
      <c r="E325" s="193">
        <v>0.75486084635913075</v>
      </c>
      <c r="F325" s="147">
        <v>121</v>
      </c>
      <c r="G325" s="148" t="s">
        <v>149</v>
      </c>
      <c r="H325" s="149">
        <v>23040</v>
      </c>
      <c r="I325" s="150">
        <v>5475456000</v>
      </c>
      <c r="J325" s="150">
        <v>237650</v>
      </c>
      <c r="K325" s="151">
        <v>2212531200</v>
      </c>
      <c r="L325" s="122" t="s">
        <v>256</v>
      </c>
      <c r="M325" s="152">
        <v>750</v>
      </c>
      <c r="N325" s="122" t="s">
        <v>143</v>
      </c>
      <c r="O325" s="154">
        <v>1225</v>
      </c>
      <c r="P325" s="155">
        <v>495</v>
      </c>
      <c r="Q325" s="112"/>
      <c r="R325" s="112"/>
      <c r="S325" s="112"/>
      <c r="T325" s="112"/>
      <c r="U325" s="112"/>
    </row>
    <row r="326" spans="1:21" ht="14.25" customHeight="1" x14ac:dyDescent="0.15">
      <c r="A326" s="44">
        <v>322</v>
      </c>
      <c r="B326" s="30">
        <v>6</v>
      </c>
      <c r="C326" s="189">
        <v>0.64807436918990702</v>
      </c>
      <c r="D326" s="30">
        <v>3</v>
      </c>
      <c r="E326" s="422">
        <v>0.93906810035842292</v>
      </c>
      <c r="F326" s="48">
        <v>55</v>
      </c>
      <c r="G326" s="50" t="s">
        <v>110</v>
      </c>
      <c r="H326" s="49">
        <v>28160</v>
      </c>
      <c r="I326" s="52">
        <v>6664908800</v>
      </c>
      <c r="J326" s="52">
        <v>236680</v>
      </c>
      <c r="K326" s="12">
        <v>3578291200</v>
      </c>
      <c r="L326" s="40" t="s">
        <v>62</v>
      </c>
      <c r="M326" s="53">
        <v>990</v>
      </c>
      <c r="N326" s="40" t="s">
        <v>224</v>
      </c>
      <c r="O326" s="54">
        <v>1220</v>
      </c>
      <c r="P326" s="55">
        <v>655</v>
      </c>
    </row>
    <row r="327" spans="1:21" ht="14.25" customHeight="1" x14ac:dyDescent="0.15">
      <c r="A327" s="44">
        <v>127</v>
      </c>
      <c r="B327" s="30">
        <v>4</v>
      </c>
      <c r="C327" s="320">
        <v>0.91743119266055051</v>
      </c>
      <c r="D327" s="30">
        <v>2</v>
      </c>
      <c r="E327" s="423">
        <v>0.91286307053941906</v>
      </c>
      <c r="F327" s="48">
        <v>24</v>
      </c>
      <c r="G327" s="50" t="s">
        <v>69</v>
      </c>
      <c r="H327" s="49">
        <v>19920</v>
      </c>
      <c r="I327" s="52">
        <v>4712076000</v>
      </c>
      <c r="J327" s="52">
        <v>236550</v>
      </c>
      <c r="K327" s="12">
        <v>1818696000</v>
      </c>
      <c r="L327" s="40" t="s">
        <v>132</v>
      </c>
      <c r="M327" s="53">
        <v>1187.5</v>
      </c>
      <c r="N327" s="40" t="s">
        <v>275</v>
      </c>
      <c r="O327" s="54">
        <v>1425</v>
      </c>
      <c r="P327" s="55">
        <v>550</v>
      </c>
    </row>
    <row r="328" spans="1:21" ht="14.25" customHeight="1" x14ac:dyDescent="0.15">
      <c r="A328" s="44">
        <v>679</v>
      </c>
      <c r="B328" s="30">
        <v>5</v>
      </c>
      <c r="C328" s="194">
        <v>0.84444444444444444</v>
      </c>
      <c r="D328" s="30">
        <v>5</v>
      </c>
      <c r="E328" s="424">
        <v>0.8</v>
      </c>
      <c r="F328" s="48">
        <v>112</v>
      </c>
      <c r="G328" s="50" t="s">
        <v>185</v>
      </c>
      <c r="H328" s="49">
        <v>33600</v>
      </c>
      <c r="I328" s="52">
        <v>7948080000</v>
      </c>
      <c r="J328" s="52">
        <v>236550</v>
      </c>
      <c r="K328" s="12">
        <v>3374448000</v>
      </c>
      <c r="L328" s="40" t="s">
        <v>274</v>
      </c>
      <c r="M328" s="53">
        <v>1050</v>
      </c>
      <c r="N328" s="40" t="s">
        <v>289</v>
      </c>
      <c r="O328" s="54">
        <v>1425</v>
      </c>
      <c r="P328" s="55">
        <v>605</v>
      </c>
    </row>
    <row r="329" spans="1:21" ht="14.25" customHeight="1" x14ac:dyDescent="0.15">
      <c r="A329" s="44">
        <v>485</v>
      </c>
      <c r="B329" s="30">
        <v>4</v>
      </c>
      <c r="C329" s="186">
        <v>0.83678541839270915</v>
      </c>
      <c r="D329" s="30">
        <v>5</v>
      </c>
      <c r="E329" s="273">
        <v>0.71948998178506374</v>
      </c>
      <c r="F329" s="48">
        <v>82</v>
      </c>
      <c r="G329" s="50" t="s">
        <v>141</v>
      </c>
      <c r="H329" s="49">
        <v>18000</v>
      </c>
      <c r="I329" s="52">
        <v>4226850000</v>
      </c>
      <c r="J329" s="52">
        <v>234825</v>
      </c>
      <c r="K329" s="12">
        <v>1653075000</v>
      </c>
      <c r="L329" s="40" t="s">
        <v>153</v>
      </c>
      <c r="M329" s="53">
        <v>1037.5</v>
      </c>
      <c r="N329" s="40" t="s">
        <v>292</v>
      </c>
      <c r="O329" s="54">
        <v>1262.5</v>
      </c>
      <c r="P329" s="55">
        <v>493.75</v>
      </c>
    </row>
    <row r="330" spans="1:21" ht="14.25" customHeight="1" x14ac:dyDescent="0.15">
      <c r="A330" s="44">
        <v>630</v>
      </c>
      <c r="B330" s="30">
        <v>1</v>
      </c>
      <c r="C330" s="45">
        <v>1</v>
      </c>
      <c r="D330" s="30">
        <v>3</v>
      </c>
      <c r="E330" s="47">
        <v>0.87681159420289856</v>
      </c>
      <c r="F330" s="48">
        <v>105</v>
      </c>
      <c r="G330" s="50" t="s">
        <v>175</v>
      </c>
      <c r="H330" s="49">
        <v>24240</v>
      </c>
      <c r="I330" s="52">
        <v>5684280000</v>
      </c>
      <c r="J330" s="52">
        <v>234500</v>
      </c>
      <c r="K330" s="12">
        <v>2566410000</v>
      </c>
      <c r="L330" s="40" t="s">
        <v>270</v>
      </c>
      <c r="M330" s="53">
        <v>1387.5</v>
      </c>
      <c r="N330" s="40" t="s">
        <v>161</v>
      </c>
      <c r="O330" s="54">
        <v>1675</v>
      </c>
      <c r="P330" s="55">
        <v>756.25</v>
      </c>
    </row>
    <row r="331" spans="1:21" ht="14.25" customHeight="1" x14ac:dyDescent="0.15">
      <c r="A331" s="44">
        <v>750</v>
      </c>
      <c r="B331" s="30">
        <v>3</v>
      </c>
      <c r="C331" s="45">
        <v>0.87223587223587229</v>
      </c>
      <c r="D331" s="30">
        <v>2</v>
      </c>
      <c r="E331" s="425">
        <v>0.87010954616588421</v>
      </c>
      <c r="F331" s="48">
        <v>123</v>
      </c>
      <c r="G331" s="50" t="s">
        <v>195</v>
      </c>
      <c r="H331" s="49">
        <v>25200</v>
      </c>
      <c r="I331" s="52">
        <v>5904360000</v>
      </c>
      <c r="J331" s="52">
        <v>234300</v>
      </c>
      <c r="K331" s="12">
        <v>3082464000</v>
      </c>
      <c r="L331" s="40" t="s">
        <v>139</v>
      </c>
      <c r="M331" s="53">
        <v>1125</v>
      </c>
      <c r="N331" s="40" t="s">
        <v>330</v>
      </c>
      <c r="O331" s="54">
        <v>1331.25</v>
      </c>
      <c r="P331" s="55">
        <v>695</v>
      </c>
    </row>
    <row r="332" spans="1:21" ht="14.25" customHeight="1" x14ac:dyDescent="0.15">
      <c r="A332" s="44">
        <v>756</v>
      </c>
      <c r="B332" s="30">
        <v>5</v>
      </c>
      <c r="C332" s="426">
        <v>0.92952218430034128</v>
      </c>
      <c r="D332" s="30">
        <v>3</v>
      </c>
      <c r="E332" s="427">
        <v>0.87886178861788622</v>
      </c>
      <c r="F332" s="48">
        <v>124</v>
      </c>
      <c r="G332" s="50" t="s">
        <v>196</v>
      </c>
      <c r="H332" s="49">
        <v>17420</v>
      </c>
      <c r="I332" s="52">
        <v>4080129820</v>
      </c>
      <c r="J332" s="52">
        <v>234221</v>
      </c>
      <c r="K332" s="12">
        <v>1619467720</v>
      </c>
      <c r="L332" s="40" t="s">
        <v>156</v>
      </c>
      <c r="M332" s="53">
        <v>1295</v>
      </c>
      <c r="N332" s="40" t="s">
        <v>290</v>
      </c>
      <c r="O332" s="54">
        <v>1361.75</v>
      </c>
      <c r="P332" s="55">
        <v>540.5</v>
      </c>
    </row>
    <row r="333" spans="1:21" ht="14.25" customHeight="1" x14ac:dyDescent="0.15">
      <c r="A333" s="44">
        <v>305</v>
      </c>
      <c r="B333" s="30">
        <v>2</v>
      </c>
      <c r="C333" s="45">
        <v>0.967741935483871</v>
      </c>
      <c r="D333" s="30">
        <v>6</v>
      </c>
      <c r="E333" s="428">
        <v>0.76377295492487474</v>
      </c>
      <c r="F333" s="48">
        <v>53</v>
      </c>
      <c r="G333" s="50" t="s">
        <v>106</v>
      </c>
      <c r="H333" s="49">
        <v>18980</v>
      </c>
      <c r="I333" s="52">
        <v>4441320000</v>
      </c>
      <c r="J333" s="52">
        <v>234000</v>
      </c>
      <c r="K333" s="12">
        <v>1354602600</v>
      </c>
      <c r="L333" s="40" t="s">
        <v>258</v>
      </c>
      <c r="M333" s="53">
        <v>1500</v>
      </c>
      <c r="N333" s="40" t="s">
        <v>300</v>
      </c>
      <c r="O333" s="54">
        <v>1140</v>
      </c>
      <c r="P333" s="55">
        <v>457.5</v>
      </c>
    </row>
    <row r="334" spans="1:21" ht="14.25" customHeight="1" x14ac:dyDescent="0.15">
      <c r="A334" s="44">
        <v>306</v>
      </c>
      <c r="B334" s="30">
        <v>2</v>
      </c>
      <c r="C334" s="429">
        <v>0.967741935483871</v>
      </c>
      <c r="D334" s="30">
        <v>5</v>
      </c>
      <c r="E334" s="248">
        <v>0.78881469115191982</v>
      </c>
      <c r="F334" s="48">
        <v>53</v>
      </c>
      <c r="G334" s="50" t="s">
        <v>106</v>
      </c>
      <c r="H334" s="49">
        <v>18980</v>
      </c>
      <c r="I334" s="52">
        <v>4441320000</v>
      </c>
      <c r="J334" s="52">
        <v>234000</v>
      </c>
      <c r="K334" s="12">
        <v>1399015800</v>
      </c>
      <c r="L334" s="40" t="s">
        <v>258</v>
      </c>
      <c r="M334" s="53">
        <v>1500</v>
      </c>
      <c r="N334" s="40" t="s">
        <v>310</v>
      </c>
      <c r="O334" s="54">
        <v>1310</v>
      </c>
      <c r="P334" s="55">
        <v>472.5</v>
      </c>
    </row>
    <row r="335" spans="1:21" ht="14.25" customHeight="1" x14ac:dyDescent="0.15">
      <c r="A335" s="44">
        <v>747</v>
      </c>
      <c r="B335" s="30">
        <v>4</v>
      </c>
      <c r="C335" s="45">
        <v>0.8681408681408681</v>
      </c>
      <c r="D335" s="30">
        <v>5</v>
      </c>
      <c r="E335" s="425">
        <v>0.49295774647887325</v>
      </c>
      <c r="F335" s="48">
        <v>123</v>
      </c>
      <c r="G335" s="50" t="s">
        <v>195</v>
      </c>
      <c r="H335" s="49">
        <v>25200</v>
      </c>
      <c r="I335" s="52">
        <v>5876640000</v>
      </c>
      <c r="J335" s="52">
        <v>233200</v>
      </c>
      <c r="K335" s="12">
        <v>1746360000</v>
      </c>
      <c r="L335" s="40" t="s">
        <v>240</v>
      </c>
      <c r="M335" s="53">
        <v>937.5</v>
      </c>
      <c r="N335" s="40" t="s">
        <v>330</v>
      </c>
      <c r="O335" s="54">
        <v>1325</v>
      </c>
      <c r="P335" s="55">
        <v>393.75</v>
      </c>
    </row>
    <row r="336" spans="1:21" ht="14.25" customHeight="1" x14ac:dyDescent="0.15">
      <c r="A336" s="44">
        <v>778</v>
      </c>
      <c r="B336" s="30">
        <v>1</v>
      </c>
      <c r="C336" s="45">
        <v>1</v>
      </c>
      <c r="D336" s="30">
        <v>2</v>
      </c>
      <c r="E336" s="293">
        <v>0.99025341130604283</v>
      </c>
      <c r="F336" s="48">
        <v>128</v>
      </c>
      <c r="G336" s="50" t="s">
        <v>201</v>
      </c>
      <c r="H336" s="49">
        <v>27600</v>
      </c>
      <c r="I336" s="52">
        <v>6433560000</v>
      </c>
      <c r="J336" s="52">
        <v>233100</v>
      </c>
      <c r="K336" s="12">
        <v>2593848000</v>
      </c>
      <c r="L336" s="40" t="s">
        <v>259</v>
      </c>
      <c r="M336" s="53">
        <v>1350</v>
      </c>
      <c r="N336" s="40" t="s">
        <v>161</v>
      </c>
      <c r="O336" s="54">
        <v>1575</v>
      </c>
      <c r="P336" s="55">
        <v>635</v>
      </c>
    </row>
    <row r="337" spans="1:21" ht="14.25" customHeight="1" x14ac:dyDescent="0.15">
      <c r="A337" s="44">
        <v>337</v>
      </c>
      <c r="B337" s="30">
        <v>2</v>
      </c>
      <c r="C337" s="93">
        <v>0.94153797667822248</v>
      </c>
      <c r="D337" s="30">
        <v>1</v>
      </c>
      <c r="E337" s="332">
        <v>1</v>
      </c>
      <c r="F337" s="48">
        <v>58</v>
      </c>
      <c r="G337" s="50" t="s">
        <v>113</v>
      </c>
      <c r="H337" s="49">
        <v>12100</v>
      </c>
      <c r="I337" s="52">
        <v>2819602500</v>
      </c>
      <c r="J337" s="52">
        <v>233025</v>
      </c>
      <c r="K337" s="12">
        <v>1285927500</v>
      </c>
      <c r="L337" s="40" t="s">
        <v>108</v>
      </c>
      <c r="M337" s="53">
        <v>1187.5</v>
      </c>
      <c r="N337" s="40" t="s">
        <v>114</v>
      </c>
      <c r="O337" s="54">
        <v>1493.75</v>
      </c>
      <c r="P337" s="55">
        <v>681.25</v>
      </c>
    </row>
    <row r="338" spans="1:21" ht="14.25" customHeight="1" x14ac:dyDescent="0.15">
      <c r="A338" s="44">
        <v>198</v>
      </c>
      <c r="B338" s="30">
        <v>5</v>
      </c>
      <c r="C338" s="318">
        <v>0.80818532818532818</v>
      </c>
      <c r="D338" s="30">
        <v>1</v>
      </c>
      <c r="E338" s="47">
        <v>1</v>
      </c>
      <c r="F338" s="48">
        <v>36</v>
      </c>
      <c r="G338" s="50" t="s">
        <v>82</v>
      </c>
      <c r="H338" s="49">
        <v>33820</v>
      </c>
      <c r="I338" s="52">
        <v>7875612670</v>
      </c>
      <c r="J338" s="52">
        <v>232868.5</v>
      </c>
      <c r="K338" s="12">
        <v>4144742460</v>
      </c>
      <c r="L338" s="40" t="s">
        <v>94</v>
      </c>
      <c r="M338" s="53">
        <v>1140</v>
      </c>
      <c r="N338" s="40" t="s">
        <v>322</v>
      </c>
      <c r="O338" s="54">
        <v>1308.25</v>
      </c>
      <c r="P338" s="55">
        <v>688.5</v>
      </c>
    </row>
    <row r="339" spans="1:21" ht="14.25" customHeight="1" x14ac:dyDescent="0.15">
      <c r="A339" s="44">
        <v>609</v>
      </c>
      <c r="B339" s="30">
        <v>2</v>
      </c>
      <c r="C339" s="82">
        <v>0.95756172839506171</v>
      </c>
      <c r="D339" s="30">
        <v>6</v>
      </c>
      <c r="E339" s="430">
        <v>0.7787345563459378</v>
      </c>
      <c r="F339" s="48">
        <v>101</v>
      </c>
      <c r="G339" s="50" t="s">
        <v>172</v>
      </c>
      <c r="H339" s="49">
        <v>20880</v>
      </c>
      <c r="I339" s="52">
        <v>4858515000</v>
      </c>
      <c r="J339" s="52">
        <v>232687.5</v>
      </c>
      <c r="K339" s="12">
        <v>1628640000</v>
      </c>
      <c r="L339" s="40" t="s">
        <v>235</v>
      </c>
      <c r="M339" s="53">
        <v>1242.5</v>
      </c>
      <c r="N339" s="40" t="s">
        <v>54</v>
      </c>
      <c r="O339" s="54">
        <v>1551.25</v>
      </c>
      <c r="P339" s="55">
        <v>520</v>
      </c>
    </row>
    <row r="340" spans="1:21" ht="14.25" customHeight="1" x14ac:dyDescent="0.15">
      <c r="A340" s="44">
        <v>199</v>
      </c>
      <c r="B340" s="30">
        <v>6</v>
      </c>
      <c r="C340" s="387">
        <v>0.80679536679536679</v>
      </c>
      <c r="D340" s="30">
        <v>3</v>
      </c>
      <c r="E340" s="431">
        <v>0.80755265068990556</v>
      </c>
      <c r="F340" s="48">
        <v>36</v>
      </c>
      <c r="G340" s="50" t="s">
        <v>82</v>
      </c>
      <c r="H340" s="49">
        <v>33820</v>
      </c>
      <c r="I340" s="52">
        <v>7862067760</v>
      </c>
      <c r="J340" s="52">
        <v>232468</v>
      </c>
      <c r="K340" s="12">
        <v>3347097760</v>
      </c>
      <c r="L340" s="40" t="s">
        <v>94</v>
      </c>
      <c r="M340" s="53">
        <v>1140</v>
      </c>
      <c r="N340" s="40" t="s">
        <v>56</v>
      </c>
      <c r="O340" s="54">
        <v>1306</v>
      </c>
      <c r="P340" s="55">
        <v>556</v>
      </c>
    </row>
    <row r="341" spans="1:21" ht="14.25" customHeight="1" x14ac:dyDescent="0.15">
      <c r="A341" s="44">
        <v>379</v>
      </c>
      <c r="B341" s="30">
        <v>5</v>
      </c>
      <c r="C341" s="432">
        <v>0.70600706713780914</v>
      </c>
      <c r="D341" s="30">
        <v>3</v>
      </c>
      <c r="E341" s="388">
        <v>0.89090909090909087</v>
      </c>
      <c r="F341" s="48">
        <v>65</v>
      </c>
      <c r="G341" s="50" t="s">
        <v>120</v>
      </c>
      <c r="H341" s="49">
        <v>16720</v>
      </c>
      <c r="I341" s="52">
        <v>3883512600</v>
      </c>
      <c r="J341" s="52">
        <v>232267.5</v>
      </c>
      <c r="K341" s="12">
        <v>2285791200</v>
      </c>
      <c r="L341" s="40" t="s">
        <v>62</v>
      </c>
      <c r="M341" s="53">
        <v>1237.5</v>
      </c>
      <c r="N341" s="40" t="s">
        <v>64</v>
      </c>
      <c r="O341" s="54">
        <v>1248.75</v>
      </c>
      <c r="P341" s="55">
        <v>735</v>
      </c>
    </row>
    <row r="342" spans="1:21" ht="14.25" customHeight="1" x14ac:dyDescent="0.15">
      <c r="A342" s="44">
        <v>298</v>
      </c>
      <c r="B342" s="30">
        <v>4</v>
      </c>
      <c r="C342" s="268">
        <v>0.87569832402234637</v>
      </c>
      <c r="D342" s="30">
        <v>3</v>
      </c>
      <c r="E342" s="330">
        <v>0.88099173553719012</v>
      </c>
      <c r="F342" s="48">
        <v>51</v>
      </c>
      <c r="G342" s="50" t="s">
        <v>103</v>
      </c>
      <c r="H342" s="49">
        <v>9800</v>
      </c>
      <c r="I342" s="52">
        <v>2273502000</v>
      </c>
      <c r="J342" s="52">
        <v>231990</v>
      </c>
      <c r="K342" s="12">
        <v>966329000</v>
      </c>
      <c r="L342" s="107" t="s">
        <v>270</v>
      </c>
      <c r="M342" s="53">
        <v>1387.5</v>
      </c>
      <c r="N342" s="40" t="s">
        <v>289</v>
      </c>
      <c r="O342" s="54">
        <v>1567.5</v>
      </c>
      <c r="P342" s="55">
        <v>666.25</v>
      </c>
    </row>
    <row r="343" spans="1:21" ht="14.25" customHeight="1" x14ac:dyDescent="0.15">
      <c r="A343" s="143">
        <v>663</v>
      </c>
      <c r="B343" s="144">
        <v>3</v>
      </c>
      <c r="C343" s="175">
        <v>0.79510204081632652</v>
      </c>
      <c r="D343" s="144">
        <v>3</v>
      </c>
      <c r="E343" s="433">
        <v>0.9027522935779817</v>
      </c>
      <c r="F343" s="147">
        <v>110</v>
      </c>
      <c r="G343" s="148" t="s">
        <v>183</v>
      </c>
      <c r="H343" s="149">
        <v>25740</v>
      </c>
      <c r="I343" s="150">
        <v>5954305500</v>
      </c>
      <c r="J343" s="150">
        <v>231325</v>
      </c>
      <c r="K343" s="151">
        <v>3007719000</v>
      </c>
      <c r="L343" s="122" t="s">
        <v>132</v>
      </c>
      <c r="M343" s="152">
        <v>1187.5</v>
      </c>
      <c r="N343" s="122" t="s">
        <v>64</v>
      </c>
      <c r="O343" s="154">
        <v>1217.5</v>
      </c>
      <c r="P343" s="155">
        <v>615</v>
      </c>
      <c r="Q343" s="112"/>
      <c r="R343" s="112"/>
      <c r="S343" s="112"/>
      <c r="T343" s="112"/>
      <c r="U343" s="112"/>
    </row>
    <row r="344" spans="1:21" ht="14.25" customHeight="1" x14ac:dyDescent="0.15">
      <c r="A344" s="44">
        <v>596</v>
      </c>
      <c r="B344" s="30">
        <v>1</v>
      </c>
      <c r="C344" s="45">
        <v>1</v>
      </c>
      <c r="D344" s="30">
        <v>3</v>
      </c>
      <c r="E344" s="434">
        <v>0.89229296314025852</v>
      </c>
      <c r="F344" s="48">
        <v>99</v>
      </c>
      <c r="G344" s="50" t="s">
        <v>170</v>
      </c>
      <c r="H344" s="49">
        <v>18480</v>
      </c>
      <c r="I344" s="52">
        <v>4272982560</v>
      </c>
      <c r="J344" s="52">
        <v>231222</v>
      </c>
      <c r="K344" s="12">
        <v>1532879040</v>
      </c>
      <c r="L344" s="40" t="s">
        <v>265</v>
      </c>
      <c r="M344" s="53">
        <v>1264</v>
      </c>
      <c r="N344" s="40" t="s">
        <v>330</v>
      </c>
      <c r="O344" s="54">
        <v>1299</v>
      </c>
      <c r="P344" s="55">
        <v>466</v>
      </c>
    </row>
    <row r="345" spans="1:21" ht="14.25" customHeight="1" x14ac:dyDescent="0.15">
      <c r="A345" s="44">
        <v>483</v>
      </c>
      <c r="B345" s="30">
        <v>5</v>
      </c>
      <c r="C345" s="435">
        <v>0.82352941176470584</v>
      </c>
      <c r="D345" s="30">
        <v>4</v>
      </c>
      <c r="E345" s="47">
        <v>0.78142076502732238</v>
      </c>
      <c r="F345" s="48">
        <v>82</v>
      </c>
      <c r="G345" s="50" t="s">
        <v>141</v>
      </c>
      <c r="H345" s="49">
        <v>18000</v>
      </c>
      <c r="I345" s="52">
        <v>4159890000</v>
      </c>
      <c r="J345" s="52">
        <v>231105</v>
      </c>
      <c r="K345" s="12">
        <v>1795365000</v>
      </c>
      <c r="L345" s="40" t="s">
        <v>235</v>
      </c>
      <c r="M345" s="53">
        <v>1242.5</v>
      </c>
      <c r="N345" s="40" t="s">
        <v>314</v>
      </c>
      <c r="O345" s="54">
        <v>1182.5</v>
      </c>
      <c r="P345" s="55">
        <v>536.25</v>
      </c>
    </row>
    <row r="346" spans="1:21" ht="14.25" customHeight="1" x14ac:dyDescent="0.15">
      <c r="A346" s="44">
        <v>332</v>
      </c>
      <c r="B346" s="30">
        <v>2</v>
      </c>
      <c r="C346" s="45">
        <v>0.90655021834061134</v>
      </c>
      <c r="D346" s="30">
        <v>5</v>
      </c>
      <c r="E346" s="357">
        <v>0.79104477611940294</v>
      </c>
      <c r="F346" s="48">
        <v>57</v>
      </c>
      <c r="G346" s="50" t="s">
        <v>112</v>
      </c>
      <c r="H346" s="49">
        <v>19500</v>
      </c>
      <c r="I346" s="52">
        <v>4503622500</v>
      </c>
      <c r="J346" s="52">
        <v>230955</v>
      </c>
      <c r="K346" s="12">
        <v>1379722500</v>
      </c>
      <c r="L346" s="40" t="s">
        <v>248</v>
      </c>
      <c r="M346" s="53">
        <v>937.5</v>
      </c>
      <c r="N346" s="40" t="s">
        <v>287</v>
      </c>
      <c r="O346" s="54">
        <v>1297.5</v>
      </c>
      <c r="P346" s="55">
        <v>397.5</v>
      </c>
    </row>
    <row r="347" spans="1:21" ht="14.25" customHeight="1" x14ac:dyDescent="0.15">
      <c r="A347" s="44">
        <v>585</v>
      </c>
      <c r="B347" s="30">
        <v>4</v>
      </c>
      <c r="C347" s="436">
        <v>0.87289433384379789</v>
      </c>
      <c r="D347" s="30">
        <v>6</v>
      </c>
      <c r="E347" s="329">
        <v>0.78181818181818186</v>
      </c>
      <c r="F347" s="48">
        <v>97</v>
      </c>
      <c r="G347" s="50" t="s">
        <v>167</v>
      </c>
      <c r="H347" s="49">
        <v>33320</v>
      </c>
      <c r="I347" s="52">
        <v>7691922000</v>
      </c>
      <c r="J347" s="52">
        <v>230850</v>
      </c>
      <c r="K347" s="12">
        <v>3481606800</v>
      </c>
      <c r="L347" s="40" t="s">
        <v>94</v>
      </c>
      <c r="M347" s="53">
        <v>1425</v>
      </c>
      <c r="N347" s="40" t="s">
        <v>64</v>
      </c>
      <c r="O347" s="54">
        <v>1335</v>
      </c>
      <c r="P347" s="55">
        <v>645</v>
      </c>
    </row>
    <row r="348" spans="1:21" ht="14.25" customHeight="1" x14ac:dyDescent="0.15">
      <c r="A348" s="143">
        <v>784</v>
      </c>
      <c r="B348" s="144">
        <v>5</v>
      </c>
      <c r="C348" s="437">
        <v>0.71174377224199292</v>
      </c>
      <c r="D348" s="144">
        <v>5</v>
      </c>
      <c r="E348" s="414">
        <v>0.85807860262008728</v>
      </c>
      <c r="F348" s="147">
        <v>130</v>
      </c>
      <c r="G348" s="148" t="s">
        <v>205</v>
      </c>
      <c r="H348" s="149">
        <v>37240</v>
      </c>
      <c r="I348" s="150">
        <v>8580096000</v>
      </c>
      <c r="J348" s="150">
        <v>230400</v>
      </c>
      <c r="K348" s="151">
        <v>2809981440</v>
      </c>
      <c r="L348" s="122" t="s">
        <v>59</v>
      </c>
      <c r="M348" s="152">
        <v>1200</v>
      </c>
      <c r="N348" s="122" t="s">
        <v>318</v>
      </c>
      <c r="O348" s="154">
        <v>915</v>
      </c>
      <c r="P348" s="155">
        <v>393</v>
      </c>
      <c r="Q348" s="112"/>
      <c r="R348" s="112"/>
      <c r="S348" s="112"/>
      <c r="T348" s="112"/>
      <c r="U348" s="112"/>
    </row>
    <row r="349" spans="1:21" ht="14.25" customHeight="1" x14ac:dyDescent="0.15">
      <c r="A349" s="44">
        <v>787</v>
      </c>
      <c r="B349" s="30">
        <v>5</v>
      </c>
      <c r="C349" s="438">
        <v>0.71174377224199292</v>
      </c>
      <c r="D349" s="30">
        <v>5</v>
      </c>
      <c r="E349" s="439">
        <v>0.85807860262008728</v>
      </c>
      <c r="F349" s="48">
        <v>130</v>
      </c>
      <c r="G349" s="50" t="s">
        <v>205</v>
      </c>
      <c r="H349" s="49">
        <v>37240</v>
      </c>
      <c r="I349" s="52">
        <v>8580096000</v>
      </c>
      <c r="J349" s="52">
        <v>230400</v>
      </c>
      <c r="K349" s="12">
        <v>2809981440</v>
      </c>
      <c r="L349" s="40" t="s">
        <v>102</v>
      </c>
      <c r="M349" s="53">
        <v>1200</v>
      </c>
      <c r="N349" s="40" t="s">
        <v>318</v>
      </c>
      <c r="O349" s="54">
        <v>915</v>
      </c>
      <c r="P349" s="55">
        <v>393</v>
      </c>
    </row>
    <row r="350" spans="1:21" ht="14.25" customHeight="1" x14ac:dyDescent="0.15">
      <c r="A350" s="44">
        <v>378</v>
      </c>
      <c r="B350" s="30">
        <v>6</v>
      </c>
      <c r="C350" s="440">
        <v>0.69964664310954061</v>
      </c>
      <c r="D350" s="30">
        <v>2</v>
      </c>
      <c r="E350" s="319">
        <v>0.89848484848484844</v>
      </c>
      <c r="F350" s="48">
        <v>65</v>
      </c>
      <c r="G350" s="50" t="s">
        <v>120</v>
      </c>
      <c r="H350" s="49">
        <v>16720</v>
      </c>
      <c r="I350" s="52">
        <v>3848526000</v>
      </c>
      <c r="J350" s="52">
        <v>230175</v>
      </c>
      <c r="K350" s="12">
        <v>2305228200</v>
      </c>
      <c r="L350" s="40" t="s">
        <v>62</v>
      </c>
      <c r="M350" s="53">
        <v>1237.5</v>
      </c>
      <c r="N350" s="40" t="s">
        <v>322</v>
      </c>
      <c r="O350" s="54">
        <v>1185</v>
      </c>
      <c r="P350" s="55">
        <v>741.25</v>
      </c>
    </row>
    <row r="351" spans="1:21" ht="14.25" customHeight="1" x14ac:dyDescent="0.15">
      <c r="A351" s="44">
        <v>247</v>
      </c>
      <c r="B351" s="30">
        <v>5</v>
      </c>
      <c r="C351" s="441">
        <v>0.87644787644787647</v>
      </c>
      <c r="D351" s="30">
        <v>5</v>
      </c>
      <c r="E351" s="442">
        <v>0.78507462686567164</v>
      </c>
      <c r="F351" s="48">
        <v>44</v>
      </c>
      <c r="G351" s="50" t="s">
        <v>92</v>
      </c>
      <c r="H351" s="49">
        <v>18960</v>
      </c>
      <c r="I351" s="52">
        <v>4357719000</v>
      </c>
      <c r="J351" s="52">
        <v>229837.5</v>
      </c>
      <c r="K351" s="12">
        <v>2019524400</v>
      </c>
      <c r="L351" s="40" t="s">
        <v>137</v>
      </c>
      <c r="M351" s="53">
        <v>1275</v>
      </c>
      <c r="N351" s="40" t="s">
        <v>323</v>
      </c>
      <c r="O351" s="54">
        <v>1418.75</v>
      </c>
      <c r="P351" s="55">
        <v>657.5</v>
      </c>
    </row>
    <row r="352" spans="1:21" ht="14.25" customHeight="1" x14ac:dyDescent="0.15">
      <c r="A352" s="44">
        <v>368</v>
      </c>
      <c r="B352" s="30">
        <v>1</v>
      </c>
      <c r="C352" s="443">
        <v>1</v>
      </c>
      <c r="D352" s="30">
        <v>4</v>
      </c>
      <c r="E352" s="444">
        <v>0.76260162601626014</v>
      </c>
      <c r="F352" s="48">
        <v>64</v>
      </c>
      <c r="G352" s="50" t="s">
        <v>119</v>
      </c>
      <c r="H352" s="49">
        <v>8960</v>
      </c>
      <c r="I352" s="52">
        <v>2058000000</v>
      </c>
      <c r="J352" s="52">
        <v>229687.5</v>
      </c>
      <c r="K352" s="12">
        <v>787920000</v>
      </c>
      <c r="L352" s="40" t="s">
        <v>52</v>
      </c>
      <c r="M352" s="53">
        <v>1531.25</v>
      </c>
      <c r="N352" s="40" t="s">
        <v>288</v>
      </c>
      <c r="O352" s="54">
        <v>1292.5</v>
      </c>
      <c r="P352" s="55">
        <v>586.25</v>
      </c>
    </row>
    <row r="353" spans="1:21" ht="14.25" customHeight="1" x14ac:dyDescent="0.15">
      <c r="A353" s="44">
        <v>369</v>
      </c>
      <c r="B353" s="30">
        <v>1</v>
      </c>
      <c r="C353" s="325">
        <v>1</v>
      </c>
      <c r="D353" s="30">
        <v>6</v>
      </c>
      <c r="E353" s="47">
        <v>0.68780487804878043</v>
      </c>
      <c r="F353" s="48">
        <v>64</v>
      </c>
      <c r="G353" s="50" t="s">
        <v>119</v>
      </c>
      <c r="H353" s="49">
        <v>8960</v>
      </c>
      <c r="I353" s="52">
        <v>2058000000</v>
      </c>
      <c r="J353" s="52">
        <v>229687.5</v>
      </c>
      <c r="K353" s="12">
        <v>710640000</v>
      </c>
      <c r="L353" s="40" t="s">
        <v>52</v>
      </c>
      <c r="M353" s="53">
        <v>1531.25</v>
      </c>
      <c r="N353" s="40" t="s">
        <v>322</v>
      </c>
      <c r="O353" s="54">
        <v>1310</v>
      </c>
      <c r="P353" s="55">
        <v>528.75</v>
      </c>
    </row>
    <row r="354" spans="1:21" ht="14.25" customHeight="1" x14ac:dyDescent="0.15">
      <c r="A354" s="44">
        <v>370</v>
      </c>
      <c r="B354" s="30">
        <v>1</v>
      </c>
      <c r="C354" s="380">
        <v>1</v>
      </c>
      <c r="D354" s="30">
        <v>5</v>
      </c>
      <c r="E354" s="384">
        <v>0.69268292682926824</v>
      </c>
      <c r="F354" s="48">
        <v>64</v>
      </c>
      <c r="G354" s="50" t="s">
        <v>119</v>
      </c>
      <c r="H354" s="49">
        <v>8960</v>
      </c>
      <c r="I354" s="52">
        <v>2058000000</v>
      </c>
      <c r="J354" s="52">
        <v>229687.5</v>
      </c>
      <c r="K354" s="12">
        <v>715680000</v>
      </c>
      <c r="L354" s="40" t="s">
        <v>52</v>
      </c>
      <c r="M354" s="53">
        <v>1531.25</v>
      </c>
      <c r="N354" s="40" t="s">
        <v>64</v>
      </c>
      <c r="O354" s="54">
        <v>1383.75</v>
      </c>
      <c r="P354" s="55">
        <v>532.5</v>
      </c>
    </row>
    <row r="355" spans="1:21" ht="14.25" customHeight="1" x14ac:dyDescent="0.15">
      <c r="A355" s="44">
        <v>290</v>
      </c>
      <c r="B355" s="30">
        <v>5</v>
      </c>
      <c r="C355" s="445">
        <v>0.86033519553072624</v>
      </c>
      <c r="D355" s="30">
        <v>7</v>
      </c>
      <c r="E355" s="128">
        <v>0.63603305785123965</v>
      </c>
      <c r="F355" s="48">
        <v>51</v>
      </c>
      <c r="G355" s="50" t="s">
        <v>103</v>
      </c>
      <c r="H355" s="49">
        <v>9800</v>
      </c>
      <c r="I355" s="52">
        <v>2233616000</v>
      </c>
      <c r="J355" s="52">
        <v>227920</v>
      </c>
      <c r="K355" s="12">
        <v>697642400</v>
      </c>
      <c r="L355" s="40" t="s">
        <v>244</v>
      </c>
      <c r="M355" s="53">
        <v>994</v>
      </c>
      <c r="N355" s="40" t="s">
        <v>161</v>
      </c>
      <c r="O355" s="54">
        <v>1540</v>
      </c>
      <c r="P355" s="55">
        <v>481</v>
      </c>
    </row>
    <row r="356" spans="1:21" ht="14.25" customHeight="1" x14ac:dyDescent="0.15">
      <c r="A356" s="44">
        <v>313</v>
      </c>
      <c r="B356" s="30">
        <v>1</v>
      </c>
      <c r="C356" s="446">
        <v>1</v>
      </c>
      <c r="D356" s="30">
        <v>6</v>
      </c>
      <c r="E356" s="47">
        <v>0.65613608748481167</v>
      </c>
      <c r="F356" s="48">
        <v>54</v>
      </c>
      <c r="G356" s="50" t="s">
        <v>109</v>
      </c>
      <c r="H356" s="49">
        <v>11200</v>
      </c>
      <c r="I356" s="52">
        <v>2550240000</v>
      </c>
      <c r="J356" s="52">
        <v>227700</v>
      </c>
      <c r="K356" s="12">
        <v>598752000</v>
      </c>
      <c r="L356" s="40" t="s">
        <v>142</v>
      </c>
      <c r="M356" s="53">
        <v>1500</v>
      </c>
      <c r="N356" s="40" t="s">
        <v>287</v>
      </c>
      <c r="O356" s="54">
        <v>1725</v>
      </c>
      <c r="P356" s="55">
        <v>405</v>
      </c>
    </row>
    <row r="357" spans="1:21" ht="14.25" customHeight="1" x14ac:dyDescent="0.15">
      <c r="A357" s="44">
        <v>394</v>
      </c>
      <c r="B357" s="30">
        <v>3</v>
      </c>
      <c r="C357" s="160">
        <v>0.88631984585741808</v>
      </c>
      <c r="D357" s="30">
        <v>4</v>
      </c>
      <c r="E357" s="47">
        <v>0.85853658536585364</v>
      </c>
      <c r="F357" s="48">
        <v>68</v>
      </c>
      <c r="G357" s="50" t="s">
        <v>124</v>
      </c>
      <c r="H357" s="49">
        <v>32400</v>
      </c>
      <c r="I357" s="52">
        <v>7377480000</v>
      </c>
      <c r="J357" s="52">
        <v>227700</v>
      </c>
      <c r="K357" s="12">
        <v>2822688000</v>
      </c>
      <c r="L357" s="40" t="s">
        <v>267</v>
      </c>
      <c r="M357" s="53">
        <v>830</v>
      </c>
      <c r="N357" s="40" t="s">
        <v>287</v>
      </c>
      <c r="O357" s="54">
        <v>1150</v>
      </c>
      <c r="P357" s="55">
        <v>440</v>
      </c>
    </row>
    <row r="358" spans="1:21" ht="14.25" customHeight="1" x14ac:dyDescent="0.15">
      <c r="A358" s="44">
        <v>473</v>
      </c>
      <c r="B358" s="30">
        <v>6</v>
      </c>
      <c r="C358" s="336">
        <v>0.70113314447592068</v>
      </c>
      <c r="D358" s="30">
        <v>3</v>
      </c>
      <c r="E358" s="447">
        <v>0.88636363636363635</v>
      </c>
      <c r="F358" s="48">
        <v>80</v>
      </c>
      <c r="G358" s="50" t="s">
        <v>138</v>
      </c>
      <c r="H358" s="49">
        <v>37620</v>
      </c>
      <c r="I358" s="52">
        <v>8566074000</v>
      </c>
      <c r="J358" s="52">
        <v>227700</v>
      </c>
      <c r="K358" s="12">
        <v>5061771000</v>
      </c>
      <c r="L358" s="40" t="s">
        <v>62</v>
      </c>
      <c r="M358" s="53">
        <v>1237.5</v>
      </c>
      <c r="N358" s="40" t="s">
        <v>334</v>
      </c>
      <c r="O358" s="54">
        <v>1181.25</v>
      </c>
      <c r="P358" s="55">
        <v>731.25</v>
      </c>
    </row>
    <row r="359" spans="1:21" ht="14.25" customHeight="1" x14ac:dyDescent="0.15">
      <c r="A359" s="44">
        <v>363</v>
      </c>
      <c r="B359" s="30">
        <v>5</v>
      </c>
      <c r="C359" s="206">
        <v>0.73304347826086957</v>
      </c>
      <c r="D359" s="30">
        <v>6</v>
      </c>
      <c r="E359" s="47">
        <v>0.40526946107784428</v>
      </c>
      <c r="F359" s="48">
        <v>62</v>
      </c>
      <c r="G359" s="50" t="s">
        <v>117</v>
      </c>
      <c r="H359" s="49">
        <v>36360</v>
      </c>
      <c r="I359" s="52">
        <v>8275899600</v>
      </c>
      <c r="J359" s="52">
        <v>227610</v>
      </c>
      <c r="K359" s="12">
        <v>2768450400</v>
      </c>
      <c r="L359" s="40" t="s">
        <v>254</v>
      </c>
      <c r="M359" s="53">
        <v>1086</v>
      </c>
      <c r="N359" s="40" t="s">
        <v>302</v>
      </c>
      <c r="O359" s="54">
        <v>1264.5</v>
      </c>
      <c r="P359" s="55">
        <v>423</v>
      </c>
    </row>
    <row r="360" spans="1:21" ht="14.25" customHeight="1" x14ac:dyDescent="0.15">
      <c r="A360" s="44">
        <v>396</v>
      </c>
      <c r="B360" s="30">
        <v>4</v>
      </c>
      <c r="C360" s="448">
        <v>0.88439306358381498</v>
      </c>
      <c r="D360" s="30">
        <v>2</v>
      </c>
      <c r="E360" s="319">
        <v>0.93658536585365859</v>
      </c>
      <c r="F360" s="48">
        <v>68</v>
      </c>
      <c r="G360" s="50" t="s">
        <v>124</v>
      </c>
      <c r="H360" s="49">
        <v>32400</v>
      </c>
      <c r="I360" s="52">
        <v>7361442000</v>
      </c>
      <c r="J360" s="52">
        <v>227205</v>
      </c>
      <c r="K360" s="12">
        <v>3079296000</v>
      </c>
      <c r="L360" s="40" t="s">
        <v>248</v>
      </c>
      <c r="M360" s="53">
        <v>937.5</v>
      </c>
      <c r="N360" s="40" t="s">
        <v>302</v>
      </c>
      <c r="O360" s="54">
        <v>1147.5</v>
      </c>
      <c r="P360" s="55">
        <v>480</v>
      </c>
    </row>
    <row r="361" spans="1:21" ht="14.25" customHeight="1" x14ac:dyDescent="0.15">
      <c r="A361" s="44">
        <v>339</v>
      </c>
      <c r="B361" s="30">
        <v>3</v>
      </c>
      <c r="C361" s="200">
        <v>0.91648282382603219</v>
      </c>
      <c r="D361" s="30">
        <v>6</v>
      </c>
      <c r="E361" s="449">
        <v>0.60183486238532113</v>
      </c>
      <c r="F361" s="48">
        <v>58</v>
      </c>
      <c r="G361" s="50" t="s">
        <v>113</v>
      </c>
      <c r="H361" s="49">
        <v>12100</v>
      </c>
      <c r="I361" s="52">
        <v>2744570400</v>
      </c>
      <c r="J361" s="52">
        <v>226824</v>
      </c>
      <c r="K361" s="12">
        <v>773916000</v>
      </c>
      <c r="L361" s="40" t="s">
        <v>102</v>
      </c>
      <c r="M361" s="53">
        <v>1200</v>
      </c>
      <c r="N361" s="40" t="s">
        <v>347</v>
      </c>
      <c r="O361" s="54">
        <v>1454</v>
      </c>
      <c r="P361" s="55">
        <v>410</v>
      </c>
    </row>
    <row r="362" spans="1:21" ht="14.25" customHeight="1" x14ac:dyDescent="0.15">
      <c r="A362" s="143">
        <v>664</v>
      </c>
      <c r="B362" s="144">
        <v>4</v>
      </c>
      <c r="C362" s="450">
        <v>0.77551020408163263</v>
      </c>
      <c r="D362" s="144">
        <v>5</v>
      </c>
      <c r="E362" s="193">
        <v>0.88440366972477069</v>
      </c>
      <c r="F362" s="147">
        <v>110</v>
      </c>
      <c r="G362" s="148" t="s">
        <v>183</v>
      </c>
      <c r="H362" s="149">
        <v>25740</v>
      </c>
      <c r="I362" s="150">
        <v>5807587500</v>
      </c>
      <c r="J362" s="150">
        <v>225625</v>
      </c>
      <c r="K362" s="151">
        <v>2946586500</v>
      </c>
      <c r="L362" s="122" t="s">
        <v>132</v>
      </c>
      <c r="M362" s="152">
        <v>1187.5</v>
      </c>
      <c r="N362" s="122" t="s">
        <v>281</v>
      </c>
      <c r="O362" s="154">
        <v>1147.5</v>
      </c>
      <c r="P362" s="155">
        <v>602.5</v>
      </c>
      <c r="Q362" s="112"/>
      <c r="R362" s="112"/>
      <c r="S362" s="112"/>
      <c r="T362" s="112"/>
      <c r="U362" s="112"/>
    </row>
    <row r="363" spans="1:21" ht="14.25" customHeight="1" x14ac:dyDescent="0.15">
      <c r="A363" s="44">
        <v>595</v>
      </c>
      <c r="B363" s="30">
        <v>2</v>
      </c>
      <c r="C363" s="271">
        <v>0.97305619707467284</v>
      </c>
      <c r="D363" s="30">
        <v>4</v>
      </c>
      <c r="E363" s="227">
        <v>0.87505983724269987</v>
      </c>
      <c r="F363" s="48">
        <v>99</v>
      </c>
      <c r="G363" s="50" t="s">
        <v>170</v>
      </c>
      <c r="H363" s="49">
        <v>18480</v>
      </c>
      <c r="I363" s="52">
        <v>4157852160</v>
      </c>
      <c r="J363" s="52">
        <v>224992</v>
      </c>
      <c r="K363" s="12">
        <v>1503274080</v>
      </c>
      <c r="L363" s="40" t="s">
        <v>265</v>
      </c>
      <c r="M363" s="53">
        <v>1264</v>
      </c>
      <c r="N363" s="40" t="s">
        <v>283</v>
      </c>
      <c r="O363" s="54">
        <v>1086</v>
      </c>
      <c r="P363" s="55">
        <v>457</v>
      </c>
    </row>
    <row r="364" spans="1:21" ht="14.25" customHeight="1" x14ac:dyDescent="0.15">
      <c r="A364" s="44">
        <v>597</v>
      </c>
      <c r="B364" s="30">
        <v>2</v>
      </c>
      <c r="C364" s="45">
        <v>0.97305619707467284</v>
      </c>
      <c r="D364" s="30">
        <v>1</v>
      </c>
      <c r="E364" s="451">
        <v>1</v>
      </c>
      <c r="F364" s="48">
        <v>99</v>
      </c>
      <c r="G364" s="50" t="s">
        <v>170</v>
      </c>
      <c r="H364" s="49">
        <v>18480</v>
      </c>
      <c r="I364" s="52">
        <v>4157852160</v>
      </c>
      <c r="J364" s="52">
        <v>224992</v>
      </c>
      <c r="K364" s="12">
        <v>1717910040</v>
      </c>
      <c r="L364" s="40" t="s">
        <v>265</v>
      </c>
      <c r="M364" s="53">
        <v>1264</v>
      </c>
      <c r="N364" s="40" t="s">
        <v>334</v>
      </c>
      <c r="O364" s="54">
        <v>1196</v>
      </c>
      <c r="P364" s="55">
        <v>522.25</v>
      </c>
    </row>
    <row r="365" spans="1:21" ht="14.25" customHeight="1" x14ac:dyDescent="0.15">
      <c r="A365" s="44">
        <v>263</v>
      </c>
      <c r="B365" s="30">
        <v>4</v>
      </c>
      <c r="C365" s="45">
        <v>0.69811320754716977</v>
      </c>
      <c r="D365" s="30">
        <v>4</v>
      </c>
      <c r="E365" s="47">
        <v>0.8214285714285714</v>
      </c>
      <c r="F365" s="48">
        <v>47</v>
      </c>
      <c r="G365" s="50" t="s">
        <v>98</v>
      </c>
      <c r="H365" s="49">
        <v>20400</v>
      </c>
      <c r="I365" s="52">
        <v>4585410000</v>
      </c>
      <c r="J365" s="52">
        <v>224775</v>
      </c>
      <c r="K365" s="12">
        <v>1425195000</v>
      </c>
      <c r="L365" s="40" t="s">
        <v>242</v>
      </c>
      <c r="M365" s="53">
        <v>1387.5</v>
      </c>
      <c r="N365" s="40" t="s">
        <v>325</v>
      </c>
      <c r="O365" s="54">
        <v>1312.5</v>
      </c>
      <c r="P365" s="55">
        <v>431.25</v>
      </c>
    </row>
    <row r="366" spans="1:21" ht="14.25" customHeight="1" x14ac:dyDescent="0.15">
      <c r="A366" s="44">
        <v>312</v>
      </c>
      <c r="B366" s="30">
        <v>2</v>
      </c>
      <c r="C366" s="453">
        <v>0.98478260869565215</v>
      </c>
      <c r="D366" s="30">
        <v>4</v>
      </c>
      <c r="E366" s="201">
        <v>0.7897934386391251</v>
      </c>
      <c r="F366" s="48">
        <v>54</v>
      </c>
      <c r="G366" s="50" t="s">
        <v>109</v>
      </c>
      <c r="H366" s="49">
        <v>11200</v>
      </c>
      <c r="I366" s="52">
        <v>2511432000</v>
      </c>
      <c r="J366" s="52">
        <v>224235</v>
      </c>
      <c r="K366" s="12">
        <v>720720000</v>
      </c>
      <c r="L366" s="40" t="s">
        <v>142</v>
      </c>
      <c r="M366" s="53">
        <v>1500</v>
      </c>
      <c r="N366" s="40" t="s">
        <v>305</v>
      </c>
      <c r="O366" s="54">
        <v>1698.75</v>
      </c>
      <c r="P366" s="55">
        <v>487.5</v>
      </c>
    </row>
    <row r="367" spans="1:21" ht="14.25" customHeight="1" x14ac:dyDescent="0.15">
      <c r="A367" s="44">
        <v>164</v>
      </c>
      <c r="B367" s="30">
        <v>1</v>
      </c>
      <c r="C367" s="45">
        <v>1</v>
      </c>
      <c r="D367" s="30">
        <v>1</v>
      </c>
      <c r="E367" s="47">
        <v>1</v>
      </c>
      <c r="F367" s="48">
        <v>30</v>
      </c>
      <c r="G367" s="50" t="s">
        <v>75</v>
      </c>
      <c r="H367" s="49">
        <v>19040</v>
      </c>
      <c r="I367" s="52">
        <v>4266292800</v>
      </c>
      <c r="J367" s="52">
        <v>224070</v>
      </c>
      <c r="K367" s="12">
        <v>1467127200</v>
      </c>
      <c r="L367" s="40" t="s">
        <v>271</v>
      </c>
      <c r="M367" s="53">
        <v>1297.5</v>
      </c>
      <c r="N367" s="40" t="s">
        <v>208</v>
      </c>
      <c r="O367" s="54">
        <v>1697.5</v>
      </c>
      <c r="P367" s="55">
        <v>583.75</v>
      </c>
    </row>
    <row r="368" spans="1:21" ht="14.25" customHeight="1" x14ac:dyDescent="0.15">
      <c r="A368" s="44">
        <v>392</v>
      </c>
      <c r="B368" s="30">
        <v>5</v>
      </c>
      <c r="C368" s="454">
        <v>0.87090558766859349</v>
      </c>
      <c r="D368" s="30">
        <v>3</v>
      </c>
      <c r="E368" s="455">
        <v>0.87804878048780488</v>
      </c>
      <c r="F368" s="48">
        <v>68</v>
      </c>
      <c r="G368" s="50" t="s">
        <v>124</v>
      </c>
      <c r="H368" s="49">
        <v>32400</v>
      </c>
      <c r="I368" s="52">
        <v>7249176000</v>
      </c>
      <c r="J368" s="52">
        <v>223740</v>
      </c>
      <c r="K368" s="12">
        <v>2886840000</v>
      </c>
      <c r="L368" s="40" t="s">
        <v>267</v>
      </c>
      <c r="M368" s="53">
        <v>830</v>
      </c>
      <c r="N368" s="40" t="s">
        <v>289</v>
      </c>
      <c r="O368" s="54">
        <v>1130</v>
      </c>
      <c r="P368" s="55">
        <v>450</v>
      </c>
    </row>
    <row r="369" spans="1:16" ht="14.25" customHeight="1" x14ac:dyDescent="0.15">
      <c r="A369" s="44">
        <v>640</v>
      </c>
      <c r="B369" s="30">
        <v>1</v>
      </c>
      <c r="C369" s="456">
        <v>1</v>
      </c>
      <c r="D369" s="30">
        <v>4</v>
      </c>
      <c r="E369" s="457">
        <v>0.8666666666666667</v>
      </c>
      <c r="F369" s="48">
        <v>106</v>
      </c>
      <c r="G369" s="50" t="s">
        <v>176</v>
      </c>
      <c r="H369" s="49">
        <v>17200</v>
      </c>
      <c r="I369" s="52">
        <v>3847038000</v>
      </c>
      <c r="J369" s="52">
        <v>223665</v>
      </c>
      <c r="K369" s="12">
        <v>1696006000</v>
      </c>
      <c r="L369" s="40" t="s">
        <v>274</v>
      </c>
      <c r="M369" s="53">
        <v>1312.5</v>
      </c>
      <c r="N369" s="40" t="s">
        <v>289</v>
      </c>
      <c r="O369" s="54">
        <v>1511.25</v>
      </c>
      <c r="P369" s="55">
        <v>666.25</v>
      </c>
    </row>
    <row r="370" spans="1:16" ht="14.25" customHeight="1" x14ac:dyDescent="0.15">
      <c r="A370" s="44">
        <v>586</v>
      </c>
      <c r="B370" s="30">
        <v>5</v>
      </c>
      <c r="C370" s="458">
        <v>0.84226646248085757</v>
      </c>
      <c r="D370" s="30">
        <v>2</v>
      </c>
      <c r="E370" s="47">
        <v>0.96212121212121215</v>
      </c>
      <c r="F370" s="48">
        <v>97</v>
      </c>
      <c r="G370" s="50" t="s">
        <v>167</v>
      </c>
      <c r="H370" s="49">
        <v>33320</v>
      </c>
      <c r="I370" s="52">
        <v>7422030000</v>
      </c>
      <c r="J370" s="52">
        <v>222750</v>
      </c>
      <c r="K370" s="12">
        <v>4284535500</v>
      </c>
      <c r="L370" s="40" t="s">
        <v>62</v>
      </c>
      <c r="M370" s="53">
        <v>1237.5</v>
      </c>
      <c r="N370" s="40" t="s">
        <v>306</v>
      </c>
      <c r="O370" s="54">
        <v>1375</v>
      </c>
      <c r="P370" s="55">
        <v>793.75</v>
      </c>
    </row>
    <row r="371" spans="1:16" ht="14.25" customHeight="1" x14ac:dyDescent="0.15">
      <c r="A371" s="44">
        <v>755</v>
      </c>
      <c r="B371" s="30">
        <v>6</v>
      </c>
      <c r="C371" s="45">
        <v>0.88395904436860073</v>
      </c>
      <c r="D371" s="30">
        <v>6</v>
      </c>
      <c r="E371" s="459">
        <v>0.67317073170731712</v>
      </c>
      <c r="F371" s="48">
        <v>124</v>
      </c>
      <c r="G371" s="50" t="s">
        <v>196</v>
      </c>
      <c r="H371" s="49">
        <v>17420</v>
      </c>
      <c r="I371" s="52">
        <v>3880130800</v>
      </c>
      <c r="J371" s="52">
        <v>222740</v>
      </c>
      <c r="K371" s="12">
        <v>1240443360</v>
      </c>
      <c r="L371" s="40" t="s">
        <v>156</v>
      </c>
      <c r="M371" s="53">
        <v>1295</v>
      </c>
      <c r="N371" s="40" t="s">
        <v>321</v>
      </c>
      <c r="O371" s="54">
        <v>934</v>
      </c>
      <c r="P371" s="55">
        <v>414</v>
      </c>
    </row>
    <row r="372" spans="1:16" ht="14.25" customHeight="1" x14ac:dyDescent="0.15">
      <c r="A372" s="44">
        <v>553</v>
      </c>
      <c r="B372" s="30">
        <v>1</v>
      </c>
      <c r="C372" s="460">
        <v>1</v>
      </c>
      <c r="D372" s="30">
        <v>4</v>
      </c>
      <c r="E372" s="461">
        <v>0.8805171645118145</v>
      </c>
      <c r="F372" s="48">
        <v>92</v>
      </c>
      <c r="G372" s="50" t="s">
        <v>159</v>
      </c>
      <c r="H372" s="49">
        <v>4920</v>
      </c>
      <c r="I372" s="52">
        <v>1095684000</v>
      </c>
      <c r="J372" s="52">
        <v>222700</v>
      </c>
      <c r="K372" s="12">
        <v>330378000</v>
      </c>
      <c r="L372" s="40" t="s">
        <v>251</v>
      </c>
      <c r="M372" s="53">
        <v>1250</v>
      </c>
      <c r="N372" s="40" t="s">
        <v>208</v>
      </c>
      <c r="O372" s="54">
        <v>1637.5</v>
      </c>
      <c r="P372" s="55">
        <v>493.75</v>
      </c>
    </row>
    <row r="373" spans="1:16" ht="14.25" customHeight="1" x14ac:dyDescent="0.15">
      <c r="A373" s="44">
        <v>71</v>
      </c>
      <c r="B373" s="30">
        <v>3</v>
      </c>
      <c r="C373" s="93">
        <v>0.87279151943462896</v>
      </c>
      <c r="D373" s="30">
        <v>4</v>
      </c>
      <c r="E373" s="400">
        <v>0.68447412353923209</v>
      </c>
      <c r="F373" s="48">
        <v>15</v>
      </c>
      <c r="G373" s="50" t="s">
        <v>51</v>
      </c>
      <c r="H373" s="49">
        <v>16900</v>
      </c>
      <c r="I373" s="52">
        <v>3756870000</v>
      </c>
      <c r="J373" s="52">
        <v>222300</v>
      </c>
      <c r="K373" s="12">
        <v>1247220000</v>
      </c>
      <c r="L373" s="40" t="s">
        <v>242</v>
      </c>
      <c r="M373" s="53">
        <v>1387.5</v>
      </c>
      <c r="N373" s="40" t="s">
        <v>330</v>
      </c>
      <c r="O373" s="54">
        <v>1543.75</v>
      </c>
      <c r="P373" s="55">
        <v>512.5</v>
      </c>
    </row>
    <row r="374" spans="1:16" ht="14.25" customHeight="1" x14ac:dyDescent="0.15">
      <c r="A374" s="44">
        <v>224</v>
      </c>
      <c r="B374" s="30">
        <v>6</v>
      </c>
      <c r="C374" s="177">
        <v>0.64598405885959531</v>
      </c>
      <c r="D374" s="30">
        <v>1</v>
      </c>
      <c r="E374" s="321">
        <v>1</v>
      </c>
      <c r="F374" s="48">
        <v>40</v>
      </c>
      <c r="G374" s="50" t="s">
        <v>88</v>
      </c>
      <c r="H374" s="49">
        <v>30240</v>
      </c>
      <c r="I374" s="52">
        <v>6690781440</v>
      </c>
      <c r="J374" s="52">
        <v>221256</v>
      </c>
      <c r="K374" s="12">
        <v>3497800320</v>
      </c>
      <c r="L374" s="40" t="s">
        <v>273</v>
      </c>
      <c r="M374" s="53">
        <v>1152</v>
      </c>
      <c r="N374" s="40" t="s">
        <v>322</v>
      </c>
      <c r="O374" s="54">
        <v>1317</v>
      </c>
      <c r="P374" s="55">
        <v>688.5</v>
      </c>
    </row>
    <row r="375" spans="1:16" ht="14.25" customHeight="1" x14ac:dyDescent="0.15">
      <c r="A375" s="44">
        <v>666</v>
      </c>
      <c r="B375" s="30">
        <v>5</v>
      </c>
      <c r="C375" s="462">
        <v>0.75820408163265307</v>
      </c>
      <c r="D375" s="30">
        <v>4</v>
      </c>
      <c r="E375" s="463">
        <v>0.88513761467889907</v>
      </c>
      <c r="F375" s="48">
        <v>110</v>
      </c>
      <c r="G375" s="50" t="s">
        <v>183</v>
      </c>
      <c r="H375" s="49">
        <v>25740</v>
      </c>
      <c r="I375" s="52">
        <v>5677986600</v>
      </c>
      <c r="J375" s="52">
        <v>220590</v>
      </c>
      <c r="K375" s="12">
        <v>2949031800</v>
      </c>
      <c r="L375" s="40" t="s">
        <v>259</v>
      </c>
      <c r="M375" s="53">
        <v>1080</v>
      </c>
      <c r="N375" s="40" t="s">
        <v>64</v>
      </c>
      <c r="O375" s="54">
        <v>1161</v>
      </c>
      <c r="P375" s="55">
        <v>603</v>
      </c>
    </row>
    <row r="376" spans="1:16" ht="14.25" customHeight="1" x14ac:dyDescent="0.15">
      <c r="A376" s="44">
        <v>388</v>
      </c>
      <c r="B376" s="30">
        <v>1</v>
      </c>
      <c r="C376" s="392">
        <v>1</v>
      </c>
      <c r="D376" s="30">
        <v>6</v>
      </c>
      <c r="E376" s="211">
        <v>0.76923076923076927</v>
      </c>
      <c r="F376" s="48">
        <v>67</v>
      </c>
      <c r="G376" s="50" t="s">
        <v>123</v>
      </c>
      <c r="H376" s="49">
        <v>23040</v>
      </c>
      <c r="I376" s="52">
        <v>5078304000</v>
      </c>
      <c r="J376" s="52">
        <v>220412.5</v>
      </c>
      <c r="K376" s="12">
        <v>1330560000</v>
      </c>
      <c r="L376" s="40" t="s">
        <v>246</v>
      </c>
      <c r="M376" s="53">
        <v>1037.5</v>
      </c>
      <c r="N376" s="40" t="s">
        <v>287</v>
      </c>
      <c r="O376" s="54">
        <v>1431.25</v>
      </c>
      <c r="P376" s="55">
        <v>375</v>
      </c>
    </row>
    <row r="377" spans="1:16" ht="14.25" customHeight="1" x14ac:dyDescent="0.15">
      <c r="A377" s="44">
        <v>44</v>
      </c>
      <c r="B377" s="30">
        <v>3</v>
      </c>
      <c r="C377" s="258">
        <v>0.8127490039840638</v>
      </c>
      <c r="D377" s="30">
        <v>2</v>
      </c>
      <c r="E377" s="464">
        <v>0.9712918660287081</v>
      </c>
      <c r="F377" s="48">
        <v>8</v>
      </c>
      <c r="G377" s="50" t="s">
        <v>43</v>
      </c>
      <c r="H377" s="49">
        <v>20768</v>
      </c>
      <c r="I377" s="52">
        <v>4575605760</v>
      </c>
      <c r="J377" s="52">
        <v>220320</v>
      </c>
      <c r="K377" s="12">
        <v>1517725440</v>
      </c>
      <c r="L377" s="40" t="s">
        <v>142</v>
      </c>
      <c r="M377" s="53">
        <v>1500</v>
      </c>
      <c r="N377" s="40" t="s">
        <v>224</v>
      </c>
      <c r="O377" s="54">
        <v>1530</v>
      </c>
      <c r="P377" s="55">
        <v>507.5</v>
      </c>
    </row>
    <row r="378" spans="1:16" ht="14.25" customHeight="1" x14ac:dyDescent="0.15">
      <c r="A378" s="44">
        <v>250</v>
      </c>
      <c r="B378" s="30">
        <v>6</v>
      </c>
      <c r="C378" s="228">
        <v>0.84015444015444019</v>
      </c>
      <c r="D378" s="30">
        <v>6</v>
      </c>
      <c r="E378" s="140">
        <v>0.63582089552238807</v>
      </c>
      <c r="F378" s="48">
        <v>44</v>
      </c>
      <c r="G378" s="50" t="s">
        <v>92</v>
      </c>
      <c r="H378" s="49">
        <v>18960</v>
      </c>
      <c r="I378" s="52">
        <v>4177267200</v>
      </c>
      <c r="J378" s="52">
        <v>220320</v>
      </c>
      <c r="K378" s="12">
        <v>1635584400</v>
      </c>
      <c r="L378" s="40" t="s">
        <v>132</v>
      </c>
      <c r="M378" s="53">
        <v>1187.5</v>
      </c>
      <c r="N378" s="40" t="s">
        <v>323</v>
      </c>
      <c r="O378" s="54">
        <v>1360</v>
      </c>
      <c r="P378" s="55">
        <v>532.5</v>
      </c>
    </row>
    <row r="379" spans="1:16" ht="14.25" customHeight="1" x14ac:dyDescent="0.15">
      <c r="A379" s="44">
        <v>60</v>
      </c>
      <c r="B379" s="30">
        <v>2</v>
      </c>
      <c r="C379" s="465">
        <v>0.88727272727272732</v>
      </c>
      <c r="D379" s="30">
        <v>6</v>
      </c>
      <c r="E379" s="466">
        <v>0.55980861244019142</v>
      </c>
      <c r="F379" s="48">
        <v>12</v>
      </c>
      <c r="G379" s="50" t="s">
        <v>47</v>
      </c>
      <c r="H379" s="49">
        <v>17280</v>
      </c>
      <c r="I379" s="52">
        <v>3794688000</v>
      </c>
      <c r="J379" s="52">
        <v>219600</v>
      </c>
      <c r="K379" s="12">
        <v>1091750400</v>
      </c>
      <c r="L379" s="40" t="s">
        <v>242</v>
      </c>
      <c r="M379" s="53">
        <v>1387.5</v>
      </c>
      <c r="N379" s="40" t="s">
        <v>56</v>
      </c>
      <c r="O379" s="54">
        <v>1525</v>
      </c>
      <c r="P379" s="55">
        <v>438.75</v>
      </c>
    </row>
    <row r="380" spans="1:16" ht="14.25" customHeight="1" x14ac:dyDescent="0.15">
      <c r="A380" s="44">
        <v>74</v>
      </c>
      <c r="B380" s="30">
        <v>4</v>
      </c>
      <c r="C380" s="279">
        <v>0.86219081272084808</v>
      </c>
      <c r="D380" s="30">
        <v>2</v>
      </c>
      <c r="E380" s="467">
        <v>0.92988313856427374</v>
      </c>
      <c r="F380" s="48">
        <v>15</v>
      </c>
      <c r="G380" s="50" t="s">
        <v>51</v>
      </c>
      <c r="H380" s="49">
        <v>16900</v>
      </c>
      <c r="I380" s="52">
        <v>3711240000</v>
      </c>
      <c r="J380" s="52">
        <v>219600</v>
      </c>
      <c r="K380" s="12">
        <v>1694394000</v>
      </c>
      <c r="L380" s="40" t="s">
        <v>160</v>
      </c>
      <c r="M380" s="53">
        <v>1425</v>
      </c>
      <c r="N380" s="40" t="s">
        <v>330</v>
      </c>
      <c r="O380" s="54">
        <v>1525</v>
      </c>
      <c r="P380" s="55">
        <v>696.25</v>
      </c>
    </row>
    <row r="381" spans="1:16" ht="14.25" customHeight="1" x14ac:dyDescent="0.15">
      <c r="A381" s="44">
        <v>28</v>
      </c>
      <c r="B381" s="30">
        <v>3</v>
      </c>
      <c r="C381" s="274">
        <v>0.86479672234478411</v>
      </c>
      <c r="D381" s="30">
        <v>4</v>
      </c>
      <c r="E381" s="137">
        <v>0.72220183486238532</v>
      </c>
      <c r="F381" s="48">
        <v>5</v>
      </c>
      <c r="G381" s="50" t="s">
        <v>38</v>
      </c>
      <c r="H381" s="49">
        <v>16240</v>
      </c>
      <c r="I381" s="52">
        <v>3565004800</v>
      </c>
      <c r="J381" s="52">
        <v>219520</v>
      </c>
      <c r="K381" s="12">
        <v>1278412800</v>
      </c>
      <c r="L381" s="40" t="s">
        <v>258</v>
      </c>
      <c r="M381" s="53">
        <v>1200</v>
      </c>
      <c r="N381" s="40" t="s">
        <v>339</v>
      </c>
      <c r="O381" s="54">
        <v>1372</v>
      </c>
      <c r="P381" s="55">
        <v>492</v>
      </c>
    </row>
    <row r="382" spans="1:16" ht="14.25" customHeight="1" x14ac:dyDescent="0.15">
      <c r="A382" s="44">
        <v>743</v>
      </c>
      <c r="B382" s="30">
        <v>3</v>
      </c>
      <c r="C382" s="468">
        <v>0.87289433384379789</v>
      </c>
      <c r="D382" s="30">
        <v>5</v>
      </c>
      <c r="E382" s="312">
        <v>0.82424242424242422</v>
      </c>
      <c r="F382" s="48">
        <v>122</v>
      </c>
      <c r="G382" s="50" t="s">
        <v>194</v>
      </c>
      <c r="H382" s="49">
        <v>15680</v>
      </c>
      <c r="I382" s="52">
        <v>3440976000</v>
      </c>
      <c r="J382" s="52">
        <v>219450</v>
      </c>
      <c r="K382" s="12">
        <v>1642009600</v>
      </c>
      <c r="L382" s="40" t="s">
        <v>94</v>
      </c>
      <c r="M382" s="53">
        <v>1425</v>
      </c>
      <c r="N382" s="40" t="s">
        <v>288</v>
      </c>
      <c r="O382" s="54">
        <v>1280</v>
      </c>
      <c r="P382" s="55">
        <v>680</v>
      </c>
    </row>
    <row r="383" spans="1:16" ht="14.25" customHeight="1" x14ac:dyDescent="0.15">
      <c r="A383" s="44">
        <v>745</v>
      </c>
      <c r="B383" s="30">
        <v>3</v>
      </c>
      <c r="C383" s="200">
        <v>0.87289433384379789</v>
      </c>
      <c r="D383" s="30">
        <v>6</v>
      </c>
      <c r="E383" s="86">
        <v>0.78181818181818186</v>
      </c>
      <c r="F383" s="48">
        <v>122</v>
      </c>
      <c r="G383" s="50" t="s">
        <v>194</v>
      </c>
      <c r="H383" s="49">
        <v>15680</v>
      </c>
      <c r="I383" s="52">
        <v>3440976000</v>
      </c>
      <c r="J383" s="52">
        <v>219450</v>
      </c>
      <c r="K383" s="12">
        <v>1557494400</v>
      </c>
      <c r="L383" s="40" t="s">
        <v>94</v>
      </c>
      <c r="M383" s="53">
        <v>1425</v>
      </c>
      <c r="N383" s="40" t="s">
        <v>64</v>
      </c>
      <c r="O383" s="54">
        <v>1335</v>
      </c>
      <c r="P383" s="55">
        <v>645</v>
      </c>
    </row>
    <row r="384" spans="1:16" ht="14.25" customHeight="1" x14ac:dyDescent="0.15">
      <c r="A384" s="44">
        <v>641</v>
      </c>
      <c r="B384" s="30">
        <v>2</v>
      </c>
      <c r="C384" s="45">
        <v>0.98014888337468986</v>
      </c>
      <c r="D384" s="30">
        <v>2</v>
      </c>
      <c r="E384" s="47">
        <v>0.97560975609756095</v>
      </c>
      <c r="F384" s="48">
        <v>106</v>
      </c>
      <c r="G384" s="50" t="s">
        <v>176</v>
      </c>
      <c r="H384" s="49">
        <v>17200</v>
      </c>
      <c r="I384" s="52">
        <v>3770670000</v>
      </c>
      <c r="J384" s="52">
        <v>219225</v>
      </c>
      <c r="K384" s="12">
        <v>1909200000</v>
      </c>
      <c r="L384" s="40" t="s">
        <v>274</v>
      </c>
      <c r="M384" s="53">
        <v>1312.5</v>
      </c>
      <c r="N384" s="107" t="s">
        <v>342</v>
      </c>
      <c r="O384" s="54">
        <v>1481.25</v>
      </c>
      <c r="P384" s="55">
        <v>750</v>
      </c>
    </row>
    <row r="385" spans="1:21" ht="14.25" customHeight="1" x14ac:dyDescent="0.15">
      <c r="A385" s="44">
        <v>564</v>
      </c>
      <c r="B385" s="30">
        <v>8</v>
      </c>
      <c r="C385" s="45">
        <v>0.62991202346041053</v>
      </c>
      <c r="D385" s="30">
        <v>7</v>
      </c>
      <c r="E385" s="469">
        <v>0.71510791366906479</v>
      </c>
      <c r="F385" s="48">
        <v>94</v>
      </c>
      <c r="G385" s="50" t="s">
        <v>164</v>
      </c>
      <c r="H385" s="49">
        <v>18720</v>
      </c>
      <c r="I385" s="52">
        <v>4101477120</v>
      </c>
      <c r="J385" s="52">
        <v>219096</v>
      </c>
      <c r="K385" s="12">
        <v>1897983360</v>
      </c>
      <c r="L385" s="40" t="s">
        <v>244</v>
      </c>
      <c r="M385" s="53">
        <v>994</v>
      </c>
      <c r="N385" s="40" t="s">
        <v>281</v>
      </c>
      <c r="O385" s="54">
        <v>1074</v>
      </c>
      <c r="P385" s="55">
        <v>497</v>
      </c>
    </row>
    <row r="386" spans="1:21" ht="14.25" customHeight="1" x14ac:dyDescent="0.15">
      <c r="A386">
        <v>850</v>
      </c>
      <c r="B386" s="28">
        <v>3</v>
      </c>
      <c r="C386" s="29">
        <v>0.76045627376425851</v>
      </c>
      <c r="D386" s="31">
        <v>4</v>
      </c>
      <c r="E386" s="33">
        <v>0.71450094161958566</v>
      </c>
      <c r="F386" s="35">
        <v>142</v>
      </c>
      <c r="G386" s="35" t="s">
        <v>218</v>
      </c>
      <c r="H386" s="36">
        <v>25920</v>
      </c>
      <c r="I386" s="37">
        <v>5660928000</v>
      </c>
      <c r="J386" s="38">
        <v>218400</v>
      </c>
      <c r="K386" s="39">
        <v>2237245920</v>
      </c>
      <c r="L386" s="40" t="s">
        <v>102</v>
      </c>
      <c r="M386" s="35">
        <v>1200</v>
      </c>
      <c r="N386" s="40" t="s">
        <v>307</v>
      </c>
      <c r="O386" s="28">
        <v>1108</v>
      </c>
      <c r="P386" s="28">
        <v>474.25</v>
      </c>
    </row>
    <row r="387" spans="1:21" ht="14.25" customHeight="1" x14ac:dyDescent="0.15">
      <c r="A387">
        <v>851</v>
      </c>
      <c r="B387" s="28">
        <v>3</v>
      </c>
      <c r="C387" s="29">
        <v>0.76045627376425851</v>
      </c>
      <c r="D387" s="31">
        <v>6</v>
      </c>
      <c r="E387" s="33">
        <v>0.61468926553672321</v>
      </c>
      <c r="F387" s="35">
        <v>142</v>
      </c>
      <c r="G387" s="35" t="s">
        <v>218</v>
      </c>
      <c r="H387" s="36">
        <v>25920</v>
      </c>
      <c r="I387" s="37">
        <v>5660928000</v>
      </c>
      <c r="J387" s="38">
        <v>218400</v>
      </c>
      <c r="K387" s="39">
        <v>1924715520</v>
      </c>
      <c r="L387" s="40" t="s">
        <v>102</v>
      </c>
      <c r="M387" s="35">
        <v>1200</v>
      </c>
      <c r="N387" s="40" t="s">
        <v>315</v>
      </c>
      <c r="O387" s="28">
        <v>1200</v>
      </c>
      <c r="P387" s="28">
        <v>408</v>
      </c>
    </row>
    <row r="388" spans="1:21" ht="14.25" customHeight="1" x14ac:dyDescent="0.15">
      <c r="A388" s="143">
        <v>439</v>
      </c>
      <c r="B388" s="144">
        <v>3</v>
      </c>
      <c r="C388" s="367">
        <v>0.86987270155586982</v>
      </c>
      <c r="D388" s="144">
        <v>8</v>
      </c>
      <c r="E388" s="470">
        <v>0.69565217391304346</v>
      </c>
      <c r="F388" s="147">
        <v>75</v>
      </c>
      <c r="G388" s="148" t="s">
        <v>131</v>
      </c>
      <c r="H388" s="149">
        <v>17160</v>
      </c>
      <c r="I388" s="150">
        <v>3746457000</v>
      </c>
      <c r="J388" s="150">
        <v>218325</v>
      </c>
      <c r="K388" s="151">
        <v>1462032000</v>
      </c>
      <c r="L388" s="122" t="s">
        <v>254</v>
      </c>
      <c r="M388" s="152">
        <v>1357.5</v>
      </c>
      <c r="N388" s="122" t="s">
        <v>309</v>
      </c>
      <c r="O388" s="154">
        <v>1537.5</v>
      </c>
      <c r="P388" s="155">
        <v>600</v>
      </c>
      <c r="Q388" s="112"/>
      <c r="R388" s="112"/>
      <c r="S388" s="112"/>
      <c r="T388" s="112"/>
      <c r="U388" s="112"/>
    </row>
    <row r="389" spans="1:21" ht="14.25" customHeight="1" x14ac:dyDescent="0.15">
      <c r="A389" s="44">
        <v>737</v>
      </c>
      <c r="B389" s="30">
        <v>8</v>
      </c>
      <c r="C389" s="262">
        <v>0.59707835325365211</v>
      </c>
      <c r="D389" s="30">
        <v>4</v>
      </c>
      <c r="E389" s="471">
        <v>0.86618375905451772</v>
      </c>
      <c r="F389" s="48">
        <v>121</v>
      </c>
      <c r="G389" s="50" t="s">
        <v>149</v>
      </c>
      <c r="H389" s="49">
        <v>23040</v>
      </c>
      <c r="I389" s="52">
        <v>5024010240</v>
      </c>
      <c r="J389" s="52">
        <v>218056</v>
      </c>
      <c r="K389" s="12">
        <v>2538823680</v>
      </c>
      <c r="L389" s="107" t="s">
        <v>259</v>
      </c>
      <c r="M389" s="53">
        <v>1080</v>
      </c>
      <c r="N389" s="40" t="s">
        <v>310</v>
      </c>
      <c r="O389" s="54">
        <v>1124</v>
      </c>
      <c r="P389" s="55">
        <v>568</v>
      </c>
    </row>
    <row r="390" spans="1:21" ht="14.25" customHeight="1" x14ac:dyDescent="0.15">
      <c r="A390" s="44">
        <v>611</v>
      </c>
      <c r="B390" s="30">
        <v>3</v>
      </c>
      <c r="C390" s="165">
        <v>0.89645061728395059</v>
      </c>
      <c r="D390" s="30">
        <v>1</v>
      </c>
      <c r="E390" s="472">
        <v>1</v>
      </c>
      <c r="F390" s="48">
        <v>101</v>
      </c>
      <c r="G390" s="50" t="s">
        <v>172</v>
      </c>
      <c r="H390" s="49">
        <v>20880</v>
      </c>
      <c r="I390" s="52">
        <v>4548447000</v>
      </c>
      <c r="J390" s="52">
        <v>217837.5</v>
      </c>
      <c r="K390" s="12">
        <v>2091393000</v>
      </c>
      <c r="L390" s="40" t="s">
        <v>259</v>
      </c>
      <c r="M390" s="53">
        <v>1080</v>
      </c>
      <c r="N390" s="40" t="s">
        <v>182</v>
      </c>
      <c r="O390" s="54">
        <v>1452.25</v>
      </c>
      <c r="P390" s="55">
        <v>667.75</v>
      </c>
    </row>
    <row r="391" spans="1:21" ht="14.25" customHeight="1" x14ac:dyDescent="0.15">
      <c r="A391" s="44">
        <v>330</v>
      </c>
      <c r="B391" s="30">
        <v>3</v>
      </c>
      <c r="C391" s="473">
        <v>0.85152838427947597</v>
      </c>
      <c r="D391" s="30">
        <v>2</v>
      </c>
      <c r="E391" s="394">
        <v>0.97014925373134331</v>
      </c>
      <c r="F391" s="48">
        <v>57</v>
      </c>
      <c r="G391" s="50" t="s">
        <v>112</v>
      </c>
      <c r="H391" s="49">
        <v>19500</v>
      </c>
      <c r="I391" s="52">
        <v>4230281250</v>
      </c>
      <c r="J391" s="52">
        <v>216937.5</v>
      </c>
      <c r="K391" s="12">
        <v>1692112500</v>
      </c>
      <c r="L391" s="40" t="s">
        <v>246</v>
      </c>
      <c r="M391" s="53">
        <v>1037.5</v>
      </c>
      <c r="N391" s="40" t="s">
        <v>303</v>
      </c>
      <c r="O391" s="54">
        <v>1218.75</v>
      </c>
      <c r="P391" s="55">
        <v>487.5</v>
      </c>
    </row>
    <row r="392" spans="1:21" ht="14.25" customHeight="1" x14ac:dyDescent="0.15">
      <c r="A392" s="44">
        <v>677</v>
      </c>
      <c r="B392" s="30">
        <v>6</v>
      </c>
      <c r="C392" s="141">
        <v>0.77333333333333332</v>
      </c>
      <c r="D392" s="30">
        <v>6</v>
      </c>
      <c r="E392" s="353">
        <v>0.7471074380165289</v>
      </c>
      <c r="F392" s="48">
        <v>112</v>
      </c>
      <c r="G392" s="50" t="s">
        <v>185</v>
      </c>
      <c r="H392" s="49">
        <v>33600</v>
      </c>
      <c r="I392" s="52">
        <v>7278768000</v>
      </c>
      <c r="J392" s="52">
        <v>216630</v>
      </c>
      <c r="K392" s="12">
        <v>3151344000</v>
      </c>
      <c r="L392" s="40" t="s">
        <v>274</v>
      </c>
      <c r="M392" s="53">
        <v>1050</v>
      </c>
      <c r="N392" s="40" t="s">
        <v>285</v>
      </c>
      <c r="O392" s="54">
        <v>1305</v>
      </c>
      <c r="P392" s="55">
        <v>565</v>
      </c>
    </row>
    <row r="393" spans="1:21" ht="14.25" customHeight="1" x14ac:dyDescent="0.15">
      <c r="A393" s="44">
        <v>599</v>
      </c>
      <c r="B393" s="30">
        <v>4</v>
      </c>
      <c r="C393" s="474">
        <v>0.93687451886066209</v>
      </c>
      <c r="D393" s="30">
        <v>6</v>
      </c>
      <c r="E393" s="457">
        <v>0.78123504068932503</v>
      </c>
      <c r="F393" s="48">
        <v>99</v>
      </c>
      <c r="G393" s="50" t="s">
        <v>170</v>
      </c>
      <c r="H393" s="49">
        <v>18480</v>
      </c>
      <c r="I393" s="52">
        <v>4003248480</v>
      </c>
      <c r="J393" s="52">
        <v>216626</v>
      </c>
      <c r="K393" s="12">
        <v>1342091520</v>
      </c>
      <c r="L393" s="40" t="s">
        <v>254</v>
      </c>
      <c r="M393" s="53">
        <v>1086</v>
      </c>
      <c r="N393" s="40" t="s">
        <v>330</v>
      </c>
      <c r="O393" s="54">
        <v>1217</v>
      </c>
      <c r="P393" s="55">
        <v>408</v>
      </c>
    </row>
    <row r="394" spans="1:21" ht="14.25" customHeight="1" x14ac:dyDescent="0.15">
      <c r="A394" s="44">
        <v>435</v>
      </c>
      <c r="B394" s="30">
        <v>4</v>
      </c>
      <c r="C394" s="45">
        <v>0.86280056577086284</v>
      </c>
      <c r="D394" s="30">
        <v>6</v>
      </c>
      <c r="E394" s="99">
        <v>0.8</v>
      </c>
      <c r="F394" s="48">
        <v>75</v>
      </c>
      <c r="G394" s="50" t="s">
        <v>131</v>
      </c>
      <c r="H394" s="49">
        <v>17160</v>
      </c>
      <c r="I394" s="52">
        <v>3715998000</v>
      </c>
      <c r="J394" s="52">
        <v>216550</v>
      </c>
      <c r="K394" s="12">
        <v>1681336800</v>
      </c>
      <c r="L394" s="40" t="s">
        <v>263</v>
      </c>
      <c r="M394" s="53">
        <v>1095</v>
      </c>
      <c r="N394" s="40" t="s">
        <v>289</v>
      </c>
      <c r="O394" s="54">
        <v>1525</v>
      </c>
      <c r="P394" s="55">
        <v>690</v>
      </c>
    </row>
    <row r="395" spans="1:21" ht="14.25" customHeight="1" x14ac:dyDescent="0.15">
      <c r="A395" s="44">
        <v>442</v>
      </c>
      <c r="B395" s="30">
        <v>4</v>
      </c>
      <c r="C395" s="412">
        <v>0.86280056577086284</v>
      </c>
      <c r="D395" s="30">
        <v>3</v>
      </c>
      <c r="E395" s="47">
        <v>0.98550724637681164</v>
      </c>
      <c r="F395" s="48">
        <v>75</v>
      </c>
      <c r="G395" s="50" t="s">
        <v>131</v>
      </c>
      <c r="H395" s="49">
        <v>17160</v>
      </c>
      <c r="I395" s="52">
        <v>3715998000</v>
      </c>
      <c r="J395" s="52">
        <v>216550</v>
      </c>
      <c r="K395" s="12">
        <v>2071212000</v>
      </c>
      <c r="L395" s="107" t="s">
        <v>270</v>
      </c>
      <c r="M395" s="53">
        <v>1387.5</v>
      </c>
      <c r="N395" s="40" t="s">
        <v>309</v>
      </c>
      <c r="O395" s="54">
        <v>1525</v>
      </c>
      <c r="P395" s="55">
        <v>850</v>
      </c>
    </row>
    <row r="396" spans="1:21" ht="14.25" customHeight="1" x14ac:dyDescent="0.15">
      <c r="A396" s="44">
        <v>161</v>
      </c>
      <c r="B396" s="30">
        <v>2</v>
      </c>
      <c r="C396" s="475">
        <v>0.96642120765832107</v>
      </c>
      <c r="D396" s="30">
        <v>5</v>
      </c>
      <c r="E396" s="411">
        <v>0.83083511777301933</v>
      </c>
      <c r="F396" s="48">
        <v>30</v>
      </c>
      <c r="G396" s="50" t="s">
        <v>75</v>
      </c>
      <c r="H396" s="49">
        <v>19040</v>
      </c>
      <c r="I396" s="52">
        <v>4123035840</v>
      </c>
      <c r="J396" s="52">
        <v>216546</v>
      </c>
      <c r="K396" s="12">
        <v>1218940800</v>
      </c>
      <c r="L396" s="40" t="s">
        <v>102</v>
      </c>
      <c r="M396" s="53">
        <v>1200</v>
      </c>
      <c r="N396" s="40" t="s">
        <v>208</v>
      </c>
      <c r="O396" s="54">
        <v>1640.5</v>
      </c>
      <c r="P396" s="55">
        <v>485</v>
      </c>
    </row>
    <row r="397" spans="1:21" ht="14.25" customHeight="1" x14ac:dyDescent="0.15">
      <c r="A397" s="44">
        <v>43</v>
      </c>
      <c r="B397" s="30">
        <v>4</v>
      </c>
      <c r="C397" s="57">
        <v>0.79681274900398402</v>
      </c>
      <c r="D397" s="30">
        <v>1</v>
      </c>
      <c r="E397" s="47">
        <v>1</v>
      </c>
      <c r="F397" s="48">
        <v>8</v>
      </c>
      <c r="G397" s="50" t="s">
        <v>43</v>
      </c>
      <c r="H397" s="49">
        <v>20768</v>
      </c>
      <c r="I397" s="52">
        <v>4485888000</v>
      </c>
      <c r="J397" s="52">
        <v>216000</v>
      </c>
      <c r="K397" s="12">
        <v>1562584320</v>
      </c>
      <c r="L397" s="40" t="s">
        <v>142</v>
      </c>
      <c r="M397" s="53">
        <v>1500</v>
      </c>
      <c r="N397" s="40" t="s">
        <v>304</v>
      </c>
      <c r="O397" s="54">
        <v>1228.75</v>
      </c>
      <c r="P397" s="55">
        <v>522.5</v>
      </c>
    </row>
    <row r="398" spans="1:21" ht="14.25" customHeight="1" x14ac:dyDescent="0.15">
      <c r="A398" s="44">
        <v>612</v>
      </c>
      <c r="B398" s="30">
        <v>4</v>
      </c>
      <c r="C398" s="476">
        <v>0.88888888888888884</v>
      </c>
      <c r="D398" s="30">
        <v>3</v>
      </c>
      <c r="E398" s="477">
        <v>0.86259827779857734</v>
      </c>
      <c r="F398" s="48">
        <v>101</v>
      </c>
      <c r="G398" s="50" t="s">
        <v>172</v>
      </c>
      <c r="H398" s="49">
        <v>20880</v>
      </c>
      <c r="I398" s="52">
        <v>4510080000</v>
      </c>
      <c r="J398" s="52">
        <v>216000</v>
      </c>
      <c r="K398" s="12">
        <v>1804032000</v>
      </c>
      <c r="L398" s="40" t="s">
        <v>259</v>
      </c>
      <c r="M398" s="53">
        <v>1080</v>
      </c>
      <c r="N398" s="40" t="s">
        <v>54</v>
      </c>
      <c r="O398" s="54">
        <v>1440</v>
      </c>
      <c r="P398" s="55">
        <v>576</v>
      </c>
    </row>
    <row r="399" spans="1:21" ht="14.25" customHeight="1" x14ac:dyDescent="0.15">
      <c r="A399" s="44">
        <v>515</v>
      </c>
      <c r="B399" s="30">
        <v>3</v>
      </c>
      <c r="C399" s="448">
        <v>0.78510638297872337</v>
      </c>
      <c r="D399" s="30">
        <v>6</v>
      </c>
      <c r="E399" s="293">
        <v>0.68983050847457628</v>
      </c>
      <c r="F399" s="48">
        <v>87</v>
      </c>
      <c r="G399" s="50" t="s">
        <v>148</v>
      </c>
      <c r="H399" s="49">
        <v>34560</v>
      </c>
      <c r="I399" s="52">
        <v>7460294400</v>
      </c>
      <c r="J399" s="52">
        <v>215865</v>
      </c>
      <c r="K399" s="12">
        <v>2742854400</v>
      </c>
      <c r="L399" s="40" t="s">
        <v>203</v>
      </c>
      <c r="M399" s="53">
        <v>1383.75</v>
      </c>
      <c r="N399" s="40" t="s">
        <v>337</v>
      </c>
      <c r="O399" s="54">
        <v>952.5</v>
      </c>
      <c r="P399" s="55">
        <v>508.75</v>
      </c>
    </row>
    <row r="400" spans="1:21" ht="14.25" customHeight="1" x14ac:dyDescent="0.15">
      <c r="A400" s="44">
        <v>516</v>
      </c>
      <c r="B400" s="30">
        <v>3</v>
      </c>
      <c r="C400" s="478">
        <v>0.78510638297872337</v>
      </c>
      <c r="D400" s="30">
        <v>5</v>
      </c>
      <c r="E400" s="211">
        <v>0.7779661016949152</v>
      </c>
      <c r="F400" s="48">
        <v>87</v>
      </c>
      <c r="G400" s="50" t="s">
        <v>148</v>
      </c>
      <c r="H400" s="49">
        <v>34560</v>
      </c>
      <c r="I400" s="52">
        <v>7460294400</v>
      </c>
      <c r="J400" s="52">
        <v>215865</v>
      </c>
      <c r="K400" s="12">
        <v>3093292800</v>
      </c>
      <c r="L400" s="40" t="s">
        <v>203</v>
      </c>
      <c r="M400" s="53">
        <v>1383.75</v>
      </c>
      <c r="N400" s="40" t="s">
        <v>304</v>
      </c>
      <c r="O400" s="54">
        <v>1223.75</v>
      </c>
      <c r="P400" s="55">
        <v>573.75</v>
      </c>
    </row>
    <row r="401" spans="1:21" ht="14.25" customHeight="1" x14ac:dyDescent="0.15">
      <c r="A401" s="44">
        <v>336</v>
      </c>
      <c r="B401" s="30">
        <v>4</v>
      </c>
      <c r="C401" s="479">
        <v>0.87141506460762685</v>
      </c>
      <c r="D401" s="30">
        <v>3</v>
      </c>
      <c r="E401" s="171">
        <v>0.82568807339449546</v>
      </c>
      <c r="F401" s="48">
        <v>58</v>
      </c>
      <c r="G401" s="50" t="s">
        <v>113</v>
      </c>
      <c r="H401" s="49">
        <v>12100</v>
      </c>
      <c r="I401" s="52">
        <v>2609607000</v>
      </c>
      <c r="J401" s="52">
        <v>215670</v>
      </c>
      <c r="K401" s="12">
        <v>1061775000</v>
      </c>
      <c r="L401" s="40" t="s">
        <v>108</v>
      </c>
      <c r="M401" s="53">
        <v>1187.5</v>
      </c>
      <c r="N401" s="40" t="s">
        <v>347</v>
      </c>
      <c r="O401" s="54">
        <v>1382.5</v>
      </c>
      <c r="P401" s="55">
        <v>562.5</v>
      </c>
    </row>
    <row r="402" spans="1:21" ht="14.25" customHeight="1" x14ac:dyDescent="0.15">
      <c r="A402" s="44">
        <v>61</v>
      </c>
      <c r="B402" s="30">
        <v>3</v>
      </c>
      <c r="C402" s="132">
        <v>0.86909090909090914</v>
      </c>
      <c r="D402" s="30">
        <v>5</v>
      </c>
      <c r="E402" s="400">
        <v>0.68580542264752786</v>
      </c>
      <c r="F402" s="48">
        <v>12</v>
      </c>
      <c r="G402" s="50" t="s">
        <v>47</v>
      </c>
      <c r="H402" s="49">
        <v>17280</v>
      </c>
      <c r="I402" s="52">
        <v>3716928000</v>
      </c>
      <c r="J402" s="52">
        <v>215100</v>
      </c>
      <c r="K402" s="12">
        <v>1337472000</v>
      </c>
      <c r="L402" s="40" t="s">
        <v>242</v>
      </c>
      <c r="M402" s="53">
        <v>1387.5</v>
      </c>
      <c r="N402" s="40" t="s">
        <v>329</v>
      </c>
      <c r="O402" s="54">
        <v>1493.75</v>
      </c>
      <c r="P402" s="55">
        <v>537.5</v>
      </c>
    </row>
    <row r="403" spans="1:21" ht="14.25" customHeight="1" x14ac:dyDescent="0.15">
      <c r="A403" s="44">
        <v>459</v>
      </c>
      <c r="B403" s="30">
        <v>6</v>
      </c>
      <c r="C403" s="380">
        <v>0.671875</v>
      </c>
      <c r="D403" s="30">
        <v>4</v>
      </c>
      <c r="E403" s="65">
        <v>0.69803921568627447</v>
      </c>
      <c r="F403" s="48">
        <v>78</v>
      </c>
      <c r="G403" s="50" t="s">
        <v>135</v>
      </c>
      <c r="H403" s="49">
        <v>22100</v>
      </c>
      <c r="I403" s="52">
        <v>4751500000</v>
      </c>
      <c r="J403" s="52">
        <v>215000</v>
      </c>
      <c r="K403" s="12">
        <v>1966900000</v>
      </c>
      <c r="L403" s="40" t="s">
        <v>246</v>
      </c>
      <c r="M403" s="53">
        <v>830</v>
      </c>
      <c r="N403" s="40" t="s">
        <v>296</v>
      </c>
      <c r="O403" s="54">
        <v>1075</v>
      </c>
      <c r="P403" s="55">
        <v>445</v>
      </c>
    </row>
    <row r="404" spans="1:21" ht="14.25" customHeight="1" x14ac:dyDescent="0.15">
      <c r="A404" s="44">
        <v>561</v>
      </c>
      <c r="B404" s="30">
        <v>6</v>
      </c>
      <c r="C404" s="480">
        <v>0.73313782991202348</v>
      </c>
      <c r="D404" s="30">
        <v>6</v>
      </c>
      <c r="E404" s="343">
        <v>0.61151079136690645</v>
      </c>
      <c r="F404" s="48">
        <v>93</v>
      </c>
      <c r="G404" s="50" t="s">
        <v>162</v>
      </c>
      <c r="H404" s="49">
        <v>10620</v>
      </c>
      <c r="I404" s="52">
        <v>2283300000</v>
      </c>
      <c r="J404" s="52">
        <v>215000</v>
      </c>
      <c r="K404" s="12">
        <v>776322000</v>
      </c>
      <c r="L404" s="40" t="s">
        <v>251</v>
      </c>
      <c r="M404" s="53">
        <v>1250</v>
      </c>
      <c r="N404" s="40" t="s">
        <v>281</v>
      </c>
      <c r="O404" s="54">
        <v>1180</v>
      </c>
      <c r="P404" s="55">
        <v>425</v>
      </c>
    </row>
    <row r="405" spans="1:21" ht="14.25" customHeight="1" x14ac:dyDescent="0.15">
      <c r="A405" s="44">
        <v>267</v>
      </c>
      <c r="B405" s="30">
        <v>5</v>
      </c>
      <c r="C405" s="271">
        <v>0.66666666666666663</v>
      </c>
      <c r="D405" s="30">
        <v>5</v>
      </c>
      <c r="E405" s="481">
        <v>0.75</v>
      </c>
      <c r="F405" s="48">
        <v>47</v>
      </c>
      <c r="G405" s="50" t="s">
        <v>98</v>
      </c>
      <c r="H405" s="49">
        <v>20400</v>
      </c>
      <c r="I405" s="52">
        <v>4378860000</v>
      </c>
      <c r="J405" s="52">
        <v>214650</v>
      </c>
      <c r="K405" s="12">
        <v>1301265000</v>
      </c>
      <c r="L405" s="40" t="s">
        <v>240</v>
      </c>
      <c r="M405" s="53">
        <v>937.5</v>
      </c>
      <c r="N405" s="40" t="s">
        <v>330</v>
      </c>
      <c r="O405" s="54">
        <v>1325</v>
      </c>
      <c r="P405" s="55">
        <v>393.75</v>
      </c>
    </row>
    <row r="406" spans="1:21" ht="14.25" customHeight="1" x14ac:dyDescent="0.15">
      <c r="A406" s="44">
        <v>842</v>
      </c>
      <c r="B406" s="30">
        <v>3</v>
      </c>
      <c r="C406" s="311">
        <v>0.7164866581956798</v>
      </c>
      <c r="D406" s="30">
        <v>1</v>
      </c>
      <c r="E406" s="127">
        <v>1</v>
      </c>
      <c r="F406" s="48">
        <v>141</v>
      </c>
      <c r="G406" s="50" t="s">
        <v>217</v>
      </c>
      <c r="H406" s="49">
        <v>22800</v>
      </c>
      <c r="I406" s="52">
        <v>4885413000</v>
      </c>
      <c r="J406" s="52">
        <v>214272.5</v>
      </c>
      <c r="K406" s="12">
        <v>2054451000</v>
      </c>
      <c r="L406" s="40" t="s">
        <v>254</v>
      </c>
      <c r="M406" s="53">
        <v>1086</v>
      </c>
      <c r="N406" s="40" t="s">
        <v>334</v>
      </c>
      <c r="O406" s="54">
        <v>1127.75</v>
      </c>
      <c r="P406" s="55">
        <v>474.25</v>
      </c>
    </row>
    <row r="407" spans="1:21" ht="14.25" customHeight="1" x14ac:dyDescent="0.15">
      <c r="A407" s="44">
        <v>25</v>
      </c>
      <c r="B407" s="30">
        <v>4</v>
      </c>
      <c r="C407" s="307">
        <v>0.84305074062401508</v>
      </c>
      <c r="D407" s="30">
        <v>2</v>
      </c>
      <c r="E407" s="482">
        <v>0.97247706422018354</v>
      </c>
      <c r="F407" s="48">
        <v>5</v>
      </c>
      <c r="G407" s="50" t="s">
        <v>38</v>
      </c>
      <c r="H407" s="49">
        <v>16240</v>
      </c>
      <c r="I407" s="52">
        <v>3475360000</v>
      </c>
      <c r="J407" s="52">
        <v>214000</v>
      </c>
      <c r="K407" s="12">
        <v>1721440000</v>
      </c>
      <c r="L407" s="40" t="s">
        <v>108</v>
      </c>
      <c r="M407" s="53">
        <v>1187.5</v>
      </c>
      <c r="N407" s="40" t="s">
        <v>339</v>
      </c>
      <c r="O407" s="54">
        <v>1337.5</v>
      </c>
      <c r="P407" s="55">
        <v>662.5</v>
      </c>
    </row>
    <row r="408" spans="1:21" ht="14.25" customHeight="1" x14ac:dyDescent="0.15">
      <c r="A408" s="143">
        <v>530</v>
      </c>
      <c r="B408" s="144">
        <v>8</v>
      </c>
      <c r="C408" s="175">
        <v>0.72685539403213462</v>
      </c>
      <c r="D408" s="144">
        <v>4</v>
      </c>
      <c r="E408" s="483">
        <v>0.91287878787878785</v>
      </c>
      <c r="F408" s="147">
        <v>89</v>
      </c>
      <c r="G408" s="148" t="s">
        <v>152</v>
      </c>
      <c r="H408" s="149">
        <v>39480</v>
      </c>
      <c r="I408" s="150">
        <v>8438850000</v>
      </c>
      <c r="J408" s="150">
        <v>213750</v>
      </c>
      <c r="K408" s="151">
        <v>4281606000</v>
      </c>
      <c r="L408" s="122" t="s">
        <v>132</v>
      </c>
      <c r="M408" s="152">
        <v>1187.5</v>
      </c>
      <c r="N408" s="122" t="s">
        <v>281</v>
      </c>
      <c r="O408" s="154">
        <v>1147.5</v>
      </c>
      <c r="P408" s="155">
        <v>602.5</v>
      </c>
      <c r="Q408" s="112"/>
      <c r="R408" s="112"/>
      <c r="S408" s="112"/>
      <c r="T408" s="112"/>
      <c r="U408" s="112"/>
    </row>
    <row r="409" spans="1:21" ht="14.25" customHeight="1" x14ac:dyDescent="0.15">
      <c r="A409" s="44">
        <v>29</v>
      </c>
      <c r="B409" s="30">
        <v>5</v>
      </c>
      <c r="C409" s="307">
        <v>0.8414749448471478</v>
      </c>
      <c r="D409" s="30">
        <v>5</v>
      </c>
      <c r="E409" s="67">
        <v>0.71339449541284405</v>
      </c>
      <c r="F409" s="48">
        <v>5</v>
      </c>
      <c r="G409" s="50" t="s">
        <v>38</v>
      </c>
      <c r="H409" s="49">
        <v>16240</v>
      </c>
      <c r="I409" s="52">
        <v>3468864000</v>
      </c>
      <c r="J409" s="52">
        <v>213600</v>
      </c>
      <c r="K409" s="12">
        <v>1262822400</v>
      </c>
      <c r="L409" s="40" t="s">
        <v>258</v>
      </c>
      <c r="M409" s="53">
        <v>1200</v>
      </c>
      <c r="N409" s="40" t="s">
        <v>332</v>
      </c>
      <c r="O409" s="54">
        <v>1335</v>
      </c>
      <c r="P409" s="55">
        <v>486</v>
      </c>
    </row>
    <row r="410" spans="1:21" ht="14.25" customHeight="1" x14ac:dyDescent="0.15">
      <c r="A410" s="44">
        <v>279</v>
      </c>
      <c r="B410" s="30">
        <v>5</v>
      </c>
      <c r="C410" s="45">
        <v>0.7185454545454546</v>
      </c>
      <c r="D410" s="30">
        <v>2</v>
      </c>
      <c r="E410" s="47">
        <v>0.84210526315789469</v>
      </c>
      <c r="F410" s="48">
        <v>49</v>
      </c>
      <c r="G410" s="50" t="s">
        <v>100</v>
      </c>
      <c r="H410" s="49">
        <v>21560</v>
      </c>
      <c r="I410" s="52">
        <v>4579775200</v>
      </c>
      <c r="J410" s="52">
        <v>212420</v>
      </c>
      <c r="K410" s="12">
        <v>2447491200</v>
      </c>
      <c r="L410" s="40" t="s">
        <v>62</v>
      </c>
      <c r="M410" s="53">
        <v>990</v>
      </c>
      <c r="N410" s="40" t="s">
        <v>56</v>
      </c>
      <c r="O410" s="54">
        <v>1235</v>
      </c>
      <c r="P410" s="55">
        <v>660</v>
      </c>
    </row>
    <row r="411" spans="1:21" ht="14.25" customHeight="1" x14ac:dyDescent="0.15">
      <c r="A411" s="44">
        <v>100</v>
      </c>
      <c r="B411" s="30">
        <v>2</v>
      </c>
      <c r="C411" s="484">
        <v>0.81152125279642062</v>
      </c>
      <c r="D411" s="30">
        <v>6</v>
      </c>
      <c r="E411" s="485">
        <v>0.71395348837209305</v>
      </c>
      <c r="F411" s="48">
        <v>20</v>
      </c>
      <c r="G411" s="50" t="s">
        <v>63</v>
      </c>
      <c r="H411" s="49">
        <v>16500</v>
      </c>
      <c r="I411" s="52">
        <v>3495459000</v>
      </c>
      <c r="J411" s="52">
        <v>211846</v>
      </c>
      <c r="K411" s="12">
        <v>1109344500</v>
      </c>
      <c r="L411" s="40" t="s">
        <v>102</v>
      </c>
      <c r="M411" s="53">
        <v>1200</v>
      </c>
      <c r="N411" s="40" t="s">
        <v>346</v>
      </c>
      <c r="O411" s="54">
        <v>1451</v>
      </c>
      <c r="P411" s="55">
        <v>460.5</v>
      </c>
    </row>
    <row r="412" spans="1:21" ht="14.25" customHeight="1" x14ac:dyDescent="0.15">
      <c r="A412" s="44">
        <v>400</v>
      </c>
      <c r="B412" s="30">
        <v>5</v>
      </c>
      <c r="C412" s="486">
        <v>0.80405405405405406</v>
      </c>
      <c r="D412" s="30">
        <v>6</v>
      </c>
      <c r="E412" s="487">
        <v>0.60183486238532113</v>
      </c>
      <c r="F412" s="48">
        <v>69</v>
      </c>
      <c r="G412" s="50" t="s">
        <v>125</v>
      </c>
      <c r="H412" s="49">
        <v>7800</v>
      </c>
      <c r="I412" s="52">
        <v>1649875500</v>
      </c>
      <c r="J412" s="52">
        <v>211522.5</v>
      </c>
      <c r="K412" s="12">
        <v>505284000</v>
      </c>
      <c r="L412" s="40" t="s">
        <v>169</v>
      </c>
      <c r="M412" s="53">
        <v>1338.75</v>
      </c>
      <c r="N412" s="40" t="s">
        <v>280</v>
      </c>
      <c r="O412" s="54">
        <v>812.5</v>
      </c>
      <c r="P412" s="55">
        <v>410</v>
      </c>
    </row>
    <row r="413" spans="1:21" ht="14.25" customHeight="1" x14ac:dyDescent="0.15">
      <c r="A413" s="44">
        <v>814</v>
      </c>
      <c r="B413" s="30">
        <v>1</v>
      </c>
      <c r="C413" s="238">
        <v>1</v>
      </c>
      <c r="D413" s="30">
        <v>2</v>
      </c>
      <c r="E413" s="488">
        <v>0.94074074074074077</v>
      </c>
      <c r="F413" s="48">
        <v>137</v>
      </c>
      <c r="G413" s="50" t="s">
        <v>212</v>
      </c>
      <c r="H413" s="49">
        <v>20540</v>
      </c>
      <c r="I413" s="52">
        <v>4325724000</v>
      </c>
      <c r="J413" s="52">
        <v>210600</v>
      </c>
      <c r="K413" s="12">
        <v>2034692400</v>
      </c>
      <c r="L413" s="40" t="s">
        <v>259</v>
      </c>
      <c r="M413" s="53">
        <v>1350</v>
      </c>
      <c r="N413" s="40" t="s">
        <v>288</v>
      </c>
      <c r="O413" s="54">
        <v>1100</v>
      </c>
      <c r="P413" s="55">
        <v>635</v>
      </c>
    </row>
    <row r="414" spans="1:21" ht="14.25" customHeight="1" x14ac:dyDescent="0.15">
      <c r="A414" s="44">
        <v>815</v>
      </c>
      <c r="B414" s="30">
        <v>1</v>
      </c>
      <c r="C414" s="45">
        <v>1</v>
      </c>
      <c r="D414" s="30">
        <v>1</v>
      </c>
      <c r="E414" s="489">
        <v>1</v>
      </c>
      <c r="F414" s="48">
        <v>137</v>
      </c>
      <c r="G414" s="50" t="s">
        <v>212</v>
      </c>
      <c r="H414" s="49">
        <v>20540</v>
      </c>
      <c r="I414" s="52">
        <v>4325724000</v>
      </c>
      <c r="J414" s="52">
        <v>210600</v>
      </c>
      <c r="K414" s="12">
        <v>2162862000</v>
      </c>
      <c r="L414" s="40" t="s">
        <v>259</v>
      </c>
      <c r="M414" s="53">
        <v>1350</v>
      </c>
      <c r="N414" s="40" t="s">
        <v>329</v>
      </c>
      <c r="O414" s="54">
        <v>1305</v>
      </c>
      <c r="P414" s="55">
        <v>675</v>
      </c>
    </row>
    <row r="415" spans="1:21" ht="14.25" customHeight="1" x14ac:dyDescent="0.15">
      <c r="A415" s="44">
        <v>816</v>
      </c>
      <c r="B415" s="30">
        <v>1</v>
      </c>
      <c r="C415" s="290">
        <v>1</v>
      </c>
      <c r="D415" s="30">
        <v>3</v>
      </c>
      <c r="E415" s="488">
        <v>0.91851851851851851</v>
      </c>
      <c r="F415" s="48">
        <v>137</v>
      </c>
      <c r="G415" s="50" t="s">
        <v>212</v>
      </c>
      <c r="H415" s="49">
        <v>20540</v>
      </c>
      <c r="I415" s="52">
        <v>4325724000</v>
      </c>
      <c r="J415" s="52">
        <v>210600</v>
      </c>
      <c r="K415" s="12">
        <v>1986628800</v>
      </c>
      <c r="L415" s="40" t="s">
        <v>259</v>
      </c>
      <c r="M415" s="53">
        <v>1350</v>
      </c>
      <c r="N415" s="40" t="s">
        <v>292</v>
      </c>
      <c r="O415" s="54">
        <v>1275</v>
      </c>
      <c r="P415" s="55">
        <v>620</v>
      </c>
    </row>
    <row r="416" spans="1:21" ht="14.25" customHeight="1" x14ac:dyDescent="0.15">
      <c r="A416" s="44">
        <v>393</v>
      </c>
      <c r="B416" s="30">
        <v>6</v>
      </c>
      <c r="C416" s="165">
        <v>0.81888246628131023</v>
      </c>
      <c r="D416" s="30">
        <v>1</v>
      </c>
      <c r="E416" s="490">
        <v>1</v>
      </c>
      <c r="F416" s="48">
        <v>68</v>
      </c>
      <c r="G416" s="50" t="s">
        <v>124</v>
      </c>
      <c r="H416" s="49">
        <v>32400</v>
      </c>
      <c r="I416" s="52">
        <v>6816150000</v>
      </c>
      <c r="J416" s="52">
        <v>210375</v>
      </c>
      <c r="K416" s="12">
        <v>3287790000</v>
      </c>
      <c r="L416" s="40" t="s">
        <v>267</v>
      </c>
      <c r="M416" s="53">
        <v>830</v>
      </c>
      <c r="N416" s="40" t="s">
        <v>302</v>
      </c>
      <c r="O416" s="54">
        <v>1062.5</v>
      </c>
      <c r="P416" s="55">
        <v>512.5</v>
      </c>
    </row>
    <row r="417" spans="1:21" ht="14.25" customHeight="1" x14ac:dyDescent="0.15">
      <c r="A417" s="44">
        <v>240</v>
      </c>
      <c r="B417" s="30">
        <v>1</v>
      </c>
      <c r="C417" s="405">
        <v>1</v>
      </c>
      <c r="D417" s="30">
        <v>2</v>
      </c>
      <c r="E417" s="366">
        <v>0.97692307692307689</v>
      </c>
      <c r="F417" s="48">
        <v>43</v>
      </c>
      <c r="G417" s="50" t="s">
        <v>91</v>
      </c>
      <c r="H417" s="49">
        <v>11700</v>
      </c>
      <c r="I417" s="52">
        <v>2459486250</v>
      </c>
      <c r="J417" s="52">
        <v>210212.5</v>
      </c>
      <c r="K417" s="12">
        <v>1244441250</v>
      </c>
      <c r="L417" s="40" t="s">
        <v>137</v>
      </c>
      <c r="M417" s="53">
        <v>1275</v>
      </c>
      <c r="N417" s="40" t="s">
        <v>208</v>
      </c>
      <c r="O417" s="54">
        <v>1568.75</v>
      </c>
      <c r="P417" s="55">
        <v>793.75</v>
      </c>
    </row>
    <row r="418" spans="1:21" ht="14.25" customHeight="1" x14ac:dyDescent="0.15">
      <c r="A418">
        <v>848</v>
      </c>
      <c r="B418" s="28">
        <v>5</v>
      </c>
      <c r="C418" s="29">
        <v>0.73193916349809884</v>
      </c>
      <c r="D418" s="31">
        <v>3</v>
      </c>
      <c r="E418" s="33">
        <v>0.903954802259887</v>
      </c>
      <c r="F418" s="35">
        <v>142</v>
      </c>
      <c r="G418" s="35" t="s">
        <v>218</v>
      </c>
      <c r="H418" s="36">
        <v>25920</v>
      </c>
      <c r="I418" s="37">
        <v>5448643200</v>
      </c>
      <c r="J418" s="38">
        <v>210210</v>
      </c>
      <c r="K418" s="39">
        <v>2830464000</v>
      </c>
      <c r="L418" s="40" t="s">
        <v>139</v>
      </c>
      <c r="M418" s="35">
        <v>1125</v>
      </c>
      <c r="N418" s="40" t="s">
        <v>315</v>
      </c>
      <c r="O418" s="28">
        <v>1155</v>
      </c>
      <c r="P418" s="28">
        <v>600</v>
      </c>
    </row>
    <row r="419" spans="1:21" ht="14.25" customHeight="1" x14ac:dyDescent="0.15">
      <c r="A419" s="44">
        <v>26</v>
      </c>
      <c r="B419" s="30">
        <v>6</v>
      </c>
      <c r="C419" s="491">
        <v>0.82729278285534191</v>
      </c>
      <c r="D419" s="30">
        <v>3</v>
      </c>
      <c r="E419" s="370">
        <v>0.95412844036697253</v>
      </c>
      <c r="F419" s="48">
        <v>5</v>
      </c>
      <c r="G419" s="50" t="s">
        <v>38</v>
      </c>
      <c r="H419" s="49">
        <v>16240</v>
      </c>
      <c r="I419" s="52">
        <v>3410400000</v>
      </c>
      <c r="J419" s="52">
        <v>210000</v>
      </c>
      <c r="K419" s="12">
        <v>1688960000</v>
      </c>
      <c r="L419" s="40" t="s">
        <v>108</v>
      </c>
      <c r="M419" s="53">
        <v>1187.5</v>
      </c>
      <c r="N419" s="40" t="s">
        <v>332</v>
      </c>
      <c r="O419" s="54">
        <v>1312.5</v>
      </c>
      <c r="P419" s="55">
        <v>650</v>
      </c>
    </row>
    <row r="420" spans="1:21" ht="14.25" customHeight="1" x14ac:dyDescent="0.15">
      <c r="A420" s="44">
        <v>1</v>
      </c>
      <c r="B420" s="30">
        <v>1</v>
      </c>
      <c r="C420" s="45">
        <v>1</v>
      </c>
      <c r="D420" s="30">
        <v>4</v>
      </c>
      <c r="E420" s="492">
        <v>0.8442530887308124</v>
      </c>
      <c r="F420" s="48">
        <v>1</v>
      </c>
      <c r="G420" s="50" t="s">
        <v>17</v>
      </c>
      <c r="H420" s="49">
        <v>11340</v>
      </c>
      <c r="I420" s="52">
        <v>2379018600</v>
      </c>
      <c r="J420" s="52">
        <v>209790</v>
      </c>
      <c r="K420" s="12">
        <v>805508550</v>
      </c>
      <c r="L420" s="40" t="s">
        <v>169</v>
      </c>
      <c r="M420" s="53">
        <v>1338.75</v>
      </c>
      <c r="N420" s="40" t="s">
        <v>208</v>
      </c>
      <c r="O420" s="54">
        <v>1665</v>
      </c>
      <c r="P420" s="55">
        <v>563.75</v>
      </c>
    </row>
    <row r="421" spans="1:21" ht="14.25" customHeight="1" x14ac:dyDescent="0.15">
      <c r="A421" s="44">
        <v>650</v>
      </c>
      <c r="B421" s="30">
        <v>1</v>
      </c>
      <c r="C421" s="62">
        <v>1</v>
      </c>
      <c r="D421" s="30">
        <v>4</v>
      </c>
      <c r="E421" s="493">
        <v>0.73302469135802473</v>
      </c>
      <c r="F421" s="48">
        <v>108</v>
      </c>
      <c r="G421" s="50" t="s">
        <v>179</v>
      </c>
      <c r="H421" s="49">
        <v>28800</v>
      </c>
      <c r="I421" s="52">
        <v>6041952000</v>
      </c>
      <c r="J421" s="52">
        <v>209790</v>
      </c>
      <c r="K421" s="12">
        <v>1723680000</v>
      </c>
      <c r="L421" s="40" t="s">
        <v>251</v>
      </c>
      <c r="M421" s="53">
        <v>1000</v>
      </c>
      <c r="N421" s="40" t="s">
        <v>54</v>
      </c>
      <c r="O421" s="54">
        <v>1665</v>
      </c>
      <c r="P421" s="55">
        <v>475</v>
      </c>
    </row>
    <row r="422" spans="1:21" ht="14.25" customHeight="1" x14ac:dyDescent="0.15">
      <c r="A422" s="44">
        <v>501</v>
      </c>
      <c r="B422" s="30">
        <v>3</v>
      </c>
      <c r="C422" s="304">
        <v>0.85333333333333339</v>
      </c>
      <c r="D422" s="30">
        <v>5</v>
      </c>
      <c r="E422" s="224">
        <v>0.82397260273972606</v>
      </c>
      <c r="F422" s="48">
        <v>85</v>
      </c>
      <c r="G422" s="50" t="s">
        <v>146</v>
      </c>
      <c r="H422" s="49">
        <v>18000</v>
      </c>
      <c r="I422" s="52">
        <v>3773952000</v>
      </c>
      <c r="J422" s="52">
        <v>209664</v>
      </c>
      <c r="K422" s="12">
        <v>1970514000</v>
      </c>
      <c r="L422" s="40" t="s">
        <v>273</v>
      </c>
      <c r="M422" s="53">
        <v>1152</v>
      </c>
      <c r="N422" s="40" t="s">
        <v>295</v>
      </c>
      <c r="O422" s="54">
        <v>1116</v>
      </c>
      <c r="P422" s="55">
        <v>601.5</v>
      </c>
    </row>
    <row r="423" spans="1:21" ht="14.25" customHeight="1" x14ac:dyDescent="0.15">
      <c r="A423" s="44">
        <v>502</v>
      </c>
      <c r="B423" s="30">
        <v>3</v>
      </c>
      <c r="C423" s="304">
        <v>0.85333333333333339</v>
      </c>
      <c r="D423" s="30">
        <v>6</v>
      </c>
      <c r="E423" s="313">
        <v>0.77260273972602744</v>
      </c>
      <c r="F423" s="48">
        <v>85</v>
      </c>
      <c r="G423" s="50" t="s">
        <v>146</v>
      </c>
      <c r="H423" s="49">
        <v>18000</v>
      </c>
      <c r="I423" s="52">
        <v>3773952000</v>
      </c>
      <c r="J423" s="52">
        <v>209664</v>
      </c>
      <c r="K423" s="12">
        <v>1847664000</v>
      </c>
      <c r="L423" s="40" t="s">
        <v>273</v>
      </c>
      <c r="M423" s="53">
        <v>1152</v>
      </c>
      <c r="N423" s="40" t="s">
        <v>341</v>
      </c>
      <c r="O423" s="54">
        <v>1054.5</v>
      </c>
      <c r="P423" s="55">
        <v>564</v>
      </c>
    </row>
    <row r="424" spans="1:21" ht="14.25" customHeight="1" x14ac:dyDescent="0.15">
      <c r="A424" s="44">
        <v>667</v>
      </c>
      <c r="B424" s="30">
        <v>6</v>
      </c>
      <c r="C424" s="494">
        <v>0.71902040816326529</v>
      </c>
      <c r="D424" s="30">
        <v>6</v>
      </c>
      <c r="E424" s="495">
        <v>0.86752293577981654</v>
      </c>
      <c r="F424" s="48">
        <v>110</v>
      </c>
      <c r="G424" s="50" t="s">
        <v>183</v>
      </c>
      <c r="H424" s="49">
        <v>25740</v>
      </c>
      <c r="I424" s="52">
        <v>5384550600</v>
      </c>
      <c r="J424" s="52">
        <v>209190</v>
      </c>
      <c r="K424" s="12">
        <v>2890344600</v>
      </c>
      <c r="L424" s="40" t="s">
        <v>259</v>
      </c>
      <c r="M424" s="53">
        <v>1080</v>
      </c>
      <c r="N424" s="40" t="s">
        <v>281</v>
      </c>
      <c r="O424" s="54">
        <v>1101</v>
      </c>
      <c r="P424" s="55">
        <v>591</v>
      </c>
    </row>
    <row r="425" spans="1:21" ht="14.25" customHeight="1" x14ac:dyDescent="0.15">
      <c r="A425" s="44">
        <v>529</v>
      </c>
      <c r="B425" s="30">
        <v>1</v>
      </c>
      <c r="C425" s="496">
        <v>1</v>
      </c>
      <c r="D425" s="30">
        <v>1</v>
      </c>
      <c r="E425" s="191">
        <v>1</v>
      </c>
      <c r="F425" s="48">
        <v>88</v>
      </c>
      <c r="G425" s="50" t="s">
        <v>150</v>
      </c>
      <c r="H425" s="49">
        <v>17600</v>
      </c>
      <c r="I425" s="52">
        <v>3680072000</v>
      </c>
      <c r="J425" s="52">
        <v>209095</v>
      </c>
      <c r="K425" s="12">
        <v>1634072000</v>
      </c>
      <c r="L425" s="107" t="s">
        <v>160</v>
      </c>
      <c r="M425" s="53">
        <v>1425</v>
      </c>
      <c r="N425" s="40" t="s">
        <v>208</v>
      </c>
      <c r="O425" s="54">
        <v>1686.25</v>
      </c>
      <c r="P425" s="55">
        <v>748.75</v>
      </c>
    </row>
    <row r="426" spans="1:21" ht="14.25" customHeight="1" x14ac:dyDescent="0.15">
      <c r="A426" s="143">
        <v>657</v>
      </c>
      <c r="B426" s="144">
        <v>1</v>
      </c>
      <c r="C426" s="497">
        <v>1</v>
      </c>
      <c r="D426" s="144">
        <v>1</v>
      </c>
      <c r="E426" s="360">
        <v>1</v>
      </c>
      <c r="F426" s="147">
        <v>109</v>
      </c>
      <c r="G426" s="148" t="s">
        <v>181</v>
      </c>
      <c r="H426" s="149">
        <v>11360</v>
      </c>
      <c r="I426" s="150">
        <v>2365720000</v>
      </c>
      <c r="J426" s="150">
        <v>208250</v>
      </c>
      <c r="K426" s="151">
        <v>1052504000</v>
      </c>
      <c r="L426" s="122" t="s">
        <v>132</v>
      </c>
      <c r="M426" s="152">
        <v>1187.5</v>
      </c>
      <c r="N426" s="122" t="s">
        <v>208</v>
      </c>
      <c r="O426" s="154">
        <v>1531.25</v>
      </c>
      <c r="P426" s="155">
        <v>681.25</v>
      </c>
      <c r="Q426" s="112"/>
      <c r="R426" s="112"/>
      <c r="S426" s="112"/>
      <c r="T426" s="112"/>
      <c r="U426" s="112"/>
    </row>
    <row r="427" spans="1:21" ht="14.25" customHeight="1" x14ac:dyDescent="0.15">
      <c r="A427" s="44">
        <v>104</v>
      </c>
      <c r="B427" s="30">
        <v>3</v>
      </c>
      <c r="C427" s="498">
        <v>0.79697986577181212</v>
      </c>
      <c r="D427" s="30">
        <v>3</v>
      </c>
      <c r="E427" s="499">
        <v>0.96899224806201545</v>
      </c>
      <c r="F427" s="48">
        <v>20</v>
      </c>
      <c r="G427" s="50" t="s">
        <v>63</v>
      </c>
      <c r="H427" s="49">
        <v>16500</v>
      </c>
      <c r="I427" s="52">
        <v>3432825000</v>
      </c>
      <c r="J427" s="52">
        <v>208050</v>
      </c>
      <c r="K427" s="12">
        <v>1505625000</v>
      </c>
      <c r="L427" s="40" t="s">
        <v>256</v>
      </c>
      <c r="M427" s="53">
        <v>937.5</v>
      </c>
      <c r="N427" s="40" t="s">
        <v>54</v>
      </c>
      <c r="O427" s="54">
        <v>1425</v>
      </c>
      <c r="P427" s="55">
        <v>625</v>
      </c>
    </row>
    <row r="428" spans="1:21" ht="14.25" customHeight="1" x14ac:dyDescent="0.15">
      <c r="A428" s="44">
        <v>387</v>
      </c>
      <c r="B428" s="30">
        <v>2</v>
      </c>
      <c r="C428" s="45">
        <v>0.94323144104803491</v>
      </c>
      <c r="D428" s="30">
        <v>3</v>
      </c>
      <c r="E428" s="356">
        <v>0.88461538461538458</v>
      </c>
      <c r="F428" s="48">
        <v>67</v>
      </c>
      <c r="G428" s="50" t="s">
        <v>123</v>
      </c>
      <c r="H428" s="49">
        <v>23040</v>
      </c>
      <c r="I428" s="52">
        <v>4790016000</v>
      </c>
      <c r="J428" s="52">
        <v>207900</v>
      </c>
      <c r="K428" s="12">
        <v>1530144000</v>
      </c>
      <c r="L428" s="40" t="s">
        <v>246</v>
      </c>
      <c r="M428" s="53">
        <v>1037.5</v>
      </c>
      <c r="N428" s="40" t="s">
        <v>342</v>
      </c>
      <c r="O428" s="54">
        <v>1350</v>
      </c>
      <c r="P428" s="55">
        <v>431.25</v>
      </c>
    </row>
    <row r="429" spans="1:21" ht="14.25" customHeight="1" x14ac:dyDescent="0.15">
      <c r="A429" s="44">
        <v>518</v>
      </c>
      <c r="B429" s="30">
        <v>5</v>
      </c>
      <c r="C429" s="136">
        <v>0.75531914893617025</v>
      </c>
      <c r="D429" s="30">
        <v>3</v>
      </c>
      <c r="E429" s="500">
        <v>0.83050847457627119</v>
      </c>
      <c r="F429" s="48">
        <v>87</v>
      </c>
      <c r="G429" s="50" t="s">
        <v>148</v>
      </c>
      <c r="H429" s="49">
        <v>34560</v>
      </c>
      <c r="I429" s="52">
        <v>7177248000</v>
      </c>
      <c r="J429" s="52">
        <v>207675</v>
      </c>
      <c r="K429" s="12">
        <v>3302208000</v>
      </c>
      <c r="L429" s="40" t="s">
        <v>222</v>
      </c>
      <c r="M429" s="53">
        <v>1331.25</v>
      </c>
      <c r="N429" s="40" t="s">
        <v>337</v>
      </c>
      <c r="O429" s="54">
        <v>937.5</v>
      </c>
      <c r="P429" s="55">
        <v>612.5</v>
      </c>
    </row>
    <row r="430" spans="1:21" ht="14.25" customHeight="1" x14ac:dyDescent="0.15">
      <c r="A430" s="44">
        <v>519</v>
      </c>
      <c r="B430" s="30">
        <v>5</v>
      </c>
      <c r="C430" s="408">
        <v>0.75531914893617025</v>
      </c>
      <c r="D430" s="30">
        <v>2</v>
      </c>
      <c r="E430" s="501">
        <v>0.97457627118644063</v>
      </c>
      <c r="F430" s="48">
        <v>87</v>
      </c>
      <c r="G430" s="50" t="s">
        <v>148</v>
      </c>
      <c r="H430" s="49">
        <v>34560</v>
      </c>
      <c r="I430" s="52">
        <v>7177248000</v>
      </c>
      <c r="J430" s="52">
        <v>207675</v>
      </c>
      <c r="K430" s="12">
        <v>3875040000</v>
      </c>
      <c r="L430" s="40" t="s">
        <v>222</v>
      </c>
      <c r="M430" s="53">
        <v>1331.25</v>
      </c>
      <c r="N430" s="40" t="s">
        <v>304</v>
      </c>
      <c r="O430" s="54">
        <v>1193.75</v>
      </c>
      <c r="P430" s="55">
        <v>718.75</v>
      </c>
    </row>
    <row r="431" spans="1:21" ht="14.25" customHeight="1" x14ac:dyDescent="0.15">
      <c r="A431" s="44">
        <v>478</v>
      </c>
      <c r="B431" s="30">
        <v>1</v>
      </c>
      <c r="C431" s="453">
        <v>1</v>
      </c>
      <c r="D431" s="30">
        <v>2</v>
      </c>
      <c r="E431" s="502">
        <v>0.9910714285714286</v>
      </c>
      <c r="F431" s="48">
        <v>81</v>
      </c>
      <c r="G431" s="50" t="s">
        <v>140</v>
      </c>
      <c r="H431" s="49">
        <v>6900</v>
      </c>
      <c r="I431" s="52">
        <v>1430784000</v>
      </c>
      <c r="J431" s="52">
        <v>207360</v>
      </c>
      <c r="K431" s="12">
        <v>490176000</v>
      </c>
      <c r="L431" s="40" t="s">
        <v>235</v>
      </c>
      <c r="M431" s="53">
        <v>1242.5</v>
      </c>
      <c r="N431" s="40" t="s">
        <v>182</v>
      </c>
      <c r="O431" s="54">
        <v>1620</v>
      </c>
      <c r="P431" s="55">
        <v>555</v>
      </c>
    </row>
    <row r="432" spans="1:21" ht="14.25" customHeight="1" x14ac:dyDescent="0.15">
      <c r="A432" s="44">
        <v>3</v>
      </c>
      <c r="B432" s="30">
        <v>2</v>
      </c>
      <c r="C432" s="285">
        <v>0.98798798798798804</v>
      </c>
      <c r="D432" s="30">
        <v>6</v>
      </c>
      <c r="E432" s="335">
        <v>0.72070385623362032</v>
      </c>
      <c r="F432" s="48">
        <v>1</v>
      </c>
      <c r="G432" s="50" t="s">
        <v>17</v>
      </c>
      <c r="H432" s="49">
        <v>11340</v>
      </c>
      <c r="I432" s="52">
        <v>2350441800</v>
      </c>
      <c r="J432" s="52">
        <v>207270</v>
      </c>
      <c r="K432" s="12">
        <v>687629250</v>
      </c>
      <c r="L432" s="40" t="s">
        <v>169</v>
      </c>
      <c r="M432" s="53">
        <v>1338.75</v>
      </c>
      <c r="N432" s="40" t="s">
        <v>340</v>
      </c>
      <c r="O432" s="54">
        <v>1645</v>
      </c>
      <c r="P432" s="55">
        <v>481.25</v>
      </c>
    </row>
    <row r="433" spans="1:16" ht="14.25" customHeight="1" x14ac:dyDescent="0.15">
      <c r="A433" s="44">
        <v>556</v>
      </c>
      <c r="B433" s="30">
        <v>2</v>
      </c>
      <c r="C433" s="64">
        <v>0.92977099236641225</v>
      </c>
      <c r="D433" s="30">
        <v>1</v>
      </c>
      <c r="E433" s="343">
        <v>1</v>
      </c>
      <c r="F433" s="48">
        <v>92</v>
      </c>
      <c r="G433" s="50" t="s">
        <v>159</v>
      </c>
      <c r="H433" s="49">
        <v>4920</v>
      </c>
      <c r="I433" s="52">
        <v>1018735200</v>
      </c>
      <c r="J433" s="52">
        <v>207060</v>
      </c>
      <c r="K433" s="12">
        <v>375209040</v>
      </c>
      <c r="L433" s="40" t="s">
        <v>244</v>
      </c>
      <c r="M433" s="53">
        <v>994</v>
      </c>
      <c r="N433" s="40" t="s">
        <v>208</v>
      </c>
      <c r="O433" s="54">
        <v>1522.5</v>
      </c>
      <c r="P433" s="55">
        <v>560.75</v>
      </c>
    </row>
    <row r="434" spans="1:16" ht="14.25" customHeight="1" x14ac:dyDescent="0.15">
      <c r="A434" s="44">
        <v>719</v>
      </c>
      <c r="B434" s="30">
        <v>2</v>
      </c>
      <c r="C434" s="93">
        <v>0.85857142857142854</v>
      </c>
      <c r="D434" s="30">
        <v>1</v>
      </c>
      <c r="E434" s="161">
        <v>1</v>
      </c>
      <c r="F434" s="48">
        <v>119</v>
      </c>
      <c r="G434" s="50" t="s">
        <v>192</v>
      </c>
      <c r="H434" s="49">
        <v>25600</v>
      </c>
      <c r="I434" s="52">
        <v>5292646400</v>
      </c>
      <c r="J434" s="52">
        <v>206744</v>
      </c>
      <c r="K434" s="12">
        <v>2756403200</v>
      </c>
      <c r="L434" s="40" t="s">
        <v>160</v>
      </c>
      <c r="M434" s="53">
        <v>1140</v>
      </c>
      <c r="N434" s="40" t="s">
        <v>296</v>
      </c>
      <c r="O434" s="54">
        <v>1202</v>
      </c>
      <c r="P434" s="55">
        <v>626</v>
      </c>
    </row>
    <row r="435" spans="1:16" ht="14.25" customHeight="1" x14ac:dyDescent="0.15">
      <c r="A435" s="44">
        <v>310</v>
      </c>
      <c r="B435" s="30">
        <v>4</v>
      </c>
      <c r="C435" s="45">
        <v>0.85483870967741937</v>
      </c>
      <c r="D435" s="30">
        <v>1</v>
      </c>
      <c r="E435" s="264">
        <v>1</v>
      </c>
      <c r="F435" s="48">
        <v>53</v>
      </c>
      <c r="G435" s="50" t="s">
        <v>106</v>
      </c>
      <c r="H435" s="49">
        <v>18980</v>
      </c>
      <c r="I435" s="52">
        <v>3923166000</v>
      </c>
      <c r="J435" s="52">
        <v>206700</v>
      </c>
      <c r="K435" s="12">
        <v>1773567120</v>
      </c>
      <c r="L435" s="40" t="s">
        <v>273</v>
      </c>
      <c r="M435" s="53">
        <v>1152</v>
      </c>
      <c r="N435" s="40" t="s">
        <v>324</v>
      </c>
      <c r="O435" s="54">
        <v>1325</v>
      </c>
      <c r="P435" s="55">
        <v>599</v>
      </c>
    </row>
    <row r="436" spans="1:16" ht="14.25" customHeight="1" x14ac:dyDescent="0.15">
      <c r="A436" s="44">
        <v>841</v>
      </c>
      <c r="B436" s="30">
        <v>4</v>
      </c>
      <c r="C436" s="503">
        <v>0.68996188055908514</v>
      </c>
      <c r="D436" s="30">
        <v>2</v>
      </c>
      <c r="E436" s="47">
        <v>0.98734844491302054</v>
      </c>
      <c r="F436" s="48">
        <v>141</v>
      </c>
      <c r="G436" s="50" t="s">
        <v>217</v>
      </c>
      <c r="H436" s="49">
        <v>22800</v>
      </c>
      <c r="I436" s="52">
        <v>4704552000</v>
      </c>
      <c r="J436" s="52">
        <v>206340</v>
      </c>
      <c r="K436" s="12">
        <v>2028459000</v>
      </c>
      <c r="L436" s="40" t="s">
        <v>254</v>
      </c>
      <c r="M436" s="53">
        <v>1086</v>
      </c>
      <c r="N436" s="40" t="s">
        <v>307</v>
      </c>
      <c r="O436" s="54">
        <v>1072</v>
      </c>
      <c r="P436" s="55">
        <v>468.25</v>
      </c>
    </row>
    <row r="437" spans="1:16" ht="14.25" customHeight="1" x14ac:dyDescent="0.15">
      <c r="A437" s="44">
        <v>333</v>
      </c>
      <c r="B437" s="30">
        <v>4</v>
      </c>
      <c r="C437" s="45">
        <v>0.80698689956331882</v>
      </c>
      <c r="D437" s="30">
        <v>1</v>
      </c>
      <c r="E437" s="504">
        <v>1</v>
      </c>
      <c r="F437" s="48">
        <v>57</v>
      </c>
      <c r="G437" s="50" t="s">
        <v>112</v>
      </c>
      <c r="H437" s="49">
        <v>19500</v>
      </c>
      <c r="I437" s="52">
        <v>4009005000</v>
      </c>
      <c r="J437" s="52">
        <v>205590</v>
      </c>
      <c r="K437" s="12">
        <v>1744177500</v>
      </c>
      <c r="L437" s="40" t="s">
        <v>248</v>
      </c>
      <c r="M437" s="53">
        <v>937.5</v>
      </c>
      <c r="N437" s="40" t="s">
        <v>303</v>
      </c>
      <c r="O437" s="54">
        <v>1155</v>
      </c>
      <c r="P437" s="55">
        <v>502.5</v>
      </c>
    </row>
    <row r="438" spans="1:16" ht="14.25" customHeight="1" x14ac:dyDescent="0.15">
      <c r="A438" s="44">
        <v>297</v>
      </c>
      <c r="B438" s="30">
        <v>6</v>
      </c>
      <c r="C438" s="268">
        <v>0.77513966480446927</v>
      </c>
      <c r="D438" s="30">
        <v>2</v>
      </c>
      <c r="E438" s="379">
        <v>0.96694214876033058</v>
      </c>
      <c r="F438" s="48">
        <v>51</v>
      </c>
      <c r="G438" s="50" t="s">
        <v>103</v>
      </c>
      <c r="H438" s="49">
        <v>9800</v>
      </c>
      <c r="I438" s="52">
        <v>2012430000</v>
      </c>
      <c r="J438" s="52">
        <v>205350</v>
      </c>
      <c r="K438" s="12">
        <v>1060605000</v>
      </c>
      <c r="L438" s="107" t="s">
        <v>270</v>
      </c>
      <c r="M438" s="53">
        <v>1387.5</v>
      </c>
      <c r="N438" s="40" t="s">
        <v>328</v>
      </c>
      <c r="O438" s="54">
        <v>1293.75</v>
      </c>
      <c r="P438" s="55">
        <v>731.25</v>
      </c>
    </row>
    <row r="439" spans="1:16" ht="14.25" customHeight="1" x14ac:dyDescent="0.15">
      <c r="A439" s="44">
        <v>73</v>
      </c>
      <c r="B439" s="30">
        <v>5</v>
      </c>
      <c r="C439" s="454">
        <v>0.80565371024734977</v>
      </c>
      <c r="D439" s="30">
        <v>3</v>
      </c>
      <c r="E439" s="505">
        <v>0.80133555926544242</v>
      </c>
      <c r="F439" s="48">
        <v>15</v>
      </c>
      <c r="G439" s="50" t="s">
        <v>51</v>
      </c>
      <c r="H439" s="49">
        <v>16900</v>
      </c>
      <c r="I439" s="52">
        <v>3467880000</v>
      </c>
      <c r="J439" s="52">
        <v>205200</v>
      </c>
      <c r="K439" s="12">
        <v>1460160000</v>
      </c>
      <c r="L439" s="40" t="s">
        <v>160</v>
      </c>
      <c r="M439" s="53">
        <v>1425</v>
      </c>
      <c r="N439" s="40" t="s">
        <v>295</v>
      </c>
      <c r="O439" s="54">
        <v>1125</v>
      </c>
      <c r="P439" s="55">
        <v>600</v>
      </c>
    </row>
    <row r="440" spans="1:16" ht="14.25" customHeight="1" x14ac:dyDescent="0.15">
      <c r="A440" s="44">
        <v>243</v>
      </c>
      <c r="B440" s="30">
        <v>2</v>
      </c>
      <c r="C440" s="45">
        <v>0.9760956175298805</v>
      </c>
      <c r="D440" s="30">
        <v>3</v>
      </c>
      <c r="E440" s="47">
        <v>0.83846153846153848</v>
      </c>
      <c r="F440" s="48">
        <v>43</v>
      </c>
      <c r="G440" s="50" t="s">
        <v>91</v>
      </c>
      <c r="H440" s="49">
        <v>11700</v>
      </c>
      <c r="I440" s="52">
        <v>2400693750</v>
      </c>
      <c r="J440" s="52">
        <v>205187.5</v>
      </c>
      <c r="K440" s="12">
        <v>1068063750</v>
      </c>
      <c r="L440" s="40" t="s">
        <v>132</v>
      </c>
      <c r="M440" s="53">
        <v>1187.5</v>
      </c>
      <c r="N440" s="40" t="s">
        <v>208</v>
      </c>
      <c r="O440" s="54">
        <v>1531.25</v>
      </c>
      <c r="P440" s="55">
        <v>681.25</v>
      </c>
    </row>
    <row r="441" spans="1:16" ht="14.25" customHeight="1" x14ac:dyDescent="0.15">
      <c r="A441" s="44">
        <v>504</v>
      </c>
      <c r="B441" s="30">
        <v>5</v>
      </c>
      <c r="C441" s="506">
        <v>0.83333333333333337</v>
      </c>
      <c r="D441" s="30">
        <v>3</v>
      </c>
      <c r="E441" s="507">
        <v>0.87328767123287676</v>
      </c>
      <c r="F441" s="48">
        <v>85</v>
      </c>
      <c r="G441" s="50" t="s">
        <v>146</v>
      </c>
      <c r="H441" s="49">
        <v>18000</v>
      </c>
      <c r="I441" s="52">
        <v>3685500000</v>
      </c>
      <c r="J441" s="52">
        <v>204750</v>
      </c>
      <c r="K441" s="12">
        <v>2088450000</v>
      </c>
      <c r="L441" s="40" t="s">
        <v>139</v>
      </c>
      <c r="M441" s="53">
        <v>1125</v>
      </c>
      <c r="N441" s="40" t="s">
        <v>295</v>
      </c>
      <c r="O441" s="54">
        <v>1110</v>
      </c>
      <c r="P441" s="55">
        <v>637.5</v>
      </c>
    </row>
    <row r="442" spans="1:16" ht="14.25" customHeight="1" x14ac:dyDescent="0.15">
      <c r="A442" s="44">
        <v>505</v>
      </c>
      <c r="B442" s="30">
        <v>5</v>
      </c>
      <c r="C442" s="208">
        <v>0.83333333333333337</v>
      </c>
      <c r="D442" s="30">
        <v>4</v>
      </c>
      <c r="E442" s="508">
        <v>0.85273972602739723</v>
      </c>
      <c r="F442" s="48">
        <v>85</v>
      </c>
      <c r="G442" s="50" t="s">
        <v>146</v>
      </c>
      <c r="H442" s="49">
        <v>18000</v>
      </c>
      <c r="I442" s="52">
        <v>3685500000</v>
      </c>
      <c r="J442" s="52">
        <v>204750</v>
      </c>
      <c r="K442" s="12">
        <v>2039310000</v>
      </c>
      <c r="L442" s="40" t="s">
        <v>139</v>
      </c>
      <c r="M442" s="53">
        <v>1125</v>
      </c>
      <c r="N442" s="40" t="s">
        <v>341</v>
      </c>
      <c r="O442" s="54">
        <v>1042.5</v>
      </c>
      <c r="P442" s="55">
        <v>622.5</v>
      </c>
    </row>
    <row r="443" spans="1:16" ht="14.25" customHeight="1" x14ac:dyDescent="0.15">
      <c r="A443">
        <v>847</v>
      </c>
      <c r="B443" s="28">
        <v>6</v>
      </c>
      <c r="C443" s="29">
        <v>0.71292775665399244</v>
      </c>
      <c r="D443" s="31">
        <v>1</v>
      </c>
      <c r="E443" s="33">
        <v>1</v>
      </c>
      <c r="F443" s="35">
        <v>142</v>
      </c>
      <c r="G443" s="35" t="s">
        <v>218</v>
      </c>
      <c r="H443" s="36">
        <v>25920</v>
      </c>
      <c r="I443" s="37">
        <v>5307120000</v>
      </c>
      <c r="J443" s="38">
        <v>204750</v>
      </c>
      <c r="K443" s="39">
        <v>3131200800</v>
      </c>
      <c r="L443" s="40" t="s">
        <v>139</v>
      </c>
      <c r="M443" s="35">
        <v>1125</v>
      </c>
      <c r="N443" s="40" t="s">
        <v>307</v>
      </c>
      <c r="O443" s="28">
        <v>1092.5</v>
      </c>
      <c r="P443" s="28">
        <v>663.75</v>
      </c>
    </row>
    <row r="444" spans="1:16" ht="14.25" customHeight="1" x14ac:dyDescent="0.15">
      <c r="A444" s="44">
        <v>486</v>
      </c>
      <c r="B444" s="30">
        <v>6</v>
      </c>
      <c r="C444" s="45">
        <v>0.72908036454018232</v>
      </c>
      <c r="D444" s="30">
        <v>6</v>
      </c>
      <c r="E444" s="128">
        <v>0.69216757741347901</v>
      </c>
      <c r="F444" s="48">
        <v>82</v>
      </c>
      <c r="G444" s="50" t="s">
        <v>141</v>
      </c>
      <c r="H444" s="49">
        <v>18000</v>
      </c>
      <c r="I444" s="52">
        <v>3682800000</v>
      </c>
      <c r="J444" s="52">
        <v>204600</v>
      </c>
      <c r="K444" s="12">
        <v>1590300000</v>
      </c>
      <c r="L444" s="40" t="s">
        <v>153</v>
      </c>
      <c r="M444" s="53">
        <v>1037.5</v>
      </c>
      <c r="N444" s="40" t="s">
        <v>314</v>
      </c>
      <c r="O444" s="54">
        <v>1100</v>
      </c>
      <c r="P444" s="55">
        <v>475</v>
      </c>
    </row>
    <row r="445" spans="1:16" ht="14.25" customHeight="1" x14ac:dyDescent="0.15">
      <c r="A445" s="44">
        <v>649</v>
      </c>
      <c r="B445" s="30">
        <v>1</v>
      </c>
      <c r="C445" s="45">
        <v>1</v>
      </c>
      <c r="D445" s="30">
        <v>1</v>
      </c>
      <c r="E445" s="509">
        <v>1</v>
      </c>
      <c r="F445" s="48">
        <v>107</v>
      </c>
      <c r="G445" s="50" t="s">
        <v>177</v>
      </c>
      <c r="H445" s="49">
        <v>20400</v>
      </c>
      <c r="I445" s="52">
        <v>4170015000</v>
      </c>
      <c r="J445" s="52">
        <v>204412.5</v>
      </c>
      <c r="K445" s="12">
        <v>2111400000</v>
      </c>
      <c r="L445" s="107" t="s">
        <v>274</v>
      </c>
      <c r="M445" s="53">
        <v>1312.5</v>
      </c>
      <c r="N445" s="107" t="s">
        <v>342</v>
      </c>
      <c r="O445" s="54">
        <v>1481.25</v>
      </c>
      <c r="P445" s="55">
        <v>750</v>
      </c>
    </row>
    <row r="446" spans="1:16" ht="14.25" customHeight="1" x14ac:dyDescent="0.15">
      <c r="A446" s="44">
        <v>151</v>
      </c>
      <c r="B446" s="30">
        <v>3</v>
      </c>
      <c r="C446" s="66">
        <v>0.75837988826815639</v>
      </c>
      <c r="D446" s="30">
        <v>6</v>
      </c>
      <c r="E446" s="396">
        <v>0.80421254188606994</v>
      </c>
      <c r="F446" s="48">
        <v>28</v>
      </c>
      <c r="G446" s="50" t="s">
        <v>73</v>
      </c>
      <c r="H446" s="49">
        <v>25800</v>
      </c>
      <c r="I446" s="52">
        <v>5253525000</v>
      </c>
      <c r="J446" s="52">
        <v>203625</v>
      </c>
      <c r="K446" s="12">
        <v>1625400000</v>
      </c>
      <c r="L446" s="40" t="s">
        <v>254</v>
      </c>
      <c r="M446" s="53">
        <v>1357.5</v>
      </c>
      <c r="N446" s="40" t="s">
        <v>308</v>
      </c>
      <c r="O446" s="54">
        <v>967.5</v>
      </c>
      <c r="P446" s="55">
        <v>420</v>
      </c>
    </row>
    <row r="447" spans="1:16" ht="14.25" customHeight="1" x14ac:dyDescent="0.15">
      <c r="A447" s="44">
        <v>152</v>
      </c>
      <c r="B447" s="30">
        <v>3</v>
      </c>
      <c r="C447" s="66">
        <v>0.75837988826815639</v>
      </c>
      <c r="D447" s="30">
        <v>3</v>
      </c>
      <c r="E447" s="510">
        <v>0.9885112494016276</v>
      </c>
      <c r="F447" s="48">
        <v>28</v>
      </c>
      <c r="G447" s="50" t="s">
        <v>73</v>
      </c>
      <c r="H447" s="49">
        <v>25800</v>
      </c>
      <c r="I447" s="52">
        <v>5253525000</v>
      </c>
      <c r="J447" s="52">
        <v>203625</v>
      </c>
      <c r="K447" s="12">
        <v>1997887500</v>
      </c>
      <c r="L447" s="40" t="s">
        <v>254</v>
      </c>
      <c r="M447" s="53">
        <v>1357.5</v>
      </c>
      <c r="N447" s="40" t="s">
        <v>228</v>
      </c>
      <c r="O447" s="54">
        <v>1201.25</v>
      </c>
      <c r="P447" s="55">
        <v>516.25</v>
      </c>
    </row>
    <row r="448" spans="1:16" ht="14.25" customHeight="1" x14ac:dyDescent="0.15">
      <c r="A448" s="44">
        <v>24</v>
      </c>
      <c r="B448" s="30">
        <v>1</v>
      </c>
      <c r="C448" s="45">
        <v>1</v>
      </c>
      <c r="D448" s="30">
        <v>5</v>
      </c>
      <c r="E448" s="357">
        <v>0.70311926605504582</v>
      </c>
      <c r="F448" s="48">
        <v>4</v>
      </c>
      <c r="G448" s="50" t="s">
        <v>36</v>
      </c>
      <c r="H448" s="49">
        <v>8424</v>
      </c>
      <c r="I448" s="52">
        <v>1710678528</v>
      </c>
      <c r="J448" s="52">
        <v>203072</v>
      </c>
      <c r="K448" s="12">
        <v>516492288</v>
      </c>
      <c r="L448" s="40" t="s">
        <v>258</v>
      </c>
      <c r="M448" s="53">
        <v>1200</v>
      </c>
      <c r="N448" s="40" t="s">
        <v>114</v>
      </c>
      <c r="O448" s="54">
        <v>1586.5</v>
      </c>
      <c r="P448" s="55">
        <v>479</v>
      </c>
    </row>
    <row r="449" spans="1:21" ht="14.25" customHeight="1" x14ac:dyDescent="0.15">
      <c r="A449" s="44">
        <v>115</v>
      </c>
      <c r="B449" s="30">
        <v>1</v>
      </c>
      <c r="C449" s="45">
        <v>1</v>
      </c>
      <c r="D449" s="30">
        <v>1</v>
      </c>
      <c r="E449" s="47">
        <v>1</v>
      </c>
      <c r="F449" s="48">
        <v>22</v>
      </c>
      <c r="G449" s="50" t="s">
        <v>67</v>
      </c>
      <c r="H449" s="49">
        <v>18980</v>
      </c>
      <c r="I449" s="52">
        <v>3842311200</v>
      </c>
      <c r="J449" s="52">
        <v>202440</v>
      </c>
      <c r="K449" s="12">
        <v>2120445600</v>
      </c>
      <c r="L449" s="40" t="s">
        <v>139</v>
      </c>
      <c r="M449" s="53">
        <v>1125</v>
      </c>
      <c r="N449" s="40" t="s">
        <v>296</v>
      </c>
      <c r="O449" s="54">
        <v>1205</v>
      </c>
      <c r="P449" s="55">
        <v>665</v>
      </c>
    </row>
    <row r="450" spans="1:21" ht="14.25" customHeight="1" x14ac:dyDescent="0.15">
      <c r="A450" s="44">
        <v>177</v>
      </c>
      <c r="B450" s="30">
        <v>3</v>
      </c>
      <c r="C450" s="512">
        <v>0.83946980854197351</v>
      </c>
      <c r="D450" s="30">
        <v>3</v>
      </c>
      <c r="E450" s="513">
        <v>0.78130217028380633</v>
      </c>
      <c r="F450" s="48">
        <v>33</v>
      </c>
      <c r="G450" s="50" t="s">
        <v>79</v>
      </c>
      <c r="H450" s="49">
        <v>15616</v>
      </c>
      <c r="I450" s="52">
        <v>3159897600</v>
      </c>
      <c r="J450" s="52">
        <v>202350</v>
      </c>
      <c r="K450" s="12">
        <v>1297221120</v>
      </c>
      <c r="L450" s="40" t="s">
        <v>160</v>
      </c>
      <c r="M450" s="53">
        <v>1425</v>
      </c>
      <c r="N450" s="40" t="s">
        <v>344</v>
      </c>
      <c r="O450" s="54">
        <v>1170</v>
      </c>
      <c r="P450" s="55">
        <v>585</v>
      </c>
    </row>
    <row r="451" spans="1:21" ht="14.25" customHeight="1" x14ac:dyDescent="0.15">
      <c r="A451" s="44">
        <v>178</v>
      </c>
      <c r="B451" s="30">
        <v>3</v>
      </c>
      <c r="C451" s="512">
        <v>0.83946980854197351</v>
      </c>
      <c r="D451" s="30">
        <v>2</v>
      </c>
      <c r="E451" s="514">
        <v>0.96160267111853093</v>
      </c>
      <c r="F451" s="48">
        <v>33</v>
      </c>
      <c r="G451" s="50" t="s">
        <v>79</v>
      </c>
      <c r="H451" s="49">
        <v>15616</v>
      </c>
      <c r="I451" s="52">
        <v>3159897600</v>
      </c>
      <c r="J451" s="52">
        <v>202350</v>
      </c>
      <c r="K451" s="12">
        <v>1596579840</v>
      </c>
      <c r="L451" s="40" t="s">
        <v>160</v>
      </c>
      <c r="M451" s="53">
        <v>1425</v>
      </c>
      <c r="N451" s="40" t="s">
        <v>286</v>
      </c>
      <c r="O451" s="54">
        <v>1225</v>
      </c>
      <c r="P451" s="55">
        <v>720</v>
      </c>
    </row>
    <row r="452" spans="1:21" ht="14.25" customHeight="1" x14ac:dyDescent="0.15">
      <c r="A452" s="44">
        <v>588</v>
      </c>
      <c r="B452" s="30">
        <v>6</v>
      </c>
      <c r="C452" s="515">
        <v>0.76493108728943338</v>
      </c>
      <c r="D452" s="30">
        <v>3</v>
      </c>
      <c r="E452" s="343">
        <v>0.89090909090909087</v>
      </c>
      <c r="F452" s="48">
        <v>97</v>
      </c>
      <c r="G452" s="50" t="s">
        <v>167</v>
      </c>
      <c r="H452" s="49">
        <v>33320</v>
      </c>
      <c r="I452" s="52">
        <v>6740552700</v>
      </c>
      <c r="J452" s="52">
        <v>202297.5</v>
      </c>
      <c r="K452" s="12">
        <v>3967412400</v>
      </c>
      <c r="L452" s="40" t="s">
        <v>62</v>
      </c>
      <c r="M452" s="53">
        <v>1237.5</v>
      </c>
      <c r="N452" s="40" t="s">
        <v>64</v>
      </c>
      <c r="O452" s="54">
        <v>1248.75</v>
      </c>
      <c r="P452" s="55">
        <v>735</v>
      </c>
    </row>
    <row r="453" spans="1:21" ht="14.25" customHeight="1" x14ac:dyDescent="0.15">
      <c r="A453" s="44">
        <v>607</v>
      </c>
      <c r="B453" s="30">
        <v>5</v>
      </c>
      <c r="C453" s="516">
        <v>0.83179012345679015</v>
      </c>
      <c r="D453" s="30">
        <v>4</v>
      </c>
      <c r="E453" s="517">
        <v>0.83863721452639461</v>
      </c>
      <c r="F453" s="48">
        <v>101</v>
      </c>
      <c r="G453" s="50" t="s">
        <v>172</v>
      </c>
      <c r="H453" s="49">
        <v>20880</v>
      </c>
      <c r="I453" s="52">
        <v>4220370000</v>
      </c>
      <c r="J453" s="52">
        <v>202125</v>
      </c>
      <c r="K453" s="12">
        <v>1753920000</v>
      </c>
      <c r="L453" s="40" t="s">
        <v>235</v>
      </c>
      <c r="M453" s="53">
        <v>1242.5</v>
      </c>
      <c r="N453" s="40" t="s">
        <v>292</v>
      </c>
      <c r="O453" s="54">
        <v>1347.5</v>
      </c>
      <c r="P453" s="55">
        <v>560</v>
      </c>
    </row>
    <row r="454" spans="1:21" ht="14.25" customHeight="1" x14ac:dyDescent="0.15">
      <c r="A454" s="44">
        <v>781</v>
      </c>
      <c r="B454" s="30">
        <v>2</v>
      </c>
      <c r="C454" s="45">
        <v>0.86603174603174604</v>
      </c>
      <c r="D454" s="30">
        <v>5</v>
      </c>
      <c r="E454" s="47">
        <v>0.85458089668615989</v>
      </c>
      <c r="F454" s="48">
        <v>128</v>
      </c>
      <c r="G454" s="50" t="s">
        <v>201</v>
      </c>
      <c r="H454" s="49">
        <v>27600</v>
      </c>
      <c r="I454" s="52">
        <v>5571667200</v>
      </c>
      <c r="J454" s="52">
        <v>201872</v>
      </c>
      <c r="K454" s="12">
        <v>2238470400</v>
      </c>
      <c r="L454" s="40" t="s">
        <v>94</v>
      </c>
      <c r="M454" s="53">
        <v>1140</v>
      </c>
      <c r="N454" s="40" t="s">
        <v>161</v>
      </c>
      <c r="O454" s="54">
        <v>1364</v>
      </c>
      <c r="P454" s="55">
        <v>548</v>
      </c>
    </row>
    <row r="455" spans="1:21" ht="14.25" customHeight="1" x14ac:dyDescent="0.15">
      <c r="A455" s="44">
        <v>772</v>
      </c>
      <c r="B455" s="30">
        <v>3</v>
      </c>
      <c r="C455" s="45">
        <v>0.82641509433962268</v>
      </c>
      <c r="D455" s="30">
        <v>3</v>
      </c>
      <c r="E455" s="131">
        <v>0.84172661870503596</v>
      </c>
      <c r="F455" s="48">
        <v>127</v>
      </c>
      <c r="G455" s="50" t="s">
        <v>199</v>
      </c>
      <c r="H455" s="49">
        <v>24180</v>
      </c>
      <c r="I455" s="52">
        <v>4871786400</v>
      </c>
      <c r="J455" s="52">
        <v>201480</v>
      </c>
      <c r="K455" s="12">
        <v>2602735200</v>
      </c>
      <c r="L455" s="40" t="s">
        <v>274</v>
      </c>
      <c r="M455" s="53">
        <v>1050</v>
      </c>
      <c r="N455" s="40" t="s">
        <v>302</v>
      </c>
      <c r="O455" s="54">
        <v>1095</v>
      </c>
      <c r="P455" s="55">
        <v>585</v>
      </c>
    </row>
    <row r="456" spans="1:21" ht="14.25" customHeight="1" x14ac:dyDescent="0.15">
      <c r="A456" s="44">
        <v>62</v>
      </c>
      <c r="B456" s="30">
        <v>4</v>
      </c>
      <c r="C456" s="518">
        <v>0.81381818181818177</v>
      </c>
      <c r="D456" s="30">
        <v>1</v>
      </c>
      <c r="E456" s="47">
        <v>1</v>
      </c>
      <c r="F456" s="48">
        <v>12</v>
      </c>
      <c r="G456" s="50" t="s">
        <v>47</v>
      </c>
      <c r="H456" s="49">
        <v>17280</v>
      </c>
      <c r="I456" s="52">
        <v>3480537600</v>
      </c>
      <c r="J456" s="52">
        <v>201420</v>
      </c>
      <c r="K456" s="12">
        <v>1950220800</v>
      </c>
      <c r="L456" s="40" t="s">
        <v>62</v>
      </c>
      <c r="M456" s="53">
        <v>990</v>
      </c>
      <c r="N456" s="40" t="s">
        <v>298</v>
      </c>
      <c r="O456" s="54">
        <v>1398.75</v>
      </c>
      <c r="P456" s="55">
        <v>783.75</v>
      </c>
    </row>
    <row r="457" spans="1:21" ht="14.25" customHeight="1" x14ac:dyDescent="0.15">
      <c r="A457" s="44">
        <v>326</v>
      </c>
      <c r="B457" s="30">
        <v>1</v>
      </c>
      <c r="C457" s="519">
        <v>1</v>
      </c>
      <c r="D457" s="30">
        <v>6</v>
      </c>
      <c r="E457" s="447">
        <v>0.75223880597014925</v>
      </c>
      <c r="F457" s="48">
        <v>56</v>
      </c>
      <c r="G457" s="50" t="s">
        <v>111</v>
      </c>
      <c r="H457" s="49">
        <v>7680</v>
      </c>
      <c r="I457" s="52">
        <v>1545984000</v>
      </c>
      <c r="J457" s="52">
        <v>201300</v>
      </c>
      <c r="K457" s="12">
        <v>354170880</v>
      </c>
      <c r="L457" s="40" t="s">
        <v>258</v>
      </c>
      <c r="M457" s="53">
        <v>1200</v>
      </c>
      <c r="N457" s="40" t="s">
        <v>287</v>
      </c>
      <c r="O457" s="54">
        <v>1650</v>
      </c>
      <c r="P457" s="55">
        <v>378</v>
      </c>
    </row>
    <row r="458" spans="1:21" ht="14.25" customHeight="1" x14ac:dyDescent="0.15">
      <c r="A458" s="143">
        <v>294</v>
      </c>
      <c r="B458" s="144">
        <v>7</v>
      </c>
      <c r="C458" s="417">
        <v>0.75837988826815639</v>
      </c>
      <c r="D458" s="144">
        <v>5</v>
      </c>
      <c r="E458" s="520">
        <v>0.68429752066115701</v>
      </c>
      <c r="F458" s="147">
        <v>51</v>
      </c>
      <c r="G458" s="148" t="s">
        <v>103</v>
      </c>
      <c r="H458" s="149">
        <v>9800</v>
      </c>
      <c r="I458" s="150">
        <v>1968918000</v>
      </c>
      <c r="J458" s="150">
        <v>200910</v>
      </c>
      <c r="K458" s="151">
        <v>750582000</v>
      </c>
      <c r="L458" s="122" t="s">
        <v>254</v>
      </c>
      <c r="M458" s="152">
        <v>1357.5</v>
      </c>
      <c r="N458" s="122" t="s">
        <v>328</v>
      </c>
      <c r="O458" s="154">
        <v>1267.5</v>
      </c>
      <c r="P458" s="155">
        <v>517.5</v>
      </c>
      <c r="Q458" s="112"/>
      <c r="R458" s="112"/>
      <c r="S458" s="112"/>
      <c r="T458" s="112"/>
      <c r="U458" s="112"/>
    </row>
    <row r="459" spans="1:21" ht="14.25" customHeight="1" x14ac:dyDescent="0.15">
      <c r="A459" s="44">
        <v>633</v>
      </c>
      <c r="B459" s="30">
        <v>2</v>
      </c>
      <c r="C459" s="521">
        <v>0.85671641791044773</v>
      </c>
      <c r="D459" s="30">
        <v>6</v>
      </c>
      <c r="E459" s="256">
        <v>0.74202898550724639</v>
      </c>
      <c r="F459" s="48">
        <v>105</v>
      </c>
      <c r="G459" s="50" t="s">
        <v>175</v>
      </c>
      <c r="H459" s="49">
        <v>24240</v>
      </c>
      <c r="I459" s="52">
        <v>4869816000</v>
      </c>
      <c r="J459" s="52">
        <v>200900</v>
      </c>
      <c r="K459" s="12">
        <v>2171904000</v>
      </c>
      <c r="L459" s="40" t="s">
        <v>274</v>
      </c>
      <c r="M459" s="53">
        <v>1050</v>
      </c>
      <c r="N459" s="40" t="s">
        <v>161</v>
      </c>
      <c r="O459" s="54">
        <v>1435</v>
      </c>
      <c r="P459" s="55">
        <v>640</v>
      </c>
    </row>
    <row r="460" spans="1:21" ht="14.25" customHeight="1" x14ac:dyDescent="0.15">
      <c r="A460" s="44">
        <v>600</v>
      </c>
      <c r="B460" s="30">
        <v>5</v>
      </c>
      <c r="C460" s="522">
        <v>0.86816782140107773</v>
      </c>
      <c r="D460" s="30">
        <v>2</v>
      </c>
      <c r="E460" s="523">
        <v>0.90808999521302058</v>
      </c>
      <c r="F460" s="48">
        <v>99</v>
      </c>
      <c r="G460" s="50" t="s">
        <v>170</v>
      </c>
      <c r="H460" s="49">
        <v>18480</v>
      </c>
      <c r="I460" s="52">
        <v>3709665960</v>
      </c>
      <c r="J460" s="52">
        <v>200739.5</v>
      </c>
      <c r="K460" s="12">
        <v>1560016920</v>
      </c>
      <c r="L460" s="40" t="s">
        <v>254</v>
      </c>
      <c r="M460" s="53">
        <v>1086</v>
      </c>
      <c r="N460" s="40" t="s">
        <v>334</v>
      </c>
      <c r="O460" s="54">
        <v>1127.75</v>
      </c>
      <c r="P460" s="55">
        <v>474.25</v>
      </c>
    </row>
    <row r="461" spans="1:21" ht="14.25" customHeight="1" x14ac:dyDescent="0.15">
      <c r="A461" s="44">
        <v>391</v>
      </c>
      <c r="B461" s="30">
        <v>3</v>
      </c>
      <c r="C461" s="45">
        <v>0.90655021834061134</v>
      </c>
      <c r="D461" s="30">
        <v>5</v>
      </c>
      <c r="E461" s="524">
        <v>0.81538461538461537</v>
      </c>
      <c r="F461" s="48">
        <v>67</v>
      </c>
      <c r="G461" s="50" t="s">
        <v>123</v>
      </c>
      <c r="H461" s="49">
        <v>23040</v>
      </c>
      <c r="I461" s="52">
        <v>4603737600</v>
      </c>
      <c r="J461" s="52">
        <v>199815</v>
      </c>
      <c r="K461" s="12">
        <v>1410393600</v>
      </c>
      <c r="L461" s="40" t="s">
        <v>248</v>
      </c>
      <c r="M461" s="53">
        <v>937.5</v>
      </c>
      <c r="N461" s="40" t="s">
        <v>287</v>
      </c>
      <c r="O461" s="54">
        <v>1297.5</v>
      </c>
      <c r="P461" s="55">
        <v>397.5</v>
      </c>
    </row>
    <row r="462" spans="1:21" ht="14.25" customHeight="1" x14ac:dyDescent="0.15">
      <c r="A462" s="44">
        <v>70</v>
      </c>
      <c r="B462" s="30">
        <v>6</v>
      </c>
      <c r="C462" s="525">
        <v>0.78445229681978801</v>
      </c>
      <c r="D462" s="30">
        <v>6</v>
      </c>
      <c r="E462" s="526">
        <v>0.56260434056761266</v>
      </c>
      <c r="F462" s="48">
        <v>15</v>
      </c>
      <c r="G462" s="50" t="s">
        <v>51</v>
      </c>
      <c r="H462" s="49">
        <v>16900</v>
      </c>
      <c r="I462" s="52">
        <v>3376620000</v>
      </c>
      <c r="J462" s="52">
        <v>199800</v>
      </c>
      <c r="K462" s="12">
        <v>1025154000</v>
      </c>
      <c r="L462" s="40" t="s">
        <v>242</v>
      </c>
      <c r="M462" s="53">
        <v>1387.5</v>
      </c>
      <c r="N462" s="40" t="s">
        <v>295</v>
      </c>
      <c r="O462" s="54">
        <v>1057.5</v>
      </c>
      <c r="P462" s="55">
        <v>421.25</v>
      </c>
    </row>
    <row r="463" spans="1:21" ht="14.25" customHeight="1" x14ac:dyDescent="0.15">
      <c r="A463" s="44">
        <v>637</v>
      </c>
      <c r="B463" s="30">
        <v>3</v>
      </c>
      <c r="C463" s="208">
        <v>0.89330024813895781</v>
      </c>
      <c r="D463" s="30">
        <v>6</v>
      </c>
      <c r="E463" s="178">
        <v>0.56097560975609762</v>
      </c>
      <c r="F463" s="48">
        <v>106</v>
      </c>
      <c r="G463" s="50" t="s">
        <v>176</v>
      </c>
      <c r="H463" s="49">
        <v>17200</v>
      </c>
      <c r="I463" s="52">
        <v>3436560000</v>
      </c>
      <c r="J463" s="52">
        <v>199800</v>
      </c>
      <c r="K463" s="12">
        <v>1097790000</v>
      </c>
      <c r="L463" s="40" t="s">
        <v>246</v>
      </c>
      <c r="M463" s="53">
        <v>1037.5</v>
      </c>
      <c r="N463" s="107" t="s">
        <v>342</v>
      </c>
      <c r="O463" s="54">
        <v>1350</v>
      </c>
      <c r="P463" s="55">
        <v>431.25</v>
      </c>
    </row>
    <row r="464" spans="1:21" ht="14.25" customHeight="1" x14ac:dyDescent="0.15">
      <c r="A464" s="44">
        <v>776</v>
      </c>
      <c r="B464" s="30">
        <v>3</v>
      </c>
      <c r="C464" s="108">
        <v>0.8571428571428571</v>
      </c>
      <c r="D464" s="30">
        <v>1</v>
      </c>
      <c r="E464" s="292">
        <v>1</v>
      </c>
      <c r="F464" s="48">
        <v>128</v>
      </c>
      <c r="G464" s="50" t="s">
        <v>201</v>
      </c>
      <c r="H464" s="49">
        <v>27600</v>
      </c>
      <c r="I464" s="52">
        <v>5514480000</v>
      </c>
      <c r="J464" s="52">
        <v>199800</v>
      </c>
      <c r="K464" s="12">
        <v>2619378000</v>
      </c>
      <c r="L464" s="40" t="s">
        <v>259</v>
      </c>
      <c r="M464" s="53">
        <v>1350</v>
      </c>
      <c r="N464" s="40" t="s">
        <v>344</v>
      </c>
      <c r="O464" s="54">
        <v>1252.5</v>
      </c>
      <c r="P464" s="55">
        <v>641.25</v>
      </c>
    </row>
    <row r="465" spans="1:16" ht="14.25" customHeight="1" x14ac:dyDescent="0.15">
      <c r="A465" s="44">
        <v>777</v>
      </c>
      <c r="B465" s="30">
        <v>3</v>
      </c>
      <c r="C465" s="255">
        <v>0.8571428571428571</v>
      </c>
      <c r="D465" s="30">
        <v>3</v>
      </c>
      <c r="E465" s="324">
        <v>0.93567251461988299</v>
      </c>
      <c r="F465" s="48">
        <v>128</v>
      </c>
      <c r="G465" s="50" t="s">
        <v>201</v>
      </c>
      <c r="H465" s="49">
        <v>27600</v>
      </c>
      <c r="I465" s="52">
        <v>5514480000</v>
      </c>
      <c r="J465" s="52">
        <v>199800</v>
      </c>
      <c r="K465" s="12">
        <v>2450880000</v>
      </c>
      <c r="L465" s="40" t="s">
        <v>259</v>
      </c>
      <c r="M465" s="53">
        <v>1350</v>
      </c>
      <c r="N465" s="40" t="s">
        <v>315</v>
      </c>
      <c r="O465" s="54">
        <v>1290</v>
      </c>
      <c r="P465" s="55">
        <v>600</v>
      </c>
    </row>
    <row r="466" spans="1:16" ht="14.25" customHeight="1" x14ac:dyDescent="0.15">
      <c r="A466" s="44">
        <v>455</v>
      </c>
      <c r="B466" s="30">
        <v>3</v>
      </c>
      <c r="C466" s="93">
        <v>0.7421875</v>
      </c>
      <c r="D466" s="30">
        <v>5</v>
      </c>
      <c r="E466" s="47">
        <v>0.91836734693877553</v>
      </c>
      <c r="F466" s="48">
        <v>77</v>
      </c>
      <c r="G466" s="50" t="s">
        <v>134</v>
      </c>
      <c r="H466" s="49">
        <v>13800</v>
      </c>
      <c r="I466" s="52">
        <v>2753100000</v>
      </c>
      <c r="J466" s="52">
        <v>199500</v>
      </c>
      <c r="K466" s="12">
        <v>1304100000</v>
      </c>
      <c r="L466" s="40" t="s">
        <v>108</v>
      </c>
      <c r="M466" s="53">
        <v>1187.5</v>
      </c>
      <c r="N466" s="40" t="s">
        <v>331</v>
      </c>
      <c r="O466" s="54">
        <v>981.25</v>
      </c>
      <c r="P466" s="55">
        <v>562.5</v>
      </c>
    </row>
    <row r="467" spans="1:16" ht="14.25" customHeight="1" x14ac:dyDescent="0.15">
      <c r="A467" s="44">
        <v>456</v>
      </c>
      <c r="B467" s="30">
        <v>3</v>
      </c>
      <c r="C467" s="247">
        <v>0.7421875</v>
      </c>
      <c r="D467" s="30">
        <v>1</v>
      </c>
      <c r="E467" s="341">
        <v>1</v>
      </c>
      <c r="F467" s="48">
        <v>77</v>
      </c>
      <c r="G467" s="50" t="s">
        <v>134</v>
      </c>
      <c r="H467" s="49">
        <v>13800</v>
      </c>
      <c r="I467" s="52">
        <v>2753100000</v>
      </c>
      <c r="J467" s="52">
        <v>199500</v>
      </c>
      <c r="K467" s="12">
        <v>1420020000</v>
      </c>
      <c r="L467" s="40" t="s">
        <v>108</v>
      </c>
      <c r="M467" s="53">
        <v>1187.5</v>
      </c>
      <c r="N467" s="40" t="s">
        <v>284</v>
      </c>
      <c r="O467" s="54">
        <v>1050</v>
      </c>
      <c r="P467" s="55">
        <v>612.5</v>
      </c>
    </row>
    <row r="468" spans="1:16" ht="14.25" customHeight="1" x14ac:dyDescent="0.15">
      <c r="A468" s="44">
        <v>490</v>
      </c>
      <c r="B468" s="30">
        <v>1</v>
      </c>
      <c r="C468" s="189">
        <v>1</v>
      </c>
      <c r="D468" s="30">
        <v>1</v>
      </c>
      <c r="E468" s="451">
        <v>1</v>
      </c>
      <c r="F468" s="48">
        <v>83</v>
      </c>
      <c r="G468" s="50" t="s">
        <v>144</v>
      </c>
      <c r="H468" s="49">
        <v>13728</v>
      </c>
      <c r="I468" s="52">
        <v>2737500480</v>
      </c>
      <c r="J468" s="52">
        <v>199410</v>
      </c>
      <c r="K468" s="12">
        <v>1259818560</v>
      </c>
      <c r="L468" s="40" t="s">
        <v>261</v>
      </c>
      <c r="M468" s="53">
        <v>1320</v>
      </c>
      <c r="N468" s="40" t="s">
        <v>225</v>
      </c>
      <c r="O468" s="54">
        <v>1445</v>
      </c>
      <c r="P468" s="55">
        <v>665</v>
      </c>
    </row>
    <row r="469" spans="1:16" ht="14.25" customHeight="1" x14ac:dyDescent="0.15">
      <c r="A469" s="44">
        <v>292</v>
      </c>
      <c r="B469" s="30">
        <v>8</v>
      </c>
      <c r="C469" s="426">
        <v>0.75251396648044688</v>
      </c>
      <c r="D469" s="30">
        <v>9</v>
      </c>
      <c r="E469" s="321">
        <v>0.52628099173553722</v>
      </c>
      <c r="F469" s="48">
        <v>51</v>
      </c>
      <c r="G469" s="50" t="s">
        <v>103</v>
      </c>
      <c r="H469" s="49">
        <v>9800</v>
      </c>
      <c r="I469" s="52">
        <v>1953688800</v>
      </c>
      <c r="J469" s="52">
        <v>199356</v>
      </c>
      <c r="K469" s="12">
        <v>577259200</v>
      </c>
      <c r="L469" s="40" t="s">
        <v>244</v>
      </c>
      <c r="M469" s="53">
        <v>994</v>
      </c>
      <c r="N469" s="40" t="s">
        <v>289</v>
      </c>
      <c r="O469" s="54">
        <v>1347</v>
      </c>
      <c r="P469" s="55">
        <v>398</v>
      </c>
    </row>
    <row r="470" spans="1:16" ht="14.25" customHeight="1" x14ac:dyDescent="0.15">
      <c r="A470" s="44">
        <v>364</v>
      </c>
      <c r="B470" s="30">
        <v>6</v>
      </c>
      <c r="C470" s="206">
        <v>0.64173913043478259</v>
      </c>
      <c r="D470" s="30">
        <v>4</v>
      </c>
      <c r="E470" s="527">
        <v>0.42538922155688624</v>
      </c>
      <c r="F470" s="48">
        <v>62</v>
      </c>
      <c r="G470" s="50" t="s">
        <v>117</v>
      </c>
      <c r="H470" s="49">
        <v>36360</v>
      </c>
      <c r="I470" s="52">
        <v>7245093600</v>
      </c>
      <c r="J470" s="52">
        <v>199260</v>
      </c>
      <c r="K470" s="12">
        <v>2905891200</v>
      </c>
      <c r="L470" s="40" t="s">
        <v>254</v>
      </c>
      <c r="M470" s="53">
        <v>1086</v>
      </c>
      <c r="N470" s="40" t="s">
        <v>290</v>
      </c>
      <c r="O470" s="54">
        <v>1107</v>
      </c>
      <c r="P470" s="55">
        <v>444</v>
      </c>
    </row>
    <row r="471" spans="1:16" ht="14.25" customHeight="1" x14ac:dyDescent="0.15">
      <c r="A471" s="44">
        <v>123</v>
      </c>
      <c r="B471" s="30">
        <v>5</v>
      </c>
      <c r="C471" s="528">
        <v>0.7725736359246741</v>
      </c>
      <c r="D471" s="30">
        <v>4</v>
      </c>
      <c r="E471" s="529">
        <v>0.74688796680497926</v>
      </c>
      <c r="F471" s="48">
        <v>24</v>
      </c>
      <c r="G471" s="50" t="s">
        <v>69</v>
      </c>
      <c r="H471" s="49">
        <v>19920</v>
      </c>
      <c r="I471" s="52">
        <v>3968064000</v>
      </c>
      <c r="J471" s="52">
        <v>199200</v>
      </c>
      <c r="K471" s="12">
        <v>1488024000</v>
      </c>
      <c r="L471" s="40" t="s">
        <v>102</v>
      </c>
      <c r="M471" s="53">
        <v>1200</v>
      </c>
      <c r="N471" s="40" t="s">
        <v>281</v>
      </c>
      <c r="O471" s="54">
        <v>1155</v>
      </c>
      <c r="P471" s="55">
        <v>450</v>
      </c>
    </row>
    <row r="472" spans="1:16" ht="14.25" customHeight="1" x14ac:dyDescent="0.15">
      <c r="A472" s="44">
        <v>660</v>
      </c>
      <c r="B472" s="30">
        <v>2</v>
      </c>
      <c r="C472" s="512">
        <v>0.95624489795918366</v>
      </c>
      <c r="D472" s="30">
        <v>2</v>
      </c>
      <c r="E472" s="356">
        <v>0.98018348623853213</v>
      </c>
      <c r="F472" s="48">
        <v>109</v>
      </c>
      <c r="G472" s="50" t="s">
        <v>181</v>
      </c>
      <c r="H472" s="49">
        <v>11360</v>
      </c>
      <c r="I472" s="52">
        <v>2262207680</v>
      </c>
      <c r="J472" s="52">
        <v>199138</v>
      </c>
      <c r="K472" s="12">
        <v>1031647040</v>
      </c>
      <c r="L472" s="40" t="s">
        <v>259</v>
      </c>
      <c r="M472" s="53">
        <v>1080</v>
      </c>
      <c r="N472" s="40" t="s">
        <v>208</v>
      </c>
      <c r="O472" s="54">
        <v>1464.25</v>
      </c>
      <c r="P472" s="55">
        <v>667.75</v>
      </c>
    </row>
    <row r="473" spans="1:16" ht="14.25" customHeight="1" x14ac:dyDescent="0.15">
      <c r="A473" s="44">
        <v>653</v>
      </c>
      <c r="B473" s="30">
        <v>2</v>
      </c>
      <c r="C473" s="45">
        <v>0.94774774774774773</v>
      </c>
      <c r="D473" s="30">
        <v>1</v>
      </c>
      <c r="E473" s="530">
        <v>1</v>
      </c>
      <c r="F473" s="48">
        <v>108</v>
      </c>
      <c r="G473" s="50" t="s">
        <v>179</v>
      </c>
      <c r="H473" s="49">
        <v>28800</v>
      </c>
      <c r="I473" s="52">
        <v>5726246400</v>
      </c>
      <c r="J473" s="52">
        <v>198828</v>
      </c>
      <c r="K473" s="12">
        <v>2351462400</v>
      </c>
      <c r="L473" s="40" t="s">
        <v>94</v>
      </c>
      <c r="M473" s="53">
        <v>1140</v>
      </c>
      <c r="N473" s="40" t="s">
        <v>54</v>
      </c>
      <c r="O473" s="54">
        <v>1578</v>
      </c>
      <c r="P473" s="55">
        <v>648</v>
      </c>
    </row>
    <row r="474" spans="1:16" ht="14.25" customHeight="1" x14ac:dyDescent="0.15">
      <c r="A474" s="44">
        <v>436</v>
      </c>
      <c r="B474" s="30">
        <v>6</v>
      </c>
      <c r="C474" s="531">
        <v>0.79207920792079212</v>
      </c>
      <c r="D474" s="30">
        <v>4</v>
      </c>
      <c r="E474" s="532">
        <v>0.9826086956521739</v>
      </c>
      <c r="F474" s="48">
        <v>75</v>
      </c>
      <c r="G474" s="50" t="s">
        <v>131</v>
      </c>
      <c r="H474" s="49">
        <v>17160</v>
      </c>
      <c r="I474" s="52">
        <v>3411408000</v>
      </c>
      <c r="J474" s="52">
        <v>198800</v>
      </c>
      <c r="K474" s="12">
        <v>2065120200</v>
      </c>
      <c r="L474" s="40" t="s">
        <v>263</v>
      </c>
      <c r="M474" s="53">
        <v>1095</v>
      </c>
      <c r="N474" s="40" t="s">
        <v>309</v>
      </c>
      <c r="O474" s="54">
        <v>1400</v>
      </c>
      <c r="P474" s="55">
        <v>847.5</v>
      </c>
    </row>
    <row r="475" spans="1:16" ht="14.25" customHeight="1" x14ac:dyDescent="0.15">
      <c r="A475" s="44">
        <v>47</v>
      </c>
      <c r="B475" s="30">
        <v>5</v>
      </c>
      <c r="C475" s="345">
        <v>0.73306772908366535</v>
      </c>
      <c r="D475" s="30">
        <v>5</v>
      </c>
      <c r="E475" s="292">
        <v>0.87655502392344498</v>
      </c>
      <c r="F475" s="48">
        <v>8</v>
      </c>
      <c r="G475" s="50" t="s">
        <v>43</v>
      </c>
      <c r="H475" s="49">
        <v>20768</v>
      </c>
      <c r="I475" s="52">
        <v>4127016960</v>
      </c>
      <c r="J475" s="52">
        <v>198720</v>
      </c>
      <c r="K475" s="12">
        <v>1369691136</v>
      </c>
      <c r="L475" s="40" t="s">
        <v>102</v>
      </c>
      <c r="M475" s="53">
        <v>1200</v>
      </c>
      <c r="N475" s="40" t="s">
        <v>224</v>
      </c>
      <c r="O475" s="54">
        <v>1380</v>
      </c>
      <c r="P475" s="55">
        <v>458</v>
      </c>
    </row>
    <row r="476" spans="1:16" ht="14.25" customHeight="1" x14ac:dyDescent="0.15">
      <c r="A476" s="44">
        <v>311</v>
      </c>
      <c r="B476" s="30">
        <v>3</v>
      </c>
      <c r="C476" s="258">
        <v>0.86956521739130432</v>
      </c>
      <c r="D476" s="30">
        <v>5</v>
      </c>
      <c r="E476" s="533">
        <v>0.78169299311462126</v>
      </c>
      <c r="F476" s="48">
        <v>54</v>
      </c>
      <c r="G476" s="50" t="s">
        <v>109</v>
      </c>
      <c r="H476" s="49">
        <v>11200</v>
      </c>
      <c r="I476" s="52">
        <v>2217600000</v>
      </c>
      <c r="J476" s="52">
        <v>198000</v>
      </c>
      <c r="K476" s="12">
        <v>713328000</v>
      </c>
      <c r="L476" s="40" t="s">
        <v>142</v>
      </c>
      <c r="M476" s="53">
        <v>1500</v>
      </c>
      <c r="N476" s="40" t="s">
        <v>288</v>
      </c>
      <c r="O476" s="54">
        <v>1105</v>
      </c>
      <c r="P476" s="55">
        <v>482.5</v>
      </c>
    </row>
    <row r="477" spans="1:16" ht="14.25" customHeight="1" x14ac:dyDescent="0.15">
      <c r="A477" s="44">
        <v>749</v>
      </c>
      <c r="B477" s="30">
        <v>5</v>
      </c>
      <c r="C477" s="416">
        <v>0.73710073710073709</v>
      </c>
      <c r="D477" s="30">
        <v>3</v>
      </c>
      <c r="E477" s="47">
        <v>0.73239436619718312</v>
      </c>
      <c r="F477" s="48">
        <v>123</v>
      </c>
      <c r="G477" s="50" t="s">
        <v>195</v>
      </c>
      <c r="H477" s="49">
        <v>25200</v>
      </c>
      <c r="I477" s="52">
        <v>4989600000</v>
      </c>
      <c r="J477" s="52">
        <v>198000</v>
      </c>
      <c r="K477" s="12">
        <v>2594592000</v>
      </c>
      <c r="L477" s="40" t="s">
        <v>139</v>
      </c>
      <c r="M477" s="53">
        <v>1125</v>
      </c>
      <c r="N477" s="40" t="s">
        <v>300</v>
      </c>
      <c r="O477" s="54">
        <v>1020</v>
      </c>
      <c r="P477" s="55">
        <v>585</v>
      </c>
    </row>
    <row r="478" spans="1:16" ht="14.25" customHeight="1" x14ac:dyDescent="0.15">
      <c r="A478" s="44">
        <v>820</v>
      </c>
      <c r="B478" s="30">
        <v>1</v>
      </c>
      <c r="C478" s="328">
        <v>1</v>
      </c>
      <c r="D478" s="30">
        <v>1</v>
      </c>
      <c r="E478" s="329">
        <v>1</v>
      </c>
      <c r="F478" s="48">
        <v>138</v>
      </c>
      <c r="G478" s="50" t="s">
        <v>213</v>
      </c>
      <c r="H478" s="49">
        <v>11200</v>
      </c>
      <c r="I478" s="52">
        <v>2217600000</v>
      </c>
      <c r="J478" s="52">
        <v>198000</v>
      </c>
      <c r="K478" s="12">
        <v>763224000</v>
      </c>
      <c r="L478" s="40" t="s">
        <v>142</v>
      </c>
      <c r="M478" s="53">
        <v>1500</v>
      </c>
      <c r="N478" s="40" t="s">
        <v>307</v>
      </c>
      <c r="O478" s="54">
        <v>1210</v>
      </c>
      <c r="P478" s="55">
        <v>516.25</v>
      </c>
    </row>
    <row r="479" spans="1:16" ht="14.25" customHeight="1" x14ac:dyDescent="0.15">
      <c r="A479" s="44">
        <v>821</v>
      </c>
      <c r="B479" s="30">
        <v>1</v>
      </c>
      <c r="C479" s="534">
        <v>1</v>
      </c>
      <c r="D479" s="30">
        <v>3</v>
      </c>
      <c r="E479" s="47">
        <v>0.92009685230024219</v>
      </c>
      <c r="F479" s="48">
        <v>138</v>
      </c>
      <c r="G479" s="50" t="s">
        <v>213</v>
      </c>
      <c r="H479" s="49">
        <v>11200</v>
      </c>
      <c r="I479" s="52">
        <v>2217600000</v>
      </c>
      <c r="J479" s="52">
        <v>198000</v>
      </c>
      <c r="K479" s="12">
        <v>702240000</v>
      </c>
      <c r="L479" s="40" t="s">
        <v>142</v>
      </c>
      <c r="M479" s="53">
        <v>1500</v>
      </c>
      <c r="N479" s="40" t="s">
        <v>333</v>
      </c>
      <c r="O479" s="54">
        <v>1241.25</v>
      </c>
      <c r="P479" s="55">
        <v>475</v>
      </c>
    </row>
    <row r="480" spans="1:16" ht="14.25" customHeight="1" x14ac:dyDescent="0.15">
      <c r="A480" s="44">
        <v>822</v>
      </c>
      <c r="B480" s="30">
        <v>1</v>
      </c>
      <c r="C480" s="45">
        <v>1</v>
      </c>
      <c r="D480" s="30">
        <v>2</v>
      </c>
      <c r="E480" s="398">
        <v>0.92978208232445525</v>
      </c>
      <c r="F480" s="48">
        <v>138</v>
      </c>
      <c r="G480" s="50" t="s">
        <v>213</v>
      </c>
      <c r="H480" s="49">
        <v>11200</v>
      </c>
      <c r="I480" s="52">
        <v>2217600000</v>
      </c>
      <c r="J480" s="52">
        <v>198000</v>
      </c>
      <c r="K480" s="12">
        <v>709632000</v>
      </c>
      <c r="L480" s="40" t="s">
        <v>142</v>
      </c>
      <c r="M480" s="53">
        <v>1500</v>
      </c>
      <c r="N480" s="40" t="s">
        <v>308</v>
      </c>
      <c r="O480" s="54">
        <v>1140</v>
      </c>
      <c r="P480" s="55">
        <v>480</v>
      </c>
    </row>
    <row r="481" spans="1:21" ht="14.25" customHeight="1" x14ac:dyDescent="0.15">
      <c r="A481" s="44">
        <v>717</v>
      </c>
      <c r="B481" s="30">
        <v>3</v>
      </c>
      <c r="C481" s="202">
        <v>0.8214285714285714</v>
      </c>
      <c r="D481" s="30">
        <v>5</v>
      </c>
      <c r="E481" s="464">
        <v>0.71884984025559107</v>
      </c>
      <c r="F481" s="48">
        <v>119</v>
      </c>
      <c r="G481" s="50" t="s">
        <v>192</v>
      </c>
      <c r="H481" s="49">
        <v>25600</v>
      </c>
      <c r="I481" s="52">
        <v>5063680000</v>
      </c>
      <c r="J481" s="52">
        <v>197800</v>
      </c>
      <c r="K481" s="12">
        <v>1981440000</v>
      </c>
      <c r="L481" s="40" t="s">
        <v>250</v>
      </c>
      <c r="M481" s="53">
        <v>860</v>
      </c>
      <c r="N481" s="40" t="s">
        <v>285</v>
      </c>
      <c r="O481" s="54">
        <v>1150</v>
      </c>
      <c r="P481" s="55">
        <v>450</v>
      </c>
    </row>
    <row r="482" spans="1:21" ht="14.25" customHeight="1" x14ac:dyDescent="0.15">
      <c r="A482" s="44">
        <v>628</v>
      </c>
      <c r="B482" s="30">
        <v>3</v>
      </c>
      <c r="C482" s="57">
        <v>0.84328358208955223</v>
      </c>
      <c r="D482" s="30">
        <v>3</v>
      </c>
      <c r="E482" s="74">
        <v>0.87681159420289856</v>
      </c>
      <c r="F482" s="48">
        <v>105</v>
      </c>
      <c r="G482" s="50" t="s">
        <v>175</v>
      </c>
      <c r="H482" s="49">
        <v>24240</v>
      </c>
      <c r="I482" s="52">
        <v>4793460000</v>
      </c>
      <c r="J482" s="52">
        <v>197750</v>
      </c>
      <c r="K482" s="12">
        <v>2566410000</v>
      </c>
      <c r="L482" s="40" t="s">
        <v>270</v>
      </c>
      <c r="M482" s="53">
        <v>1387.5</v>
      </c>
      <c r="N482" s="40" t="s">
        <v>327</v>
      </c>
      <c r="O482" s="54">
        <v>1412.5</v>
      </c>
      <c r="P482" s="55">
        <v>756.25</v>
      </c>
    </row>
    <row r="483" spans="1:21" ht="14.25" customHeight="1" x14ac:dyDescent="0.15">
      <c r="A483" s="44">
        <v>636</v>
      </c>
      <c r="B483" s="30">
        <v>4</v>
      </c>
      <c r="C483" s="535">
        <v>0.88337468982630274</v>
      </c>
      <c r="D483" s="30">
        <v>8</v>
      </c>
      <c r="E483" s="415">
        <v>0.49268292682926829</v>
      </c>
      <c r="F483" s="48">
        <v>106</v>
      </c>
      <c r="G483" s="50" t="s">
        <v>176</v>
      </c>
      <c r="H483" s="49">
        <v>17200</v>
      </c>
      <c r="I483" s="52">
        <v>3398376000</v>
      </c>
      <c r="J483" s="52">
        <v>197580</v>
      </c>
      <c r="K483" s="12">
        <v>964146000</v>
      </c>
      <c r="L483" s="40" t="s">
        <v>246</v>
      </c>
      <c r="M483" s="53">
        <v>1037.5</v>
      </c>
      <c r="N483" s="40" t="s">
        <v>289</v>
      </c>
      <c r="O483" s="54">
        <v>1335</v>
      </c>
      <c r="P483" s="55">
        <v>378.75</v>
      </c>
    </row>
    <row r="484" spans="1:21" ht="14.25" customHeight="1" x14ac:dyDescent="0.15">
      <c r="A484" s="44">
        <v>112</v>
      </c>
      <c r="B484" s="30">
        <v>2</v>
      </c>
      <c r="C484" s="474">
        <v>0.975103734439834</v>
      </c>
      <c r="D484" s="30">
        <v>3</v>
      </c>
      <c r="E484" s="536">
        <v>0.90225563909774431</v>
      </c>
      <c r="F484" s="48">
        <v>22</v>
      </c>
      <c r="G484" s="50" t="s">
        <v>67</v>
      </c>
      <c r="H484" s="49">
        <v>18980</v>
      </c>
      <c r="I484" s="52">
        <v>3746652000</v>
      </c>
      <c r="J484" s="52">
        <v>197400</v>
      </c>
      <c r="K484" s="12">
        <v>1913184000</v>
      </c>
      <c r="L484" s="40" t="s">
        <v>250</v>
      </c>
      <c r="M484" s="53">
        <v>1075</v>
      </c>
      <c r="N484" s="40" t="s">
        <v>296</v>
      </c>
      <c r="O484" s="54">
        <v>1175</v>
      </c>
      <c r="P484" s="55">
        <v>600</v>
      </c>
    </row>
    <row r="485" spans="1:21" ht="14.25" customHeight="1" x14ac:dyDescent="0.15">
      <c r="A485" s="44">
        <v>126</v>
      </c>
      <c r="B485" s="30">
        <v>6</v>
      </c>
      <c r="C485" s="537">
        <v>0.76452599388379205</v>
      </c>
      <c r="D485" s="30">
        <v>1</v>
      </c>
      <c r="E485" s="47">
        <v>1</v>
      </c>
      <c r="F485" s="48">
        <v>24</v>
      </c>
      <c r="G485" s="50" t="s">
        <v>69</v>
      </c>
      <c r="H485" s="49">
        <v>19920</v>
      </c>
      <c r="I485" s="52">
        <v>3926730000</v>
      </c>
      <c r="J485" s="52">
        <v>197125</v>
      </c>
      <c r="K485" s="12">
        <v>1992298800</v>
      </c>
      <c r="L485" s="40" t="s">
        <v>132</v>
      </c>
      <c r="M485" s="53">
        <v>1187.5</v>
      </c>
      <c r="N485" s="40" t="s">
        <v>281</v>
      </c>
      <c r="O485" s="54">
        <v>1147.5</v>
      </c>
      <c r="P485" s="55">
        <v>602.5</v>
      </c>
    </row>
    <row r="486" spans="1:21" ht="14.25" customHeight="1" x14ac:dyDescent="0.15">
      <c r="A486" s="143">
        <v>826</v>
      </c>
      <c r="B486" s="144">
        <v>8</v>
      </c>
      <c r="C486" s="281">
        <v>0.58167330677290841</v>
      </c>
      <c r="D486" s="144">
        <v>3</v>
      </c>
      <c r="E486" s="538">
        <v>0.81710914454277284</v>
      </c>
      <c r="F486" s="147">
        <v>139</v>
      </c>
      <c r="G486" s="148" t="s">
        <v>214</v>
      </c>
      <c r="H486" s="149">
        <v>28280</v>
      </c>
      <c r="I486" s="150">
        <v>5573988000</v>
      </c>
      <c r="J486" s="150">
        <v>197100</v>
      </c>
      <c r="K486" s="151">
        <v>3525102000</v>
      </c>
      <c r="L486" s="122" t="s">
        <v>263</v>
      </c>
      <c r="M486" s="152">
        <v>1095</v>
      </c>
      <c r="N486" s="122" t="s">
        <v>307</v>
      </c>
      <c r="O486" s="154">
        <v>1076.25</v>
      </c>
      <c r="P486" s="155">
        <v>692.5</v>
      </c>
      <c r="Q486" s="112"/>
      <c r="R486" s="112"/>
      <c r="S486" s="112"/>
      <c r="T486" s="112"/>
      <c r="U486" s="112"/>
    </row>
    <row r="487" spans="1:21" ht="14.25" customHeight="1" x14ac:dyDescent="0.15">
      <c r="A487" s="44">
        <v>440</v>
      </c>
      <c r="B487" s="30">
        <v>7</v>
      </c>
      <c r="C487" s="521">
        <v>0.78500707213578502</v>
      </c>
      <c r="D487" s="30">
        <v>1</v>
      </c>
      <c r="E487" s="482">
        <v>1</v>
      </c>
      <c r="F487" s="48">
        <v>75</v>
      </c>
      <c r="G487" s="50" t="s">
        <v>131</v>
      </c>
      <c r="H487" s="49">
        <v>17160</v>
      </c>
      <c r="I487" s="52">
        <v>3380949000</v>
      </c>
      <c r="J487" s="52">
        <v>197025</v>
      </c>
      <c r="K487" s="12">
        <v>2101671000</v>
      </c>
      <c r="L487" s="107" t="s">
        <v>270</v>
      </c>
      <c r="M487" s="53">
        <v>1387.5</v>
      </c>
      <c r="N487" s="40" t="s">
        <v>286</v>
      </c>
      <c r="O487" s="54">
        <v>1387.5</v>
      </c>
      <c r="P487" s="55">
        <v>862.5</v>
      </c>
    </row>
    <row r="488" spans="1:21" ht="14.25" customHeight="1" x14ac:dyDescent="0.15">
      <c r="A488" s="44">
        <v>639</v>
      </c>
      <c r="B488" s="30">
        <v>5</v>
      </c>
      <c r="C488" s="539">
        <v>0.88089330024813894</v>
      </c>
      <c r="D488" s="30">
        <v>1</v>
      </c>
      <c r="E488" s="540">
        <v>1</v>
      </c>
      <c r="F488" s="48">
        <v>106</v>
      </c>
      <c r="G488" s="50" t="s">
        <v>176</v>
      </c>
      <c r="H488" s="49">
        <v>17200</v>
      </c>
      <c r="I488" s="52">
        <v>3388830000</v>
      </c>
      <c r="J488" s="52">
        <v>197025</v>
      </c>
      <c r="K488" s="12">
        <v>1956930000</v>
      </c>
      <c r="L488" s="40" t="s">
        <v>274</v>
      </c>
      <c r="M488" s="53">
        <v>1312.5</v>
      </c>
      <c r="N488" s="40" t="s">
        <v>303</v>
      </c>
      <c r="O488" s="54">
        <v>1331.25</v>
      </c>
      <c r="P488" s="55">
        <v>768.75</v>
      </c>
    </row>
    <row r="489" spans="1:21" ht="14.25" customHeight="1" x14ac:dyDescent="0.15">
      <c r="A489" s="44">
        <v>236</v>
      </c>
      <c r="B489" s="30">
        <v>4</v>
      </c>
      <c r="C489" s="389">
        <v>0.80200501253132828</v>
      </c>
      <c r="D489" s="30">
        <v>4</v>
      </c>
      <c r="E489" s="249">
        <v>0.79346405228758166</v>
      </c>
      <c r="F489" s="48">
        <v>42</v>
      </c>
      <c r="G489" s="50" t="s">
        <v>90</v>
      </c>
      <c r="H489" s="49">
        <v>24600</v>
      </c>
      <c r="I489" s="52">
        <v>4841280000</v>
      </c>
      <c r="J489" s="52">
        <v>196800</v>
      </c>
      <c r="K489" s="12">
        <v>1836660600</v>
      </c>
      <c r="L489" s="40" t="s">
        <v>102</v>
      </c>
      <c r="M489" s="53">
        <v>1200</v>
      </c>
      <c r="N489" s="40" t="s">
        <v>299</v>
      </c>
      <c r="O489" s="54">
        <v>1114.75</v>
      </c>
      <c r="P489" s="55">
        <v>455.25</v>
      </c>
    </row>
    <row r="490" spans="1:21" ht="14.25" customHeight="1" x14ac:dyDescent="0.15">
      <c r="A490" s="44">
        <v>237</v>
      </c>
      <c r="B490" s="30">
        <v>4</v>
      </c>
      <c r="C490" s="298">
        <v>0.80200501253132828</v>
      </c>
      <c r="D490" s="30">
        <v>5</v>
      </c>
      <c r="E490" s="47">
        <v>0.76078431372549016</v>
      </c>
      <c r="F490" s="48">
        <v>42</v>
      </c>
      <c r="G490" s="50" t="s">
        <v>90</v>
      </c>
      <c r="H490" s="49">
        <v>24600</v>
      </c>
      <c r="I490" s="52">
        <v>4841280000</v>
      </c>
      <c r="J490" s="52">
        <v>196800</v>
      </c>
      <c r="K490" s="12">
        <v>1761015600</v>
      </c>
      <c r="L490" s="40" t="s">
        <v>102</v>
      </c>
      <c r="M490" s="53">
        <v>1200</v>
      </c>
      <c r="N490" s="40" t="s">
        <v>341</v>
      </c>
      <c r="O490" s="54">
        <v>1057.5</v>
      </c>
      <c r="P490" s="55">
        <v>436.5</v>
      </c>
    </row>
    <row r="491" spans="1:21" ht="14.25" customHeight="1" x14ac:dyDescent="0.15">
      <c r="A491" s="44">
        <v>238</v>
      </c>
      <c r="B491" s="30">
        <v>4</v>
      </c>
      <c r="C491" s="45">
        <v>0.80200501253132828</v>
      </c>
      <c r="D491" s="30">
        <v>6</v>
      </c>
      <c r="E491" s="344">
        <v>0.66928104575163394</v>
      </c>
      <c r="F491" s="48">
        <v>42</v>
      </c>
      <c r="G491" s="50" t="s">
        <v>90</v>
      </c>
      <c r="H491" s="49">
        <v>24600</v>
      </c>
      <c r="I491" s="52">
        <v>4841280000</v>
      </c>
      <c r="J491" s="52">
        <v>196800</v>
      </c>
      <c r="K491" s="12">
        <v>1549209600</v>
      </c>
      <c r="L491" s="40" t="s">
        <v>102</v>
      </c>
      <c r="M491" s="53">
        <v>1200</v>
      </c>
      <c r="N491" s="40" t="s">
        <v>313</v>
      </c>
      <c r="O491" s="54">
        <v>960</v>
      </c>
      <c r="P491" s="55">
        <v>384</v>
      </c>
    </row>
    <row r="492" spans="1:21" ht="14.25" customHeight="1" x14ac:dyDescent="0.15">
      <c r="A492" s="44">
        <v>481</v>
      </c>
      <c r="B492" s="30">
        <v>2</v>
      </c>
      <c r="C492" s="169">
        <v>0.94907407407407407</v>
      </c>
      <c r="D492" s="30">
        <v>3</v>
      </c>
      <c r="E492" s="424">
        <v>0.9709821428571429</v>
      </c>
      <c r="F492" s="48">
        <v>81</v>
      </c>
      <c r="G492" s="50" t="s">
        <v>140</v>
      </c>
      <c r="H492" s="49">
        <v>6900</v>
      </c>
      <c r="I492" s="52">
        <v>1357920000</v>
      </c>
      <c r="J492" s="52">
        <v>196800</v>
      </c>
      <c r="K492" s="12">
        <v>480240000</v>
      </c>
      <c r="L492" s="40" t="s">
        <v>153</v>
      </c>
      <c r="M492" s="53">
        <v>1037.5</v>
      </c>
      <c r="N492" s="40" t="s">
        <v>182</v>
      </c>
      <c r="O492" s="54">
        <v>1537.5</v>
      </c>
      <c r="P492" s="55">
        <v>543.75</v>
      </c>
    </row>
    <row r="493" spans="1:21" ht="14.25" customHeight="1" x14ac:dyDescent="0.15">
      <c r="A493" s="44">
        <v>718</v>
      </c>
      <c r="B493" s="30">
        <v>4</v>
      </c>
      <c r="C493" s="45">
        <v>0.81428571428571428</v>
      </c>
      <c r="D493" s="30">
        <v>4</v>
      </c>
      <c r="E493" s="47">
        <v>0.74281150159744413</v>
      </c>
      <c r="F493" s="48">
        <v>119</v>
      </c>
      <c r="G493" s="50" t="s">
        <v>192</v>
      </c>
      <c r="H493" s="49">
        <v>25600</v>
      </c>
      <c r="I493" s="52">
        <v>5019648000</v>
      </c>
      <c r="J493" s="52">
        <v>196080</v>
      </c>
      <c r="K493" s="12">
        <v>2047488000</v>
      </c>
      <c r="L493" s="40" t="s">
        <v>160</v>
      </c>
      <c r="M493" s="53">
        <v>1140</v>
      </c>
      <c r="N493" s="40" t="s">
        <v>337</v>
      </c>
      <c r="O493" s="54">
        <v>771</v>
      </c>
      <c r="P493" s="55">
        <v>465</v>
      </c>
    </row>
    <row r="494" spans="1:21" ht="14.25" customHeight="1" x14ac:dyDescent="0.15">
      <c r="A494">
        <v>870</v>
      </c>
      <c r="B494" s="28">
        <v>1</v>
      </c>
      <c r="C494" s="29">
        <v>1</v>
      </c>
      <c r="D494" s="31">
        <v>2</v>
      </c>
      <c r="E494" s="33">
        <v>0.9007633587786259</v>
      </c>
      <c r="F494" s="35">
        <v>147</v>
      </c>
      <c r="G494" s="35" t="s">
        <v>220</v>
      </c>
      <c r="H494" s="36">
        <v>9020</v>
      </c>
      <c r="I494" s="37">
        <v>1766476800</v>
      </c>
      <c r="J494" s="38">
        <v>195840</v>
      </c>
      <c r="K494" s="39">
        <v>510892800</v>
      </c>
      <c r="L494" s="40" t="s">
        <v>59</v>
      </c>
      <c r="M494" s="35">
        <v>1500</v>
      </c>
      <c r="N494" s="40" t="s">
        <v>305</v>
      </c>
      <c r="O494" s="28">
        <v>1530</v>
      </c>
      <c r="P494" s="28">
        <v>442.5</v>
      </c>
    </row>
    <row r="495" spans="1:21" ht="14.25" customHeight="1" x14ac:dyDescent="0.15">
      <c r="A495" s="44">
        <v>832</v>
      </c>
      <c r="B495" s="30">
        <v>9</v>
      </c>
      <c r="C495" s="541">
        <v>0.57689243027888448</v>
      </c>
      <c r="D495" s="30">
        <v>8</v>
      </c>
      <c r="E495" s="74">
        <v>0.55250737463126842</v>
      </c>
      <c r="F495" s="48">
        <v>139</v>
      </c>
      <c r="G495" s="50" t="s">
        <v>214</v>
      </c>
      <c r="H495" s="49">
        <v>28280</v>
      </c>
      <c r="I495" s="52">
        <v>5528174400</v>
      </c>
      <c r="J495" s="52">
        <v>195480</v>
      </c>
      <c r="K495" s="12">
        <v>2383579800</v>
      </c>
      <c r="L495" s="107" t="s">
        <v>254</v>
      </c>
      <c r="M495" s="53">
        <v>1086</v>
      </c>
      <c r="N495" s="40" t="s">
        <v>307</v>
      </c>
      <c r="O495" s="54">
        <v>1072</v>
      </c>
      <c r="P495" s="55">
        <v>468.25</v>
      </c>
    </row>
    <row r="496" spans="1:21" ht="14.25" customHeight="1" x14ac:dyDescent="0.15">
      <c r="A496" s="143">
        <v>437</v>
      </c>
      <c r="B496" s="144">
        <v>8</v>
      </c>
      <c r="C496" s="542">
        <v>0.77793493635077793</v>
      </c>
      <c r="D496" s="144">
        <v>7</v>
      </c>
      <c r="E496" s="543">
        <v>0.73333333333333328</v>
      </c>
      <c r="F496" s="147">
        <v>75</v>
      </c>
      <c r="G496" s="148" t="s">
        <v>131</v>
      </c>
      <c r="H496" s="149">
        <v>17160</v>
      </c>
      <c r="I496" s="150">
        <v>3350490000</v>
      </c>
      <c r="J496" s="150">
        <v>195250</v>
      </c>
      <c r="K496" s="151">
        <v>1541225400</v>
      </c>
      <c r="L496" s="122" t="s">
        <v>254</v>
      </c>
      <c r="M496" s="152">
        <v>1357.5</v>
      </c>
      <c r="N496" s="122" t="s">
        <v>286</v>
      </c>
      <c r="O496" s="154">
        <v>1375</v>
      </c>
      <c r="P496" s="155">
        <v>632.5</v>
      </c>
      <c r="Q496" s="112"/>
      <c r="R496" s="112"/>
      <c r="S496" s="112"/>
      <c r="T496" s="112"/>
      <c r="U496" s="112"/>
    </row>
    <row r="497" spans="1:21" ht="14.25" customHeight="1" x14ac:dyDescent="0.15">
      <c r="A497" s="44">
        <v>724</v>
      </c>
      <c r="B497" s="30">
        <v>1</v>
      </c>
      <c r="C497" s="45">
        <v>1</v>
      </c>
      <c r="D497" s="30">
        <v>9</v>
      </c>
      <c r="E497" s="398">
        <v>0.78125</v>
      </c>
      <c r="F497" s="48">
        <v>120</v>
      </c>
      <c r="G497" s="50" t="s">
        <v>193</v>
      </c>
      <c r="H497" s="49">
        <v>7680</v>
      </c>
      <c r="I497" s="52">
        <v>1497600000</v>
      </c>
      <c r="J497" s="52">
        <v>195000</v>
      </c>
      <c r="K497" s="12">
        <v>449280000</v>
      </c>
      <c r="L497" s="40" t="s">
        <v>142</v>
      </c>
      <c r="M497" s="53">
        <v>1500</v>
      </c>
      <c r="N497" s="40" t="s">
        <v>343</v>
      </c>
      <c r="O497" s="54">
        <v>1095</v>
      </c>
      <c r="P497" s="55">
        <v>450</v>
      </c>
    </row>
    <row r="498" spans="1:21" ht="14.25" customHeight="1" x14ac:dyDescent="0.15">
      <c r="A498" s="44">
        <v>725</v>
      </c>
      <c r="B498" s="30">
        <v>1</v>
      </c>
      <c r="C498" s="108">
        <v>1</v>
      </c>
      <c r="D498" s="30">
        <v>4</v>
      </c>
      <c r="E498" s="310">
        <v>0.8984375</v>
      </c>
      <c r="F498" s="48">
        <v>120</v>
      </c>
      <c r="G498" s="50" t="s">
        <v>193</v>
      </c>
      <c r="H498" s="49">
        <v>7680</v>
      </c>
      <c r="I498" s="52">
        <v>1497600000</v>
      </c>
      <c r="J498" s="52">
        <v>195000</v>
      </c>
      <c r="K498" s="12">
        <v>516672000</v>
      </c>
      <c r="L498" s="40" t="s">
        <v>142</v>
      </c>
      <c r="M498" s="53">
        <v>1500</v>
      </c>
      <c r="N498" s="40" t="s">
        <v>301</v>
      </c>
      <c r="O498" s="54">
        <v>1237.5</v>
      </c>
      <c r="P498" s="55">
        <v>517.5</v>
      </c>
    </row>
    <row r="499" spans="1:21" ht="14.25" customHeight="1" x14ac:dyDescent="0.15">
      <c r="A499" s="44">
        <v>726</v>
      </c>
      <c r="B499" s="30">
        <v>1</v>
      </c>
      <c r="C499" s="465">
        <v>1</v>
      </c>
      <c r="D499" s="30">
        <v>7</v>
      </c>
      <c r="E499" s="372">
        <v>0.8203125</v>
      </c>
      <c r="F499" s="48">
        <v>120</v>
      </c>
      <c r="G499" s="50" t="s">
        <v>193</v>
      </c>
      <c r="H499" s="49">
        <v>7680</v>
      </c>
      <c r="I499" s="52">
        <v>1497600000</v>
      </c>
      <c r="J499" s="52">
        <v>195000</v>
      </c>
      <c r="K499" s="12">
        <v>471744000</v>
      </c>
      <c r="L499" s="40" t="s">
        <v>142</v>
      </c>
      <c r="M499" s="53">
        <v>1500</v>
      </c>
      <c r="N499" s="40" t="s">
        <v>310</v>
      </c>
      <c r="O499" s="54">
        <v>1310</v>
      </c>
      <c r="P499" s="55">
        <v>472.5</v>
      </c>
    </row>
    <row r="500" spans="1:21" ht="14.25" customHeight="1" x14ac:dyDescent="0.15">
      <c r="A500">
        <v>845</v>
      </c>
      <c r="B500" s="28">
        <v>5</v>
      </c>
      <c r="C500" s="29">
        <v>0.65088945362134687</v>
      </c>
      <c r="D500" s="31">
        <v>4</v>
      </c>
      <c r="E500" s="33">
        <v>0.83552978386926724</v>
      </c>
      <c r="F500" s="35">
        <v>141</v>
      </c>
      <c r="G500" s="35" t="s">
        <v>217</v>
      </c>
      <c r="H500" s="36">
        <v>22800</v>
      </c>
      <c r="I500" s="37">
        <v>4438134000</v>
      </c>
      <c r="J500" s="38">
        <v>194655</v>
      </c>
      <c r="K500" s="39">
        <v>1716555000</v>
      </c>
      <c r="L500" s="40" t="s">
        <v>240</v>
      </c>
      <c r="M500" s="35">
        <v>750</v>
      </c>
      <c r="N500" s="40" t="s">
        <v>334</v>
      </c>
      <c r="O500" s="28">
        <v>1024.5</v>
      </c>
      <c r="P500" s="28">
        <v>396.25</v>
      </c>
    </row>
    <row r="501" spans="1:21" ht="14.25" customHeight="1" x14ac:dyDescent="0.15">
      <c r="A501" s="44">
        <v>239</v>
      </c>
      <c r="B501" s="30">
        <v>3</v>
      </c>
      <c r="C501" s="544">
        <v>0.92430278884462147</v>
      </c>
      <c r="D501" s="30">
        <v>1</v>
      </c>
      <c r="E501" s="379">
        <v>1</v>
      </c>
      <c r="F501" s="48">
        <v>43</v>
      </c>
      <c r="G501" s="50" t="s">
        <v>91</v>
      </c>
      <c r="H501" s="49">
        <v>11700</v>
      </c>
      <c r="I501" s="52">
        <v>2273310000</v>
      </c>
      <c r="J501" s="52">
        <v>194300</v>
      </c>
      <c r="K501" s="12">
        <v>1273837500</v>
      </c>
      <c r="L501" s="40" t="s">
        <v>137</v>
      </c>
      <c r="M501" s="53">
        <v>1275</v>
      </c>
      <c r="N501" s="40" t="s">
        <v>178</v>
      </c>
      <c r="O501" s="54">
        <v>1450</v>
      </c>
      <c r="P501" s="55">
        <v>812.5</v>
      </c>
    </row>
    <row r="502" spans="1:21" ht="14.25" customHeight="1" x14ac:dyDescent="0.15">
      <c r="A502" s="44">
        <v>629</v>
      </c>
      <c r="B502" s="30">
        <v>4</v>
      </c>
      <c r="C502" s="506">
        <v>0.82835820895522383</v>
      </c>
      <c r="D502" s="30">
        <v>1</v>
      </c>
      <c r="E502" s="545">
        <v>1</v>
      </c>
      <c r="F502" s="48">
        <v>105</v>
      </c>
      <c r="G502" s="50" t="s">
        <v>175</v>
      </c>
      <c r="H502" s="49">
        <v>24240</v>
      </c>
      <c r="I502" s="52">
        <v>4708620000</v>
      </c>
      <c r="J502" s="52">
        <v>194250</v>
      </c>
      <c r="K502" s="12">
        <v>2926980000</v>
      </c>
      <c r="L502" s="40" t="s">
        <v>270</v>
      </c>
      <c r="M502" s="53">
        <v>1387.5</v>
      </c>
      <c r="N502" s="40" t="s">
        <v>286</v>
      </c>
      <c r="O502" s="54">
        <v>1387.5</v>
      </c>
      <c r="P502" s="55">
        <v>862.5</v>
      </c>
    </row>
    <row r="503" spans="1:21" ht="14.25" customHeight="1" x14ac:dyDescent="0.15">
      <c r="A503" s="143">
        <v>638</v>
      </c>
      <c r="B503" s="144">
        <v>6</v>
      </c>
      <c r="C503" s="546">
        <v>0.86848635235732008</v>
      </c>
      <c r="D503" s="144">
        <v>3</v>
      </c>
      <c r="E503" s="547">
        <v>0.90243902439024393</v>
      </c>
      <c r="F503" s="147">
        <v>106</v>
      </c>
      <c r="G503" s="148" t="s">
        <v>176</v>
      </c>
      <c r="H503" s="149">
        <v>17200</v>
      </c>
      <c r="I503" s="150">
        <v>3341100000</v>
      </c>
      <c r="J503" s="150">
        <v>194250</v>
      </c>
      <c r="K503" s="151">
        <v>1766010000</v>
      </c>
      <c r="L503" s="122" t="s">
        <v>274</v>
      </c>
      <c r="M503" s="152">
        <v>1312.5</v>
      </c>
      <c r="N503" s="122" t="s">
        <v>345</v>
      </c>
      <c r="O503" s="154">
        <v>1233.75</v>
      </c>
      <c r="P503" s="155">
        <v>693.75</v>
      </c>
      <c r="Q503" s="112"/>
      <c r="R503" s="112"/>
      <c r="S503" s="112"/>
      <c r="T503" s="112"/>
      <c r="U503" s="112"/>
    </row>
    <row r="504" spans="1:21" ht="14.25" customHeight="1" x14ac:dyDescent="0.15">
      <c r="A504" s="44">
        <v>466</v>
      </c>
      <c r="B504" s="30">
        <v>1</v>
      </c>
      <c r="C504" s="548">
        <v>1</v>
      </c>
      <c r="D504" s="30">
        <v>5</v>
      </c>
      <c r="E504" s="371">
        <v>0.64242424242424245</v>
      </c>
      <c r="F504" s="48">
        <v>79</v>
      </c>
      <c r="G504" s="50" t="s">
        <v>136</v>
      </c>
      <c r="H504" s="49">
        <v>19800</v>
      </c>
      <c r="I504" s="52">
        <v>3844170000</v>
      </c>
      <c r="J504" s="52">
        <v>194150</v>
      </c>
      <c r="K504" s="12">
        <v>1154340000</v>
      </c>
      <c r="L504" s="40" t="s">
        <v>142</v>
      </c>
      <c r="M504" s="53">
        <v>1500</v>
      </c>
      <c r="N504" s="40" t="s">
        <v>56</v>
      </c>
      <c r="O504" s="54">
        <v>1765</v>
      </c>
      <c r="P504" s="55">
        <v>530</v>
      </c>
    </row>
    <row r="505" spans="1:21" ht="14.25" customHeight="1" x14ac:dyDescent="0.15">
      <c r="A505" s="44">
        <v>131</v>
      </c>
      <c r="B505" s="30">
        <v>1</v>
      </c>
      <c r="C505" s="45">
        <v>1</v>
      </c>
      <c r="D505" s="30">
        <v>6</v>
      </c>
      <c r="E505" s="363">
        <v>0.77894736842105261</v>
      </c>
      <c r="F505" s="48">
        <v>25</v>
      </c>
      <c r="G505" s="50" t="s">
        <v>70</v>
      </c>
      <c r="H505" s="49">
        <v>7560</v>
      </c>
      <c r="I505" s="52">
        <v>1464750000</v>
      </c>
      <c r="J505" s="52">
        <v>193750</v>
      </c>
      <c r="K505" s="12">
        <v>433566000</v>
      </c>
      <c r="L505" s="40" t="s">
        <v>153</v>
      </c>
      <c r="M505" s="53">
        <v>1037.5</v>
      </c>
      <c r="N505" s="40" t="s">
        <v>154</v>
      </c>
      <c r="O505" s="54">
        <v>1562.5</v>
      </c>
      <c r="P505" s="55">
        <v>462.5</v>
      </c>
    </row>
    <row r="506" spans="1:21" ht="14.25" customHeight="1" x14ac:dyDescent="0.15">
      <c r="A506" s="44">
        <v>598</v>
      </c>
      <c r="B506" s="30">
        <v>6</v>
      </c>
      <c r="C506" s="534">
        <v>0.83602771362586603</v>
      </c>
      <c r="D506" s="30">
        <v>5</v>
      </c>
      <c r="E506" s="47">
        <v>0.81187170895165151</v>
      </c>
      <c r="F506" s="48">
        <v>99</v>
      </c>
      <c r="G506" s="50" t="s">
        <v>170</v>
      </c>
      <c r="H506" s="49">
        <v>18480</v>
      </c>
      <c r="I506" s="52">
        <v>3572331840</v>
      </c>
      <c r="J506" s="52">
        <v>193308</v>
      </c>
      <c r="K506" s="12">
        <v>1394722560</v>
      </c>
      <c r="L506" s="40" t="s">
        <v>254</v>
      </c>
      <c r="M506" s="53">
        <v>1086</v>
      </c>
      <c r="N506" s="40" t="s">
        <v>283</v>
      </c>
      <c r="O506" s="54">
        <v>1013</v>
      </c>
      <c r="P506" s="55">
        <v>424</v>
      </c>
    </row>
    <row r="507" spans="1:21" ht="14.25" customHeight="1" x14ac:dyDescent="0.15">
      <c r="A507" s="44">
        <v>770</v>
      </c>
      <c r="B507" s="30">
        <v>4</v>
      </c>
      <c r="C507" s="534">
        <v>0.79245283018867929</v>
      </c>
      <c r="D507" s="30">
        <v>2</v>
      </c>
      <c r="E507" s="47">
        <v>0.86330935251798557</v>
      </c>
      <c r="F507" s="48">
        <v>127</v>
      </c>
      <c r="G507" s="50" t="s">
        <v>199</v>
      </c>
      <c r="H507" s="49">
        <v>24180</v>
      </c>
      <c r="I507" s="52">
        <v>4671576000</v>
      </c>
      <c r="J507" s="52">
        <v>193200</v>
      </c>
      <c r="K507" s="12">
        <v>2669472000</v>
      </c>
      <c r="L507" s="40" t="s">
        <v>274</v>
      </c>
      <c r="M507" s="53">
        <v>1050</v>
      </c>
      <c r="N507" s="40" t="s">
        <v>283</v>
      </c>
      <c r="O507" s="54">
        <v>1010</v>
      </c>
      <c r="P507" s="55">
        <v>600</v>
      </c>
    </row>
    <row r="508" spans="1:21" ht="14.25" customHeight="1" x14ac:dyDescent="0.15">
      <c r="A508" s="44">
        <v>775</v>
      </c>
      <c r="B508" s="30">
        <v>4</v>
      </c>
      <c r="C508" s="549">
        <v>0.79245283018867929</v>
      </c>
      <c r="D508" s="30">
        <v>6</v>
      </c>
      <c r="E508" s="319">
        <v>0.44784172661870503</v>
      </c>
      <c r="F508" s="48">
        <v>127</v>
      </c>
      <c r="G508" s="50" t="s">
        <v>199</v>
      </c>
      <c r="H508" s="49">
        <v>24180</v>
      </c>
      <c r="I508" s="52">
        <v>4671576000</v>
      </c>
      <c r="J508" s="52">
        <v>193200</v>
      </c>
      <c r="K508" s="12">
        <v>1384788600</v>
      </c>
      <c r="L508" s="40" t="s">
        <v>240</v>
      </c>
      <c r="M508" s="53">
        <v>937.5</v>
      </c>
      <c r="N508" s="40" t="s">
        <v>302</v>
      </c>
      <c r="O508" s="54">
        <v>1050</v>
      </c>
      <c r="P508" s="55">
        <v>311.25</v>
      </c>
    </row>
    <row r="509" spans="1:21" ht="14.25" customHeight="1" x14ac:dyDescent="0.15">
      <c r="A509" s="44">
        <v>390</v>
      </c>
      <c r="B509" s="30">
        <v>4</v>
      </c>
      <c r="C509" s="285">
        <v>0.87510917030567681</v>
      </c>
      <c r="D509" s="30">
        <v>1</v>
      </c>
      <c r="E509" s="550">
        <v>1</v>
      </c>
      <c r="F509" s="48">
        <v>67</v>
      </c>
      <c r="G509" s="50" t="s">
        <v>123</v>
      </c>
      <c r="H509" s="49">
        <v>23040</v>
      </c>
      <c r="I509" s="52">
        <v>4444070400</v>
      </c>
      <c r="J509" s="52">
        <v>192885</v>
      </c>
      <c r="K509" s="12">
        <v>1729728000</v>
      </c>
      <c r="L509" s="40" t="s">
        <v>248</v>
      </c>
      <c r="M509" s="53">
        <v>937.5</v>
      </c>
      <c r="N509" s="40" t="s">
        <v>342</v>
      </c>
      <c r="O509" s="54">
        <v>1252.5</v>
      </c>
      <c r="P509" s="55">
        <v>487.5</v>
      </c>
    </row>
    <row r="510" spans="1:21" ht="14.25" customHeight="1" x14ac:dyDescent="0.15">
      <c r="A510" s="44">
        <v>444</v>
      </c>
      <c r="B510" s="30">
        <v>9</v>
      </c>
      <c r="C510" s="551">
        <v>0.61173184357541899</v>
      </c>
      <c r="D510" s="30">
        <v>5</v>
      </c>
      <c r="E510" s="552">
        <v>0.91570247933884297</v>
      </c>
      <c r="F510" s="48">
        <v>76</v>
      </c>
      <c r="G510" s="50" t="s">
        <v>133</v>
      </c>
      <c r="H510" s="49">
        <v>31680</v>
      </c>
      <c r="I510" s="52">
        <v>6105369600</v>
      </c>
      <c r="J510" s="52">
        <v>192720</v>
      </c>
      <c r="K510" s="12">
        <v>3861158400</v>
      </c>
      <c r="L510" s="40" t="s">
        <v>263</v>
      </c>
      <c r="M510" s="53">
        <v>1095</v>
      </c>
      <c r="N510" s="40" t="s">
        <v>307</v>
      </c>
      <c r="O510" s="54">
        <v>1076.25</v>
      </c>
      <c r="P510" s="55">
        <v>692.5</v>
      </c>
    </row>
    <row r="511" spans="1:21" ht="14.25" customHeight="1" x14ac:dyDescent="0.15">
      <c r="A511" s="44">
        <v>536</v>
      </c>
      <c r="B511" s="30">
        <v>9</v>
      </c>
      <c r="C511" s="45">
        <v>0.65493496557000763</v>
      </c>
      <c r="D511" s="30">
        <v>7</v>
      </c>
      <c r="E511" s="321">
        <v>0.58333333333333337</v>
      </c>
      <c r="F511" s="48">
        <v>89</v>
      </c>
      <c r="G511" s="50" t="s">
        <v>152</v>
      </c>
      <c r="H511" s="49">
        <v>39480</v>
      </c>
      <c r="I511" s="52">
        <v>7603848000</v>
      </c>
      <c r="J511" s="52">
        <v>192600</v>
      </c>
      <c r="K511" s="12">
        <v>2735964000</v>
      </c>
      <c r="L511" s="107" t="s">
        <v>251</v>
      </c>
      <c r="M511" s="53">
        <v>1000</v>
      </c>
      <c r="N511" s="40" t="s">
        <v>281</v>
      </c>
      <c r="O511" s="54">
        <v>1070</v>
      </c>
      <c r="P511" s="55">
        <v>385</v>
      </c>
    </row>
    <row r="512" spans="1:21" ht="14.25" customHeight="1" x14ac:dyDescent="0.15">
      <c r="A512" s="44">
        <v>742</v>
      </c>
      <c r="B512" s="30">
        <v>5</v>
      </c>
      <c r="C512" s="45">
        <v>0.76493108728943338</v>
      </c>
      <c r="D512" s="30">
        <v>3</v>
      </c>
      <c r="E512" s="237">
        <v>0.89090909090909087</v>
      </c>
      <c r="F512" s="48">
        <v>122</v>
      </c>
      <c r="G512" s="50" t="s">
        <v>194</v>
      </c>
      <c r="H512" s="49">
        <v>15680</v>
      </c>
      <c r="I512" s="52">
        <v>3015381600</v>
      </c>
      <c r="J512" s="52">
        <v>192307.5</v>
      </c>
      <c r="K512" s="12">
        <v>1774819200</v>
      </c>
      <c r="L512" s="40" t="s">
        <v>62</v>
      </c>
      <c r="M512" s="53">
        <v>1237.5</v>
      </c>
      <c r="N512" s="40" t="s">
        <v>64</v>
      </c>
      <c r="O512" s="54">
        <v>1248.75</v>
      </c>
      <c r="P512" s="55">
        <v>735</v>
      </c>
    </row>
    <row r="513" spans="1:21" ht="14.25" customHeight="1" x14ac:dyDescent="0.15">
      <c r="A513" s="44">
        <v>353</v>
      </c>
      <c r="B513" s="30">
        <v>1</v>
      </c>
      <c r="C513" s="186">
        <v>1</v>
      </c>
      <c r="D513" s="30">
        <v>1</v>
      </c>
      <c r="E513" s="553">
        <v>1</v>
      </c>
      <c r="F513" s="48">
        <v>61</v>
      </c>
      <c r="G513" s="50" t="s">
        <v>116</v>
      </c>
      <c r="H513" s="49">
        <v>17160</v>
      </c>
      <c r="I513" s="52">
        <v>3298581000</v>
      </c>
      <c r="J513" s="52">
        <v>192225</v>
      </c>
      <c r="K513" s="12">
        <v>2321748000</v>
      </c>
      <c r="L513" s="40" t="s">
        <v>272</v>
      </c>
      <c r="M513" s="53">
        <v>1343.75</v>
      </c>
      <c r="N513" s="40" t="s">
        <v>335</v>
      </c>
      <c r="O513" s="54">
        <v>1456.25</v>
      </c>
      <c r="P513" s="55">
        <v>1025</v>
      </c>
    </row>
    <row r="514" spans="1:21" ht="14.25" customHeight="1" x14ac:dyDescent="0.15">
      <c r="A514" s="143">
        <v>732</v>
      </c>
      <c r="B514" s="144">
        <v>9</v>
      </c>
      <c r="C514" s="554">
        <v>0.52589641434262946</v>
      </c>
      <c r="D514" s="144">
        <v>2</v>
      </c>
      <c r="E514" s="555">
        <v>0.89973313000381239</v>
      </c>
      <c r="F514" s="147">
        <v>121</v>
      </c>
      <c r="G514" s="148" t="s">
        <v>149</v>
      </c>
      <c r="H514" s="149">
        <v>23040</v>
      </c>
      <c r="I514" s="150">
        <v>4425062400</v>
      </c>
      <c r="J514" s="150">
        <v>192060</v>
      </c>
      <c r="K514" s="151">
        <v>2637158400</v>
      </c>
      <c r="L514" s="122" t="s">
        <v>256</v>
      </c>
      <c r="M514" s="152">
        <v>750</v>
      </c>
      <c r="N514" s="122" t="s">
        <v>288</v>
      </c>
      <c r="O514" s="154">
        <v>990</v>
      </c>
      <c r="P514" s="155">
        <v>590</v>
      </c>
      <c r="Q514" s="112"/>
      <c r="R514" s="112"/>
      <c r="S514" s="112"/>
      <c r="T514" s="112"/>
      <c r="U514" s="112"/>
    </row>
    <row r="515" spans="1:21" ht="14.25" customHeight="1" x14ac:dyDescent="0.15">
      <c r="A515">
        <v>868</v>
      </c>
      <c r="B515" s="28">
        <v>2</v>
      </c>
      <c r="C515" s="29">
        <v>0.98039215686274506</v>
      </c>
      <c r="D515" s="31">
        <v>3</v>
      </c>
      <c r="E515" s="33">
        <v>0.78880407124681939</v>
      </c>
      <c r="F515" s="35">
        <v>147</v>
      </c>
      <c r="G515" s="35" t="s">
        <v>220</v>
      </c>
      <c r="H515" s="36">
        <v>9020</v>
      </c>
      <c r="I515" s="37">
        <v>1731840000</v>
      </c>
      <c r="J515" s="38">
        <v>192000</v>
      </c>
      <c r="K515" s="39">
        <v>447392000</v>
      </c>
      <c r="L515" s="40" t="s">
        <v>59</v>
      </c>
      <c r="M515" s="35">
        <v>1500</v>
      </c>
      <c r="N515" s="40" t="s">
        <v>280</v>
      </c>
      <c r="O515" s="28">
        <v>820</v>
      </c>
      <c r="P515" s="28">
        <v>387.5</v>
      </c>
    </row>
    <row r="516" spans="1:21" ht="14.25" customHeight="1" x14ac:dyDescent="0.15">
      <c r="A516">
        <v>869</v>
      </c>
      <c r="B516" s="28">
        <v>2</v>
      </c>
      <c r="C516" s="29">
        <v>0.98039215686274506</v>
      </c>
      <c r="D516" s="31">
        <v>1</v>
      </c>
      <c r="E516" s="33">
        <v>1</v>
      </c>
      <c r="F516" s="35">
        <v>147</v>
      </c>
      <c r="G516" s="35" t="s">
        <v>220</v>
      </c>
      <c r="H516" s="36">
        <v>9020</v>
      </c>
      <c r="I516" s="37">
        <v>1731840000</v>
      </c>
      <c r="J516" s="38">
        <v>192000</v>
      </c>
      <c r="K516" s="39">
        <v>567177600</v>
      </c>
      <c r="L516" s="40" t="s">
        <v>59</v>
      </c>
      <c r="M516" s="35">
        <v>1500</v>
      </c>
      <c r="N516" s="40" t="s">
        <v>318</v>
      </c>
      <c r="O516" s="28">
        <v>1143.75</v>
      </c>
      <c r="P516" s="28">
        <v>491.25</v>
      </c>
    </row>
    <row r="517" spans="1:21" ht="14.25" customHeight="1" x14ac:dyDescent="0.15">
      <c r="A517" s="44">
        <v>262</v>
      </c>
      <c r="B517" s="30">
        <v>1</v>
      </c>
      <c r="C517" s="556">
        <v>1</v>
      </c>
      <c r="D517" s="30">
        <v>2</v>
      </c>
      <c r="E517" s="557">
        <v>0.98780487804878048</v>
      </c>
      <c r="F517" s="48">
        <v>46</v>
      </c>
      <c r="G517" s="50" t="s">
        <v>97</v>
      </c>
      <c r="H517" s="49">
        <v>8400</v>
      </c>
      <c r="I517" s="52">
        <v>1607655000</v>
      </c>
      <c r="J517" s="52">
        <v>191387.5</v>
      </c>
      <c r="K517" s="12">
        <v>518805000</v>
      </c>
      <c r="L517" s="40" t="s">
        <v>242</v>
      </c>
      <c r="M517" s="53">
        <v>1387.5</v>
      </c>
      <c r="N517" s="40" t="s">
        <v>178</v>
      </c>
      <c r="O517" s="54">
        <v>1568.75</v>
      </c>
      <c r="P517" s="55">
        <v>506.25</v>
      </c>
    </row>
    <row r="518" spans="1:21" ht="14.25" customHeight="1" x14ac:dyDescent="0.15">
      <c r="A518" s="44">
        <v>91</v>
      </c>
      <c r="B518" s="30">
        <v>5</v>
      </c>
      <c r="C518" s="429">
        <v>0.63965884861407252</v>
      </c>
      <c r="D518" s="30">
        <v>1</v>
      </c>
      <c r="E518" s="559">
        <v>1</v>
      </c>
      <c r="F518" s="48">
        <v>18</v>
      </c>
      <c r="G518" s="50" t="s">
        <v>57</v>
      </c>
      <c r="H518" s="49">
        <v>27556</v>
      </c>
      <c r="I518" s="52">
        <v>5270085000</v>
      </c>
      <c r="J518" s="52">
        <v>191250</v>
      </c>
      <c r="K518" s="12">
        <v>2986381500</v>
      </c>
      <c r="L518" s="40" t="s">
        <v>139</v>
      </c>
      <c r="M518" s="53">
        <v>1125</v>
      </c>
      <c r="N518" s="40" t="s">
        <v>295</v>
      </c>
      <c r="O518" s="54">
        <v>1110</v>
      </c>
      <c r="P518" s="55">
        <v>637.5</v>
      </c>
    </row>
    <row r="519" spans="1:21" ht="14.25" customHeight="1" x14ac:dyDescent="0.15">
      <c r="A519" s="44">
        <v>92</v>
      </c>
      <c r="B519" s="30">
        <v>5</v>
      </c>
      <c r="C519" s="429">
        <v>0.63965884861407252</v>
      </c>
      <c r="D519" s="30">
        <v>2</v>
      </c>
      <c r="E519" s="47">
        <v>0.97647058823529409</v>
      </c>
      <c r="F519" s="48">
        <v>18</v>
      </c>
      <c r="G519" s="50" t="s">
        <v>57</v>
      </c>
      <c r="H519" s="49">
        <v>27556</v>
      </c>
      <c r="I519" s="52">
        <v>5270085000</v>
      </c>
      <c r="J519" s="52">
        <v>191250</v>
      </c>
      <c r="K519" s="12">
        <v>2916113700</v>
      </c>
      <c r="L519" s="40" t="s">
        <v>139</v>
      </c>
      <c r="M519" s="53">
        <v>1125</v>
      </c>
      <c r="N519" s="40" t="s">
        <v>341</v>
      </c>
      <c r="O519" s="54">
        <v>1042.5</v>
      </c>
      <c r="P519" s="55">
        <v>622.5</v>
      </c>
    </row>
    <row r="520" spans="1:21" ht="14.25" customHeight="1" x14ac:dyDescent="0.15">
      <c r="A520" s="44">
        <v>2</v>
      </c>
      <c r="B520" s="30">
        <v>3</v>
      </c>
      <c r="C520" s="560">
        <v>0.91141141141141147</v>
      </c>
      <c r="D520" s="30">
        <v>3</v>
      </c>
      <c r="E520" s="101">
        <v>0.85548483713964807</v>
      </c>
      <c r="F520" s="48">
        <v>1</v>
      </c>
      <c r="G520" s="50" t="s">
        <v>17</v>
      </c>
      <c r="H520" s="49">
        <v>11340</v>
      </c>
      <c r="I520" s="52">
        <v>2168264700</v>
      </c>
      <c r="J520" s="52">
        <v>191205</v>
      </c>
      <c r="K520" s="12">
        <v>816224850</v>
      </c>
      <c r="L520" s="40" t="s">
        <v>169</v>
      </c>
      <c r="M520" s="53">
        <v>1338.75</v>
      </c>
      <c r="N520" s="40" t="s">
        <v>178</v>
      </c>
      <c r="O520" s="54">
        <v>1517.5</v>
      </c>
      <c r="P520" s="55">
        <v>571.25</v>
      </c>
    </row>
    <row r="521" spans="1:21" ht="14.25" customHeight="1" x14ac:dyDescent="0.15">
      <c r="A521" s="44">
        <v>21</v>
      </c>
      <c r="B521" s="30">
        <v>2</v>
      </c>
      <c r="C521" s="354">
        <v>0.94153797667822248</v>
      </c>
      <c r="D521" s="30">
        <v>1</v>
      </c>
      <c r="E521" s="47">
        <v>1</v>
      </c>
      <c r="F521" s="48">
        <v>4</v>
      </c>
      <c r="G521" s="50" t="s">
        <v>36</v>
      </c>
      <c r="H521" s="49">
        <v>8424</v>
      </c>
      <c r="I521" s="52">
        <v>1610668800</v>
      </c>
      <c r="J521" s="52">
        <v>191200</v>
      </c>
      <c r="K521" s="12">
        <v>734572800</v>
      </c>
      <c r="L521" s="40" t="s">
        <v>108</v>
      </c>
      <c r="M521" s="53">
        <v>1187.5</v>
      </c>
      <c r="N521" s="40" t="s">
        <v>114</v>
      </c>
      <c r="O521" s="54">
        <v>1493.75</v>
      </c>
      <c r="P521" s="55">
        <v>681.25</v>
      </c>
    </row>
    <row r="522" spans="1:21" ht="14.25" customHeight="1" x14ac:dyDescent="0.15">
      <c r="A522" s="44">
        <v>130</v>
      </c>
      <c r="B522" s="30">
        <v>2</v>
      </c>
      <c r="C522" s="534">
        <v>0.98399999999999999</v>
      </c>
      <c r="D522" s="30">
        <v>3</v>
      </c>
      <c r="E522" s="277">
        <v>0.91578947368421049</v>
      </c>
      <c r="F522" s="48">
        <v>25</v>
      </c>
      <c r="G522" s="50" t="s">
        <v>70</v>
      </c>
      <c r="H522" s="49">
        <v>7560</v>
      </c>
      <c r="I522" s="52">
        <v>1441314000</v>
      </c>
      <c r="J522" s="52">
        <v>190650</v>
      </c>
      <c r="K522" s="12">
        <v>509733000</v>
      </c>
      <c r="L522" s="40" t="s">
        <v>153</v>
      </c>
      <c r="M522" s="53">
        <v>1037.5</v>
      </c>
      <c r="N522" s="40" t="s">
        <v>182</v>
      </c>
      <c r="O522" s="54">
        <v>1537.5</v>
      </c>
      <c r="P522" s="55">
        <v>543.75</v>
      </c>
    </row>
    <row r="523" spans="1:21" ht="14.25" customHeight="1" x14ac:dyDescent="0.15">
      <c r="A523" s="44">
        <v>740</v>
      </c>
      <c r="B523" s="30">
        <v>6</v>
      </c>
      <c r="C523" s="419">
        <v>0.75803981623277183</v>
      </c>
      <c r="D523" s="30">
        <v>2</v>
      </c>
      <c r="E523" s="47">
        <v>0.93181818181818177</v>
      </c>
      <c r="F523" s="48">
        <v>122</v>
      </c>
      <c r="G523" s="50" t="s">
        <v>194</v>
      </c>
      <c r="H523" s="49">
        <v>15680</v>
      </c>
      <c r="I523" s="52">
        <v>2988216000</v>
      </c>
      <c r="J523" s="52">
        <v>190575</v>
      </c>
      <c r="K523" s="12">
        <v>1856316000</v>
      </c>
      <c r="L523" s="40" t="s">
        <v>62</v>
      </c>
      <c r="M523" s="53">
        <v>1237.5</v>
      </c>
      <c r="N523" s="40" t="s">
        <v>288</v>
      </c>
      <c r="O523" s="54">
        <v>1187.5</v>
      </c>
      <c r="P523" s="55">
        <v>768.75</v>
      </c>
    </row>
    <row r="524" spans="1:21" ht="14.25" customHeight="1" x14ac:dyDescent="0.15">
      <c r="A524" s="44">
        <v>692</v>
      </c>
      <c r="B524" s="30">
        <v>1</v>
      </c>
      <c r="C524" s="561">
        <v>1</v>
      </c>
      <c r="D524" s="30">
        <v>2</v>
      </c>
      <c r="E524" s="451">
        <v>0.85815602836879434</v>
      </c>
      <c r="F524" s="48">
        <v>115</v>
      </c>
      <c r="G524" s="50" t="s">
        <v>188</v>
      </c>
      <c r="H524" s="49">
        <v>37380</v>
      </c>
      <c r="I524" s="52">
        <v>7112666400</v>
      </c>
      <c r="J524" s="52">
        <v>190280</v>
      </c>
      <c r="K524" s="12">
        <v>3211315800</v>
      </c>
      <c r="L524" s="40" t="s">
        <v>270</v>
      </c>
      <c r="M524" s="53">
        <v>1110</v>
      </c>
      <c r="N524" s="40" t="s">
        <v>161</v>
      </c>
      <c r="O524" s="54">
        <v>1340</v>
      </c>
      <c r="P524" s="55">
        <v>605</v>
      </c>
    </row>
    <row r="525" spans="1:21" ht="14.25" customHeight="1" x14ac:dyDescent="0.15">
      <c r="A525" s="44">
        <v>118</v>
      </c>
      <c r="B525" s="30">
        <v>1</v>
      </c>
      <c r="C525" s="45">
        <v>1</v>
      </c>
      <c r="D525" s="30">
        <v>2</v>
      </c>
      <c r="E525" s="562">
        <v>0.85688073394495412</v>
      </c>
      <c r="F525" s="48">
        <v>23</v>
      </c>
      <c r="G525" s="50" t="s">
        <v>68</v>
      </c>
      <c r="H525" s="49">
        <v>7840</v>
      </c>
      <c r="I525" s="52">
        <v>1490540800</v>
      </c>
      <c r="J525" s="52">
        <v>190120</v>
      </c>
      <c r="K525" s="12">
        <v>512579200</v>
      </c>
      <c r="L525" s="40" t="s">
        <v>271</v>
      </c>
      <c r="M525" s="53">
        <v>1297.5</v>
      </c>
      <c r="N525" s="40" t="s">
        <v>208</v>
      </c>
      <c r="O525" s="54">
        <v>1697.5</v>
      </c>
      <c r="P525" s="55">
        <v>583.75</v>
      </c>
    </row>
    <row r="526" spans="1:21" ht="14.25" customHeight="1" x14ac:dyDescent="0.15">
      <c r="A526" s="44">
        <v>241</v>
      </c>
      <c r="B526" s="30">
        <v>4</v>
      </c>
      <c r="C526" s="486">
        <v>0.90438247011952189</v>
      </c>
      <c r="D526" s="30">
        <v>5</v>
      </c>
      <c r="E526" s="487">
        <v>0.8092307692307692</v>
      </c>
      <c r="F526" s="48">
        <v>43</v>
      </c>
      <c r="G526" s="50" t="s">
        <v>91</v>
      </c>
      <c r="H526" s="49">
        <v>11700</v>
      </c>
      <c r="I526" s="52">
        <v>2224316250</v>
      </c>
      <c r="J526" s="52">
        <v>190112.5</v>
      </c>
      <c r="K526" s="12">
        <v>1030828500</v>
      </c>
      <c r="L526" s="40" t="s">
        <v>137</v>
      </c>
      <c r="M526" s="53">
        <v>1275</v>
      </c>
      <c r="N526" s="40" t="s">
        <v>323</v>
      </c>
      <c r="O526" s="54">
        <v>1418.75</v>
      </c>
      <c r="P526" s="55">
        <v>657.5</v>
      </c>
    </row>
    <row r="527" spans="1:21" ht="14.25" customHeight="1" x14ac:dyDescent="0.15">
      <c r="A527" s="143">
        <v>523</v>
      </c>
      <c r="B527" s="144">
        <v>2</v>
      </c>
      <c r="C527" s="563">
        <v>0.90808005930318758</v>
      </c>
      <c r="D527" s="144">
        <v>4</v>
      </c>
      <c r="E527" s="564">
        <v>0.90984974958263776</v>
      </c>
      <c r="F527" s="147">
        <v>88</v>
      </c>
      <c r="G527" s="148" t="s">
        <v>150</v>
      </c>
      <c r="H527" s="149">
        <v>17600</v>
      </c>
      <c r="I527" s="150">
        <v>3341800000</v>
      </c>
      <c r="J527" s="150">
        <v>189875</v>
      </c>
      <c r="K527" s="151">
        <v>1486760000</v>
      </c>
      <c r="L527" s="122" t="s">
        <v>132</v>
      </c>
      <c r="M527" s="152">
        <v>1187.5</v>
      </c>
      <c r="N527" s="122" t="s">
        <v>208</v>
      </c>
      <c r="O527" s="154">
        <v>1531.25</v>
      </c>
      <c r="P527" s="155">
        <v>681.25</v>
      </c>
      <c r="Q527" s="112"/>
      <c r="R527" s="112"/>
      <c r="S527" s="112"/>
      <c r="T527" s="112"/>
      <c r="U527" s="112"/>
    </row>
    <row r="528" spans="1:21" ht="14.25" customHeight="1" x14ac:dyDescent="0.15">
      <c r="A528" s="44">
        <v>148</v>
      </c>
      <c r="B528" s="30">
        <v>5</v>
      </c>
      <c r="C528" s="565">
        <v>0.70614525139664808</v>
      </c>
      <c r="D528" s="30">
        <v>5</v>
      </c>
      <c r="E528" s="86">
        <v>0.81570129248444234</v>
      </c>
      <c r="F528" s="48">
        <v>28</v>
      </c>
      <c r="G528" s="50" t="s">
        <v>73</v>
      </c>
      <c r="H528" s="49">
        <v>25800</v>
      </c>
      <c r="I528" s="52">
        <v>4891680000</v>
      </c>
      <c r="J528" s="52">
        <v>189600</v>
      </c>
      <c r="K528" s="12">
        <v>1648620000</v>
      </c>
      <c r="L528" s="40" t="s">
        <v>265</v>
      </c>
      <c r="M528" s="53">
        <v>1264</v>
      </c>
      <c r="N528" s="40" t="s">
        <v>308</v>
      </c>
      <c r="O528" s="54">
        <v>952</v>
      </c>
      <c r="P528" s="55">
        <v>426</v>
      </c>
    </row>
    <row r="529" spans="1:16" ht="14.25" customHeight="1" x14ac:dyDescent="0.15">
      <c r="A529" s="44">
        <v>149</v>
      </c>
      <c r="B529" s="30">
        <v>5</v>
      </c>
      <c r="C529" s="565">
        <v>0.70614525139664808</v>
      </c>
      <c r="D529" s="30">
        <v>1</v>
      </c>
      <c r="E529" s="47">
        <v>1</v>
      </c>
      <c r="F529" s="48">
        <v>28</v>
      </c>
      <c r="G529" s="50" t="s">
        <v>73</v>
      </c>
      <c r="H529" s="49">
        <v>25800</v>
      </c>
      <c r="I529" s="52">
        <v>4891680000</v>
      </c>
      <c r="J529" s="52">
        <v>189600</v>
      </c>
      <c r="K529" s="12">
        <v>2021107500</v>
      </c>
      <c r="L529" s="40" t="s">
        <v>265</v>
      </c>
      <c r="M529" s="53">
        <v>1264</v>
      </c>
      <c r="N529" s="40" t="s">
        <v>228</v>
      </c>
      <c r="O529" s="54">
        <v>1172</v>
      </c>
      <c r="P529" s="55">
        <v>522.25</v>
      </c>
    </row>
    <row r="530" spans="1:16" ht="14.25" customHeight="1" x14ac:dyDescent="0.15">
      <c r="A530" s="44">
        <v>242</v>
      </c>
      <c r="B530" s="30">
        <v>5</v>
      </c>
      <c r="C530" s="200">
        <v>0.90039840637450197</v>
      </c>
      <c r="D530" s="30">
        <v>4</v>
      </c>
      <c r="E530" s="566">
        <v>0.83076923076923082</v>
      </c>
      <c r="F530" s="48">
        <v>43</v>
      </c>
      <c r="G530" s="50" t="s">
        <v>91</v>
      </c>
      <c r="H530" s="49">
        <v>11700</v>
      </c>
      <c r="I530" s="52">
        <v>2214517500</v>
      </c>
      <c r="J530" s="52">
        <v>189275</v>
      </c>
      <c r="K530" s="12">
        <v>1058265000</v>
      </c>
      <c r="L530" s="40" t="s">
        <v>132</v>
      </c>
      <c r="M530" s="53">
        <v>1187.5</v>
      </c>
      <c r="N530" s="40" t="s">
        <v>178</v>
      </c>
      <c r="O530" s="54">
        <v>1412.5</v>
      </c>
      <c r="P530" s="55">
        <v>675</v>
      </c>
    </row>
    <row r="531" spans="1:16" ht="14.25" customHeight="1" x14ac:dyDescent="0.15">
      <c r="A531" s="44">
        <v>301</v>
      </c>
      <c r="B531" s="30">
        <v>1</v>
      </c>
      <c r="C531" s="446">
        <v>1</v>
      </c>
      <c r="D531" s="30">
        <v>1</v>
      </c>
      <c r="E531" s="567">
        <v>1</v>
      </c>
      <c r="F531" s="48">
        <v>52</v>
      </c>
      <c r="G531" s="50" t="s">
        <v>104</v>
      </c>
      <c r="H531" s="49">
        <v>7520</v>
      </c>
      <c r="I531" s="52">
        <v>1421430400</v>
      </c>
      <c r="J531" s="52">
        <v>189020</v>
      </c>
      <c r="K531" s="12">
        <v>400816000</v>
      </c>
      <c r="L531" s="40" t="s">
        <v>258</v>
      </c>
      <c r="M531" s="53">
        <v>1500</v>
      </c>
      <c r="N531" s="40" t="s">
        <v>347</v>
      </c>
      <c r="O531" s="54">
        <v>1817.5</v>
      </c>
      <c r="P531" s="55">
        <v>512.5</v>
      </c>
    </row>
    <row r="532" spans="1:16" ht="14.25" customHeight="1" x14ac:dyDescent="0.15">
      <c r="A532" s="44">
        <v>114</v>
      </c>
      <c r="B532" s="30">
        <v>3</v>
      </c>
      <c r="C532" s="68">
        <v>0.93360995850622408</v>
      </c>
      <c r="D532" s="30">
        <v>2</v>
      </c>
      <c r="E532" s="166">
        <v>0.95864661654135341</v>
      </c>
      <c r="F532" s="48">
        <v>22</v>
      </c>
      <c r="G532" s="50" t="s">
        <v>67</v>
      </c>
      <c r="H532" s="49">
        <v>18980</v>
      </c>
      <c r="I532" s="52">
        <v>3587220000</v>
      </c>
      <c r="J532" s="52">
        <v>189000</v>
      </c>
      <c r="K532" s="12">
        <v>2032758000</v>
      </c>
      <c r="L532" s="40" t="s">
        <v>139</v>
      </c>
      <c r="M532" s="53">
        <v>1125</v>
      </c>
      <c r="N532" s="40" t="s">
        <v>295</v>
      </c>
      <c r="O532" s="54">
        <v>1110</v>
      </c>
      <c r="P532" s="55">
        <v>637.5</v>
      </c>
    </row>
    <row r="533" spans="1:16" ht="14.25" customHeight="1" x14ac:dyDescent="0.15">
      <c r="A533" s="44">
        <v>116</v>
      </c>
      <c r="B533" s="30">
        <v>3</v>
      </c>
      <c r="C533" s="68">
        <v>0.93360995850622408</v>
      </c>
      <c r="D533" s="30">
        <v>5</v>
      </c>
      <c r="E533" s="568">
        <v>0.84210526315789469</v>
      </c>
      <c r="F533" s="48">
        <v>22</v>
      </c>
      <c r="G533" s="50" t="s">
        <v>67</v>
      </c>
      <c r="H533" s="49">
        <v>18980</v>
      </c>
      <c r="I533" s="52">
        <v>3587220000</v>
      </c>
      <c r="J533" s="52">
        <v>189000</v>
      </c>
      <c r="K533" s="12">
        <v>1785638400</v>
      </c>
      <c r="L533" s="40" t="s">
        <v>139</v>
      </c>
      <c r="M533" s="53">
        <v>1125</v>
      </c>
      <c r="N533" s="40" t="s">
        <v>318</v>
      </c>
      <c r="O533" s="54">
        <v>915</v>
      </c>
      <c r="P533" s="55">
        <v>560</v>
      </c>
    </row>
    <row r="534" spans="1:16" ht="14.25" customHeight="1" x14ac:dyDescent="0.15">
      <c r="A534" s="44">
        <v>386</v>
      </c>
      <c r="B534" s="30">
        <v>5</v>
      </c>
      <c r="C534" s="386">
        <v>0.85589519650655022</v>
      </c>
      <c r="D534" s="30">
        <v>4</v>
      </c>
      <c r="E534" s="388">
        <v>0.87179487179487181</v>
      </c>
      <c r="F534" s="48">
        <v>67</v>
      </c>
      <c r="G534" s="50" t="s">
        <v>123</v>
      </c>
      <c r="H534" s="49">
        <v>23040</v>
      </c>
      <c r="I534" s="52">
        <v>4346496000</v>
      </c>
      <c r="J534" s="52">
        <v>188650</v>
      </c>
      <c r="K534" s="12">
        <v>1507968000</v>
      </c>
      <c r="L534" s="40" t="s">
        <v>246</v>
      </c>
      <c r="M534" s="53">
        <v>1037.5</v>
      </c>
      <c r="N534" s="40" t="s">
        <v>302</v>
      </c>
      <c r="O534" s="54">
        <v>1225</v>
      </c>
      <c r="P534" s="55">
        <v>425</v>
      </c>
    </row>
    <row r="535" spans="1:16" ht="14.25" customHeight="1" x14ac:dyDescent="0.15">
      <c r="A535" s="44">
        <v>81</v>
      </c>
      <c r="B535" s="30">
        <v>1</v>
      </c>
      <c r="C535" s="45">
        <v>1</v>
      </c>
      <c r="D535" s="30">
        <v>6</v>
      </c>
      <c r="E535" s="133">
        <v>0.79411764705882348</v>
      </c>
      <c r="F535" s="48">
        <v>17</v>
      </c>
      <c r="G535" s="50" t="s">
        <v>55</v>
      </c>
      <c r="H535" s="49">
        <v>15372</v>
      </c>
      <c r="I535" s="52">
        <v>2898044730</v>
      </c>
      <c r="J535" s="52">
        <v>188527.5</v>
      </c>
      <c r="K535" s="12">
        <v>980541450</v>
      </c>
      <c r="L535" s="40" t="s">
        <v>105</v>
      </c>
      <c r="M535" s="53">
        <v>1496.25</v>
      </c>
      <c r="N535" s="40" t="s">
        <v>318</v>
      </c>
      <c r="O535" s="54">
        <v>1080</v>
      </c>
      <c r="P535" s="55">
        <v>506.25</v>
      </c>
    </row>
    <row r="536" spans="1:16" ht="14.25" customHeight="1" x14ac:dyDescent="0.15">
      <c r="A536" s="44">
        <v>82</v>
      </c>
      <c r="B536" s="30">
        <v>1</v>
      </c>
      <c r="C536" s="45">
        <v>1</v>
      </c>
      <c r="D536" s="30">
        <v>3</v>
      </c>
      <c r="E536" s="356">
        <v>0.88823529411764701</v>
      </c>
      <c r="F536" s="48">
        <v>17</v>
      </c>
      <c r="G536" s="50" t="s">
        <v>55</v>
      </c>
      <c r="H536" s="49">
        <v>15372</v>
      </c>
      <c r="I536" s="52">
        <v>2898044730</v>
      </c>
      <c r="J536" s="52">
        <v>188527.5</v>
      </c>
      <c r="K536" s="12">
        <v>1096753770</v>
      </c>
      <c r="L536" s="40" t="s">
        <v>105</v>
      </c>
      <c r="M536" s="53">
        <v>1496.25</v>
      </c>
      <c r="N536" s="40" t="s">
        <v>295</v>
      </c>
      <c r="O536" s="54">
        <v>1275</v>
      </c>
      <c r="P536" s="55">
        <v>566.25</v>
      </c>
    </row>
    <row r="537" spans="1:16" ht="14.25" customHeight="1" x14ac:dyDescent="0.15">
      <c r="A537" s="44">
        <v>83</v>
      </c>
      <c r="B537" s="30">
        <v>1</v>
      </c>
      <c r="C537" s="45">
        <v>1</v>
      </c>
      <c r="D537" s="30">
        <v>5</v>
      </c>
      <c r="E537" s="178">
        <v>0.87058823529411766</v>
      </c>
      <c r="F537" s="48">
        <v>17</v>
      </c>
      <c r="G537" s="50" t="s">
        <v>55</v>
      </c>
      <c r="H537" s="49">
        <v>15372</v>
      </c>
      <c r="I537" s="52">
        <v>2898044730</v>
      </c>
      <c r="J537" s="52">
        <v>188527.5</v>
      </c>
      <c r="K537" s="12">
        <v>1074963960</v>
      </c>
      <c r="L537" s="40" t="s">
        <v>105</v>
      </c>
      <c r="M537" s="53">
        <v>1496.25</v>
      </c>
      <c r="N537" s="40" t="s">
        <v>341</v>
      </c>
      <c r="O537" s="54">
        <v>1203.75</v>
      </c>
      <c r="P537" s="55">
        <v>555</v>
      </c>
    </row>
    <row r="538" spans="1:16" ht="14.25" customHeight="1" x14ac:dyDescent="0.15">
      <c r="A538" s="44">
        <v>610</v>
      </c>
      <c r="B538" s="30">
        <v>6</v>
      </c>
      <c r="C538" s="539">
        <v>0.77546296296296291</v>
      </c>
      <c r="D538" s="30">
        <v>2</v>
      </c>
      <c r="E538" s="569">
        <v>0.90789966304754777</v>
      </c>
      <c r="F538" s="48">
        <v>101</v>
      </c>
      <c r="G538" s="50" t="s">
        <v>172</v>
      </c>
      <c r="H538" s="49">
        <v>20880</v>
      </c>
      <c r="I538" s="52">
        <v>3934575000</v>
      </c>
      <c r="J538" s="52">
        <v>188437.5</v>
      </c>
      <c r="K538" s="12">
        <v>1898775000</v>
      </c>
      <c r="L538" s="40" t="s">
        <v>259</v>
      </c>
      <c r="M538" s="53">
        <v>1080</v>
      </c>
      <c r="N538" s="40" t="s">
        <v>292</v>
      </c>
      <c r="O538" s="54">
        <v>1256.25</v>
      </c>
      <c r="P538" s="55">
        <v>606.25</v>
      </c>
    </row>
    <row r="539" spans="1:16" ht="14.25" customHeight="1" x14ac:dyDescent="0.15">
      <c r="A539" s="44">
        <v>261</v>
      </c>
      <c r="B539" s="30">
        <v>2</v>
      </c>
      <c r="C539" s="570">
        <v>0.98406374501992033</v>
      </c>
      <c r="D539" s="30">
        <v>1</v>
      </c>
      <c r="E539" s="571">
        <v>1</v>
      </c>
      <c r="F539" s="48">
        <v>46</v>
      </c>
      <c r="G539" s="50" t="s">
        <v>97</v>
      </c>
      <c r="H539" s="49">
        <v>8400</v>
      </c>
      <c r="I539" s="52">
        <v>1582035000</v>
      </c>
      <c r="J539" s="52">
        <v>188337.5</v>
      </c>
      <c r="K539" s="12">
        <v>525210000</v>
      </c>
      <c r="L539" s="40" t="s">
        <v>242</v>
      </c>
      <c r="M539" s="53">
        <v>1387.5</v>
      </c>
      <c r="N539" s="40" t="s">
        <v>330</v>
      </c>
      <c r="O539" s="54">
        <v>1543.75</v>
      </c>
      <c r="P539" s="55">
        <v>512.5</v>
      </c>
    </row>
    <row r="540" spans="1:16" ht="14.25" customHeight="1" x14ac:dyDescent="0.15">
      <c r="A540" s="44">
        <v>698</v>
      </c>
      <c r="B540" s="30">
        <v>1</v>
      </c>
      <c r="C540" s="572">
        <v>1</v>
      </c>
      <c r="D540" s="30">
        <v>6</v>
      </c>
      <c r="E540" s="381">
        <v>0.51918158567774941</v>
      </c>
      <c r="F540" s="48">
        <v>116</v>
      </c>
      <c r="G540" s="50" t="s">
        <v>189</v>
      </c>
      <c r="H540" s="49">
        <v>6000</v>
      </c>
      <c r="I540" s="52">
        <v>1129110000</v>
      </c>
      <c r="J540" s="52">
        <v>188185</v>
      </c>
      <c r="K540" s="12">
        <v>371490000</v>
      </c>
      <c r="L540" s="40" t="s">
        <v>142</v>
      </c>
      <c r="M540" s="53">
        <v>1500</v>
      </c>
      <c r="N540" s="40" t="s">
        <v>60</v>
      </c>
      <c r="O540" s="54">
        <v>1542.5</v>
      </c>
      <c r="P540" s="55">
        <v>507.5</v>
      </c>
    </row>
    <row r="541" spans="1:16" ht="14.25" customHeight="1" x14ac:dyDescent="0.15">
      <c r="A541" s="44">
        <v>191</v>
      </c>
      <c r="B541" s="30">
        <v>1</v>
      </c>
      <c r="C541" s="45">
        <v>1</v>
      </c>
      <c r="D541" s="30">
        <v>4</v>
      </c>
      <c r="E541" s="573">
        <v>0.81623550401427292</v>
      </c>
      <c r="F541" s="48">
        <v>35</v>
      </c>
      <c r="G541" s="50" t="s">
        <v>81</v>
      </c>
      <c r="H541" s="49">
        <v>17360</v>
      </c>
      <c r="I541" s="52">
        <v>3259774000</v>
      </c>
      <c r="J541" s="52">
        <v>187775</v>
      </c>
      <c r="K541" s="12">
        <v>921295200</v>
      </c>
      <c r="L541" s="40" t="s">
        <v>156</v>
      </c>
      <c r="M541" s="53">
        <v>1295</v>
      </c>
      <c r="N541" s="40" t="s">
        <v>323</v>
      </c>
      <c r="O541" s="54">
        <v>1618.75</v>
      </c>
      <c r="P541" s="55">
        <v>457.5</v>
      </c>
    </row>
    <row r="542" spans="1:16" ht="14.25" customHeight="1" x14ac:dyDescent="0.15">
      <c r="A542" s="44">
        <v>403</v>
      </c>
      <c r="B542" s="30">
        <v>6</v>
      </c>
      <c r="C542" s="196">
        <v>0.71321321321321318</v>
      </c>
      <c r="D542" s="30">
        <v>5</v>
      </c>
      <c r="E542" s="574">
        <v>0.67889908256880738</v>
      </c>
      <c r="F542" s="48">
        <v>69</v>
      </c>
      <c r="G542" s="50" t="s">
        <v>125</v>
      </c>
      <c r="H542" s="49">
        <v>7800</v>
      </c>
      <c r="I542" s="52">
        <v>1463475000</v>
      </c>
      <c r="J542" s="52">
        <v>187625</v>
      </c>
      <c r="K542" s="12">
        <v>569985000</v>
      </c>
      <c r="L542" s="40" t="s">
        <v>132</v>
      </c>
      <c r="M542" s="53">
        <v>1187.5</v>
      </c>
      <c r="N542" s="40" t="s">
        <v>280</v>
      </c>
      <c r="O542" s="54">
        <v>750</v>
      </c>
      <c r="P542" s="55">
        <v>462.5</v>
      </c>
    </row>
    <row r="543" spans="1:16" ht="14.25" customHeight="1" x14ac:dyDescent="0.15">
      <c r="A543" s="44">
        <v>373</v>
      </c>
      <c r="B543" s="30">
        <v>4</v>
      </c>
      <c r="C543" s="432">
        <v>0.81551020408163266</v>
      </c>
      <c r="D543" s="30">
        <v>3</v>
      </c>
      <c r="E543" s="388">
        <v>0.95609756097560972</v>
      </c>
      <c r="F543" s="48">
        <v>64</v>
      </c>
      <c r="G543" s="50" t="s">
        <v>119</v>
      </c>
      <c r="H543" s="49">
        <v>8960</v>
      </c>
      <c r="I543" s="52">
        <v>1678320000</v>
      </c>
      <c r="J543" s="52">
        <v>187312.5</v>
      </c>
      <c r="K543" s="12">
        <v>987840000</v>
      </c>
      <c r="L543" s="40" t="s">
        <v>62</v>
      </c>
      <c r="M543" s="53">
        <v>1237.5</v>
      </c>
      <c r="N543" s="40" t="s">
        <v>64</v>
      </c>
      <c r="O543" s="54">
        <v>1248.75</v>
      </c>
      <c r="P543" s="55">
        <v>735</v>
      </c>
    </row>
    <row r="544" spans="1:16" ht="14.25" customHeight="1" x14ac:dyDescent="0.15">
      <c r="A544" s="44">
        <v>338</v>
      </c>
      <c r="B544" s="30">
        <v>5</v>
      </c>
      <c r="C544" s="572">
        <v>0.75638197289631259</v>
      </c>
      <c r="D544" s="30">
        <v>4</v>
      </c>
      <c r="E544" s="359">
        <v>0.73394495412844041</v>
      </c>
      <c r="F544" s="48">
        <v>58</v>
      </c>
      <c r="G544" s="50" t="s">
        <v>113</v>
      </c>
      <c r="H544" s="49">
        <v>12100</v>
      </c>
      <c r="I544" s="52">
        <v>2265120000</v>
      </c>
      <c r="J544" s="52">
        <v>187200</v>
      </c>
      <c r="K544" s="12">
        <v>943800000</v>
      </c>
      <c r="L544" s="40" t="s">
        <v>102</v>
      </c>
      <c r="M544" s="53">
        <v>1200</v>
      </c>
      <c r="N544" s="40" t="s">
        <v>284</v>
      </c>
      <c r="O544" s="54">
        <v>1042</v>
      </c>
      <c r="P544" s="55">
        <v>500</v>
      </c>
    </row>
    <row r="545" spans="1:21" ht="14.25" customHeight="1" x14ac:dyDescent="0.15">
      <c r="A545" s="44">
        <v>801</v>
      </c>
      <c r="B545" s="30">
        <v>1</v>
      </c>
      <c r="C545" s="45">
        <v>1</v>
      </c>
      <c r="D545" s="30">
        <v>2</v>
      </c>
      <c r="E545" s="321">
        <v>0.93055555555555558</v>
      </c>
      <c r="F545" s="48">
        <v>133</v>
      </c>
      <c r="G545" s="50" t="s">
        <v>209</v>
      </c>
      <c r="H545" s="49">
        <v>14080</v>
      </c>
      <c r="I545" s="52">
        <v>2632396800</v>
      </c>
      <c r="J545" s="52">
        <v>186960</v>
      </c>
      <c r="K545" s="12">
        <v>1075430400</v>
      </c>
      <c r="L545" s="40" t="s">
        <v>259</v>
      </c>
      <c r="M545" s="53">
        <v>1350</v>
      </c>
      <c r="N545" s="40" t="s">
        <v>347</v>
      </c>
      <c r="O545" s="54">
        <v>1640</v>
      </c>
      <c r="P545" s="55">
        <v>670</v>
      </c>
    </row>
    <row r="546" spans="1:21" ht="14.25" customHeight="1" x14ac:dyDescent="0.15">
      <c r="A546" s="44">
        <v>176</v>
      </c>
      <c r="B546" s="30">
        <v>1</v>
      </c>
      <c r="C546" s="45">
        <v>1</v>
      </c>
      <c r="D546" s="30">
        <v>2</v>
      </c>
      <c r="E546" s="321">
        <v>0.9668737060041408</v>
      </c>
      <c r="F546" s="48">
        <v>32</v>
      </c>
      <c r="G546" s="50" t="s">
        <v>78</v>
      </c>
      <c r="H546" s="49">
        <v>8648</v>
      </c>
      <c r="I546" s="52">
        <v>1614797800</v>
      </c>
      <c r="J546" s="52">
        <v>186725</v>
      </c>
      <c r="K546" s="12">
        <v>555309700</v>
      </c>
      <c r="L546" s="40" t="s">
        <v>271</v>
      </c>
      <c r="M546" s="53">
        <v>1297.5</v>
      </c>
      <c r="N546" s="40" t="s">
        <v>208</v>
      </c>
      <c r="O546" s="54">
        <v>1697.5</v>
      </c>
      <c r="P546" s="55">
        <v>583.75</v>
      </c>
    </row>
    <row r="547" spans="1:21" ht="14.25" customHeight="1" x14ac:dyDescent="0.15">
      <c r="A547" s="44">
        <v>647</v>
      </c>
      <c r="B547" s="30">
        <v>2</v>
      </c>
      <c r="C547" s="397">
        <v>0.90970464135021101</v>
      </c>
      <c r="D547" s="30">
        <v>2</v>
      </c>
      <c r="E547" s="575">
        <v>0.97666666666666668</v>
      </c>
      <c r="F547" s="48">
        <v>107</v>
      </c>
      <c r="G547" s="50" t="s">
        <v>177</v>
      </c>
      <c r="H547" s="49">
        <v>20400</v>
      </c>
      <c r="I547" s="52">
        <v>3793482000</v>
      </c>
      <c r="J547" s="52">
        <v>185955</v>
      </c>
      <c r="K547" s="12">
        <v>2062134000</v>
      </c>
      <c r="L547" s="40" t="s">
        <v>274</v>
      </c>
      <c r="M547" s="53">
        <v>1312.5</v>
      </c>
      <c r="N547" s="40" t="s">
        <v>317</v>
      </c>
      <c r="O547" s="54">
        <v>1347.5</v>
      </c>
      <c r="P547" s="55">
        <v>732.5</v>
      </c>
    </row>
    <row r="548" spans="1:21" ht="14.25" customHeight="1" x14ac:dyDescent="0.15">
      <c r="A548" s="44">
        <v>371</v>
      </c>
      <c r="B548" s="30">
        <v>5</v>
      </c>
      <c r="C548" s="576">
        <v>0.80816326530612248</v>
      </c>
      <c r="D548" s="30">
        <v>1</v>
      </c>
      <c r="E548" s="127">
        <v>1</v>
      </c>
      <c r="F548" s="48">
        <v>64</v>
      </c>
      <c r="G548" s="50" t="s">
        <v>119</v>
      </c>
      <c r="H548" s="49">
        <v>8960</v>
      </c>
      <c r="I548" s="52">
        <v>1663200000</v>
      </c>
      <c r="J548" s="52">
        <v>185625</v>
      </c>
      <c r="K548" s="12">
        <v>1033200000</v>
      </c>
      <c r="L548" s="40" t="s">
        <v>62</v>
      </c>
      <c r="M548" s="53">
        <v>1237.5</v>
      </c>
      <c r="N548" s="40" t="s">
        <v>288</v>
      </c>
      <c r="O548" s="54">
        <v>1187.5</v>
      </c>
      <c r="P548" s="55">
        <v>768.75</v>
      </c>
    </row>
    <row r="549" spans="1:21" ht="14.25" customHeight="1" x14ac:dyDescent="0.15">
      <c r="A549" s="44">
        <v>372</v>
      </c>
      <c r="B549" s="30">
        <v>5</v>
      </c>
      <c r="C549" s="189">
        <v>0.80816326530612248</v>
      </c>
      <c r="D549" s="30">
        <v>2</v>
      </c>
      <c r="E549" s="577">
        <v>0.96422764227642277</v>
      </c>
      <c r="F549" s="48">
        <v>64</v>
      </c>
      <c r="G549" s="50" t="s">
        <v>119</v>
      </c>
      <c r="H549" s="49">
        <v>8960</v>
      </c>
      <c r="I549" s="52">
        <v>1663200000</v>
      </c>
      <c r="J549" s="52">
        <v>185625</v>
      </c>
      <c r="K549" s="12">
        <v>996240000</v>
      </c>
      <c r="L549" s="40" t="s">
        <v>62</v>
      </c>
      <c r="M549" s="53">
        <v>1237.5</v>
      </c>
      <c r="N549" s="40" t="s">
        <v>322</v>
      </c>
      <c r="O549" s="54">
        <v>1185</v>
      </c>
      <c r="P549" s="55">
        <v>741.25</v>
      </c>
    </row>
    <row r="550" spans="1:21" ht="14.25" customHeight="1" x14ac:dyDescent="0.15">
      <c r="A550" s="44">
        <v>335</v>
      </c>
      <c r="B550" s="30">
        <v>6</v>
      </c>
      <c r="C550" s="578">
        <v>0.74850299401197606</v>
      </c>
      <c r="D550" s="30">
        <v>2</v>
      </c>
      <c r="E550" s="312">
        <v>0.8990825688073395</v>
      </c>
      <c r="F550" s="48">
        <v>58</v>
      </c>
      <c r="G550" s="50" t="s">
        <v>113</v>
      </c>
      <c r="H550" s="49">
        <v>12100</v>
      </c>
      <c r="I550" s="52">
        <v>2241525000</v>
      </c>
      <c r="J550" s="52">
        <v>185250</v>
      </c>
      <c r="K550" s="12">
        <v>1156155000</v>
      </c>
      <c r="L550" s="40" t="s">
        <v>108</v>
      </c>
      <c r="M550" s="53">
        <v>1187.5</v>
      </c>
      <c r="N550" s="40" t="s">
        <v>284</v>
      </c>
      <c r="O550" s="54">
        <v>1050</v>
      </c>
      <c r="P550" s="55">
        <v>612.5</v>
      </c>
    </row>
    <row r="551" spans="1:21" ht="14.25" customHeight="1" x14ac:dyDescent="0.15">
      <c r="A551" s="44">
        <v>818</v>
      </c>
      <c r="B551" s="30">
        <v>4</v>
      </c>
      <c r="C551" s="579">
        <v>0.87777777777777777</v>
      </c>
      <c r="D551" s="30">
        <v>5</v>
      </c>
      <c r="E551" s="404">
        <v>0.84444444444444444</v>
      </c>
      <c r="F551" s="48">
        <v>137</v>
      </c>
      <c r="G551" s="50" t="s">
        <v>212</v>
      </c>
      <c r="H551" s="49">
        <v>20540</v>
      </c>
      <c r="I551" s="52">
        <v>3797024400</v>
      </c>
      <c r="J551" s="52">
        <v>184860</v>
      </c>
      <c r="K551" s="12">
        <v>1826416800</v>
      </c>
      <c r="L551" s="107" t="s">
        <v>94</v>
      </c>
      <c r="M551" s="53">
        <v>1140</v>
      </c>
      <c r="N551" s="40" t="s">
        <v>329</v>
      </c>
      <c r="O551" s="54">
        <v>1185</v>
      </c>
      <c r="P551" s="55">
        <v>570</v>
      </c>
    </row>
    <row r="552" spans="1:21" ht="14.25" customHeight="1" x14ac:dyDescent="0.15">
      <c r="A552" s="44">
        <v>214</v>
      </c>
      <c r="B552" s="30">
        <v>1</v>
      </c>
      <c r="C552" s="45">
        <v>1</v>
      </c>
      <c r="D552" s="30">
        <v>6</v>
      </c>
      <c r="E552" s="580">
        <v>0.74800290486564991</v>
      </c>
      <c r="F552" s="48">
        <v>39</v>
      </c>
      <c r="G552" s="50" t="s">
        <v>87</v>
      </c>
      <c r="H552" s="49">
        <v>12420</v>
      </c>
      <c r="I552" s="52">
        <v>2294346600</v>
      </c>
      <c r="J552" s="52">
        <v>184730</v>
      </c>
      <c r="K552" s="12">
        <v>626837400</v>
      </c>
      <c r="L552" s="40" t="s">
        <v>156</v>
      </c>
      <c r="M552" s="53">
        <v>1618.75</v>
      </c>
      <c r="N552" s="40" t="s">
        <v>347</v>
      </c>
      <c r="O552" s="54">
        <v>1885</v>
      </c>
      <c r="P552" s="55">
        <v>515</v>
      </c>
    </row>
    <row r="553" spans="1:21" ht="14.25" customHeight="1" x14ac:dyDescent="0.15">
      <c r="A553" s="44">
        <v>331</v>
      </c>
      <c r="B553" s="30">
        <v>5</v>
      </c>
      <c r="C553" s="582">
        <v>0.72489082969432317</v>
      </c>
      <c r="D553" s="30">
        <v>4</v>
      </c>
      <c r="E553" s="455">
        <v>0.82587064676616917</v>
      </c>
      <c r="F553" s="48">
        <v>57</v>
      </c>
      <c r="G553" s="50" t="s">
        <v>112</v>
      </c>
      <c r="H553" s="49">
        <v>19500</v>
      </c>
      <c r="I553" s="52">
        <v>3601162500</v>
      </c>
      <c r="J553" s="52">
        <v>184675</v>
      </c>
      <c r="K553" s="12">
        <v>1440465000</v>
      </c>
      <c r="L553" s="40" t="s">
        <v>246</v>
      </c>
      <c r="M553" s="53">
        <v>1037.5</v>
      </c>
      <c r="N553" s="40" t="s">
        <v>300</v>
      </c>
      <c r="O553" s="54">
        <v>977.5</v>
      </c>
      <c r="P553" s="55">
        <v>415</v>
      </c>
    </row>
    <row r="554" spans="1:21" ht="14.25" customHeight="1" x14ac:dyDescent="0.15">
      <c r="A554" s="44">
        <v>315</v>
      </c>
      <c r="B554" s="30">
        <v>4</v>
      </c>
      <c r="C554" s="584">
        <v>0.81086956521739129</v>
      </c>
      <c r="D554" s="30">
        <v>1</v>
      </c>
      <c r="E554" s="246">
        <v>1</v>
      </c>
      <c r="F554" s="48">
        <v>54</v>
      </c>
      <c r="G554" s="50" t="s">
        <v>109</v>
      </c>
      <c r="H554" s="49">
        <v>11200</v>
      </c>
      <c r="I554" s="52">
        <v>2067912000</v>
      </c>
      <c r="J554" s="52">
        <v>184635</v>
      </c>
      <c r="K554" s="12">
        <v>912542400</v>
      </c>
      <c r="L554" s="40" t="s">
        <v>94</v>
      </c>
      <c r="M554" s="53">
        <v>1140</v>
      </c>
      <c r="N554" s="40" t="s">
        <v>305</v>
      </c>
      <c r="O554" s="54">
        <v>1398.75</v>
      </c>
      <c r="P554" s="55">
        <v>617.25</v>
      </c>
    </row>
    <row r="555" spans="1:21" ht="14.25" customHeight="1" x14ac:dyDescent="0.15">
      <c r="A555" s="44">
        <v>4</v>
      </c>
      <c r="B555" s="30">
        <v>4</v>
      </c>
      <c r="C555" s="302">
        <v>0.87942942942942948</v>
      </c>
      <c r="D555" s="30">
        <v>1</v>
      </c>
      <c r="E555" s="47">
        <v>1</v>
      </c>
      <c r="F555" s="48">
        <v>1</v>
      </c>
      <c r="G555" s="50" t="s">
        <v>17</v>
      </c>
      <c r="H555" s="49">
        <v>11340</v>
      </c>
      <c r="I555" s="52">
        <v>2092178970</v>
      </c>
      <c r="J555" s="52">
        <v>184495.5</v>
      </c>
      <c r="K555" s="12">
        <v>954107910</v>
      </c>
      <c r="L555" s="40" t="s">
        <v>259</v>
      </c>
      <c r="M555" s="53">
        <v>1080</v>
      </c>
      <c r="N555" s="40" t="s">
        <v>208</v>
      </c>
      <c r="O555" s="54">
        <v>1464.25</v>
      </c>
      <c r="P555" s="55">
        <v>667.75</v>
      </c>
    </row>
    <row r="556" spans="1:21" ht="14.25" customHeight="1" x14ac:dyDescent="0.15">
      <c r="A556" s="143">
        <v>731</v>
      </c>
      <c r="B556" s="144">
        <v>10</v>
      </c>
      <c r="C556" s="586">
        <v>0.5046480743691899</v>
      </c>
      <c r="D556" s="144">
        <v>7</v>
      </c>
      <c r="E556" s="587">
        <v>0.76248570339306143</v>
      </c>
      <c r="F556" s="147">
        <v>121</v>
      </c>
      <c r="G556" s="148" t="s">
        <v>149</v>
      </c>
      <c r="H556" s="149">
        <v>23040</v>
      </c>
      <c r="I556" s="150">
        <v>4246272000</v>
      </c>
      <c r="J556" s="150">
        <v>184300</v>
      </c>
      <c r="K556" s="151">
        <v>2234880000</v>
      </c>
      <c r="L556" s="122" t="s">
        <v>256</v>
      </c>
      <c r="M556" s="152">
        <v>750</v>
      </c>
      <c r="N556" s="122" t="s">
        <v>310</v>
      </c>
      <c r="O556" s="154">
        <v>950</v>
      </c>
      <c r="P556" s="155">
        <v>500</v>
      </c>
      <c r="Q556" s="112"/>
      <c r="R556" s="112"/>
      <c r="S556" s="112"/>
      <c r="T556" s="112"/>
      <c r="U556" s="112"/>
    </row>
    <row r="557" spans="1:21" ht="14.25" customHeight="1" x14ac:dyDescent="0.15">
      <c r="A557" s="44">
        <v>180</v>
      </c>
      <c r="B557" s="30">
        <v>5</v>
      </c>
      <c r="C557" s="589">
        <v>0.76435935198821792</v>
      </c>
      <c r="D557" s="30">
        <v>6</v>
      </c>
      <c r="E557" s="591">
        <v>0.59098497495826374</v>
      </c>
      <c r="F557" s="48">
        <v>33</v>
      </c>
      <c r="G557" s="50" t="s">
        <v>79</v>
      </c>
      <c r="H557" s="49">
        <v>15616</v>
      </c>
      <c r="I557" s="52">
        <v>2877169920</v>
      </c>
      <c r="J557" s="52">
        <v>184245</v>
      </c>
      <c r="K557" s="12">
        <v>981231360</v>
      </c>
      <c r="L557" s="40" t="s">
        <v>271</v>
      </c>
      <c r="M557" s="53">
        <v>1297.5</v>
      </c>
      <c r="N557" s="40" t="s">
        <v>344</v>
      </c>
      <c r="O557" s="54">
        <v>1075</v>
      </c>
      <c r="P557" s="55">
        <v>442.5</v>
      </c>
    </row>
    <row r="558" spans="1:21" ht="14.25" customHeight="1" x14ac:dyDescent="0.15">
      <c r="A558" s="44">
        <v>181</v>
      </c>
      <c r="B558" s="30">
        <v>5</v>
      </c>
      <c r="C558" s="589">
        <v>0.76435935198821792</v>
      </c>
      <c r="D558" s="30">
        <v>5</v>
      </c>
      <c r="E558" s="593">
        <v>0.72787979966611016</v>
      </c>
      <c r="F558" s="48">
        <v>33</v>
      </c>
      <c r="G558" s="50" t="s">
        <v>79</v>
      </c>
      <c r="H558" s="49">
        <v>15616</v>
      </c>
      <c r="I558" s="52">
        <v>2877169920</v>
      </c>
      <c r="J558" s="52">
        <v>184245</v>
      </c>
      <c r="K558" s="12">
        <v>1208522240</v>
      </c>
      <c r="L558" s="40" t="s">
        <v>271</v>
      </c>
      <c r="M558" s="53">
        <v>1297.5</v>
      </c>
      <c r="N558" s="40" t="s">
        <v>286</v>
      </c>
      <c r="O558" s="54">
        <v>1167.5</v>
      </c>
      <c r="P558" s="55">
        <v>545</v>
      </c>
    </row>
    <row r="559" spans="1:21" ht="14.25" customHeight="1" x14ac:dyDescent="0.15">
      <c r="A559">
        <v>844</v>
      </c>
      <c r="B559" s="216">
        <v>6</v>
      </c>
      <c r="C559" s="45">
        <v>0.6154701397712834</v>
      </c>
      <c r="D559" s="216">
        <v>5</v>
      </c>
      <c r="E559" s="47">
        <v>0.82920400632577751</v>
      </c>
      <c r="F559" s="218">
        <v>141</v>
      </c>
      <c r="G559" s="219" t="s">
        <v>217</v>
      </c>
      <c r="H559" s="36">
        <v>22800</v>
      </c>
      <c r="I559" s="38">
        <v>4196625000</v>
      </c>
      <c r="J559" s="38">
        <v>184062.5</v>
      </c>
      <c r="K559" s="39">
        <v>1703559000</v>
      </c>
      <c r="L559" s="40" t="s">
        <v>240</v>
      </c>
      <c r="M559" s="35">
        <v>750</v>
      </c>
      <c r="N559" s="40" t="s">
        <v>307</v>
      </c>
      <c r="O559" s="55">
        <v>968.75</v>
      </c>
      <c r="P559" s="55">
        <v>393.25</v>
      </c>
    </row>
    <row r="560" spans="1:21" ht="14.25" customHeight="1" x14ac:dyDescent="0.15">
      <c r="A560" s="44">
        <v>526</v>
      </c>
      <c r="B560" s="30">
        <v>3</v>
      </c>
      <c r="C560" s="582">
        <v>0.87546330615270573</v>
      </c>
      <c r="D560" s="30">
        <v>2</v>
      </c>
      <c r="E560" s="499">
        <v>0.95993322203672793</v>
      </c>
      <c r="F560" s="48">
        <v>88</v>
      </c>
      <c r="G560" s="50" t="s">
        <v>150</v>
      </c>
      <c r="H560" s="49">
        <v>17600</v>
      </c>
      <c r="I560" s="52">
        <v>3221768000</v>
      </c>
      <c r="J560" s="52">
        <v>183055</v>
      </c>
      <c r="K560" s="12">
        <v>1568600000</v>
      </c>
      <c r="L560" s="40" t="s">
        <v>270</v>
      </c>
      <c r="M560" s="53">
        <v>1110</v>
      </c>
      <c r="N560" s="40" t="s">
        <v>208</v>
      </c>
      <c r="O560" s="54">
        <v>1476.25</v>
      </c>
      <c r="P560" s="55">
        <v>718.75</v>
      </c>
    </row>
    <row r="561" spans="1:16" ht="14.25" customHeight="1" x14ac:dyDescent="0.15">
      <c r="A561" s="44">
        <v>697</v>
      </c>
      <c r="B561" s="30">
        <v>2</v>
      </c>
      <c r="C561" s="45">
        <v>0.97244732576985415</v>
      </c>
      <c r="D561" s="30">
        <v>5</v>
      </c>
      <c r="E561" s="259">
        <v>0.52941176470588236</v>
      </c>
      <c r="F561" s="48">
        <v>116</v>
      </c>
      <c r="G561" s="50" t="s">
        <v>189</v>
      </c>
      <c r="H561" s="49">
        <v>6000</v>
      </c>
      <c r="I561" s="52">
        <v>1098000000</v>
      </c>
      <c r="J561" s="52">
        <v>183000</v>
      </c>
      <c r="K561" s="12">
        <v>378810000</v>
      </c>
      <c r="L561" s="40" t="s">
        <v>142</v>
      </c>
      <c r="M561" s="53">
        <v>1500</v>
      </c>
      <c r="N561" s="40" t="s">
        <v>301</v>
      </c>
      <c r="O561" s="54">
        <v>1237.5</v>
      </c>
      <c r="P561" s="55">
        <v>517.5</v>
      </c>
    </row>
    <row r="562" spans="1:16" ht="14.25" customHeight="1" x14ac:dyDescent="0.15">
      <c r="A562" s="44">
        <v>699</v>
      </c>
      <c r="B562" s="30">
        <v>2</v>
      </c>
      <c r="C562" s="595">
        <v>0.97244732576985415</v>
      </c>
      <c r="D562" s="30">
        <v>4</v>
      </c>
      <c r="E562" s="596">
        <v>0.59079283887468026</v>
      </c>
      <c r="F562" s="48">
        <v>116</v>
      </c>
      <c r="G562" s="50" t="s">
        <v>189</v>
      </c>
      <c r="H562" s="49">
        <v>6000</v>
      </c>
      <c r="I562" s="52">
        <v>1098000000</v>
      </c>
      <c r="J562" s="52">
        <v>183000</v>
      </c>
      <c r="K562" s="12">
        <v>422730000</v>
      </c>
      <c r="L562" s="40" t="s">
        <v>142</v>
      </c>
      <c r="M562" s="53">
        <v>1500</v>
      </c>
      <c r="N562" s="40" t="s">
        <v>293</v>
      </c>
      <c r="O562" s="54">
        <v>1410</v>
      </c>
      <c r="P562" s="55">
        <v>577.5</v>
      </c>
    </row>
    <row r="563" spans="1:16" ht="14.25" customHeight="1" x14ac:dyDescent="0.15">
      <c r="A563" s="44">
        <v>111</v>
      </c>
      <c r="B563" s="30">
        <v>5</v>
      </c>
      <c r="C563" s="315">
        <v>0.90248962655601661</v>
      </c>
      <c r="D563" s="30">
        <v>4</v>
      </c>
      <c r="E563" s="597">
        <v>0.88345864661654139</v>
      </c>
      <c r="F563" s="48">
        <v>22</v>
      </c>
      <c r="G563" s="50" t="s">
        <v>67</v>
      </c>
      <c r="H563" s="49">
        <v>18980</v>
      </c>
      <c r="I563" s="52">
        <v>3467646000</v>
      </c>
      <c r="J563" s="52">
        <v>182700</v>
      </c>
      <c r="K563" s="12">
        <v>1873326000</v>
      </c>
      <c r="L563" s="40" t="s">
        <v>250</v>
      </c>
      <c r="M563" s="53">
        <v>1075</v>
      </c>
      <c r="N563" s="40" t="s">
        <v>295</v>
      </c>
      <c r="O563" s="54">
        <v>1087.5</v>
      </c>
      <c r="P563" s="55">
        <v>587.5</v>
      </c>
    </row>
    <row r="564" spans="1:16" ht="14.25" customHeight="1" x14ac:dyDescent="0.15">
      <c r="A564" s="44">
        <v>716</v>
      </c>
      <c r="B564" s="30">
        <v>5</v>
      </c>
      <c r="C564" s="435">
        <v>0.75714285714285712</v>
      </c>
      <c r="D564" s="30">
        <v>2</v>
      </c>
      <c r="E564" s="568">
        <v>0.86261980830670926</v>
      </c>
      <c r="F564" s="48">
        <v>119</v>
      </c>
      <c r="G564" s="50" t="s">
        <v>192</v>
      </c>
      <c r="H564" s="49">
        <v>25600</v>
      </c>
      <c r="I564" s="52">
        <v>4667392000</v>
      </c>
      <c r="J564" s="52">
        <v>182320</v>
      </c>
      <c r="K564" s="12">
        <v>2377728000</v>
      </c>
      <c r="L564" s="40" t="s">
        <v>250</v>
      </c>
      <c r="M564" s="53">
        <v>860</v>
      </c>
      <c r="N564" s="40" t="s">
        <v>296</v>
      </c>
      <c r="O564" s="54">
        <v>1060</v>
      </c>
      <c r="P564" s="55">
        <v>540</v>
      </c>
    </row>
    <row r="565" spans="1:16" ht="14.25" customHeight="1" x14ac:dyDescent="0.15">
      <c r="A565" s="44">
        <v>244</v>
      </c>
      <c r="B565" s="30">
        <v>6</v>
      </c>
      <c r="C565" s="475">
        <v>0.86693227091633462</v>
      </c>
      <c r="D565" s="30">
        <v>6</v>
      </c>
      <c r="E565" s="201">
        <v>0.65538461538461534</v>
      </c>
      <c r="F565" s="48">
        <v>43</v>
      </c>
      <c r="G565" s="50" t="s">
        <v>91</v>
      </c>
      <c r="H565" s="49">
        <v>11700</v>
      </c>
      <c r="I565" s="52">
        <v>2132208000</v>
      </c>
      <c r="J565" s="52">
        <v>182240</v>
      </c>
      <c r="K565" s="12">
        <v>834853500</v>
      </c>
      <c r="L565" s="40" t="s">
        <v>132</v>
      </c>
      <c r="M565" s="53">
        <v>1187.5</v>
      </c>
      <c r="N565" s="40" t="s">
        <v>323</v>
      </c>
      <c r="O565" s="54">
        <v>1360</v>
      </c>
      <c r="P565" s="55">
        <v>532.5</v>
      </c>
    </row>
    <row r="566" spans="1:16" ht="14.25" customHeight="1" x14ac:dyDescent="0.15">
      <c r="A566" s="44">
        <v>488</v>
      </c>
      <c r="B566" s="30">
        <v>2</v>
      </c>
      <c r="C566" s="307">
        <v>0.91349480968858132</v>
      </c>
      <c r="D566" s="30">
        <v>2</v>
      </c>
      <c r="E566" s="598">
        <v>0.96992481203007519</v>
      </c>
      <c r="F566" s="48">
        <v>83</v>
      </c>
      <c r="G566" s="50" t="s">
        <v>144</v>
      </c>
      <c r="H566" s="49">
        <v>13728</v>
      </c>
      <c r="I566" s="52">
        <v>2500692480</v>
      </c>
      <c r="J566" s="52">
        <v>182160</v>
      </c>
      <c r="K566" s="12">
        <v>1221929280</v>
      </c>
      <c r="L566" s="40" t="s">
        <v>261</v>
      </c>
      <c r="M566" s="53">
        <v>1320</v>
      </c>
      <c r="N566" s="40" t="s">
        <v>295</v>
      </c>
      <c r="O566" s="54">
        <v>1200</v>
      </c>
      <c r="P566" s="55">
        <v>645</v>
      </c>
    </row>
    <row r="567" spans="1:16" ht="14.25" customHeight="1" x14ac:dyDescent="0.15">
      <c r="A567" s="44">
        <v>489</v>
      </c>
      <c r="B567" s="30">
        <v>2</v>
      </c>
      <c r="C567" s="541">
        <v>0.91349480968858132</v>
      </c>
      <c r="D567" s="30">
        <v>3</v>
      </c>
      <c r="E567" s="47">
        <v>0.94736842105263153</v>
      </c>
      <c r="F567" s="48">
        <v>83</v>
      </c>
      <c r="G567" s="50" t="s">
        <v>144</v>
      </c>
      <c r="H567" s="49">
        <v>13728</v>
      </c>
      <c r="I567" s="52">
        <v>2500692480</v>
      </c>
      <c r="J567" s="52">
        <v>182160</v>
      </c>
      <c r="K567" s="12">
        <v>1193512320</v>
      </c>
      <c r="L567" s="40" t="s">
        <v>261</v>
      </c>
      <c r="M567" s="53">
        <v>1320</v>
      </c>
      <c r="N567" s="40" t="s">
        <v>341</v>
      </c>
      <c r="O567" s="54">
        <v>1132.5</v>
      </c>
      <c r="P567" s="55">
        <v>630</v>
      </c>
    </row>
    <row r="568" spans="1:16" ht="14.25" customHeight="1" x14ac:dyDescent="0.15">
      <c r="A568" s="44">
        <v>119</v>
      </c>
      <c r="B568" s="30">
        <v>2</v>
      </c>
      <c r="C568" s="599">
        <v>0.95655375552282773</v>
      </c>
      <c r="D568" s="30">
        <v>5</v>
      </c>
      <c r="E568" s="182">
        <v>0.63486238532110095</v>
      </c>
      <c r="F568" s="48">
        <v>23</v>
      </c>
      <c r="G568" s="50" t="s">
        <v>68</v>
      </c>
      <c r="H568" s="49">
        <v>7840</v>
      </c>
      <c r="I568" s="52">
        <v>1425782400</v>
      </c>
      <c r="J568" s="52">
        <v>181860</v>
      </c>
      <c r="K568" s="12">
        <v>379769600</v>
      </c>
      <c r="L568" s="40" t="s">
        <v>271</v>
      </c>
      <c r="M568" s="53">
        <v>1297.5</v>
      </c>
      <c r="N568" s="40" t="s">
        <v>326</v>
      </c>
      <c r="O568" s="54">
        <v>1623.75</v>
      </c>
      <c r="P568" s="55">
        <v>432.5</v>
      </c>
    </row>
    <row r="569" spans="1:16" ht="14.25" customHeight="1" x14ac:dyDescent="0.15">
      <c r="A569" s="44">
        <v>434</v>
      </c>
      <c r="B569" s="30">
        <v>9</v>
      </c>
      <c r="C569" s="600">
        <v>0.72418670438472421</v>
      </c>
      <c r="D569" s="30">
        <v>2</v>
      </c>
      <c r="E569" s="601">
        <v>0.98840579710144927</v>
      </c>
      <c r="F569" s="48">
        <v>75</v>
      </c>
      <c r="G569" s="50" t="s">
        <v>131</v>
      </c>
      <c r="H569" s="49">
        <v>17160</v>
      </c>
      <c r="I569" s="52">
        <v>3119001600</v>
      </c>
      <c r="J569" s="52">
        <v>181760</v>
      </c>
      <c r="K569" s="12">
        <v>2077303800</v>
      </c>
      <c r="L569" s="40" t="s">
        <v>263</v>
      </c>
      <c r="M569" s="53">
        <v>1095</v>
      </c>
      <c r="N569" s="40" t="s">
        <v>286</v>
      </c>
      <c r="O569" s="54">
        <v>1280</v>
      </c>
      <c r="P569" s="55">
        <v>852.5</v>
      </c>
    </row>
    <row r="570" spans="1:16" ht="14.25" customHeight="1" x14ac:dyDescent="0.15">
      <c r="A570" s="44">
        <v>452</v>
      </c>
      <c r="B570" s="30">
        <v>5</v>
      </c>
      <c r="C570" s="45">
        <v>0.67500000000000004</v>
      </c>
      <c r="D570" s="30">
        <v>6</v>
      </c>
      <c r="E570" s="135">
        <v>0.90204081632653066</v>
      </c>
      <c r="F570" s="48">
        <v>77</v>
      </c>
      <c r="G570" s="50" t="s">
        <v>134</v>
      </c>
      <c r="H570" s="49">
        <v>13800</v>
      </c>
      <c r="I570" s="52">
        <v>2503872000</v>
      </c>
      <c r="J570" s="52">
        <v>181440</v>
      </c>
      <c r="K570" s="12">
        <v>1280916000</v>
      </c>
      <c r="L570" s="40" t="s">
        <v>259</v>
      </c>
      <c r="M570" s="53">
        <v>1080</v>
      </c>
      <c r="N570" s="40" t="s">
        <v>331</v>
      </c>
      <c r="O570" s="54">
        <v>951.25</v>
      </c>
      <c r="P570" s="55">
        <v>552.5</v>
      </c>
    </row>
    <row r="571" spans="1:16" ht="14.25" customHeight="1" x14ac:dyDescent="0.15">
      <c r="A571" s="44">
        <v>453</v>
      </c>
      <c r="B571" s="30">
        <v>5</v>
      </c>
      <c r="C571" s="380">
        <v>0.67500000000000004</v>
      </c>
      <c r="D571" s="30">
        <v>4</v>
      </c>
      <c r="E571" s="65">
        <v>0.96326530612244898</v>
      </c>
      <c r="F571" s="48">
        <v>77</v>
      </c>
      <c r="G571" s="50" t="s">
        <v>134</v>
      </c>
      <c r="H571" s="49">
        <v>13800</v>
      </c>
      <c r="I571" s="52">
        <v>2503872000</v>
      </c>
      <c r="J571" s="52">
        <v>181440</v>
      </c>
      <c r="K571" s="12">
        <v>1367856000</v>
      </c>
      <c r="L571" s="40" t="s">
        <v>259</v>
      </c>
      <c r="M571" s="53">
        <v>1080</v>
      </c>
      <c r="N571" s="40" t="s">
        <v>284</v>
      </c>
      <c r="O571" s="54">
        <v>1020</v>
      </c>
      <c r="P571" s="55">
        <v>590</v>
      </c>
    </row>
    <row r="572" spans="1:16" ht="14.25" customHeight="1" x14ac:dyDescent="0.15">
      <c r="A572" s="44">
        <v>645</v>
      </c>
      <c r="B572" s="30">
        <v>3</v>
      </c>
      <c r="C572" s="225">
        <v>0.88607594936708856</v>
      </c>
      <c r="D572" s="30">
        <v>4</v>
      </c>
      <c r="E572" s="180">
        <v>0.92333333333333334</v>
      </c>
      <c r="F572" s="48">
        <v>107</v>
      </c>
      <c r="G572" s="50" t="s">
        <v>177</v>
      </c>
      <c r="H572" s="49">
        <v>20400</v>
      </c>
      <c r="I572" s="52">
        <v>3694950000</v>
      </c>
      <c r="J572" s="52">
        <v>181125</v>
      </c>
      <c r="K572" s="12">
        <v>1949526000</v>
      </c>
      <c r="L572" s="40" t="s">
        <v>274</v>
      </c>
      <c r="M572" s="53">
        <v>1312.5</v>
      </c>
      <c r="N572" s="40" t="s">
        <v>339</v>
      </c>
      <c r="O572" s="54">
        <v>1270</v>
      </c>
      <c r="P572" s="55">
        <v>692.5</v>
      </c>
    </row>
    <row r="573" spans="1:16" ht="14.25" customHeight="1" x14ac:dyDescent="0.15">
      <c r="A573" s="44">
        <v>646</v>
      </c>
      <c r="B573" s="30">
        <v>3</v>
      </c>
      <c r="C573" s="603">
        <v>0.88607594936708856</v>
      </c>
      <c r="D573" s="30">
        <v>3</v>
      </c>
      <c r="E573" s="604">
        <v>0.94499999999999995</v>
      </c>
      <c r="F573" s="48">
        <v>107</v>
      </c>
      <c r="G573" s="50" t="s">
        <v>177</v>
      </c>
      <c r="H573" s="49">
        <v>20400</v>
      </c>
      <c r="I573" s="52">
        <v>3694950000</v>
      </c>
      <c r="J573" s="52">
        <v>181125</v>
      </c>
      <c r="K573" s="12">
        <v>1995273000</v>
      </c>
      <c r="L573" s="40" t="s">
        <v>274</v>
      </c>
      <c r="M573" s="53">
        <v>1312.5</v>
      </c>
      <c r="N573" s="40" t="s">
        <v>290</v>
      </c>
      <c r="O573" s="54">
        <v>1215</v>
      </c>
      <c r="P573" s="55">
        <v>708.75</v>
      </c>
    </row>
    <row r="574" spans="1:16" ht="14.25" customHeight="1" x14ac:dyDescent="0.15">
      <c r="A574" s="44">
        <v>259</v>
      </c>
      <c r="B574" s="30">
        <v>3</v>
      </c>
      <c r="C574" s="297">
        <v>0.94597609561752993</v>
      </c>
      <c r="D574" s="30">
        <v>3</v>
      </c>
      <c r="E574" s="47">
        <v>0.97170731707317071</v>
      </c>
      <c r="F574" s="48">
        <v>46</v>
      </c>
      <c r="G574" s="50" t="s">
        <v>97</v>
      </c>
      <c r="H574" s="49">
        <v>8400</v>
      </c>
      <c r="I574" s="52">
        <v>1520803200</v>
      </c>
      <c r="J574" s="52">
        <v>181048</v>
      </c>
      <c r="K574" s="12">
        <v>510350400</v>
      </c>
      <c r="L574" s="40" t="s">
        <v>258</v>
      </c>
      <c r="M574" s="53">
        <v>1200</v>
      </c>
      <c r="N574" s="40" t="s">
        <v>178</v>
      </c>
      <c r="O574" s="54">
        <v>1484</v>
      </c>
      <c r="P574" s="55">
        <v>498</v>
      </c>
    </row>
    <row r="575" spans="1:16" ht="14.25" customHeight="1" x14ac:dyDescent="0.15">
      <c r="A575" s="44">
        <v>309</v>
      </c>
      <c r="B575" s="30">
        <v>5</v>
      </c>
      <c r="C575" s="605">
        <v>0.74838709677419357</v>
      </c>
      <c r="D575" s="30">
        <v>2</v>
      </c>
      <c r="E575" s="606">
        <v>0.96828046744574292</v>
      </c>
      <c r="F575" s="48">
        <v>53</v>
      </c>
      <c r="G575" s="50" t="s">
        <v>106</v>
      </c>
      <c r="H575" s="49">
        <v>18980</v>
      </c>
      <c r="I575" s="52">
        <v>3434620800</v>
      </c>
      <c r="J575" s="52">
        <v>180960</v>
      </c>
      <c r="K575" s="12">
        <v>1717310400</v>
      </c>
      <c r="L575" s="40" t="s">
        <v>273</v>
      </c>
      <c r="M575" s="53">
        <v>1152</v>
      </c>
      <c r="N575" s="40" t="s">
        <v>310</v>
      </c>
      <c r="O575" s="54">
        <v>1160</v>
      </c>
      <c r="P575" s="55">
        <v>580</v>
      </c>
    </row>
    <row r="576" spans="1:16" ht="14.25" customHeight="1" x14ac:dyDescent="0.15">
      <c r="A576" s="44">
        <v>64</v>
      </c>
      <c r="B576" s="30">
        <v>5</v>
      </c>
      <c r="C576" s="231">
        <v>0.73090909090909095</v>
      </c>
      <c r="D576" s="30">
        <v>2</v>
      </c>
      <c r="E576" s="233">
        <v>0.9569377990430622</v>
      </c>
      <c r="F576" s="48">
        <v>12</v>
      </c>
      <c r="G576" s="50" t="s">
        <v>47</v>
      </c>
      <c r="H576" s="49">
        <v>17280</v>
      </c>
      <c r="I576" s="52">
        <v>3125952000</v>
      </c>
      <c r="J576" s="52">
        <v>180900</v>
      </c>
      <c r="K576" s="12">
        <v>1866240000</v>
      </c>
      <c r="L576" s="40" t="s">
        <v>62</v>
      </c>
      <c r="M576" s="53">
        <v>990</v>
      </c>
      <c r="N576" s="40" t="s">
        <v>329</v>
      </c>
      <c r="O576" s="54">
        <v>1256.25</v>
      </c>
      <c r="P576" s="55">
        <v>750</v>
      </c>
    </row>
    <row r="577" spans="1:16" ht="14.25" customHeight="1" x14ac:dyDescent="0.15">
      <c r="A577" s="44">
        <v>113</v>
      </c>
      <c r="B577" s="30">
        <v>6</v>
      </c>
      <c r="C577" s="605">
        <v>0.89211618257261416</v>
      </c>
      <c r="D577" s="30">
        <v>6</v>
      </c>
      <c r="E577" s="607">
        <v>0.77067669172932329</v>
      </c>
      <c r="F577" s="48">
        <v>22</v>
      </c>
      <c r="G577" s="50" t="s">
        <v>67</v>
      </c>
      <c r="H577" s="49">
        <v>18980</v>
      </c>
      <c r="I577" s="52">
        <v>3427788000</v>
      </c>
      <c r="J577" s="52">
        <v>180600</v>
      </c>
      <c r="K577" s="12">
        <v>1634178000</v>
      </c>
      <c r="L577" s="40" t="s">
        <v>250</v>
      </c>
      <c r="M577" s="53">
        <v>1075</v>
      </c>
      <c r="N577" s="40" t="s">
        <v>318</v>
      </c>
      <c r="O577" s="54">
        <v>900</v>
      </c>
      <c r="P577" s="55">
        <v>512.5</v>
      </c>
    </row>
    <row r="578" spans="1:16" ht="14.25" customHeight="1" x14ac:dyDescent="0.15">
      <c r="A578" s="44">
        <v>635</v>
      </c>
      <c r="B578" s="30">
        <v>7</v>
      </c>
      <c r="C578" s="45">
        <v>0.80645161290322576</v>
      </c>
      <c r="D578" s="30">
        <v>5</v>
      </c>
      <c r="E578" s="47">
        <v>0.63414634146341464</v>
      </c>
      <c r="F578" s="48">
        <v>106</v>
      </c>
      <c r="G578" s="50" t="s">
        <v>176</v>
      </c>
      <c r="H578" s="49">
        <v>17200</v>
      </c>
      <c r="I578" s="52">
        <v>3102450000</v>
      </c>
      <c r="J578" s="52">
        <v>180375</v>
      </c>
      <c r="K578" s="12">
        <v>1240980000</v>
      </c>
      <c r="L578" s="40" t="s">
        <v>246</v>
      </c>
      <c r="M578" s="53">
        <v>1037.5</v>
      </c>
      <c r="N578" s="40" t="s">
        <v>303</v>
      </c>
      <c r="O578" s="54">
        <v>1218.75</v>
      </c>
      <c r="P578" s="55">
        <v>487.5</v>
      </c>
    </row>
    <row r="579" spans="1:16" ht="14.25" customHeight="1" x14ac:dyDescent="0.15">
      <c r="A579" s="44">
        <v>356</v>
      </c>
      <c r="B579" s="30">
        <v>2</v>
      </c>
      <c r="C579" s="608">
        <v>0.93699570815450639</v>
      </c>
      <c r="D579" s="30">
        <v>4</v>
      </c>
      <c r="E579" s="609">
        <v>0.56634146341463409</v>
      </c>
      <c r="F579" s="48">
        <v>61</v>
      </c>
      <c r="G579" s="50" t="s">
        <v>116</v>
      </c>
      <c r="H579" s="49">
        <v>17160</v>
      </c>
      <c r="I579" s="52">
        <v>3090756240</v>
      </c>
      <c r="J579" s="52">
        <v>180114</v>
      </c>
      <c r="K579" s="12">
        <v>1314902160</v>
      </c>
      <c r="L579" s="40" t="s">
        <v>254</v>
      </c>
      <c r="M579" s="53">
        <v>1086</v>
      </c>
      <c r="N579" s="40" t="s">
        <v>335</v>
      </c>
      <c r="O579" s="54">
        <v>1364.5</v>
      </c>
      <c r="P579" s="55">
        <v>580.5</v>
      </c>
    </row>
    <row r="580" spans="1:16" ht="14.25" customHeight="1" x14ac:dyDescent="0.15">
      <c r="A580" s="44">
        <v>308</v>
      </c>
      <c r="B580" s="30">
        <v>6</v>
      </c>
      <c r="C580" s="539">
        <v>0.74322580645161296</v>
      </c>
      <c r="D580" s="30">
        <v>3</v>
      </c>
      <c r="E580" s="611">
        <v>0.91151919866444076</v>
      </c>
      <c r="F580" s="48">
        <v>53</v>
      </c>
      <c r="G580" s="50" t="s">
        <v>106</v>
      </c>
      <c r="H580" s="49">
        <v>18980</v>
      </c>
      <c r="I580" s="52">
        <v>3410933760</v>
      </c>
      <c r="J580" s="52">
        <v>179712</v>
      </c>
      <c r="K580" s="12">
        <v>1616640480</v>
      </c>
      <c r="L580" s="40" t="s">
        <v>273</v>
      </c>
      <c r="M580" s="53">
        <v>1152</v>
      </c>
      <c r="N580" s="40" t="s">
        <v>300</v>
      </c>
      <c r="O580" s="54">
        <v>1026</v>
      </c>
      <c r="P580" s="55">
        <v>546</v>
      </c>
    </row>
    <row r="581" spans="1:16" ht="14.25" customHeight="1" x14ac:dyDescent="0.15">
      <c r="A581" s="44">
        <v>819</v>
      </c>
      <c r="B581" s="30">
        <v>5</v>
      </c>
      <c r="C581" s="45">
        <v>0.85185185185185186</v>
      </c>
      <c r="D581" s="30">
        <v>8</v>
      </c>
      <c r="E581" s="203">
        <v>0.80740740740740746</v>
      </c>
      <c r="F581" s="48">
        <v>137</v>
      </c>
      <c r="G581" s="50" t="s">
        <v>212</v>
      </c>
      <c r="H581" s="49">
        <v>20540</v>
      </c>
      <c r="I581" s="52">
        <v>3684876000</v>
      </c>
      <c r="J581" s="52">
        <v>179400</v>
      </c>
      <c r="K581" s="12">
        <v>1746310800</v>
      </c>
      <c r="L581" s="107" t="s">
        <v>94</v>
      </c>
      <c r="M581" s="53">
        <v>1140</v>
      </c>
      <c r="N581" s="40" t="s">
        <v>292</v>
      </c>
      <c r="O581" s="54">
        <v>1150</v>
      </c>
      <c r="P581" s="55">
        <v>545</v>
      </c>
    </row>
    <row r="582" spans="1:16" ht="14.25" customHeight="1" x14ac:dyDescent="0.15">
      <c r="A582" s="44">
        <v>266</v>
      </c>
      <c r="B582" s="30">
        <v>6</v>
      </c>
      <c r="C582" s="93">
        <v>0.55660377358490565</v>
      </c>
      <c r="D582" s="30">
        <v>6</v>
      </c>
      <c r="E582" s="88">
        <v>0.63095238095238093</v>
      </c>
      <c r="F582" s="48">
        <v>47</v>
      </c>
      <c r="G582" s="50" t="s">
        <v>98</v>
      </c>
      <c r="H582" s="49">
        <v>20400</v>
      </c>
      <c r="I582" s="52">
        <v>3655935000</v>
      </c>
      <c r="J582" s="52">
        <v>179212.5</v>
      </c>
      <c r="K582" s="12">
        <v>1094715000</v>
      </c>
      <c r="L582" s="40" t="s">
        <v>240</v>
      </c>
      <c r="M582" s="53">
        <v>937.5</v>
      </c>
      <c r="N582" s="40" t="s">
        <v>325</v>
      </c>
      <c r="O582" s="54">
        <v>1106.25</v>
      </c>
      <c r="P582" s="55">
        <v>331.25</v>
      </c>
    </row>
    <row r="583" spans="1:16" ht="14.25" customHeight="1" x14ac:dyDescent="0.15">
      <c r="A583" s="44">
        <v>328</v>
      </c>
      <c r="B583" s="30">
        <v>2</v>
      </c>
      <c r="C583" s="612">
        <v>0.88909090909090904</v>
      </c>
      <c r="D583" s="30">
        <v>4</v>
      </c>
      <c r="E583" s="324">
        <v>0.92835820895522392</v>
      </c>
      <c r="F583" s="48">
        <v>56</v>
      </c>
      <c r="G583" s="50" t="s">
        <v>111</v>
      </c>
      <c r="H583" s="49">
        <v>7680</v>
      </c>
      <c r="I583" s="52">
        <v>1374520320</v>
      </c>
      <c r="J583" s="52">
        <v>178974</v>
      </c>
      <c r="K583" s="12">
        <v>437091840</v>
      </c>
      <c r="L583" s="40" t="s">
        <v>258</v>
      </c>
      <c r="M583" s="53">
        <v>1200</v>
      </c>
      <c r="N583" s="40" t="s">
        <v>342</v>
      </c>
      <c r="O583" s="54">
        <v>1467</v>
      </c>
      <c r="P583" s="55">
        <v>466.5</v>
      </c>
    </row>
    <row r="584" spans="1:16" ht="14.25" customHeight="1" x14ac:dyDescent="0.15">
      <c r="A584" s="44">
        <v>693</v>
      </c>
      <c r="B584" s="30">
        <v>2</v>
      </c>
      <c r="C584" s="204">
        <v>0.94029850746268662</v>
      </c>
      <c r="D584" s="30">
        <v>1</v>
      </c>
      <c r="E584" s="47">
        <v>1</v>
      </c>
      <c r="F584" s="48">
        <v>115</v>
      </c>
      <c r="G584" s="50" t="s">
        <v>188</v>
      </c>
      <c r="H584" s="49">
        <v>37380</v>
      </c>
      <c r="I584" s="52">
        <v>6688029600</v>
      </c>
      <c r="J584" s="52">
        <v>178920</v>
      </c>
      <c r="K584" s="12">
        <v>3742111800</v>
      </c>
      <c r="L584" s="40" t="s">
        <v>270</v>
      </c>
      <c r="M584" s="53">
        <v>1110</v>
      </c>
      <c r="N584" s="40" t="s">
        <v>345</v>
      </c>
      <c r="O584" s="54">
        <v>1260</v>
      </c>
      <c r="P584" s="55">
        <v>705</v>
      </c>
    </row>
    <row r="585" spans="1:16" ht="14.25" customHeight="1" x14ac:dyDescent="0.15">
      <c r="A585" s="44">
        <v>695</v>
      </c>
      <c r="B585" s="30">
        <v>3</v>
      </c>
      <c r="C585" s="45">
        <v>0.93656716417910446</v>
      </c>
      <c r="D585" s="30">
        <v>5</v>
      </c>
      <c r="E585" s="613">
        <v>0.52482269503546097</v>
      </c>
      <c r="F585" s="48">
        <v>115</v>
      </c>
      <c r="G585" s="50" t="s">
        <v>188</v>
      </c>
      <c r="H585" s="49">
        <v>37380</v>
      </c>
      <c r="I585" s="52">
        <v>6661489800</v>
      </c>
      <c r="J585" s="52">
        <v>178210</v>
      </c>
      <c r="K585" s="12">
        <v>1963945200</v>
      </c>
      <c r="L585" s="40" t="s">
        <v>246</v>
      </c>
      <c r="M585" s="53">
        <v>830</v>
      </c>
      <c r="N585" s="40" t="s">
        <v>161</v>
      </c>
      <c r="O585" s="54">
        <v>1255</v>
      </c>
      <c r="P585" s="55">
        <v>370</v>
      </c>
    </row>
    <row r="586" spans="1:16" ht="14.25" customHeight="1" x14ac:dyDescent="0.15">
      <c r="A586" s="44">
        <v>795</v>
      </c>
      <c r="B586" s="30">
        <v>1</v>
      </c>
      <c r="C586" s="45">
        <v>1</v>
      </c>
      <c r="D586" s="30">
        <v>1</v>
      </c>
      <c r="E586" s="614">
        <v>1</v>
      </c>
      <c r="F586" s="48">
        <v>132</v>
      </c>
      <c r="G586" s="50" t="s">
        <v>207</v>
      </c>
      <c r="H586" s="49">
        <v>10560</v>
      </c>
      <c r="I586" s="52">
        <v>1880340000</v>
      </c>
      <c r="J586" s="52">
        <v>178062.5</v>
      </c>
      <c r="K586" s="12">
        <v>522720000</v>
      </c>
      <c r="L586" s="40" t="s">
        <v>156</v>
      </c>
      <c r="M586" s="53">
        <v>1618.75</v>
      </c>
      <c r="N586" s="40" t="s">
        <v>349</v>
      </c>
      <c r="O586" s="54">
        <v>1178.75</v>
      </c>
      <c r="P586" s="55">
        <v>450</v>
      </c>
    </row>
    <row r="587" spans="1:16" ht="14.25" customHeight="1" x14ac:dyDescent="0.15">
      <c r="A587" s="44">
        <v>103</v>
      </c>
      <c r="B587" s="30">
        <v>4</v>
      </c>
      <c r="C587" s="548">
        <v>0.68162751677852351</v>
      </c>
      <c r="D587" s="30">
        <v>2</v>
      </c>
      <c r="E587" s="615">
        <v>0.98837209302325579</v>
      </c>
      <c r="F587" s="48">
        <v>20</v>
      </c>
      <c r="G587" s="50" t="s">
        <v>63</v>
      </c>
      <c r="H587" s="49">
        <v>16500</v>
      </c>
      <c r="I587" s="52">
        <v>2935968750</v>
      </c>
      <c r="J587" s="52">
        <v>177937.5</v>
      </c>
      <c r="K587" s="12">
        <v>1535737500</v>
      </c>
      <c r="L587" s="40" t="s">
        <v>256</v>
      </c>
      <c r="M587" s="53">
        <v>937.5</v>
      </c>
      <c r="N587" s="40" t="s">
        <v>346</v>
      </c>
      <c r="O587" s="54">
        <v>1218.75</v>
      </c>
      <c r="P587" s="55">
        <v>637.5</v>
      </c>
    </row>
    <row r="588" spans="1:16" ht="14.25" customHeight="1" x14ac:dyDescent="0.15">
      <c r="A588" s="44">
        <v>63</v>
      </c>
      <c r="B588" s="30">
        <v>6</v>
      </c>
      <c r="C588" s="62">
        <v>0.7185454545454546</v>
      </c>
      <c r="D588" s="30">
        <v>3</v>
      </c>
      <c r="E588" s="230">
        <v>0.84210526315789469</v>
      </c>
      <c r="F588" s="48">
        <v>12</v>
      </c>
      <c r="G588" s="50" t="s">
        <v>47</v>
      </c>
      <c r="H588" s="49">
        <v>17280</v>
      </c>
      <c r="I588" s="52">
        <v>3073075200</v>
      </c>
      <c r="J588" s="52">
        <v>177840</v>
      </c>
      <c r="K588" s="12">
        <v>1642291200</v>
      </c>
      <c r="L588" s="40" t="s">
        <v>62</v>
      </c>
      <c r="M588" s="53">
        <v>990</v>
      </c>
      <c r="N588" s="40" t="s">
        <v>56</v>
      </c>
      <c r="O588" s="54">
        <v>1235</v>
      </c>
      <c r="P588" s="55">
        <v>660</v>
      </c>
    </row>
    <row r="589" spans="1:16" ht="14.25" customHeight="1" x14ac:dyDescent="0.15">
      <c r="A589" s="44">
        <v>817</v>
      </c>
      <c r="B589" s="30">
        <v>6</v>
      </c>
      <c r="C589" s="361">
        <v>0.84444444444444444</v>
      </c>
      <c r="D589" s="30">
        <v>9</v>
      </c>
      <c r="E589" s="47">
        <v>0.80592592592592593</v>
      </c>
      <c r="F589" s="48">
        <v>137</v>
      </c>
      <c r="G589" s="50" t="s">
        <v>212</v>
      </c>
      <c r="H589" s="49">
        <v>20540</v>
      </c>
      <c r="I589" s="52">
        <v>3652833600</v>
      </c>
      <c r="J589" s="52">
        <v>177840</v>
      </c>
      <c r="K589" s="12">
        <v>1743106560</v>
      </c>
      <c r="L589" s="107" t="s">
        <v>94</v>
      </c>
      <c r="M589" s="53">
        <v>1140</v>
      </c>
      <c r="N589" s="40" t="s">
        <v>288</v>
      </c>
      <c r="O589" s="54">
        <v>1024</v>
      </c>
      <c r="P589" s="55">
        <v>544</v>
      </c>
    </row>
    <row r="590" spans="1:16" ht="14.25" customHeight="1" x14ac:dyDescent="0.15">
      <c r="A590" s="44">
        <v>835</v>
      </c>
      <c r="B590" s="30">
        <v>1</v>
      </c>
      <c r="C590" s="300">
        <v>1</v>
      </c>
      <c r="D590" s="30">
        <v>2</v>
      </c>
      <c r="E590" s="47">
        <v>0.98699271592091575</v>
      </c>
      <c r="F590" s="48">
        <v>140</v>
      </c>
      <c r="G590" s="50" t="s">
        <v>215</v>
      </c>
      <c r="H590" s="49">
        <v>8520</v>
      </c>
      <c r="I590" s="52">
        <v>1513152000</v>
      </c>
      <c r="J590" s="52">
        <v>177600</v>
      </c>
      <c r="K590" s="12">
        <v>598010280</v>
      </c>
      <c r="L590" s="40" t="s">
        <v>258</v>
      </c>
      <c r="M590" s="53">
        <v>1200</v>
      </c>
      <c r="N590" s="40" t="s">
        <v>307</v>
      </c>
      <c r="O590" s="54">
        <v>1108</v>
      </c>
      <c r="P590" s="55">
        <v>474.25</v>
      </c>
    </row>
    <row r="591" spans="1:16" ht="14.25" customHeight="1" x14ac:dyDescent="0.15">
      <c r="A591" s="44">
        <v>836</v>
      </c>
      <c r="B591" s="30">
        <v>1</v>
      </c>
      <c r="C591" s="616">
        <v>1</v>
      </c>
      <c r="D591" s="30">
        <v>1</v>
      </c>
      <c r="E591" s="613">
        <v>1</v>
      </c>
      <c r="F591" s="48">
        <v>140</v>
      </c>
      <c r="G591" s="50" t="s">
        <v>215</v>
      </c>
      <c r="H591" s="49">
        <v>8520</v>
      </c>
      <c r="I591" s="52">
        <v>1513152000</v>
      </c>
      <c r="J591" s="52">
        <v>177600</v>
      </c>
      <c r="K591" s="12">
        <v>605891280</v>
      </c>
      <c r="L591" s="40" t="s">
        <v>258</v>
      </c>
      <c r="M591" s="53">
        <v>1200</v>
      </c>
      <c r="N591" s="40" t="s">
        <v>304</v>
      </c>
      <c r="O591" s="54">
        <v>1126.75</v>
      </c>
      <c r="P591" s="55">
        <v>480.5</v>
      </c>
    </row>
    <row r="592" spans="1:16" ht="14.25" customHeight="1" x14ac:dyDescent="0.15">
      <c r="A592" s="44">
        <v>837</v>
      </c>
      <c r="B592" s="30">
        <v>1</v>
      </c>
      <c r="C592" s="389">
        <v>1</v>
      </c>
      <c r="D592" s="30">
        <v>5</v>
      </c>
      <c r="E592" s="232">
        <v>0.9084287200832466</v>
      </c>
      <c r="F592" s="48">
        <v>140</v>
      </c>
      <c r="G592" s="50" t="s">
        <v>215</v>
      </c>
      <c r="H592" s="49">
        <v>8520</v>
      </c>
      <c r="I592" s="52">
        <v>1513152000</v>
      </c>
      <c r="J592" s="52">
        <v>177600</v>
      </c>
      <c r="K592" s="12">
        <v>550409040</v>
      </c>
      <c r="L592" s="40" t="s">
        <v>258</v>
      </c>
      <c r="M592" s="53">
        <v>1200</v>
      </c>
      <c r="N592" s="40" t="s">
        <v>308</v>
      </c>
      <c r="O592" s="54">
        <v>1039.5</v>
      </c>
      <c r="P592" s="55">
        <v>436.5</v>
      </c>
    </row>
    <row r="593" spans="1:21" ht="14.25" customHeight="1" x14ac:dyDescent="0.15">
      <c r="A593" s="44">
        <v>354</v>
      </c>
      <c r="B593" s="30">
        <v>3</v>
      </c>
      <c r="C593" s="617">
        <v>0.92274678111587982</v>
      </c>
      <c r="D593" s="30">
        <v>3</v>
      </c>
      <c r="E593" s="618">
        <v>0.77682926829268295</v>
      </c>
      <c r="F593" s="48">
        <v>61</v>
      </c>
      <c r="G593" s="50" t="s">
        <v>116</v>
      </c>
      <c r="H593" s="49">
        <v>17160</v>
      </c>
      <c r="I593" s="52">
        <v>3043755000</v>
      </c>
      <c r="J593" s="52">
        <v>177375</v>
      </c>
      <c r="K593" s="12">
        <v>1803601800</v>
      </c>
      <c r="L593" s="40" t="s">
        <v>272</v>
      </c>
      <c r="M593" s="53">
        <v>1343.75</v>
      </c>
      <c r="N593" s="40" t="s">
        <v>328</v>
      </c>
      <c r="O593" s="54">
        <v>1133.75</v>
      </c>
      <c r="P593" s="55">
        <v>796.25</v>
      </c>
    </row>
    <row r="594" spans="1:21" ht="14.25" customHeight="1" x14ac:dyDescent="0.15">
      <c r="A594" s="44">
        <v>355</v>
      </c>
      <c r="B594" s="30">
        <v>3</v>
      </c>
      <c r="C594" s="345">
        <v>0.92274678111587982</v>
      </c>
      <c r="D594" s="30">
        <v>2</v>
      </c>
      <c r="E594" s="619">
        <v>0.83536585365853655</v>
      </c>
      <c r="F594" s="48">
        <v>61</v>
      </c>
      <c r="G594" s="50" t="s">
        <v>116</v>
      </c>
      <c r="H594" s="49">
        <v>17160</v>
      </c>
      <c r="I594" s="52">
        <v>3043755000</v>
      </c>
      <c r="J594" s="52">
        <v>177375</v>
      </c>
      <c r="K594" s="12">
        <v>1939509000</v>
      </c>
      <c r="L594" s="40" t="s">
        <v>272</v>
      </c>
      <c r="M594" s="53">
        <v>1343.75</v>
      </c>
      <c r="N594" s="40" t="s">
        <v>301</v>
      </c>
      <c r="O594" s="54">
        <v>1200</v>
      </c>
      <c r="P594" s="55">
        <v>856.25</v>
      </c>
    </row>
    <row r="595" spans="1:21" ht="14.25" customHeight="1" x14ac:dyDescent="0.15">
      <c r="A595" s="44">
        <v>258</v>
      </c>
      <c r="B595" s="30">
        <v>4</v>
      </c>
      <c r="C595" s="620">
        <v>0.92494023904382472</v>
      </c>
      <c r="D595" s="30">
        <v>4</v>
      </c>
      <c r="E595" s="388">
        <v>0.89853658536585368</v>
      </c>
      <c r="F595" s="48">
        <v>46</v>
      </c>
      <c r="G595" s="50" t="s">
        <v>97</v>
      </c>
      <c r="H595" s="49">
        <v>8400</v>
      </c>
      <c r="I595" s="52">
        <v>1486984800</v>
      </c>
      <c r="J595" s="52">
        <v>177022</v>
      </c>
      <c r="K595" s="12">
        <v>471920400</v>
      </c>
      <c r="L595" s="40" t="s">
        <v>258</v>
      </c>
      <c r="M595" s="53">
        <v>1200</v>
      </c>
      <c r="N595" s="40" t="s">
        <v>330</v>
      </c>
      <c r="O595" s="54">
        <v>1451</v>
      </c>
      <c r="P595" s="55">
        <v>460.5</v>
      </c>
    </row>
    <row r="596" spans="1:21" ht="14.25" customHeight="1" x14ac:dyDescent="0.15">
      <c r="A596" s="44">
        <v>278</v>
      </c>
      <c r="B596" s="30">
        <v>6</v>
      </c>
      <c r="C596" s="518">
        <v>0.59854545454545449</v>
      </c>
      <c r="D596" s="30">
        <v>3</v>
      </c>
      <c r="E596" s="47">
        <v>0.82296650717703346</v>
      </c>
      <c r="F596" s="48">
        <v>49</v>
      </c>
      <c r="G596" s="50" t="s">
        <v>100</v>
      </c>
      <c r="H596" s="49">
        <v>21560</v>
      </c>
      <c r="I596" s="52">
        <v>3814934200</v>
      </c>
      <c r="J596" s="52">
        <v>176945</v>
      </c>
      <c r="K596" s="12">
        <v>2391866400</v>
      </c>
      <c r="L596" s="40" t="s">
        <v>62</v>
      </c>
      <c r="M596" s="53">
        <v>990</v>
      </c>
      <c r="N596" s="40" t="s">
        <v>299</v>
      </c>
      <c r="O596" s="54">
        <v>1028.75</v>
      </c>
      <c r="P596" s="55">
        <v>645</v>
      </c>
    </row>
    <row r="597" spans="1:21" ht="14.25" customHeight="1" x14ac:dyDescent="0.15">
      <c r="A597" s="44">
        <v>389</v>
      </c>
      <c r="B597" s="30">
        <v>6</v>
      </c>
      <c r="C597" s="445">
        <v>0.80174672489082965</v>
      </c>
      <c r="D597" s="30">
        <v>2</v>
      </c>
      <c r="E597" s="505">
        <v>0.98461538461538467</v>
      </c>
      <c r="F597" s="48">
        <v>67</v>
      </c>
      <c r="G597" s="50" t="s">
        <v>123</v>
      </c>
      <c r="H597" s="49">
        <v>23040</v>
      </c>
      <c r="I597" s="52">
        <v>4071513600</v>
      </c>
      <c r="J597" s="52">
        <v>176715</v>
      </c>
      <c r="K597" s="12">
        <v>1703116800</v>
      </c>
      <c r="L597" s="40" t="s">
        <v>248</v>
      </c>
      <c r="M597" s="53">
        <v>937.5</v>
      </c>
      <c r="N597" s="40" t="s">
        <v>302</v>
      </c>
      <c r="O597" s="54">
        <v>1147.5</v>
      </c>
      <c r="P597" s="55">
        <v>480</v>
      </c>
    </row>
    <row r="598" spans="1:21" ht="14.25" customHeight="1" x14ac:dyDescent="0.15">
      <c r="A598" s="44">
        <v>527</v>
      </c>
      <c r="B598" s="30">
        <v>4</v>
      </c>
      <c r="C598" s="124">
        <v>0.84507042253521125</v>
      </c>
      <c r="D598" s="30">
        <v>3</v>
      </c>
      <c r="E598" s="47">
        <v>0.91151919866444076</v>
      </c>
      <c r="F598" s="48">
        <v>88</v>
      </c>
      <c r="G598" s="50" t="s">
        <v>150</v>
      </c>
      <c r="H598" s="49">
        <v>17600</v>
      </c>
      <c r="I598" s="52">
        <v>3109920000</v>
      </c>
      <c r="J598" s="52">
        <v>176700</v>
      </c>
      <c r="K598" s="12">
        <v>1489488000</v>
      </c>
      <c r="L598" s="107" t="s">
        <v>160</v>
      </c>
      <c r="M598" s="53">
        <v>1425</v>
      </c>
      <c r="N598" s="40" t="s">
        <v>282</v>
      </c>
      <c r="O598" s="54">
        <v>1312.5</v>
      </c>
      <c r="P598" s="55">
        <v>682.5</v>
      </c>
    </row>
    <row r="599" spans="1:21" ht="14.25" customHeight="1" x14ac:dyDescent="0.15">
      <c r="A599" s="44">
        <v>528</v>
      </c>
      <c r="B599" s="30">
        <v>4</v>
      </c>
      <c r="C599" s="496">
        <v>0.84507042253521125</v>
      </c>
      <c r="D599" s="30">
        <v>7</v>
      </c>
      <c r="E599" s="621">
        <v>0.82136894824707851</v>
      </c>
      <c r="F599" s="48">
        <v>88</v>
      </c>
      <c r="G599" s="50" t="s">
        <v>150</v>
      </c>
      <c r="H599" s="49">
        <v>17600</v>
      </c>
      <c r="I599" s="52">
        <v>3109920000</v>
      </c>
      <c r="J599" s="52">
        <v>176700</v>
      </c>
      <c r="K599" s="12">
        <v>1342176000</v>
      </c>
      <c r="L599" s="107" t="s">
        <v>160</v>
      </c>
      <c r="M599" s="53">
        <v>1425</v>
      </c>
      <c r="N599" s="40" t="s">
        <v>328</v>
      </c>
      <c r="O599" s="54">
        <v>1185</v>
      </c>
      <c r="P599" s="55">
        <v>615</v>
      </c>
    </row>
    <row r="600" spans="1:21" ht="14.25" customHeight="1" x14ac:dyDescent="0.15">
      <c r="A600" s="143">
        <v>511</v>
      </c>
      <c r="B600" s="144">
        <v>1</v>
      </c>
      <c r="C600" s="622">
        <v>1</v>
      </c>
      <c r="D600" s="144">
        <v>5</v>
      </c>
      <c r="E600" s="623">
        <v>0.74285714285714288</v>
      </c>
      <c r="F600" s="147">
        <v>86</v>
      </c>
      <c r="G600" s="148" t="s">
        <v>147</v>
      </c>
      <c r="H600" s="149">
        <v>17940</v>
      </c>
      <c r="I600" s="150">
        <v>3169459800</v>
      </c>
      <c r="J600" s="150">
        <v>176670</v>
      </c>
      <c r="K600" s="151">
        <v>909558000</v>
      </c>
      <c r="L600" s="122" t="s">
        <v>142</v>
      </c>
      <c r="M600" s="152">
        <v>1500</v>
      </c>
      <c r="N600" s="122" t="s">
        <v>305</v>
      </c>
      <c r="O600" s="154">
        <v>1698.75</v>
      </c>
      <c r="P600" s="155">
        <v>487.5</v>
      </c>
      <c r="Q600" s="112"/>
      <c r="R600" s="112"/>
      <c r="S600" s="112"/>
      <c r="T600" s="112"/>
      <c r="U600" s="112"/>
    </row>
    <row r="601" spans="1:21" ht="14.25" customHeight="1" x14ac:dyDescent="0.15">
      <c r="A601" s="44">
        <v>38</v>
      </c>
      <c r="B601" s="30">
        <v>1</v>
      </c>
      <c r="C601" s="45">
        <v>1</v>
      </c>
      <c r="D601" s="30">
        <v>1</v>
      </c>
      <c r="E601" s="47">
        <v>1</v>
      </c>
      <c r="F601" s="48">
        <v>7</v>
      </c>
      <c r="G601" s="50" t="s">
        <v>42</v>
      </c>
      <c r="H601" s="49">
        <v>12496</v>
      </c>
      <c r="I601" s="52">
        <v>2204294400</v>
      </c>
      <c r="J601" s="52">
        <v>176400</v>
      </c>
      <c r="K601" s="12">
        <v>1373310400</v>
      </c>
      <c r="L601" s="40" t="s">
        <v>272</v>
      </c>
      <c r="M601" s="53">
        <v>1343.75</v>
      </c>
      <c r="N601" s="40" t="s">
        <v>305</v>
      </c>
      <c r="O601" s="54">
        <v>1575</v>
      </c>
      <c r="P601" s="55">
        <v>981.25</v>
      </c>
    </row>
    <row r="602" spans="1:21" ht="14.25" customHeight="1" x14ac:dyDescent="0.15">
      <c r="A602" s="143">
        <v>215</v>
      </c>
      <c r="B602" s="144">
        <v>2</v>
      </c>
      <c r="C602" s="624">
        <v>0.95225464190981435</v>
      </c>
      <c r="D602" s="144">
        <v>5</v>
      </c>
      <c r="E602" s="625">
        <v>0.83151779230210598</v>
      </c>
      <c r="F602" s="147">
        <v>39</v>
      </c>
      <c r="G602" s="148" t="s">
        <v>87</v>
      </c>
      <c r="H602" s="149">
        <v>12420</v>
      </c>
      <c r="I602" s="150">
        <v>2184802200</v>
      </c>
      <c r="J602" s="150">
        <v>175910</v>
      </c>
      <c r="K602" s="151">
        <v>696824100</v>
      </c>
      <c r="L602" s="122" t="s">
        <v>156</v>
      </c>
      <c r="M602" s="152">
        <v>1618.75</v>
      </c>
      <c r="N602" s="122" t="s">
        <v>324</v>
      </c>
      <c r="O602" s="154">
        <v>1795</v>
      </c>
      <c r="P602" s="155">
        <v>572.5</v>
      </c>
      <c r="Q602" s="112"/>
      <c r="R602" s="112"/>
      <c r="S602" s="112"/>
      <c r="T602" s="112"/>
      <c r="U602" s="112"/>
    </row>
    <row r="603" spans="1:21" ht="14.25" customHeight="1" x14ac:dyDescent="0.15">
      <c r="A603" s="44">
        <v>99</v>
      </c>
      <c r="B603" s="30">
        <v>5</v>
      </c>
      <c r="C603" s="301">
        <v>0.67114093959731547</v>
      </c>
      <c r="D603" s="30">
        <v>4</v>
      </c>
      <c r="E603" s="626">
        <v>0.79379844961240309</v>
      </c>
      <c r="F603" s="48">
        <v>20</v>
      </c>
      <c r="G603" s="50" t="s">
        <v>63</v>
      </c>
      <c r="H603" s="49">
        <v>16500</v>
      </c>
      <c r="I603" s="52">
        <v>2890800000</v>
      </c>
      <c r="J603" s="52">
        <v>175200</v>
      </c>
      <c r="K603" s="12">
        <v>1233408000</v>
      </c>
      <c r="L603" s="40" t="s">
        <v>102</v>
      </c>
      <c r="M603" s="53">
        <v>1200</v>
      </c>
      <c r="N603" s="40" t="s">
        <v>286</v>
      </c>
      <c r="O603" s="54">
        <v>1136</v>
      </c>
      <c r="P603" s="55">
        <v>512</v>
      </c>
    </row>
    <row r="604" spans="1:21" ht="14.25" customHeight="1" x14ac:dyDescent="0.15">
      <c r="A604" s="44">
        <v>773</v>
      </c>
      <c r="B604" s="30">
        <v>6</v>
      </c>
      <c r="C604" s="136">
        <v>0.7179245283018868</v>
      </c>
      <c r="D604" s="30">
        <v>5</v>
      </c>
      <c r="E604" s="47">
        <v>0.49100719424460432</v>
      </c>
      <c r="F604" s="48">
        <v>127</v>
      </c>
      <c r="G604" s="50" t="s">
        <v>199</v>
      </c>
      <c r="H604" s="49">
        <v>24180</v>
      </c>
      <c r="I604" s="52">
        <v>4232225400</v>
      </c>
      <c r="J604" s="52">
        <v>175030</v>
      </c>
      <c r="K604" s="12">
        <v>1518262200</v>
      </c>
      <c r="L604" s="40" t="s">
        <v>240</v>
      </c>
      <c r="M604" s="53">
        <v>937.5</v>
      </c>
      <c r="N604" s="40" t="s">
        <v>283</v>
      </c>
      <c r="O604" s="54">
        <v>951.25</v>
      </c>
      <c r="P604" s="55">
        <v>341.25</v>
      </c>
    </row>
    <row r="605" spans="1:21" ht="14.25" customHeight="1" x14ac:dyDescent="0.15">
      <c r="A605" s="44">
        <v>6</v>
      </c>
      <c r="B605" s="30">
        <v>5</v>
      </c>
      <c r="C605" s="287">
        <v>0.83423423423423426</v>
      </c>
      <c r="D605" s="30">
        <v>5</v>
      </c>
      <c r="E605" s="346">
        <v>0.80119805316360915</v>
      </c>
      <c r="F605" s="627">
        <v>1</v>
      </c>
      <c r="G605" s="50" t="s">
        <v>17</v>
      </c>
      <c r="H605" s="49">
        <v>11340</v>
      </c>
      <c r="I605" s="52">
        <v>1984658760</v>
      </c>
      <c r="J605" s="52">
        <v>175014</v>
      </c>
      <c r="K605" s="12">
        <v>764429400</v>
      </c>
      <c r="L605" s="40" t="s">
        <v>259</v>
      </c>
      <c r="M605" s="53">
        <v>1080</v>
      </c>
      <c r="N605" s="40" t="s">
        <v>340</v>
      </c>
      <c r="O605" s="54">
        <v>1389</v>
      </c>
      <c r="P605" s="55">
        <v>535</v>
      </c>
    </row>
    <row r="606" spans="1:21" ht="14.25" customHeight="1" x14ac:dyDescent="0.15">
      <c r="A606" s="44">
        <v>190</v>
      </c>
      <c r="B606" s="30">
        <v>2</v>
      </c>
      <c r="C606" s="139">
        <v>0.9315830115830116</v>
      </c>
      <c r="D606" s="30">
        <v>6</v>
      </c>
      <c r="E606" s="628">
        <v>0.73505798394290811</v>
      </c>
      <c r="F606" s="48">
        <v>35</v>
      </c>
      <c r="G606" s="50" t="s">
        <v>81</v>
      </c>
      <c r="H606" s="49">
        <v>17360</v>
      </c>
      <c r="I606" s="52">
        <v>3036750080</v>
      </c>
      <c r="J606" s="52">
        <v>174928</v>
      </c>
      <c r="K606" s="12">
        <v>829669120</v>
      </c>
      <c r="L606" s="40" t="s">
        <v>156</v>
      </c>
      <c r="M606" s="53">
        <v>1295</v>
      </c>
      <c r="N606" s="40" t="s">
        <v>347</v>
      </c>
      <c r="O606" s="54">
        <v>1508</v>
      </c>
      <c r="P606" s="55">
        <v>412</v>
      </c>
    </row>
    <row r="607" spans="1:21" ht="14.25" customHeight="1" x14ac:dyDescent="0.15">
      <c r="A607" s="44">
        <v>701</v>
      </c>
      <c r="B607" s="30">
        <v>4</v>
      </c>
      <c r="C607" s="45">
        <v>0.92949756888168555</v>
      </c>
      <c r="D607" s="30">
        <v>2</v>
      </c>
      <c r="E607" s="381">
        <v>0.97698209718670082</v>
      </c>
      <c r="F607" s="48">
        <v>116</v>
      </c>
      <c r="G607" s="50" t="s">
        <v>189</v>
      </c>
      <c r="H607" s="49">
        <v>6000</v>
      </c>
      <c r="I607" s="52">
        <v>1049505000</v>
      </c>
      <c r="J607" s="52">
        <v>174917.5</v>
      </c>
      <c r="K607" s="12">
        <v>699060000</v>
      </c>
      <c r="L607" s="40" t="s">
        <v>272</v>
      </c>
      <c r="M607" s="53">
        <v>1343.75</v>
      </c>
      <c r="N607" s="40" t="s">
        <v>60</v>
      </c>
      <c r="O607" s="54">
        <v>1433.75</v>
      </c>
      <c r="P607" s="55">
        <v>955</v>
      </c>
    </row>
    <row r="608" spans="1:21" ht="14.25" customHeight="1" x14ac:dyDescent="0.15">
      <c r="A608" s="44">
        <v>316</v>
      </c>
      <c r="B608" s="30">
        <v>5</v>
      </c>
      <c r="C608" s="629">
        <v>0.76521739130434785</v>
      </c>
      <c r="D608" s="30">
        <v>3</v>
      </c>
      <c r="E608" s="256">
        <v>0.79708383961117857</v>
      </c>
      <c r="F608" s="48">
        <v>54</v>
      </c>
      <c r="G608" s="50" t="s">
        <v>109</v>
      </c>
      <c r="H608" s="49">
        <v>11200</v>
      </c>
      <c r="I608" s="52">
        <v>1951488000</v>
      </c>
      <c r="J608" s="52">
        <v>174240</v>
      </c>
      <c r="K608" s="12">
        <v>727372800</v>
      </c>
      <c r="L608" s="40" t="s">
        <v>94</v>
      </c>
      <c r="M608" s="53">
        <v>1140</v>
      </c>
      <c r="N608" s="40" t="s">
        <v>287</v>
      </c>
      <c r="O608" s="54">
        <v>1320</v>
      </c>
      <c r="P608" s="55">
        <v>492</v>
      </c>
    </row>
    <row r="609" spans="1:16" ht="14.25" customHeight="1" x14ac:dyDescent="0.15">
      <c r="A609" s="44">
        <v>632</v>
      </c>
      <c r="B609" s="30">
        <v>5</v>
      </c>
      <c r="C609" s="589">
        <v>0.73880597014925375</v>
      </c>
      <c r="D609" s="30">
        <v>2</v>
      </c>
      <c r="E609" s="477">
        <v>0.92173913043478262</v>
      </c>
      <c r="F609" s="48">
        <v>105</v>
      </c>
      <c r="G609" s="50" t="s">
        <v>175</v>
      </c>
      <c r="H609" s="49">
        <v>24240</v>
      </c>
      <c r="I609" s="52">
        <v>4199580000</v>
      </c>
      <c r="J609" s="52">
        <v>173250</v>
      </c>
      <c r="K609" s="12">
        <v>2697912000</v>
      </c>
      <c r="L609" s="40" t="s">
        <v>274</v>
      </c>
      <c r="M609" s="53">
        <v>1050</v>
      </c>
      <c r="N609" s="40" t="s">
        <v>286</v>
      </c>
      <c r="O609" s="54">
        <v>1237.5</v>
      </c>
      <c r="P609" s="55">
        <v>795</v>
      </c>
    </row>
    <row r="610" spans="1:16" ht="14.25" customHeight="1" x14ac:dyDescent="0.15">
      <c r="A610" s="44">
        <v>46</v>
      </c>
      <c r="B610" s="30">
        <v>6</v>
      </c>
      <c r="C610" s="630">
        <v>0.63745019920318724</v>
      </c>
      <c r="D610" s="30">
        <v>4</v>
      </c>
      <c r="E610" s="631">
        <v>0.91961722488038278</v>
      </c>
      <c r="F610" s="48">
        <v>8</v>
      </c>
      <c r="G610" s="50" t="s">
        <v>43</v>
      </c>
      <c r="H610" s="49">
        <v>20768</v>
      </c>
      <c r="I610" s="52">
        <v>3588710400</v>
      </c>
      <c r="J610" s="52">
        <v>172800</v>
      </c>
      <c r="K610" s="12">
        <v>1436979456</v>
      </c>
      <c r="L610" s="40" t="s">
        <v>102</v>
      </c>
      <c r="M610" s="53">
        <v>1200</v>
      </c>
      <c r="N610" s="40" t="s">
        <v>304</v>
      </c>
      <c r="O610" s="54">
        <v>1126.75</v>
      </c>
      <c r="P610" s="55">
        <v>480.5</v>
      </c>
    </row>
    <row r="611" spans="1:16" ht="14.25" customHeight="1" x14ac:dyDescent="0.15">
      <c r="A611" s="44">
        <v>691</v>
      </c>
      <c r="B611" s="30">
        <v>4</v>
      </c>
      <c r="C611" s="45">
        <v>0.90671641791044777</v>
      </c>
      <c r="D611" s="30">
        <v>3</v>
      </c>
      <c r="E611" s="632">
        <v>0.85106382978723405</v>
      </c>
      <c r="F611" s="48">
        <v>115</v>
      </c>
      <c r="G611" s="50" t="s">
        <v>188</v>
      </c>
      <c r="H611" s="49">
        <v>37380</v>
      </c>
      <c r="I611" s="52">
        <v>6449171400</v>
      </c>
      <c r="J611" s="52">
        <v>172530</v>
      </c>
      <c r="K611" s="12">
        <v>3184776000</v>
      </c>
      <c r="L611" s="40" t="s">
        <v>270</v>
      </c>
      <c r="M611" s="53">
        <v>1110</v>
      </c>
      <c r="N611" s="40" t="s">
        <v>342</v>
      </c>
      <c r="O611" s="54">
        <v>1215</v>
      </c>
      <c r="P611" s="55">
        <v>600</v>
      </c>
    </row>
    <row r="612" spans="1:16" ht="14.25" customHeight="1" x14ac:dyDescent="0.15">
      <c r="A612" s="44">
        <v>476</v>
      </c>
      <c r="B612" s="30">
        <v>3</v>
      </c>
      <c r="C612" s="45">
        <v>0.83179012345679015</v>
      </c>
      <c r="D612" s="30">
        <v>1</v>
      </c>
      <c r="E612" s="47">
        <v>1</v>
      </c>
      <c r="F612" s="48">
        <v>81</v>
      </c>
      <c r="G612" s="50" t="s">
        <v>140</v>
      </c>
      <c r="H612" s="49">
        <v>6900</v>
      </c>
      <c r="I612" s="52">
        <v>1190112000</v>
      </c>
      <c r="J612" s="52">
        <v>172480</v>
      </c>
      <c r="K612" s="12">
        <v>494592000</v>
      </c>
      <c r="L612" s="40" t="s">
        <v>235</v>
      </c>
      <c r="M612" s="53">
        <v>1242.5</v>
      </c>
      <c r="N612" s="40" t="s">
        <v>292</v>
      </c>
      <c r="O612" s="54">
        <v>1347.5</v>
      </c>
      <c r="P612" s="55">
        <v>560</v>
      </c>
    </row>
    <row r="613" spans="1:16" ht="14.25" customHeight="1" x14ac:dyDescent="0.15">
      <c r="A613" s="44">
        <v>5</v>
      </c>
      <c r="B613" s="30">
        <v>6</v>
      </c>
      <c r="C613" s="633">
        <v>0.81801801801801799</v>
      </c>
      <c r="D613" s="30">
        <v>2</v>
      </c>
      <c r="E613" s="278">
        <v>0.97341819543242236</v>
      </c>
      <c r="F613" s="48">
        <v>1</v>
      </c>
      <c r="G613" s="50" t="s">
        <v>17</v>
      </c>
      <c r="H613" s="49">
        <v>11340</v>
      </c>
      <c r="I613" s="52">
        <v>1946080080</v>
      </c>
      <c r="J613" s="52">
        <v>171612</v>
      </c>
      <c r="K613" s="12">
        <v>928746000</v>
      </c>
      <c r="L613" s="40" t="s">
        <v>259</v>
      </c>
      <c r="M613" s="53">
        <v>1080</v>
      </c>
      <c r="N613" s="40" t="s">
        <v>178</v>
      </c>
      <c r="O613" s="54">
        <v>1362</v>
      </c>
      <c r="P613" s="55">
        <v>650</v>
      </c>
    </row>
    <row r="614" spans="1:16" ht="14.25" customHeight="1" x14ac:dyDescent="0.15">
      <c r="A614" s="44">
        <v>121</v>
      </c>
      <c r="B614" s="30">
        <v>3</v>
      </c>
      <c r="C614" s="126">
        <v>0.90206185567010311</v>
      </c>
      <c r="D614" s="30">
        <v>1</v>
      </c>
      <c r="E614" s="47">
        <v>1</v>
      </c>
      <c r="F614" s="48">
        <v>23</v>
      </c>
      <c r="G614" s="50" t="s">
        <v>68</v>
      </c>
      <c r="H614" s="49">
        <v>7840</v>
      </c>
      <c r="I614" s="52">
        <v>1344560000</v>
      </c>
      <c r="J614" s="52">
        <v>171500</v>
      </c>
      <c r="K614" s="12">
        <v>598192000</v>
      </c>
      <c r="L614" s="40" t="s">
        <v>132</v>
      </c>
      <c r="M614" s="53">
        <v>1187.5</v>
      </c>
      <c r="N614" s="40" t="s">
        <v>208</v>
      </c>
      <c r="O614" s="54">
        <v>1531.25</v>
      </c>
      <c r="P614" s="55">
        <v>681.25</v>
      </c>
    </row>
    <row r="615" spans="1:16" ht="14.25" customHeight="1" x14ac:dyDescent="0.15">
      <c r="A615" s="44">
        <v>780</v>
      </c>
      <c r="B615" s="30">
        <v>5</v>
      </c>
      <c r="C615" s="45">
        <v>0.73523809523809525</v>
      </c>
      <c r="D615" s="30">
        <v>6</v>
      </c>
      <c r="E615" s="277">
        <v>0.8327485380116959</v>
      </c>
      <c r="F615" s="48">
        <v>128</v>
      </c>
      <c r="G615" s="50" t="s">
        <v>201</v>
      </c>
      <c r="H615" s="49">
        <v>27600</v>
      </c>
      <c r="I615" s="52">
        <v>4730198400</v>
      </c>
      <c r="J615" s="52">
        <v>171384</v>
      </c>
      <c r="K615" s="12">
        <v>2181283200</v>
      </c>
      <c r="L615" s="40" t="s">
        <v>94</v>
      </c>
      <c r="M615" s="53">
        <v>1140</v>
      </c>
      <c r="N615" s="40" t="s">
        <v>315</v>
      </c>
      <c r="O615" s="54">
        <v>1158</v>
      </c>
      <c r="P615" s="55">
        <v>534</v>
      </c>
    </row>
    <row r="616" spans="1:16" ht="14.25" customHeight="1" x14ac:dyDescent="0.15">
      <c r="A616" s="44">
        <v>631</v>
      </c>
      <c r="B616" s="30">
        <v>6</v>
      </c>
      <c r="C616" s="208">
        <v>0.7305970149253731</v>
      </c>
      <c r="D616" s="30">
        <v>5</v>
      </c>
      <c r="E616" s="178">
        <v>0.76231884057971011</v>
      </c>
      <c r="F616" s="48">
        <v>105</v>
      </c>
      <c r="G616" s="50" t="s">
        <v>175</v>
      </c>
      <c r="H616" s="49">
        <v>24240</v>
      </c>
      <c r="I616" s="52">
        <v>4152918000</v>
      </c>
      <c r="J616" s="52">
        <v>171325</v>
      </c>
      <c r="K616" s="12">
        <v>2231292000</v>
      </c>
      <c r="L616" s="40" t="s">
        <v>274</v>
      </c>
      <c r="M616" s="53">
        <v>1050</v>
      </c>
      <c r="N616" s="40" t="s">
        <v>327</v>
      </c>
      <c r="O616" s="54">
        <v>1223.75</v>
      </c>
      <c r="P616" s="55">
        <v>657.5</v>
      </c>
    </row>
    <row r="617" spans="1:16" ht="14.25" customHeight="1" x14ac:dyDescent="0.15">
      <c r="A617" s="44">
        <v>162</v>
      </c>
      <c r="B617" s="30">
        <v>3</v>
      </c>
      <c r="C617" s="589">
        <v>0.76435935198821792</v>
      </c>
      <c r="D617" s="30">
        <v>3</v>
      </c>
      <c r="E617" s="248">
        <v>0.88222698072805139</v>
      </c>
      <c r="F617" s="48">
        <v>30</v>
      </c>
      <c r="G617" s="50" t="s">
        <v>75</v>
      </c>
      <c r="H617" s="49">
        <v>19040</v>
      </c>
      <c r="I617" s="52">
        <v>3260980800</v>
      </c>
      <c r="J617" s="52">
        <v>171270</v>
      </c>
      <c r="K617" s="12">
        <v>1294339200</v>
      </c>
      <c r="L617" s="40" t="s">
        <v>271</v>
      </c>
      <c r="M617" s="53">
        <v>1297.5</v>
      </c>
      <c r="N617" s="40" t="s">
        <v>299</v>
      </c>
      <c r="O617" s="54">
        <v>1146.25</v>
      </c>
      <c r="P617" s="55">
        <v>515</v>
      </c>
    </row>
    <row r="618" spans="1:16" ht="14.25" customHeight="1" x14ac:dyDescent="0.15">
      <c r="A618" s="44">
        <v>163</v>
      </c>
      <c r="B618" s="30">
        <v>3</v>
      </c>
      <c r="C618" s="589">
        <v>0.76435935198821792</v>
      </c>
      <c r="D618" s="30">
        <v>2</v>
      </c>
      <c r="E618" s="634">
        <v>0.93361884368308357</v>
      </c>
      <c r="F618" s="48">
        <v>30</v>
      </c>
      <c r="G618" s="50" t="s">
        <v>75</v>
      </c>
      <c r="H618" s="49">
        <v>19040</v>
      </c>
      <c r="I618" s="52">
        <v>3260980800</v>
      </c>
      <c r="J618" s="52">
        <v>171270</v>
      </c>
      <c r="K618" s="12">
        <v>1369737600</v>
      </c>
      <c r="L618" s="40" t="s">
        <v>271</v>
      </c>
      <c r="M618" s="53">
        <v>1297.5</v>
      </c>
      <c r="N618" s="40" t="s">
        <v>286</v>
      </c>
      <c r="O618" s="54">
        <v>1167.5</v>
      </c>
      <c r="P618" s="55">
        <v>545</v>
      </c>
    </row>
    <row r="619" spans="1:16" ht="14.25" customHeight="1" x14ac:dyDescent="0.15">
      <c r="A619" s="44">
        <v>23</v>
      </c>
      <c r="B619" s="30">
        <v>3</v>
      </c>
      <c r="C619" s="307">
        <v>0.8414749448471478</v>
      </c>
      <c r="D619" s="30">
        <v>4</v>
      </c>
      <c r="E619" s="67">
        <v>0.71339449541284405</v>
      </c>
      <c r="F619" s="48">
        <v>4</v>
      </c>
      <c r="G619" s="50" t="s">
        <v>36</v>
      </c>
      <c r="H619" s="49">
        <v>8424</v>
      </c>
      <c r="I619" s="52">
        <v>1439493120</v>
      </c>
      <c r="J619" s="52">
        <v>170880</v>
      </c>
      <c r="K619" s="12">
        <v>524040192</v>
      </c>
      <c r="L619" s="40" t="s">
        <v>258</v>
      </c>
      <c r="M619" s="53">
        <v>1200</v>
      </c>
      <c r="N619" s="40" t="s">
        <v>332</v>
      </c>
      <c r="O619" s="54">
        <v>1335</v>
      </c>
      <c r="P619" s="55">
        <v>486</v>
      </c>
    </row>
    <row r="620" spans="1:16" ht="14.25" customHeight="1" x14ac:dyDescent="0.15">
      <c r="A620" s="44">
        <v>551</v>
      </c>
      <c r="B620" s="30">
        <v>3</v>
      </c>
      <c r="C620" s="635">
        <v>0.76335877862595425</v>
      </c>
      <c r="D620" s="30">
        <v>5</v>
      </c>
      <c r="E620" s="377">
        <v>0.79135086937137766</v>
      </c>
      <c r="F620" s="48">
        <v>92</v>
      </c>
      <c r="G620" s="50" t="s">
        <v>159</v>
      </c>
      <c r="H620" s="49">
        <v>4920</v>
      </c>
      <c r="I620" s="52">
        <v>836400000</v>
      </c>
      <c r="J620" s="52">
        <v>170000</v>
      </c>
      <c r="K620" s="12">
        <v>296922000</v>
      </c>
      <c r="L620" s="40" t="s">
        <v>251</v>
      </c>
      <c r="M620" s="53">
        <v>1250</v>
      </c>
      <c r="N620" s="40" t="s">
        <v>313</v>
      </c>
      <c r="O620" s="54">
        <v>1118.75</v>
      </c>
      <c r="P620" s="55">
        <v>443.75</v>
      </c>
    </row>
    <row r="621" spans="1:16" ht="14.25" customHeight="1" x14ac:dyDescent="0.15">
      <c r="A621" s="44">
        <v>552</v>
      </c>
      <c r="B621" s="30">
        <v>3</v>
      </c>
      <c r="C621" s="636">
        <v>0.76335877862595425</v>
      </c>
      <c r="D621" s="30">
        <v>6</v>
      </c>
      <c r="E621" s="234">
        <v>0.75791350869371377</v>
      </c>
      <c r="F621" s="48">
        <v>92</v>
      </c>
      <c r="G621" s="50" t="s">
        <v>159</v>
      </c>
      <c r="H621" s="49">
        <v>4920</v>
      </c>
      <c r="I621" s="52">
        <v>836400000</v>
      </c>
      <c r="J621" s="52">
        <v>170000</v>
      </c>
      <c r="K621" s="12">
        <v>284376000</v>
      </c>
      <c r="L621" s="40" t="s">
        <v>251</v>
      </c>
      <c r="M621" s="53">
        <v>1250</v>
      </c>
      <c r="N621" s="40" t="s">
        <v>281</v>
      </c>
      <c r="O621" s="54">
        <v>1180</v>
      </c>
      <c r="P621" s="55">
        <v>425</v>
      </c>
    </row>
    <row r="622" spans="1:16" ht="14.25" customHeight="1" x14ac:dyDescent="0.15">
      <c r="A622" s="44">
        <v>469</v>
      </c>
      <c r="B622" s="30">
        <v>2</v>
      </c>
      <c r="C622" s="318">
        <v>0.87464589235127477</v>
      </c>
      <c r="D622" s="30">
        <v>1</v>
      </c>
      <c r="E622" s="513">
        <v>1</v>
      </c>
      <c r="F622" s="48">
        <v>79</v>
      </c>
      <c r="G622" s="50" t="s">
        <v>136</v>
      </c>
      <c r="H622" s="49">
        <v>19800</v>
      </c>
      <c r="I622" s="52">
        <v>3362287500</v>
      </c>
      <c r="J622" s="52">
        <v>169812.5</v>
      </c>
      <c r="K622" s="12">
        <v>1796850000</v>
      </c>
      <c r="L622" s="40" t="s">
        <v>62</v>
      </c>
      <c r="M622" s="53">
        <v>1237.5</v>
      </c>
      <c r="N622" s="40" t="s">
        <v>56</v>
      </c>
      <c r="O622" s="54">
        <v>1543.75</v>
      </c>
      <c r="P622" s="55">
        <v>825</v>
      </c>
    </row>
    <row r="623" spans="1:16" ht="14.25" customHeight="1" x14ac:dyDescent="0.15">
      <c r="A623" s="44">
        <v>614</v>
      </c>
      <c r="B623" s="30">
        <v>1</v>
      </c>
      <c r="C623" s="45">
        <v>1</v>
      </c>
      <c r="D623" s="30">
        <v>1</v>
      </c>
      <c r="E623" s="329">
        <v>1</v>
      </c>
      <c r="F623" s="48">
        <v>102</v>
      </c>
      <c r="G623" s="50" t="s">
        <v>173</v>
      </c>
      <c r="H623" s="49">
        <v>15840</v>
      </c>
      <c r="I623" s="52">
        <v>2689830000</v>
      </c>
      <c r="J623" s="52">
        <v>169812.5</v>
      </c>
      <c r="K623" s="12">
        <v>1437480000</v>
      </c>
      <c r="L623" s="40" t="s">
        <v>62</v>
      </c>
      <c r="M623" s="53">
        <v>1237.5</v>
      </c>
      <c r="N623" s="40" t="s">
        <v>56</v>
      </c>
      <c r="O623" s="54">
        <v>1543.75</v>
      </c>
      <c r="P623" s="55">
        <v>825</v>
      </c>
    </row>
    <row r="624" spans="1:16" ht="14.25" customHeight="1" x14ac:dyDescent="0.15">
      <c r="A624" s="44">
        <v>158</v>
      </c>
      <c r="B624" s="30">
        <v>1</v>
      </c>
      <c r="C624" s="45">
        <v>1</v>
      </c>
      <c r="D624" s="30">
        <v>1</v>
      </c>
      <c r="E624" s="47">
        <v>1</v>
      </c>
      <c r="F624" s="48">
        <v>29</v>
      </c>
      <c r="G624" s="50" t="s">
        <v>74</v>
      </c>
      <c r="H624" s="49">
        <v>11440</v>
      </c>
      <c r="I624" s="52">
        <v>1941940000</v>
      </c>
      <c r="J624" s="52">
        <v>169750</v>
      </c>
      <c r="K624" s="12">
        <v>667810000</v>
      </c>
      <c r="L624" s="40" t="s">
        <v>271</v>
      </c>
      <c r="M624" s="53">
        <v>1297.5</v>
      </c>
      <c r="N624" s="40" t="s">
        <v>208</v>
      </c>
      <c r="O624" s="54">
        <v>1697.5</v>
      </c>
      <c r="P624" s="55">
        <v>583.75</v>
      </c>
    </row>
    <row r="625" spans="1:21" ht="14.25" customHeight="1" x14ac:dyDescent="0.15">
      <c r="A625" s="44">
        <v>579</v>
      </c>
      <c r="B625" s="30">
        <v>1</v>
      </c>
      <c r="C625" s="436">
        <v>1</v>
      </c>
      <c r="D625" s="30">
        <v>6</v>
      </c>
      <c r="E625" s="329">
        <v>0.62181818181818183</v>
      </c>
      <c r="F625" s="48">
        <v>96</v>
      </c>
      <c r="G625" s="50" t="s">
        <v>166</v>
      </c>
      <c r="H625" s="49">
        <v>16800</v>
      </c>
      <c r="I625" s="52">
        <v>2845752000</v>
      </c>
      <c r="J625" s="52">
        <v>169390</v>
      </c>
      <c r="K625" s="12">
        <v>896313600</v>
      </c>
      <c r="L625" s="40" t="s">
        <v>156</v>
      </c>
      <c r="M625" s="53">
        <v>1295</v>
      </c>
      <c r="N625" s="40" t="s">
        <v>56</v>
      </c>
      <c r="O625" s="54">
        <v>1628.75</v>
      </c>
      <c r="P625" s="55">
        <v>513</v>
      </c>
    </row>
    <row r="626" spans="1:21" ht="14.25" customHeight="1" x14ac:dyDescent="0.15">
      <c r="A626" s="44">
        <v>260</v>
      </c>
      <c r="B626" s="30">
        <v>5</v>
      </c>
      <c r="C626" s="45">
        <v>0.8844621513944223</v>
      </c>
      <c r="D626" s="30">
        <v>5</v>
      </c>
      <c r="E626" s="237">
        <v>0.84146341463414631</v>
      </c>
      <c r="F626" s="48">
        <v>46</v>
      </c>
      <c r="G626" s="50" t="s">
        <v>97</v>
      </c>
      <c r="H626" s="49">
        <v>8400</v>
      </c>
      <c r="I626" s="52">
        <v>1421910000</v>
      </c>
      <c r="J626" s="52">
        <v>169275</v>
      </c>
      <c r="K626" s="12">
        <v>441945000</v>
      </c>
      <c r="L626" s="40" t="s">
        <v>242</v>
      </c>
      <c r="M626" s="53">
        <v>1387.5</v>
      </c>
      <c r="N626" s="40" t="s">
        <v>325</v>
      </c>
      <c r="O626" s="54">
        <v>1312.5</v>
      </c>
      <c r="P626" s="55">
        <v>431.25</v>
      </c>
    </row>
    <row r="627" spans="1:21" ht="14.25" customHeight="1" x14ac:dyDescent="0.15">
      <c r="A627" s="143">
        <v>812</v>
      </c>
      <c r="B627" s="144">
        <v>7</v>
      </c>
      <c r="C627" s="450">
        <v>0.8037037037037037</v>
      </c>
      <c r="D627" s="144">
        <v>4</v>
      </c>
      <c r="E627" s="193">
        <v>0.87407407407407411</v>
      </c>
      <c r="F627" s="147">
        <v>137</v>
      </c>
      <c r="G627" s="148" t="s">
        <v>212</v>
      </c>
      <c r="H627" s="149">
        <v>20540</v>
      </c>
      <c r="I627" s="150">
        <v>3476600400</v>
      </c>
      <c r="J627" s="150">
        <v>169260</v>
      </c>
      <c r="K627" s="151">
        <v>1890501600</v>
      </c>
      <c r="L627" s="122" t="s">
        <v>256</v>
      </c>
      <c r="M627" s="152">
        <v>937.5</v>
      </c>
      <c r="N627" s="122" t="s">
        <v>329</v>
      </c>
      <c r="O627" s="154">
        <v>1085</v>
      </c>
      <c r="P627" s="155">
        <v>590</v>
      </c>
      <c r="Q627" s="112"/>
      <c r="R627" s="112"/>
      <c r="S627" s="112"/>
      <c r="T627" s="112"/>
      <c r="U627" s="112"/>
    </row>
    <row r="628" spans="1:21" ht="14.25" customHeight="1" x14ac:dyDescent="0.15">
      <c r="A628" s="44">
        <v>779</v>
      </c>
      <c r="B628" s="30">
        <v>6</v>
      </c>
      <c r="C628" s="45">
        <v>0.72587301587301589</v>
      </c>
      <c r="D628" s="30">
        <v>4</v>
      </c>
      <c r="E628" s="47">
        <v>0.85769980506822607</v>
      </c>
      <c r="F628" s="48">
        <v>128</v>
      </c>
      <c r="G628" s="50" t="s">
        <v>201</v>
      </c>
      <c r="H628" s="49">
        <v>27600</v>
      </c>
      <c r="I628" s="52">
        <v>4669947600</v>
      </c>
      <c r="J628" s="52">
        <v>169201</v>
      </c>
      <c r="K628" s="12">
        <v>2246640000</v>
      </c>
      <c r="L628" s="40" t="s">
        <v>94</v>
      </c>
      <c r="M628" s="53">
        <v>1140</v>
      </c>
      <c r="N628" s="40" t="s">
        <v>344</v>
      </c>
      <c r="O628" s="54">
        <v>1143.25</v>
      </c>
      <c r="P628" s="55">
        <v>550</v>
      </c>
    </row>
    <row r="629" spans="1:21" ht="14.25" customHeight="1" x14ac:dyDescent="0.15">
      <c r="A629" s="44">
        <v>304</v>
      </c>
      <c r="B629" s="30">
        <v>2</v>
      </c>
      <c r="C629" s="316">
        <v>0.89353507565336998</v>
      </c>
      <c r="D629" s="30">
        <v>3</v>
      </c>
      <c r="E629" s="253">
        <v>0.89756097560975612</v>
      </c>
      <c r="F629" s="48">
        <v>52</v>
      </c>
      <c r="G629" s="50" t="s">
        <v>104</v>
      </c>
      <c r="H629" s="49">
        <v>7520</v>
      </c>
      <c r="I629" s="52">
        <v>1270097920</v>
      </c>
      <c r="J629" s="52">
        <v>168896</v>
      </c>
      <c r="K629" s="12">
        <v>359756800</v>
      </c>
      <c r="L629" s="40" t="s">
        <v>102</v>
      </c>
      <c r="M629" s="53">
        <v>1200</v>
      </c>
      <c r="N629" s="40" t="s">
        <v>347</v>
      </c>
      <c r="O629" s="54">
        <v>1624</v>
      </c>
      <c r="P629" s="55">
        <v>460</v>
      </c>
    </row>
    <row r="630" spans="1:21" ht="14.25" customHeight="1" x14ac:dyDescent="0.15">
      <c r="A630" s="44">
        <v>382</v>
      </c>
      <c r="B630" s="30">
        <v>1</v>
      </c>
      <c r="C630" s="257">
        <v>1</v>
      </c>
      <c r="D630" s="30">
        <v>6</v>
      </c>
      <c r="E630" s="47">
        <v>0.74626865671641796</v>
      </c>
      <c r="F630" s="48">
        <v>66</v>
      </c>
      <c r="G630" s="50" t="s">
        <v>121</v>
      </c>
      <c r="H630" s="49">
        <v>13440</v>
      </c>
      <c r="I630" s="52">
        <v>2269848000</v>
      </c>
      <c r="J630" s="52">
        <v>168887.5</v>
      </c>
      <c r="K630" s="12">
        <v>594720000</v>
      </c>
      <c r="L630" s="40" t="s">
        <v>246</v>
      </c>
      <c r="M630" s="53">
        <v>1037.5</v>
      </c>
      <c r="N630" s="40" t="s">
        <v>287</v>
      </c>
      <c r="O630" s="54">
        <v>1431.25</v>
      </c>
      <c r="P630" s="55">
        <v>375</v>
      </c>
    </row>
    <row r="631" spans="1:21" ht="14.25" customHeight="1" x14ac:dyDescent="0.15">
      <c r="A631" s="44">
        <v>465</v>
      </c>
      <c r="B631" s="30">
        <v>3</v>
      </c>
      <c r="C631" s="616">
        <v>0.86827195467422091</v>
      </c>
      <c r="D631" s="30">
        <v>4</v>
      </c>
      <c r="E631" s="388">
        <v>0.65454545454545454</v>
      </c>
      <c r="F631" s="48">
        <v>79</v>
      </c>
      <c r="G631" s="50" t="s">
        <v>136</v>
      </c>
      <c r="H631" s="49">
        <v>19800</v>
      </c>
      <c r="I631" s="52">
        <v>3337785000</v>
      </c>
      <c r="J631" s="52">
        <v>168575</v>
      </c>
      <c r="K631" s="12">
        <v>1176120000</v>
      </c>
      <c r="L631" s="40" t="s">
        <v>142</v>
      </c>
      <c r="M631" s="53">
        <v>1500</v>
      </c>
      <c r="N631" s="40" t="s">
        <v>306</v>
      </c>
      <c r="O631" s="54">
        <v>1532.5</v>
      </c>
      <c r="P631" s="55">
        <v>540</v>
      </c>
    </row>
    <row r="632" spans="1:21" ht="14.25" customHeight="1" x14ac:dyDescent="0.15">
      <c r="A632" s="44">
        <v>175</v>
      </c>
      <c r="B632" s="30">
        <v>2</v>
      </c>
      <c r="C632" s="194">
        <v>0.89985272459499266</v>
      </c>
      <c r="D632" s="30">
        <v>5</v>
      </c>
      <c r="E632" s="180">
        <v>0.75362318840579712</v>
      </c>
      <c r="F632" s="48">
        <v>32</v>
      </c>
      <c r="G632" s="50" t="s">
        <v>78</v>
      </c>
      <c r="H632" s="49">
        <v>8648</v>
      </c>
      <c r="I632" s="52">
        <v>1453080200</v>
      </c>
      <c r="J632" s="52">
        <v>168025</v>
      </c>
      <c r="K632" s="12">
        <v>432832400</v>
      </c>
      <c r="L632" s="40" t="s">
        <v>271</v>
      </c>
      <c r="M632" s="53">
        <v>1297.5</v>
      </c>
      <c r="N632" s="40" t="s">
        <v>347</v>
      </c>
      <c r="O632" s="54">
        <v>1527.5</v>
      </c>
      <c r="P632" s="55">
        <v>455</v>
      </c>
    </row>
    <row r="633" spans="1:21" ht="14.25" customHeight="1" x14ac:dyDescent="0.15">
      <c r="A633" s="44">
        <v>20</v>
      </c>
      <c r="B633" s="30">
        <v>4</v>
      </c>
      <c r="C633" s="491">
        <v>0.82729278285534191</v>
      </c>
      <c r="D633" s="30">
        <v>2</v>
      </c>
      <c r="E633" s="370">
        <v>0.95412844036697253</v>
      </c>
      <c r="F633" s="48">
        <v>4</v>
      </c>
      <c r="G633" s="50" t="s">
        <v>36</v>
      </c>
      <c r="H633" s="49">
        <v>8424</v>
      </c>
      <c r="I633" s="52">
        <v>1415232000</v>
      </c>
      <c r="J633" s="52">
        <v>168000</v>
      </c>
      <c r="K633" s="12">
        <v>700876800</v>
      </c>
      <c r="L633" s="40" t="s">
        <v>108</v>
      </c>
      <c r="M633" s="53">
        <v>1187.5</v>
      </c>
      <c r="N633" s="40" t="s">
        <v>332</v>
      </c>
      <c r="O633" s="54">
        <v>1312.5</v>
      </c>
      <c r="P633" s="55">
        <v>650</v>
      </c>
    </row>
    <row r="634" spans="1:21" ht="14.25" customHeight="1" x14ac:dyDescent="0.15">
      <c r="A634" s="44">
        <v>655</v>
      </c>
      <c r="B634" s="30">
        <v>3</v>
      </c>
      <c r="C634" s="637">
        <v>0.8</v>
      </c>
      <c r="D634" s="30">
        <v>3</v>
      </c>
      <c r="E634" s="638">
        <v>0.77160493827160492</v>
      </c>
      <c r="F634" s="48">
        <v>108</v>
      </c>
      <c r="G634" s="50" t="s">
        <v>179</v>
      </c>
      <c r="H634" s="49">
        <v>28800</v>
      </c>
      <c r="I634" s="52">
        <v>4833561600</v>
      </c>
      <c r="J634" s="52">
        <v>167832</v>
      </c>
      <c r="K634" s="12">
        <v>1814400000</v>
      </c>
      <c r="L634" s="40" t="s">
        <v>94</v>
      </c>
      <c r="M634" s="53">
        <v>1140</v>
      </c>
      <c r="N634" s="40" t="s">
        <v>340</v>
      </c>
      <c r="O634" s="54">
        <v>1332</v>
      </c>
      <c r="P634" s="55">
        <v>500</v>
      </c>
    </row>
    <row r="635" spans="1:21" ht="14.25" customHeight="1" x14ac:dyDescent="0.15">
      <c r="A635" s="44">
        <v>334</v>
      </c>
      <c r="B635" s="30">
        <v>6</v>
      </c>
      <c r="C635" s="361">
        <v>0.65502183406113534</v>
      </c>
      <c r="D635" s="30">
        <v>3</v>
      </c>
      <c r="E635" s="47">
        <v>0.86567164179104472</v>
      </c>
      <c r="F635" s="48">
        <v>57</v>
      </c>
      <c r="G635" s="50" t="s">
        <v>112</v>
      </c>
      <c r="H635" s="49">
        <v>19500</v>
      </c>
      <c r="I635" s="52">
        <v>3254062500</v>
      </c>
      <c r="J635" s="52">
        <v>166875</v>
      </c>
      <c r="K635" s="12">
        <v>1509885000</v>
      </c>
      <c r="L635" s="40" t="s">
        <v>248</v>
      </c>
      <c r="M635" s="53">
        <v>937.5</v>
      </c>
      <c r="N635" s="40" t="s">
        <v>300</v>
      </c>
      <c r="O635" s="54">
        <v>937.5</v>
      </c>
      <c r="P635" s="55">
        <v>435</v>
      </c>
    </row>
    <row r="636" spans="1:21" ht="14.25" customHeight="1" x14ac:dyDescent="0.15">
      <c r="A636" s="44">
        <v>349</v>
      </c>
      <c r="B636" s="30">
        <v>1</v>
      </c>
      <c r="C636" s="345">
        <v>1</v>
      </c>
      <c r="D636" s="30">
        <v>1</v>
      </c>
      <c r="E636" s="639">
        <v>1</v>
      </c>
      <c r="F636" s="48">
        <v>60</v>
      </c>
      <c r="G636" s="50" t="s">
        <v>115</v>
      </c>
      <c r="H636" s="49">
        <v>7840</v>
      </c>
      <c r="I636" s="52">
        <v>1301832000</v>
      </c>
      <c r="J636" s="52">
        <v>166050</v>
      </c>
      <c r="K636" s="12">
        <v>781099200</v>
      </c>
      <c r="L636" s="40" t="s">
        <v>272</v>
      </c>
      <c r="M636" s="53">
        <v>1343.75</v>
      </c>
      <c r="N636" s="40" t="s">
        <v>347</v>
      </c>
      <c r="O636" s="54">
        <v>1537.5</v>
      </c>
      <c r="P636" s="55">
        <v>922.5</v>
      </c>
    </row>
    <row r="637" spans="1:21" ht="14.25" customHeight="1" x14ac:dyDescent="0.15">
      <c r="A637" s="44">
        <v>493</v>
      </c>
      <c r="B637" s="30">
        <v>4</v>
      </c>
      <c r="C637" s="640">
        <v>0.83252595155709341</v>
      </c>
      <c r="D637" s="30">
        <v>6</v>
      </c>
      <c r="E637" s="529">
        <v>0.49323308270676691</v>
      </c>
      <c r="F637" s="48">
        <v>83</v>
      </c>
      <c r="G637" s="50" t="s">
        <v>144</v>
      </c>
      <c r="H637" s="49">
        <v>13728</v>
      </c>
      <c r="I637" s="52">
        <v>2279040192</v>
      </c>
      <c r="J637" s="52">
        <v>166014</v>
      </c>
      <c r="K637" s="12">
        <v>621384192</v>
      </c>
      <c r="L637" s="40" t="s">
        <v>240</v>
      </c>
      <c r="M637" s="53">
        <v>750</v>
      </c>
      <c r="N637" s="40" t="s">
        <v>225</v>
      </c>
      <c r="O637" s="54">
        <v>1203</v>
      </c>
      <c r="P637" s="55">
        <v>328</v>
      </c>
    </row>
    <row r="638" spans="1:21" ht="14.25" customHeight="1" x14ac:dyDescent="0.15">
      <c r="A638" s="44">
        <v>291</v>
      </c>
      <c r="B638" s="30">
        <v>9</v>
      </c>
      <c r="C638" s="426">
        <v>0.62486033519553075</v>
      </c>
      <c r="D638" s="30">
        <v>4</v>
      </c>
      <c r="E638" s="641">
        <v>0.68694214876033055</v>
      </c>
      <c r="F638" s="48">
        <v>51</v>
      </c>
      <c r="G638" s="50" t="s">
        <v>103</v>
      </c>
      <c r="H638" s="49">
        <v>9800</v>
      </c>
      <c r="I638" s="52">
        <v>1622272400</v>
      </c>
      <c r="J638" s="52">
        <v>165538</v>
      </c>
      <c r="K638" s="12">
        <v>753482800</v>
      </c>
      <c r="L638" s="40" t="s">
        <v>244</v>
      </c>
      <c r="M638" s="53">
        <v>994</v>
      </c>
      <c r="N638" s="40" t="s">
        <v>328</v>
      </c>
      <c r="O638" s="54">
        <v>1118.5</v>
      </c>
      <c r="P638" s="55">
        <v>519.5</v>
      </c>
    </row>
    <row r="639" spans="1:21" ht="14.25" customHeight="1" x14ac:dyDescent="0.15">
      <c r="A639" s="44">
        <v>602</v>
      </c>
      <c r="B639" s="30">
        <v>1</v>
      </c>
      <c r="C639" s="556">
        <v>1</v>
      </c>
      <c r="D639" s="30">
        <v>5</v>
      </c>
      <c r="E639" s="390">
        <v>0.8311493822538375</v>
      </c>
      <c r="F639" s="48">
        <v>100</v>
      </c>
      <c r="G639" s="50" t="s">
        <v>171</v>
      </c>
      <c r="H639" s="49">
        <v>9920</v>
      </c>
      <c r="I639" s="52">
        <v>1639180800</v>
      </c>
      <c r="J639" s="52">
        <v>165240</v>
      </c>
      <c r="K639" s="12">
        <v>561571200</v>
      </c>
      <c r="L639" s="40" t="s">
        <v>235</v>
      </c>
      <c r="M639" s="53">
        <v>1242.5</v>
      </c>
      <c r="N639" s="40" t="s">
        <v>182</v>
      </c>
      <c r="O639" s="54">
        <v>1620</v>
      </c>
      <c r="P639" s="55">
        <v>555</v>
      </c>
    </row>
    <row r="640" spans="1:21" ht="14.25" customHeight="1" x14ac:dyDescent="0.15">
      <c r="A640" s="44">
        <v>696</v>
      </c>
      <c r="B640" s="30">
        <v>5</v>
      </c>
      <c r="C640" s="45">
        <v>0.8675373134328358</v>
      </c>
      <c r="D640" s="30">
        <v>4</v>
      </c>
      <c r="E640" s="425">
        <v>0.63829787234042556</v>
      </c>
      <c r="F640" s="48">
        <v>115</v>
      </c>
      <c r="G640" s="50" t="s">
        <v>188</v>
      </c>
      <c r="H640" s="49">
        <v>37380</v>
      </c>
      <c r="I640" s="52">
        <v>6170503500</v>
      </c>
      <c r="J640" s="52">
        <v>165075</v>
      </c>
      <c r="K640" s="12">
        <v>2388582000</v>
      </c>
      <c r="L640" s="40" t="s">
        <v>246</v>
      </c>
      <c r="M640" s="53">
        <v>830</v>
      </c>
      <c r="N640" s="40" t="s">
        <v>345</v>
      </c>
      <c r="O640" s="54">
        <v>1162.5</v>
      </c>
      <c r="P640" s="55">
        <v>450</v>
      </c>
    </row>
    <row r="641" spans="1:21" ht="14.25" customHeight="1" x14ac:dyDescent="0.15">
      <c r="A641" s="44">
        <v>464</v>
      </c>
      <c r="B641" s="30">
        <v>4</v>
      </c>
      <c r="C641" s="45">
        <v>0.84985835694050993</v>
      </c>
      <c r="D641" s="30">
        <v>6</v>
      </c>
      <c r="E641" s="642">
        <v>0.63484848484848488</v>
      </c>
      <c r="F641" s="48">
        <v>79</v>
      </c>
      <c r="G641" s="50" t="s">
        <v>136</v>
      </c>
      <c r="H641" s="49">
        <v>19800</v>
      </c>
      <c r="I641" s="52">
        <v>3267000000</v>
      </c>
      <c r="J641" s="52">
        <v>165000</v>
      </c>
      <c r="K641" s="12">
        <v>1140727500</v>
      </c>
      <c r="L641" s="40" t="s">
        <v>142</v>
      </c>
      <c r="M641" s="53">
        <v>1500</v>
      </c>
      <c r="N641" s="40" t="s">
        <v>334</v>
      </c>
      <c r="O641" s="54">
        <v>1268.75</v>
      </c>
      <c r="P641" s="55">
        <v>523.75</v>
      </c>
    </row>
    <row r="642" spans="1:21" ht="14.25" customHeight="1" x14ac:dyDescent="0.15">
      <c r="A642" s="44">
        <v>746</v>
      </c>
      <c r="B642" s="30">
        <v>6</v>
      </c>
      <c r="C642" s="45">
        <v>0.61425061425061422</v>
      </c>
      <c r="D642" s="30">
        <v>6</v>
      </c>
      <c r="E642" s="47">
        <v>0.41314553990610331</v>
      </c>
      <c r="F642" s="48">
        <v>123</v>
      </c>
      <c r="G642" s="50" t="s">
        <v>195</v>
      </c>
      <c r="H642" s="49">
        <v>25200</v>
      </c>
      <c r="I642" s="52">
        <v>4158000000</v>
      </c>
      <c r="J642" s="52">
        <v>165000</v>
      </c>
      <c r="K642" s="12">
        <v>1463616000</v>
      </c>
      <c r="L642" s="40" t="s">
        <v>240</v>
      </c>
      <c r="M642" s="53">
        <v>937.5</v>
      </c>
      <c r="N642" s="40" t="s">
        <v>300</v>
      </c>
      <c r="O642" s="54">
        <v>937.5</v>
      </c>
      <c r="P642" s="55">
        <v>330</v>
      </c>
    </row>
    <row r="643" spans="1:21" ht="14.25" customHeight="1" x14ac:dyDescent="0.15">
      <c r="A643" s="44">
        <v>155</v>
      </c>
      <c r="B643" s="30">
        <v>2</v>
      </c>
      <c r="C643" s="475">
        <v>0.96642120765832107</v>
      </c>
      <c r="D643" s="30">
        <v>3</v>
      </c>
      <c r="E643" s="411">
        <v>0.83083511777301933</v>
      </c>
      <c r="F643" s="48">
        <v>29</v>
      </c>
      <c r="G643" s="50" t="s">
        <v>74</v>
      </c>
      <c r="H643" s="49">
        <v>11440</v>
      </c>
      <c r="I643" s="52">
        <v>1876732000</v>
      </c>
      <c r="J643" s="52">
        <v>164050</v>
      </c>
      <c r="K643" s="12">
        <v>554840000</v>
      </c>
      <c r="L643" s="40" t="s">
        <v>102</v>
      </c>
      <c r="M643" s="53">
        <v>1200</v>
      </c>
      <c r="N643" s="40" t="s">
        <v>208</v>
      </c>
      <c r="O643" s="54">
        <v>1640.5</v>
      </c>
      <c r="P643" s="55">
        <v>485</v>
      </c>
    </row>
    <row r="644" spans="1:21" ht="14.25" customHeight="1" x14ac:dyDescent="0.15">
      <c r="A644" s="44">
        <v>700</v>
      </c>
      <c r="B644" s="30">
        <v>5</v>
      </c>
      <c r="C644" s="643">
        <v>0.87115072933549431</v>
      </c>
      <c r="D644" s="30">
        <v>3</v>
      </c>
      <c r="E644" s="47">
        <v>0.8759590792838875</v>
      </c>
      <c r="F644" s="48">
        <v>116</v>
      </c>
      <c r="G644" s="50" t="s">
        <v>189</v>
      </c>
      <c r="H644" s="49">
        <v>6000</v>
      </c>
      <c r="I644" s="52">
        <v>983625000</v>
      </c>
      <c r="J644" s="52">
        <v>163937.5</v>
      </c>
      <c r="K644" s="12">
        <v>626775000</v>
      </c>
      <c r="L644" s="40" t="s">
        <v>272</v>
      </c>
      <c r="M644" s="53">
        <v>1343.75</v>
      </c>
      <c r="N644" s="40" t="s">
        <v>301</v>
      </c>
      <c r="O644" s="54">
        <v>1200</v>
      </c>
      <c r="P644" s="55">
        <v>856.25</v>
      </c>
    </row>
    <row r="645" spans="1:21" ht="14.25" customHeight="1" x14ac:dyDescent="0.15">
      <c r="A645" s="44">
        <v>702</v>
      </c>
      <c r="B645" s="30">
        <v>5</v>
      </c>
      <c r="C645" s="57">
        <v>0.87115072933549431</v>
      </c>
      <c r="D645" s="30">
        <v>1</v>
      </c>
      <c r="E645" s="490">
        <v>1</v>
      </c>
      <c r="F645" s="48">
        <v>116</v>
      </c>
      <c r="G645" s="50" t="s">
        <v>189</v>
      </c>
      <c r="H645" s="49">
        <v>6000</v>
      </c>
      <c r="I645" s="52">
        <v>983625000</v>
      </c>
      <c r="J645" s="52">
        <v>163937.5</v>
      </c>
      <c r="K645" s="12">
        <v>715530000</v>
      </c>
      <c r="L645" s="40" t="s">
        <v>272</v>
      </c>
      <c r="M645" s="53">
        <v>1343.75</v>
      </c>
      <c r="N645" s="40" t="s">
        <v>293</v>
      </c>
      <c r="O645" s="54">
        <v>1342.5</v>
      </c>
      <c r="P645" s="55">
        <v>977.5</v>
      </c>
    </row>
    <row r="646" spans="1:21" ht="14.25" customHeight="1" x14ac:dyDescent="0.15">
      <c r="A646" s="44">
        <v>494</v>
      </c>
      <c r="B646" s="30">
        <v>1</v>
      </c>
      <c r="C646" s="498">
        <v>1</v>
      </c>
      <c r="D646" s="30">
        <v>2</v>
      </c>
      <c r="E646" s="47">
        <v>0.96296296296296291</v>
      </c>
      <c r="F646" s="48">
        <v>84</v>
      </c>
      <c r="G646" s="50" t="s">
        <v>145</v>
      </c>
      <c r="H646" s="49">
        <v>6720</v>
      </c>
      <c r="I646" s="52">
        <v>1100736000</v>
      </c>
      <c r="J646" s="52">
        <v>163800</v>
      </c>
      <c r="K646" s="12">
        <v>550368000</v>
      </c>
      <c r="L646" s="40" t="s">
        <v>250</v>
      </c>
      <c r="M646" s="53">
        <v>1075</v>
      </c>
      <c r="N646" s="40" t="s">
        <v>294</v>
      </c>
      <c r="O646" s="54">
        <v>1300</v>
      </c>
      <c r="P646" s="55">
        <v>650</v>
      </c>
    </row>
    <row r="647" spans="1:21" ht="14.25" customHeight="1" x14ac:dyDescent="0.15">
      <c r="A647" s="44">
        <v>194</v>
      </c>
      <c r="B647" s="30">
        <v>3</v>
      </c>
      <c r="C647" s="260">
        <v>0.8693436293436293</v>
      </c>
      <c r="D647" s="30">
        <v>1</v>
      </c>
      <c r="E647" s="47">
        <v>1</v>
      </c>
      <c r="F647" s="48">
        <v>35</v>
      </c>
      <c r="G647" s="50" t="s">
        <v>81</v>
      </c>
      <c r="H647" s="49">
        <v>17360</v>
      </c>
      <c r="I647" s="52">
        <v>2833863760</v>
      </c>
      <c r="J647" s="52">
        <v>163241</v>
      </c>
      <c r="K647" s="12">
        <v>1128712480</v>
      </c>
      <c r="L647" s="40" t="s">
        <v>94</v>
      </c>
      <c r="M647" s="53">
        <v>1140</v>
      </c>
      <c r="N647" s="40" t="s">
        <v>323</v>
      </c>
      <c r="O647" s="54">
        <v>1407.25</v>
      </c>
      <c r="P647" s="55">
        <v>560.5</v>
      </c>
    </row>
    <row r="648" spans="1:21" ht="14.25" customHeight="1" x14ac:dyDescent="0.15">
      <c r="A648" s="143">
        <v>656</v>
      </c>
      <c r="B648" s="144">
        <v>3</v>
      </c>
      <c r="C648" s="644">
        <v>0.78367346938775506</v>
      </c>
      <c r="D648" s="144">
        <v>3</v>
      </c>
      <c r="E648" s="645">
        <v>0.91743119266055051</v>
      </c>
      <c r="F648" s="147">
        <v>109</v>
      </c>
      <c r="G648" s="148" t="s">
        <v>181</v>
      </c>
      <c r="H648" s="149">
        <v>11360</v>
      </c>
      <c r="I648" s="150">
        <v>1853952000</v>
      </c>
      <c r="J648" s="150">
        <v>163200</v>
      </c>
      <c r="K648" s="151">
        <v>965600000</v>
      </c>
      <c r="L648" s="122" t="s">
        <v>132</v>
      </c>
      <c r="M648" s="152">
        <v>1187.5</v>
      </c>
      <c r="N648" s="122" t="s">
        <v>282</v>
      </c>
      <c r="O648" s="154">
        <v>1200</v>
      </c>
      <c r="P648" s="155">
        <v>625</v>
      </c>
      <c r="Q648" s="112"/>
      <c r="R648" s="112"/>
      <c r="S648" s="112"/>
      <c r="T648" s="112"/>
      <c r="U648" s="112"/>
    </row>
    <row r="649" spans="1:21" ht="14.25" customHeight="1" x14ac:dyDescent="0.15">
      <c r="A649" s="44">
        <v>652</v>
      </c>
      <c r="B649" s="30">
        <v>4</v>
      </c>
      <c r="C649" s="315">
        <v>0.77777777777777779</v>
      </c>
      <c r="D649" s="30">
        <v>6</v>
      </c>
      <c r="E649" s="562">
        <v>0.50154320987654322</v>
      </c>
      <c r="F649" s="48">
        <v>108</v>
      </c>
      <c r="G649" s="50" t="s">
        <v>179</v>
      </c>
      <c r="H649" s="49">
        <v>28800</v>
      </c>
      <c r="I649" s="52">
        <v>4699296000</v>
      </c>
      <c r="J649" s="52">
        <v>163170</v>
      </c>
      <c r="K649" s="12">
        <v>1179360000</v>
      </c>
      <c r="L649" s="40" t="s">
        <v>251</v>
      </c>
      <c r="M649" s="53">
        <v>1000</v>
      </c>
      <c r="N649" s="40" t="s">
        <v>340</v>
      </c>
      <c r="O649" s="54">
        <v>1295</v>
      </c>
      <c r="P649" s="55">
        <v>325</v>
      </c>
    </row>
    <row r="650" spans="1:21" ht="14.25" customHeight="1" x14ac:dyDescent="0.15">
      <c r="A650" s="44">
        <v>122</v>
      </c>
      <c r="B650" s="30">
        <v>4</v>
      </c>
      <c r="C650" s="443">
        <v>0.85787923416789391</v>
      </c>
      <c r="D650" s="30">
        <v>3</v>
      </c>
      <c r="E650" s="646">
        <v>0.78899082568807344</v>
      </c>
      <c r="F650" s="48">
        <v>23</v>
      </c>
      <c r="G650" s="50" t="s">
        <v>68</v>
      </c>
      <c r="H650" s="49">
        <v>7840</v>
      </c>
      <c r="I650" s="52">
        <v>1278704000</v>
      </c>
      <c r="J650" s="52">
        <v>163100</v>
      </c>
      <c r="K650" s="12">
        <v>471968000</v>
      </c>
      <c r="L650" s="40" t="s">
        <v>132</v>
      </c>
      <c r="M650" s="53">
        <v>1187.5</v>
      </c>
      <c r="N650" s="40" t="s">
        <v>326</v>
      </c>
      <c r="O650" s="54">
        <v>1456.25</v>
      </c>
      <c r="P650" s="55">
        <v>537.5</v>
      </c>
    </row>
    <row r="651" spans="1:21" ht="14.25" customHeight="1" x14ac:dyDescent="0.15">
      <c r="A651" s="44">
        <v>365</v>
      </c>
      <c r="B651" s="30">
        <v>1</v>
      </c>
      <c r="C651" s="491">
        <v>1</v>
      </c>
      <c r="D651" s="30">
        <v>1</v>
      </c>
      <c r="E651" s="647">
        <v>1</v>
      </c>
      <c r="F651" s="48">
        <v>63</v>
      </c>
      <c r="G651" s="50" t="s">
        <v>118</v>
      </c>
      <c r="H651" s="49">
        <v>3800</v>
      </c>
      <c r="I651" s="52">
        <v>618640000</v>
      </c>
      <c r="J651" s="52">
        <v>162800</v>
      </c>
      <c r="K651" s="12">
        <v>288420000</v>
      </c>
      <c r="L651" s="40" t="s">
        <v>94</v>
      </c>
      <c r="M651" s="53">
        <v>1425</v>
      </c>
      <c r="N651" s="40" t="s">
        <v>306</v>
      </c>
      <c r="O651" s="54">
        <v>1480</v>
      </c>
      <c r="P651" s="55">
        <v>690</v>
      </c>
    </row>
    <row r="652" spans="1:21" ht="14.25" customHeight="1" x14ac:dyDescent="0.15">
      <c r="A652" s="143">
        <v>634</v>
      </c>
      <c r="B652" s="144">
        <v>8</v>
      </c>
      <c r="C652" s="648">
        <v>0.72704714640198509</v>
      </c>
      <c r="D652" s="144">
        <v>7</v>
      </c>
      <c r="E652" s="649">
        <v>0.55609756097560981</v>
      </c>
      <c r="F652" s="147">
        <v>106</v>
      </c>
      <c r="G652" s="148" t="s">
        <v>176</v>
      </c>
      <c r="H652" s="149">
        <v>17200</v>
      </c>
      <c r="I652" s="150">
        <v>2796978000</v>
      </c>
      <c r="J652" s="150">
        <v>162615</v>
      </c>
      <c r="K652" s="151">
        <v>1088244000</v>
      </c>
      <c r="L652" s="122" t="s">
        <v>246</v>
      </c>
      <c r="M652" s="152">
        <v>1037.5</v>
      </c>
      <c r="N652" s="122" t="s">
        <v>345</v>
      </c>
      <c r="O652" s="154">
        <v>1098.75</v>
      </c>
      <c r="P652" s="155">
        <v>427.5</v>
      </c>
      <c r="Q652" s="112"/>
      <c r="R652" s="112"/>
      <c r="S652" s="112"/>
      <c r="T652" s="112"/>
      <c r="U652" s="112"/>
    </row>
    <row r="653" spans="1:21" ht="14.25" customHeight="1" x14ac:dyDescent="0.15">
      <c r="A653" s="143">
        <v>813</v>
      </c>
      <c r="B653" s="144">
        <v>8</v>
      </c>
      <c r="C653" s="650">
        <v>0.76851851851851849</v>
      </c>
      <c r="D653" s="144">
        <v>7</v>
      </c>
      <c r="E653" s="651">
        <v>0.82222222222222219</v>
      </c>
      <c r="F653" s="147">
        <v>137</v>
      </c>
      <c r="G653" s="148" t="s">
        <v>212</v>
      </c>
      <c r="H653" s="149">
        <v>20540</v>
      </c>
      <c r="I653" s="150">
        <v>3324399000</v>
      </c>
      <c r="J653" s="150">
        <v>161850</v>
      </c>
      <c r="K653" s="151">
        <v>1778353200</v>
      </c>
      <c r="L653" s="122" t="s">
        <v>256</v>
      </c>
      <c r="M653" s="152">
        <v>937.5</v>
      </c>
      <c r="N653" s="122" t="s">
        <v>292</v>
      </c>
      <c r="O653" s="154">
        <v>1037.5</v>
      </c>
      <c r="P653" s="155">
        <v>555</v>
      </c>
      <c r="Q653" s="112"/>
      <c r="R653" s="112"/>
      <c r="S653" s="112"/>
      <c r="T653" s="112"/>
      <c r="U653" s="112"/>
    </row>
    <row r="654" spans="1:21" ht="14.25" customHeight="1" x14ac:dyDescent="0.15">
      <c r="A654" s="44">
        <v>479</v>
      </c>
      <c r="B654" s="30">
        <v>4</v>
      </c>
      <c r="C654" s="652">
        <v>0.77932098765432101</v>
      </c>
      <c r="D654" s="30">
        <v>5</v>
      </c>
      <c r="E654" s="653">
        <v>0.8816964285714286</v>
      </c>
      <c r="F654" s="48">
        <v>81</v>
      </c>
      <c r="G654" s="50" t="s">
        <v>140</v>
      </c>
      <c r="H654" s="49">
        <v>6900</v>
      </c>
      <c r="I654" s="52">
        <v>1115040000</v>
      </c>
      <c r="J654" s="52">
        <v>161600</v>
      </c>
      <c r="K654" s="12">
        <v>436080000</v>
      </c>
      <c r="L654" s="40" t="s">
        <v>153</v>
      </c>
      <c r="M654" s="53">
        <v>1037.5</v>
      </c>
      <c r="N654" s="40" t="s">
        <v>292</v>
      </c>
      <c r="O654" s="54">
        <v>1262.5</v>
      </c>
      <c r="P654" s="55">
        <v>493.75</v>
      </c>
    </row>
    <row r="655" spans="1:21" ht="14.25" customHeight="1" x14ac:dyDescent="0.15">
      <c r="A655" s="143">
        <v>658</v>
      </c>
      <c r="B655" s="144">
        <v>4</v>
      </c>
      <c r="C655" s="654">
        <v>0.77551020408163263</v>
      </c>
      <c r="D655" s="144">
        <v>5</v>
      </c>
      <c r="E655" s="193">
        <v>0.88440366972477069</v>
      </c>
      <c r="F655" s="147">
        <v>109</v>
      </c>
      <c r="G655" s="148" t="s">
        <v>181</v>
      </c>
      <c r="H655" s="149">
        <v>11360</v>
      </c>
      <c r="I655" s="150">
        <v>1834640000</v>
      </c>
      <c r="J655" s="150">
        <v>161500</v>
      </c>
      <c r="K655" s="151">
        <v>930838400</v>
      </c>
      <c r="L655" s="122" t="s">
        <v>132</v>
      </c>
      <c r="M655" s="152">
        <v>1187.5</v>
      </c>
      <c r="N655" s="122" t="s">
        <v>281</v>
      </c>
      <c r="O655" s="154">
        <v>1147.5</v>
      </c>
      <c r="P655" s="155">
        <v>602.5</v>
      </c>
      <c r="Q655" s="112"/>
      <c r="R655" s="112"/>
      <c r="S655" s="112"/>
      <c r="T655" s="112"/>
      <c r="U655" s="112"/>
    </row>
    <row r="656" spans="1:21" ht="14.25" customHeight="1" x14ac:dyDescent="0.15">
      <c r="A656" s="44">
        <v>714</v>
      </c>
      <c r="B656" s="30">
        <v>1</v>
      </c>
      <c r="C656" s="522">
        <v>1</v>
      </c>
      <c r="D656" s="30">
        <v>5</v>
      </c>
      <c r="E656" s="457">
        <v>0.75263157894736843</v>
      </c>
      <c r="F656" s="48">
        <v>118</v>
      </c>
      <c r="G656" s="50" t="s">
        <v>191</v>
      </c>
      <c r="H656" s="49">
        <v>11340</v>
      </c>
      <c r="I656" s="52">
        <v>1830820320</v>
      </c>
      <c r="J656" s="52">
        <v>161448</v>
      </c>
      <c r="K656" s="12">
        <v>544864320</v>
      </c>
      <c r="L656" s="40" t="s">
        <v>254</v>
      </c>
      <c r="M656" s="53">
        <v>1086</v>
      </c>
      <c r="N656" s="40" t="s">
        <v>305</v>
      </c>
      <c r="O656" s="54">
        <v>1441.5</v>
      </c>
      <c r="P656" s="55">
        <v>429</v>
      </c>
    </row>
    <row r="657" spans="1:16" ht="14.25" customHeight="1" x14ac:dyDescent="0.15">
      <c r="A657" s="44">
        <v>271</v>
      </c>
      <c r="B657" s="30">
        <v>1</v>
      </c>
      <c r="C657" s="658">
        <v>1</v>
      </c>
      <c r="D657" s="30">
        <v>4</v>
      </c>
      <c r="E657" s="604">
        <v>0.71666666666666667</v>
      </c>
      <c r="F657" s="48">
        <v>48</v>
      </c>
      <c r="G657" s="50" t="s">
        <v>99</v>
      </c>
      <c r="H657" s="49">
        <v>14160</v>
      </c>
      <c r="I657" s="52">
        <v>2284362000</v>
      </c>
      <c r="J657" s="52">
        <v>161325</v>
      </c>
      <c r="K657" s="12">
        <v>821988000</v>
      </c>
      <c r="L657" s="40" t="s">
        <v>242</v>
      </c>
      <c r="M657" s="53">
        <v>1387.5</v>
      </c>
      <c r="N657" s="40" t="s">
        <v>329</v>
      </c>
      <c r="O657" s="54">
        <v>1493.75</v>
      </c>
      <c r="P657" s="55">
        <v>537.5</v>
      </c>
    </row>
    <row r="658" spans="1:16" ht="14.25" customHeight="1" x14ac:dyDescent="0.15">
      <c r="A658" s="44">
        <v>839</v>
      </c>
      <c r="B658" s="30">
        <v>4</v>
      </c>
      <c r="C658" s="659">
        <v>0.90791666666666671</v>
      </c>
      <c r="D658" s="30">
        <v>4</v>
      </c>
      <c r="E658" s="444">
        <v>0.94745057232049945</v>
      </c>
      <c r="F658" s="48">
        <v>140</v>
      </c>
      <c r="G658" s="50" t="s">
        <v>215</v>
      </c>
      <c r="H658" s="49">
        <v>8520</v>
      </c>
      <c r="I658" s="52">
        <v>1373815920</v>
      </c>
      <c r="J658" s="52">
        <v>161246</v>
      </c>
      <c r="K658" s="12">
        <v>574052040</v>
      </c>
      <c r="L658" s="40" t="s">
        <v>254</v>
      </c>
      <c r="M658" s="53">
        <v>1086</v>
      </c>
      <c r="N658" s="40" t="s">
        <v>304</v>
      </c>
      <c r="O658" s="54">
        <v>1089.5</v>
      </c>
      <c r="P658" s="55">
        <v>455.25</v>
      </c>
    </row>
    <row r="659" spans="1:16" ht="14.25" customHeight="1" x14ac:dyDescent="0.15">
      <c r="A659" s="44">
        <v>838</v>
      </c>
      <c r="B659" s="30">
        <v>5</v>
      </c>
      <c r="C659" s="660">
        <v>0.90500000000000003</v>
      </c>
      <c r="D659" s="30">
        <v>3</v>
      </c>
      <c r="E659" s="184">
        <v>0.97450572320499484</v>
      </c>
      <c r="F659" s="48">
        <v>140</v>
      </c>
      <c r="G659" s="50" t="s">
        <v>215</v>
      </c>
      <c r="H659" s="49">
        <v>8520</v>
      </c>
      <c r="I659" s="52">
        <v>1369402560</v>
      </c>
      <c r="J659" s="52">
        <v>160728</v>
      </c>
      <c r="K659" s="12">
        <v>590444520</v>
      </c>
      <c r="L659" s="40" t="s">
        <v>254</v>
      </c>
      <c r="M659" s="53">
        <v>1086</v>
      </c>
      <c r="N659" s="40" t="s">
        <v>307</v>
      </c>
      <c r="O659" s="54">
        <v>1072</v>
      </c>
      <c r="P659" s="55">
        <v>468.25</v>
      </c>
    </row>
    <row r="660" spans="1:16" ht="14.25" customHeight="1" x14ac:dyDescent="0.15">
      <c r="A660" s="44">
        <v>840</v>
      </c>
      <c r="B660" s="30">
        <v>5</v>
      </c>
      <c r="C660" s="45">
        <v>0.90500000000000003</v>
      </c>
      <c r="D660" s="30">
        <v>6</v>
      </c>
      <c r="E660" s="481">
        <v>0.89594172736732569</v>
      </c>
      <c r="F660" s="48">
        <v>140</v>
      </c>
      <c r="G660" s="50" t="s">
        <v>215</v>
      </c>
      <c r="H660" s="49">
        <v>8520</v>
      </c>
      <c r="I660" s="52">
        <v>1369402560</v>
      </c>
      <c r="J660" s="52">
        <v>160728</v>
      </c>
      <c r="K660" s="12">
        <v>542843280</v>
      </c>
      <c r="L660" s="40" t="s">
        <v>254</v>
      </c>
      <c r="M660" s="53">
        <v>1086</v>
      </c>
      <c r="N660" s="40" t="s">
        <v>308</v>
      </c>
      <c r="O660" s="54">
        <v>1003.5</v>
      </c>
      <c r="P660" s="55">
        <v>430.5</v>
      </c>
    </row>
    <row r="661" spans="1:16" ht="14.25" customHeight="1" x14ac:dyDescent="0.15">
      <c r="A661" s="44">
        <v>654</v>
      </c>
      <c r="B661" s="30">
        <v>5</v>
      </c>
      <c r="C661" s="637">
        <v>0.76576576576576572</v>
      </c>
      <c r="D661" s="30">
        <v>2</v>
      </c>
      <c r="E661" s="661">
        <v>0.98379629629629628</v>
      </c>
      <c r="F661" s="48">
        <v>108</v>
      </c>
      <c r="G661" s="50" t="s">
        <v>179</v>
      </c>
      <c r="H661" s="49">
        <v>28800</v>
      </c>
      <c r="I661" s="52">
        <v>4626720000</v>
      </c>
      <c r="J661" s="52">
        <v>160650</v>
      </c>
      <c r="K661" s="12">
        <v>2313360000</v>
      </c>
      <c r="L661" s="40" t="s">
        <v>94</v>
      </c>
      <c r="M661" s="53">
        <v>1140</v>
      </c>
      <c r="N661" s="40" t="s">
        <v>345</v>
      </c>
      <c r="O661" s="54">
        <v>1275</v>
      </c>
      <c r="P661" s="55">
        <v>637.5</v>
      </c>
    </row>
    <row r="662" spans="1:16" ht="14.25" customHeight="1" x14ac:dyDescent="0.15">
      <c r="A662" s="44">
        <v>582</v>
      </c>
      <c r="B662" s="30">
        <v>2</v>
      </c>
      <c r="C662" s="392">
        <v>0.94781273983115888</v>
      </c>
      <c r="D662" s="30">
        <v>1</v>
      </c>
      <c r="E662" s="597">
        <v>1</v>
      </c>
      <c r="F662" s="48">
        <v>96</v>
      </c>
      <c r="G662" s="50" t="s">
        <v>166</v>
      </c>
      <c r="H662" s="49">
        <v>16800</v>
      </c>
      <c r="I662" s="52">
        <v>2697240000</v>
      </c>
      <c r="J662" s="52">
        <v>160550</v>
      </c>
      <c r="K662" s="12">
        <v>1441440000</v>
      </c>
      <c r="L662" s="40" t="s">
        <v>62</v>
      </c>
      <c r="M662" s="53">
        <v>1237.5</v>
      </c>
      <c r="N662" s="40" t="s">
        <v>56</v>
      </c>
      <c r="O662" s="54">
        <v>1543.75</v>
      </c>
      <c r="P662" s="55">
        <v>825</v>
      </c>
    </row>
    <row r="663" spans="1:16" ht="14.25" customHeight="1" x14ac:dyDescent="0.15">
      <c r="A663" s="44">
        <v>381</v>
      </c>
      <c r="B663" s="30">
        <v>2</v>
      </c>
      <c r="C663" s="663">
        <v>0.94323144104803491</v>
      </c>
      <c r="D663" s="30">
        <v>4</v>
      </c>
      <c r="E663" s="634">
        <v>0.85820895522388063</v>
      </c>
      <c r="F663" s="48">
        <v>66</v>
      </c>
      <c r="G663" s="50" t="s">
        <v>121</v>
      </c>
      <c r="H663" s="49">
        <v>13440</v>
      </c>
      <c r="I663" s="52">
        <v>2140992000</v>
      </c>
      <c r="J663" s="52">
        <v>159300</v>
      </c>
      <c r="K663" s="12">
        <v>683928000</v>
      </c>
      <c r="L663" s="40" t="s">
        <v>246</v>
      </c>
      <c r="M663" s="53">
        <v>1037.5</v>
      </c>
      <c r="N663" s="40" t="s">
        <v>342</v>
      </c>
      <c r="O663" s="54">
        <v>1350</v>
      </c>
      <c r="P663" s="55">
        <v>431.25</v>
      </c>
    </row>
    <row r="664" spans="1:16" ht="14.25" customHeight="1" x14ac:dyDescent="0.15">
      <c r="A664" s="44">
        <v>477</v>
      </c>
      <c r="B664" s="30">
        <v>5</v>
      </c>
      <c r="C664" s="664">
        <v>0.76697530864197527</v>
      </c>
      <c r="D664" s="30">
        <v>4</v>
      </c>
      <c r="E664" s="665">
        <v>0.9575892857142857</v>
      </c>
      <c r="F664" s="48">
        <v>81</v>
      </c>
      <c r="G664" s="50" t="s">
        <v>140</v>
      </c>
      <c r="H664" s="49">
        <v>6900</v>
      </c>
      <c r="I664" s="52">
        <v>1097376000</v>
      </c>
      <c r="J664" s="52">
        <v>159040</v>
      </c>
      <c r="K664" s="12">
        <v>473616000</v>
      </c>
      <c r="L664" s="40" t="s">
        <v>235</v>
      </c>
      <c r="M664" s="53">
        <v>1242.5</v>
      </c>
      <c r="N664" s="40" t="s">
        <v>314</v>
      </c>
      <c r="O664" s="54">
        <v>1182.5</v>
      </c>
      <c r="P664" s="55">
        <v>536.25</v>
      </c>
    </row>
    <row r="665" spans="1:16" ht="14.25" customHeight="1" x14ac:dyDescent="0.15">
      <c r="A665" s="44">
        <v>613</v>
      </c>
      <c r="B665" s="30">
        <v>2</v>
      </c>
      <c r="C665" s="491">
        <v>0.93522267206477738</v>
      </c>
      <c r="D665" s="30">
        <v>2</v>
      </c>
      <c r="E665" s="47">
        <v>0.96212121212121215</v>
      </c>
      <c r="F665" s="48">
        <v>102</v>
      </c>
      <c r="G665" s="50" t="s">
        <v>173</v>
      </c>
      <c r="H665" s="49">
        <v>15840</v>
      </c>
      <c r="I665" s="52">
        <v>2515590000</v>
      </c>
      <c r="J665" s="52">
        <v>158812.5</v>
      </c>
      <c r="K665" s="12">
        <v>1383030000</v>
      </c>
      <c r="L665" s="40" t="s">
        <v>62</v>
      </c>
      <c r="M665" s="53">
        <v>1237.5</v>
      </c>
      <c r="N665" s="40" t="s">
        <v>178</v>
      </c>
      <c r="O665" s="54">
        <v>1443.75</v>
      </c>
      <c r="P665" s="55">
        <v>793.75</v>
      </c>
    </row>
    <row r="666" spans="1:16" ht="14.25" customHeight="1" x14ac:dyDescent="0.15">
      <c r="A666" s="44">
        <v>648</v>
      </c>
      <c r="B666" s="30">
        <v>5</v>
      </c>
      <c r="C666" s="160">
        <v>0.77637130801687759</v>
      </c>
      <c r="D666" s="30">
        <v>5</v>
      </c>
      <c r="E666" s="47">
        <v>0.69666666666666666</v>
      </c>
      <c r="F666" s="48">
        <v>107</v>
      </c>
      <c r="G666" s="50" t="s">
        <v>177</v>
      </c>
      <c r="H666" s="49">
        <v>20400</v>
      </c>
      <c r="I666" s="52">
        <v>3237480000</v>
      </c>
      <c r="J666" s="52">
        <v>158700</v>
      </c>
      <c r="K666" s="12">
        <v>1470942000</v>
      </c>
      <c r="L666" s="107" t="s">
        <v>267</v>
      </c>
      <c r="M666" s="53">
        <v>830</v>
      </c>
      <c r="N666" s="107" t="s">
        <v>342</v>
      </c>
      <c r="O666" s="54">
        <v>1150</v>
      </c>
      <c r="P666" s="55">
        <v>522.5</v>
      </c>
    </row>
    <row r="667" spans="1:16" ht="14.25" customHeight="1" x14ac:dyDescent="0.15">
      <c r="A667" s="44">
        <v>213</v>
      </c>
      <c r="B667" s="30">
        <v>3</v>
      </c>
      <c r="C667" s="666">
        <v>0.85875331564986734</v>
      </c>
      <c r="D667" s="30">
        <v>8</v>
      </c>
      <c r="E667" s="79">
        <v>0.68082788671023964</v>
      </c>
      <c r="F667" s="48">
        <v>39</v>
      </c>
      <c r="G667" s="50" t="s">
        <v>87</v>
      </c>
      <c r="H667" s="49">
        <v>12420</v>
      </c>
      <c r="I667" s="52">
        <v>1970277750</v>
      </c>
      <c r="J667" s="52">
        <v>158637.5</v>
      </c>
      <c r="K667" s="12">
        <v>570543750</v>
      </c>
      <c r="L667" s="40" t="s">
        <v>156</v>
      </c>
      <c r="M667" s="53">
        <v>1618.75</v>
      </c>
      <c r="N667" s="40" t="s">
        <v>319</v>
      </c>
      <c r="O667" s="54">
        <v>972.5</v>
      </c>
      <c r="P667" s="55">
        <v>468.75</v>
      </c>
    </row>
    <row r="668" spans="1:16" ht="14.25" customHeight="1" x14ac:dyDescent="0.15">
      <c r="A668" s="44">
        <v>219</v>
      </c>
      <c r="B668" s="30">
        <v>3</v>
      </c>
      <c r="C668" s="636">
        <v>0.85875331564986734</v>
      </c>
      <c r="D668" s="30">
        <v>3</v>
      </c>
      <c r="E668" s="667">
        <v>0.88053740014524329</v>
      </c>
      <c r="F668" s="48">
        <v>39</v>
      </c>
      <c r="G668" s="50" t="s">
        <v>87</v>
      </c>
      <c r="H668" s="49">
        <v>12420</v>
      </c>
      <c r="I668" s="52">
        <v>1970277750</v>
      </c>
      <c r="J668" s="52">
        <v>158637.5</v>
      </c>
      <c r="K668" s="12">
        <v>737903250</v>
      </c>
      <c r="L668" s="40" t="s">
        <v>156</v>
      </c>
      <c r="M668" s="53">
        <v>1618.75</v>
      </c>
      <c r="N668" s="107" t="s">
        <v>322</v>
      </c>
      <c r="O668" s="54">
        <v>1523.75</v>
      </c>
      <c r="P668" s="55">
        <v>606.25</v>
      </c>
    </row>
    <row r="669" spans="1:16" ht="14.25" customHeight="1" x14ac:dyDescent="0.15">
      <c r="A669" s="44">
        <v>327</v>
      </c>
      <c r="B669" s="30">
        <v>3</v>
      </c>
      <c r="C669" s="668">
        <v>0.78727272727272724</v>
      </c>
      <c r="D669" s="30">
        <v>3</v>
      </c>
      <c r="E669" s="669">
        <v>0.96716417910447761</v>
      </c>
      <c r="F669" s="48">
        <v>56</v>
      </c>
      <c r="G669" s="50" t="s">
        <v>111</v>
      </c>
      <c r="H669" s="49">
        <v>7680</v>
      </c>
      <c r="I669" s="52">
        <v>1217111040</v>
      </c>
      <c r="J669" s="52">
        <v>158478</v>
      </c>
      <c r="K669" s="12">
        <v>455362560</v>
      </c>
      <c r="L669" s="40" t="s">
        <v>258</v>
      </c>
      <c r="M669" s="53">
        <v>1200</v>
      </c>
      <c r="N669" s="40" t="s">
        <v>303</v>
      </c>
      <c r="O669" s="54">
        <v>1299</v>
      </c>
      <c r="P669" s="55">
        <v>486</v>
      </c>
    </row>
    <row r="670" spans="1:16" ht="14.25" customHeight="1" x14ac:dyDescent="0.15">
      <c r="A670" s="44">
        <v>159</v>
      </c>
      <c r="B670" s="30">
        <v>5</v>
      </c>
      <c r="C670" s="565">
        <v>0.70692194403534614</v>
      </c>
      <c r="D670" s="30">
        <v>6</v>
      </c>
      <c r="E670" s="168">
        <v>0.77987152034261242</v>
      </c>
      <c r="F670" s="48">
        <v>30</v>
      </c>
      <c r="G670" s="50" t="s">
        <v>75</v>
      </c>
      <c r="H670" s="49">
        <v>19040</v>
      </c>
      <c r="I670" s="52">
        <v>3015936000</v>
      </c>
      <c r="J670" s="52">
        <v>158400</v>
      </c>
      <c r="K670" s="12">
        <v>1144170720</v>
      </c>
      <c r="L670" s="40" t="s">
        <v>102</v>
      </c>
      <c r="M670" s="53">
        <v>1200</v>
      </c>
      <c r="N670" s="40" t="s">
        <v>299</v>
      </c>
      <c r="O670" s="54">
        <v>1114.75</v>
      </c>
      <c r="P670" s="55">
        <v>455.25</v>
      </c>
    </row>
    <row r="671" spans="1:16" ht="14.25" customHeight="1" x14ac:dyDescent="0.15">
      <c r="A671" s="44">
        <v>160</v>
      </c>
      <c r="B671" s="30">
        <v>5</v>
      </c>
      <c r="C671" s="565">
        <v>0.70692194403534614</v>
      </c>
      <c r="D671" s="30">
        <v>4</v>
      </c>
      <c r="E671" s="575">
        <v>0.87708779443254814</v>
      </c>
      <c r="F671" s="48">
        <v>30</v>
      </c>
      <c r="G671" s="50" t="s">
        <v>75</v>
      </c>
      <c r="H671" s="49">
        <v>19040</v>
      </c>
      <c r="I671" s="52">
        <v>3015936000</v>
      </c>
      <c r="J671" s="52">
        <v>158400</v>
      </c>
      <c r="K671" s="12">
        <v>1286799360</v>
      </c>
      <c r="L671" s="40" t="s">
        <v>102</v>
      </c>
      <c r="M671" s="53">
        <v>1200</v>
      </c>
      <c r="N671" s="40" t="s">
        <v>286</v>
      </c>
      <c r="O671" s="54">
        <v>1136</v>
      </c>
      <c r="P671" s="55">
        <v>512</v>
      </c>
    </row>
    <row r="672" spans="1:16" ht="14.25" customHeight="1" x14ac:dyDescent="0.15">
      <c r="A672" s="44">
        <v>205</v>
      </c>
      <c r="B672" s="30">
        <v>1</v>
      </c>
      <c r="C672" s="45">
        <v>1</v>
      </c>
      <c r="D672" s="30">
        <v>1</v>
      </c>
      <c r="E672" s="47">
        <v>1</v>
      </c>
      <c r="F672" s="48">
        <v>37</v>
      </c>
      <c r="G672" s="50" t="s">
        <v>84</v>
      </c>
      <c r="H672" s="49">
        <v>8968</v>
      </c>
      <c r="I672" s="52">
        <v>1419970700</v>
      </c>
      <c r="J672" s="52">
        <v>158337.5</v>
      </c>
      <c r="K672" s="12">
        <v>647601700</v>
      </c>
      <c r="L672" s="40" t="s">
        <v>108</v>
      </c>
      <c r="M672" s="53">
        <v>1187.5</v>
      </c>
      <c r="N672" s="40" t="s">
        <v>114</v>
      </c>
      <c r="O672" s="54">
        <v>1493.75</v>
      </c>
      <c r="P672" s="55">
        <v>681.25</v>
      </c>
    </row>
    <row r="673" spans="1:21" ht="14.25" customHeight="1" x14ac:dyDescent="0.15">
      <c r="A673" s="44">
        <v>323</v>
      </c>
      <c r="B673" s="30">
        <v>4</v>
      </c>
      <c r="C673" s="549">
        <v>0.78636363636363638</v>
      </c>
      <c r="D673" s="30">
        <v>5</v>
      </c>
      <c r="E673" s="670">
        <v>0.79104477611940294</v>
      </c>
      <c r="F673" s="48">
        <v>56</v>
      </c>
      <c r="G673" s="50" t="s">
        <v>111</v>
      </c>
      <c r="H673" s="49">
        <v>7680</v>
      </c>
      <c r="I673" s="52">
        <v>1215705600</v>
      </c>
      <c r="J673" s="52">
        <v>158295</v>
      </c>
      <c r="K673" s="12">
        <v>372441600</v>
      </c>
      <c r="L673" s="40" t="s">
        <v>248</v>
      </c>
      <c r="M673" s="53">
        <v>937.5</v>
      </c>
      <c r="N673" s="40" t="s">
        <v>287</v>
      </c>
      <c r="O673" s="54">
        <v>1297.5</v>
      </c>
      <c r="P673" s="55">
        <v>397.5</v>
      </c>
    </row>
    <row r="674" spans="1:21" ht="14.25" customHeight="1" x14ac:dyDescent="0.15">
      <c r="A674" s="44">
        <v>659</v>
      </c>
      <c r="B674" s="30">
        <v>5</v>
      </c>
      <c r="C674" s="347">
        <v>0.75330612244897954</v>
      </c>
      <c r="D674" s="30">
        <v>4</v>
      </c>
      <c r="E674" s="671">
        <v>0.90055045871559636</v>
      </c>
      <c r="F674" s="48">
        <v>109</v>
      </c>
      <c r="G674" s="50" t="s">
        <v>181</v>
      </c>
      <c r="H674" s="49">
        <v>11360</v>
      </c>
      <c r="I674" s="52">
        <v>1782111360</v>
      </c>
      <c r="J674" s="52">
        <v>156876</v>
      </c>
      <c r="K674" s="12">
        <v>947832960</v>
      </c>
      <c r="L674" s="40" t="s">
        <v>259</v>
      </c>
      <c r="M674" s="53">
        <v>1080</v>
      </c>
      <c r="N674" s="40" t="s">
        <v>282</v>
      </c>
      <c r="O674" s="54">
        <v>1153.5</v>
      </c>
      <c r="P674" s="55">
        <v>613.5</v>
      </c>
    </row>
    <row r="675" spans="1:21" ht="14.25" customHeight="1" x14ac:dyDescent="0.15">
      <c r="A675" s="44">
        <v>366</v>
      </c>
      <c r="B675" s="30">
        <v>2</v>
      </c>
      <c r="C675" s="45">
        <v>0.96283783783783783</v>
      </c>
      <c r="D675" s="30">
        <v>2</v>
      </c>
      <c r="E675" s="184">
        <v>0.93478260869565222</v>
      </c>
      <c r="F675" s="48">
        <v>63</v>
      </c>
      <c r="G675" s="50" t="s">
        <v>118</v>
      </c>
      <c r="H675" s="49">
        <v>3800</v>
      </c>
      <c r="I675" s="52">
        <v>595650000</v>
      </c>
      <c r="J675" s="52">
        <v>156750</v>
      </c>
      <c r="K675" s="12">
        <v>269610000</v>
      </c>
      <c r="L675" s="40" t="s">
        <v>94</v>
      </c>
      <c r="M675" s="53">
        <v>1425</v>
      </c>
      <c r="N675" s="40" t="s">
        <v>329</v>
      </c>
      <c r="O675" s="54">
        <v>1335</v>
      </c>
      <c r="P675" s="55">
        <v>645</v>
      </c>
    </row>
    <row r="676" spans="1:21" ht="14.25" customHeight="1" x14ac:dyDescent="0.15">
      <c r="A676" s="44">
        <v>367</v>
      </c>
      <c r="B676" s="30">
        <v>2</v>
      </c>
      <c r="C676" s="443">
        <v>0.96283783783783783</v>
      </c>
      <c r="D676" s="30">
        <v>2</v>
      </c>
      <c r="E676" s="672">
        <v>0.93478260869565222</v>
      </c>
      <c r="F676" s="48">
        <v>63</v>
      </c>
      <c r="G676" s="50" t="s">
        <v>118</v>
      </c>
      <c r="H676" s="49">
        <v>3800</v>
      </c>
      <c r="I676" s="52">
        <v>595650000</v>
      </c>
      <c r="J676" s="52">
        <v>156750</v>
      </c>
      <c r="K676" s="12">
        <v>269610000</v>
      </c>
      <c r="L676" s="40" t="s">
        <v>94</v>
      </c>
      <c r="M676" s="53">
        <v>1425</v>
      </c>
      <c r="N676" s="40" t="s">
        <v>64</v>
      </c>
      <c r="O676" s="54">
        <v>1335</v>
      </c>
      <c r="P676" s="55">
        <v>645</v>
      </c>
    </row>
    <row r="677" spans="1:21" ht="14.25" customHeight="1" x14ac:dyDescent="0.15">
      <c r="A677" s="44">
        <v>129</v>
      </c>
      <c r="B677" s="30">
        <v>3</v>
      </c>
      <c r="C677" s="328">
        <v>0.80800000000000005</v>
      </c>
      <c r="D677" s="30">
        <v>5</v>
      </c>
      <c r="E677" s="284">
        <v>0.83157894736842108</v>
      </c>
      <c r="F677" s="48">
        <v>25</v>
      </c>
      <c r="G677" s="50" t="s">
        <v>70</v>
      </c>
      <c r="H677" s="49">
        <v>7560</v>
      </c>
      <c r="I677" s="52">
        <v>1183518000</v>
      </c>
      <c r="J677" s="52">
        <v>156550</v>
      </c>
      <c r="K677" s="12">
        <v>462861000</v>
      </c>
      <c r="L677" s="40" t="s">
        <v>153</v>
      </c>
      <c r="M677" s="53">
        <v>1037.5</v>
      </c>
      <c r="N677" s="40" t="s">
        <v>292</v>
      </c>
      <c r="O677" s="54">
        <v>1262.5</v>
      </c>
      <c r="P677" s="55">
        <v>493.75</v>
      </c>
    </row>
    <row r="678" spans="1:21" ht="14.25" customHeight="1" x14ac:dyDescent="0.15">
      <c r="A678" s="44">
        <v>299</v>
      </c>
      <c r="B678" s="30">
        <v>3</v>
      </c>
      <c r="C678" s="45">
        <v>0.82530949105914719</v>
      </c>
      <c r="D678" s="30">
        <v>4</v>
      </c>
      <c r="E678" s="673">
        <v>0.89268292682926831</v>
      </c>
      <c r="F678" s="48">
        <v>52</v>
      </c>
      <c r="G678" s="50" t="s">
        <v>104</v>
      </c>
      <c r="H678" s="49">
        <v>7520</v>
      </c>
      <c r="I678" s="52">
        <v>1173120000</v>
      </c>
      <c r="J678" s="52">
        <v>156000</v>
      </c>
      <c r="K678" s="12">
        <v>357801600</v>
      </c>
      <c r="L678" s="40" t="s">
        <v>258</v>
      </c>
      <c r="M678" s="53">
        <v>1500</v>
      </c>
      <c r="N678" s="40" t="s">
        <v>300</v>
      </c>
      <c r="O678" s="54">
        <v>1140</v>
      </c>
      <c r="P678" s="55">
        <v>457.5</v>
      </c>
    </row>
    <row r="679" spans="1:21" ht="14.25" customHeight="1" x14ac:dyDescent="0.15">
      <c r="A679" s="44">
        <v>300</v>
      </c>
      <c r="B679" s="30">
        <v>3</v>
      </c>
      <c r="C679" s="412">
        <v>0.82530949105914719</v>
      </c>
      <c r="D679" s="30">
        <v>2</v>
      </c>
      <c r="E679" s="233">
        <v>0.96585365853658534</v>
      </c>
      <c r="F679" s="48">
        <v>52</v>
      </c>
      <c r="G679" s="50" t="s">
        <v>104</v>
      </c>
      <c r="H679" s="49">
        <v>7520</v>
      </c>
      <c r="I679" s="52">
        <v>1173120000</v>
      </c>
      <c r="J679" s="52">
        <v>156000</v>
      </c>
      <c r="K679" s="12">
        <v>387129600</v>
      </c>
      <c r="L679" s="40" t="s">
        <v>258</v>
      </c>
      <c r="M679" s="53">
        <v>1500</v>
      </c>
      <c r="N679" s="40" t="s">
        <v>281</v>
      </c>
      <c r="O679" s="54">
        <v>1275</v>
      </c>
      <c r="P679" s="55">
        <v>495</v>
      </c>
    </row>
    <row r="680" spans="1:21" ht="14.25" customHeight="1" x14ac:dyDescent="0.15">
      <c r="A680" s="143">
        <v>509</v>
      </c>
      <c r="B680" s="144">
        <v>2</v>
      </c>
      <c r="C680" s="674">
        <v>0.88300220750551872</v>
      </c>
      <c r="D680" s="144">
        <v>3</v>
      </c>
      <c r="E680" s="193">
        <v>0.79619047619047623</v>
      </c>
      <c r="F680" s="147">
        <v>86</v>
      </c>
      <c r="G680" s="148" t="s">
        <v>147</v>
      </c>
      <c r="H680" s="149">
        <v>17940</v>
      </c>
      <c r="I680" s="150">
        <v>2798640000</v>
      </c>
      <c r="J680" s="150">
        <v>156000</v>
      </c>
      <c r="K680" s="151">
        <v>974859600</v>
      </c>
      <c r="L680" s="122" t="s">
        <v>142</v>
      </c>
      <c r="M680" s="152">
        <v>1500</v>
      </c>
      <c r="N680" s="122" t="s">
        <v>304</v>
      </c>
      <c r="O680" s="154">
        <v>1228.75</v>
      </c>
      <c r="P680" s="155">
        <v>522.5</v>
      </c>
      <c r="Q680" s="112"/>
      <c r="R680" s="112"/>
      <c r="S680" s="112"/>
      <c r="T680" s="112"/>
      <c r="U680" s="112"/>
    </row>
    <row r="681" spans="1:21" ht="14.25" customHeight="1" x14ac:dyDescent="0.15">
      <c r="A681" s="143">
        <v>510</v>
      </c>
      <c r="B681" s="144">
        <v>2</v>
      </c>
      <c r="C681" s="675">
        <v>0.88300220750551872</v>
      </c>
      <c r="D681" s="144">
        <v>8</v>
      </c>
      <c r="E681" s="645">
        <v>0.60190476190476194</v>
      </c>
      <c r="F681" s="147">
        <v>86</v>
      </c>
      <c r="G681" s="148" t="s">
        <v>147</v>
      </c>
      <c r="H681" s="149">
        <v>17940</v>
      </c>
      <c r="I681" s="150">
        <v>2798640000</v>
      </c>
      <c r="J681" s="150">
        <v>156000</v>
      </c>
      <c r="K681" s="151">
        <v>736975200</v>
      </c>
      <c r="L681" s="122" t="s">
        <v>142</v>
      </c>
      <c r="M681" s="152">
        <v>1500</v>
      </c>
      <c r="N681" s="122" t="s">
        <v>337</v>
      </c>
      <c r="O681" s="154">
        <v>822.5</v>
      </c>
      <c r="P681" s="155">
        <v>395</v>
      </c>
      <c r="Q681" s="112"/>
      <c r="R681" s="112"/>
      <c r="S681" s="112"/>
      <c r="T681" s="112"/>
      <c r="U681" s="112"/>
    </row>
    <row r="682" spans="1:21" ht="14.25" customHeight="1" x14ac:dyDescent="0.15">
      <c r="A682" s="44">
        <v>651</v>
      </c>
      <c r="B682" s="30">
        <v>6</v>
      </c>
      <c r="C682" s="272">
        <v>0.7432432432432432</v>
      </c>
      <c r="D682" s="30">
        <v>5</v>
      </c>
      <c r="E682" s="676">
        <v>0.65200617283950613</v>
      </c>
      <c r="F682" s="48">
        <v>108</v>
      </c>
      <c r="G682" s="50" t="s">
        <v>179</v>
      </c>
      <c r="H682" s="49">
        <v>28800</v>
      </c>
      <c r="I682" s="52">
        <v>4490640000</v>
      </c>
      <c r="J682" s="52">
        <v>155925</v>
      </c>
      <c r="K682" s="12">
        <v>1533168000</v>
      </c>
      <c r="L682" s="40" t="s">
        <v>251</v>
      </c>
      <c r="M682" s="53">
        <v>1000</v>
      </c>
      <c r="N682" s="40" t="s">
        <v>345</v>
      </c>
      <c r="O682" s="54">
        <v>1237.5</v>
      </c>
      <c r="P682" s="55">
        <v>422.5</v>
      </c>
    </row>
    <row r="683" spans="1:21" ht="14.25" customHeight="1" x14ac:dyDescent="0.15">
      <c r="A683" s="44">
        <v>589</v>
      </c>
      <c r="B683" s="30">
        <v>1</v>
      </c>
      <c r="C683" s="45">
        <v>1</v>
      </c>
      <c r="D683" s="30">
        <v>3</v>
      </c>
      <c r="E683" s="47">
        <v>0.89583333333333337</v>
      </c>
      <c r="F683" s="48">
        <v>98</v>
      </c>
      <c r="G683" s="50" t="s">
        <v>168</v>
      </c>
      <c r="H683" s="49">
        <v>6600</v>
      </c>
      <c r="I683" s="52">
        <v>1028775000</v>
      </c>
      <c r="J683" s="52">
        <v>155875</v>
      </c>
      <c r="K683" s="12">
        <v>617265000</v>
      </c>
      <c r="L683" s="40" t="s">
        <v>272</v>
      </c>
      <c r="M683" s="53">
        <v>1343.75</v>
      </c>
      <c r="N683" s="40" t="s">
        <v>283</v>
      </c>
      <c r="O683" s="54">
        <v>1112.5</v>
      </c>
      <c r="P683" s="55">
        <v>806.25</v>
      </c>
    </row>
    <row r="684" spans="1:21" ht="14.25" customHeight="1" x14ac:dyDescent="0.15">
      <c r="A684" s="44">
        <v>590</v>
      </c>
      <c r="B684" s="30">
        <v>1</v>
      </c>
      <c r="C684" s="677">
        <v>1</v>
      </c>
      <c r="D684" s="30">
        <v>2</v>
      </c>
      <c r="E684" s="678">
        <v>0.95138888888888884</v>
      </c>
      <c r="F684" s="48">
        <v>98</v>
      </c>
      <c r="G684" s="50" t="s">
        <v>168</v>
      </c>
      <c r="H684" s="49">
        <v>6600</v>
      </c>
      <c r="I684" s="52">
        <v>1028775000</v>
      </c>
      <c r="J684" s="52">
        <v>155875</v>
      </c>
      <c r="K684" s="12">
        <v>655545000</v>
      </c>
      <c r="L684" s="40" t="s">
        <v>272</v>
      </c>
      <c r="M684" s="53">
        <v>1343.75</v>
      </c>
      <c r="N684" s="40" t="s">
        <v>301</v>
      </c>
      <c r="O684" s="54">
        <v>1200</v>
      </c>
      <c r="P684" s="55">
        <v>856.25</v>
      </c>
    </row>
    <row r="685" spans="1:21" ht="14.25" customHeight="1" x14ac:dyDescent="0.15">
      <c r="A685" s="44">
        <v>591</v>
      </c>
      <c r="B685" s="30">
        <v>1</v>
      </c>
      <c r="C685" s="318">
        <v>1</v>
      </c>
      <c r="D685" s="30">
        <v>1</v>
      </c>
      <c r="E685" s="343">
        <v>1</v>
      </c>
      <c r="F685" s="48">
        <v>98</v>
      </c>
      <c r="G685" s="50" t="s">
        <v>168</v>
      </c>
      <c r="H685" s="49">
        <v>6600</v>
      </c>
      <c r="I685" s="52">
        <v>1028775000</v>
      </c>
      <c r="J685" s="52">
        <v>155875</v>
      </c>
      <c r="K685" s="12">
        <v>689040000</v>
      </c>
      <c r="L685" s="40" t="s">
        <v>272</v>
      </c>
      <c r="M685" s="53">
        <v>1343.75</v>
      </c>
      <c r="N685" s="40" t="s">
        <v>334</v>
      </c>
      <c r="O685" s="54">
        <v>1231.25</v>
      </c>
      <c r="P685" s="55">
        <v>900</v>
      </c>
    </row>
    <row r="686" spans="1:21" ht="14.25" customHeight="1" x14ac:dyDescent="0.15">
      <c r="A686" s="44">
        <v>193</v>
      </c>
      <c r="B686" s="30">
        <v>4</v>
      </c>
      <c r="C686" s="290">
        <v>0.82285714285714284</v>
      </c>
      <c r="D686" s="30">
        <v>2</v>
      </c>
      <c r="E686" s="679">
        <v>0.97769848349687782</v>
      </c>
      <c r="F686" s="48">
        <v>35</v>
      </c>
      <c r="G686" s="50" t="s">
        <v>81</v>
      </c>
      <c r="H686" s="49">
        <v>17360</v>
      </c>
      <c r="I686" s="52">
        <v>2682328320</v>
      </c>
      <c r="J686" s="52">
        <v>154512</v>
      </c>
      <c r="K686" s="12">
        <v>1103540480</v>
      </c>
      <c r="L686" s="40" t="s">
        <v>94</v>
      </c>
      <c r="M686" s="53">
        <v>1140</v>
      </c>
      <c r="N686" s="40" t="s">
        <v>347</v>
      </c>
      <c r="O686" s="54">
        <v>1332</v>
      </c>
      <c r="P686" s="55">
        <v>548</v>
      </c>
    </row>
    <row r="687" spans="1:21" ht="14.25" customHeight="1" x14ac:dyDescent="0.15">
      <c r="A687" s="44">
        <v>799</v>
      </c>
      <c r="B687" s="30">
        <v>2</v>
      </c>
      <c r="C687" s="680">
        <v>0.82317073170731703</v>
      </c>
      <c r="D687" s="30">
        <v>1</v>
      </c>
      <c r="E687" s="237">
        <v>1</v>
      </c>
      <c r="F687" s="48">
        <v>133</v>
      </c>
      <c r="G687" s="50" t="s">
        <v>209</v>
      </c>
      <c r="H687" s="49">
        <v>14080</v>
      </c>
      <c r="I687" s="52">
        <v>2166912000</v>
      </c>
      <c r="J687" s="52">
        <v>153900</v>
      </c>
      <c r="K687" s="12">
        <v>1155686400</v>
      </c>
      <c r="L687" s="40" t="s">
        <v>259</v>
      </c>
      <c r="M687" s="53">
        <v>1350</v>
      </c>
      <c r="N687" s="40" t="s">
        <v>286</v>
      </c>
      <c r="O687" s="54">
        <v>1195</v>
      </c>
      <c r="P687" s="55">
        <v>720</v>
      </c>
    </row>
    <row r="688" spans="1:21" ht="14.25" customHeight="1" x14ac:dyDescent="0.15">
      <c r="A688" s="44">
        <v>800</v>
      </c>
      <c r="B688" s="30">
        <v>2</v>
      </c>
      <c r="C688" s="681">
        <v>0.82317073170731703</v>
      </c>
      <c r="D688" s="30">
        <v>3</v>
      </c>
      <c r="E688" s="47">
        <v>0.89583333333333337</v>
      </c>
      <c r="F688" s="48">
        <v>133</v>
      </c>
      <c r="G688" s="50" t="s">
        <v>209</v>
      </c>
      <c r="H688" s="49">
        <v>14080</v>
      </c>
      <c r="I688" s="52">
        <v>2166912000</v>
      </c>
      <c r="J688" s="52">
        <v>153900</v>
      </c>
      <c r="K688" s="12">
        <v>1035302400</v>
      </c>
      <c r="L688" s="40" t="s">
        <v>259</v>
      </c>
      <c r="M688" s="53">
        <v>1350</v>
      </c>
      <c r="N688" s="40" t="s">
        <v>343</v>
      </c>
      <c r="O688" s="54">
        <v>1200</v>
      </c>
      <c r="P688" s="55">
        <v>645</v>
      </c>
    </row>
    <row r="689" spans="1:16" ht="14.25" customHeight="1" x14ac:dyDescent="0.15">
      <c r="A689" s="44">
        <v>22</v>
      </c>
      <c r="B689" s="30">
        <v>5</v>
      </c>
      <c r="C689" s="473">
        <v>0.75638197289631259</v>
      </c>
      <c r="D689" s="30">
        <v>6</v>
      </c>
      <c r="E689" s="566">
        <v>0.65064220183486243</v>
      </c>
      <c r="F689" s="48">
        <v>4</v>
      </c>
      <c r="G689" s="50" t="s">
        <v>36</v>
      </c>
      <c r="H689" s="49">
        <v>8424</v>
      </c>
      <c r="I689" s="52">
        <v>1293926400</v>
      </c>
      <c r="J689" s="52">
        <v>153600</v>
      </c>
      <c r="K689" s="12">
        <v>477944064</v>
      </c>
      <c r="L689" s="40" t="s">
        <v>258</v>
      </c>
      <c r="M689" s="53">
        <v>1200</v>
      </c>
      <c r="N689" s="40" t="s">
        <v>331</v>
      </c>
      <c r="O689" s="54">
        <v>971.75</v>
      </c>
      <c r="P689" s="55">
        <v>443.25</v>
      </c>
    </row>
    <row r="690" spans="1:16" ht="14.25" customHeight="1" x14ac:dyDescent="0.15">
      <c r="A690" s="44">
        <v>694</v>
      </c>
      <c r="B690" s="30">
        <v>6</v>
      </c>
      <c r="C690" s="682">
        <v>0.80597014925373134</v>
      </c>
      <c r="D690" s="30">
        <v>6</v>
      </c>
      <c r="E690" s="683">
        <v>0.48936170212765956</v>
      </c>
      <c r="F690" s="48">
        <v>115</v>
      </c>
      <c r="G690" s="50" t="s">
        <v>188</v>
      </c>
      <c r="H690" s="49">
        <v>37380</v>
      </c>
      <c r="I690" s="52">
        <v>5732596800</v>
      </c>
      <c r="J690" s="52">
        <v>153360</v>
      </c>
      <c r="K690" s="12">
        <v>1831246200</v>
      </c>
      <c r="L690" s="40" t="s">
        <v>246</v>
      </c>
      <c r="M690" s="53">
        <v>830</v>
      </c>
      <c r="N690" s="40" t="s">
        <v>342</v>
      </c>
      <c r="O690" s="54">
        <v>1080</v>
      </c>
      <c r="P690" s="55">
        <v>345</v>
      </c>
    </row>
    <row r="691" spans="1:16" ht="14.25" customHeight="1" x14ac:dyDescent="0.15">
      <c r="A691" s="44">
        <v>133</v>
      </c>
      <c r="B691" s="30">
        <v>4</v>
      </c>
      <c r="C691" s="684">
        <v>0.79120000000000001</v>
      </c>
      <c r="D691" s="30">
        <v>1</v>
      </c>
      <c r="E691" s="47">
        <v>1</v>
      </c>
      <c r="F691" s="48">
        <v>25</v>
      </c>
      <c r="G691" s="50" t="s">
        <v>70</v>
      </c>
      <c r="H691" s="49">
        <v>7560</v>
      </c>
      <c r="I691" s="52">
        <v>1158910200</v>
      </c>
      <c r="J691" s="52">
        <v>153295</v>
      </c>
      <c r="K691" s="12">
        <v>556605000</v>
      </c>
      <c r="L691" s="40" t="s">
        <v>256</v>
      </c>
      <c r="M691" s="53">
        <v>750</v>
      </c>
      <c r="N691" s="40" t="s">
        <v>182</v>
      </c>
      <c r="O691" s="54">
        <v>1236.25</v>
      </c>
      <c r="P691" s="55">
        <v>593.75</v>
      </c>
    </row>
    <row r="692" spans="1:16" ht="14.25" customHeight="1" x14ac:dyDescent="0.15">
      <c r="A692" s="44">
        <v>385</v>
      </c>
      <c r="B692" s="30">
        <v>3</v>
      </c>
      <c r="C692" s="186">
        <v>0.90655021834061134</v>
      </c>
      <c r="D692" s="30">
        <v>5</v>
      </c>
      <c r="E692" s="47">
        <v>0.79104477611940294</v>
      </c>
      <c r="F692" s="48">
        <v>66</v>
      </c>
      <c r="G692" s="50" t="s">
        <v>121</v>
      </c>
      <c r="H692" s="49">
        <v>13440</v>
      </c>
      <c r="I692" s="52">
        <v>2057731200</v>
      </c>
      <c r="J692" s="52">
        <v>153105</v>
      </c>
      <c r="K692" s="12">
        <v>630403200</v>
      </c>
      <c r="L692" s="40" t="s">
        <v>248</v>
      </c>
      <c r="M692" s="53">
        <v>937.5</v>
      </c>
      <c r="N692" s="40" t="s">
        <v>287</v>
      </c>
      <c r="O692" s="54">
        <v>1297.5</v>
      </c>
      <c r="P692" s="55">
        <v>397.5</v>
      </c>
    </row>
    <row r="693" spans="1:16" ht="14.25" customHeight="1" x14ac:dyDescent="0.15">
      <c r="A693" s="44">
        <v>325</v>
      </c>
      <c r="B693" s="30">
        <v>5</v>
      </c>
      <c r="C693" s="255">
        <v>0.75909090909090904</v>
      </c>
      <c r="D693" s="30">
        <v>2</v>
      </c>
      <c r="E693" s="47">
        <v>0.97014925373134331</v>
      </c>
      <c r="F693" s="48">
        <v>56</v>
      </c>
      <c r="G693" s="50" t="s">
        <v>111</v>
      </c>
      <c r="H693" s="49">
        <v>7680</v>
      </c>
      <c r="I693" s="52">
        <v>1173542400</v>
      </c>
      <c r="J693" s="52">
        <v>152805</v>
      </c>
      <c r="K693" s="12">
        <v>456768000</v>
      </c>
      <c r="L693" s="40" t="s">
        <v>248</v>
      </c>
      <c r="M693" s="53">
        <v>937.5</v>
      </c>
      <c r="N693" s="40" t="s">
        <v>342</v>
      </c>
      <c r="O693" s="54">
        <v>1252.5</v>
      </c>
      <c r="P693" s="55">
        <v>487.5</v>
      </c>
    </row>
    <row r="694" spans="1:16" ht="14.25" customHeight="1" x14ac:dyDescent="0.15">
      <c r="A694" s="44">
        <v>497</v>
      </c>
      <c r="B694" s="30">
        <v>2</v>
      </c>
      <c r="C694" s="45">
        <v>0.93269230769230771</v>
      </c>
      <c r="D694" s="30">
        <v>1</v>
      </c>
      <c r="E694" s="685">
        <v>1</v>
      </c>
      <c r="F694" s="48">
        <v>84</v>
      </c>
      <c r="G694" s="50" t="s">
        <v>145</v>
      </c>
      <c r="H694" s="49">
        <v>6720</v>
      </c>
      <c r="I694" s="52">
        <v>1026648000</v>
      </c>
      <c r="J694" s="52">
        <v>152775</v>
      </c>
      <c r="K694" s="12">
        <v>571536000</v>
      </c>
      <c r="L694" s="40" t="s">
        <v>256</v>
      </c>
      <c r="M694" s="53">
        <v>937.5</v>
      </c>
      <c r="N694" s="40" t="s">
        <v>294</v>
      </c>
      <c r="O694" s="54">
        <v>1212.5</v>
      </c>
      <c r="P694" s="55">
        <v>675</v>
      </c>
    </row>
    <row r="695" spans="1:16" ht="14.25" customHeight="1" x14ac:dyDescent="0.15">
      <c r="A695" s="44">
        <v>157</v>
      </c>
      <c r="B695" s="30">
        <v>3</v>
      </c>
      <c r="C695" s="194">
        <v>0.89985272459499266</v>
      </c>
      <c r="D695" s="30">
        <v>5</v>
      </c>
      <c r="E695" s="508">
        <v>0.77944325481798715</v>
      </c>
      <c r="F695" s="48">
        <v>29</v>
      </c>
      <c r="G695" s="50" t="s">
        <v>74</v>
      </c>
      <c r="H695" s="49">
        <v>11440</v>
      </c>
      <c r="I695" s="52">
        <v>1747460000</v>
      </c>
      <c r="J695" s="52">
        <v>152750</v>
      </c>
      <c r="K695" s="12">
        <v>520520000</v>
      </c>
      <c r="L695" s="40" t="s">
        <v>271</v>
      </c>
      <c r="M695" s="53">
        <v>1297.5</v>
      </c>
      <c r="N695" s="40" t="s">
        <v>347</v>
      </c>
      <c r="O695" s="54">
        <v>1527.5</v>
      </c>
      <c r="P695" s="55">
        <v>455</v>
      </c>
    </row>
    <row r="696" spans="1:16" ht="14.25" customHeight="1" x14ac:dyDescent="0.15">
      <c r="A696" s="44">
        <v>41</v>
      </c>
      <c r="B696" s="30">
        <v>2</v>
      </c>
      <c r="C696" s="274">
        <v>0.86523809523809525</v>
      </c>
      <c r="D696" s="30">
        <v>6</v>
      </c>
      <c r="E696" s="686">
        <v>0.61681528662420382</v>
      </c>
      <c r="F696" s="48">
        <v>7</v>
      </c>
      <c r="G696" s="50" t="s">
        <v>42</v>
      </c>
      <c r="H696" s="49">
        <v>12496</v>
      </c>
      <c r="I696" s="52">
        <v>1907239488</v>
      </c>
      <c r="J696" s="52">
        <v>152628</v>
      </c>
      <c r="K696" s="12">
        <v>847078848</v>
      </c>
      <c r="L696" s="40" t="s">
        <v>259</v>
      </c>
      <c r="M696" s="53">
        <v>1080</v>
      </c>
      <c r="N696" s="40" t="s">
        <v>305</v>
      </c>
      <c r="O696" s="54">
        <v>1362.75</v>
      </c>
      <c r="P696" s="55">
        <v>605.25</v>
      </c>
    </row>
    <row r="697" spans="1:16" ht="14.25" customHeight="1" x14ac:dyDescent="0.15">
      <c r="A697" s="44">
        <v>668</v>
      </c>
      <c r="B697" s="30">
        <v>1</v>
      </c>
      <c r="C697" s="687">
        <v>1</v>
      </c>
      <c r="D697" s="30">
        <v>1</v>
      </c>
      <c r="E697" s="688">
        <v>1</v>
      </c>
      <c r="F697" s="48">
        <v>111</v>
      </c>
      <c r="G697" s="50" t="s">
        <v>184</v>
      </c>
      <c r="H697" s="49">
        <v>18560</v>
      </c>
      <c r="I697" s="52">
        <v>2832720000</v>
      </c>
      <c r="J697" s="52">
        <v>152625</v>
      </c>
      <c r="K697" s="12">
        <v>1531200000</v>
      </c>
      <c r="L697" s="40" t="s">
        <v>270</v>
      </c>
      <c r="M697" s="53">
        <v>1387.5</v>
      </c>
      <c r="N697" s="40" t="s">
        <v>228</v>
      </c>
      <c r="O697" s="54">
        <v>1231.25</v>
      </c>
      <c r="P697" s="55">
        <v>750</v>
      </c>
    </row>
    <row r="698" spans="1:16" ht="14.25" customHeight="1" x14ac:dyDescent="0.15">
      <c r="A698" s="44">
        <v>669</v>
      </c>
      <c r="B698" s="30">
        <v>1</v>
      </c>
      <c r="C698" s="45">
        <v>1</v>
      </c>
      <c r="D698" s="30">
        <v>4</v>
      </c>
      <c r="E698" s="665">
        <v>0.85833333333333328</v>
      </c>
      <c r="F698" s="48">
        <v>111</v>
      </c>
      <c r="G698" s="50" t="s">
        <v>184</v>
      </c>
      <c r="H698" s="49">
        <v>18560</v>
      </c>
      <c r="I698" s="52">
        <v>2832720000</v>
      </c>
      <c r="J698" s="52">
        <v>152625</v>
      </c>
      <c r="K698" s="12">
        <v>1314280000</v>
      </c>
      <c r="L698" s="40" t="s">
        <v>270</v>
      </c>
      <c r="M698" s="53">
        <v>1387.5</v>
      </c>
      <c r="N698" s="40" t="s">
        <v>344</v>
      </c>
      <c r="O698" s="54">
        <v>1162.5</v>
      </c>
      <c r="P698" s="55">
        <v>643.75</v>
      </c>
    </row>
    <row r="699" spans="1:16" ht="14.25" customHeight="1" x14ac:dyDescent="0.15">
      <c r="A699" s="44">
        <v>670</v>
      </c>
      <c r="B699" s="30">
        <v>1</v>
      </c>
      <c r="C699" s="687">
        <v>1</v>
      </c>
      <c r="D699" s="30">
        <v>2</v>
      </c>
      <c r="E699" s="591">
        <v>0.95</v>
      </c>
      <c r="F699" s="48">
        <v>111</v>
      </c>
      <c r="G699" s="50" t="s">
        <v>184</v>
      </c>
      <c r="H699" s="49">
        <v>18560</v>
      </c>
      <c r="I699" s="52">
        <v>2832720000</v>
      </c>
      <c r="J699" s="52">
        <v>152625</v>
      </c>
      <c r="K699" s="12">
        <v>1454640000</v>
      </c>
      <c r="L699" s="40" t="s">
        <v>270</v>
      </c>
      <c r="M699" s="53">
        <v>1387.5</v>
      </c>
      <c r="N699" s="40" t="s">
        <v>345</v>
      </c>
      <c r="O699" s="54">
        <v>1271.25</v>
      </c>
      <c r="P699" s="55">
        <v>712.5</v>
      </c>
    </row>
    <row r="700" spans="1:16" ht="14.25" customHeight="1" x14ac:dyDescent="0.15">
      <c r="A700" s="44">
        <v>798</v>
      </c>
      <c r="B700" s="30">
        <v>4</v>
      </c>
      <c r="C700" s="251">
        <v>0.81554878048780488</v>
      </c>
      <c r="D700" s="30">
        <v>5</v>
      </c>
      <c r="E700" s="226">
        <v>0.86805555555555558</v>
      </c>
      <c r="F700" s="48">
        <v>133</v>
      </c>
      <c r="G700" s="50" t="s">
        <v>209</v>
      </c>
      <c r="H700" s="49">
        <v>14080</v>
      </c>
      <c r="I700" s="52">
        <v>2146848000</v>
      </c>
      <c r="J700" s="52">
        <v>152475</v>
      </c>
      <c r="K700" s="12">
        <v>1003200000</v>
      </c>
      <c r="L700" s="40" t="s">
        <v>256</v>
      </c>
      <c r="M700" s="53">
        <v>937.5</v>
      </c>
      <c r="N700" s="40" t="s">
        <v>347</v>
      </c>
      <c r="O700" s="54">
        <v>1337.5</v>
      </c>
      <c r="P700" s="55">
        <v>625</v>
      </c>
    </row>
    <row r="701" spans="1:16" ht="14.25" customHeight="1" x14ac:dyDescent="0.15">
      <c r="A701" s="44">
        <v>19</v>
      </c>
      <c r="B701" s="30">
        <v>6</v>
      </c>
      <c r="C701" s="668">
        <v>0.74850299401197606</v>
      </c>
      <c r="D701" s="30">
        <v>3</v>
      </c>
      <c r="E701" s="524">
        <v>0.82568807339449546</v>
      </c>
      <c r="F701" s="48">
        <v>4</v>
      </c>
      <c r="G701" s="50" t="s">
        <v>36</v>
      </c>
      <c r="H701" s="49">
        <v>8424</v>
      </c>
      <c r="I701" s="52">
        <v>1280448000</v>
      </c>
      <c r="J701" s="52">
        <v>152000</v>
      </c>
      <c r="K701" s="12">
        <v>606528000</v>
      </c>
      <c r="L701" s="40" t="s">
        <v>108</v>
      </c>
      <c r="M701" s="53">
        <v>1187.5</v>
      </c>
      <c r="N701" s="40" t="s">
        <v>331</v>
      </c>
      <c r="O701" s="54">
        <v>981.25</v>
      </c>
      <c r="P701" s="55">
        <v>562.5</v>
      </c>
    </row>
    <row r="702" spans="1:16" ht="14.25" customHeight="1" x14ac:dyDescent="0.15">
      <c r="A702" s="44">
        <v>102</v>
      </c>
      <c r="B702" s="30">
        <v>6</v>
      </c>
      <c r="C702" s="689">
        <v>0.58025727069351229</v>
      </c>
      <c r="D702" s="30">
        <v>1</v>
      </c>
      <c r="E702" s="47">
        <v>1</v>
      </c>
      <c r="F702" s="48">
        <v>20</v>
      </c>
      <c r="G702" s="50" t="s">
        <v>63</v>
      </c>
      <c r="H702" s="49">
        <v>16500</v>
      </c>
      <c r="I702" s="52">
        <v>2499337500</v>
      </c>
      <c r="J702" s="52">
        <v>151475</v>
      </c>
      <c r="K702" s="12">
        <v>1553805000</v>
      </c>
      <c r="L702" s="40" t="s">
        <v>256</v>
      </c>
      <c r="M702" s="53">
        <v>937.5</v>
      </c>
      <c r="N702" s="40" t="s">
        <v>286</v>
      </c>
      <c r="O702" s="54">
        <v>1037.5</v>
      </c>
      <c r="P702" s="55">
        <v>645</v>
      </c>
    </row>
    <row r="703" spans="1:16" ht="14.25" customHeight="1" x14ac:dyDescent="0.15">
      <c r="A703" s="44">
        <v>468</v>
      </c>
      <c r="B703" s="30">
        <v>5</v>
      </c>
      <c r="C703" s="59">
        <v>0.77903682719546741</v>
      </c>
      <c r="D703" s="30">
        <v>2</v>
      </c>
      <c r="E703" s="442">
        <v>0.96212121212121215</v>
      </c>
      <c r="F703" s="48">
        <v>79</v>
      </c>
      <c r="G703" s="50" t="s">
        <v>136</v>
      </c>
      <c r="H703" s="49">
        <v>19800</v>
      </c>
      <c r="I703" s="52">
        <v>2994750000</v>
      </c>
      <c r="J703" s="52">
        <v>151250</v>
      </c>
      <c r="K703" s="12">
        <v>1728787500</v>
      </c>
      <c r="L703" s="40" t="s">
        <v>62</v>
      </c>
      <c r="M703" s="53">
        <v>1237.5</v>
      </c>
      <c r="N703" s="40" t="s">
        <v>306</v>
      </c>
      <c r="O703" s="54">
        <v>1375</v>
      </c>
      <c r="P703" s="55">
        <v>793.75</v>
      </c>
    </row>
    <row r="704" spans="1:16" ht="14.25" customHeight="1" x14ac:dyDescent="0.15">
      <c r="A704" s="44">
        <v>95</v>
      </c>
      <c r="B704" s="30">
        <v>1</v>
      </c>
      <c r="C704" s="45">
        <v>1</v>
      </c>
      <c r="D704" s="30">
        <v>3</v>
      </c>
      <c r="E704" s="254">
        <v>0.93055555555555558</v>
      </c>
      <c r="F704" s="48">
        <v>19</v>
      </c>
      <c r="G704" s="50" t="s">
        <v>61</v>
      </c>
      <c r="H704" s="49">
        <v>5160</v>
      </c>
      <c r="I704" s="52">
        <v>778540800</v>
      </c>
      <c r="J704" s="52">
        <v>150880</v>
      </c>
      <c r="K704" s="12">
        <v>318062400</v>
      </c>
      <c r="L704" s="40" t="s">
        <v>259</v>
      </c>
      <c r="M704" s="53">
        <v>1350</v>
      </c>
      <c r="N704" s="40" t="s">
        <v>347</v>
      </c>
      <c r="O704" s="54">
        <v>1640</v>
      </c>
      <c r="P704" s="55">
        <v>670</v>
      </c>
    </row>
    <row r="705" spans="1:21" ht="14.25" customHeight="1" x14ac:dyDescent="0.15">
      <c r="A705" s="44">
        <v>37</v>
      </c>
      <c r="B705" s="30">
        <v>3</v>
      </c>
      <c r="C705" s="64">
        <v>0.85317460317460314</v>
      </c>
      <c r="D705" s="30">
        <v>3</v>
      </c>
      <c r="E705" s="109">
        <v>0.89171974522292996</v>
      </c>
      <c r="F705" s="48">
        <v>7</v>
      </c>
      <c r="G705" s="50" t="s">
        <v>42</v>
      </c>
      <c r="H705" s="49">
        <v>12496</v>
      </c>
      <c r="I705" s="52">
        <v>1880648000</v>
      </c>
      <c r="J705" s="52">
        <v>150500</v>
      </c>
      <c r="K705" s="12">
        <v>1224608000</v>
      </c>
      <c r="L705" s="40" t="s">
        <v>272</v>
      </c>
      <c r="M705" s="53">
        <v>1343.75</v>
      </c>
      <c r="N705" s="40" t="s">
        <v>304</v>
      </c>
      <c r="O705" s="54">
        <v>1187.5</v>
      </c>
      <c r="P705" s="55">
        <v>875</v>
      </c>
    </row>
    <row r="706" spans="1:21" ht="14.25" customHeight="1" x14ac:dyDescent="0.15">
      <c r="A706" s="44">
        <v>39</v>
      </c>
      <c r="B706" s="30">
        <v>3</v>
      </c>
      <c r="C706" s="64">
        <v>0.85317460317460314</v>
      </c>
      <c r="D706" s="30">
        <v>2</v>
      </c>
      <c r="E706" s="690">
        <v>0.91719745222929938</v>
      </c>
      <c r="F706" s="48">
        <v>7</v>
      </c>
      <c r="G706" s="50" t="s">
        <v>42</v>
      </c>
      <c r="H706" s="49">
        <v>12496</v>
      </c>
      <c r="I706" s="52">
        <v>1880648000</v>
      </c>
      <c r="J706" s="52">
        <v>150500</v>
      </c>
      <c r="K706" s="12">
        <v>1259596800</v>
      </c>
      <c r="L706" s="40" t="s">
        <v>272</v>
      </c>
      <c r="M706" s="53">
        <v>1343.75</v>
      </c>
      <c r="N706" s="40" t="s">
        <v>334</v>
      </c>
      <c r="O706" s="54">
        <v>1231.25</v>
      </c>
      <c r="P706" s="55">
        <v>900</v>
      </c>
    </row>
    <row r="707" spans="1:21" ht="14.25" customHeight="1" x14ac:dyDescent="0.15">
      <c r="A707" s="44">
        <v>314</v>
      </c>
      <c r="B707" s="30">
        <v>6</v>
      </c>
      <c r="C707" s="691">
        <v>0.66086956521739126</v>
      </c>
      <c r="D707" s="30">
        <v>2</v>
      </c>
      <c r="E707" s="692">
        <v>0.88132847306601858</v>
      </c>
      <c r="F707" s="48">
        <v>54</v>
      </c>
      <c r="G707" s="50" t="s">
        <v>109</v>
      </c>
      <c r="H707" s="49">
        <v>11200</v>
      </c>
      <c r="I707" s="52">
        <v>1685376000</v>
      </c>
      <c r="J707" s="52">
        <v>150480</v>
      </c>
      <c r="K707" s="12">
        <v>804249600</v>
      </c>
      <c r="L707" s="40" t="s">
        <v>94</v>
      </c>
      <c r="M707" s="53">
        <v>1140</v>
      </c>
      <c r="N707" s="40" t="s">
        <v>288</v>
      </c>
      <c r="O707" s="54">
        <v>1024</v>
      </c>
      <c r="P707" s="55">
        <v>544</v>
      </c>
    </row>
    <row r="708" spans="1:21" ht="14.25" customHeight="1" x14ac:dyDescent="0.15">
      <c r="A708" s="44">
        <v>189</v>
      </c>
      <c r="B708" s="30">
        <v>5</v>
      </c>
      <c r="C708" s="693">
        <v>0.8</v>
      </c>
      <c r="D708" s="30">
        <v>5</v>
      </c>
      <c r="E708" s="195">
        <v>0.75825156110615521</v>
      </c>
      <c r="F708" s="48">
        <v>35</v>
      </c>
      <c r="G708" s="50" t="s">
        <v>81</v>
      </c>
      <c r="H708" s="49">
        <v>17360</v>
      </c>
      <c r="I708" s="52">
        <v>2607819200</v>
      </c>
      <c r="J708" s="52">
        <v>150220</v>
      </c>
      <c r="K708" s="12">
        <v>855848000</v>
      </c>
      <c r="L708" s="40" t="s">
        <v>156</v>
      </c>
      <c r="M708" s="53">
        <v>1295</v>
      </c>
      <c r="N708" s="40" t="s">
        <v>319</v>
      </c>
      <c r="O708" s="54">
        <v>878</v>
      </c>
      <c r="P708" s="55">
        <v>425</v>
      </c>
    </row>
    <row r="709" spans="1:21" ht="14.25" customHeight="1" x14ac:dyDescent="0.15">
      <c r="A709" s="44">
        <v>269</v>
      </c>
      <c r="B709" s="30">
        <v>2</v>
      </c>
      <c r="C709" s="45">
        <v>0.92887029288702927</v>
      </c>
      <c r="D709" s="30">
        <v>5</v>
      </c>
      <c r="E709" s="694">
        <v>0.65</v>
      </c>
      <c r="F709" s="48">
        <v>48</v>
      </c>
      <c r="G709" s="50" t="s">
        <v>99</v>
      </c>
      <c r="H709" s="49">
        <v>14160</v>
      </c>
      <c r="I709" s="52">
        <v>2121876000</v>
      </c>
      <c r="J709" s="52">
        <v>149850</v>
      </c>
      <c r="K709" s="12">
        <v>745524000</v>
      </c>
      <c r="L709" s="40" t="s">
        <v>242</v>
      </c>
      <c r="M709" s="53">
        <v>1387.5</v>
      </c>
      <c r="N709" s="40" t="s">
        <v>299</v>
      </c>
      <c r="O709" s="54">
        <v>1181.25</v>
      </c>
      <c r="P709" s="55">
        <v>487.5</v>
      </c>
    </row>
    <row r="710" spans="1:21" ht="14.25" customHeight="1" x14ac:dyDescent="0.15">
      <c r="A710" s="44">
        <v>270</v>
      </c>
      <c r="B710" s="30">
        <v>2</v>
      </c>
      <c r="C710" s="695">
        <v>0.92887029288702927</v>
      </c>
      <c r="D710" s="30">
        <v>6</v>
      </c>
      <c r="E710" s="374">
        <v>0.60666666666666669</v>
      </c>
      <c r="F710" s="48">
        <v>48</v>
      </c>
      <c r="G710" s="50" t="s">
        <v>99</v>
      </c>
      <c r="H710" s="49">
        <v>14160</v>
      </c>
      <c r="I710" s="52">
        <v>2121876000</v>
      </c>
      <c r="J710" s="52">
        <v>149850</v>
      </c>
      <c r="K710" s="12">
        <v>695822400</v>
      </c>
      <c r="L710" s="40" t="s">
        <v>242</v>
      </c>
      <c r="M710" s="53">
        <v>1387.5</v>
      </c>
      <c r="N710" s="40" t="s">
        <v>288</v>
      </c>
      <c r="O710" s="54">
        <v>1071.25</v>
      </c>
      <c r="P710" s="55">
        <v>455</v>
      </c>
    </row>
    <row r="711" spans="1:21" ht="14.25" customHeight="1" x14ac:dyDescent="0.15">
      <c r="A711" s="44">
        <v>287</v>
      </c>
      <c r="B711" s="30">
        <v>1</v>
      </c>
      <c r="C711" s="392">
        <v>1</v>
      </c>
      <c r="D711" s="30">
        <v>1</v>
      </c>
      <c r="E711" s="696">
        <v>1</v>
      </c>
      <c r="F711" s="48">
        <v>50</v>
      </c>
      <c r="G711" s="50" t="s">
        <v>101</v>
      </c>
      <c r="H711" s="49">
        <v>1720</v>
      </c>
      <c r="I711" s="52">
        <v>257742000</v>
      </c>
      <c r="J711" s="52">
        <v>149850</v>
      </c>
      <c r="K711" s="12">
        <v>160218000</v>
      </c>
      <c r="L711" s="107" t="s">
        <v>270</v>
      </c>
      <c r="M711" s="53">
        <v>1387.5</v>
      </c>
      <c r="N711" s="40" t="s">
        <v>286</v>
      </c>
      <c r="O711" s="54">
        <v>1387.5</v>
      </c>
      <c r="P711" s="55">
        <v>862.5</v>
      </c>
    </row>
    <row r="712" spans="1:21" ht="14.25" customHeight="1" x14ac:dyDescent="0.15">
      <c r="A712" s="44">
        <v>288</v>
      </c>
      <c r="B712" s="30">
        <v>1</v>
      </c>
      <c r="C712" s="45">
        <v>1</v>
      </c>
      <c r="D712" s="30">
        <v>2</v>
      </c>
      <c r="E712" s="697">
        <v>0.84782608695652173</v>
      </c>
      <c r="F712" s="48">
        <v>50</v>
      </c>
      <c r="G712" s="50" t="s">
        <v>101</v>
      </c>
      <c r="H712" s="49">
        <v>1720</v>
      </c>
      <c r="I712" s="52">
        <v>257742000</v>
      </c>
      <c r="J712" s="52">
        <v>149850</v>
      </c>
      <c r="K712" s="12">
        <v>135837000</v>
      </c>
      <c r="L712" s="107" t="s">
        <v>270</v>
      </c>
      <c r="M712" s="53">
        <v>1387.5</v>
      </c>
      <c r="N712" s="40" t="s">
        <v>328</v>
      </c>
      <c r="O712" s="54">
        <v>1293.75</v>
      </c>
      <c r="P712" s="55">
        <v>731.25</v>
      </c>
    </row>
    <row r="713" spans="1:21" ht="14.25" customHeight="1" x14ac:dyDescent="0.15">
      <c r="A713" s="44">
        <v>289</v>
      </c>
      <c r="B713" s="30">
        <v>1</v>
      </c>
      <c r="C713" s="66">
        <v>1</v>
      </c>
      <c r="D713" s="30">
        <v>4</v>
      </c>
      <c r="E713" s="698">
        <v>0.72608695652173916</v>
      </c>
      <c r="F713" s="48">
        <v>50</v>
      </c>
      <c r="G713" s="50" t="s">
        <v>101</v>
      </c>
      <c r="H713" s="49">
        <v>1720</v>
      </c>
      <c r="I713" s="52">
        <v>257742000</v>
      </c>
      <c r="J713" s="52">
        <v>149850</v>
      </c>
      <c r="K713" s="12">
        <v>116332200</v>
      </c>
      <c r="L713" s="107" t="s">
        <v>270</v>
      </c>
      <c r="M713" s="53">
        <v>1387.5</v>
      </c>
      <c r="N713" s="40" t="s">
        <v>308</v>
      </c>
      <c r="O713" s="54">
        <v>1038.75</v>
      </c>
      <c r="P713" s="55">
        <v>626.25</v>
      </c>
    </row>
    <row r="714" spans="1:21" ht="14.25" customHeight="1" x14ac:dyDescent="0.15">
      <c r="A714" s="44">
        <v>661</v>
      </c>
      <c r="B714" s="30">
        <v>6</v>
      </c>
      <c r="C714" s="45">
        <v>0.71902040816326529</v>
      </c>
      <c r="D714" s="30">
        <v>6</v>
      </c>
      <c r="E714" s="47">
        <v>0.86752293577981654</v>
      </c>
      <c r="F714" s="48">
        <v>109</v>
      </c>
      <c r="G714" s="50" t="s">
        <v>181</v>
      </c>
      <c r="H714" s="49">
        <v>11360</v>
      </c>
      <c r="I714" s="52">
        <v>1701000960</v>
      </c>
      <c r="J714" s="52">
        <v>149736</v>
      </c>
      <c r="K714" s="12">
        <v>913071360</v>
      </c>
      <c r="L714" s="40" t="s">
        <v>259</v>
      </c>
      <c r="M714" s="53">
        <v>1080</v>
      </c>
      <c r="N714" s="40" t="s">
        <v>281</v>
      </c>
      <c r="O714" s="54">
        <v>1101</v>
      </c>
      <c r="P714" s="55">
        <v>591</v>
      </c>
    </row>
    <row r="715" spans="1:21" ht="14.25" customHeight="1" x14ac:dyDescent="0.15">
      <c r="A715" s="44">
        <v>257</v>
      </c>
      <c r="B715" s="30">
        <v>6</v>
      </c>
      <c r="C715" s="699">
        <v>0.7815139442231076</v>
      </c>
      <c r="D715" s="30">
        <v>6</v>
      </c>
      <c r="E715" s="559">
        <v>0.8136585365853658</v>
      </c>
      <c r="F715" s="48">
        <v>46</v>
      </c>
      <c r="G715" s="50" t="s">
        <v>97</v>
      </c>
      <c r="H715" s="49">
        <v>8400</v>
      </c>
      <c r="I715" s="52">
        <v>1256404800</v>
      </c>
      <c r="J715" s="52">
        <v>149572</v>
      </c>
      <c r="K715" s="12">
        <v>427341600</v>
      </c>
      <c r="L715" s="40" t="s">
        <v>258</v>
      </c>
      <c r="M715" s="53">
        <v>1200</v>
      </c>
      <c r="N715" s="40" t="s">
        <v>325</v>
      </c>
      <c r="O715" s="54">
        <v>1226</v>
      </c>
      <c r="P715" s="55">
        <v>417</v>
      </c>
    </row>
    <row r="716" spans="1:21" ht="14.25" customHeight="1" x14ac:dyDescent="0.15">
      <c r="A716" s="44">
        <v>578</v>
      </c>
      <c r="B716" s="30">
        <v>3</v>
      </c>
      <c r="C716" s="75">
        <v>0.88288564850345352</v>
      </c>
      <c r="D716" s="30">
        <v>5</v>
      </c>
      <c r="E716" s="646">
        <v>0.62666666666666671</v>
      </c>
      <c r="F716" s="48">
        <v>96</v>
      </c>
      <c r="G716" s="50" t="s">
        <v>166</v>
      </c>
      <c r="H716" s="49">
        <v>16800</v>
      </c>
      <c r="I716" s="52">
        <v>2512473600</v>
      </c>
      <c r="J716" s="52">
        <v>149552</v>
      </c>
      <c r="K716" s="12">
        <v>903302400</v>
      </c>
      <c r="L716" s="40" t="s">
        <v>156</v>
      </c>
      <c r="M716" s="53">
        <v>1295</v>
      </c>
      <c r="N716" s="40" t="s">
        <v>306</v>
      </c>
      <c r="O716" s="54">
        <v>1438</v>
      </c>
      <c r="P716" s="55">
        <v>517</v>
      </c>
    </row>
    <row r="717" spans="1:21" ht="14.25" customHeight="1" x14ac:dyDescent="0.15">
      <c r="A717" s="143">
        <v>521</v>
      </c>
      <c r="B717" s="144">
        <v>6</v>
      </c>
      <c r="C717" s="700">
        <v>0.71163825055596741</v>
      </c>
      <c r="D717" s="144">
        <v>6</v>
      </c>
      <c r="E717" s="701">
        <v>0.8347245409015025</v>
      </c>
      <c r="F717" s="147">
        <v>88</v>
      </c>
      <c r="G717" s="148" t="s">
        <v>150</v>
      </c>
      <c r="H717" s="149">
        <v>17600</v>
      </c>
      <c r="I717" s="150">
        <v>2618880000</v>
      </c>
      <c r="J717" s="150">
        <v>148800</v>
      </c>
      <c r="K717" s="151">
        <v>1364000000</v>
      </c>
      <c r="L717" s="122" t="s">
        <v>132</v>
      </c>
      <c r="M717" s="152">
        <v>1187.5</v>
      </c>
      <c r="N717" s="122" t="s">
        <v>282</v>
      </c>
      <c r="O717" s="154">
        <v>1200</v>
      </c>
      <c r="P717" s="155">
        <v>625</v>
      </c>
      <c r="Q717" s="112"/>
      <c r="R717" s="112"/>
      <c r="S717" s="112"/>
      <c r="T717" s="112"/>
      <c r="U717" s="112"/>
    </row>
    <row r="718" spans="1:21" ht="14.25" customHeight="1" x14ac:dyDescent="0.15">
      <c r="A718" s="143">
        <v>281</v>
      </c>
      <c r="B718" s="144">
        <v>4</v>
      </c>
      <c r="C718" s="702">
        <v>0.99099099099099097</v>
      </c>
      <c r="D718" s="144">
        <v>3</v>
      </c>
      <c r="E718" s="703">
        <v>0.73333333333333328</v>
      </c>
      <c r="F718" s="147">
        <v>50</v>
      </c>
      <c r="G718" s="148" t="s">
        <v>101</v>
      </c>
      <c r="H718" s="149">
        <v>1720</v>
      </c>
      <c r="I718" s="150">
        <v>255420000</v>
      </c>
      <c r="J718" s="150">
        <v>148500</v>
      </c>
      <c r="K718" s="151">
        <v>117493200</v>
      </c>
      <c r="L718" s="122" t="s">
        <v>254</v>
      </c>
      <c r="M718" s="152">
        <v>1357.5</v>
      </c>
      <c r="N718" s="122" t="s">
        <v>286</v>
      </c>
      <c r="O718" s="154">
        <v>1375</v>
      </c>
      <c r="P718" s="155">
        <v>632.5</v>
      </c>
      <c r="Q718" s="112"/>
      <c r="R718" s="112"/>
      <c r="S718" s="112"/>
      <c r="T718" s="112"/>
      <c r="U718" s="112"/>
    </row>
    <row r="719" spans="1:21" ht="14.25" customHeight="1" x14ac:dyDescent="0.15">
      <c r="A719" s="44">
        <v>428</v>
      </c>
      <c r="B719" s="30">
        <v>1</v>
      </c>
      <c r="C719" s="704">
        <v>1</v>
      </c>
      <c r="D719" s="30">
        <v>2</v>
      </c>
      <c r="E719" s="601">
        <v>0.99413489736070382</v>
      </c>
      <c r="F719" s="48">
        <v>74</v>
      </c>
      <c r="G719" s="50" t="s">
        <v>130</v>
      </c>
      <c r="H719" s="49">
        <v>9440</v>
      </c>
      <c r="I719" s="52">
        <v>1400896000</v>
      </c>
      <c r="J719" s="52">
        <v>148400</v>
      </c>
      <c r="K719" s="12">
        <v>848042400</v>
      </c>
      <c r="L719" s="40" t="s">
        <v>263</v>
      </c>
      <c r="M719" s="53">
        <v>1095</v>
      </c>
      <c r="N719" s="40" t="s">
        <v>309</v>
      </c>
      <c r="O719" s="54">
        <v>1400</v>
      </c>
      <c r="P719" s="55">
        <v>847.5</v>
      </c>
    </row>
    <row r="720" spans="1:21" ht="14.25" customHeight="1" x14ac:dyDescent="0.15">
      <c r="A720" s="44">
        <v>134</v>
      </c>
      <c r="B720" s="30">
        <v>5</v>
      </c>
      <c r="C720" s="706">
        <v>0.76480000000000004</v>
      </c>
      <c r="D720" s="30">
        <v>4</v>
      </c>
      <c r="E720" s="451">
        <v>0.87578947368421056</v>
      </c>
      <c r="F720" s="48">
        <v>25</v>
      </c>
      <c r="G720" s="50" t="s">
        <v>70</v>
      </c>
      <c r="H720" s="49">
        <v>7560</v>
      </c>
      <c r="I720" s="52">
        <v>1120240800</v>
      </c>
      <c r="J720" s="52">
        <v>148180</v>
      </c>
      <c r="K720" s="12">
        <v>487468800</v>
      </c>
      <c r="L720" s="40" t="s">
        <v>256</v>
      </c>
      <c r="M720" s="53">
        <v>750</v>
      </c>
      <c r="N720" s="40" t="s">
        <v>154</v>
      </c>
      <c r="O720" s="54">
        <v>1195</v>
      </c>
      <c r="P720" s="55">
        <v>520</v>
      </c>
    </row>
    <row r="721" spans="1:21" ht="14.25" customHeight="1" x14ac:dyDescent="0.15">
      <c r="A721" s="44">
        <v>605</v>
      </c>
      <c r="B721" s="30">
        <v>2</v>
      </c>
      <c r="C721" s="45">
        <v>0.89645061728395059</v>
      </c>
      <c r="D721" s="30">
        <v>1</v>
      </c>
      <c r="E721" s="507">
        <v>1</v>
      </c>
      <c r="F721" s="48">
        <v>100</v>
      </c>
      <c r="G721" s="50" t="s">
        <v>171</v>
      </c>
      <c r="H721" s="49">
        <v>9920</v>
      </c>
      <c r="I721" s="52">
        <v>1469444640</v>
      </c>
      <c r="J721" s="52">
        <v>148129.5</v>
      </c>
      <c r="K721" s="12">
        <v>675656160</v>
      </c>
      <c r="L721" s="40" t="s">
        <v>259</v>
      </c>
      <c r="M721" s="53">
        <v>1080</v>
      </c>
      <c r="N721" s="40" t="s">
        <v>182</v>
      </c>
      <c r="O721" s="54">
        <v>1452.25</v>
      </c>
      <c r="P721" s="55">
        <v>667.75</v>
      </c>
    </row>
    <row r="722" spans="1:21" ht="14.25" customHeight="1" x14ac:dyDescent="0.15">
      <c r="A722" s="44">
        <v>715</v>
      </c>
      <c r="B722" s="30">
        <v>6</v>
      </c>
      <c r="C722" s="474">
        <v>0.61428571428571432</v>
      </c>
      <c r="D722" s="30">
        <v>6</v>
      </c>
      <c r="E722" s="47">
        <v>0.66293929712460065</v>
      </c>
      <c r="F722" s="48">
        <v>119</v>
      </c>
      <c r="G722" s="50" t="s">
        <v>192</v>
      </c>
      <c r="H722" s="49">
        <v>25600</v>
      </c>
      <c r="I722" s="52">
        <v>3786752000</v>
      </c>
      <c r="J722" s="52">
        <v>147920</v>
      </c>
      <c r="K722" s="12">
        <v>1827328000</v>
      </c>
      <c r="L722" s="40" t="s">
        <v>250</v>
      </c>
      <c r="M722" s="53">
        <v>860</v>
      </c>
      <c r="N722" s="40" t="s">
        <v>337</v>
      </c>
      <c r="O722" s="54">
        <v>675</v>
      </c>
      <c r="P722" s="55">
        <v>415</v>
      </c>
    </row>
    <row r="723" spans="1:21" ht="14.25" customHeight="1" x14ac:dyDescent="0.15">
      <c r="A723" s="44">
        <v>384</v>
      </c>
      <c r="B723" s="30">
        <v>4</v>
      </c>
      <c r="C723" s="185">
        <v>0.87510917030567681</v>
      </c>
      <c r="D723" s="30">
        <v>2</v>
      </c>
      <c r="E723" s="213">
        <v>0.97014925373134331</v>
      </c>
      <c r="F723" s="48">
        <v>66</v>
      </c>
      <c r="G723" s="50" t="s">
        <v>121</v>
      </c>
      <c r="H723" s="49">
        <v>13440</v>
      </c>
      <c r="I723" s="52">
        <v>1986364800</v>
      </c>
      <c r="J723" s="52">
        <v>147795</v>
      </c>
      <c r="K723" s="12">
        <v>773136000</v>
      </c>
      <c r="L723" s="40" t="s">
        <v>248</v>
      </c>
      <c r="M723" s="53">
        <v>937.5</v>
      </c>
      <c r="N723" s="40" t="s">
        <v>342</v>
      </c>
      <c r="O723" s="54">
        <v>1252.5</v>
      </c>
      <c r="P723" s="55">
        <v>487.5</v>
      </c>
    </row>
    <row r="724" spans="1:21" ht="14.25" customHeight="1" x14ac:dyDescent="0.15">
      <c r="A724" s="44">
        <v>352</v>
      </c>
      <c r="B724" s="30">
        <v>2</v>
      </c>
      <c r="C724" s="476">
        <v>0.8884552845528455</v>
      </c>
      <c r="D724" s="30">
        <v>6</v>
      </c>
      <c r="E724" s="166">
        <v>0.40108401084010842</v>
      </c>
      <c r="F724" s="48">
        <v>60</v>
      </c>
      <c r="G724" s="50" t="s">
        <v>115</v>
      </c>
      <c r="H724" s="49">
        <v>7840</v>
      </c>
      <c r="I724" s="52">
        <v>1156619520</v>
      </c>
      <c r="J724" s="52">
        <v>147528</v>
      </c>
      <c r="K724" s="12">
        <v>313286400</v>
      </c>
      <c r="L724" s="40" t="s">
        <v>254</v>
      </c>
      <c r="M724" s="53">
        <v>1086</v>
      </c>
      <c r="N724" s="40" t="s">
        <v>347</v>
      </c>
      <c r="O724" s="54">
        <v>1366</v>
      </c>
      <c r="P724" s="55">
        <v>370</v>
      </c>
    </row>
    <row r="725" spans="1:21" ht="14.25" customHeight="1" x14ac:dyDescent="0.15">
      <c r="A725" s="143">
        <v>522</v>
      </c>
      <c r="B725" s="144">
        <v>7</v>
      </c>
      <c r="C725" s="708">
        <v>0.70422535211267601</v>
      </c>
      <c r="D725" s="144">
        <v>9</v>
      </c>
      <c r="E725" s="709">
        <v>0.74457429048414026</v>
      </c>
      <c r="F725" s="147">
        <v>88</v>
      </c>
      <c r="G725" s="148" t="s">
        <v>150</v>
      </c>
      <c r="H725" s="149">
        <v>17600</v>
      </c>
      <c r="I725" s="150">
        <v>2591600000</v>
      </c>
      <c r="J725" s="150">
        <v>147250</v>
      </c>
      <c r="K725" s="151">
        <v>1216688000</v>
      </c>
      <c r="L725" s="122" t="s">
        <v>132</v>
      </c>
      <c r="M725" s="152">
        <v>1187.5</v>
      </c>
      <c r="N725" s="122" t="s">
        <v>328</v>
      </c>
      <c r="O725" s="154">
        <v>1072.5</v>
      </c>
      <c r="P725" s="155">
        <v>557.5</v>
      </c>
      <c r="Q725" s="112"/>
      <c r="R725" s="112"/>
      <c r="S725" s="112"/>
      <c r="T725" s="112"/>
      <c r="U725" s="112"/>
    </row>
    <row r="726" spans="1:21" ht="14.25" customHeight="1" x14ac:dyDescent="0.15">
      <c r="A726" s="143">
        <v>282</v>
      </c>
      <c r="B726" s="144">
        <v>5</v>
      </c>
      <c r="C726" s="710">
        <v>0.97837837837837838</v>
      </c>
      <c r="D726" s="144">
        <v>6</v>
      </c>
      <c r="E726" s="711">
        <v>0.6</v>
      </c>
      <c r="F726" s="147">
        <v>50</v>
      </c>
      <c r="G726" s="148" t="s">
        <v>101</v>
      </c>
      <c r="H726" s="149">
        <v>1720</v>
      </c>
      <c r="I726" s="150">
        <v>252169200</v>
      </c>
      <c r="J726" s="150">
        <v>146610</v>
      </c>
      <c r="K726" s="151">
        <v>96130800</v>
      </c>
      <c r="L726" s="122" t="s">
        <v>254</v>
      </c>
      <c r="M726" s="152">
        <v>1357.5</v>
      </c>
      <c r="N726" s="122" t="s">
        <v>328</v>
      </c>
      <c r="O726" s="154">
        <v>1267.5</v>
      </c>
      <c r="P726" s="155">
        <v>517.5</v>
      </c>
      <c r="Q726" s="112"/>
      <c r="R726" s="112"/>
      <c r="S726" s="112"/>
      <c r="T726" s="112"/>
      <c r="U726" s="112"/>
    </row>
    <row r="727" spans="1:21" ht="14.25" customHeight="1" x14ac:dyDescent="0.15">
      <c r="A727" s="143">
        <v>283</v>
      </c>
      <c r="B727" s="144">
        <v>5</v>
      </c>
      <c r="C727" s="712">
        <v>0.97837837837837838</v>
      </c>
      <c r="D727" s="144">
        <v>8</v>
      </c>
      <c r="E727" s="713">
        <v>0.48695652173913045</v>
      </c>
      <c r="F727" s="147">
        <v>50</v>
      </c>
      <c r="G727" s="148" t="s">
        <v>101</v>
      </c>
      <c r="H727" s="149">
        <v>1720</v>
      </c>
      <c r="I727" s="150">
        <v>252169200</v>
      </c>
      <c r="J727" s="150">
        <v>146610</v>
      </c>
      <c r="K727" s="151">
        <v>78019200</v>
      </c>
      <c r="L727" s="122" t="s">
        <v>254</v>
      </c>
      <c r="M727" s="152">
        <v>1357.5</v>
      </c>
      <c r="N727" s="122" t="s">
        <v>308</v>
      </c>
      <c r="O727" s="154">
        <v>967.5</v>
      </c>
      <c r="P727" s="155">
        <v>420</v>
      </c>
      <c r="Q727" s="112"/>
      <c r="R727" s="112"/>
      <c r="S727" s="112"/>
      <c r="T727" s="112"/>
      <c r="U727" s="112"/>
    </row>
    <row r="728" spans="1:21" ht="14.25" customHeight="1" x14ac:dyDescent="0.15">
      <c r="A728" s="44">
        <v>204</v>
      </c>
      <c r="B728" s="30">
        <v>2</v>
      </c>
      <c r="C728" s="361">
        <v>0.92552301255230129</v>
      </c>
      <c r="D728" s="30">
        <v>3</v>
      </c>
      <c r="E728" s="324">
        <v>0.82568807339449546</v>
      </c>
      <c r="F728" s="48">
        <v>37</v>
      </c>
      <c r="G728" s="50" t="s">
        <v>84</v>
      </c>
      <c r="H728" s="49">
        <v>8968</v>
      </c>
      <c r="I728" s="52">
        <v>1314215560</v>
      </c>
      <c r="J728" s="52">
        <v>146545</v>
      </c>
      <c r="K728" s="12">
        <v>534717000</v>
      </c>
      <c r="L728" s="40" t="s">
        <v>108</v>
      </c>
      <c r="M728" s="53">
        <v>1187.5</v>
      </c>
      <c r="N728" s="40" t="s">
        <v>347</v>
      </c>
      <c r="O728" s="54">
        <v>1382.5</v>
      </c>
      <c r="P728" s="55">
        <v>562.5</v>
      </c>
    </row>
    <row r="729" spans="1:21" ht="14.25" customHeight="1" x14ac:dyDescent="0.15">
      <c r="A729" s="143">
        <v>811</v>
      </c>
      <c r="B729" s="144">
        <v>9</v>
      </c>
      <c r="C729" s="714">
        <v>0.69444444444444442</v>
      </c>
      <c r="D729" s="144">
        <v>6</v>
      </c>
      <c r="E729" s="715">
        <v>0.82592592592592595</v>
      </c>
      <c r="F729" s="147">
        <v>137</v>
      </c>
      <c r="G729" s="148" t="s">
        <v>212</v>
      </c>
      <c r="H729" s="149">
        <v>20540</v>
      </c>
      <c r="I729" s="150">
        <v>3003975000</v>
      </c>
      <c r="J729" s="150">
        <v>146250</v>
      </c>
      <c r="K729" s="151">
        <v>1786363800</v>
      </c>
      <c r="L729" s="122" t="s">
        <v>256</v>
      </c>
      <c r="M729" s="152">
        <v>937.5</v>
      </c>
      <c r="N729" s="122" t="s">
        <v>288</v>
      </c>
      <c r="O729" s="154">
        <v>922.5</v>
      </c>
      <c r="P729" s="155">
        <v>557.5</v>
      </c>
      <c r="Q729" s="112"/>
      <c r="R729" s="112"/>
      <c r="S729" s="112"/>
      <c r="T729" s="112"/>
      <c r="U729" s="112"/>
    </row>
    <row r="730" spans="1:21" ht="14.25" customHeight="1" x14ac:dyDescent="0.15">
      <c r="A730" s="44">
        <v>729</v>
      </c>
      <c r="B730" s="30">
        <v>4</v>
      </c>
      <c r="C730" s="141">
        <v>0.7493333333333333</v>
      </c>
      <c r="D730" s="30">
        <v>2</v>
      </c>
      <c r="E730" s="482">
        <v>0.98611111111111116</v>
      </c>
      <c r="F730" s="48">
        <v>120</v>
      </c>
      <c r="G730" s="50" t="s">
        <v>193</v>
      </c>
      <c r="H730" s="49">
        <v>7680</v>
      </c>
      <c r="I730" s="52">
        <v>1122201600</v>
      </c>
      <c r="J730" s="52">
        <v>146120</v>
      </c>
      <c r="K730" s="12">
        <v>567091200</v>
      </c>
      <c r="L730" s="107" t="s">
        <v>259</v>
      </c>
      <c r="M730" s="53">
        <v>1080</v>
      </c>
      <c r="N730" s="40" t="s">
        <v>310</v>
      </c>
      <c r="O730" s="54">
        <v>1124</v>
      </c>
      <c r="P730" s="55">
        <v>568</v>
      </c>
    </row>
    <row r="731" spans="1:21" ht="14.25" customHeight="1" x14ac:dyDescent="0.15">
      <c r="A731" s="44">
        <v>555</v>
      </c>
      <c r="B731" s="30">
        <v>5</v>
      </c>
      <c r="C731" s="66">
        <v>0.6558778625954198</v>
      </c>
      <c r="D731" s="30">
        <v>3</v>
      </c>
      <c r="E731" s="203">
        <v>0.88631297369594297</v>
      </c>
      <c r="F731" s="48">
        <v>92</v>
      </c>
      <c r="G731" s="50" t="s">
        <v>159</v>
      </c>
      <c r="H731" s="49">
        <v>4920</v>
      </c>
      <c r="I731" s="52">
        <v>718634880</v>
      </c>
      <c r="J731" s="52">
        <v>146064</v>
      </c>
      <c r="K731" s="12">
        <v>332552640</v>
      </c>
      <c r="L731" s="40" t="s">
        <v>244</v>
      </c>
      <c r="M731" s="53">
        <v>994</v>
      </c>
      <c r="N731" s="40" t="s">
        <v>281</v>
      </c>
      <c r="O731" s="54">
        <v>1074</v>
      </c>
      <c r="P731" s="55">
        <v>497</v>
      </c>
    </row>
    <row r="732" spans="1:21" ht="14.25" customHeight="1" x14ac:dyDescent="0.15">
      <c r="A732" s="44">
        <v>217</v>
      </c>
      <c r="B732" s="30">
        <v>5</v>
      </c>
      <c r="C732" s="105">
        <v>0.79045092838196285</v>
      </c>
      <c r="D732" s="30">
        <v>4</v>
      </c>
      <c r="E732" s="109">
        <v>0.86855482933914308</v>
      </c>
      <c r="F732" s="48">
        <v>39</v>
      </c>
      <c r="G732" s="50" t="s">
        <v>87</v>
      </c>
      <c r="H732" s="49">
        <v>12420</v>
      </c>
      <c r="I732" s="52">
        <v>1813568400</v>
      </c>
      <c r="J732" s="52">
        <v>146020</v>
      </c>
      <c r="K732" s="12">
        <v>727861680</v>
      </c>
      <c r="L732" s="40" t="s">
        <v>273</v>
      </c>
      <c r="M732" s="53">
        <v>1152</v>
      </c>
      <c r="N732" s="40" t="s">
        <v>347</v>
      </c>
      <c r="O732" s="54">
        <v>1490</v>
      </c>
      <c r="P732" s="55">
        <v>598</v>
      </c>
    </row>
    <row r="733" spans="1:21" ht="14.25" customHeight="1" x14ac:dyDescent="0.15">
      <c r="A733" s="44">
        <v>431</v>
      </c>
      <c r="B733" s="30">
        <v>2</v>
      </c>
      <c r="C733" s="454">
        <v>0.98321428571428571</v>
      </c>
      <c r="D733" s="30">
        <v>4</v>
      </c>
      <c r="E733" s="79">
        <v>0.83695014662756595</v>
      </c>
      <c r="F733" s="48">
        <v>74</v>
      </c>
      <c r="G733" s="50" t="s">
        <v>130</v>
      </c>
      <c r="H733" s="49">
        <v>9440</v>
      </c>
      <c r="I733" s="52">
        <v>1377380960</v>
      </c>
      <c r="J733" s="52">
        <v>145909</v>
      </c>
      <c r="K733" s="12">
        <v>713956640</v>
      </c>
      <c r="L733" s="40" t="s">
        <v>259</v>
      </c>
      <c r="M733" s="53">
        <v>1080</v>
      </c>
      <c r="N733" s="40" t="s">
        <v>309</v>
      </c>
      <c r="O733" s="54">
        <v>1376.5</v>
      </c>
      <c r="P733" s="55">
        <v>713.5</v>
      </c>
    </row>
    <row r="734" spans="1:21" ht="14.25" customHeight="1" x14ac:dyDescent="0.15">
      <c r="A734" s="44">
        <v>173</v>
      </c>
      <c r="B734" s="30">
        <v>3</v>
      </c>
      <c r="C734" s="584">
        <v>0.7812960235640648</v>
      </c>
      <c r="D734" s="30">
        <v>1</v>
      </c>
      <c r="E734" s="47">
        <v>1</v>
      </c>
      <c r="F734" s="48">
        <v>32</v>
      </c>
      <c r="G734" s="50" t="s">
        <v>78</v>
      </c>
      <c r="H734" s="49">
        <v>8648</v>
      </c>
      <c r="I734" s="52">
        <v>1261635100</v>
      </c>
      <c r="J734" s="52">
        <v>145887.5</v>
      </c>
      <c r="K734" s="12">
        <v>574335300</v>
      </c>
      <c r="L734" s="40" t="s">
        <v>250</v>
      </c>
      <c r="M734" s="53">
        <v>860</v>
      </c>
      <c r="N734" s="40" t="s">
        <v>208</v>
      </c>
      <c r="O734" s="54">
        <v>1326.25</v>
      </c>
      <c r="P734" s="55">
        <v>603.75</v>
      </c>
    </row>
    <row r="735" spans="1:21" ht="14.25" customHeight="1" x14ac:dyDescent="0.15">
      <c r="A735" s="44">
        <v>154</v>
      </c>
      <c r="B735" s="30">
        <v>4</v>
      </c>
      <c r="C735" s="443">
        <v>0.85655375552282764</v>
      </c>
      <c r="D735" s="30">
        <v>6</v>
      </c>
      <c r="E735" s="410">
        <v>0.70235546038543895</v>
      </c>
      <c r="F735" s="48">
        <v>29</v>
      </c>
      <c r="G735" s="50" t="s">
        <v>74</v>
      </c>
      <c r="H735" s="49">
        <v>11440</v>
      </c>
      <c r="I735" s="52">
        <v>1663376000</v>
      </c>
      <c r="J735" s="52">
        <v>145400</v>
      </c>
      <c r="K735" s="12">
        <v>469040000</v>
      </c>
      <c r="L735" s="40" t="s">
        <v>102</v>
      </c>
      <c r="M735" s="53">
        <v>1200</v>
      </c>
      <c r="N735" s="40" t="s">
        <v>347</v>
      </c>
      <c r="O735" s="54">
        <v>1454</v>
      </c>
      <c r="P735" s="55">
        <v>410</v>
      </c>
    </row>
    <row r="736" spans="1:21" ht="14.25" customHeight="1" x14ac:dyDescent="0.15">
      <c r="A736" s="44">
        <v>117</v>
      </c>
      <c r="B736" s="30">
        <v>5</v>
      </c>
      <c r="C736" s="589">
        <v>0.76435935198821792</v>
      </c>
      <c r="D736" s="30">
        <v>6</v>
      </c>
      <c r="E736" s="716">
        <v>0.58348623853211012</v>
      </c>
      <c r="F736" s="48">
        <v>23</v>
      </c>
      <c r="G736" s="50" t="s">
        <v>68</v>
      </c>
      <c r="H736" s="49">
        <v>7840</v>
      </c>
      <c r="I736" s="52">
        <v>1139308800</v>
      </c>
      <c r="J736" s="52">
        <v>145320</v>
      </c>
      <c r="K736" s="12">
        <v>349036800</v>
      </c>
      <c r="L736" s="40" t="s">
        <v>271</v>
      </c>
      <c r="M736" s="53">
        <v>1297.5</v>
      </c>
      <c r="N736" s="40" t="s">
        <v>280</v>
      </c>
      <c r="O736" s="54">
        <v>760</v>
      </c>
      <c r="P736" s="55">
        <v>397.5</v>
      </c>
    </row>
    <row r="737" spans="1:21" ht="14.25" customHeight="1" x14ac:dyDescent="0.15">
      <c r="A737" s="44">
        <v>347</v>
      </c>
      <c r="B737" s="30">
        <v>3</v>
      </c>
      <c r="C737" s="239">
        <v>0.87398373983739841</v>
      </c>
      <c r="D737" s="30">
        <v>2</v>
      </c>
      <c r="E737" s="224">
        <v>0.92818428184281843</v>
      </c>
      <c r="F737" s="48">
        <v>60</v>
      </c>
      <c r="G737" s="50" t="s">
        <v>115</v>
      </c>
      <c r="H737" s="49">
        <v>7840</v>
      </c>
      <c r="I737" s="52">
        <v>1137780000</v>
      </c>
      <c r="J737" s="52">
        <v>145125</v>
      </c>
      <c r="K737" s="12">
        <v>725004000</v>
      </c>
      <c r="L737" s="40" t="s">
        <v>272</v>
      </c>
      <c r="M737" s="53">
        <v>1343.75</v>
      </c>
      <c r="N737" s="40" t="s">
        <v>301</v>
      </c>
      <c r="O737" s="54">
        <v>1200</v>
      </c>
      <c r="P737" s="55">
        <v>856.25</v>
      </c>
    </row>
    <row r="738" spans="1:21" ht="14.25" customHeight="1" x14ac:dyDescent="0.15">
      <c r="A738" s="44">
        <v>348</v>
      </c>
      <c r="B738" s="30">
        <v>3</v>
      </c>
      <c r="C738" s="124">
        <v>0.87398373983739841</v>
      </c>
      <c r="D738" s="30">
        <v>3</v>
      </c>
      <c r="E738" s="717">
        <v>0.86314363143631434</v>
      </c>
      <c r="F738" s="48">
        <v>60</v>
      </c>
      <c r="G738" s="50" t="s">
        <v>115</v>
      </c>
      <c r="H738" s="49">
        <v>7840</v>
      </c>
      <c r="I738" s="52">
        <v>1137780000</v>
      </c>
      <c r="J738" s="52">
        <v>145125</v>
      </c>
      <c r="K738" s="12">
        <v>674200800</v>
      </c>
      <c r="L738" s="40" t="s">
        <v>272</v>
      </c>
      <c r="M738" s="53">
        <v>1343.75</v>
      </c>
      <c r="N738" s="40" t="s">
        <v>328</v>
      </c>
      <c r="O738" s="54">
        <v>1133.75</v>
      </c>
      <c r="P738" s="55">
        <v>796.25</v>
      </c>
    </row>
    <row r="739" spans="1:21" ht="14.25" customHeight="1" x14ac:dyDescent="0.15">
      <c r="A739" s="44">
        <v>644</v>
      </c>
      <c r="B739" s="30">
        <v>6</v>
      </c>
      <c r="C739" s="718">
        <v>0.70886075949367089</v>
      </c>
      <c r="D739" s="30">
        <v>6</v>
      </c>
      <c r="E739" s="719">
        <v>0.69333333333333336</v>
      </c>
      <c r="F739" s="48">
        <v>107</v>
      </c>
      <c r="G739" s="50" t="s">
        <v>177</v>
      </c>
      <c r="H739" s="49">
        <v>20400</v>
      </c>
      <c r="I739" s="52">
        <v>2955960000</v>
      </c>
      <c r="J739" s="52">
        <v>144900</v>
      </c>
      <c r="K739" s="12">
        <v>1463904000</v>
      </c>
      <c r="L739" s="40" t="s">
        <v>267</v>
      </c>
      <c r="M739" s="53">
        <v>830</v>
      </c>
      <c r="N739" s="40" t="s">
        <v>317</v>
      </c>
      <c r="O739" s="54">
        <v>1050</v>
      </c>
      <c r="P739" s="55">
        <v>520</v>
      </c>
    </row>
    <row r="740" spans="1:21" ht="14.25" customHeight="1" x14ac:dyDescent="0.15">
      <c r="A740" s="143">
        <v>218</v>
      </c>
      <c r="B740" s="144">
        <v>6</v>
      </c>
      <c r="C740" s="720">
        <v>0.78315649867374004</v>
      </c>
      <c r="D740" s="144">
        <v>2</v>
      </c>
      <c r="E740" s="193">
        <v>0.96986201888162671</v>
      </c>
      <c r="F740" s="147">
        <v>39</v>
      </c>
      <c r="G740" s="148" t="s">
        <v>87</v>
      </c>
      <c r="H740" s="149">
        <v>12420</v>
      </c>
      <c r="I740" s="150">
        <v>1796832450</v>
      </c>
      <c r="J740" s="150">
        <v>144672.5</v>
      </c>
      <c r="K740" s="151">
        <v>812758590</v>
      </c>
      <c r="L740" s="122" t="s">
        <v>273</v>
      </c>
      <c r="M740" s="152">
        <v>1152</v>
      </c>
      <c r="N740" s="122" t="s">
        <v>324</v>
      </c>
      <c r="O740" s="154">
        <v>1476.25</v>
      </c>
      <c r="P740" s="155">
        <v>667.75</v>
      </c>
      <c r="Q740" s="112"/>
      <c r="R740" s="112"/>
      <c r="S740" s="112"/>
      <c r="T740" s="112"/>
      <c r="U740" s="112"/>
    </row>
    <row r="741" spans="1:21" ht="14.25" customHeight="1" x14ac:dyDescent="0.15">
      <c r="A741" s="44">
        <v>358</v>
      </c>
      <c r="B741" s="30">
        <v>5</v>
      </c>
      <c r="C741" s="202">
        <v>0.75193133047210303</v>
      </c>
      <c r="D741" s="30">
        <v>5</v>
      </c>
      <c r="E741" s="203">
        <v>0.42585365853658536</v>
      </c>
      <c r="F741" s="48">
        <v>61</v>
      </c>
      <c r="G741" s="50" t="s">
        <v>116</v>
      </c>
      <c r="H741" s="49">
        <v>17160</v>
      </c>
      <c r="I741" s="52">
        <v>2480306400</v>
      </c>
      <c r="J741" s="52">
        <v>144540</v>
      </c>
      <c r="K741" s="12">
        <v>988724880</v>
      </c>
      <c r="L741" s="40" t="s">
        <v>254</v>
      </c>
      <c r="M741" s="53">
        <v>1086</v>
      </c>
      <c r="N741" s="40" t="s">
        <v>301</v>
      </c>
      <c r="O741" s="54">
        <v>1095</v>
      </c>
      <c r="P741" s="55">
        <v>436.5</v>
      </c>
    </row>
    <row r="742" spans="1:21" ht="14.25" customHeight="1" x14ac:dyDescent="0.15">
      <c r="A742" s="44">
        <v>232</v>
      </c>
      <c r="B742" s="30">
        <v>1</v>
      </c>
      <c r="C742" s="45">
        <v>1</v>
      </c>
      <c r="D742" s="30">
        <v>4</v>
      </c>
      <c r="E742" s="47">
        <v>0.81684210526315792</v>
      </c>
      <c r="F742" s="48">
        <v>41</v>
      </c>
      <c r="G742" s="50" t="s">
        <v>89</v>
      </c>
      <c r="H742" s="49">
        <v>7200</v>
      </c>
      <c r="I742" s="52">
        <v>1039420800</v>
      </c>
      <c r="J742" s="52">
        <v>144364</v>
      </c>
      <c r="K742" s="12">
        <v>307296000</v>
      </c>
      <c r="L742" s="40" t="s">
        <v>102</v>
      </c>
      <c r="M742" s="53">
        <v>1200</v>
      </c>
      <c r="N742" s="40" t="s">
        <v>208</v>
      </c>
      <c r="O742" s="54">
        <v>1640.5</v>
      </c>
      <c r="P742" s="55">
        <v>485</v>
      </c>
    </row>
    <row r="743" spans="1:21" ht="14.25" customHeight="1" x14ac:dyDescent="0.15">
      <c r="A743" s="44">
        <v>514</v>
      </c>
      <c r="B743" s="30">
        <v>4</v>
      </c>
      <c r="C743" s="45">
        <v>0.81677704194260481</v>
      </c>
      <c r="D743" s="30">
        <v>6</v>
      </c>
      <c r="E743" s="721">
        <v>0.60952380952380958</v>
      </c>
      <c r="F743" s="48">
        <v>86</v>
      </c>
      <c r="G743" s="50" t="s">
        <v>147</v>
      </c>
      <c r="H743" s="49">
        <v>17940</v>
      </c>
      <c r="I743" s="52">
        <v>2588742000</v>
      </c>
      <c r="J743" s="52">
        <v>144300</v>
      </c>
      <c r="K743" s="12">
        <v>746304000</v>
      </c>
      <c r="L743" s="107" t="s">
        <v>251</v>
      </c>
      <c r="M743" s="53">
        <v>1000</v>
      </c>
      <c r="N743" s="40" t="s">
        <v>305</v>
      </c>
      <c r="O743" s="54">
        <v>1387.5</v>
      </c>
      <c r="P743" s="55">
        <v>400</v>
      </c>
    </row>
    <row r="744" spans="1:21" ht="14.25" customHeight="1" x14ac:dyDescent="0.15">
      <c r="A744" s="44">
        <v>622</v>
      </c>
      <c r="B744" s="30">
        <v>1</v>
      </c>
      <c r="C744" s="45">
        <v>1</v>
      </c>
      <c r="D744" s="30">
        <v>3</v>
      </c>
      <c r="E744" s="47">
        <v>0.87681159420289856</v>
      </c>
      <c r="F744" s="48">
        <v>104</v>
      </c>
      <c r="G744" s="50" t="s">
        <v>174</v>
      </c>
      <c r="H744" s="49">
        <v>15000</v>
      </c>
      <c r="I744" s="52">
        <v>2161125000</v>
      </c>
      <c r="J744" s="52">
        <v>144075</v>
      </c>
      <c r="K744" s="12">
        <v>1157062500</v>
      </c>
      <c r="L744" s="40" t="s">
        <v>270</v>
      </c>
      <c r="M744" s="53">
        <v>1387.5</v>
      </c>
      <c r="N744" s="40" t="s">
        <v>327</v>
      </c>
      <c r="O744" s="54">
        <v>1412.5</v>
      </c>
      <c r="P744" s="55">
        <v>756.25</v>
      </c>
    </row>
    <row r="745" spans="1:21" ht="14.25" customHeight="1" x14ac:dyDescent="0.15">
      <c r="A745" s="44">
        <v>380</v>
      </c>
      <c r="B745" s="30">
        <v>5</v>
      </c>
      <c r="C745" s="45">
        <v>0.85152838427947597</v>
      </c>
      <c r="D745" s="30">
        <v>2</v>
      </c>
      <c r="E745" s="162">
        <v>0.97014925373134331</v>
      </c>
      <c r="F745" s="48">
        <v>66</v>
      </c>
      <c r="G745" s="50" t="s">
        <v>121</v>
      </c>
      <c r="H745" s="49">
        <v>13440</v>
      </c>
      <c r="I745" s="52">
        <v>1932840000</v>
      </c>
      <c r="J745" s="52">
        <v>143812.5</v>
      </c>
      <c r="K745" s="12">
        <v>773136000</v>
      </c>
      <c r="L745" s="40" t="s">
        <v>246</v>
      </c>
      <c r="M745" s="53">
        <v>1037.5</v>
      </c>
      <c r="N745" s="40" t="s">
        <v>303</v>
      </c>
      <c r="O745" s="54">
        <v>1218.75</v>
      </c>
      <c r="P745" s="55">
        <v>487.5</v>
      </c>
    </row>
    <row r="746" spans="1:21" ht="14.25" customHeight="1" x14ac:dyDescent="0.15">
      <c r="A746" s="44">
        <v>284</v>
      </c>
      <c r="B746" s="30">
        <v>7</v>
      </c>
      <c r="C746" s="393">
        <v>0.95747747747747747</v>
      </c>
      <c r="D746" s="30">
        <v>5</v>
      </c>
      <c r="E746" s="341">
        <v>0.69507246376811593</v>
      </c>
      <c r="F746" s="48">
        <v>50</v>
      </c>
      <c r="G746" s="50" t="s">
        <v>101</v>
      </c>
      <c r="H746" s="49">
        <v>1720</v>
      </c>
      <c r="I746" s="52">
        <v>246782160</v>
      </c>
      <c r="J746" s="52">
        <v>143478</v>
      </c>
      <c r="K746" s="12">
        <v>111363120</v>
      </c>
      <c r="L746" s="40" t="s">
        <v>258</v>
      </c>
      <c r="M746" s="53">
        <v>1200</v>
      </c>
      <c r="N746" s="40" t="s">
        <v>286</v>
      </c>
      <c r="O746" s="54">
        <v>1328.5</v>
      </c>
      <c r="P746" s="55">
        <v>599.5</v>
      </c>
    </row>
    <row r="747" spans="1:21" ht="14.25" customHeight="1" x14ac:dyDescent="0.15">
      <c r="A747" s="44">
        <v>357</v>
      </c>
      <c r="B747" s="30">
        <v>6</v>
      </c>
      <c r="C747" s="45">
        <v>0.74575107296137344</v>
      </c>
      <c r="D747" s="30">
        <v>6</v>
      </c>
      <c r="E747" s="47">
        <v>0.40390243902439027</v>
      </c>
      <c r="F747" s="48">
        <v>61</v>
      </c>
      <c r="G747" s="50" t="s">
        <v>116</v>
      </c>
      <c r="H747" s="49">
        <v>17160</v>
      </c>
      <c r="I747" s="52">
        <v>2459920320</v>
      </c>
      <c r="J747" s="52">
        <v>143352</v>
      </c>
      <c r="K747" s="12">
        <v>937759680</v>
      </c>
      <c r="L747" s="40" t="s">
        <v>254</v>
      </c>
      <c r="M747" s="53">
        <v>1086</v>
      </c>
      <c r="N747" s="40" t="s">
        <v>328</v>
      </c>
      <c r="O747" s="54">
        <v>1014</v>
      </c>
      <c r="P747" s="55">
        <v>414</v>
      </c>
    </row>
    <row r="748" spans="1:21" ht="14.25" customHeight="1" x14ac:dyDescent="0.15">
      <c r="A748" s="44">
        <v>823</v>
      </c>
      <c r="B748" s="30">
        <v>4</v>
      </c>
      <c r="C748" s="45">
        <v>0.72399999999999998</v>
      </c>
      <c r="D748" s="30">
        <v>4</v>
      </c>
      <c r="E748" s="131">
        <v>0.90702179176755449</v>
      </c>
      <c r="F748" s="48">
        <v>138</v>
      </c>
      <c r="G748" s="50" t="s">
        <v>213</v>
      </c>
      <c r="H748" s="49">
        <v>11200</v>
      </c>
      <c r="I748" s="52">
        <v>1605542400</v>
      </c>
      <c r="J748" s="52">
        <v>143352</v>
      </c>
      <c r="K748" s="12">
        <v>692260800</v>
      </c>
      <c r="L748" s="40" t="s">
        <v>254</v>
      </c>
      <c r="M748" s="53">
        <v>1086</v>
      </c>
      <c r="N748" s="40" t="s">
        <v>307</v>
      </c>
      <c r="O748" s="54">
        <v>1072</v>
      </c>
      <c r="P748" s="55">
        <v>468.25</v>
      </c>
    </row>
    <row r="749" spans="1:21" ht="14.25" customHeight="1" x14ac:dyDescent="0.15">
      <c r="A749" s="44">
        <v>824</v>
      </c>
      <c r="B749" s="30">
        <v>4</v>
      </c>
      <c r="C749" s="196">
        <v>0.72399999999999998</v>
      </c>
      <c r="D749" s="30">
        <v>6</v>
      </c>
      <c r="E749" s="324">
        <v>0.83292978208232449</v>
      </c>
      <c r="F749" s="48">
        <v>138</v>
      </c>
      <c r="G749" s="50" t="s">
        <v>213</v>
      </c>
      <c r="H749" s="49">
        <v>11200</v>
      </c>
      <c r="I749" s="52">
        <v>1605542400</v>
      </c>
      <c r="J749" s="52">
        <v>143352</v>
      </c>
      <c r="K749" s="12">
        <v>635712000</v>
      </c>
      <c r="L749" s="40" t="s">
        <v>254</v>
      </c>
      <c r="M749" s="53">
        <v>1086</v>
      </c>
      <c r="N749" s="40" t="s">
        <v>333</v>
      </c>
      <c r="O749" s="54">
        <v>1081</v>
      </c>
      <c r="P749" s="55">
        <v>430</v>
      </c>
    </row>
    <row r="750" spans="1:21" ht="14.25" customHeight="1" x14ac:dyDescent="0.15">
      <c r="A750" s="44">
        <v>825</v>
      </c>
      <c r="B750" s="30">
        <v>4</v>
      </c>
      <c r="C750" s="136">
        <v>0.72399999999999998</v>
      </c>
      <c r="D750" s="30">
        <v>5</v>
      </c>
      <c r="E750" s="47">
        <v>0.83389830508474572</v>
      </c>
      <c r="F750" s="48">
        <v>138</v>
      </c>
      <c r="G750" s="50" t="s">
        <v>213</v>
      </c>
      <c r="H750" s="49">
        <v>11200</v>
      </c>
      <c r="I750" s="52">
        <v>1605542400</v>
      </c>
      <c r="J750" s="52">
        <v>143352</v>
      </c>
      <c r="K750" s="12">
        <v>636451200</v>
      </c>
      <c r="L750" s="40" t="s">
        <v>254</v>
      </c>
      <c r="M750" s="53">
        <v>1086</v>
      </c>
      <c r="N750" s="40" t="s">
        <v>308</v>
      </c>
      <c r="O750" s="54">
        <v>1003.5</v>
      </c>
      <c r="P750" s="55">
        <v>430.5</v>
      </c>
    </row>
    <row r="751" spans="1:21" ht="14.25" customHeight="1" x14ac:dyDescent="0.15">
      <c r="A751" s="44">
        <v>524</v>
      </c>
      <c r="B751" s="30">
        <v>8</v>
      </c>
      <c r="C751" s="45">
        <v>0.68495181616011858</v>
      </c>
      <c r="D751" s="30">
        <v>5</v>
      </c>
      <c r="E751" s="319">
        <v>0.87145242070116857</v>
      </c>
      <c r="F751" s="48">
        <v>88</v>
      </c>
      <c r="G751" s="50" t="s">
        <v>150</v>
      </c>
      <c r="H751" s="49">
        <v>17600</v>
      </c>
      <c r="I751" s="52">
        <v>2520672000</v>
      </c>
      <c r="J751" s="52">
        <v>143220</v>
      </c>
      <c r="K751" s="12">
        <v>1424016000</v>
      </c>
      <c r="L751" s="40" t="s">
        <v>270</v>
      </c>
      <c r="M751" s="53">
        <v>1110</v>
      </c>
      <c r="N751" s="40" t="s">
        <v>282</v>
      </c>
      <c r="O751" s="54">
        <v>1155</v>
      </c>
      <c r="P751" s="55">
        <v>652.5</v>
      </c>
    </row>
    <row r="752" spans="1:21" ht="14.25" customHeight="1" x14ac:dyDescent="0.15">
      <c r="A752" s="44">
        <v>581</v>
      </c>
      <c r="B752" s="30">
        <v>4</v>
      </c>
      <c r="C752" s="62">
        <v>0.84420567920184186</v>
      </c>
      <c r="D752" s="30">
        <v>2</v>
      </c>
      <c r="E752" s="415">
        <v>0.96212121212121215</v>
      </c>
      <c r="F752" s="48">
        <v>96</v>
      </c>
      <c r="G752" s="50" t="s">
        <v>166</v>
      </c>
      <c r="H752" s="49">
        <v>16800</v>
      </c>
      <c r="I752" s="52">
        <v>2402400000</v>
      </c>
      <c r="J752" s="52">
        <v>143000</v>
      </c>
      <c r="K752" s="12">
        <v>1386840000</v>
      </c>
      <c r="L752" s="40" t="s">
        <v>62</v>
      </c>
      <c r="M752" s="53">
        <v>1237.5</v>
      </c>
      <c r="N752" s="40" t="s">
        <v>306</v>
      </c>
      <c r="O752" s="54">
        <v>1375</v>
      </c>
      <c r="P752" s="55">
        <v>793.75</v>
      </c>
    </row>
    <row r="753" spans="1:16" ht="14.25" customHeight="1" x14ac:dyDescent="0.15">
      <c r="A753" s="44">
        <v>174</v>
      </c>
      <c r="B753" s="30">
        <v>4</v>
      </c>
      <c r="C753" s="589">
        <v>0.76435935198821792</v>
      </c>
      <c r="D753" s="30">
        <v>6</v>
      </c>
      <c r="E753" s="607">
        <v>0.73291925465838514</v>
      </c>
      <c r="F753" s="48">
        <v>32</v>
      </c>
      <c r="G753" s="50" t="s">
        <v>78</v>
      </c>
      <c r="H753" s="49">
        <v>8648</v>
      </c>
      <c r="I753" s="52">
        <v>1234285800</v>
      </c>
      <c r="J753" s="52">
        <v>142725</v>
      </c>
      <c r="K753" s="12">
        <v>420941400</v>
      </c>
      <c r="L753" s="40" t="s">
        <v>271</v>
      </c>
      <c r="M753" s="53">
        <v>1297.5</v>
      </c>
      <c r="N753" s="40" t="s">
        <v>344</v>
      </c>
      <c r="O753" s="54">
        <v>1075</v>
      </c>
      <c r="P753" s="55">
        <v>442.5</v>
      </c>
    </row>
    <row r="754" spans="1:16" ht="14.25" customHeight="1" x14ac:dyDescent="0.15">
      <c r="A754" s="44">
        <v>416</v>
      </c>
      <c r="B754" s="30">
        <v>1</v>
      </c>
      <c r="C754" s="722">
        <v>1</v>
      </c>
      <c r="D754" s="30">
        <v>2</v>
      </c>
      <c r="E754" s="723">
        <v>0.95138888888888884</v>
      </c>
      <c r="F754" s="48">
        <v>72</v>
      </c>
      <c r="G754" s="50" t="s">
        <v>128</v>
      </c>
      <c r="H754" s="49">
        <v>10880</v>
      </c>
      <c r="I754" s="52">
        <v>1549720000</v>
      </c>
      <c r="J754" s="52">
        <v>142437.5</v>
      </c>
      <c r="K754" s="12">
        <v>987496000</v>
      </c>
      <c r="L754" s="40" t="s">
        <v>272</v>
      </c>
      <c r="M754" s="53">
        <v>1343.75</v>
      </c>
      <c r="N754" s="40" t="s">
        <v>301</v>
      </c>
      <c r="O754" s="54">
        <v>1200</v>
      </c>
      <c r="P754" s="55">
        <v>856.25</v>
      </c>
    </row>
    <row r="755" spans="1:16" ht="14.25" customHeight="1" x14ac:dyDescent="0.15">
      <c r="A755" s="44">
        <v>417</v>
      </c>
      <c r="B755" s="30">
        <v>1</v>
      </c>
      <c r="C755" s="45">
        <v>1</v>
      </c>
      <c r="D755" s="30">
        <v>1</v>
      </c>
      <c r="E755" s="47">
        <v>1</v>
      </c>
      <c r="F755" s="48">
        <v>72</v>
      </c>
      <c r="G755" s="50" t="s">
        <v>128</v>
      </c>
      <c r="H755" s="49">
        <v>10880</v>
      </c>
      <c r="I755" s="52">
        <v>1549720000</v>
      </c>
      <c r="J755" s="52">
        <v>142437.5</v>
      </c>
      <c r="K755" s="12">
        <v>1037952000</v>
      </c>
      <c r="L755" s="40" t="s">
        <v>272</v>
      </c>
      <c r="M755" s="53">
        <v>1343.75</v>
      </c>
      <c r="N755" s="40" t="s">
        <v>334</v>
      </c>
      <c r="O755" s="54">
        <v>1231.25</v>
      </c>
      <c r="P755" s="55">
        <v>900</v>
      </c>
    </row>
    <row r="756" spans="1:16" ht="14.25" customHeight="1" x14ac:dyDescent="0.15">
      <c r="A756" s="44">
        <v>418</v>
      </c>
      <c r="B756" s="30">
        <v>1</v>
      </c>
      <c r="C756" s="724">
        <v>1</v>
      </c>
      <c r="D756" s="30">
        <v>3</v>
      </c>
      <c r="E756" s="383">
        <v>0.68055555555555558</v>
      </c>
      <c r="F756" s="48">
        <v>72</v>
      </c>
      <c r="G756" s="50" t="s">
        <v>128</v>
      </c>
      <c r="H756" s="49">
        <v>10880</v>
      </c>
      <c r="I756" s="52">
        <v>1549720000</v>
      </c>
      <c r="J756" s="52">
        <v>142437.5</v>
      </c>
      <c r="K756" s="12">
        <v>706384000</v>
      </c>
      <c r="L756" s="40" t="s">
        <v>272</v>
      </c>
      <c r="M756" s="53">
        <v>1343.75</v>
      </c>
      <c r="N756" s="40" t="s">
        <v>280</v>
      </c>
      <c r="O756" s="54">
        <v>812.5</v>
      </c>
      <c r="P756" s="55">
        <v>612.5</v>
      </c>
    </row>
    <row r="757" spans="1:16" ht="14.25" customHeight="1" x14ac:dyDescent="0.15">
      <c r="A757" s="44">
        <v>728</v>
      </c>
      <c r="B757" s="30">
        <v>5</v>
      </c>
      <c r="C757" s="45">
        <v>0.72799999999999998</v>
      </c>
      <c r="D757" s="30">
        <v>1</v>
      </c>
      <c r="E757" s="131">
        <v>1</v>
      </c>
      <c r="F757" s="48">
        <v>120</v>
      </c>
      <c r="G757" s="50" t="s">
        <v>193</v>
      </c>
      <c r="H757" s="49">
        <v>7680</v>
      </c>
      <c r="I757" s="52">
        <v>1090252800</v>
      </c>
      <c r="J757" s="52">
        <v>141960</v>
      </c>
      <c r="K757" s="12">
        <v>575078400</v>
      </c>
      <c r="L757" s="107" t="s">
        <v>259</v>
      </c>
      <c r="M757" s="53">
        <v>1080</v>
      </c>
      <c r="N757" s="40" t="s">
        <v>301</v>
      </c>
      <c r="O757" s="54">
        <v>1092</v>
      </c>
      <c r="P757" s="55">
        <v>576</v>
      </c>
    </row>
    <row r="758" spans="1:16" ht="14.25" customHeight="1" x14ac:dyDescent="0.15">
      <c r="A758" s="44">
        <v>84</v>
      </c>
      <c r="B758" s="30">
        <v>4</v>
      </c>
      <c r="C758" s="725">
        <v>0.75187969924812026</v>
      </c>
      <c r="D758" s="30">
        <v>4</v>
      </c>
      <c r="E758" s="723">
        <v>0.8784313725490196</v>
      </c>
      <c r="F758" s="48">
        <v>17</v>
      </c>
      <c r="G758" s="50" t="s">
        <v>55</v>
      </c>
      <c r="H758" s="49">
        <v>15372</v>
      </c>
      <c r="I758" s="52">
        <v>2178981000</v>
      </c>
      <c r="J758" s="52">
        <v>141750</v>
      </c>
      <c r="K758" s="12">
        <v>1084648320</v>
      </c>
      <c r="L758" s="40" t="s">
        <v>139</v>
      </c>
      <c r="M758" s="53">
        <v>1125</v>
      </c>
      <c r="N758" s="40" t="s">
        <v>318</v>
      </c>
      <c r="O758" s="54">
        <v>915</v>
      </c>
      <c r="P758" s="55">
        <v>560</v>
      </c>
    </row>
    <row r="759" spans="1:16" ht="14.25" customHeight="1" x14ac:dyDescent="0.15">
      <c r="A759" s="44">
        <v>85</v>
      </c>
      <c r="B759" s="30">
        <v>4</v>
      </c>
      <c r="C759" s="725">
        <v>0.75187969924812026</v>
      </c>
      <c r="D759" s="30">
        <v>1</v>
      </c>
      <c r="E759" s="559">
        <v>1</v>
      </c>
      <c r="F759" s="48">
        <v>17</v>
      </c>
      <c r="G759" s="50" t="s">
        <v>55</v>
      </c>
      <c r="H759" s="49">
        <v>15372</v>
      </c>
      <c r="I759" s="52">
        <v>2178981000</v>
      </c>
      <c r="J759" s="52">
        <v>141750</v>
      </c>
      <c r="K759" s="12">
        <v>1234755900</v>
      </c>
      <c r="L759" s="40" t="s">
        <v>139</v>
      </c>
      <c r="M759" s="53">
        <v>1125</v>
      </c>
      <c r="N759" s="40" t="s">
        <v>295</v>
      </c>
      <c r="O759" s="54">
        <v>1110</v>
      </c>
      <c r="P759" s="55">
        <v>637.5</v>
      </c>
    </row>
    <row r="760" spans="1:16" ht="14.25" customHeight="1" x14ac:dyDescent="0.15">
      <c r="A760" s="44">
        <v>86</v>
      </c>
      <c r="B760" s="30">
        <v>4</v>
      </c>
      <c r="C760" s="725">
        <v>0.75187969924812026</v>
      </c>
      <c r="D760" s="30">
        <v>2</v>
      </c>
      <c r="E760" s="47">
        <v>0.97647058823529409</v>
      </c>
      <c r="F760" s="48">
        <v>17</v>
      </c>
      <c r="G760" s="50" t="s">
        <v>55</v>
      </c>
      <c r="H760" s="49">
        <v>15372</v>
      </c>
      <c r="I760" s="52">
        <v>2178981000</v>
      </c>
      <c r="J760" s="52">
        <v>141750</v>
      </c>
      <c r="K760" s="12">
        <v>1205702820</v>
      </c>
      <c r="L760" s="40" t="s">
        <v>139</v>
      </c>
      <c r="M760" s="53">
        <v>1125</v>
      </c>
      <c r="N760" s="40" t="s">
        <v>341</v>
      </c>
      <c r="O760" s="54">
        <v>1042.5</v>
      </c>
      <c r="P760" s="55">
        <v>622.5</v>
      </c>
    </row>
    <row r="761" spans="1:16" ht="14.25" customHeight="1" x14ac:dyDescent="0.15">
      <c r="A761" s="44">
        <v>623</v>
      </c>
      <c r="B761" s="30">
        <v>2</v>
      </c>
      <c r="C761" s="45">
        <v>0.98230088495575218</v>
      </c>
      <c r="D761" s="30">
        <v>1</v>
      </c>
      <c r="E761" s="489">
        <v>1</v>
      </c>
      <c r="F761" s="48">
        <v>104</v>
      </c>
      <c r="G761" s="50" t="s">
        <v>174</v>
      </c>
      <c r="H761" s="49">
        <v>15000</v>
      </c>
      <c r="I761" s="52">
        <v>2122875000</v>
      </c>
      <c r="J761" s="52">
        <v>141525</v>
      </c>
      <c r="K761" s="12">
        <v>1319625000</v>
      </c>
      <c r="L761" s="40" t="s">
        <v>270</v>
      </c>
      <c r="M761" s="53">
        <v>1387.5</v>
      </c>
      <c r="N761" s="40" t="s">
        <v>286</v>
      </c>
      <c r="O761" s="54">
        <v>1387.5</v>
      </c>
      <c r="P761" s="55">
        <v>862.5</v>
      </c>
    </row>
    <row r="762" spans="1:16" ht="14.25" customHeight="1" x14ac:dyDescent="0.15">
      <c r="A762" s="44">
        <v>624</v>
      </c>
      <c r="B762" s="30">
        <v>2</v>
      </c>
      <c r="C762" s="516">
        <v>0.98230088495575218</v>
      </c>
      <c r="D762" s="30">
        <v>4</v>
      </c>
      <c r="E762" s="726">
        <v>0.86956521739130432</v>
      </c>
      <c r="F762" s="48">
        <v>104</v>
      </c>
      <c r="G762" s="50" t="s">
        <v>174</v>
      </c>
      <c r="H762" s="49">
        <v>15000</v>
      </c>
      <c r="I762" s="52">
        <v>2122875000</v>
      </c>
      <c r="J762" s="52">
        <v>141525</v>
      </c>
      <c r="K762" s="12">
        <v>1147500000</v>
      </c>
      <c r="L762" s="40" t="s">
        <v>270</v>
      </c>
      <c r="M762" s="53">
        <v>1387.5</v>
      </c>
      <c r="N762" s="40" t="s">
        <v>228</v>
      </c>
      <c r="O762" s="54">
        <v>1231.25</v>
      </c>
      <c r="P762" s="55">
        <v>750</v>
      </c>
    </row>
    <row r="763" spans="1:16" ht="14.25" customHeight="1" x14ac:dyDescent="0.15">
      <c r="A763" s="44">
        <v>324</v>
      </c>
      <c r="B763" s="30">
        <v>6</v>
      </c>
      <c r="C763" s="251">
        <v>0.7</v>
      </c>
      <c r="D763" s="30">
        <v>1</v>
      </c>
      <c r="E763" s="365">
        <v>1</v>
      </c>
      <c r="F763" s="48">
        <v>56</v>
      </c>
      <c r="G763" s="50" t="s">
        <v>111</v>
      </c>
      <c r="H763" s="49">
        <v>7680</v>
      </c>
      <c r="I763" s="52">
        <v>1082188800</v>
      </c>
      <c r="J763" s="52">
        <v>140910</v>
      </c>
      <c r="K763" s="12">
        <v>470822400</v>
      </c>
      <c r="L763" s="40" t="s">
        <v>248</v>
      </c>
      <c r="M763" s="53">
        <v>937.5</v>
      </c>
      <c r="N763" s="40" t="s">
        <v>303</v>
      </c>
      <c r="O763" s="54">
        <v>1155</v>
      </c>
      <c r="P763" s="55">
        <v>502.5</v>
      </c>
    </row>
    <row r="764" spans="1:16" ht="14.25" customHeight="1" x14ac:dyDescent="0.15">
      <c r="A764" s="44">
        <v>480</v>
      </c>
      <c r="B764" s="30">
        <v>6</v>
      </c>
      <c r="C764" s="45">
        <v>0.67901234567901236</v>
      </c>
      <c r="D764" s="30">
        <v>6</v>
      </c>
      <c r="E764" s="425">
        <v>0.8482142857142857</v>
      </c>
      <c r="F764" s="48">
        <v>81</v>
      </c>
      <c r="G764" s="50" t="s">
        <v>140</v>
      </c>
      <c r="H764" s="49">
        <v>6900</v>
      </c>
      <c r="I764" s="52">
        <v>971520000</v>
      </c>
      <c r="J764" s="52">
        <v>140800</v>
      </c>
      <c r="K764" s="12">
        <v>419520000</v>
      </c>
      <c r="L764" s="40" t="s">
        <v>153</v>
      </c>
      <c r="M764" s="53">
        <v>1037.5</v>
      </c>
      <c r="N764" s="40" t="s">
        <v>314</v>
      </c>
      <c r="O764" s="54">
        <v>1100</v>
      </c>
      <c r="P764" s="55">
        <v>475</v>
      </c>
    </row>
    <row r="765" spans="1:16" ht="14.25" customHeight="1" x14ac:dyDescent="0.15">
      <c r="A765" s="44">
        <v>508</v>
      </c>
      <c r="B765" s="30">
        <v>5</v>
      </c>
      <c r="C765" s="62">
        <v>0.79690949227373065</v>
      </c>
      <c r="D765" s="30">
        <v>1</v>
      </c>
      <c r="E765" s="442">
        <v>1</v>
      </c>
      <c r="F765" s="48">
        <v>86</v>
      </c>
      <c r="G765" s="50" t="s">
        <v>147</v>
      </c>
      <c r="H765" s="49">
        <v>17940</v>
      </c>
      <c r="I765" s="52">
        <v>2525772600</v>
      </c>
      <c r="J765" s="52">
        <v>140790</v>
      </c>
      <c r="K765" s="12">
        <v>1224405000</v>
      </c>
      <c r="L765" s="40" t="s">
        <v>222</v>
      </c>
      <c r="M765" s="53">
        <v>1065</v>
      </c>
      <c r="N765" s="40" t="s">
        <v>305</v>
      </c>
      <c r="O765" s="54">
        <v>1353.75</v>
      </c>
      <c r="P765" s="55">
        <v>656.25</v>
      </c>
    </row>
    <row r="766" spans="1:16" ht="14.25" customHeight="1" x14ac:dyDescent="0.15">
      <c r="A766" s="44">
        <v>727</v>
      </c>
      <c r="B766" s="30">
        <v>6</v>
      </c>
      <c r="C766" s="582">
        <v>0.72</v>
      </c>
      <c r="D766" s="30">
        <v>5</v>
      </c>
      <c r="E766" s="299">
        <v>0.89583333333333337</v>
      </c>
      <c r="F766" s="48">
        <v>120</v>
      </c>
      <c r="G766" s="50" t="s">
        <v>193</v>
      </c>
      <c r="H766" s="49">
        <v>7680</v>
      </c>
      <c r="I766" s="52">
        <v>1078272000</v>
      </c>
      <c r="J766" s="52">
        <v>140400</v>
      </c>
      <c r="K766" s="12">
        <v>515174400</v>
      </c>
      <c r="L766" s="107" t="s">
        <v>259</v>
      </c>
      <c r="M766" s="53">
        <v>1080</v>
      </c>
      <c r="N766" s="40" t="s">
        <v>343</v>
      </c>
      <c r="O766" s="54">
        <v>960</v>
      </c>
      <c r="P766" s="55">
        <v>516</v>
      </c>
    </row>
    <row r="767" spans="1:16" ht="14.25" customHeight="1" x14ac:dyDescent="0.15">
      <c r="A767" s="44">
        <v>554</v>
      </c>
      <c r="B767" s="30">
        <v>6</v>
      </c>
      <c r="C767" s="45">
        <v>0.62595419847328249</v>
      </c>
      <c r="D767" s="30">
        <v>2</v>
      </c>
      <c r="E767" s="727">
        <v>0.9139545251894784</v>
      </c>
      <c r="F767" s="48">
        <v>92</v>
      </c>
      <c r="G767" s="50" t="s">
        <v>159</v>
      </c>
      <c r="H767" s="49">
        <v>4920</v>
      </c>
      <c r="I767" s="52">
        <v>685848000</v>
      </c>
      <c r="J767" s="52">
        <v>139400</v>
      </c>
      <c r="K767" s="12">
        <v>342924000</v>
      </c>
      <c r="L767" s="40" t="s">
        <v>244</v>
      </c>
      <c r="M767" s="53">
        <v>994</v>
      </c>
      <c r="N767" s="40" t="s">
        <v>313</v>
      </c>
      <c r="O767" s="54">
        <v>1025</v>
      </c>
      <c r="P767" s="55">
        <v>512.5</v>
      </c>
    </row>
    <row r="768" spans="1:16" ht="14.25" customHeight="1" x14ac:dyDescent="0.15">
      <c r="A768" s="44">
        <v>525</v>
      </c>
      <c r="B768" s="30">
        <v>9</v>
      </c>
      <c r="C768" s="304">
        <v>0.65826538176426985</v>
      </c>
      <c r="D768" s="30">
        <v>8</v>
      </c>
      <c r="E768" s="224">
        <v>0.78130217028380633</v>
      </c>
      <c r="F768" s="48">
        <v>88</v>
      </c>
      <c r="G768" s="50" t="s">
        <v>150</v>
      </c>
      <c r="H768" s="49">
        <v>17600</v>
      </c>
      <c r="I768" s="52">
        <v>2422464000</v>
      </c>
      <c r="J768" s="52">
        <v>137640</v>
      </c>
      <c r="K768" s="12">
        <v>1276704000</v>
      </c>
      <c r="L768" s="40" t="s">
        <v>270</v>
      </c>
      <c r="M768" s="53">
        <v>1110</v>
      </c>
      <c r="N768" s="40" t="s">
        <v>328</v>
      </c>
      <c r="O768" s="54">
        <v>1035</v>
      </c>
      <c r="P768" s="55">
        <v>585</v>
      </c>
    </row>
    <row r="769" spans="1:16" ht="14.25" customHeight="1" x14ac:dyDescent="0.15">
      <c r="A769" s="44">
        <v>94</v>
      </c>
      <c r="B769" s="30">
        <v>2</v>
      </c>
      <c r="C769" s="582">
        <v>0.91158536585365857</v>
      </c>
      <c r="D769" s="30">
        <v>2</v>
      </c>
      <c r="E769" s="514">
        <v>0.96701388888888884</v>
      </c>
      <c r="F769" s="48">
        <v>19</v>
      </c>
      <c r="G769" s="50" t="s">
        <v>61</v>
      </c>
      <c r="H769" s="49">
        <v>5160</v>
      </c>
      <c r="I769" s="52">
        <v>709706400</v>
      </c>
      <c r="J769" s="52">
        <v>137540</v>
      </c>
      <c r="K769" s="12">
        <v>330523800</v>
      </c>
      <c r="L769" s="40" t="s">
        <v>259</v>
      </c>
      <c r="M769" s="53">
        <v>1350</v>
      </c>
      <c r="N769" s="40" t="s">
        <v>346</v>
      </c>
      <c r="O769" s="54">
        <v>1495</v>
      </c>
      <c r="P769" s="55">
        <v>696.25</v>
      </c>
    </row>
    <row r="770" spans="1:16" ht="14.25" customHeight="1" x14ac:dyDescent="0.15">
      <c r="A770" s="44">
        <v>419</v>
      </c>
      <c r="B770" s="30">
        <v>4</v>
      </c>
      <c r="C770" s="268">
        <v>0.96558139534883725</v>
      </c>
      <c r="D770" s="30">
        <v>5</v>
      </c>
      <c r="E770" s="425">
        <v>0.56666666666666665</v>
      </c>
      <c r="F770" s="48">
        <v>72</v>
      </c>
      <c r="G770" s="50" t="s">
        <v>128</v>
      </c>
      <c r="H770" s="49">
        <v>10880</v>
      </c>
      <c r="I770" s="52">
        <v>1496380800</v>
      </c>
      <c r="J770" s="52">
        <v>137535</v>
      </c>
      <c r="K770" s="12">
        <v>588172800</v>
      </c>
      <c r="L770" s="40" t="s">
        <v>271</v>
      </c>
      <c r="M770" s="53">
        <v>1297.5</v>
      </c>
      <c r="N770" s="40" t="s">
        <v>301</v>
      </c>
      <c r="O770" s="54">
        <v>1170</v>
      </c>
      <c r="P770" s="55">
        <v>510</v>
      </c>
    </row>
    <row r="771" spans="1:16" ht="14.25" customHeight="1" x14ac:dyDescent="0.15">
      <c r="A771" s="44">
        <v>420</v>
      </c>
      <c r="B771" s="30">
        <v>4</v>
      </c>
      <c r="C771" s="45">
        <v>0.96558139534883725</v>
      </c>
      <c r="D771" s="30">
        <v>4</v>
      </c>
      <c r="E771" s="601">
        <v>0.61388888888888893</v>
      </c>
      <c r="F771" s="48">
        <v>72</v>
      </c>
      <c r="G771" s="50" t="s">
        <v>128</v>
      </c>
      <c r="H771" s="49">
        <v>10880</v>
      </c>
      <c r="I771" s="52">
        <v>1496380800</v>
      </c>
      <c r="J771" s="52">
        <v>137535</v>
      </c>
      <c r="K771" s="12">
        <v>637187200</v>
      </c>
      <c r="L771" s="40" t="s">
        <v>271</v>
      </c>
      <c r="M771" s="53">
        <v>1297.5</v>
      </c>
      <c r="N771" s="40" t="s">
        <v>334</v>
      </c>
      <c r="O771" s="54">
        <v>1201.25</v>
      </c>
      <c r="P771" s="55">
        <v>552.5</v>
      </c>
    </row>
    <row r="772" spans="1:16" ht="14.25" customHeight="1" x14ac:dyDescent="0.15">
      <c r="A772" s="44">
        <v>421</v>
      </c>
      <c r="B772" s="30">
        <v>4</v>
      </c>
      <c r="C772" s="186">
        <v>0.96558139534883725</v>
      </c>
      <c r="D772" s="30">
        <v>6</v>
      </c>
      <c r="E772" s="490">
        <v>0.44166666666666665</v>
      </c>
      <c r="F772" s="48">
        <v>72</v>
      </c>
      <c r="G772" s="50" t="s">
        <v>128</v>
      </c>
      <c r="H772" s="49">
        <v>10880</v>
      </c>
      <c r="I772" s="52">
        <v>1496380800</v>
      </c>
      <c r="J772" s="52">
        <v>137535</v>
      </c>
      <c r="K772" s="12">
        <v>458428800</v>
      </c>
      <c r="L772" s="40" t="s">
        <v>271</v>
      </c>
      <c r="M772" s="53">
        <v>1297.5</v>
      </c>
      <c r="N772" s="40" t="s">
        <v>280</v>
      </c>
      <c r="O772" s="54">
        <v>760</v>
      </c>
      <c r="P772" s="55">
        <v>397.5</v>
      </c>
    </row>
    <row r="773" spans="1:16" ht="14.25" customHeight="1" x14ac:dyDescent="0.15">
      <c r="A773" s="44">
        <v>601</v>
      </c>
      <c r="B773" s="30">
        <v>3</v>
      </c>
      <c r="C773" s="302">
        <v>0.83179012345679015</v>
      </c>
      <c r="D773" s="30">
        <v>4</v>
      </c>
      <c r="E773" s="517">
        <v>0.83863721452639461</v>
      </c>
      <c r="F773" s="48">
        <v>100</v>
      </c>
      <c r="G773" s="50" t="s">
        <v>171</v>
      </c>
      <c r="H773" s="49">
        <v>9920</v>
      </c>
      <c r="I773" s="52">
        <v>1363454400</v>
      </c>
      <c r="J773" s="52">
        <v>137445</v>
      </c>
      <c r="K773" s="12">
        <v>566630400</v>
      </c>
      <c r="L773" s="40" t="s">
        <v>235</v>
      </c>
      <c r="M773" s="53">
        <v>1242.5</v>
      </c>
      <c r="N773" s="40" t="s">
        <v>292</v>
      </c>
      <c r="O773" s="54">
        <v>1347.5</v>
      </c>
      <c r="P773" s="55">
        <v>560</v>
      </c>
    </row>
    <row r="774" spans="1:16" ht="14.25" customHeight="1" x14ac:dyDescent="0.15">
      <c r="A774" s="44">
        <v>572</v>
      </c>
      <c r="B774" s="30">
        <v>1</v>
      </c>
      <c r="C774" s="90">
        <v>1</v>
      </c>
      <c r="D774" s="30">
        <v>3</v>
      </c>
      <c r="E774" s="47">
        <v>0.81415929203539827</v>
      </c>
      <c r="F774" s="48">
        <v>95</v>
      </c>
      <c r="G774" s="50" t="s">
        <v>165</v>
      </c>
      <c r="H774" s="49">
        <v>13020</v>
      </c>
      <c r="I774" s="52">
        <v>1786995000</v>
      </c>
      <c r="J774" s="52">
        <v>137250</v>
      </c>
      <c r="K774" s="12">
        <v>808542000</v>
      </c>
      <c r="L774" s="40" t="s">
        <v>263</v>
      </c>
      <c r="M774" s="53">
        <v>1095</v>
      </c>
      <c r="N774" s="40" t="s">
        <v>289</v>
      </c>
      <c r="O774" s="54">
        <v>1525</v>
      </c>
      <c r="P774" s="55">
        <v>690</v>
      </c>
    </row>
    <row r="775" spans="1:16" ht="14.25" customHeight="1" x14ac:dyDescent="0.15">
      <c r="A775" s="44">
        <v>495</v>
      </c>
      <c r="B775" s="30">
        <v>3</v>
      </c>
      <c r="C775" s="325">
        <v>0.83653846153846156</v>
      </c>
      <c r="D775" s="30">
        <v>3</v>
      </c>
      <c r="E775" s="568">
        <v>0.87037037037037035</v>
      </c>
      <c r="F775" s="48">
        <v>84</v>
      </c>
      <c r="G775" s="50" t="s">
        <v>145</v>
      </c>
      <c r="H775" s="49">
        <v>6720</v>
      </c>
      <c r="I775" s="52">
        <v>920808000</v>
      </c>
      <c r="J775" s="52">
        <v>137025</v>
      </c>
      <c r="K775" s="12">
        <v>497448000</v>
      </c>
      <c r="L775" s="40" t="s">
        <v>250</v>
      </c>
      <c r="M775" s="53">
        <v>1075</v>
      </c>
      <c r="N775" s="40" t="s">
        <v>295</v>
      </c>
      <c r="O775" s="54">
        <v>1087.5</v>
      </c>
      <c r="P775" s="55">
        <v>587.5</v>
      </c>
    </row>
    <row r="776" spans="1:16" ht="14.25" customHeight="1" x14ac:dyDescent="0.15">
      <c r="A776" s="44">
        <v>642</v>
      </c>
      <c r="B776" s="30">
        <v>7</v>
      </c>
      <c r="C776" s="45">
        <v>0.66835443037974684</v>
      </c>
      <c r="D776" s="30">
        <v>6</v>
      </c>
      <c r="E776" s="101">
        <v>0.69333333333333336</v>
      </c>
      <c r="F776" s="48">
        <v>107</v>
      </c>
      <c r="G776" s="50" t="s">
        <v>177</v>
      </c>
      <c r="H776" s="49">
        <v>20400</v>
      </c>
      <c r="I776" s="52">
        <v>2787048000</v>
      </c>
      <c r="J776" s="52">
        <v>136620</v>
      </c>
      <c r="K776" s="12">
        <v>1463904000</v>
      </c>
      <c r="L776" s="40" t="s">
        <v>267</v>
      </c>
      <c r="M776" s="53">
        <v>830</v>
      </c>
      <c r="N776" s="40" t="s">
        <v>339</v>
      </c>
      <c r="O776" s="54">
        <v>990</v>
      </c>
      <c r="P776" s="55">
        <v>520</v>
      </c>
    </row>
    <row r="777" spans="1:16" ht="14.25" customHeight="1" x14ac:dyDescent="0.15">
      <c r="A777" s="44">
        <v>383</v>
      </c>
      <c r="B777" s="30">
        <v>6</v>
      </c>
      <c r="C777" s="251">
        <v>0.80698689956331882</v>
      </c>
      <c r="D777" s="30">
        <v>1</v>
      </c>
      <c r="E777" s="246">
        <v>1</v>
      </c>
      <c r="F777" s="48">
        <v>66</v>
      </c>
      <c r="G777" s="50" t="s">
        <v>121</v>
      </c>
      <c r="H777" s="49">
        <v>13440</v>
      </c>
      <c r="I777" s="52">
        <v>1831737600</v>
      </c>
      <c r="J777" s="52">
        <v>136290</v>
      </c>
      <c r="K777" s="12">
        <v>796924800</v>
      </c>
      <c r="L777" s="40" t="s">
        <v>248</v>
      </c>
      <c r="M777" s="53">
        <v>937.5</v>
      </c>
      <c r="N777" s="40" t="s">
        <v>303</v>
      </c>
      <c r="O777" s="54">
        <v>1155</v>
      </c>
      <c r="P777" s="55">
        <v>502.5</v>
      </c>
    </row>
    <row r="778" spans="1:16" ht="14.25" customHeight="1" x14ac:dyDescent="0.15">
      <c r="A778" s="44">
        <v>467</v>
      </c>
      <c r="B778" s="30">
        <v>6</v>
      </c>
      <c r="C778" s="728">
        <v>0.70113314447592068</v>
      </c>
      <c r="D778" s="30">
        <v>3</v>
      </c>
      <c r="E778" s="482">
        <v>0.88636363636363635</v>
      </c>
      <c r="F778" s="48">
        <v>79</v>
      </c>
      <c r="G778" s="50" t="s">
        <v>136</v>
      </c>
      <c r="H778" s="49">
        <v>19800</v>
      </c>
      <c r="I778" s="52">
        <v>2695275000</v>
      </c>
      <c r="J778" s="52">
        <v>136125</v>
      </c>
      <c r="K778" s="12">
        <v>1592662500</v>
      </c>
      <c r="L778" s="40" t="s">
        <v>62</v>
      </c>
      <c r="M778" s="53">
        <v>1237.5</v>
      </c>
      <c r="N778" s="40" t="s">
        <v>334</v>
      </c>
      <c r="O778" s="54">
        <v>1181.25</v>
      </c>
      <c r="P778" s="55">
        <v>731.25</v>
      </c>
    </row>
    <row r="779" spans="1:16" ht="14.25" customHeight="1" x14ac:dyDescent="0.15">
      <c r="A779" s="44">
        <v>615</v>
      </c>
      <c r="B779" s="30">
        <v>3</v>
      </c>
      <c r="C779" s="608">
        <v>0.80161943319838058</v>
      </c>
      <c r="D779" s="30">
        <v>3</v>
      </c>
      <c r="E779" s="76">
        <v>0.76818181818181819</v>
      </c>
      <c r="F779" s="48">
        <v>102</v>
      </c>
      <c r="G779" s="50" t="s">
        <v>173</v>
      </c>
      <c r="H779" s="49">
        <v>15840</v>
      </c>
      <c r="I779" s="52">
        <v>2156220000</v>
      </c>
      <c r="J779" s="52">
        <v>136125</v>
      </c>
      <c r="K779" s="12">
        <v>1104246000</v>
      </c>
      <c r="L779" s="40" t="s">
        <v>62</v>
      </c>
      <c r="M779" s="53">
        <v>1237.5</v>
      </c>
      <c r="N779" s="40" t="s">
        <v>307</v>
      </c>
      <c r="O779" s="54">
        <v>1015</v>
      </c>
      <c r="P779" s="55">
        <v>633.75</v>
      </c>
    </row>
    <row r="780" spans="1:16" ht="14.25" customHeight="1" x14ac:dyDescent="0.15">
      <c r="A780" s="44">
        <v>430</v>
      </c>
      <c r="B780" s="30">
        <v>3</v>
      </c>
      <c r="C780" s="45">
        <v>0.91428571428571426</v>
      </c>
      <c r="D780" s="30">
        <v>1</v>
      </c>
      <c r="E780" s="729">
        <v>1</v>
      </c>
      <c r="F780" s="48">
        <v>74</v>
      </c>
      <c r="G780" s="50" t="s">
        <v>130</v>
      </c>
      <c r="H780" s="49">
        <v>9440</v>
      </c>
      <c r="I780" s="52">
        <v>1280819200</v>
      </c>
      <c r="J780" s="52">
        <v>135680</v>
      </c>
      <c r="K780" s="12">
        <v>853045600</v>
      </c>
      <c r="L780" s="40" t="s">
        <v>263</v>
      </c>
      <c r="M780" s="53">
        <v>1095</v>
      </c>
      <c r="N780" s="40" t="s">
        <v>286</v>
      </c>
      <c r="O780" s="54">
        <v>1280</v>
      </c>
      <c r="P780" s="55">
        <v>852.5</v>
      </c>
    </row>
    <row r="781" spans="1:16" ht="14.25" customHeight="1" x14ac:dyDescent="0.15">
      <c r="A781" s="44">
        <v>274</v>
      </c>
      <c r="B781" s="30">
        <v>4</v>
      </c>
      <c r="C781" s="465">
        <v>0.84100418410041844</v>
      </c>
      <c r="D781" s="30">
        <v>1</v>
      </c>
      <c r="E781" s="466">
        <v>1</v>
      </c>
      <c r="F781" s="48">
        <v>48</v>
      </c>
      <c r="G781" s="50" t="s">
        <v>99</v>
      </c>
      <c r="H781" s="49">
        <v>14160</v>
      </c>
      <c r="I781" s="52">
        <v>1921158000</v>
      </c>
      <c r="J781" s="52">
        <v>135675</v>
      </c>
      <c r="K781" s="12">
        <v>1146960000</v>
      </c>
      <c r="L781" s="40" t="s">
        <v>62</v>
      </c>
      <c r="M781" s="53">
        <v>990</v>
      </c>
      <c r="N781" s="40" t="s">
        <v>329</v>
      </c>
      <c r="O781" s="54">
        <v>1256.25</v>
      </c>
      <c r="P781" s="55">
        <v>750</v>
      </c>
    </row>
    <row r="782" spans="1:16" ht="14.25" customHeight="1" x14ac:dyDescent="0.15">
      <c r="A782" s="44">
        <v>496</v>
      </c>
      <c r="B782" s="30">
        <v>4</v>
      </c>
      <c r="C782" s="325">
        <v>0.82692307692307687</v>
      </c>
      <c r="D782" s="30">
        <v>6</v>
      </c>
      <c r="E782" s="730">
        <v>0.85185185185185186</v>
      </c>
      <c r="F782" s="48">
        <v>84</v>
      </c>
      <c r="G782" s="50" t="s">
        <v>145</v>
      </c>
      <c r="H782" s="49">
        <v>6720</v>
      </c>
      <c r="I782" s="52">
        <v>910224000</v>
      </c>
      <c r="J782" s="52">
        <v>135450</v>
      </c>
      <c r="K782" s="12">
        <v>486864000</v>
      </c>
      <c r="L782" s="40" t="s">
        <v>250</v>
      </c>
      <c r="M782" s="53">
        <v>1075</v>
      </c>
      <c r="N782" s="40" t="s">
        <v>343</v>
      </c>
      <c r="O782" s="54">
        <v>1075</v>
      </c>
      <c r="P782" s="55">
        <v>575</v>
      </c>
    </row>
    <row r="783" spans="1:16" ht="14.25" customHeight="1" x14ac:dyDescent="0.15">
      <c r="A783" s="44">
        <v>711</v>
      </c>
      <c r="B783" s="30">
        <v>2</v>
      </c>
      <c r="C783" s="612">
        <v>0.83853624696496709</v>
      </c>
      <c r="D783" s="30">
        <v>2</v>
      </c>
      <c r="E783" s="733">
        <v>0.96710526315789469</v>
      </c>
      <c r="F783" s="48">
        <v>118</v>
      </c>
      <c r="G783" s="50" t="s">
        <v>191</v>
      </c>
      <c r="H783" s="49">
        <v>11340</v>
      </c>
      <c r="I783" s="52">
        <v>1535209200</v>
      </c>
      <c r="J783" s="52">
        <v>135380</v>
      </c>
      <c r="K783" s="12">
        <v>700131600</v>
      </c>
      <c r="L783" s="40" t="s">
        <v>250</v>
      </c>
      <c r="M783" s="53">
        <v>860</v>
      </c>
      <c r="N783" s="40" t="s">
        <v>305</v>
      </c>
      <c r="O783" s="54">
        <v>1208.75</v>
      </c>
      <c r="P783" s="55">
        <v>551.25</v>
      </c>
    </row>
    <row r="784" spans="1:16" ht="14.25" customHeight="1" x14ac:dyDescent="0.15">
      <c r="A784" s="44">
        <v>543</v>
      </c>
      <c r="B784" s="30">
        <v>1</v>
      </c>
      <c r="C784" s="734">
        <v>1</v>
      </c>
      <c r="D784" s="30">
        <v>3</v>
      </c>
      <c r="E784" s="47">
        <v>0.90460405156537749</v>
      </c>
      <c r="F784" s="48">
        <v>90</v>
      </c>
      <c r="G784" s="50" t="s">
        <v>157</v>
      </c>
      <c r="H784" s="49">
        <v>6720</v>
      </c>
      <c r="I784" s="52">
        <v>906595200</v>
      </c>
      <c r="J784" s="52">
        <v>134910</v>
      </c>
      <c r="K784" s="12">
        <v>495129600</v>
      </c>
      <c r="L784" s="40" t="s">
        <v>259</v>
      </c>
      <c r="M784" s="53">
        <v>1080</v>
      </c>
      <c r="N784" s="40" t="s">
        <v>334</v>
      </c>
      <c r="O784" s="54">
        <v>1124.25</v>
      </c>
      <c r="P784" s="55">
        <v>614</v>
      </c>
    </row>
    <row r="785" spans="1:16" ht="14.25" customHeight="1" x14ac:dyDescent="0.15">
      <c r="A785" s="44">
        <v>491</v>
      </c>
      <c r="B785" s="30">
        <v>5</v>
      </c>
      <c r="C785" s="189">
        <v>0.6757785467128028</v>
      </c>
      <c r="D785" s="30">
        <v>4</v>
      </c>
      <c r="E785" s="205">
        <v>0.5345864661654135</v>
      </c>
      <c r="F785" s="48">
        <v>83</v>
      </c>
      <c r="G785" s="50" t="s">
        <v>144</v>
      </c>
      <c r="H785" s="49">
        <v>13728</v>
      </c>
      <c r="I785" s="52">
        <v>1849944096</v>
      </c>
      <c r="J785" s="52">
        <v>134757</v>
      </c>
      <c r="K785" s="12">
        <v>673481952</v>
      </c>
      <c r="L785" s="40" t="s">
        <v>240</v>
      </c>
      <c r="M785" s="53">
        <v>750</v>
      </c>
      <c r="N785" s="40" t="s">
        <v>295</v>
      </c>
      <c r="O785" s="54">
        <v>976.5</v>
      </c>
      <c r="P785" s="55">
        <v>355.5</v>
      </c>
    </row>
    <row r="786" spans="1:16" ht="14.25" customHeight="1" x14ac:dyDescent="0.15">
      <c r="A786" s="44">
        <v>433</v>
      </c>
      <c r="B786" s="30">
        <v>4</v>
      </c>
      <c r="C786" s="283">
        <v>0.90785714285714281</v>
      </c>
      <c r="D786" s="30">
        <v>3</v>
      </c>
      <c r="E786" s="735">
        <v>0.8973607038123167</v>
      </c>
      <c r="F786" s="48">
        <v>74</v>
      </c>
      <c r="G786" s="50" t="s">
        <v>130</v>
      </c>
      <c r="H786" s="49">
        <v>9440</v>
      </c>
      <c r="I786" s="52">
        <v>1271813440</v>
      </c>
      <c r="J786" s="52">
        <v>134726</v>
      </c>
      <c r="K786" s="12">
        <v>765489600</v>
      </c>
      <c r="L786" s="40" t="s">
        <v>259</v>
      </c>
      <c r="M786" s="53">
        <v>1080</v>
      </c>
      <c r="N786" s="40" t="s">
        <v>286</v>
      </c>
      <c r="O786" s="54">
        <v>1271</v>
      </c>
      <c r="P786" s="55">
        <v>765</v>
      </c>
    </row>
    <row r="787" spans="1:16" ht="14.25" customHeight="1" x14ac:dyDescent="0.15">
      <c r="A787" s="44">
        <v>577</v>
      </c>
      <c r="B787" s="30">
        <v>5</v>
      </c>
      <c r="C787" s="45">
        <v>0.79508825786646198</v>
      </c>
      <c r="D787" s="30">
        <v>4</v>
      </c>
      <c r="E787" s="411">
        <v>0.65333333333333332</v>
      </c>
      <c r="F787" s="48">
        <v>96</v>
      </c>
      <c r="G787" s="50" t="s">
        <v>166</v>
      </c>
      <c r="H787" s="49">
        <v>16800</v>
      </c>
      <c r="I787" s="52">
        <v>2262624000</v>
      </c>
      <c r="J787" s="52">
        <v>134680</v>
      </c>
      <c r="K787" s="12">
        <v>941740800</v>
      </c>
      <c r="L787" s="40" t="s">
        <v>156</v>
      </c>
      <c r="M787" s="53">
        <v>1295</v>
      </c>
      <c r="N787" s="40" t="s">
        <v>288</v>
      </c>
      <c r="O787" s="54">
        <v>1199</v>
      </c>
      <c r="P787" s="55">
        <v>539</v>
      </c>
    </row>
    <row r="788" spans="1:16" ht="14.25" customHeight="1" x14ac:dyDescent="0.15">
      <c r="A788" s="44">
        <v>643</v>
      </c>
      <c r="B788" s="30">
        <v>8</v>
      </c>
      <c r="C788" s="45">
        <v>0.65485232067510546</v>
      </c>
      <c r="D788" s="30">
        <v>8</v>
      </c>
      <c r="E788" s="736">
        <v>0.66666666666666663</v>
      </c>
      <c r="F788" s="48">
        <v>107</v>
      </c>
      <c r="G788" s="50" t="s">
        <v>177</v>
      </c>
      <c r="H788" s="49">
        <v>20400</v>
      </c>
      <c r="I788" s="52">
        <v>2730744000</v>
      </c>
      <c r="J788" s="52">
        <v>133860</v>
      </c>
      <c r="K788" s="12">
        <v>1407600000</v>
      </c>
      <c r="L788" s="40" t="s">
        <v>267</v>
      </c>
      <c r="M788" s="53">
        <v>830</v>
      </c>
      <c r="N788" s="40" t="s">
        <v>290</v>
      </c>
      <c r="O788" s="54">
        <v>970</v>
      </c>
      <c r="P788" s="55">
        <v>500</v>
      </c>
    </row>
    <row r="789" spans="1:16" ht="14.25" customHeight="1" x14ac:dyDescent="0.15">
      <c r="A789" s="44">
        <v>120</v>
      </c>
      <c r="B789" s="30">
        <v>6</v>
      </c>
      <c r="C789" s="531">
        <v>0.69955817378497787</v>
      </c>
      <c r="D789" s="30">
        <v>4</v>
      </c>
      <c r="E789" s="306">
        <v>0.67889908256880738</v>
      </c>
      <c r="F789" s="48">
        <v>23</v>
      </c>
      <c r="G789" s="50" t="s">
        <v>68</v>
      </c>
      <c r="H789" s="49">
        <v>7840</v>
      </c>
      <c r="I789" s="52">
        <v>1042720000</v>
      </c>
      <c r="J789" s="52">
        <v>133000</v>
      </c>
      <c r="K789" s="12">
        <v>406112000</v>
      </c>
      <c r="L789" s="40" t="s">
        <v>132</v>
      </c>
      <c r="M789" s="53">
        <v>1187.5</v>
      </c>
      <c r="N789" s="40" t="s">
        <v>280</v>
      </c>
      <c r="O789" s="54">
        <v>750</v>
      </c>
      <c r="P789" s="55">
        <v>462.5</v>
      </c>
    </row>
    <row r="790" spans="1:16" ht="14.25" customHeight="1" x14ac:dyDescent="0.15">
      <c r="A790" s="44">
        <v>540</v>
      </c>
      <c r="B790" s="30">
        <v>2</v>
      </c>
      <c r="C790" s="287">
        <v>0.98510117856348678</v>
      </c>
      <c r="D790" s="30">
        <v>1</v>
      </c>
      <c r="E790" s="396">
        <v>1</v>
      </c>
      <c r="F790" s="48">
        <v>90</v>
      </c>
      <c r="G790" s="50" t="s">
        <v>157</v>
      </c>
      <c r="H790" s="49">
        <v>6720</v>
      </c>
      <c r="I790" s="52">
        <v>893088000</v>
      </c>
      <c r="J790" s="52">
        <v>132900</v>
      </c>
      <c r="K790" s="12">
        <v>547344000</v>
      </c>
      <c r="L790" s="40" t="s">
        <v>222</v>
      </c>
      <c r="M790" s="53">
        <v>1065</v>
      </c>
      <c r="N790" s="40" t="s">
        <v>334</v>
      </c>
      <c r="O790" s="54">
        <v>1107.5</v>
      </c>
      <c r="P790" s="55">
        <v>678.75</v>
      </c>
    </row>
    <row r="791" spans="1:16" ht="14.25" customHeight="1" x14ac:dyDescent="0.15">
      <c r="A791" s="44">
        <v>106</v>
      </c>
      <c r="B791" s="30">
        <v>1</v>
      </c>
      <c r="C791" s="45">
        <v>1</v>
      </c>
      <c r="D791" s="30">
        <v>2</v>
      </c>
      <c r="E791" s="425">
        <v>0.96296296296296291</v>
      </c>
      <c r="F791" s="48">
        <v>21</v>
      </c>
      <c r="G791" s="50" t="s">
        <v>65</v>
      </c>
      <c r="H791" s="49">
        <v>6240</v>
      </c>
      <c r="I791" s="52">
        <v>827424000</v>
      </c>
      <c r="J791" s="52">
        <v>132600</v>
      </c>
      <c r="K791" s="12">
        <v>413712000</v>
      </c>
      <c r="L791" s="40" t="s">
        <v>250</v>
      </c>
      <c r="M791" s="53">
        <v>1075</v>
      </c>
      <c r="N791" s="40" t="s">
        <v>294</v>
      </c>
      <c r="O791" s="54">
        <v>1300</v>
      </c>
      <c r="P791" s="55">
        <v>650</v>
      </c>
    </row>
    <row r="792" spans="1:16" ht="14.25" customHeight="1" x14ac:dyDescent="0.15">
      <c r="A792" s="44">
        <v>192</v>
      </c>
      <c r="B792" s="30">
        <v>6</v>
      </c>
      <c r="C792" s="737">
        <v>0.70424710424710424</v>
      </c>
      <c r="D792" s="30">
        <v>3</v>
      </c>
      <c r="E792" s="384">
        <v>0.89562890276538809</v>
      </c>
      <c r="F792" s="48">
        <v>35</v>
      </c>
      <c r="G792" s="50" t="s">
        <v>81</v>
      </c>
      <c r="H792" s="49">
        <v>17360</v>
      </c>
      <c r="I792" s="52">
        <v>2295686400</v>
      </c>
      <c r="J792" s="52">
        <v>132240</v>
      </c>
      <c r="K792" s="12">
        <v>1010907520</v>
      </c>
      <c r="L792" s="40" t="s">
        <v>94</v>
      </c>
      <c r="M792" s="53">
        <v>1140</v>
      </c>
      <c r="N792" s="40" t="s">
        <v>319</v>
      </c>
      <c r="O792" s="54">
        <v>869.5</v>
      </c>
      <c r="P792" s="55">
        <v>502</v>
      </c>
    </row>
    <row r="793" spans="1:16" ht="14.25" customHeight="1" x14ac:dyDescent="0.15">
      <c r="A793" s="44">
        <v>132</v>
      </c>
      <c r="B793" s="30">
        <v>6</v>
      </c>
      <c r="C793" s="82">
        <v>0.68240000000000001</v>
      </c>
      <c r="D793" s="30">
        <v>2</v>
      </c>
      <c r="E793" s="614">
        <v>0.96</v>
      </c>
      <c r="F793" s="48">
        <v>25</v>
      </c>
      <c r="G793" s="50" t="s">
        <v>70</v>
      </c>
      <c r="H793" s="49">
        <v>7560</v>
      </c>
      <c r="I793" s="52">
        <v>999545400</v>
      </c>
      <c r="J793" s="52">
        <v>132215</v>
      </c>
      <c r="K793" s="12">
        <v>534340800</v>
      </c>
      <c r="L793" s="40" t="s">
        <v>256</v>
      </c>
      <c r="M793" s="53">
        <v>750</v>
      </c>
      <c r="N793" s="40" t="s">
        <v>292</v>
      </c>
      <c r="O793" s="54">
        <v>1066.25</v>
      </c>
      <c r="P793" s="55">
        <v>570</v>
      </c>
    </row>
    <row r="794" spans="1:16" ht="14.25" customHeight="1" x14ac:dyDescent="0.15">
      <c r="A794" s="44">
        <v>542</v>
      </c>
      <c r="B794" s="30">
        <v>3</v>
      </c>
      <c r="C794" s="315">
        <v>0.97131420947298197</v>
      </c>
      <c r="D794" s="30">
        <v>4</v>
      </c>
      <c r="E794" s="738">
        <v>0.84861878453038675</v>
      </c>
      <c r="F794" s="48">
        <v>90</v>
      </c>
      <c r="G794" s="50" t="s">
        <v>157</v>
      </c>
      <c r="H794" s="49">
        <v>6720</v>
      </c>
      <c r="I794" s="52">
        <v>880588800</v>
      </c>
      <c r="J794" s="52">
        <v>131040</v>
      </c>
      <c r="K794" s="12">
        <v>464486400</v>
      </c>
      <c r="L794" s="40" t="s">
        <v>259</v>
      </c>
      <c r="M794" s="53">
        <v>1080</v>
      </c>
      <c r="N794" s="40" t="s">
        <v>301</v>
      </c>
      <c r="O794" s="54">
        <v>1092</v>
      </c>
      <c r="P794" s="55">
        <v>576</v>
      </c>
    </row>
    <row r="795" spans="1:16" ht="14.25" customHeight="1" x14ac:dyDescent="0.15">
      <c r="A795" s="44">
        <v>594</v>
      </c>
      <c r="B795" s="30">
        <v>4</v>
      </c>
      <c r="C795" s="386">
        <v>0.83925581395348836</v>
      </c>
      <c r="D795" s="30">
        <v>4</v>
      </c>
      <c r="E795" s="131">
        <v>0.52694444444444444</v>
      </c>
      <c r="F795" s="48">
        <v>98</v>
      </c>
      <c r="G795" s="50" t="s">
        <v>168</v>
      </c>
      <c r="H795" s="49">
        <v>6600</v>
      </c>
      <c r="I795" s="52">
        <v>863405400</v>
      </c>
      <c r="J795" s="52">
        <v>130819</v>
      </c>
      <c r="K795" s="12">
        <v>363085800</v>
      </c>
      <c r="L795" s="40" t="s">
        <v>254</v>
      </c>
      <c r="M795" s="53">
        <v>1086</v>
      </c>
      <c r="N795" s="40" t="s">
        <v>334</v>
      </c>
      <c r="O795" s="54">
        <v>1127.75</v>
      </c>
      <c r="P795" s="55">
        <v>474.25</v>
      </c>
    </row>
    <row r="796" spans="1:16" ht="14.25" customHeight="1" x14ac:dyDescent="0.15">
      <c r="A796" s="44">
        <v>575</v>
      </c>
      <c r="B796" s="30">
        <v>2</v>
      </c>
      <c r="C796" s="325">
        <v>0.9521311475409836</v>
      </c>
      <c r="D796" s="30">
        <v>5</v>
      </c>
      <c r="E796" s="739">
        <v>0.64660766961651917</v>
      </c>
      <c r="F796" s="48">
        <v>95</v>
      </c>
      <c r="G796" s="50" t="s">
        <v>165</v>
      </c>
      <c r="H796" s="49">
        <v>13020</v>
      </c>
      <c r="I796" s="52">
        <v>1701453600</v>
      </c>
      <c r="J796" s="52">
        <v>130680</v>
      </c>
      <c r="K796" s="12">
        <v>642146400</v>
      </c>
      <c r="L796" s="40" t="s">
        <v>259</v>
      </c>
      <c r="M796" s="53">
        <v>1080</v>
      </c>
      <c r="N796" s="40" t="s">
        <v>289</v>
      </c>
      <c r="O796" s="54">
        <v>1452</v>
      </c>
      <c r="P796" s="55">
        <v>548</v>
      </c>
    </row>
    <row r="797" spans="1:16" ht="14.25" customHeight="1" x14ac:dyDescent="0.15">
      <c r="A797" s="44">
        <v>539</v>
      </c>
      <c r="B797" s="30">
        <v>4</v>
      </c>
      <c r="C797" s="336">
        <v>0.96731154102735162</v>
      </c>
      <c r="D797" s="30">
        <v>2</v>
      </c>
      <c r="E797" s="335">
        <v>0.93922651933701662</v>
      </c>
      <c r="F797" s="48">
        <v>90</v>
      </c>
      <c r="G797" s="50" t="s">
        <v>157</v>
      </c>
      <c r="H797" s="49">
        <v>6720</v>
      </c>
      <c r="I797" s="52">
        <v>876960000</v>
      </c>
      <c r="J797" s="52">
        <v>130500</v>
      </c>
      <c r="K797" s="12">
        <v>514080000</v>
      </c>
      <c r="L797" s="40" t="s">
        <v>222</v>
      </c>
      <c r="M797" s="53">
        <v>1065</v>
      </c>
      <c r="N797" s="40" t="s">
        <v>301</v>
      </c>
      <c r="O797" s="54">
        <v>1087.5</v>
      </c>
      <c r="P797" s="55">
        <v>637.5</v>
      </c>
    </row>
    <row r="798" spans="1:16" ht="14.25" customHeight="1" x14ac:dyDescent="0.15">
      <c r="A798" s="44">
        <v>285</v>
      </c>
      <c r="B798" s="30">
        <v>8</v>
      </c>
      <c r="C798" s="740">
        <v>0.86918918918918919</v>
      </c>
      <c r="D798" s="30">
        <v>7</v>
      </c>
      <c r="E798" s="517">
        <v>0.55652173913043479</v>
      </c>
      <c r="F798" s="48">
        <v>50</v>
      </c>
      <c r="G798" s="50" t="s">
        <v>101</v>
      </c>
      <c r="H798" s="49">
        <v>1720</v>
      </c>
      <c r="I798" s="52">
        <v>224026560</v>
      </c>
      <c r="J798" s="52">
        <v>130248</v>
      </c>
      <c r="K798" s="12">
        <v>89164800</v>
      </c>
      <c r="L798" s="40" t="s">
        <v>258</v>
      </c>
      <c r="M798" s="53">
        <v>1200</v>
      </c>
      <c r="N798" s="40" t="s">
        <v>328</v>
      </c>
      <c r="O798" s="54">
        <v>1206</v>
      </c>
      <c r="P798" s="55">
        <v>480</v>
      </c>
    </row>
    <row r="799" spans="1:16" ht="14.25" customHeight="1" x14ac:dyDescent="0.15">
      <c r="A799" s="44">
        <v>202</v>
      </c>
      <c r="B799" s="30">
        <v>3</v>
      </c>
      <c r="C799" s="287">
        <v>0.82092050209205025</v>
      </c>
      <c r="D799" s="30">
        <v>2</v>
      </c>
      <c r="E799" s="562">
        <v>0.85688073394495412</v>
      </c>
      <c r="F799" s="48">
        <v>37</v>
      </c>
      <c r="G799" s="50" t="s">
        <v>84</v>
      </c>
      <c r="H799" s="49">
        <v>8968</v>
      </c>
      <c r="I799" s="52">
        <v>1165683060</v>
      </c>
      <c r="J799" s="52">
        <v>129982.5</v>
      </c>
      <c r="K799" s="12">
        <v>554917420</v>
      </c>
      <c r="L799" s="40" t="s">
        <v>256</v>
      </c>
      <c r="M799" s="53">
        <v>750</v>
      </c>
      <c r="N799" s="40" t="s">
        <v>114</v>
      </c>
      <c r="O799" s="54">
        <v>1226.25</v>
      </c>
      <c r="P799" s="55">
        <v>583.75</v>
      </c>
    </row>
    <row r="800" spans="1:16" ht="14.25" customHeight="1" x14ac:dyDescent="0.15">
      <c r="A800" s="44">
        <v>156</v>
      </c>
      <c r="B800" s="30">
        <v>5</v>
      </c>
      <c r="C800" s="589">
        <v>0.76435935198821792</v>
      </c>
      <c r="D800" s="30">
        <v>2</v>
      </c>
      <c r="E800" s="248">
        <v>0.88222698072805139</v>
      </c>
      <c r="F800" s="48">
        <v>29</v>
      </c>
      <c r="G800" s="50" t="s">
        <v>74</v>
      </c>
      <c r="H800" s="49">
        <v>11440</v>
      </c>
      <c r="I800" s="52">
        <v>1484340000</v>
      </c>
      <c r="J800" s="52">
        <v>129750</v>
      </c>
      <c r="K800" s="12">
        <v>589160000</v>
      </c>
      <c r="L800" s="40" t="s">
        <v>271</v>
      </c>
      <c r="M800" s="53">
        <v>1297.5</v>
      </c>
      <c r="N800" s="40" t="s">
        <v>299</v>
      </c>
      <c r="O800" s="54">
        <v>1146.25</v>
      </c>
      <c r="P800" s="55">
        <v>515</v>
      </c>
    </row>
    <row r="801" spans="1:16" ht="14.25" customHeight="1" x14ac:dyDescent="0.15">
      <c r="A801" s="44">
        <v>286</v>
      </c>
      <c r="B801" s="30">
        <v>9</v>
      </c>
      <c r="C801" s="741">
        <v>0.86486486486486491</v>
      </c>
      <c r="D801" s="30">
        <v>9</v>
      </c>
      <c r="E801" s="47">
        <v>0.44521739130434784</v>
      </c>
      <c r="F801" s="48">
        <v>50</v>
      </c>
      <c r="G801" s="50" t="s">
        <v>101</v>
      </c>
      <c r="H801" s="49">
        <v>1720</v>
      </c>
      <c r="I801" s="52">
        <v>222912000</v>
      </c>
      <c r="J801" s="52">
        <v>129600</v>
      </c>
      <c r="K801" s="12">
        <v>71331840</v>
      </c>
      <c r="L801" s="40" t="s">
        <v>258</v>
      </c>
      <c r="M801" s="53">
        <v>1200</v>
      </c>
      <c r="N801" s="40" t="s">
        <v>308</v>
      </c>
      <c r="O801" s="54">
        <v>912</v>
      </c>
      <c r="P801" s="55">
        <v>384</v>
      </c>
    </row>
    <row r="802" spans="1:16" ht="14.25" customHeight="1" x14ac:dyDescent="0.15">
      <c r="A802" s="44">
        <v>544</v>
      </c>
      <c r="B802" s="30">
        <v>5</v>
      </c>
      <c r="C802" s="238">
        <v>0.96064042695130092</v>
      </c>
      <c r="D802" s="30">
        <v>6</v>
      </c>
      <c r="E802" s="248">
        <v>0.66740331491712712</v>
      </c>
      <c r="F802" s="48">
        <v>90</v>
      </c>
      <c r="G802" s="50" t="s">
        <v>157</v>
      </c>
      <c r="H802" s="49">
        <v>6720</v>
      </c>
      <c r="I802" s="52">
        <v>870912000</v>
      </c>
      <c r="J802" s="52">
        <v>129600</v>
      </c>
      <c r="K802" s="12">
        <v>365299200</v>
      </c>
      <c r="L802" s="40" t="s">
        <v>259</v>
      </c>
      <c r="M802" s="53">
        <v>1080</v>
      </c>
      <c r="N802" s="40" t="s">
        <v>337</v>
      </c>
      <c r="O802" s="54">
        <v>759</v>
      </c>
      <c r="P802" s="55">
        <v>453</v>
      </c>
    </row>
    <row r="803" spans="1:16" ht="14.25" customHeight="1" x14ac:dyDescent="0.15">
      <c r="A803" s="44">
        <v>498</v>
      </c>
      <c r="B803" s="30">
        <v>5</v>
      </c>
      <c r="C803" s="579">
        <v>0.78846153846153844</v>
      </c>
      <c r="D803" s="30">
        <v>3</v>
      </c>
      <c r="E803" s="369">
        <v>0.87037037037037035</v>
      </c>
      <c r="F803" s="48">
        <v>84</v>
      </c>
      <c r="G803" s="50" t="s">
        <v>145</v>
      </c>
      <c r="H803" s="49">
        <v>6720</v>
      </c>
      <c r="I803" s="52">
        <v>867888000</v>
      </c>
      <c r="J803" s="52">
        <v>129150</v>
      </c>
      <c r="K803" s="12">
        <v>497448000</v>
      </c>
      <c r="L803" s="40" t="s">
        <v>256</v>
      </c>
      <c r="M803" s="53">
        <v>937.5</v>
      </c>
      <c r="N803" s="40" t="s">
        <v>295</v>
      </c>
      <c r="O803" s="54">
        <v>1025</v>
      </c>
      <c r="P803" s="55">
        <v>587.5</v>
      </c>
    </row>
    <row r="804" spans="1:16" ht="14.25" customHeight="1" x14ac:dyDescent="0.15">
      <c r="A804" s="44">
        <v>220</v>
      </c>
      <c r="B804" s="30">
        <v>7</v>
      </c>
      <c r="C804" s="45">
        <v>0.69867374005305038</v>
      </c>
      <c r="D804" s="30">
        <v>1</v>
      </c>
      <c r="E804" s="742">
        <v>1</v>
      </c>
      <c r="F804" s="30">
        <v>39</v>
      </c>
      <c r="G804" s="5" t="s">
        <v>87</v>
      </c>
      <c r="H804" s="94">
        <v>12420</v>
      </c>
      <c r="I804" s="95">
        <v>1602999720</v>
      </c>
      <c r="J804" s="95">
        <v>129066</v>
      </c>
      <c r="K804" s="12">
        <v>838014660</v>
      </c>
      <c r="L804" s="12" t="s">
        <v>273</v>
      </c>
      <c r="M804" s="96">
        <v>1152</v>
      </c>
      <c r="N804" s="97" t="s">
        <v>322</v>
      </c>
      <c r="O804" s="54">
        <v>1317</v>
      </c>
      <c r="P804" s="55">
        <v>688.5</v>
      </c>
    </row>
    <row r="805" spans="1:16" ht="14.25" customHeight="1" x14ac:dyDescent="0.15">
      <c r="A805" s="44">
        <v>580</v>
      </c>
      <c r="B805" s="30">
        <v>6</v>
      </c>
      <c r="C805" s="458">
        <v>0.75978511128165771</v>
      </c>
      <c r="D805" s="30">
        <v>3</v>
      </c>
      <c r="E805" s="47">
        <v>0.93181818181818177</v>
      </c>
      <c r="F805" s="48">
        <v>96</v>
      </c>
      <c r="G805" s="50" t="s">
        <v>166</v>
      </c>
      <c r="H805" s="49">
        <v>16800</v>
      </c>
      <c r="I805" s="52">
        <v>2162160000</v>
      </c>
      <c r="J805" s="52">
        <v>128700</v>
      </c>
      <c r="K805" s="12">
        <v>1343160000</v>
      </c>
      <c r="L805" s="40" t="s">
        <v>62</v>
      </c>
      <c r="M805" s="53">
        <v>1237.5</v>
      </c>
      <c r="N805" s="40" t="s">
        <v>288</v>
      </c>
      <c r="O805" s="54">
        <v>1187.5</v>
      </c>
      <c r="P805" s="55">
        <v>768.75</v>
      </c>
    </row>
    <row r="806" spans="1:16" ht="14.25" customHeight="1" x14ac:dyDescent="0.15">
      <c r="A806" s="44">
        <v>604</v>
      </c>
      <c r="B806" s="30">
        <v>4</v>
      </c>
      <c r="C806" s="743">
        <v>0.77546296296296291</v>
      </c>
      <c r="D806" s="30">
        <v>2</v>
      </c>
      <c r="E806" s="47">
        <v>0.90789966304754777</v>
      </c>
      <c r="F806" s="48">
        <v>100</v>
      </c>
      <c r="G806" s="50" t="s">
        <v>171</v>
      </c>
      <c r="H806" s="49">
        <v>9920</v>
      </c>
      <c r="I806" s="52">
        <v>1271124000</v>
      </c>
      <c r="J806" s="52">
        <v>128137.5</v>
      </c>
      <c r="K806" s="12">
        <v>613428000</v>
      </c>
      <c r="L806" s="40" t="s">
        <v>259</v>
      </c>
      <c r="M806" s="53">
        <v>1080</v>
      </c>
      <c r="N806" s="40" t="s">
        <v>292</v>
      </c>
      <c r="O806" s="54">
        <v>1256.25</v>
      </c>
      <c r="P806" s="55">
        <v>606.25</v>
      </c>
    </row>
    <row r="807" spans="1:16" ht="14.25" customHeight="1" x14ac:dyDescent="0.15">
      <c r="A807" s="44">
        <v>541</v>
      </c>
      <c r="B807" s="30">
        <v>6</v>
      </c>
      <c r="C807" s="744">
        <v>0.94729819879919952</v>
      </c>
      <c r="D807" s="30">
        <v>5</v>
      </c>
      <c r="E807" s="694">
        <v>0.7219152854511971</v>
      </c>
      <c r="F807" s="48">
        <v>90</v>
      </c>
      <c r="G807" s="50" t="s">
        <v>157</v>
      </c>
      <c r="H807" s="49">
        <v>6720</v>
      </c>
      <c r="I807" s="52">
        <v>858816000</v>
      </c>
      <c r="J807" s="52">
        <v>127800</v>
      </c>
      <c r="K807" s="12">
        <v>395136000</v>
      </c>
      <c r="L807" s="40" t="s">
        <v>222</v>
      </c>
      <c r="M807" s="53">
        <v>1065</v>
      </c>
      <c r="N807" s="40" t="s">
        <v>337</v>
      </c>
      <c r="O807" s="54">
        <v>750</v>
      </c>
      <c r="P807" s="55">
        <v>490</v>
      </c>
    </row>
    <row r="808" spans="1:16" ht="14.25" customHeight="1" x14ac:dyDescent="0.15">
      <c r="A808" s="44">
        <v>593</v>
      </c>
      <c r="B808" s="30">
        <v>5</v>
      </c>
      <c r="C808" s="298">
        <v>0.81488372093023254</v>
      </c>
      <c r="D808" s="30">
        <v>5</v>
      </c>
      <c r="E808" s="467">
        <v>0.48499999999999999</v>
      </c>
      <c r="F808" s="48">
        <v>98</v>
      </c>
      <c r="G808" s="50" t="s">
        <v>168</v>
      </c>
      <c r="H808" s="49">
        <v>6600</v>
      </c>
      <c r="I808" s="52">
        <v>838332000</v>
      </c>
      <c r="J808" s="52">
        <v>127020</v>
      </c>
      <c r="K808" s="12">
        <v>334184400</v>
      </c>
      <c r="L808" s="40" t="s">
        <v>254</v>
      </c>
      <c r="M808" s="53">
        <v>1086</v>
      </c>
      <c r="N808" s="40" t="s">
        <v>301</v>
      </c>
      <c r="O808" s="54">
        <v>1095</v>
      </c>
      <c r="P808" s="55">
        <v>436.5</v>
      </c>
    </row>
    <row r="809" spans="1:16" ht="14.25" customHeight="1" x14ac:dyDescent="0.15">
      <c r="A809" s="44">
        <v>78</v>
      </c>
      <c r="B809" s="30">
        <v>1</v>
      </c>
      <c r="C809" s="45">
        <v>1</v>
      </c>
      <c r="D809" s="30">
        <v>5</v>
      </c>
      <c r="E809" s="101">
        <v>0.87596899224806202</v>
      </c>
      <c r="F809" s="48">
        <v>16</v>
      </c>
      <c r="G809" s="50" t="s">
        <v>53</v>
      </c>
      <c r="H809" s="49">
        <v>7200</v>
      </c>
      <c r="I809" s="52">
        <v>913680000</v>
      </c>
      <c r="J809" s="52">
        <v>126900</v>
      </c>
      <c r="K809" s="12">
        <v>382392000</v>
      </c>
      <c r="L809" s="40" t="s">
        <v>259</v>
      </c>
      <c r="M809" s="53">
        <v>1350</v>
      </c>
      <c r="N809" s="40" t="s">
        <v>318</v>
      </c>
      <c r="O809" s="54">
        <v>1020</v>
      </c>
      <c r="P809" s="55">
        <v>565</v>
      </c>
    </row>
    <row r="810" spans="1:16" ht="14.25" customHeight="1" x14ac:dyDescent="0.15">
      <c r="A810" s="44">
        <v>79</v>
      </c>
      <c r="B810" s="30">
        <v>1</v>
      </c>
      <c r="C810" s="45">
        <v>1</v>
      </c>
      <c r="D810" s="30">
        <v>1</v>
      </c>
      <c r="E810" s="679">
        <v>1</v>
      </c>
      <c r="F810" s="48">
        <v>16</v>
      </c>
      <c r="G810" s="50" t="s">
        <v>53</v>
      </c>
      <c r="H810" s="49">
        <v>7200</v>
      </c>
      <c r="I810" s="52">
        <v>913680000</v>
      </c>
      <c r="J810" s="52">
        <v>126900</v>
      </c>
      <c r="K810" s="12">
        <v>436536000</v>
      </c>
      <c r="L810" s="40" t="s">
        <v>259</v>
      </c>
      <c r="M810" s="53">
        <v>1350</v>
      </c>
      <c r="N810" s="40" t="s">
        <v>295</v>
      </c>
      <c r="O810" s="54">
        <v>1215</v>
      </c>
      <c r="P810" s="55">
        <v>645</v>
      </c>
    </row>
    <row r="811" spans="1:16" ht="14.25" customHeight="1" x14ac:dyDescent="0.15">
      <c r="A811" s="44">
        <v>80</v>
      </c>
      <c r="B811" s="30">
        <v>1</v>
      </c>
      <c r="C811" s="45">
        <v>1</v>
      </c>
      <c r="D811" s="30">
        <v>2</v>
      </c>
      <c r="E811" s="47">
        <v>0.97674418604651159</v>
      </c>
      <c r="F811" s="48">
        <v>16</v>
      </c>
      <c r="G811" s="50" t="s">
        <v>53</v>
      </c>
      <c r="H811" s="49">
        <v>7200</v>
      </c>
      <c r="I811" s="52">
        <v>913680000</v>
      </c>
      <c r="J811" s="52">
        <v>126900</v>
      </c>
      <c r="K811" s="12">
        <v>426384000</v>
      </c>
      <c r="L811" s="40" t="s">
        <v>259</v>
      </c>
      <c r="M811" s="53">
        <v>1350</v>
      </c>
      <c r="N811" s="40" t="s">
        <v>341</v>
      </c>
      <c r="O811" s="54">
        <v>1147.5</v>
      </c>
      <c r="P811" s="55">
        <v>630</v>
      </c>
    </row>
    <row r="812" spans="1:16" ht="14.25" customHeight="1" x14ac:dyDescent="0.15">
      <c r="A812" s="44">
        <v>603</v>
      </c>
      <c r="B812" s="30">
        <v>5</v>
      </c>
      <c r="C812" s="480">
        <v>0.76774691358024694</v>
      </c>
      <c r="D812" s="30">
        <v>6</v>
      </c>
      <c r="E812" s="451">
        <v>0.78435043055035569</v>
      </c>
      <c r="F812" s="48">
        <v>100</v>
      </c>
      <c r="G812" s="50" t="s">
        <v>171</v>
      </c>
      <c r="H812" s="49">
        <v>9920</v>
      </c>
      <c r="I812" s="52">
        <v>1258476000</v>
      </c>
      <c r="J812" s="52">
        <v>126862.5</v>
      </c>
      <c r="K812" s="12">
        <v>529951200</v>
      </c>
      <c r="L812" s="40" t="s">
        <v>235</v>
      </c>
      <c r="M812" s="53">
        <v>1242.5</v>
      </c>
      <c r="N812" s="40" t="s">
        <v>329</v>
      </c>
      <c r="O812" s="54">
        <v>1243.75</v>
      </c>
      <c r="P812" s="55">
        <v>523.75</v>
      </c>
    </row>
    <row r="813" spans="1:16" ht="14.25" customHeight="1" x14ac:dyDescent="0.15">
      <c r="A813" s="44">
        <v>712</v>
      </c>
      <c r="B813" s="30">
        <v>3</v>
      </c>
      <c r="C813" s="45">
        <v>0.78234477974332295</v>
      </c>
      <c r="D813" s="30">
        <v>3</v>
      </c>
      <c r="E813" s="745">
        <v>0.8320175438596491</v>
      </c>
      <c r="F813" s="48">
        <v>118</v>
      </c>
      <c r="G813" s="50" t="s">
        <v>191</v>
      </c>
      <c r="H813" s="49">
        <v>11340</v>
      </c>
      <c r="I813" s="52">
        <v>1432332720</v>
      </c>
      <c r="J813" s="52">
        <v>126308</v>
      </c>
      <c r="K813" s="12">
        <v>602335440</v>
      </c>
      <c r="L813" s="40" t="s">
        <v>254</v>
      </c>
      <c r="M813" s="53">
        <v>1086</v>
      </c>
      <c r="N813" s="40" t="s">
        <v>334</v>
      </c>
      <c r="O813" s="54">
        <v>1127.75</v>
      </c>
      <c r="P813" s="55">
        <v>474.25</v>
      </c>
    </row>
    <row r="814" spans="1:16" ht="14.25" customHeight="1" x14ac:dyDescent="0.15">
      <c r="A814" s="44">
        <v>626</v>
      </c>
      <c r="B814" s="30">
        <v>4</v>
      </c>
      <c r="C814" s="746">
        <v>0.87610619469026552</v>
      </c>
      <c r="D814" s="30">
        <v>2</v>
      </c>
      <c r="E814" s="47">
        <v>0.92173913043478262</v>
      </c>
      <c r="F814" s="48">
        <v>104</v>
      </c>
      <c r="G814" s="50" t="s">
        <v>174</v>
      </c>
      <c r="H814" s="49">
        <v>15000</v>
      </c>
      <c r="I814" s="52">
        <v>1893375000</v>
      </c>
      <c r="J814" s="52">
        <v>126225</v>
      </c>
      <c r="K814" s="12">
        <v>1216350000</v>
      </c>
      <c r="L814" s="40" t="s">
        <v>274</v>
      </c>
      <c r="M814" s="53">
        <v>1050</v>
      </c>
      <c r="N814" s="40" t="s">
        <v>286</v>
      </c>
      <c r="O814" s="54">
        <v>1237.5</v>
      </c>
      <c r="P814" s="55">
        <v>795</v>
      </c>
    </row>
    <row r="815" spans="1:16" ht="14.25" customHeight="1" x14ac:dyDescent="0.15">
      <c r="A815" s="44">
        <v>499</v>
      </c>
      <c r="B815" s="30">
        <v>6</v>
      </c>
      <c r="C815" s="579">
        <v>0.76923076923076927</v>
      </c>
      <c r="D815" s="30">
        <v>3</v>
      </c>
      <c r="E815" s="168">
        <v>0.87037037037037035</v>
      </c>
      <c r="F815" s="48">
        <v>84</v>
      </c>
      <c r="G815" s="50" t="s">
        <v>145</v>
      </c>
      <c r="H815" s="49">
        <v>6720</v>
      </c>
      <c r="I815" s="52">
        <v>846720000</v>
      </c>
      <c r="J815" s="52">
        <v>126000</v>
      </c>
      <c r="K815" s="12">
        <v>497448000</v>
      </c>
      <c r="L815" s="40" t="s">
        <v>256</v>
      </c>
      <c r="M815" s="53">
        <v>937.5</v>
      </c>
      <c r="N815" s="40" t="s">
        <v>343</v>
      </c>
      <c r="O815" s="54">
        <v>1000</v>
      </c>
      <c r="P815" s="55">
        <v>587.5</v>
      </c>
    </row>
    <row r="816" spans="1:16" ht="14.25" customHeight="1" x14ac:dyDescent="0.15">
      <c r="A816" s="44">
        <v>571</v>
      </c>
      <c r="B816" s="30">
        <v>3</v>
      </c>
      <c r="C816" s="45">
        <v>0.91803278688524592</v>
      </c>
      <c r="D816" s="30">
        <v>1</v>
      </c>
      <c r="E816" s="434">
        <v>1</v>
      </c>
      <c r="F816" s="48">
        <v>95</v>
      </c>
      <c r="G816" s="50" t="s">
        <v>165</v>
      </c>
      <c r="H816" s="49">
        <v>13020</v>
      </c>
      <c r="I816" s="52">
        <v>1640520000</v>
      </c>
      <c r="J816" s="52">
        <v>126000</v>
      </c>
      <c r="K816" s="12">
        <v>993100500</v>
      </c>
      <c r="L816" s="40" t="s">
        <v>263</v>
      </c>
      <c r="M816" s="53">
        <v>1095</v>
      </c>
      <c r="N816" s="40" t="s">
        <v>309</v>
      </c>
      <c r="O816" s="54">
        <v>1400</v>
      </c>
      <c r="P816" s="55">
        <v>847.5</v>
      </c>
    </row>
    <row r="817" spans="1:21" ht="14.25" customHeight="1" x14ac:dyDescent="0.15">
      <c r="A817" s="44">
        <v>592</v>
      </c>
      <c r="B817" s="30">
        <v>6</v>
      </c>
      <c r="C817" s="612">
        <v>0.80818604651162795</v>
      </c>
      <c r="D817" s="30">
        <v>6</v>
      </c>
      <c r="E817" s="47">
        <v>0.47111111111111109</v>
      </c>
      <c r="F817" s="48">
        <v>98</v>
      </c>
      <c r="G817" s="50" t="s">
        <v>168</v>
      </c>
      <c r="H817" s="49">
        <v>6600</v>
      </c>
      <c r="I817" s="52">
        <v>831441600</v>
      </c>
      <c r="J817" s="52">
        <v>125976</v>
      </c>
      <c r="K817" s="12">
        <v>324614400</v>
      </c>
      <c r="L817" s="40" t="s">
        <v>254</v>
      </c>
      <c r="M817" s="53">
        <v>1086</v>
      </c>
      <c r="N817" s="40" t="s">
        <v>283</v>
      </c>
      <c r="O817" s="54">
        <v>1013</v>
      </c>
      <c r="P817" s="55">
        <v>424</v>
      </c>
    </row>
    <row r="818" spans="1:21" ht="14.25" customHeight="1" x14ac:dyDescent="0.15">
      <c r="A818" s="44">
        <v>42</v>
      </c>
      <c r="B818" s="30">
        <v>5</v>
      </c>
      <c r="C818" s="62">
        <v>0.71380952380952378</v>
      </c>
      <c r="D818" s="30">
        <v>4</v>
      </c>
      <c r="E818" s="461">
        <v>0.62573248407643312</v>
      </c>
      <c r="F818" s="48">
        <v>7</v>
      </c>
      <c r="G818" s="50" t="s">
        <v>42</v>
      </c>
      <c r="H818" s="49">
        <v>12496</v>
      </c>
      <c r="I818" s="52">
        <v>1573446336</v>
      </c>
      <c r="J818" s="52">
        <v>125916</v>
      </c>
      <c r="K818" s="12">
        <v>859324928</v>
      </c>
      <c r="L818" s="40" t="s">
        <v>259</v>
      </c>
      <c r="M818" s="53">
        <v>1080</v>
      </c>
      <c r="N818" s="40" t="s">
        <v>334</v>
      </c>
      <c r="O818" s="54">
        <v>1124.25</v>
      </c>
      <c r="P818" s="55">
        <v>614</v>
      </c>
    </row>
    <row r="819" spans="1:21" ht="14.25" customHeight="1" x14ac:dyDescent="0.15">
      <c r="A819" s="44">
        <v>206</v>
      </c>
      <c r="B819" s="30">
        <v>4</v>
      </c>
      <c r="C819" s="506">
        <v>0.79497907949790791</v>
      </c>
      <c r="D819" s="30">
        <v>3</v>
      </c>
      <c r="E819" s="524">
        <v>0.82568807339449546</v>
      </c>
      <c r="F819" s="48">
        <v>37</v>
      </c>
      <c r="G819" s="50" t="s">
        <v>84</v>
      </c>
      <c r="H819" s="49">
        <v>8968</v>
      </c>
      <c r="I819" s="52">
        <v>1128847000</v>
      </c>
      <c r="J819" s="52">
        <v>125875</v>
      </c>
      <c r="K819" s="12">
        <v>534717000</v>
      </c>
      <c r="L819" s="40" t="s">
        <v>108</v>
      </c>
      <c r="M819" s="53">
        <v>1187.5</v>
      </c>
      <c r="N819" s="40" t="s">
        <v>331</v>
      </c>
      <c r="O819" s="54">
        <v>981.25</v>
      </c>
      <c r="P819" s="55">
        <v>562.5</v>
      </c>
    </row>
    <row r="820" spans="1:21" ht="14.25" customHeight="1" x14ac:dyDescent="0.15">
      <c r="A820" s="44">
        <v>492</v>
      </c>
      <c r="B820" s="30">
        <v>6</v>
      </c>
      <c r="C820" s="134">
        <v>0.63114186851211074</v>
      </c>
      <c r="D820" s="30">
        <v>5</v>
      </c>
      <c r="E820" s="747">
        <v>0.53007518796992481</v>
      </c>
      <c r="F820" s="48">
        <v>83</v>
      </c>
      <c r="G820" s="50" t="s">
        <v>144</v>
      </c>
      <c r="H820" s="49">
        <v>13728</v>
      </c>
      <c r="I820" s="52">
        <v>1727751168</v>
      </c>
      <c r="J820" s="52">
        <v>125856</v>
      </c>
      <c r="K820" s="12">
        <v>667798560</v>
      </c>
      <c r="L820" s="40" t="s">
        <v>240</v>
      </c>
      <c r="M820" s="53">
        <v>750</v>
      </c>
      <c r="N820" s="40" t="s">
        <v>341</v>
      </c>
      <c r="O820" s="54">
        <v>912</v>
      </c>
      <c r="P820" s="55">
        <v>352.5</v>
      </c>
    </row>
    <row r="821" spans="1:21" ht="14.25" customHeight="1" x14ac:dyDescent="0.15">
      <c r="A821" s="44">
        <v>625</v>
      </c>
      <c r="B821" s="30">
        <v>5</v>
      </c>
      <c r="C821" s="208">
        <v>0.86637168141592924</v>
      </c>
      <c r="D821" s="30">
        <v>6</v>
      </c>
      <c r="E821" s="748">
        <v>0.76231884057971011</v>
      </c>
      <c r="F821" s="48">
        <v>104</v>
      </c>
      <c r="G821" s="50" t="s">
        <v>174</v>
      </c>
      <c r="H821" s="49">
        <v>15000</v>
      </c>
      <c r="I821" s="52">
        <v>1872337500</v>
      </c>
      <c r="J821" s="52">
        <v>124822.5</v>
      </c>
      <c r="K821" s="12">
        <v>1005975000</v>
      </c>
      <c r="L821" s="40" t="s">
        <v>274</v>
      </c>
      <c r="M821" s="53">
        <v>1050</v>
      </c>
      <c r="N821" s="40" t="s">
        <v>327</v>
      </c>
      <c r="O821" s="54">
        <v>1223.75</v>
      </c>
      <c r="P821" s="55">
        <v>657.5</v>
      </c>
    </row>
    <row r="822" spans="1:21" ht="14.25" customHeight="1" x14ac:dyDescent="0.15">
      <c r="A822" s="44">
        <v>302</v>
      </c>
      <c r="B822" s="30">
        <v>5</v>
      </c>
      <c r="C822" s="288">
        <v>0.66024759284731771</v>
      </c>
      <c r="D822" s="30">
        <v>6</v>
      </c>
      <c r="E822" s="47">
        <v>0.80780487804878054</v>
      </c>
      <c r="F822" s="48">
        <v>52</v>
      </c>
      <c r="G822" s="50" t="s">
        <v>104</v>
      </c>
      <c r="H822" s="49">
        <v>7520</v>
      </c>
      <c r="I822" s="52">
        <v>938496000</v>
      </c>
      <c r="J822" s="52">
        <v>124800</v>
      </c>
      <c r="K822" s="12">
        <v>323781120</v>
      </c>
      <c r="L822" s="40" t="s">
        <v>102</v>
      </c>
      <c r="M822" s="53">
        <v>1200</v>
      </c>
      <c r="N822" s="40" t="s">
        <v>300</v>
      </c>
      <c r="O822" s="54">
        <v>1032</v>
      </c>
      <c r="P822" s="55">
        <v>414</v>
      </c>
    </row>
    <row r="823" spans="1:21" ht="14.25" customHeight="1" x14ac:dyDescent="0.15">
      <c r="A823" s="44">
        <v>303</v>
      </c>
      <c r="B823" s="30">
        <v>5</v>
      </c>
      <c r="C823" s="416">
        <v>0.66024759284731771</v>
      </c>
      <c r="D823" s="30">
        <v>5</v>
      </c>
      <c r="E823" s="749">
        <v>0.87804878048780488</v>
      </c>
      <c r="F823" s="48">
        <v>52</v>
      </c>
      <c r="G823" s="50" t="s">
        <v>104</v>
      </c>
      <c r="H823" s="49">
        <v>7520</v>
      </c>
      <c r="I823" s="52">
        <v>938496000</v>
      </c>
      <c r="J823" s="52">
        <v>124800</v>
      </c>
      <c r="K823" s="12">
        <v>351936000</v>
      </c>
      <c r="L823" s="40" t="s">
        <v>102</v>
      </c>
      <c r="M823" s="53">
        <v>1200</v>
      </c>
      <c r="N823" s="40" t="s">
        <v>281</v>
      </c>
      <c r="O823" s="54">
        <v>1155</v>
      </c>
      <c r="P823" s="55">
        <v>450</v>
      </c>
    </row>
    <row r="824" spans="1:21" ht="14.25" customHeight="1" x14ac:dyDescent="0.15">
      <c r="A824" s="44">
        <v>172</v>
      </c>
      <c r="B824" s="30">
        <v>5</v>
      </c>
      <c r="C824" s="750">
        <v>0.66568483063328421</v>
      </c>
      <c r="D824" s="30">
        <v>3</v>
      </c>
      <c r="E824" s="346">
        <v>0.79503105590062106</v>
      </c>
      <c r="F824" s="48">
        <v>32</v>
      </c>
      <c r="G824" s="50" t="s">
        <v>78</v>
      </c>
      <c r="H824" s="49">
        <v>8648</v>
      </c>
      <c r="I824" s="52">
        <v>1074946400</v>
      </c>
      <c r="J824" s="52">
        <v>124300</v>
      </c>
      <c r="K824" s="12">
        <v>456614400</v>
      </c>
      <c r="L824" s="40" t="s">
        <v>250</v>
      </c>
      <c r="M824" s="53">
        <v>860</v>
      </c>
      <c r="N824" s="40" t="s">
        <v>347</v>
      </c>
      <c r="O824" s="54">
        <v>1130</v>
      </c>
      <c r="P824" s="55">
        <v>480</v>
      </c>
    </row>
    <row r="825" spans="1:21" ht="14.25" customHeight="1" x14ac:dyDescent="0.15">
      <c r="A825" s="44">
        <v>93</v>
      </c>
      <c r="B825" s="30">
        <v>3</v>
      </c>
      <c r="C825" s="108">
        <v>0.82317073170731703</v>
      </c>
      <c r="D825" s="30">
        <v>1</v>
      </c>
      <c r="E825" s="47">
        <v>1</v>
      </c>
      <c r="F825" s="48">
        <v>19</v>
      </c>
      <c r="G825" s="50" t="s">
        <v>61</v>
      </c>
      <c r="H825" s="49">
        <v>5160</v>
      </c>
      <c r="I825" s="52">
        <v>640872000</v>
      </c>
      <c r="J825" s="52">
        <v>124200</v>
      </c>
      <c r="K825" s="12">
        <v>341798400</v>
      </c>
      <c r="L825" s="40" t="s">
        <v>259</v>
      </c>
      <c r="M825" s="53">
        <v>1350</v>
      </c>
      <c r="N825" s="40" t="s">
        <v>286</v>
      </c>
      <c r="O825" s="54">
        <v>1195</v>
      </c>
      <c r="P825" s="55">
        <v>720</v>
      </c>
    </row>
    <row r="826" spans="1:21" ht="14.25" customHeight="1" x14ac:dyDescent="0.15">
      <c r="A826" s="44">
        <v>574</v>
      </c>
      <c r="B826" s="30">
        <v>4</v>
      </c>
      <c r="C826" s="124">
        <v>0.90262295081967214</v>
      </c>
      <c r="D826" s="30">
        <v>2</v>
      </c>
      <c r="E826" s="513">
        <v>0.84188790560471971</v>
      </c>
      <c r="F826" s="48">
        <v>95</v>
      </c>
      <c r="G826" s="50" t="s">
        <v>165</v>
      </c>
      <c r="H826" s="49">
        <v>13020</v>
      </c>
      <c r="I826" s="52">
        <v>1612982700</v>
      </c>
      <c r="J826" s="52">
        <v>123885</v>
      </c>
      <c r="K826" s="12">
        <v>836079300</v>
      </c>
      <c r="L826" s="40" t="s">
        <v>259</v>
      </c>
      <c r="M826" s="53">
        <v>1080</v>
      </c>
      <c r="N826" s="40" t="s">
        <v>309</v>
      </c>
      <c r="O826" s="54">
        <v>1376.5</v>
      </c>
      <c r="P826" s="55">
        <v>713.5</v>
      </c>
    </row>
    <row r="827" spans="1:21" ht="14.25" customHeight="1" x14ac:dyDescent="0.15">
      <c r="A827" s="44">
        <v>144</v>
      </c>
      <c r="B827" s="30">
        <v>1</v>
      </c>
      <c r="C827" s="45">
        <v>1</v>
      </c>
      <c r="D827" s="30">
        <v>1</v>
      </c>
      <c r="E827" s="47">
        <v>1</v>
      </c>
      <c r="F827" s="48">
        <v>27</v>
      </c>
      <c r="G827" s="50" t="s">
        <v>72</v>
      </c>
      <c r="H827" s="49">
        <v>11400</v>
      </c>
      <c r="I827" s="52">
        <v>1410750000</v>
      </c>
      <c r="J827" s="52">
        <v>123750</v>
      </c>
      <c r="K827" s="12">
        <v>648945000</v>
      </c>
      <c r="L827" s="40" t="s">
        <v>254</v>
      </c>
      <c r="M827" s="53">
        <v>1357.5</v>
      </c>
      <c r="N827" s="40" t="s">
        <v>286</v>
      </c>
      <c r="O827" s="54">
        <v>1375</v>
      </c>
      <c r="P827" s="55">
        <v>632.5</v>
      </c>
    </row>
    <row r="828" spans="1:21" ht="14.25" customHeight="1" x14ac:dyDescent="0.15">
      <c r="A828" s="44">
        <v>109</v>
      </c>
      <c r="B828" s="30">
        <v>2</v>
      </c>
      <c r="C828" s="435">
        <v>0.93269230769230771</v>
      </c>
      <c r="D828" s="30">
        <v>1</v>
      </c>
      <c r="E828" s="47">
        <v>1</v>
      </c>
      <c r="F828" s="48">
        <v>21</v>
      </c>
      <c r="G828" s="50" t="s">
        <v>65</v>
      </c>
      <c r="H828" s="49">
        <v>6240</v>
      </c>
      <c r="I828" s="52">
        <v>771732000</v>
      </c>
      <c r="J828" s="52">
        <v>123675</v>
      </c>
      <c r="K828" s="12">
        <v>429624000</v>
      </c>
      <c r="L828" s="40" t="s">
        <v>256</v>
      </c>
      <c r="M828" s="53">
        <v>937.5</v>
      </c>
      <c r="N828" s="40" t="s">
        <v>294</v>
      </c>
      <c r="O828" s="54">
        <v>1212.5</v>
      </c>
      <c r="P828" s="55">
        <v>675</v>
      </c>
    </row>
    <row r="829" spans="1:21" ht="14.25" customHeight="1" x14ac:dyDescent="0.15">
      <c r="A829" s="143">
        <v>723</v>
      </c>
      <c r="B829" s="144">
        <v>7</v>
      </c>
      <c r="C829" s="751">
        <v>0.6333333333333333</v>
      </c>
      <c r="D829" s="144">
        <v>6</v>
      </c>
      <c r="E829" s="193">
        <v>0.86805555555555558</v>
      </c>
      <c r="F829" s="147">
        <v>120</v>
      </c>
      <c r="G829" s="148" t="s">
        <v>193</v>
      </c>
      <c r="H829" s="149">
        <v>7680</v>
      </c>
      <c r="I829" s="150">
        <v>948480000</v>
      </c>
      <c r="J829" s="150">
        <v>123500</v>
      </c>
      <c r="K829" s="151">
        <v>499200000</v>
      </c>
      <c r="L829" s="122" t="s">
        <v>256</v>
      </c>
      <c r="M829" s="152">
        <v>750</v>
      </c>
      <c r="N829" s="122" t="s">
        <v>310</v>
      </c>
      <c r="O829" s="154">
        <v>950</v>
      </c>
      <c r="P829" s="155">
        <v>500</v>
      </c>
      <c r="Q829" s="112"/>
      <c r="R829" s="112"/>
      <c r="S829" s="112"/>
      <c r="T829" s="112"/>
      <c r="U829" s="112"/>
    </row>
    <row r="830" spans="1:21" ht="14.25" customHeight="1" x14ac:dyDescent="0.15">
      <c r="A830" s="44">
        <v>98</v>
      </c>
      <c r="B830" s="30">
        <v>4</v>
      </c>
      <c r="C830" s="300">
        <v>0.81554878048780488</v>
      </c>
      <c r="D830" s="30">
        <v>6</v>
      </c>
      <c r="E830" s="223">
        <v>0.86805555555555558</v>
      </c>
      <c r="F830" s="48">
        <v>19</v>
      </c>
      <c r="G830" s="50" t="s">
        <v>61</v>
      </c>
      <c r="H830" s="49">
        <v>5160</v>
      </c>
      <c r="I830" s="52">
        <v>634938000</v>
      </c>
      <c r="J830" s="52">
        <v>123050</v>
      </c>
      <c r="K830" s="12">
        <v>296700000</v>
      </c>
      <c r="L830" s="40" t="s">
        <v>256</v>
      </c>
      <c r="M830" s="53">
        <v>937.5</v>
      </c>
      <c r="N830" s="40" t="s">
        <v>347</v>
      </c>
      <c r="O830" s="54">
        <v>1337.5</v>
      </c>
      <c r="P830" s="55">
        <v>625</v>
      </c>
    </row>
    <row r="831" spans="1:21" ht="14.25" customHeight="1" x14ac:dyDescent="0.15">
      <c r="A831" s="143">
        <v>722</v>
      </c>
      <c r="B831" s="144">
        <v>8</v>
      </c>
      <c r="C831" s="752">
        <v>0.62666666666666671</v>
      </c>
      <c r="D831" s="144">
        <v>3</v>
      </c>
      <c r="E831" s="753">
        <v>0.93315972222222221</v>
      </c>
      <c r="F831" s="147">
        <v>120</v>
      </c>
      <c r="G831" s="148" t="s">
        <v>193</v>
      </c>
      <c r="H831" s="149">
        <v>7680</v>
      </c>
      <c r="I831" s="150">
        <v>938496000</v>
      </c>
      <c r="J831" s="150">
        <v>122200</v>
      </c>
      <c r="K831" s="151">
        <v>536640000</v>
      </c>
      <c r="L831" s="122" t="s">
        <v>256</v>
      </c>
      <c r="M831" s="152">
        <v>750</v>
      </c>
      <c r="N831" s="122" t="s">
        <v>301</v>
      </c>
      <c r="O831" s="154">
        <v>940</v>
      </c>
      <c r="P831" s="155">
        <v>537.5</v>
      </c>
      <c r="Q831" s="112"/>
      <c r="R831" s="112"/>
      <c r="S831" s="112"/>
      <c r="T831" s="112"/>
      <c r="U831" s="112"/>
    </row>
    <row r="832" spans="1:21" ht="14.25" customHeight="1" x14ac:dyDescent="0.15">
      <c r="A832" s="44">
        <v>145</v>
      </c>
      <c r="B832" s="30">
        <v>2</v>
      </c>
      <c r="C832" s="754">
        <v>0.9872727272727273</v>
      </c>
      <c r="D832" s="30">
        <v>3</v>
      </c>
      <c r="E832" s="319">
        <v>0.83003952569169959</v>
      </c>
      <c r="F832" s="48">
        <v>27</v>
      </c>
      <c r="G832" s="50" t="s">
        <v>72</v>
      </c>
      <c r="H832" s="49">
        <v>11400</v>
      </c>
      <c r="I832" s="52">
        <v>1392795000</v>
      </c>
      <c r="J832" s="52">
        <v>122175</v>
      </c>
      <c r="K832" s="12">
        <v>538650000</v>
      </c>
      <c r="L832" s="40" t="s">
        <v>254</v>
      </c>
      <c r="M832" s="53">
        <v>1357.5</v>
      </c>
      <c r="N832" s="40" t="s">
        <v>309</v>
      </c>
      <c r="O832" s="54">
        <v>1350</v>
      </c>
      <c r="P832" s="55">
        <v>525</v>
      </c>
    </row>
    <row r="833" spans="1:16" ht="14.25" customHeight="1" x14ac:dyDescent="0.15">
      <c r="A833" s="44">
        <v>146</v>
      </c>
      <c r="B833" s="30">
        <v>2</v>
      </c>
      <c r="C833" s="408">
        <v>0.9872727272727273</v>
      </c>
      <c r="D833" s="30">
        <v>5</v>
      </c>
      <c r="E833" s="174">
        <v>0.66403162055335974</v>
      </c>
      <c r="F833" s="48">
        <v>27</v>
      </c>
      <c r="G833" s="50" t="s">
        <v>72</v>
      </c>
      <c r="H833" s="49">
        <v>11400</v>
      </c>
      <c r="I833" s="52">
        <v>1392795000</v>
      </c>
      <c r="J833" s="52">
        <v>122175</v>
      </c>
      <c r="K833" s="12">
        <v>430920000</v>
      </c>
      <c r="L833" s="40" t="s">
        <v>254</v>
      </c>
      <c r="M833" s="53">
        <v>1357.5</v>
      </c>
      <c r="N833" s="40" t="s">
        <v>308</v>
      </c>
      <c r="O833" s="54">
        <v>967.5</v>
      </c>
      <c r="P833" s="55">
        <v>420</v>
      </c>
    </row>
    <row r="834" spans="1:16" ht="14.25" customHeight="1" x14ac:dyDescent="0.15">
      <c r="A834" s="44">
        <v>713</v>
      </c>
      <c r="B834" s="30">
        <v>4</v>
      </c>
      <c r="C834" s="177">
        <v>0.75338189386056187</v>
      </c>
      <c r="D834" s="30">
        <v>6</v>
      </c>
      <c r="E834" s="74">
        <v>0.66666666666666663</v>
      </c>
      <c r="F834" s="48">
        <v>118</v>
      </c>
      <c r="G834" s="50" t="s">
        <v>191</v>
      </c>
      <c r="H834" s="49">
        <v>11340</v>
      </c>
      <c r="I834" s="52">
        <v>1379306880</v>
      </c>
      <c r="J834" s="52">
        <v>121632</v>
      </c>
      <c r="K834" s="12">
        <v>482630400</v>
      </c>
      <c r="L834" s="40" t="s">
        <v>254</v>
      </c>
      <c r="M834" s="53">
        <v>1086</v>
      </c>
      <c r="N834" s="40" t="s">
        <v>344</v>
      </c>
      <c r="O834" s="54">
        <v>993</v>
      </c>
      <c r="P834" s="55">
        <v>380</v>
      </c>
    </row>
    <row r="835" spans="1:16" ht="14.25" customHeight="1" x14ac:dyDescent="0.15">
      <c r="A835" s="44">
        <v>40</v>
      </c>
      <c r="B835" s="30">
        <v>6</v>
      </c>
      <c r="C835" s="380">
        <v>0.6893650793650794</v>
      </c>
      <c r="D835" s="30">
        <v>5</v>
      </c>
      <c r="E835" s="755">
        <v>0.61936305732484076</v>
      </c>
      <c r="F835" s="48">
        <v>7</v>
      </c>
      <c r="G835" s="50" t="s">
        <v>42</v>
      </c>
      <c r="H835" s="49">
        <v>12496</v>
      </c>
      <c r="I835" s="52">
        <v>1519563584</v>
      </c>
      <c r="J835" s="52">
        <v>121604</v>
      </c>
      <c r="K835" s="12">
        <v>850577728</v>
      </c>
      <c r="L835" s="40" t="s">
        <v>259</v>
      </c>
      <c r="M835" s="53">
        <v>1080</v>
      </c>
      <c r="N835" s="40" t="s">
        <v>304</v>
      </c>
      <c r="O835" s="54">
        <v>1085.75</v>
      </c>
      <c r="P835" s="55">
        <v>607.75</v>
      </c>
    </row>
    <row r="836" spans="1:16" ht="14.25" customHeight="1" x14ac:dyDescent="0.15">
      <c r="A836" s="44">
        <v>673</v>
      </c>
      <c r="B836" s="30">
        <v>4</v>
      </c>
      <c r="C836" s="756">
        <v>0.78918918918918923</v>
      </c>
      <c r="D836" s="30">
        <v>5</v>
      </c>
      <c r="E836" s="47">
        <v>0.82</v>
      </c>
      <c r="F836" s="48">
        <v>111</v>
      </c>
      <c r="G836" s="50" t="s">
        <v>184</v>
      </c>
      <c r="H836" s="49">
        <v>18560</v>
      </c>
      <c r="I836" s="52">
        <v>2235552000</v>
      </c>
      <c r="J836" s="52">
        <v>120450</v>
      </c>
      <c r="K836" s="12">
        <v>1255584000</v>
      </c>
      <c r="L836" s="40" t="s">
        <v>274</v>
      </c>
      <c r="M836" s="53">
        <v>1050</v>
      </c>
      <c r="N836" s="40" t="s">
        <v>345</v>
      </c>
      <c r="O836" s="54">
        <v>1095</v>
      </c>
      <c r="P836" s="55">
        <v>615</v>
      </c>
    </row>
    <row r="837" spans="1:16" ht="14.25" customHeight="1" x14ac:dyDescent="0.15">
      <c r="A837" s="44">
        <v>671</v>
      </c>
      <c r="B837" s="30">
        <v>5</v>
      </c>
      <c r="C837" s="757">
        <v>0.78738738738738734</v>
      </c>
      <c r="D837" s="30">
        <v>3</v>
      </c>
      <c r="E837" s="292">
        <v>0.90500000000000003</v>
      </c>
      <c r="F837" s="48">
        <v>111</v>
      </c>
      <c r="G837" s="50" t="s">
        <v>184</v>
      </c>
      <c r="H837" s="49">
        <v>18560</v>
      </c>
      <c r="I837" s="52">
        <v>2230448000</v>
      </c>
      <c r="J837" s="52">
        <v>120175</v>
      </c>
      <c r="K837" s="12">
        <v>1385736000</v>
      </c>
      <c r="L837" s="40" t="s">
        <v>274</v>
      </c>
      <c r="M837" s="53">
        <v>1050</v>
      </c>
      <c r="N837" s="40" t="s">
        <v>228</v>
      </c>
      <c r="O837" s="54">
        <v>1092.5</v>
      </c>
      <c r="P837" s="55">
        <v>678.75</v>
      </c>
    </row>
    <row r="838" spans="1:16" ht="14.25" customHeight="1" x14ac:dyDescent="0.15">
      <c r="A838" s="44">
        <v>153</v>
      </c>
      <c r="B838" s="30">
        <v>6</v>
      </c>
      <c r="C838" s="565">
        <v>0.70692194403534614</v>
      </c>
      <c r="D838" s="30">
        <v>4</v>
      </c>
      <c r="E838" s="168">
        <v>0.77987152034261242</v>
      </c>
      <c r="F838" s="48">
        <v>29</v>
      </c>
      <c r="G838" s="50" t="s">
        <v>74</v>
      </c>
      <c r="H838" s="49">
        <v>11440</v>
      </c>
      <c r="I838" s="52">
        <v>1372800000</v>
      </c>
      <c r="J838" s="52">
        <v>120000</v>
      </c>
      <c r="K838" s="12">
        <v>520806000</v>
      </c>
      <c r="L838" s="40" t="s">
        <v>102</v>
      </c>
      <c r="M838" s="53">
        <v>1200</v>
      </c>
      <c r="N838" s="40" t="s">
        <v>299</v>
      </c>
      <c r="O838" s="54">
        <v>1114.75</v>
      </c>
      <c r="P838" s="55">
        <v>455.25</v>
      </c>
    </row>
    <row r="839" spans="1:16" ht="14.25" customHeight="1" x14ac:dyDescent="0.15">
      <c r="A839" s="44">
        <v>141</v>
      </c>
      <c r="B839" s="30">
        <v>4</v>
      </c>
      <c r="C839" s="758">
        <v>0.96618181818181814</v>
      </c>
      <c r="D839" s="30">
        <v>2</v>
      </c>
      <c r="E839" s="226">
        <v>0.94782608695652171</v>
      </c>
      <c r="F839" s="48">
        <v>27</v>
      </c>
      <c r="G839" s="50" t="s">
        <v>72</v>
      </c>
      <c r="H839" s="49">
        <v>11400</v>
      </c>
      <c r="I839" s="52">
        <v>1363041000</v>
      </c>
      <c r="J839" s="52">
        <v>119565</v>
      </c>
      <c r="K839" s="12">
        <v>615087000</v>
      </c>
      <c r="L839" s="40" t="s">
        <v>258</v>
      </c>
      <c r="M839" s="53">
        <v>1200</v>
      </c>
      <c r="N839" s="40" t="s">
        <v>286</v>
      </c>
      <c r="O839" s="54">
        <v>1328.5</v>
      </c>
      <c r="P839" s="55">
        <v>599.5</v>
      </c>
    </row>
    <row r="840" spans="1:16" ht="14.25" customHeight="1" x14ac:dyDescent="0.15">
      <c r="A840" s="44">
        <v>606</v>
      </c>
      <c r="B840" s="30">
        <v>6</v>
      </c>
      <c r="C840" s="759">
        <v>0.71666666666666667</v>
      </c>
      <c r="D840" s="30">
        <v>3</v>
      </c>
      <c r="E840" s="523">
        <v>0.90303257207038568</v>
      </c>
      <c r="F840" s="48">
        <v>100</v>
      </c>
      <c r="G840" s="50" t="s">
        <v>171</v>
      </c>
      <c r="H840" s="49">
        <v>9920</v>
      </c>
      <c r="I840" s="52">
        <v>1174746240</v>
      </c>
      <c r="J840" s="52">
        <v>118422</v>
      </c>
      <c r="K840" s="12">
        <v>610139520</v>
      </c>
      <c r="L840" s="40" t="s">
        <v>259</v>
      </c>
      <c r="M840" s="53">
        <v>1080</v>
      </c>
      <c r="N840" s="40" t="s">
        <v>329</v>
      </c>
      <c r="O840" s="54">
        <v>1161</v>
      </c>
      <c r="P840" s="55">
        <v>603</v>
      </c>
    </row>
    <row r="841" spans="1:16" ht="14.25" customHeight="1" x14ac:dyDescent="0.15">
      <c r="A841" s="44">
        <v>796</v>
      </c>
      <c r="B841" s="30">
        <v>5</v>
      </c>
      <c r="C841" s="163">
        <v>0.63262195121951215</v>
      </c>
      <c r="D841" s="30">
        <v>3</v>
      </c>
      <c r="E841" s="344">
        <v>0.89583333333333337</v>
      </c>
      <c r="F841" s="48">
        <v>133</v>
      </c>
      <c r="G841" s="50" t="s">
        <v>209</v>
      </c>
      <c r="H841" s="49">
        <v>14080</v>
      </c>
      <c r="I841" s="52">
        <v>1665312000</v>
      </c>
      <c r="J841" s="52">
        <v>118275</v>
      </c>
      <c r="K841" s="12">
        <v>1035302400</v>
      </c>
      <c r="L841" s="40" t="s">
        <v>256</v>
      </c>
      <c r="M841" s="53">
        <v>937.5</v>
      </c>
      <c r="N841" s="40" t="s">
        <v>286</v>
      </c>
      <c r="O841" s="54">
        <v>1037.5</v>
      </c>
      <c r="P841" s="55">
        <v>645</v>
      </c>
    </row>
    <row r="842" spans="1:16" ht="14.25" customHeight="1" x14ac:dyDescent="0.15">
      <c r="A842" s="44">
        <v>350</v>
      </c>
      <c r="B842" s="30">
        <v>5</v>
      </c>
      <c r="C842" s="725">
        <v>0.71219512195121948</v>
      </c>
      <c r="D842" s="30">
        <v>4</v>
      </c>
      <c r="E842" s="760">
        <v>0.47317073170731705</v>
      </c>
      <c r="F842" s="48">
        <v>60</v>
      </c>
      <c r="G842" s="50" t="s">
        <v>115</v>
      </c>
      <c r="H842" s="49">
        <v>7840</v>
      </c>
      <c r="I842" s="52">
        <v>927158400</v>
      </c>
      <c r="J842" s="52">
        <v>118260</v>
      </c>
      <c r="K842" s="12">
        <v>369593280</v>
      </c>
      <c r="L842" s="40" t="s">
        <v>254</v>
      </c>
      <c r="M842" s="53">
        <v>1086</v>
      </c>
      <c r="N842" s="40" t="s">
        <v>301</v>
      </c>
      <c r="O842" s="54">
        <v>1095</v>
      </c>
      <c r="P842" s="55">
        <v>436.5</v>
      </c>
    </row>
    <row r="843" spans="1:16" ht="14.25" customHeight="1" x14ac:dyDescent="0.15">
      <c r="A843" s="44">
        <v>351</v>
      </c>
      <c r="B843" s="30">
        <v>6</v>
      </c>
      <c r="C843" s="45">
        <v>0.70634146341463411</v>
      </c>
      <c r="D843" s="30">
        <v>5</v>
      </c>
      <c r="E843" s="47">
        <v>0.44878048780487806</v>
      </c>
      <c r="F843" s="48">
        <v>60</v>
      </c>
      <c r="G843" s="50" t="s">
        <v>115</v>
      </c>
      <c r="H843" s="49">
        <v>7840</v>
      </c>
      <c r="I843" s="52">
        <v>919537920</v>
      </c>
      <c r="J843" s="52">
        <v>117288</v>
      </c>
      <c r="K843" s="12">
        <v>350542080</v>
      </c>
      <c r="L843" s="40" t="s">
        <v>254</v>
      </c>
      <c r="M843" s="53">
        <v>1086</v>
      </c>
      <c r="N843" s="40" t="s">
        <v>328</v>
      </c>
      <c r="O843" s="54">
        <v>1014</v>
      </c>
      <c r="P843" s="55">
        <v>414</v>
      </c>
    </row>
    <row r="844" spans="1:16" ht="14.25" customHeight="1" x14ac:dyDescent="0.15">
      <c r="A844" s="44">
        <v>429</v>
      </c>
      <c r="B844" s="30">
        <v>5</v>
      </c>
      <c r="C844" s="761">
        <v>0.78214285714285714</v>
      </c>
      <c r="D844" s="30">
        <v>5</v>
      </c>
      <c r="E844" s="762">
        <v>0.75659824046920821</v>
      </c>
      <c r="F844" s="48">
        <v>74</v>
      </c>
      <c r="G844" s="50" t="s">
        <v>130</v>
      </c>
      <c r="H844" s="49">
        <v>9440</v>
      </c>
      <c r="I844" s="52">
        <v>1095700800</v>
      </c>
      <c r="J844" s="52">
        <v>116070</v>
      </c>
      <c r="K844" s="12">
        <v>645412800</v>
      </c>
      <c r="L844" s="40" t="s">
        <v>263</v>
      </c>
      <c r="M844" s="53">
        <v>1095</v>
      </c>
      <c r="N844" s="40" t="s">
        <v>308</v>
      </c>
      <c r="O844" s="54">
        <v>1005</v>
      </c>
      <c r="P844" s="55">
        <v>645</v>
      </c>
    </row>
    <row r="845" spans="1:16" ht="14.25" customHeight="1" x14ac:dyDescent="0.15">
      <c r="A845" s="44">
        <v>142</v>
      </c>
      <c r="B845" s="30">
        <v>5</v>
      </c>
      <c r="C845" s="435">
        <v>0.93527272727272726</v>
      </c>
      <c r="D845" s="30">
        <v>4</v>
      </c>
      <c r="E845" s="678">
        <v>0.76837944664031621</v>
      </c>
      <c r="F845" s="48">
        <v>27</v>
      </c>
      <c r="G845" s="50" t="s">
        <v>72</v>
      </c>
      <c r="H845" s="49">
        <v>11400</v>
      </c>
      <c r="I845" s="52">
        <v>1319436000</v>
      </c>
      <c r="J845" s="52">
        <v>115740</v>
      </c>
      <c r="K845" s="12">
        <v>498636000</v>
      </c>
      <c r="L845" s="40" t="s">
        <v>258</v>
      </c>
      <c r="M845" s="53">
        <v>1200</v>
      </c>
      <c r="N845" s="40" t="s">
        <v>309</v>
      </c>
      <c r="O845" s="54">
        <v>1286</v>
      </c>
      <c r="P845" s="55">
        <v>486</v>
      </c>
    </row>
    <row r="846" spans="1:16" ht="14.25" customHeight="1" x14ac:dyDescent="0.15">
      <c r="A846" s="44">
        <v>672</v>
      </c>
      <c r="B846" s="30">
        <v>6</v>
      </c>
      <c r="C846" s="724">
        <v>0.7567567567567568</v>
      </c>
      <c r="D846" s="30">
        <v>6</v>
      </c>
      <c r="E846" s="344">
        <v>0.7533333333333333</v>
      </c>
      <c r="F846" s="48">
        <v>111</v>
      </c>
      <c r="G846" s="50" t="s">
        <v>184</v>
      </c>
      <c r="H846" s="49">
        <v>18560</v>
      </c>
      <c r="I846" s="52">
        <v>2143680000</v>
      </c>
      <c r="J846" s="52">
        <v>115500</v>
      </c>
      <c r="K846" s="12">
        <v>1153504000</v>
      </c>
      <c r="L846" s="40" t="s">
        <v>274</v>
      </c>
      <c r="M846" s="53">
        <v>1050</v>
      </c>
      <c r="N846" s="40" t="s">
        <v>344</v>
      </c>
      <c r="O846" s="54">
        <v>995</v>
      </c>
      <c r="P846" s="55">
        <v>565</v>
      </c>
    </row>
    <row r="847" spans="1:16" ht="14.25" customHeight="1" x14ac:dyDescent="0.15">
      <c r="A847" s="44">
        <v>432</v>
      </c>
      <c r="B847" s="30">
        <v>6</v>
      </c>
      <c r="C847" s="274">
        <v>0.77142857142857146</v>
      </c>
      <c r="D847" s="30">
        <v>6</v>
      </c>
      <c r="E847" s="47">
        <v>0.66158357771261</v>
      </c>
      <c r="F847" s="48">
        <v>74</v>
      </c>
      <c r="G847" s="50" t="s">
        <v>130</v>
      </c>
      <c r="H847" s="49">
        <v>9440</v>
      </c>
      <c r="I847" s="52">
        <v>1080691200</v>
      </c>
      <c r="J847" s="52">
        <v>114480</v>
      </c>
      <c r="K847" s="12">
        <v>564360960</v>
      </c>
      <c r="L847" s="40" t="s">
        <v>259</v>
      </c>
      <c r="M847" s="53">
        <v>1080</v>
      </c>
      <c r="N847" s="40" t="s">
        <v>308</v>
      </c>
      <c r="O847" s="54">
        <v>1006.5</v>
      </c>
      <c r="P847" s="55">
        <v>564</v>
      </c>
    </row>
    <row r="848" spans="1:16" ht="14.25" customHeight="1" x14ac:dyDescent="0.15">
      <c r="A848" s="44">
        <v>797</v>
      </c>
      <c r="B848" s="30">
        <v>6</v>
      </c>
      <c r="C848" s="361">
        <v>0.6097560975609756</v>
      </c>
      <c r="D848" s="30">
        <v>6</v>
      </c>
      <c r="E848" s="201">
        <v>0.81597222222222221</v>
      </c>
      <c r="F848" s="48">
        <v>133</v>
      </c>
      <c r="G848" s="50" t="s">
        <v>209</v>
      </c>
      <c r="H848" s="49">
        <v>14080</v>
      </c>
      <c r="I848" s="52">
        <v>1605120000</v>
      </c>
      <c r="J848" s="52">
        <v>114000</v>
      </c>
      <c r="K848" s="12">
        <v>943008000</v>
      </c>
      <c r="L848" s="40" t="s">
        <v>256</v>
      </c>
      <c r="M848" s="53">
        <v>937.5</v>
      </c>
      <c r="N848" s="40" t="s">
        <v>343</v>
      </c>
      <c r="O848" s="54">
        <v>1000</v>
      </c>
      <c r="P848" s="55">
        <v>587.5</v>
      </c>
    </row>
    <row r="849" spans="1:16" ht="14.25" customHeight="1" x14ac:dyDescent="0.15">
      <c r="A849" s="44">
        <v>201</v>
      </c>
      <c r="B849" s="30">
        <v>5</v>
      </c>
      <c r="C849" s="62">
        <v>0.71631799163179921</v>
      </c>
      <c r="D849" s="30">
        <v>6</v>
      </c>
      <c r="E849" s="763">
        <v>0.73394495412844041</v>
      </c>
      <c r="F849" s="48">
        <v>37</v>
      </c>
      <c r="G849" s="50" t="s">
        <v>84</v>
      </c>
      <c r="H849" s="49">
        <v>8968</v>
      </c>
      <c r="I849" s="52">
        <v>1017150560</v>
      </c>
      <c r="J849" s="52">
        <v>113420</v>
      </c>
      <c r="K849" s="12">
        <v>475304000</v>
      </c>
      <c r="L849" s="40" t="s">
        <v>256</v>
      </c>
      <c r="M849" s="53">
        <v>750</v>
      </c>
      <c r="N849" s="40" t="s">
        <v>347</v>
      </c>
      <c r="O849" s="54">
        <v>1070</v>
      </c>
      <c r="P849" s="55">
        <v>500</v>
      </c>
    </row>
    <row r="850" spans="1:16" ht="14.25" customHeight="1" x14ac:dyDescent="0.15">
      <c r="A850" s="44">
        <v>709</v>
      </c>
      <c r="B850" s="30">
        <v>5</v>
      </c>
      <c r="C850" s="386">
        <v>0.70239334027055156</v>
      </c>
      <c r="D850" s="30">
        <v>1</v>
      </c>
      <c r="E850" s="168">
        <v>1</v>
      </c>
      <c r="F850" s="48">
        <v>118</v>
      </c>
      <c r="G850" s="50" t="s">
        <v>191</v>
      </c>
      <c r="H850" s="49">
        <v>11340</v>
      </c>
      <c r="I850" s="52">
        <v>1285956000</v>
      </c>
      <c r="J850" s="52">
        <v>113400</v>
      </c>
      <c r="K850" s="12">
        <v>723945600</v>
      </c>
      <c r="L850" s="40" t="s">
        <v>250</v>
      </c>
      <c r="M850" s="53">
        <v>860</v>
      </c>
      <c r="N850" s="40" t="s">
        <v>334</v>
      </c>
      <c r="O850" s="54">
        <v>1012.5</v>
      </c>
      <c r="P850" s="55">
        <v>570</v>
      </c>
    </row>
    <row r="851" spans="1:16" ht="14.25" customHeight="1" x14ac:dyDescent="0.15">
      <c r="A851" s="44">
        <v>216</v>
      </c>
      <c r="B851" s="30">
        <v>8</v>
      </c>
      <c r="C851" s="764">
        <v>0.61114058355437662</v>
      </c>
      <c r="D851" s="30">
        <v>7</v>
      </c>
      <c r="E851" s="74">
        <v>0.73965141612200436</v>
      </c>
      <c r="F851" s="48">
        <v>39</v>
      </c>
      <c r="G851" s="50" t="s">
        <v>87</v>
      </c>
      <c r="H851" s="49">
        <v>12420</v>
      </c>
      <c r="I851" s="52">
        <v>1402168320</v>
      </c>
      <c r="J851" s="52">
        <v>112896</v>
      </c>
      <c r="K851" s="12">
        <v>619838730</v>
      </c>
      <c r="L851" s="40" t="s">
        <v>273</v>
      </c>
      <c r="M851" s="53">
        <v>1152</v>
      </c>
      <c r="N851" s="40" t="s">
        <v>319</v>
      </c>
      <c r="O851" s="54">
        <v>852.75</v>
      </c>
      <c r="P851" s="55">
        <v>509.25</v>
      </c>
    </row>
    <row r="852" spans="1:16" ht="14.25" customHeight="1" x14ac:dyDescent="0.15">
      <c r="A852" s="44">
        <v>97</v>
      </c>
      <c r="B852" s="30">
        <v>5</v>
      </c>
      <c r="C852" s="473">
        <v>0.74314024390243905</v>
      </c>
      <c r="D852" s="30">
        <v>5</v>
      </c>
      <c r="E852" s="178">
        <v>0.88541666666666663</v>
      </c>
      <c r="F852" s="48">
        <v>19</v>
      </c>
      <c r="G852" s="50" t="s">
        <v>61</v>
      </c>
      <c r="H852" s="49">
        <v>5160</v>
      </c>
      <c r="I852" s="52">
        <v>578565000</v>
      </c>
      <c r="J852" s="52">
        <v>112125</v>
      </c>
      <c r="K852" s="12">
        <v>302634000</v>
      </c>
      <c r="L852" s="40" t="s">
        <v>256</v>
      </c>
      <c r="M852" s="53">
        <v>937.5</v>
      </c>
      <c r="N852" s="40" t="s">
        <v>346</v>
      </c>
      <c r="O852" s="54">
        <v>1218.75</v>
      </c>
      <c r="P852" s="55">
        <v>637.5</v>
      </c>
    </row>
    <row r="853" spans="1:16" ht="14.25" customHeight="1" x14ac:dyDescent="0.15">
      <c r="A853" s="44">
        <v>506</v>
      </c>
      <c r="B853" s="30">
        <v>6</v>
      </c>
      <c r="C853" s="45">
        <v>0.63208241353936723</v>
      </c>
      <c r="D853" s="30">
        <v>2</v>
      </c>
      <c r="E853" s="226">
        <v>0.98095238095238091</v>
      </c>
      <c r="F853" s="48">
        <v>86</v>
      </c>
      <c r="G853" s="50" t="s">
        <v>147</v>
      </c>
      <c r="H853" s="49">
        <v>17940</v>
      </c>
      <c r="I853" s="52">
        <v>2003359800</v>
      </c>
      <c r="J853" s="52">
        <v>111670</v>
      </c>
      <c r="K853" s="12">
        <v>1201083000</v>
      </c>
      <c r="L853" s="40" t="s">
        <v>222</v>
      </c>
      <c r="M853" s="53">
        <v>1065</v>
      </c>
      <c r="N853" s="40" t="s">
        <v>304</v>
      </c>
      <c r="O853" s="54">
        <v>1073.75</v>
      </c>
      <c r="P853" s="55">
        <v>643.75</v>
      </c>
    </row>
    <row r="854" spans="1:16" ht="14.25" customHeight="1" x14ac:dyDescent="0.15">
      <c r="A854" s="44">
        <v>627</v>
      </c>
      <c r="B854" s="30">
        <v>6</v>
      </c>
      <c r="C854" s="706">
        <v>0.77345132743362832</v>
      </c>
      <c r="D854" s="30">
        <v>5</v>
      </c>
      <c r="E854" s="765">
        <v>0.78695652173913044</v>
      </c>
      <c r="F854" s="48">
        <v>104</v>
      </c>
      <c r="G854" s="50" t="s">
        <v>174</v>
      </c>
      <c r="H854" s="49">
        <v>15000</v>
      </c>
      <c r="I854" s="52">
        <v>1671525000</v>
      </c>
      <c r="J854" s="52">
        <v>111435</v>
      </c>
      <c r="K854" s="12">
        <v>1038487500</v>
      </c>
      <c r="L854" s="40" t="s">
        <v>274</v>
      </c>
      <c r="M854" s="53">
        <v>1050</v>
      </c>
      <c r="N854" s="40" t="s">
        <v>228</v>
      </c>
      <c r="O854" s="54">
        <v>1092.5</v>
      </c>
      <c r="P854" s="55">
        <v>678.75</v>
      </c>
    </row>
    <row r="855" spans="1:16" ht="14.25" customHeight="1" x14ac:dyDescent="0.15">
      <c r="A855" s="44">
        <v>272</v>
      </c>
      <c r="B855" s="30">
        <v>5</v>
      </c>
      <c r="C855" s="766">
        <v>0.68870292887029294</v>
      </c>
      <c r="D855" s="30">
        <v>2</v>
      </c>
      <c r="E855" s="47">
        <v>0.86</v>
      </c>
      <c r="F855" s="48">
        <v>48</v>
      </c>
      <c r="G855" s="50" t="s">
        <v>99</v>
      </c>
      <c r="H855" s="49">
        <v>14160</v>
      </c>
      <c r="I855" s="52">
        <v>1573246800</v>
      </c>
      <c r="J855" s="52">
        <v>111105</v>
      </c>
      <c r="K855" s="12">
        <v>986385600</v>
      </c>
      <c r="L855" s="40" t="s">
        <v>62</v>
      </c>
      <c r="M855" s="53">
        <v>990</v>
      </c>
      <c r="N855" s="40" t="s">
        <v>299</v>
      </c>
      <c r="O855" s="54">
        <v>1028.75</v>
      </c>
      <c r="P855" s="55">
        <v>645</v>
      </c>
    </row>
    <row r="856" spans="1:16" ht="14.25" customHeight="1" x14ac:dyDescent="0.15">
      <c r="A856" s="44">
        <v>105</v>
      </c>
      <c r="B856" s="30">
        <v>3</v>
      </c>
      <c r="C856" s="169">
        <v>0.83653846153846156</v>
      </c>
      <c r="D856" s="30">
        <v>3</v>
      </c>
      <c r="E856" s="424">
        <v>0.87037037037037035</v>
      </c>
      <c r="F856" s="48">
        <v>21</v>
      </c>
      <c r="G856" s="50" t="s">
        <v>65</v>
      </c>
      <c r="H856" s="49">
        <v>6240</v>
      </c>
      <c r="I856" s="52">
        <v>692172000</v>
      </c>
      <c r="J856" s="52">
        <v>110925</v>
      </c>
      <c r="K856" s="12">
        <v>373932000</v>
      </c>
      <c r="L856" s="40" t="s">
        <v>250</v>
      </c>
      <c r="M856" s="53">
        <v>1075</v>
      </c>
      <c r="N856" s="40" t="s">
        <v>295</v>
      </c>
      <c r="O856" s="54">
        <v>1087.5</v>
      </c>
      <c r="P856" s="55">
        <v>587.5</v>
      </c>
    </row>
    <row r="857" spans="1:16" ht="14.25" customHeight="1" x14ac:dyDescent="0.15">
      <c r="A857" s="44">
        <v>507</v>
      </c>
      <c r="B857" s="30">
        <v>7</v>
      </c>
      <c r="C857" s="589">
        <v>0.6269315673289183</v>
      </c>
      <c r="D857" s="30">
        <v>4</v>
      </c>
      <c r="E857" s="767">
        <v>0.7466666666666667</v>
      </c>
      <c r="F857" s="48">
        <v>86</v>
      </c>
      <c r="G857" s="50" t="s">
        <v>147</v>
      </c>
      <c r="H857" s="49">
        <v>17940</v>
      </c>
      <c r="I857" s="52">
        <v>1987034400</v>
      </c>
      <c r="J857" s="52">
        <v>110760</v>
      </c>
      <c r="K857" s="12">
        <v>914222400</v>
      </c>
      <c r="L857" s="40" t="s">
        <v>222</v>
      </c>
      <c r="M857" s="53">
        <v>1065</v>
      </c>
      <c r="N857" s="40" t="s">
        <v>337</v>
      </c>
      <c r="O857" s="54">
        <v>750</v>
      </c>
      <c r="P857" s="55">
        <v>490</v>
      </c>
    </row>
    <row r="858" spans="1:16" ht="14.25" customHeight="1" x14ac:dyDescent="0.15">
      <c r="A858" s="44">
        <v>512</v>
      </c>
      <c r="B858" s="30">
        <v>8</v>
      </c>
      <c r="C858" s="325">
        <v>0.62251655629139069</v>
      </c>
      <c r="D858" s="30">
        <v>6</v>
      </c>
      <c r="E858" s="411">
        <v>0.60952380952380958</v>
      </c>
      <c r="F858" s="48">
        <v>86</v>
      </c>
      <c r="G858" s="50" t="s">
        <v>147</v>
      </c>
      <c r="H858" s="49">
        <v>17940</v>
      </c>
      <c r="I858" s="52">
        <v>1973041200</v>
      </c>
      <c r="J858" s="52">
        <v>109980</v>
      </c>
      <c r="K858" s="12">
        <v>746304000</v>
      </c>
      <c r="L858" s="107" t="s">
        <v>251</v>
      </c>
      <c r="M858" s="53">
        <v>1000</v>
      </c>
      <c r="N858" s="40" t="s">
        <v>304</v>
      </c>
      <c r="O858" s="54">
        <v>1057.5</v>
      </c>
      <c r="P858" s="55">
        <v>400</v>
      </c>
    </row>
    <row r="859" spans="1:16" ht="14.25" customHeight="1" x14ac:dyDescent="0.15">
      <c r="A859" s="44">
        <v>229</v>
      </c>
      <c r="B859" s="30">
        <v>2</v>
      </c>
      <c r="C859" s="768">
        <v>0.75967692776592499</v>
      </c>
      <c r="D859" s="30">
        <v>1</v>
      </c>
      <c r="E859" s="769">
        <v>1</v>
      </c>
      <c r="F859" s="48">
        <v>41</v>
      </c>
      <c r="G859" s="50" t="s">
        <v>89</v>
      </c>
      <c r="H859" s="49">
        <v>7200</v>
      </c>
      <c r="I859" s="52">
        <v>789624000</v>
      </c>
      <c r="J859" s="52">
        <v>109670</v>
      </c>
      <c r="K859" s="12">
        <v>376200000</v>
      </c>
      <c r="L859" s="40" t="s">
        <v>256</v>
      </c>
      <c r="M859" s="53">
        <v>750</v>
      </c>
      <c r="N859" s="40" t="s">
        <v>208</v>
      </c>
      <c r="O859" s="54">
        <v>1246.25</v>
      </c>
      <c r="P859" s="55">
        <v>593.75</v>
      </c>
    </row>
    <row r="860" spans="1:16" ht="14.25" customHeight="1" x14ac:dyDescent="0.15">
      <c r="A860" s="44">
        <v>107</v>
      </c>
      <c r="B860" s="30">
        <v>4</v>
      </c>
      <c r="C860" s="426">
        <v>0.82692307692307687</v>
      </c>
      <c r="D860" s="30">
        <v>5</v>
      </c>
      <c r="E860" s="162">
        <v>0.7592592592592593</v>
      </c>
      <c r="F860" s="48">
        <v>21</v>
      </c>
      <c r="G860" s="50" t="s">
        <v>65</v>
      </c>
      <c r="H860" s="49">
        <v>6240</v>
      </c>
      <c r="I860" s="52">
        <v>684216000</v>
      </c>
      <c r="J860" s="52">
        <v>109650</v>
      </c>
      <c r="K860" s="12">
        <v>326196000</v>
      </c>
      <c r="L860" s="40" t="s">
        <v>250</v>
      </c>
      <c r="M860" s="53">
        <v>1075</v>
      </c>
      <c r="N860" s="40" t="s">
        <v>318</v>
      </c>
      <c r="O860" s="54">
        <v>900</v>
      </c>
      <c r="P860" s="55">
        <v>512.5</v>
      </c>
    </row>
    <row r="861" spans="1:16" ht="14.25" customHeight="1" x14ac:dyDescent="0.15">
      <c r="A861" s="44">
        <v>143</v>
      </c>
      <c r="B861" s="30">
        <v>6</v>
      </c>
      <c r="C861" s="393">
        <v>0.87272727272727268</v>
      </c>
      <c r="D861" s="30">
        <v>6</v>
      </c>
      <c r="E861" s="341">
        <v>0.6071146245059289</v>
      </c>
      <c r="F861" s="48">
        <v>27</v>
      </c>
      <c r="G861" s="50" t="s">
        <v>72</v>
      </c>
      <c r="H861" s="49">
        <v>11400</v>
      </c>
      <c r="I861" s="52">
        <v>1231200000</v>
      </c>
      <c r="J861" s="52">
        <v>108000</v>
      </c>
      <c r="K861" s="12">
        <v>393984000</v>
      </c>
      <c r="L861" s="40" t="s">
        <v>258</v>
      </c>
      <c r="M861" s="53">
        <v>1200</v>
      </c>
      <c r="N861" s="40" t="s">
        <v>308</v>
      </c>
      <c r="O861" s="54">
        <v>912</v>
      </c>
      <c r="P861" s="55">
        <v>384</v>
      </c>
    </row>
    <row r="862" spans="1:16" ht="14.25" customHeight="1" x14ac:dyDescent="0.15">
      <c r="A862" s="44">
        <v>273</v>
      </c>
      <c r="B862" s="30">
        <v>6</v>
      </c>
      <c r="C862" s="454">
        <v>0.6627615062761506</v>
      </c>
      <c r="D862" s="30">
        <v>3</v>
      </c>
      <c r="E862" s="727">
        <v>0.82</v>
      </c>
      <c r="F862" s="48">
        <v>48</v>
      </c>
      <c r="G862" s="50" t="s">
        <v>99</v>
      </c>
      <c r="H862" s="49">
        <v>14160</v>
      </c>
      <c r="I862" s="52">
        <v>1513987200</v>
      </c>
      <c r="J862" s="52">
        <v>106920</v>
      </c>
      <c r="K862" s="12">
        <v>940507200</v>
      </c>
      <c r="L862" s="40" t="s">
        <v>62</v>
      </c>
      <c r="M862" s="53">
        <v>990</v>
      </c>
      <c r="N862" s="40" t="s">
        <v>288</v>
      </c>
      <c r="O862" s="54">
        <v>950</v>
      </c>
      <c r="P862" s="55">
        <v>615</v>
      </c>
    </row>
    <row r="863" spans="1:16" ht="14.25" customHeight="1" x14ac:dyDescent="0.15">
      <c r="A863" s="44">
        <v>230</v>
      </c>
      <c r="B863" s="30">
        <v>3</v>
      </c>
      <c r="C863" s="45">
        <v>0.73148430356598593</v>
      </c>
      <c r="D863" s="30">
        <v>5</v>
      </c>
      <c r="E863" s="439">
        <v>0.76673684210526316</v>
      </c>
      <c r="F863" s="48">
        <v>41</v>
      </c>
      <c r="G863" s="50" t="s">
        <v>89</v>
      </c>
      <c r="H863" s="49">
        <v>7200</v>
      </c>
      <c r="I863" s="52">
        <v>760320000</v>
      </c>
      <c r="J863" s="52">
        <v>105600</v>
      </c>
      <c r="K863" s="12">
        <v>288446400</v>
      </c>
      <c r="L863" s="40" t="s">
        <v>102</v>
      </c>
      <c r="M863" s="53">
        <v>1200</v>
      </c>
      <c r="N863" s="40" t="s">
        <v>299</v>
      </c>
      <c r="O863" s="54">
        <v>1114.75</v>
      </c>
      <c r="P863" s="55">
        <v>455.25</v>
      </c>
    </row>
    <row r="864" spans="1:16" ht="14.25" customHeight="1" x14ac:dyDescent="0.15">
      <c r="A864" s="44">
        <v>231</v>
      </c>
      <c r="B864" s="30">
        <v>3</v>
      </c>
      <c r="C864" s="45">
        <v>0.73148430356598593</v>
      </c>
      <c r="D864" s="30">
        <v>6</v>
      </c>
      <c r="E864" s="770">
        <v>0.73515789473684212</v>
      </c>
      <c r="F864" s="48">
        <v>41</v>
      </c>
      <c r="G864" s="50" t="s">
        <v>89</v>
      </c>
      <c r="H864" s="49">
        <v>7200</v>
      </c>
      <c r="I864" s="52">
        <v>760320000</v>
      </c>
      <c r="J864" s="52">
        <v>105600</v>
      </c>
      <c r="K864" s="12">
        <v>276566400</v>
      </c>
      <c r="L864" s="40" t="s">
        <v>102</v>
      </c>
      <c r="M864" s="53">
        <v>1200</v>
      </c>
      <c r="N864" s="40" t="s">
        <v>341</v>
      </c>
      <c r="O864" s="54">
        <v>1057.5</v>
      </c>
      <c r="P864" s="55">
        <v>436.5</v>
      </c>
    </row>
    <row r="865" spans="1:21" ht="14.25" customHeight="1" x14ac:dyDescent="0.15">
      <c r="A865" s="44">
        <v>108</v>
      </c>
      <c r="B865" s="30">
        <v>5</v>
      </c>
      <c r="C865" s="272">
        <v>0.78846153846153844</v>
      </c>
      <c r="D865" s="30">
        <v>3</v>
      </c>
      <c r="E865" s="273">
        <v>0.87037037037037035</v>
      </c>
      <c r="F865" s="48">
        <v>21</v>
      </c>
      <c r="G865" s="50" t="s">
        <v>65</v>
      </c>
      <c r="H865" s="49">
        <v>6240</v>
      </c>
      <c r="I865" s="52">
        <v>652392000</v>
      </c>
      <c r="J865" s="52">
        <v>104550</v>
      </c>
      <c r="K865" s="12">
        <v>373932000</v>
      </c>
      <c r="L865" s="40" t="s">
        <v>256</v>
      </c>
      <c r="M865" s="53">
        <v>937.5</v>
      </c>
      <c r="N865" s="40" t="s">
        <v>295</v>
      </c>
      <c r="O865" s="54">
        <v>1025</v>
      </c>
      <c r="P865" s="55">
        <v>587.5</v>
      </c>
    </row>
    <row r="866" spans="1:21" ht="14.25" customHeight="1" x14ac:dyDescent="0.15">
      <c r="A866" s="44">
        <v>513</v>
      </c>
      <c r="B866" s="30">
        <v>9</v>
      </c>
      <c r="C866" s="274">
        <v>0.58866813833701248</v>
      </c>
      <c r="D866" s="30">
        <v>9</v>
      </c>
      <c r="E866" s="47">
        <v>0.4723809523809524</v>
      </c>
      <c r="F866" s="48">
        <v>86</v>
      </c>
      <c r="G866" s="50" t="s">
        <v>147</v>
      </c>
      <c r="H866" s="49">
        <v>17940</v>
      </c>
      <c r="I866" s="52">
        <v>1865760000</v>
      </c>
      <c r="J866" s="52">
        <v>104000</v>
      </c>
      <c r="K866" s="12">
        <v>578385600</v>
      </c>
      <c r="L866" s="107" t="s">
        <v>251</v>
      </c>
      <c r="M866" s="53">
        <v>1000</v>
      </c>
      <c r="N866" s="40" t="s">
        <v>337</v>
      </c>
      <c r="O866" s="54">
        <v>710</v>
      </c>
      <c r="P866" s="55">
        <v>310</v>
      </c>
    </row>
    <row r="867" spans="1:21" ht="14.25" customHeight="1" x14ac:dyDescent="0.15">
      <c r="A867" s="143">
        <v>721</v>
      </c>
      <c r="B867" s="144">
        <v>9</v>
      </c>
      <c r="C867" s="771">
        <v>0.53333333333333333</v>
      </c>
      <c r="D867" s="144">
        <v>8</v>
      </c>
      <c r="E867" s="772">
        <v>0.81597222222222221</v>
      </c>
      <c r="F867" s="147">
        <v>120</v>
      </c>
      <c r="G867" s="148" t="s">
        <v>193</v>
      </c>
      <c r="H867" s="149">
        <v>7680</v>
      </c>
      <c r="I867" s="150">
        <v>798720000</v>
      </c>
      <c r="J867" s="150">
        <v>104000</v>
      </c>
      <c r="K867" s="151">
        <v>469248000</v>
      </c>
      <c r="L867" s="122" t="s">
        <v>256</v>
      </c>
      <c r="M867" s="152">
        <v>750</v>
      </c>
      <c r="N867" s="122" t="s">
        <v>343</v>
      </c>
      <c r="O867" s="154">
        <v>800</v>
      </c>
      <c r="P867" s="155">
        <v>470</v>
      </c>
      <c r="Q867" s="112"/>
      <c r="R867" s="112"/>
      <c r="S867" s="112"/>
      <c r="T867" s="112"/>
      <c r="U867" s="112"/>
    </row>
    <row r="868" spans="1:21" ht="14.25" customHeight="1" x14ac:dyDescent="0.15">
      <c r="A868" s="44">
        <v>573</v>
      </c>
      <c r="B868" s="30">
        <v>5</v>
      </c>
      <c r="C868" s="235">
        <v>0.74754098360655741</v>
      </c>
      <c r="D868" s="30">
        <v>4</v>
      </c>
      <c r="E868" s="773">
        <v>0.74336283185840712</v>
      </c>
      <c r="F868" s="48">
        <v>95</v>
      </c>
      <c r="G868" s="50" t="s">
        <v>165</v>
      </c>
      <c r="H868" s="49">
        <v>13020</v>
      </c>
      <c r="I868" s="52">
        <v>1335852000</v>
      </c>
      <c r="J868" s="52">
        <v>102600</v>
      </c>
      <c r="K868" s="12">
        <v>738234000</v>
      </c>
      <c r="L868" s="40" t="s">
        <v>263</v>
      </c>
      <c r="M868" s="53">
        <v>1095</v>
      </c>
      <c r="N868" s="40" t="s">
        <v>315</v>
      </c>
      <c r="O868" s="54">
        <v>1140</v>
      </c>
      <c r="P868" s="55">
        <v>630</v>
      </c>
    </row>
    <row r="869" spans="1:21" ht="14.25" customHeight="1" x14ac:dyDescent="0.15">
      <c r="A869" s="44">
        <v>576</v>
      </c>
      <c r="B869" s="30">
        <v>6</v>
      </c>
      <c r="C869" s="392">
        <v>0.73967213114754093</v>
      </c>
      <c r="D869" s="30">
        <v>6</v>
      </c>
      <c r="E869" s="597">
        <v>0.61592920353982306</v>
      </c>
      <c r="F869" s="48">
        <v>95</v>
      </c>
      <c r="G869" s="50" t="s">
        <v>165</v>
      </c>
      <c r="H869" s="49">
        <v>13020</v>
      </c>
      <c r="I869" s="52">
        <v>1321790400</v>
      </c>
      <c r="J869" s="52">
        <v>101520</v>
      </c>
      <c r="K869" s="12">
        <v>611679600</v>
      </c>
      <c r="L869" s="40" t="s">
        <v>259</v>
      </c>
      <c r="M869" s="53">
        <v>1080</v>
      </c>
      <c r="N869" s="40" t="s">
        <v>315</v>
      </c>
      <c r="O869" s="54">
        <v>1128</v>
      </c>
      <c r="P869" s="55">
        <v>522</v>
      </c>
    </row>
    <row r="870" spans="1:21" ht="14.25" customHeight="1" x14ac:dyDescent="0.15">
      <c r="A870" s="44">
        <v>710</v>
      </c>
      <c r="B870" s="30">
        <v>6</v>
      </c>
      <c r="C870" s="572">
        <v>0.62088102670828993</v>
      </c>
      <c r="D870" s="30">
        <v>4</v>
      </c>
      <c r="E870" s="774">
        <v>0.81578947368421051</v>
      </c>
      <c r="F870" s="48">
        <v>118</v>
      </c>
      <c r="G870" s="50" t="s">
        <v>191</v>
      </c>
      <c r="H870" s="49">
        <v>11340</v>
      </c>
      <c r="I870" s="52">
        <v>1136721600</v>
      </c>
      <c r="J870" s="52">
        <v>100240</v>
      </c>
      <c r="K870" s="12">
        <v>590587200</v>
      </c>
      <c r="L870" s="40" t="s">
        <v>250</v>
      </c>
      <c r="M870" s="53">
        <v>860</v>
      </c>
      <c r="N870" s="40" t="s">
        <v>344</v>
      </c>
      <c r="O870" s="54">
        <v>895</v>
      </c>
      <c r="P870" s="55">
        <v>465</v>
      </c>
    </row>
    <row r="871" spans="1:21" ht="14.25" customHeight="1" x14ac:dyDescent="0.15">
      <c r="A871" s="44">
        <v>171</v>
      </c>
      <c r="B871" s="30">
        <v>6</v>
      </c>
      <c r="C871" s="775">
        <v>0.52724594992636231</v>
      </c>
      <c r="D871" s="30">
        <v>4</v>
      </c>
      <c r="E871" s="580">
        <v>0.77018633540372672</v>
      </c>
      <c r="F871" s="48">
        <v>32</v>
      </c>
      <c r="G871" s="50" t="s">
        <v>78</v>
      </c>
      <c r="H871" s="49">
        <v>8648</v>
      </c>
      <c r="I871" s="52">
        <v>851395600</v>
      </c>
      <c r="J871" s="52">
        <v>98450</v>
      </c>
      <c r="K871" s="12">
        <v>442345200</v>
      </c>
      <c r="L871" s="40" t="s">
        <v>250</v>
      </c>
      <c r="M871" s="53">
        <v>860</v>
      </c>
      <c r="N871" s="40" t="s">
        <v>344</v>
      </c>
      <c r="O871" s="54">
        <v>895</v>
      </c>
      <c r="P871" s="55">
        <v>465</v>
      </c>
    </row>
    <row r="872" spans="1:21" ht="14.25" customHeight="1" x14ac:dyDescent="0.15">
      <c r="A872" s="44">
        <v>76</v>
      </c>
      <c r="B872" s="30">
        <v>4</v>
      </c>
      <c r="C872" s="186">
        <v>0.7592592592592593</v>
      </c>
      <c r="D872" s="30">
        <v>3</v>
      </c>
      <c r="E872" s="109">
        <v>0.91085271317829453</v>
      </c>
      <c r="F872" s="48">
        <v>16</v>
      </c>
      <c r="G872" s="50" t="s">
        <v>53</v>
      </c>
      <c r="H872" s="49">
        <v>7200</v>
      </c>
      <c r="I872" s="52">
        <v>693720000</v>
      </c>
      <c r="J872" s="52">
        <v>96350</v>
      </c>
      <c r="K872" s="12">
        <v>397620000</v>
      </c>
      <c r="L872" s="40" t="s">
        <v>256</v>
      </c>
      <c r="M872" s="53">
        <v>937.5</v>
      </c>
      <c r="N872" s="40" t="s">
        <v>295</v>
      </c>
      <c r="O872" s="54">
        <v>1025</v>
      </c>
      <c r="P872" s="55">
        <v>587.5</v>
      </c>
    </row>
    <row r="873" spans="1:21" ht="14.25" customHeight="1" x14ac:dyDescent="0.15">
      <c r="A873" s="44">
        <v>110</v>
      </c>
      <c r="B873" s="30">
        <v>6</v>
      </c>
      <c r="C873" s="761">
        <v>0.72115384615384615</v>
      </c>
      <c r="D873" s="30">
        <v>5</v>
      </c>
      <c r="E873" s="776">
        <v>0.7592592592592593</v>
      </c>
      <c r="F873" s="48">
        <v>21</v>
      </c>
      <c r="G873" s="50" t="s">
        <v>65</v>
      </c>
      <c r="H873" s="49">
        <v>6240</v>
      </c>
      <c r="I873" s="52">
        <v>596700000</v>
      </c>
      <c r="J873" s="52">
        <v>95625</v>
      </c>
      <c r="K873" s="12">
        <v>326196000</v>
      </c>
      <c r="L873" s="40" t="s">
        <v>256</v>
      </c>
      <c r="M873" s="53">
        <v>937.5</v>
      </c>
      <c r="N873" s="40" t="s">
        <v>318</v>
      </c>
      <c r="O873" s="54">
        <v>837.5</v>
      </c>
      <c r="P873" s="55">
        <v>512.5</v>
      </c>
    </row>
    <row r="874" spans="1:21" ht="14.25" customHeight="1" x14ac:dyDescent="0.15">
      <c r="A874" s="44">
        <v>96</v>
      </c>
      <c r="B874" s="30">
        <v>6</v>
      </c>
      <c r="C874" s="204">
        <v>0.63262195121951215</v>
      </c>
      <c r="D874" s="30">
        <v>4</v>
      </c>
      <c r="E874" s="205">
        <v>0.89583333333333337</v>
      </c>
      <c r="F874" s="48">
        <v>19</v>
      </c>
      <c r="G874" s="50" t="s">
        <v>61</v>
      </c>
      <c r="H874" s="49">
        <v>5160</v>
      </c>
      <c r="I874" s="52">
        <v>492522000</v>
      </c>
      <c r="J874" s="52">
        <v>95450</v>
      </c>
      <c r="K874" s="12">
        <v>306194400</v>
      </c>
      <c r="L874" s="40" t="s">
        <v>256</v>
      </c>
      <c r="M874" s="53">
        <v>937.5</v>
      </c>
      <c r="N874" s="40" t="s">
        <v>286</v>
      </c>
      <c r="O874" s="54">
        <v>1037.5</v>
      </c>
      <c r="P874" s="55">
        <v>645</v>
      </c>
    </row>
    <row r="875" spans="1:21" ht="14.25" customHeight="1" x14ac:dyDescent="0.15">
      <c r="A875" s="44">
        <v>65</v>
      </c>
      <c r="B875" s="30">
        <v>1</v>
      </c>
      <c r="C875" s="45">
        <v>1</v>
      </c>
      <c r="D875" s="30">
        <v>2</v>
      </c>
      <c r="E875" s="384">
        <v>0.89869281045751637</v>
      </c>
      <c r="F875" s="48">
        <v>13</v>
      </c>
      <c r="G875" s="50" t="s">
        <v>49</v>
      </c>
      <c r="H875" s="49">
        <v>5120</v>
      </c>
      <c r="I875" s="52">
        <v>483072000</v>
      </c>
      <c r="J875" s="52">
        <v>94350</v>
      </c>
      <c r="K875" s="12">
        <v>119680000</v>
      </c>
      <c r="L875" s="40" t="s">
        <v>242</v>
      </c>
      <c r="M875" s="53">
        <v>1387.5</v>
      </c>
      <c r="N875" s="40" t="s">
        <v>349</v>
      </c>
      <c r="O875" s="54">
        <v>951.25</v>
      </c>
      <c r="P875" s="55">
        <v>343.75</v>
      </c>
    </row>
    <row r="876" spans="1:21" ht="14.25" customHeight="1" x14ac:dyDescent="0.15">
      <c r="A876" s="44">
        <v>77</v>
      </c>
      <c r="B876" s="30">
        <v>5</v>
      </c>
      <c r="C876" s="706">
        <v>0.71296296296296291</v>
      </c>
      <c r="D876" s="30">
        <v>4</v>
      </c>
      <c r="E876" s="342">
        <v>0.89147286821705429</v>
      </c>
      <c r="F876" s="48">
        <v>16</v>
      </c>
      <c r="G876" s="50" t="s">
        <v>53</v>
      </c>
      <c r="H876" s="49">
        <v>7200</v>
      </c>
      <c r="I876" s="52">
        <v>651420000</v>
      </c>
      <c r="J876" s="52">
        <v>90475</v>
      </c>
      <c r="K876" s="12">
        <v>389160000</v>
      </c>
      <c r="L876" s="40" t="s">
        <v>256</v>
      </c>
      <c r="M876" s="53">
        <v>937.5</v>
      </c>
      <c r="N876" s="40" t="s">
        <v>341</v>
      </c>
      <c r="O876" s="54">
        <v>962.5</v>
      </c>
      <c r="P876" s="55">
        <v>575</v>
      </c>
    </row>
    <row r="877" spans="1:21" ht="14.25" customHeight="1" x14ac:dyDescent="0.15">
      <c r="A877" s="44">
        <v>66</v>
      </c>
      <c r="B877" s="30">
        <v>2</v>
      </c>
      <c r="C877" s="777">
        <v>0.93513513513513513</v>
      </c>
      <c r="D877" s="30">
        <v>1</v>
      </c>
      <c r="E877" s="47">
        <v>1</v>
      </c>
      <c r="F877" s="48">
        <v>13</v>
      </c>
      <c r="G877" s="50" t="s">
        <v>49</v>
      </c>
      <c r="H877" s="49">
        <v>5120</v>
      </c>
      <c r="I877" s="52">
        <v>451737600</v>
      </c>
      <c r="J877" s="52">
        <v>88230</v>
      </c>
      <c r="K877" s="12">
        <v>133171200</v>
      </c>
      <c r="L877" s="40" t="s">
        <v>271</v>
      </c>
      <c r="M877" s="53">
        <v>1297.5</v>
      </c>
      <c r="N877" s="40" t="s">
        <v>349</v>
      </c>
      <c r="O877" s="54">
        <v>930</v>
      </c>
      <c r="P877" s="55">
        <v>382.5</v>
      </c>
    </row>
    <row r="878" spans="1:21" ht="14.25" customHeight="1" x14ac:dyDescent="0.15">
      <c r="A878" s="44">
        <v>75</v>
      </c>
      <c r="B878" s="30">
        <v>6</v>
      </c>
      <c r="C878" s="549">
        <v>0.69444444444444442</v>
      </c>
      <c r="D878" s="30">
        <v>6</v>
      </c>
      <c r="E878" s="363">
        <v>0.79457364341085268</v>
      </c>
      <c r="F878" s="48">
        <v>16</v>
      </c>
      <c r="G878" s="50" t="s">
        <v>53</v>
      </c>
      <c r="H878" s="49">
        <v>7200</v>
      </c>
      <c r="I878" s="52">
        <v>634500000</v>
      </c>
      <c r="J878" s="52">
        <v>88125</v>
      </c>
      <c r="K878" s="12">
        <v>346860000</v>
      </c>
      <c r="L878" s="40" t="s">
        <v>256</v>
      </c>
      <c r="M878" s="53">
        <v>937.5</v>
      </c>
      <c r="N878" s="40" t="s">
        <v>318</v>
      </c>
      <c r="O878" s="54">
        <v>837.5</v>
      </c>
      <c r="P878" s="55">
        <v>512.5</v>
      </c>
    </row>
    <row r="879" spans="1:21" ht="14.25" customHeight="1" x14ac:dyDescent="0.15">
      <c r="A879" s="44">
        <v>203</v>
      </c>
      <c r="B879" s="30">
        <v>6</v>
      </c>
      <c r="C879" s="778">
        <v>0.54979079497907946</v>
      </c>
      <c r="D879" s="30">
        <v>5</v>
      </c>
      <c r="E879" s="332">
        <v>0.73761467889908261</v>
      </c>
      <c r="F879" s="48">
        <v>37</v>
      </c>
      <c r="G879" s="50" t="s">
        <v>84</v>
      </c>
      <c r="H879" s="49">
        <v>8968</v>
      </c>
      <c r="I879" s="52">
        <v>780686820</v>
      </c>
      <c r="J879" s="52">
        <v>87052.5</v>
      </c>
      <c r="K879" s="12">
        <v>477680520</v>
      </c>
      <c r="L879" s="40" t="s">
        <v>256</v>
      </c>
      <c r="M879" s="53">
        <v>750</v>
      </c>
      <c r="N879" s="40" t="s">
        <v>331</v>
      </c>
      <c r="O879" s="54">
        <v>821.25</v>
      </c>
      <c r="P879" s="55">
        <v>502.5</v>
      </c>
    </row>
    <row r="880" spans="1:21" ht="14.25" customHeight="1" x14ac:dyDescent="0.15">
      <c r="A880" s="44">
        <v>55</v>
      </c>
      <c r="B880" s="30">
        <v>1</v>
      </c>
      <c r="C880" s="45">
        <v>1</v>
      </c>
      <c r="D880" s="30">
        <v>2</v>
      </c>
      <c r="E880" s="776">
        <v>0.75883002207505523</v>
      </c>
      <c r="F880" s="48">
        <v>10</v>
      </c>
      <c r="G880" s="50" t="s">
        <v>45</v>
      </c>
      <c r="H880" s="49">
        <v>5940</v>
      </c>
      <c r="I880" s="52">
        <v>510988500</v>
      </c>
      <c r="J880" s="52">
        <v>86025</v>
      </c>
      <c r="K880" s="12">
        <v>126596250</v>
      </c>
      <c r="L880" s="40" t="s">
        <v>242</v>
      </c>
      <c r="M880" s="53">
        <v>1387.5</v>
      </c>
      <c r="N880" s="40" t="s">
        <v>349</v>
      </c>
      <c r="O880" s="54">
        <v>951.25</v>
      </c>
      <c r="P880" s="55">
        <v>343.75</v>
      </c>
    </row>
    <row r="881" spans="1:21" ht="14.25" customHeight="1" x14ac:dyDescent="0.15">
      <c r="A881" s="44">
        <v>67</v>
      </c>
      <c r="B881" s="30">
        <v>1</v>
      </c>
      <c r="C881" s="45">
        <v>1</v>
      </c>
      <c r="D881" s="30">
        <v>2</v>
      </c>
      <c r="E881" s="384">
        <v>0.89869281045751637</v>
      </c>
      <c r="F881" s="48">
        <v>14</v>
      </c>
      <c r="G881" s="50" t="s">
        <v>50</v>
      </c>
      <c r="H881" s="49">
        <v>7380</v>
      </c>
      <c r="I881" s="52">
        <v>634864500</v>
      </c>
      <c r="J881" s="52">
        <v>86025</v>
      </c>
      <c r="K881" s="12">
        <v>157286250</v>
      </c>
      <c r="L881" s="40" t="s">
        <v>242</v>
      </c>
      <c r="M881" s="53">
        <v>1387.5</v>
      </c>
      <c r="N881" s="40" t="s">
        <v>349</v>
      </c>
      <c r="O881" s="54">
        <v>951.25</v>
      </c>
      <c r="P881" s="55">
        <v>343.75</v>
      </c>
    </row>
    <row r="882" spans="1:21" ht="14.25" customHeight="1" x14ac:dyDescent="0.15">
      <c r="A882" s="44">
        <v>683</v>
      </c>
      <c r="B882" s="30">
        <v>1</v>
      </c>
      <c r="C882" s="506">
        <v>1</v>
      </c>
      <c r="D882" s="30">
        <v>2</v>
      </c>
      <c r="E882" s="71">
        <v>0.93557098765432101</v>
      </c>
      <c r="F882" s="48">
        <v>113</v>
      </c>
      <c r="G882" s="50" t="s">
        <v>186</v>
      </c>
      <c r="H882" s="49">
        <v>30000</v>
      </c>
      <c r="I882" s="52">
        <v>2446500000</v>
      </c>
      <c r="J882" s="52">
        <v>81550</v>
      </c>
      <c r="K882" s="12">
        <v>727500000</v>
      </c>
      <c r="L882" s="40" t="s">
        <v>156</v>
      </c>
      <c r="M882" s="53">
        <v>1618.75</v>
      </c>
      <c r="N882" s="107" t="s">
        <v>54</v>
      </c>
      <c r="O882" s="54">
        <v>2038.75</v>
      </c>
      <c r="P882" s="55">
        <v>606.25</v>
      </c>
    </row>
    <row r="883" spans="1:21" ht="14.25" customHeight="1" x14ac:dyDescent="0.15">
      <c r="A883" s="44">
        <v>227</v>
      </c>
      <c r="B883" s="30">
        <v>5</v>
      </c>
      <c r="C883" s="83">
        <v>0.56309052118256631</v>
      </c>
      <c r="D883" s="30">
        <v>2</v>
      </c>
      <c r="E883" s="47">
        <v>0.91578947368421049</v>
      </c>
      <c r="F883" s="48">
        <v>41</v>
      </c>
      <c r="G883" s="50" t="s">
        <v>89</v>
      </c>
      <c r="H883" s="49">
        <v>7200</v>
      </c>
      <c r="I883" s="52">
        <v>585288000</v>
      </c>
      <c r="J883" s="52">
        <v>81290</v>
      </c>
      <c r="K883" s="12">
        <v>344520000</v>
      </c>
      <c r="L883" s="40" t="s">
        <v>256</v>
      </c>
      <c r="M883" s="53">
        <v>750</v>
      </c>
      <c r="N883" s="40" t="s">
        <v>299</v>
      </c>
      <c r="O883" s="54">
        <v>923.75</v>
      </c>
      <c r="P883" s="55">
        <v>543.75</v>
      </c>
    </row>
    <row r="884" spans="1:21" ht="14.25" customHeight="1" x14ac:dyDescent="0.15">
      <c r="A884" s="44">
        <v>68</v>
      </c>
      <c r="B884" s="30">
        <v>2</v>
      </c>
      <c r="C884" s="777">
        <v>0.93513513513513513</v>
      </c>
      <c r="D884" s="30">
        <v>1</v>
      </c>
      <c r="E884" s="47">
        <v>1</v>
      </c>
      <c r="F884" s="48">
        <v>14</v>
      </c>
      <c r="G884" s="50" t="s">
        <v>50</v>
      </c>
      <c r="H884" s="49">
        <v>7380</v>
      </c>
      <c r="I884" s="52">
        <v>593684100</v>
      </c>
      <c r="J884" s="52">
        <v>80445</v>
      </c>
      <c r="K884" s="12">
        <v>175016700</v>
      </c>
      <c r="L884" s="40" t="s">
        <v>271</v>
      </c>
      <c r="M884" s="53">
        <v>1297.5</v>
      </c>
      <c r="N884" s="40" t="s">
        <v>349</v>
      </c>
      <c r="O884" s="54">
        <v>930</v>
      </c>
      <c r="P884" s="55">
        <v>382.5</v>
      </c>
    </row>
    <row r="885" spans="1:21" ht="14.25" customHeight="1" x14ac:dyDescent="0.15">
      <c r="A885" s="44">
        <v>57</v>
      </c>
      <c r="B885" s="30">
        <v>1</v>
      </c>
      <c r="C885" s="45">
        <v>1</v>
      </c>
      <c r="D885" s="30">
        <v>2</v>
      </c>
      <c r="E885" s="776">
        <v>0.75883002207505523</v>
      </c>
      <c r="F885" s="48">
        <v>11</v>
      </c>
      <c r="G885" s="50" t="s">
        <v>46</v>
      </c>
      <c r="H885" s="49">
        <v>8600</v>
      </c>
      <c r="I885" s="52">
        <v>668220000</v>
      </c>
      <c r="J885" s="52">
        <v>77700</v>
      </c>
      <c r="K885" s="12">
        <v>165550000</v>
      </c>
      <c r="L885" s="40" t="s">
        <v>242</v>
      </c>
      <c r="M885" s="53">
        <v>1387.5</v>
      </c>
      <c r="N885" s="40" t="s">
        <v>349</v>
      </c>
      <c r="O885" s="54">
        <v>951.25</v>
      </c>
      <c r="P885" s="55">
        <v>343.75</v>
      </c>
    </row>
    <row r="886" spans="1:21" ht="14.25" customHeight="1" x14ac:dyDescent="0.15">
      <c r="A886" s="44">
        <v>228</v>
      </c>
      <c r="B886" s="30">
        <v>6</v>
      </c>
      <c r="C886" s="768">
        <v>0.53794574824748553</v>
      </c>
      <c r="D886" s="30">
        <v>3</v>
      </c>
      <c r="E886" s="678">
        <v>0.888421052631579</v>
      </c>
      <c r="F886" s="48">
        <v>41</v>
      </c>
      <c r="G886" s="50" t="s">
        <v>89</v>
      </c>
      <c r="H886" s="49">
        <v>7200</v>
      </c>
      <c r="I886" s="52">
        <v>559152000</v>
      </c>
      <c r="J886" s="52">
        <v>77660</v>
      </c>
      <c r="K886" s="12">
        <v>334224000</v>
      </c>
      <c r="L886" s="40" t="s">
        <v>256</v>
      </c>
      <c r="M886" s="53">
        <v>750</v>
      </c>
      <c r="N886" s="40" t="s">
        <v>341</v>
      </c>
      <c r="O886" s="54">
        <v>882.5</v>
      </c>
      <c r="P886" s="55">
        <v>527.5</v>
      </c>
    </row>
    <row r="887" spans="1:21" ht="14.25" customHeight="1" x14ac:dyDescent="0.15">
      <c r="A887" s="44">
        <v>56</v>
      </c>
      <c r="B887" s="30">
        <v>2</v>
      </c>
      <c r="C887" s="255">
        <v>0.77837837837837842</v>
      </c>
      <c r="D887" s="30">
        <v>1</v>
      </c>
      <c r="E887" s="47">
        <v>1</v>
      </c>
      <c r="F887" s="48">
        <v>10</v>
      </c>
      <c r="G887" s="50" t="s">
        <v>45</v>
      </c>
      <c r="H887" s="49">
        <v>5940</v>
      </c>
      <c r="I887" s="52">
        <v>397742400</v>
      </c>
      <c r="J887" s="52">
        <v>66960</v>
      </c>
      <c r="K887" s="12">
        <v>166830840</v>
      </c>
      <c r="L887" s="40" t="s">
        <v>259</v>
      </c>
      <c r="M887" s="53">
        <v>1080</v>
      </c>
      <c r="N887" s="40" t="s">
        <v>349</v>
      </c>
      <c r="O887" s="54">
        <v>894</v>
      </c>
      <c r="P887" s="55">
        <v>453</v>
      </c>
    </row>
    <row r="888" spans="1:21" ht="14.25" customHeight="1" x14ac:dyDescent="0.15">
      <c r="A888" s="44">
        <v>680</v>
      </c>
      <c r="B888" s="30">
        <v>2</v>
      </c>
      <c r="C888" s="311">
        <v>0.80134886572654818</v>
      </c>
      <c r="D888" s="30">
        <v>7</v>
      </c>
      <c r="E888" s="47">
        <v>0.79861111111111116</v>
      </c>
      <c r="F888" s="48">
        <v>113</v>
      </c>
      <c r="G888" s="50" t="s">
        <v>186</v>
      </c>
      <c r="H888" s="49">
        <v>30000</v>
      </c>
      <c r="I888" s="52">
        <v>1960500000</v>
      </c>
      <c r="J888" s="52">
        <v>65350</v>
      </c>
      <c r="K888" s="12">
        <v>621000000</v>
      </c>
      <c r="L888" s="40" t="s">
        <v>156</v>
      </c>
      <c r="M888" s="53">
        <v>1618.75</v>
      </c>
      <c r="N888" s="40" t="s">
        <v>56</v>
      </c>
      <c r="O888" s="54">
        <v>1633.75</v>
      </c>
      <c r="P888" s="55">
        <v>517.5</v>
      </c>
    </row>
    <row r="889" spans="1:21" ht="14.25" customHeight="1" x14ac:dyDescent="0.15">
      <c r="A889" s="143">
        <v>681</v>
      </c>
      <c r="B889" s="144">
        <v>3</v>
      </c>
      <c r="C889" s="779">
        <v>0.79399141630901282</v>
      </c>
      <c r="D889" s="144">
        <v>8</v>
      </c>
      <c r="E889" s="780">
        <v>0.79668209876543206</v>
      </c>
      <c r="F889" s="147">
        <v>113</v>
      </c>
      <c r="G889" s="148" t="s">
        <v>186</v>
      </c>
      <c r="H889" s="149">
        <v>30000</v>
      </c>
      <c r="I889" s="150">
        <v>1942500000</v>
      </c>
      <c r="J889" s="150">
        <v>64750</v>
      </c>
      <c r="K889" s="151">
        <v>619500000</v>
      </c>
      <c r="L889" s="122" t="s">
        <v>156</v>
      </c>
      <c r="M889" s="152">
        <v>1618.75</v>
      </c>
      <c r="N889" s="122" t="s">
        <v>288</v>
      </c>
      <c r="O889" s="154">
        <v>1138.75</v>
      </c>
      <c r="P889" s="155">
        <v>516.25</v>
      </c>
      <c r="Q889" s="112"/>
      <c r="R889" s="112"/>
      <c r="S889" s="112"/>
      <c r="T889" s="112"/>
      <c r="U889" s="112"/>
    </row>
    <row r="890" spans="1:21" ht="14.25" customHeight="1" x14ac:dyDescent="0.15">
      <c r="A890" s="44">
        <v>682</v>
      </c>
      <c r="B890" s="30">
        <v>3</v>
      </c>
      <c r="C890" s="247">
        <v>0.79399141630901282</v>
      </c>
      <c r="D890" s="30">
        <v>6</v>
      </c>
      <c r="E890" s="499">
        <v>0.82947530864197527</v>
      </c>
      <c r="F890" s="48">
        <v>113</v>
      </c>
      <c r="G890" s="50" t="s">
        <v>186</v>
      </c>
      <c r="H890" s="49">
        <v>30000</v>
      </c>
      <c r="I890" s="52">
        <v>1942500000</v>
      </c>
      <c r="J890" s="52">
        <v>64750</v>
      </c>
      <c r="K890" s="12">
        <v>645000000</v>
      </c>
      <c r="L890" s="40" t="s">
        <v>156</v>
      </c>
      <c r="M890" s="53">
        <v>1618.75</v>
      </c>
      <c r="N890" s="40" t="s">
        <v>322</v>
      </c>
      <c r="O890" s="54">
        <v>1345</v>
      </c>
      <c r="P890" s="55">
        <v>537.5</v>
      </c>
    </row>
    <row r="891" spans="1:21" ht="14.25" customHeight="1" x14ac:dyDescent="0.15">
      <c r="A891" s="44">
        <v>687</v>
      </c>
      <c r="B891" s="30">
        <v>5</v>
      </c>
      <c r="C891" s="781">
        <v>0.77400367872470877</v>
      </c>
      <c r="D891" s="30">
        <v>1</v>
      </c>
      <c r="E891" s="356">
        <v>1</v>
      </c>
      <c r="F891" s="48">
        <v>113</v>
      </c>
      <c r="G891" s="50" t="s">
        <v>186</v>
      </c>
      <c r="H891" s="49">
        <v>30000</v>
      </c>
      <c r="I891" s="52">
        <v>1893600000</v>
      </c>
      <c r="J891" s="52">
        <v>63120</v>
      </c>
      <c r="K891" s="12">
        <v>777600000</v>
      </c>
      <c r="L891" s="40" t="s">
        <v>94</v>
      </c>
      <c r="M891" s="53">
        <v>1140</v>
      </c>
      <c r="N891" s="107" t="s">
        <v>54</v>
      </c>
      <c r="O891" s="54">
        <v>1578</v>
      </c>
      <c r="P891" s="55">
        <v>648</v>
      </c>
    </row>
    <row r="892" spans="1:21" ht="14.25" customHeight="1" x14ac:dyDescent="0.15">
      <c r="A892" s="44">
        <v>58</v>
      </c>
      <c r="B892" s="30">
        <v>2</v>
      </c>
      <c r="C892" s="255">
        <v>0.77837837837837842</v>
      </c>
      <c r="D892" s="30">
        <v>1</v>
      </c>
      <c r="E892" s="47">
        <v>1</v>
      </c>
      <c r="F892" s="48">
        <v>11</v>
      </c>
      <c r="G892" s="50" t="s">
        <v>46</v>
      </c>
      <c r="H892" s="49">
        <v>8600</v>
      </c>
      <c r="I892" s="52">
        <v>520128000</v>
      </c>
      <c r="J892" s="52">
        <v>60480</v>
      </c>
      <c r="K892" s="12">
        <v>218164800</v>
      </c>
      <c r="L892" s="40" t="s">
        <v>259</v>
      </c>
      <c r="M892" s="53">
        <v>1080</v>
      </c>
      <c r="N892" s="40" t="s">
        <v>349</v>
      </c>
      <c r="O892" s="54">
        <v>894</v>
      </c>
      <c r="P892" s="55">
        <v>453</v>
      </c>
    </row>
    <row r="893" spans="1:21" ht="14.25" customHeight="1" x14ac:dyDescent="0.15">
      <c r="A893" s="44">
        <v>684</v>
      </c>
      <c r="B893" s="30">
        <v>6</v>
      </c>
      <c r="C893" s="782">
        <v>0.64058859595340278</v>
      </c>
      <c r="D893" s="30">
        <v>4</v>
      </c>
      <c r="E893" s="783">
        <v>0.85802469135802473</v>
      </c>
      <c r="F893" s="48">
        <v>113</v>
      </c>
      <c r="G893" s="50" t="s">
        <v>186</v>
      </c>
      <c r="H893" s="49">
        <v>30000</v>
      </c>
      <c r="I893" s="52">
        <v>1567200000</v>
      </c>
      <c r="J893" s="52">
        <v>52240</v>
      </c>
      <c r="K893" s="12">
        <v>667200000</v>
      </c>
      <c r="L893" s="40" t="s">
        <v>94</v>
      </c>
      <c r="M893" s="53">
        <v>1140</v>
      </c>
      <c r="N893" s="40" t="s">
        <v>56</v>
      </c>
      <c r="O893" s="54">
        <v>1306</v>
      </c>
      <c r="P893" s="55">
        <v>556</v>
      </c>
    </row>
    <row r="894" spans="1:21" ht="14.25" customHeight="1" x14ac:dyDescent="0.15">
      <c r="A894" s="44">
        <v>686</v>
      </c>
      <c r="B894" s="30">
        <v>7</v>
      </c>
      <c r="C894" s="784">
        <v>0.56750459840588596</v>
      </c>
      <c r="D894" s="30">
        <v>3</v>
      </c>
      <c r="E894" s="461">
        <v>0.93518518518518523</v>
      </c>
      <c r="F894" s="48">
        <v>113</v>
      </c>
      <c r="G894" s="50" t="s">
        <v>186</v>
      </c>
      <c r="H894" s="49">
        <v>30000</v>
      </c>
      <c r="I894" s="52">
        <v>1388400000</v>
      </c>
      <c r="J894" s="52">
        <v>46280</v>
      </c>
      <c r="K894" s="12">
        <v>727200000</v>
      </c>
      <c r="L894" s="40" t="s">
        <v>94</v>
      </c>
      <c r="M894" s="53">
        <v>1140</v>
      </c>
      <c r="N894" s="40" t="s">
        <v>322</v>
      </c>
      <c r="O894" s="54">
        <v>1157</v>
      </c>
      <c r="P894" s="55">
        <v>606</v>
      </c>
    </row>
    <row r="895" spans="1:21" ht="14.25" customHeight="1" x14ac:dyDescent="0.15">
      <c r="A895" s="143">
        <v>685</v>
      </c>
      <c r="B895" s="144">
        <v>8</v>
      </c>
      <c r="C895" s="175">
        <v>0.55916615573267936</v>
      </c>
      <c r="D895" s="144">
        <v>5</v>
      </c>
      <c r="E895" s="785">
        <v>0.83950617283950613</v>
      </c>
      <c r="F895" s="147">
        <v>113</v>
      </c>
      <c r="G895" s="148" t="s">
        <v>186</v>
      </c>
      <c r="H895" s="149">
        <v>30000</v>
      </c>
      <c r="I895" s="150">
        <v>1368000000</v>
      </c>
      <c r="J895" s="150">
        <v>45600</v>
      </c>
      <c r="K895" s="151">
        <v>652800000</v>
      </c>
      <c r="L895" s="122" t="s">
        <v>94</v>
      </c>
      <c r="M895" s="152">
        <v>1140</v>
      </c>
      <c r="N895" s="122" t="s">
        <v>288</v>
      </c>
      <c r="O895" s="154">
        <v>1024</v>
      </c>
      <c r="P895" s="155">
        <v>544</v>
      </c>
      <c r="Q895" s="112"/>
      <c r="R895" s="112"/>
      <c r="S895" s="112"/>
      <c r="T895" s="112"/>
      <c r="U895" s="112"/>
    </row>
    <row r="896" spans="1:21" ht="14.25" customHeight="1" x14ac:dyDescent="0.15">
      <c r="A896" s="44">
        <v>782</v>
      </c>
      <c r="B896" s="30">
        <v>1</v>
      </c>
      <c r="C896" s="45">
        <v>1</v>
      </c>
      <c r="D896" s="30">
        <v>1</v>
      </c>
      <c r="E896" s="545">
        <v>1</v>
      </c>
      <c r="F896" s="48">
        <v>129</v>
      </c>
      <c r="G896" s="50" t="s">
        <v>204</v>
      </c>
      <c r="H896" s="49">
        <v>3360</v>
      </c>
      <c r="I896" s="52">
        <v>44452800</v>
      </c>
      <c r="J896" s="52">
        <v>13230</v>
      </c>
      <c r="K896" s="12">
        <v>23284800</v>
      </c>
      <c r="L896" s="40" t="s">
        <v>268</v>
      </c>
      <c r="M896" s="53">
        <v>0</v>
      </c>
      <c r="N896" s="40" t="s">
        <v>349</v>
      </c>
      <c r="O896" s="54">
        <v>315</v>
      </c>
      <c r="P896" s="55">
        <v>165</v>
      </c>
    </row>
    <row r="897" spans="2:16" ht="14.25" customHeight="1" x14ac:dyDescent="0.15">
      <c r="B897" s="28"/>
      <c r="C897" s="29"/>
      <c r="D897" s="31"/>
      <c r="E897" s="29"/>
      <c r="H897" s="786"/>
      <c r="I897" s="28"/>
      <c r="J897" s="39"/>
      <c r="K897" s="39"/>
      <c r="L897" s="786"/>
      <c r="N897" s="786"/>
      <c r="O897" s="28"/>
      <c r="P897" s="28"/>
    </row>
    <row r="898" spans="2:16" ht="14.25" customHeight="1" x14ac:dyDescent="0.15">
      <c r="B898" s="28"/>
      <c r="C898" s="29"/>
      <c r="D898" s="31"/>
      <c r="E898" s="29"/>
      <c r="H898" s="786"/>
      <c r="I898" s="28"/>
      <c r="J898" s="39"/>
      <c r="K898" s="39"/>
      <c r="L898" s="786"/>
      <c r="N898" s="786"/>
      <c r="O898" s="28"/>
      <c r="P898" s="28"/>
    </row>
    <row r="899" spans="2:16" ht="14.25" customHeight="1" x14ac:dyDescent="0.15">
      <c r="B899" s="28"/>
      <c r="C899" s="29"/>
      <c r="D899" s="31"/>
      <c r="E899" s="29"/>
      <c r="H899" s="786"/>
      <c r="I899" s="28"/>
      <c r="J899" s="39"/>
      <c r="K899" s="39"/>
      <c r="L899" s="786"/>
      <c r="N899" s="786"/>
      <c r="O899" s="28"/>
      <c r="P899" s="28"/>
    </row>
    <row r="900" spans="2:16" ht="14.25" customHeight="1" x14ac:dyDescent="0.15">
      <c r="B900" s="28"/>
      <c r="C900" s="29"/>
      <c r="D900" s="31"/>
      <c r="E900" s="29"/>
      <c r="H900" s="786"/>
      <c r="I900" s="28"/>
      <c r="J900" s="39"/>
      <c r="K900" s="39"/>
      <c r="L900" s="786"/>
      <c r="N900" s="786"/>
      <c r="O900" s="28"/>
      <c r="P900" s="28"/>
    </row>
    <row r="901" spans="2:16" ht="14.25" customHeight="1" x14ac:dyDescent="0.15">
      <c r="B901" s="28"/>
      <c r="C901" s="29"/>
      <c r="D901" s="31"/>
      <c r="E901" s="29"/>
      <c r="H901" s="786"/>
      <c r="I901" s="28"/>
      <c r="J901" s="39"/>
      <c r="K901" s="39"/>
      <c r="L901" s="786"/>
      <c r="N901" s="786"/>
      <c r="O901" s="28"/>
      <c r="P901" s="28"/>
    </row>
    <row r="902" spans="2:16" ht="14.25" customHeight="1" x14ac:dyDescent="0.15">
      <c r="B902" s="28"/>
      <c r="C902" s="29"/>
      <c r="D902" s="31"/>
      <c r="E902" s="29"/>
      <c r="H902" s="786"/>
      <c r="I902" s="28"/>
      <c r="J902" s="39"/>
      <c r="K902" s="39"/>
      <c r="L902" s="786"/>
      <c r="N902" s="786"/>
      <c r="O902" s="28"/>
      <c r="P902" s="28"/>
    </row>
    <row r="903" spans="2:16" ht="14.25" customHeight="1" x14ac:dyDescent="0.15">
      <c r="B903" s="28"/>
      <c r="C903" s="29"/>
      <c r="D903" s="31"/>
      <c r="E903" s="29"/>
      <c r="H903" s="786"/>
      <c r="I903" s="28"/>
      <c r="J903" s="39"/>
      <c r="K903" s="39"/>
      <c r="L903" s="786"/>
      <c r="N903" s="786"/>
      <c r="O903" s="28"/>
      <c r="P903" s="28"/>
    </row>
    <row r="904" spans="2:16" ht="14.25" customHeight="1" x14ac:dyDescent="0.15">
      <c r="B904" s="28"/>
      <c r="C904" s="29"/>
      <c r="D904" s="31"/>
      <c r="E904" s="29"/>
      <c r="H904" s="786"/>
      <c r="I904" s="28"/>
      <c r="J904" s="39"/>
      <c r="K904" s="39"/>
      <c r="L904" s="786"/>
      <c r="N904" s="786"/>
      <c r="O904" s="28"/>
      <c r="P904" s="28"/>
    </row>
    <row r="905" spans="2:16" ht="14.25" customHeight="1" x14ac:dyDescent="0.15">
      <c r="B905" s="28"/>
      <c r="C905" s="29"/>
      <c r="D905" s="31"/>
      <c r="E905" s="29"/>
      <c r="H905" s="786"/>
      <c r="I905" s="28"/>
      <c r="J905" s="39"/>
      <c r="K905" s="39"/>
      <c r="L905" s="786"/>
      <c r="N905" s="786"/>
      <c r="O905" s="28"/>
      <c r="P905" s="28"/>
    </row>
    <row r="906" spans="2:16" ht="14.25" customHeight="1" x14ac:dyDescent="0.15">
      <c r="B906" s="28"/>
      <c r="C906" s="29"/>
      <c r="D906" s="31"/>
      <c r="E906" s="29"/>
      <c r="H906" s="786"/>
      <c r="I906" s="28"/>
      <c r="J906" s="39"/>
      <c r="K906" s="39"/>
      <c r="L906" s="786"/>
      <c r="N906" s="786"/>
      <c r="O906" s="28"/>
      <c r="P906" s="28"/>
    </row>
    <row r="907" spans="2:16" ht="14.25" customHeight="1" x14ac:dyDescent="0.15">
      <c r="B907" s="28"/>
      <c r="C907" s="29"/>
      <c r="D907" s="31"/>
      <c r="E907" s="29"/>
      <c r="H907" s="786"/>
      <c r="I907" s="28"/>
      <c r="J907" s="39"/>
      <c r="K907" s="39"/>
      <c r="L907" s="786"/>
      <c r="N907" s="786"/>
      <c r="O907" s="28"/>
      <c r="P907" s="28"/>
    </row>
    <row r="908" spans="2:16" ht="14.25" customHeight="1" x14ac:dyDescent="0.15">
      <c r="B908" s="28"/>
      <c r="C908" s="29"/>
      <c r="D908" s="31"/>
      <c r="E908" s="29"/>
      <c r="H908" s="786"/>
      <c r="I908" s="28"/>
      <c r="J908" s="39"/>
      <c r="K908" s="39"/>
      <c r="L908" s="786"/>
      <c r="N908" s="786"/>
      <c r="O908" s="28"/>
      <c r="P908" s="28"/>
    </row>
    <row r="909" spans="2:16" ht="14.25" customHeight="1" x14ac:dyDescent="0.15">
      <c r="B909" s="28"/>
      <c r="C909" s="29"/>
      <c r="D909" s="31"/>
      <c r="E909" s="29"/>
      <c r="H909" s="786"/>
      <c r="I909" s="28"/>
      <c r="J909" s="39"/>
      <c r="K909" s="39"/>
      <c r="L909" s="786"/>
      <c r="N909" s="786"/>
      <c r="O909" s="28"/>
      <c r="P909" s="28"/>
    </row>
    <row r="910" spans="2:16" ht="14.25" customHeight="1" x14ac:dyDescent="0.15">
      <c r="B910" s="28"/>
      <c r="C910" s="29"/>
      <c r="D910" s="31"/>
      <c r="E910" s="29"/>
      <c r="H910" s="786"/>
      <c r="I910" s="28"/>
      <c r="J910" s="39"/>
      <c r="K910" s="39"/>
      <c r="L910" s="786"/>
      <c r="N910" s="786"/>
      <c r="O910" s="28"/>
      <c r="P910" s="28"/>
    </row>
    <row r="911" spans="2:16" ht="14.25" customHeight="1" x14ac:dyDescent="0.15">
      <c r="B911" s="28"/>
      <c r="C911" s="29"/>
      <c r="D911" s="31"/>
      <c r="E911" s="29"/>
      <c r="H911" s="786"/>
      <c r="I911" s="28"/>
      <c r="J911" s="39"/>
      <c r="K911" s="39"/>
      <c r="L911" s="786"/>
      <c r="N911" s="786"/>
      <c r="O911" s="28"/>
      <c r="P911" s="28"/>
    </row>
    <row r="912" spans="2:16" ht="14.25" customHeight="1" x14ac:dyDescent="0.15">
      <c r="B912" s="28"/>
      <c r="C912" s="29"/>
      <c r="D912" s="31"/>
      <c r="E912" s="29"/>
      <c r="H912" s="786"/>
      <c r="I912" s="28"/>
      <c r="J912" s="39"/>
      <c r="K912" s="39"/>
      <c r="L912" s="786"/>
      <c r="N912" s="786"/>
      <c r="O912" s="28"/>
      <c r="P912" s="28"/>
    </row>
    <row r="913" spans="2:16" ht="14.25" customHeight="1" x14ac:dyDescent="0.15">
      <c r="B913" s="28"/>
      <c r="C913" s="29"/>
      <c r="D913" s="31"/>
      <c r="E913" s="29"/>
      <c r="H913" s="786"/>
      <c r="I913" s="28"/>
      <c r="J913" s="39"/>
      <c r="K913" s="39"/>
      <c r="L913" s="786"/>
      <c r="N913" s="786"/>
      <c r="O913" s="28"/>
      <c r="P913" s="28"/>
    </row>
    <row r="914" spans="2:16" ht="14.25" customHeight="1" x14ac:dyDescent="0.15">
      <c r="B914" s="28"/>
      <c r="C914" s="29"/>
      <c r="D914" s="31"/>
      <c r="E914" s="29"/>
      <c r="H914" s="786"/>
      <c r="I914" s="28"/>
      <c r="J914" s="39"/>
      <c r="K914" s="39"/>
      <c r="L914" s="786"/>
      <c r="N914" s="786"/>
      <c r="O914" s="28"/>
      <c r="P914" s="28"/>
    </row>
    <row r="915" spans="2:16" ht="14.25" customHeight="1" x14ac:dyDescent="0.15">
      <c r="B915" s="28"/>
      <c r="C915" s="29"/>
      <c r="D915" s="31"/>
      <c r="E915" s="29"/>
      <c r="H915" s="786"/>
      <c r="I915" s="28"/>
      <c r="J915" s="39"/>
      <c r="K915" s="39"/>
      <c r="L915" s="786"/>
      <c r="N915" s="786"/>
      <c r="O915" s="28"/>
      <c r="P915" s="28"/>
    </row>
    <row r="916" spans="2:16" ht="14.25" customHeight="1" x14ac:dyDescent="0.15">
      <c r="B916" s="28"/>
      <c r="C916" s="29"/>
      <c r="D916" s="31"/>
      <c r="E916" s="29"/>
      <c r="H916" s="786"/>
      <c r="I916" s="28"/>
      <c r="J916" s="39"/>
      <c r="K916" s="39"/>
      <c r="L916" s="786"/>
      <c r="N916" s="786"/>
      <c r="O916" s="28"/>
      <c r="P916" s="28"/>
    </row>
    <row r="917" spans="2:16" ht="14.25" customHeight="1" x14ac:dyDescent="0.15">
      <c r="B917" s="28"/>
      <c r="C917" s="29"/>
      <c r="D917" s="31"/>
      <c r="E917" s="29"/>
      <c r="H917" s="786"/>
      <c r="I917" s="28"/>
      <c r="J917" s="39"/>
      <c r="K917" s="39"/>
      <c r="L917" s="786"/>
      <c r="N917" s="786"/>
      <c r="O917" s="28"/>
      <c r="P917" s="28"/>
    </row>
    <row r="918" spans="2:16" ht="14.25" customHeight="1" x14ac:dyDescent="0.15">
      <c r="B918" s="28"/>
      <c r="C918" s="29"/>
      <c r="D918" s="31"/>
      <c r="E918" s="29"/>
      <c r="H918" s="786"/>
      <c r="I918" s="28"/>
      <c r="J918" s="39"/>
      <c r="K918" s="39"/>
      <c r="L918" s="786"/>
      <c r="N918" s="786"/>
      <c r="O918" s="28"/>
      <c r="P918" s="28"/>
    </row>
    <row r="919" spans="2:16" ht="14.25" customHeight="1" x14ac:dyDescent="0.15">
      <c r="B919" s="28"/>
      <c r="C919" s="29"/>
      <c r="D919" s="31"/>
      <c r="E919" s="29"/>
      <c r="H919" s="786"/>
      <c r="I919" s="28"/>
      <c r="J919" s="39"/>
      <c r="K919" s="39"/>
      <c r="L919" s="786"/>
      <c r="N919" s="786"/>
      <c r="O919" s="28"/>
      <c r="P919" s="28"/>
    </row>
    <row r="920" spans="2:16" ht="14.25" customHeight="1" x14ac:dyDescent="0.15">
      <c r="B920" s="28"/>
      <c r="C920" s="29"/>
      <c r="D920" s="31"/>
      <c r="E920" s="29"/>
      <c r="H920" s="786"/>
      <c r="I920" s="28"/>
      <c r="J920" s="39"/>
      <c r="K920" s="39"/>
      <c r="L920" s="786"/>
      <c r="N920" s="786"/>
      <c r="O920" s="28"/>
      <c r="P920" s="28"/>
    </row>
    <row r="921" spans="2:16" ht="14.25" customHeight="1" x14ac:dyDescent="0.15">
      <c r="B921" s="28"/>
      <c r="C921" s="29"/>
      <c r="D921" s="31"/>
      <c r="E921" s="29"/>
      <c r="H921" s="786"/>
      <c r="I921" s="28"/>
      <c r="J921" s="39"/>
      <c r="K921" s="39"/>
      <c r="L921" s="786"/>
      <c r="N921" s="786"/>
      <c r="O921" s="28"/>
      <c r="P921" s="28"/>
    </row>
    <row r="922" spans="2:16" ht="14.25" customHeight="1" x14ac:dyDescent="0.15">
      <c r="B922" s="28"/>
      <c r="C922" s="29"/>
      <c r="D922" s="31"/>
      <c r="E922" s="29"/>
      <c r="H922" s="786"/>
      <c r="I922" s="28"/>
      <c r="J922" s="39"/>
      <c r="K922" s="39"/>
      <c r="L922" s="786"/>
      <c r="N922" s="786"/>
      <c r="O922" s="28"/>
      <c r="P922" s="28"/>
    </row>
    <row r="923" spans="2:16" ht="14.25" customHeight="1" x14ac:dyDescent="0.15">
      <c r="B923" s="28"/>
      <c r="C923" s="29"/>
      <c r="D923" s="31"/>
      <c r="E923" s="29"/>
      <c r="H923" s="786"/>
      <c r="I923" s="28"/>
      <c r="J923" s="39"/>
      <c r="K923" s="39"/>
      <c r="L923" s="786"/>
      <c r="N923" s="786"/>
      <c r="O923" s="28"/>
      <c r="P923" s="28"/>
    </row>
    <row r="924" spans="2:16" ht="14.25" customHeight="1" x14ac:dyDescent="0.15">
      <c r="B924" s="28"/>
      <c r="C924" s="29"/>
      <c r="D924" s="31"/>
      <c r="E924" s="29"/>
      <c r="H924" s="786"/>
      <c r="I924" s="28"/>
      <c r="J924" s="39"/>
      <c r="K924" s="39"/>
      <c r="L924" s="786"/>
      <c r="N924" s="786"/>
      <c r="O924" s="28"/>
      <c r="P924" s="28"/>
    </row>
    <row r="925" spans="2:16" ht="14.25" customHeight="1" x14ac:dyDescent="0.15">
      <c r="B925" s="28"/>
      <c r="C925" s="29"/>
      <c r="D925" s="31"/>
      <c r="E925" s="29"/>
      <c r="H925" s="786"/>
      <c r="I925" s="28"/>
      <c r="J925" s="39"/>
      <c r="K925" s="39"/>
      <c r="L925" s="786"/>
      <c r="N925" s="786"/>
      <c r="O925" s="28"/>
      <c r="P925" s="28"/>
    </row>
    <row r="926" spans="2:16" ht="14.25" customHeight="1" x14ac:dyDescent="0.15">
      <c r="B926" s="28"/>
      <c r="C926" s="29"/>
      <c r="D926" s="31"/>
      <c r="E926" s="29"/>
      <c r="H926" s="786"/>
      <c r="I926" s="28"/>
      <c r="J926" s="39"/>
      <c r="K926" s="39"/>
      <c r="L926" s="786"/>
      <c r="N926" s="786"/>
      <c r="O926" s="28"/>
      <c r="P926" s="28"/>
    </row>
    <row r="927" spans="2:16" ht="14.25" customHeight="1" x14ac:dyDescent="0.15">
      <c r="B927" s="28"/>
      <c r="C927" s="29"/>
      <c r="D927" s="31"/>
      <c r="E927" s="29"/>
      <c r="H927" s="786"/>
      <c r="I927" s="28"/>
      <c r="J927" s="39"/>
      <c r="K927" s="39"/>
      <c r="L927" s="786"/>
      <c r="N927" s="786"/>
      <c r="O927" s="28"/>
      <c r="P927" s="28"/>
    </row>
    <row r="928" spans="2:16" ht="14.25" customHeight="1" x14ac:dyDescent="0.15">
      <c r="B928" s="28"/>
      <c r="C928" s="29"/>
      <c r="D928" s="31"/>
      <c r="E928" s="29"/>
      <c r="H928" s="786"/>
      <c r="I928" s="28"/>
      <c r="J928" s="39"/>
      <c r="K928" s="39"/>
      <c r="L928" s="786"/>
      <c r="N928" s="786"/>
      <c r="O928" s="28"/>
      <c r="P928" s="28"/>
    </row>
    <row r="929" spans="2:16" ht="14.25" customHeight="1" x14ac:dyDescent="0.15">
      <c r="B929" s="28"/>
      <c r="C929" s="29"/>
      <c r="D929" s="31"/>
      <c r="E929" s="29"/>
      <c r="H929" s="786"/>
      <c r="I929" s="28"/>
      <c r="J929" s="39"/>
      <c r="K929" s="39"/>
      <c r="L929" s="786"/>
      <c r="N929" s="786"/>
      <c r="O929" s="28"/>
      <c r="P929" s="28"/>
    </row>
    <row r="930" spans="2:16" ht="14.25" customHeight="1" x14ac:dyDescent="0.15">
      <c r="B930" s="28"/>
      <c r="C930" s="29"/>
      <c r="D930" s="31"/>
      <c r="E930" s="29"/>
      <c r="H930" s="786"/>
      <c r="I930" s="28"/>
      <c r="J930" s="39"/>
      <c r="K930" s="39"/>
      <c r="L930" s="786"/>
      <c r="N930" s="786"/>
      <c r="O930" s="28"/>
      <c r="P930" s="28"/>
    </row>
    <row r="931" spans="2:16" ht="14.25" customHeight="1" x14ac:dyDescent="0.15">
      <c r="B931" s="28"/>
      <c r="C931" s="29"/>
      <c r="D931" s="31"/>
      <c r="E931" s="29"/>
      <c r="H931" s="786"/>
      <c r="I931" s="28"/>
      <c r="J931" s="39"/>
      <c r="K931" s="39"/>
      <c r="L931" s="786"/>
      <c r="N931" s="786"/>
      <c r="O931" s="28"/>
      <c r="P931" s="28"/>
    </row>
    <row r="932" spans="2:16" ht="14.25" customHeight="1" x14ac:dyDescent="0.15">
      <c r="B932" s="28"/>
      <c r="C932" s="29"/>
      <c r="D932" s="31"/>
      <c r="E932" s="29"/>
      <c r="H932" s="786"/>
      <c r="I932" s="28"/>
      <c r="J932" s="39"/>
      <c r="K932" s="39"/>
      <c r="L932" s="786"/>
      <c r="N932" s="786"/>
      <c r="O932" s="28"/>
      <c r="P932" s="28"/>
    </row>
    <row r="933" spans="2:16" ht="14.25" customHeight="1" x14ac:dyDescent="0.15">
      <c r="B933" s="28"/>
      <c r="C933" s="29"/>
      <c r="D933" s="31"/>
      <c r="E933" s="29"/>
      <c r="H933" s="786"/>
      <c r="I933" s="28"/>
      <c r="J933" s="39"/>
      <c r="K933" s="39"/>
      <c r="L933" s="786"/>
      <c r="N933" s="786"/>
      <c r="O933" s="28"/>
      <c r="P933" s="28"/>
    </row>
    <row r="934" spans="2:16" ht="14.25" customHeight="1" x14ac:dyDescent="0.15">
      <c r="B934" s="28"/>
      <c r="C934" s="29"/>
      <c r="D934" s="31"/>
      <c r="E934" s="29"/>
      <c r="H934" s="786"/>
      <c r="I934" s="28"/>
      <c r="J934" s="39"/>
      <c r="K934" s="39"/>
      <c r="L934" s="786"/>
      <c r="N934" s="786"/>
      <c r="O934" s="28"/>
      <c r="P934" s="28"/>
    </row>
    <row r="935" spans="2:16" ht="14.25" customHeight="1" x14ac:dyDescent="0.15">
      <c r="B935" s="28"/>
      <c r="C935" s="29"/>
      <c r="D935" s="31"/>
      <c r="E935" s="29"/>
      <c r="H935" s="786"/>
      <c r="I935" s="28"/>
      <c r="J935" s="39"/>
      <c r="K935" s="39"/>
      <c r="L935" s="786"/>
      <c r="N935" s="786"/>
      <c r="O935" s="28"/>
      <c r="P935" s="28"/>
    </row>
    <row r="936" spans="2:16" ht="14.25" customHeight="1" x14ac:dyDescent="0.15">
      <c r="B936" s="28"/>
      <c r="C936" s="29"/>
      <c r="D936" s="31"/>
      <c r="E936" s="29"/>
      <c r="H936" s="786"/>
      <c r="I936" s="28"/>
      <c r="J936" s="39"/>
      <c r="K936" s="39"/>
      <c r="L936" s="786"/>
      <c r="N936" s="786"/>
      <c r="O936" s="28"/>
      <c r="P936" s="28"/>
    </row>
    <row r="937" spans="2:16" ht="14.25" customHeight="1" x14ac:dyDescent="0.15">
      <c r="B937" s="28"/>
      <c r="C937" s="29"/>
      <c r="D937" s="31"/>
      <c r="E937" s="29"/>
      <c r="H937" s="786"/>
      <c r="I937" s="28"/>
      <c r="J937" s="39"/>
      <c r="K937" s="39"/>
      <c r="L937" s="786"/>
      <c r="N937" s="786"/>
      <c r="O937" s="28"/>
      <c r="P937" s="28"/>
    </row>
    <row r="938" spans="2:16" ht="14.25" customHeight="1" x14ac:dyDescent="0.15">
      <c r="B938" s="28"/>
      <c r="C938" s="29"/>
      <c r="D938" s="31"/>
      <c r="E938" s="29"/>
      <c r="H938" s="786"/>
      <c r="I938" s="28"/>
      <c r="J938" s="39"/>
      <c r="K938" s="39"/>
      <c r="L938" s="786"/>
      <c r="N938" s="786"/>
      <c r="O938" s="28"/>
      <c r="P938" s="28"/>
    </row>
    <row r="939" spans="2:16" ht="14.25" customHeight="1" x14ac:dyDescent="0.15">
      <c r="B939" s="28"/>
      <c r="C939" s="29"/>
      <c r="D939" s="31"/>
      <c r="E939" s="29"/>
      <c r="H939" s="786"/>
      <c r="I939" s="28"/>
      <c r="J939" s="39"/>
      <c r="K939" s="39"/>
      <c r="L939" s="786"/>
      <c r="N939" s="786"/>
      <c r="O939" s="28"/>
      <c r="P939" s="28"/>
    </row>
    <row r="940" spans="2:16" ht="14.25" customHeight="1" x14ac:dyDescent="0.15">
      <c r="B940" s="28"/>
      <c r="C940" s="29"/>
      <c r="D940" s="31"/>
      <c r="E940" s="29"/>
      <c r="H940" s="786"/>
      <c r="I940" s="28"/>
      <c r="J940" s="39"/>
      <c r="K940" s="39"/>
      <c r="L940" s="786"/>
      <c r="N940" s="786"/>
      <c r="O940" s="28"/>
      <c r="P940" s="28"/>
    </row>
    <row r="941" spans="2:16" ht="14.25" customHeight="1" x14ac:dyDescent="0.15">
      <c r="B941" s="28"/>
      <c r="C941" s="29"/>
      <c r="D941" s="31"/>
      <c r="E941" s="29"/>
      <c r="H941" s="786"/>
      <c r="I941" s="28"/>
      <c r="J941" s="39"/>
      <c r="K941" s="39"/>
      <c r="L941" s="786"/>
      <c r="N941" s="786"/>
      <c r="O941" s="28"/>
      <c r="P941" s="28"/>
    </row>
    <row r="942" spans="2:16" ht="14.25" customHeight="1" x14ac:dyDescent="0.15">
      <c r="B942" s="28"/>
      <c r="C942" s="29"/>
      <c r="D942" s="31"/>
      <c r="E942" s="29"/>
      <c r="H942" s="786"/>
      <c r="I942" s="28"/>
      <c r="J942" s="39"/>
      <c r="K942" s="39"/>
      <c r="L942" s="786"/>
      <c r="N942" s="786"/>
      <c r="O942" s="28"/>
      <c r="P942" s="28"/>
    </row>
    <row r="943" spans="2:16" ht="14.25" customHeight="1" x14ac:dyDescent="0.15">
      <c r="B943" s="28"/>
      <c r="C943" s="29"/>
      <c r="D943" s="31"/>
      <c r="E943" s="29"/>
      <c r="H943" s="786"/>
      <c r="I943" s="28"/>
      <c r="J943" s="39"/>
      <c r="K943" s="39"/>
      <c r="L943" s="786"/>
      <c r="N943" s="786"/>
      <c r="O943" s="28"/>
      <c r="P943" s="28"/>
    </row>
    <row r="944" spans="2:16" ht="14.25" customHeight="1" x14ac:dyDescent="0.15">
      <c r="B944" s="28"/>
      <c r="C944" s="29"/>
      <c r="D944" s="31"/>
      <c r="E944" s="29"/>
      <c r="H944" s="786"/>
      <c r="I944" s="28"/>
      <c r="J944" s="39"/>
      <c r="K944" s="39"/>
      <c r="L944" s="786"/>
      <c r="N944" s="786"/>
      <c r="O944" s="28"/>
      <c r="P944" s="28"/>
    </row>
    <row r="945" spans="2:16" ht="14.25" customHeight="1" x14ac:dyDescent="0.15">
      <c r="B945" s="28"/>
      <c r="C945" s="29"/>
      <c r="D945" s="31"/>
      <c r="E945" s="29"/>
      <c r="H945" s="786"/>
      <c r="I945" s="28"/>
      <c r="J945" s="39"/>
      <c r="K945" s="39"/>
      <c r="L945" s="786"/>
      <c r="N945" s="786"/>
      <c r="O945" s="28"/>
      <c r="P945" s="28"/>
    </row>
    <row r="946" spans="2:16" ht="14.25" customHeight="1" x14ac:dyDescent="0.15">
      <c r="B946" s="28"/>
      <c r="C946" s="29"/>
      <c r="D946" s="31"/>
      <c r="E946" s="29"/>
      <c r="H946" s="786"/>
      <c r="I946" s="28"/>
      <c r="J946" s="39"/>
      <c r="K946" s="39"/>
      <c r="L946" s="786"/>
      <c r="N946" s="786"/>
      <c r="O946" s="28"/>
      <c r="P946" s="28"/>
    </row>
    <row r="947" spans="2:16" ht="14.25" customHeight="1" x14ac:dyDescent="0.15">
      <c r="B947" s="28"/>
      <c r="C947" s="29"/>
      <c r="D947" s="31"/>
      <c r="E947" s="29"/>
      <c r="H947" s="786"/>
      <c r="I947" s="28"/>
      <c r="J947" s="39"/>
      <c r="K947" s="39"/>
      <c r="L947" s="786"/>
      <c r="N947" s="786"/>
      <c r="O947" s="28"/>
      <c r="P947" s="28"/>
    </row>
    <row r="948" spans="2:16" ht="14.25" customHeight="1" x14ac:dyDescent="0.15">
      <c r="B948" s="28"/>
      <c r="C948" s="29"/>
      <c r="D948" s="31"/>
      <c r="E948" s="29"/>
      <c r="H948" s="786"/>
      <c r="I948" s="28"/>
      <c r="J948" s="39"/>
      <c r="K948" s="39"/>
      <c r="L948" s="786"/>
      <c r="N948" s="786"/>
      <c r="O948" s="28"/>
      <c r="P948" s="28"/>
    </row>
    <row r="949" spans="2:16" ht="14.25" customHeight="1" x14ac:dyDescent="0.15">
      <c r="B949" s="28"/>
      <c r="C949" s="29"/>
      <c r="D949" s="31"/>
      <c r="E949" s="29"/>
      <c r="H949" s="786"/>
      <c r="I949" s="28"/>
      <c r="J949" s="39"/>
      <c r="K949" s="39"/>
      <c r="L949" s="786"/>
      <c r="N949" s="786"/>
      <c r="O949" s="28"/>
      <c r="P949" s="28"/>
    </row>
    <row r="950" spans="2:16" ht="14.25" customHeight="1" x14ac:dyDescent="0.15">
      <c r="B950" s="28"/>
      <c r="C950" s="29"/>
      <c r="D950" s="31"/>
      <c r="E950" s="29"/>
      <c r="H950" s="786"/>
      <c r="I950" s="28"/>
      <c r="J950" s="39"/>
      <c r="K950" s="39"/>
      <c r="L950" s="786"/>
      <c r="N950" s="786"/>
      <c r="O950" s="28"/>
      <c r="P950" s="28"/>
    </row>
    <row r="951" spans="2:16" ht="14.25" customHeight="1" x14ac:dyDescent="0.15">
      <c r="B951" s="28"/>
      <c r="C951" s="29"/>
      <c r="D951" s="31"/>
      <c r="E951" s="29"/>
      <c r="H951" s="786"/>
      <c r="I951" s="28"/>
      <c r="J951" s="39"/>
      <c r="K951" s="39"/>
      <c r="L951" s="786"/>
      <c r="N951" s="786"/>
      <c r="O951" s="28"/>
      <c r="P951" s="28"/>
    </row>
    <row r="952" spans="2:16" ht="14.25" customHeight="1" x14ac:dyDescent="0.15">
      <c r="B952" s="28"/>
      <c r="C952" s="29"/>
      <c r="D952" s="31"/>
      <c r="E952" s="29"/>
      <c r="H952" s="786"/>
      <c r="I952" s="28"/>
      <c r="J952" s="39"/>
      <c r="K952" s="39"/>
      <c r="L952" s="786"/>
      <c r="N952" s="786"/>
      <c r="O952" s="28"/>
      <c r="P952" s="28"/>
    </row>
    <row r="953" spans="2:16" ht="14.25" customHeight="1" x14ac:dyDescent="0.15">
      <c r="B953" s="28"/>
      <c r="C953" s="29"/>
      <c r="D953" s="31"/>
      <c r="E953" s="29"/>
      <c r="H953" s="786"/>
      <c r="I953" s="28"/>
      <c r="J953" s="39"/>
      <c r="K953" s="39"/>
      <c r="L953" s="786"/>
      <c r="N953" s="786"/>
      <c r="O953" s="28"/>
      <c r="P953" s="28"/>
    </row>
    <row r="954" spans="2:16" ht="14.25" customHeight="1" x14ac:dyDescent="0.15">
      <c r="B954" s="28"/>
      <c r="C954" s="29"/>
      <c r="D954" s="31"/>
      <c r="E954" s="29"/>
      <c r="H954" s="786"/>
      <c r="I954" s="28"/>
      <c r="J954" s="39"/>
      <c r="K954" s="39"/>
      <c r="L954" s="786"/>
      <c r="N954" s="786"/>
      <c r="O954" s="28"/>
      <c r="P954" s="28"/>
    </row>
    <row r="955" spans="2:16" ht="14.25" customHeight="1" x14ac:dyDescent="0.15">
      <c r="B955" s="28"/>
      <c r="C955" s="29"/>
      <c r="D955" s="31"/>
      <c r="E955" s="29"/>
      <c r="H955" s="786"/>
      <c r="I955" s="28"/>
      <c r="J955" s="39"/>
      <c r="K955" s="39"/>
      <c r="L955" s="786"/>
      <c r="N955" s="786"/>
      <c r="O955" s="28"/>
      <c r="P955" s="28"/>
    </row>
    <row r="956" spans="2:16" ht="14.25" customHeight="1" x14ac:dyDescent="0.15">
      <c r="B956" s="28"/>
      <c r="C956" s="29"/>
      <c r="D956" s="31"/>
      <c r="E956" s="29"/>
      <c r="H956" s="786"/>
      <c r="I956" s="28"/>
      <c r="J956" s="39"/>
      <c r="K956" s="39"/>
      <c r="L956" s="786"/>
      <c r="N956" s="786"/>
      <c r="O956" s="28"/>
      <c r="P956" s="28"/>
    </row>
    <row r="957" spans="2:16" ht="14.25" customHeight="1" x14ac:dyDescent="0.15">
      <c r="B957" s="28"/>
      <c r="C957" s="29"/>
      <c r="D957" s="31"/>
      <c r="E957" s="29"/>
      <c r="H957" s="786"/>
      <c r="I957" s="28"/>
      <c r="J957" s="39"/>
      <c r="K957" s="39"/>
      <c r="L957" s="786"/>
      <c r="N957" s="786"/>
      <c r="O957" s="28"/>
      <c r="P957" s="28"/>
    </row>
    <row r="958" spans="2:16" ht="14.25" customHeight="1" x14ac:dyDescent="0.15">
      <c r="B958" s="28"/>
      <c r="C958" s="29"/>
      <c r="D958" s="31"/>
      <c r="E958" s="29"/>
      <c r="H958" s="786"/>
      <c r="I958" s="28"/>
      <c r="J958" s="39"/>
      <c r="K958" s="39"/>
      <c r="L958" s="786"/>
      <c r="N958" s="786"/>
      <c r="O958" s="28"/>
      <c r="P958" s="28"/>
    </row>
    <row r="959" spans="2:16" ht="14.25" customHeight="1" x14ac:dyDescent="0.15">
      <c r="B959" s="28"/>
      <c r="C959" s="29"/>
      <c r="D959" s="31"/>
      <c r="E959" s="29"/>
      <c r="H959" s="786"/>
      <c r="I959" s="28"/>
      <c r="J959" s="39"/>
      <c r="K959" s="39"/>
      <c r="L959" s="786"/>
      <c r="N959" s="786"/>
      <c r="O959" s="28"/>
      <c r="P959" s="28"/>
    </row>
    <row r="960" spans="2:16" ht="14.25" customHeight="1" x14ac:dyDescent="0.15">
      <c r="B960" s="28"/>
      <c r="C960" s="29"/>
      <c r="D960" s="31"/>
      <c r="E960" s="29"/>
      <c r="H960" s="786"/>
      <c r="I960" s="28"/>
      <c r="J960" s="39"/>
      <c r="K960" s="39"/>
      <c r="L960" s="786"/>
      <c r="N960" s="786"/>
      <c r="O960" s="28"/>
      <c r="P960" s="28"/>
    </row>
    <row r="961" spans="2:16" ht="14.25" customHeight="1" x14ac:dyDescent="0.15">
      <c r="B961" s="28"/>
      <c r="C961" s="29"/>
      <c r="D961" s="31"/>
      <c r="E961" s="29"/>
      <c r="H961" s="786"/>
      <c r="I961" s="28"/>
      <c r="J961" s="39"/>
      <c r="K961" s="39"/>
      <c r="L961" s="786"/>
      <c r="N961" s="786"/>
      <c r="O961" s="28"/>
      <c r="P961" s="28"/>
    </row>
    <row r="962" spans="2:16" ht="14.25" customHeight="1" x14ac:dyDescent="0.15">
      <c r="B962" s="28"/>
      <c r="C962" s="29"/>
      <c r="D962" s="31"/>
      <c r="E962" s="29"/>
      <c r="H962" s="786"/>
      <c r="I962" s="28"/>
      <c r="J962" s="39"/>
      <c r="K962" s="39"/>
      <c r="L962" s="786"/>
      <c r="N962" s="786"/>
      <c r="O962" s="28"/>
      <c r="P962" s="28"/>
    </row>
    <row r="963" spans="2:16" ht="14.25" customHeight="1" x14ac:dyDescent="0.15">
      <c r="B963" s="28"/>
      <c r="C963" s="29"/>
      <c r="D963" s="31"/>
      <c r="E963" s="29"/>
      <c r="H963" s="786"/>
      <c r="I963" s="28"/>
      <c r="J963" s="39"/>
      <c r="K963" s="39"/>
      <c r="L963" s="786"/>
      <c r="N963" s="786"/>
      <c r="O963" s="28"/>
      <c r="P963" s="28"/>
    </row>
    <row r="964" spans="2:16" ht="14.25" customHeight="1" x14ac:dyDescent="0.15">
      <c r="B964" s="28"/>
      <c r="C964" s="29"/>
      <c r="D964" s="31"/>
      <c r="E964" s="29"/>
      <c r="H964" s="786"/>
      <c r="I964" s="28"/>
      <c r="J964" s="39"/>
      <c r="K964" s="39"/>
      <c r="L964" s="786"/>
      <c r="N964" s="786"/>
      <c r="O964" s="28"/>
      <c r="P964" s="28"/>
    </row>
    <row r="965" spans="2:16" ht="14.25" customHeight="1" x14ac:dyDescent="0.15">
      <c r="B965" s="28"/>
      <c r="C965" s="29"/>
      <c r="D965" s="31"/>
      <c r="E965" s="29"/>
      <c r="H965" s="786"/>
      <c r="I965" s="28"/>
      <c r="J965" s="39"/>
      <c r="K965" s="39"/>
      <c r="L965" s="786"/>
      <c r="N965" s="786"/>
      <c r="O965" s="28"/>
      <c r="P965" s="28"/>
    </row>
    <row r="966" spans="2:16" ht="14.25" customHeight="1" x14ac:dyDescent="0.15">
      <c r="B966" s="28"/>
      <c r="C966" s="29"/>
      <c r="D966" s="31"/>
      <c r="E966" s="29"/>
      <c r="H966" s="786"/>
      <c r="I966" s="28"/>
      <c r="J966" s="39"/>
      <c r="K966" s="39"/>
      <c r="L966" s="786"/>
      <c r="N966" s="786"/>
      <c r="O966" s="28"/>
      <c r="P966" s="28"/>
    </row>
    <row r="967" spans="2:16" ht="14.25" customHeight="1" x14ac:dyDescent="0.15">
      <c r="B967" s="28"/>
      <c r="C967" s="29"/>
      <c r="D967" s="31"/>
      <c r="E967" s="29"/>
      <c r="H967" s="786"/>
      <c r="I967" s="28"/>
      <c r="J967" s="39"/>
      <c r="K967" s="39"/>
      <c r="L967" s="786"/>
      <c r="N967" s="786"/>
      <c r="O967" s="28"/>
      <c r="P967" s="28"/>
    </row>
    <row r="968" spans="2:16" ht="14.25" customHeight="1" x14ac:dyDescent="0.15">
      <c r="B968" s="28"/>
      <c r="C968" s="29"/>
      <c r="D968" s="31"/>
      <c r="E968" s="29"/>
      <c r="H968" s="786"/>
      <c r="I968" s="28"/>
      <c r="J968" s="39"/>
      <c r="K968" s="39"/>
      <c r="L968" s="786"/>
      <c r="N968" s="786"/>
      <c r="O968" s="28"/>
      <c r="P968" s="28"/>
    </row>
    <row r="969" spans="2:16" ht="14.25" customHeight="1" x14ac:dyDescent="0.15">
      <c r="B969" s="28"/>
      <c r="C969" s="29"/>
      <c r="D969" s="31"/>
      <c r="E969" s="29"/>
      <c r="H969" s="786"/>
      <c r="I969" s="28"/>
      <c r="J969" s="39"/>
      <c r="K969" s="39"/>
      <c r="L969" s="786"/>
      <c r="N969" s="786"/>
      <c r="O969" s="28"/>
      <c r="P969" s="28"/>
    </row>
    <row r="970" spans="2:16" ht="14.25" customHeight="1" x14ac:dyDescent="0.15">
      <c r="B970" s="28"/>
      <c r="C970" s="29"/>
      <c r="D970" s="31"/>
      <c r="E970" s="29"/>
      <c r="H970" s="786"/>
      <c r="I970" s="28"/>
      <c r="J970" s="39"/>
      <c r="K970" s="39"/>
      <c r="L970" s="786"/>
      <c r="N970" s="786"/>
      <c r="O970" s="28"/>
      <c r="P970" s="28"/>
    </row>
    <row r="971" spans="2:16" ht="14.25" customHeight="1" x14ac:dyDescent="0.15">
      <c r="B971" s="28"/>
      <c r="C971" s="29"/>
      <c r="D971" s="31"/>
      <c r="E971" s="29"/>
      <c r="H971" s="786"/>
      <c r="I971" s="28"/>
      <c r="J971" s="39"/>
      <c r="K971" s="39"/>
      <c r="L971" s="786"/>
      <c r="N971" s="786"/>
      <c r="O971" s="28"/>
      <c r="P971" s="28"/>
    </row>
    <row r="972" spans="2:16" ht="14.25" customHeight="1" x14ac:dyDescent="0.15">
      <c r="B972" s="28"/>
      <c r="C972" s="29"/>
      <c r="D972" s="31"/>
      <c r="E972" s="29"/>
      <c r="H972" s="786"/>
      <c r="I972" s="28"/>
      <c r="J972" s="39"/>
      <c r="K972" s="39"/>
      <c r="L972" s="786"/>
      <c r="N972" s="786"/>
      <c r="O972" s="28"/>
      <c r="P972" s="28"/>
    </row>
    <row r="973" spans="2:16" ht="14.25" customHeight="1" x14ac:dyDescent="0.15">
      <c r="B973" s="28"/>
      <c r="C973" s="29"/>
      <c r="D973" s="31"/>
      <c r="E973" s="29"/>
      <c r="H973" s="786"/>
      <c r="I973" s="28"/>
      <c r="J973" s="39"/>
      <c r="K973" s="39"/>
      <c r="L973" s="786"/>
      <c r="N973" s="786"/>
      <c r="O973" s="28"/>
      <c r="P973" s="28"/>
    </row>
    <row r="974" spans="2:16" ht="14.25" customHeight="1" x14ac:dyDescent="0.15">
      <c r="B974" s="28"/>
      <c r="C974" s="29"/>
      <c r="D974" s="31"/>
      <c r="E974" s="29"/>
      <c r="H974" s="786"/>
      <c r="I974" s="28"/>
      <c r="J974" s="39"/>
      <c r="K974" s="39"/>
      <c r="L974" s="786"/>
      <c r="N974" s="786"/>
      <c r="O974" s="28"/>
      <c r="P974" s="28"/>
    </row>
    <row r="975" spans="2:16" ht="14.25" customHeight="1" x14ac:dyDescent="0.15">
      <c r="B975" s="28"/>
      <c r="C975" s="29"/>
      <c r="D975" s="31"/>
      <c r="E975" s="29"/>
      <c r="H975" s="786"/>
      <c r="I975" s="28"/>
      <c r="J975" s="39"/>
      <c r="K975" s="39"/>
      <c r="L975" s="786"/>
      <c r="N975" s="786"/>
      <c r="O975" s="28"/>
      <c r="P975" s="28"/>
    </row>
    <row r="976" spans="2:16" ht="14.25" customHeight="1" x14ac:dyDescent="0.15">
      <c r="B976" s="28"/>
      <c r="C976" s="29"/>
      <c r="D976" s="31"/>
      <c r="E976" s="29"/>
      <c r="H976" s="786"/>
      <c r="I976" s="28"/>
      <c r="J976" s="39"/>
      <c r="K976" s="39"/>
      <c r="L976" s="786"/>
      <c r="N976" s="786"/>
      <c r="O976" s="28"/>
      <c r="P976" s="28"/>
    </row>
    <row r="977" spans="2:16" ht="14.25" customHeight="1" x14ac:dyDescent="0.15">
      <c r="B977" s="28"/>
      <c r="C977" s="29"/>
      <c r="D977" s="31"/>
      <c r="E977" s="29"/>
      <c r="H977" s="786"/>
      <c r="I977" s="28"/>
      <c r="J977" s="39"/>
      <c r="K977" s="39"/>
      <c r="L977" s="786"/>
      <c r="N977" s="786"/>
      <c r="O977" s="28"/>
      <c r="P977" s="28"/>
    </row>
    <row r="978" spans="2:16" ht="14.25" customHeight="1" x14ac:dyDescent="0.15">
      <c r="B978" s="28"/>
      <c r="C978" s="29"/>
      <c r="D978" s="31"/>
      <c r="E978" s="29"/>
      <c r="H978" s="786"/>
      <c r="I978" s="28"/>
      <c r="J978" s="39"/>
      <c r="K978" s="39"/>
      <c r="L978" s="786"/>
      <c r="N978" s="786"/>
      <c r="O978" s="28"/>
      <c r="P978" s="28"/>
    </row>
    <row r="979" spans="2:16" ht="14.25" customHeight="1" x14ac:dyDescent="0.15">
      <c r="B979" s="28"/>
      <c r="C979" s="29"/>
      <c r="D979" s="31"/>
      <c r="E979" s="29"/>
      <c r="H979" s="786"/>
      <c r="I979" s="28"/>
      <c r="J979" s="39"/>
      <c r="K979" s="39"/>
      <c r="L979" s="786"/>
      <c r="N979" s="786"/>
      <c r="O979" s="28"/>
      <c r="P979" s="28"/>
    </row>
    <row r="980" spans="2:16" ht="14.25" customHeight="1" x14ac:dyDescent="0.15">
      <c r="B980" s="28"/>
      <c r="C980" s="29"/>
      <c r="D980" s="31"/>
      <c r="E980" s="29"/>
      <c r="H980" s="786"/>
      <c r="I980" s="28"/>
      <c r="J980" s="39"/>
      <c r="K980" s="39"/>
      <c r="L980" s="786"/>
      <c r="N980" s="786"/>
      <c r="O980" s="28"/>
      <c r="P980" s="28"/>
    </row>
    <row r="981" spans="2:16" ht="14.25" customHeight="1" x14ac:dyDescent="0.15">
      <c r="B981" s="28"/>
      <c r="C981" s="29"/>
      <c r="D981" s="31"/>
      <c r="E981" s="29"/>
      <c r="H981" s="786"/>
      <c r="I981" s="28"/>
      <c r="J981" s="39"/>
      <c r="K981" s="39"/>
      <c r="L981" s="786"/>
      <c r="N981" s="786"/>
      <c r="O981" s="28"/>
      <c r="P981" s="28"/>
    </row>
    <row r="982" spans="2:16" ht="14.25" customHeight="1" x14ac:dyDescent="0.15">
      <c r="B982" s="28"/>
      <c r="C982" s="29"/>
      <c r="D982" s="31"/>
      <c r="E982" s="29"/>
      <c r="H982" s="786"/>
      <c r="I982" s="28"/>
      <c r="J982" s="39"/>
      <c r="K982" s="39"/>
      <c r="L982" s="786"/>
      <c r="N982" s="786"/>
      <c r="O982" s="28"/>
      <c r="P982" s="28"/>
    </row>
    <row r="983" spans="2:16" ht="14.25" customHeight="1" x14ac:dyDescent="0.15">
      <c r="B983" s="28"/>
      <c r="C983" s="29"/>
      <c r="D983" s="31"/>
      <c r="E983" s="29"/>
      <c r="H983" s="786"/>
      <c r="I983" s="28"/>
      <c r="J983" s="39"/>
      <c r="K983" s="39"/>
      <c r="L983" s="786"/>
      <c r="N983" s="786"/>
      <c r="O983" s="28"/>
      <c r="P983" s="28"/>
    </row>
    <row r="984" spans="2:16" ht="14.25" customHeight="1" x14ac:dyDescent="0.15">
      <c r="B984" s="28"/>
      <c r="C984" s="29"/>
      <c r="D984" s="31"/>
      <c r="E984" s="29"/>
      <c r="H984" s="786"/>
      <c r="I984" s="28"/>
      <c r="J984" s="39"/>
      <c r="K984" s="39"/>
      <c r="L984" s="786"/>
      <c r="N984" s="786"/>
      <c r="O984" s="28"/>
      <c r="P984" s="28"/>
    </row>
    <row r="985" spans="2:16" ht="14.25" customHeight="1" x14ac:dyDescent="0.15">
      <c r="B985" s="28"/>
      <c r="C985" s="29"/>
      <c r="D985" s="31"/>
      <c r="E985" s="29"/>
      <c r="H985" s="786"/>
      <c r="I985" s="28"/>
      <c r="J985" s="39"/>
      <c r="K985" s="39"/>
      <c r="L985" s="786"/>
      <c r="N985" s="786"/>
      <c r="O985" s="28"/>
      <c r="P985" s="28"/>
    </row>
    <row r="986" spans="2:16" ht="14.25" customHeight="1" x14ac:dyDescent="0.15">
      <c r="B986" s="28"/>
      <c r="C986" s="29"/>
      <c r="D986" s="31"/>
      <c r="E986" s="29"/>
      <c r="H986" s="786"/>
      <c r="I986" s="28"/>
      <c r="J986" s="39"/>
      <c r="K986" s="39"/>
      <c r="L986" s="786"/>
      <c r="N986" s="786"/>
      <c r="O986" s="28"/>
      <c r="P986" s="28"/>
    </row>
    <row r="987" spans="2:16" ht="14.25" customHeight="1" x14ac:dyDescent="0.15">
      <c r="B987" s="28"/>
      <c r="C987" s="29"/>
      <c r="D987" s="31"/>
      <c r="E987" s="29"/>
      <c r="H987" s="786"/>
      <c r="I987" s="28"/>
      <c r="J987" s="39"/>
      <c r="K987" s="39"/>
      <c r="L987" s="786"/>
      <c r="N987" s="786"/>
      <c r="O987" s="28"/>
      <c r="P987" s="28"/>
    </row>
    <row r="988" spans="2:16" ht="14.25" customHeight="1" x14ac:dyDescent="0.15">
      <c r="B988" s="28"/>
      <c r="C988" s="29"/>
      <c r="D988" s="31"/>
      <c r="E988" s="29"/>
      <c r="H988" s="786"/>
      <c r="I988" s="28"/>
      <c r="J988" s="39"/>
      <c r="K988" s="39"/>
      <c r="L988" s="786"/>
      <c r="N988" s="786"/>
      <c r="O988" s="28"/>
      <c r="P988" s="28"/>
    </row>
    <row r="989" spans="2:16" ht="14.25" customHeight="1" x14ac:dyDescent="0.15">
      <c r="B989" s="28"/>
      <c r="C989" s="29"/>
      <c r="D989" s="31"/>
      <c r="E989" s="29"/>
      <c r="H989" s="786"/>
      <c r="I989" s="28"/>
      <c r="J989" s="39"/>
      <c r="K989" s="39"/>
      <c r="L989" s="786"/>
      <c r="N989" s="786"/>
      <c r="O989" s="28"/>
      <c r="P989" s="28"/>
    </row>
    <row r="990" spans="2:16" ht="14.25" customHeight="1" x14ac:dyDescent="0.15">
      <c r="B990" s="28"/>
      <c r="C990" s="29"/>
      <c r="D990" s="31"/>
      <c r="E990" s="29"/>
      <c r="H990" s="786"/>
      <c r="I990" s="28"/>
      <c r="J990" s="39"/>
      <c r="K990" s="39"/>
      <c r="L990" s="786"/>
      <c r="N990" s="786"/>
      <c r="O990" s="28"/>
      <c r="P990" s="28"/>
    </row>
    <row r="991" spans="2:16" ht="14.25" customHeight="1" x14ac:dyDescent="0.15">
      <c r="B991" s="28"/>
      <c r="C991" s="29"/>
      <c r="D991" s="31"/>
      <c r="E991" s="29"/>
      <c r="H991" s="786"/>
      <c r="I991" s="28"/>
      <c r="J991" s="39"/>
      <c r="K991" s="39"/>
      <c r="L991" s="786"/>
      <c r="N991" s="786"/>
      <c r="O991" s="28"/>
      <c r="P991" s="28"/>
    </row>
    <row r="992" spans="2:16" ht="14.25" customHeight="1" x14ac:dyDescent="0.15">
      <c r="B992" s="28"/>
      <c r="C992" s="29"/>
      <c r="D992" s="31"/>
      <c r="E992" s="29"/>
      <c r="H992" s="786"/>
      <c r="I992" s="28"/>
      <c r="J992" s="39"/>
      <c r="K992" s="39"/>
      <c r="L992" s="786"/>
      <c r="N992" s="786"/>
      <c r="O992" s="28"/>
      <c r="P992" s="28"/>
    </row>
    <row r="993" spans="2:16" ht="14.25" customHeight="1" x14ac:dyDescent="0.15">
      <c r="B993" s="28"/>
      <c r="C993" s="29"/>
      <c r="D993" s="31"/>
      <c r="E993" s="29"/>
      <c r="H993" s="786"/>
      <c r="I993" s="28"/>
      <c r="J993" s="39"/>
      <c r="K993" s="39"/>
      <c r="L993" s="786"/>
      <c r="N993" s="786"/>
      <c r="O993" s="28"/>
      <c r="P993" s="28"/>
    </row>
    <row r="994" spans="2:16" ht="14.25" customHeight="1" x14ac:dyDescent="0.15">
      <c r="B994" s="28"/>
      <c r="C994" s="29"/>
      <c r="D994" s="31"/>
      <c r="E994" s="29"/>
      <c r="H994" s="786"/>
      <c r="I994" s="28"/>
      <c r="J994" s="39"/>
      <c r="K994" s="39"/>
      <c r="L994" s="786"/>
      <c r="N994" s="786"/>
      <c r="O994" s="28"/>
      <c r="P994" s="28"/>
    </row>
    <row r="995" spans="2:16" ht="14.25" customHeight="1" x14ac:dyDescent="0.15">
      <c r="B995" s="28"/>
      <c r="C995" s="29"/>
      <c r="D995" s="31"/>
      <c r="E995" s="29"/>
      <c r="H995" s="786"/>
      <c r="I995" s="28"/>
      <c r="J995" s="39"/>
      <c r="K995" s="39"/>
      <c r="L995" s="786"/>
      <c r="N995" s="786"/>
      <c r="O995" s="28"/>
      <c r="P995" s="28"/>
    </row>
    <row r="996" spans="2:16" ht="14.25" customHeight="1" x14ac:dyDescent="0.15">
      <c r="B996" s="28"/>
      <c r="C996" s="29"/>
      <c r="D996" s="31"/>
      <c r="E996" s="29"/>
      <c r="H996" s="786"/>
      <c r="I996" s="28"/>
      <c r="J996" s="39"/>
      <c r="K996" s="39"/>
      <c r="L996" s="786"/>
      <c r="N996" s="786"/>
      <c r="O996" s="28"/>
      <c r="P996" s="28"/>
    </row>
    <row r="997" spans="2:16" ht="14.25" customHeight="1" x14ac:dyDescent="0.15">
      <c r="B997" s="28"/>
      <c r="C997" s="29"/>
      <c r="D997" s="31"/>
      <c r="E997" s="29"/>
      <c r="H997" s="786"/>
      <c r="I997" s="28"/>
      <c r="J997" s="39"/>
      <c r="K997" s="39"/>
      <c r="L997" s="786"/>
      <c r="N997" s="786"/>
      <c r="O997" s="28"/>
      <c r="P997" s="28"/>
    </row>
    <row r="998" spans="2:16" ht="14.25" customHeight="1" x14ac:dyDescent="0.15">
      <c r="B998" s="28"/>
      <c r="C998" s="29"/>
      <c r="D998" s="31"/>
      <c r="E998" s="29"/>
      <c r="H998" s="786"/>
      <c r="I998" s="28"/>
      <c r="J998" s="39"/>
      <c r="K998" s="39"/>
      <c r="L998" s="786"/>
      <c r="N998" s="786"/>
      <c r="O998" s="28"/>
      <c r="P998" s="28"/>
    </row>
    <row r="999" spans="2:16" ht="14.25" customHeight="1" x14ac:dyDescent="0.15">
      <c r="B999" s="28"/>
      <c r="C999" s="29"/>
      <c r="D999" s="31"/>
      <c r="E999" s="29"/>
      <c r="H999" s="786"/>
      <c r="I999" s="28"/>
      <c r="J999" s="39"/>
      <c r="K999" s="39"/>
      <c r="L999" s="786"/>
      <c r="N999" s="786"/>
      <c r="O999" s="28"/>
      <c r="P999" s="28"/>
    </row>
    <row r="1000" spans="2:16" ht="14.25" customHeight="1" x14ac:dyDescent="0.15">
      <c r="B1000" s="28"/>
      <c r="C1000" s="29"/>
      <c r="D1000" s="31"/>
      <c r="E1000" s="29"/>
      <c r="H1000" s="786"/>
      <c r="I1000" s="28"/>
      <c r="J1000" s="39"/>
      <c r="K1000" s="39"/>
      <c r="L1000" s="786"/>
      <c r="N1000" s="786"/>
      <c r="O1000" s="28"/>
      <c r="P1000" s="28"/>
    </row>
    <row r="1001" spans="2:16" ht="14.25" customHeight="1" x14ac:dyDescent="0.15">
      <c r="B1001" s="28"/>
      <c r="C1001" s="29"/>
      <c r="D1001" s="31"/>
      <c r="E1001" s="29"/>
      <c r="H1001" s="786"/>
      <c r="I1001" s="28"/>
      <c r="J1001" s="39"/>
      <c r="K1001" s="39"/>
      <c r="L1001" s="786"/>
      <c r="N1001" s="786"/>
      <c r="O1001" s="28"/>
      <c r="P1001" s="28"/>
    </row>
    <row r="1002" spans="2:16" ht="14.25" customHeight="1" x14ac:dyDescent="0.15">
      <c r="B1002" s="28"/>
      <c r="C1002" s="29"/>
      <c r="D1002" s="31"/>
      <c r="E1002" s="29"/>
      <c r="H1002" s="786"/>
      <c r="I1002" s="28"/>
      <c r="J1002" s="39"/>
      <c r="K1002" s="39"/>
      <c r="L1002" s="786"/>
      <c r="N1002" s="786"/>
      <c r="O1002" s="28"/>
      <c r="P1002" s="28"/>
    </row>
    <row r="1003" spans="2:16" ht="14.25" customHeight="1" x14ac:dyDescent="0.15">
      <c r="B1003" s="28"/>
      <c r="C1003" s="29"/>
      <c r="D1003" s="31"/>
      <c r="E1003" s="29"/>
      <c r="H1003" s="786"/>
      <c r="I1003" s="28"/>
      <c r="J1003" s="39"/>
      <c r="K1003" s="39"/>
      <c r="L1003" s="786"/>
      <c r="N1003" s="786"/>
      <c r="O1003" s="28"/>
      <c r="P1003" s="28"/>
    </row>
    <row r="1004" spans="2:16" ht="14.25" customHeight="1" x14ac:dyDescent="0.15">
      <c r="B1004" s="28"/>
      <c r="C1004" s="29"/>
      <c r="D1004" s="31"/>
      <c r="E1004" s="29"/>
      <c r="H1004" s="786"/>
      <c r="I1004" s="28"/>
      <c r="J1004" s="39"/>
      <c r="K1004" s="39"/>
      <c r="L1004" s="786"/>
      <c r="N1004" s="786"/>
      <c r="O1004" s="28"/>
      <c r="P1004" s="28"/>
    </row>
    <row r="1005" spans="2:16" ht="14.25" customHeight="1" x14ac:dyDescent="0.15">
      <c r="B1005" s="28"/>
      <c r="C1005" s="29"/>
      <c r="D1005" s="31"/>
      <c r="E1005" s="29"/>
      <c r="H1005" s="786"/>
      <c r="I1005" s="28"/>
      <c r="J1005" s="39"/>
      <c r="K1005" s="39"/>
      <c r="L1005" s="786"/>
      <c r="N1005" s="786"/>
      <c r="O1005" s="28"/>
      <c r="P1005" s="28"/>
    </row>
    <row r="1006" spans="2:16" ht="14.25" customHeight="1" x14ac:dyDescent="0.15">
      <c r="B1006" s="28"/>
      <c r="C1006" s="29"/>
      <c r="D1006" s="31"/>
      <c r="E1006" s="29"/>
      <c r="H1006" s="786"/>
      <c r="I1006" s="28"/>
      <c r="J1006" s="39"/>
      <c r="K1006" s="39"/>
      <c r="L1006" s="786"/>
      <c r="N1006" s="786"/>
      <c r="O1006" s="28"/>
      <c r="P1006" s="28"/>
    </row>
    <row r="1007" spans="2:16" ht="14.25" customHeight="1" x14ac:dyDescent="0.15">
      <c r="B1007" s="28"/>
      <c r="C1007" s="29"/>
      <c r="D1007" s="31"/>
      <c r="E1007" s="29"/>
      <c r="H1007" s="786"/>
      <c r="I1007" s="28"/>
      <c r="J1007" s="39"/>
      <c r="K1007" s="39"/>
      <c r="L1007" s="786"/>
      <c r="N1007" s="786"/>
      <c r="O1007" s="28"/>
      <c r="P1007" s="28"/>
    </row>
    <row r="1008" spans="2:16" ht="14.25" customHeight="1" x14ac:dyDescent="0.15">
      <c r="B1008" s="28"/>
      <c r="C1008" s="29"/>
      <c r="D1008" s="31"/>
      <c r="E1008" s="29"/>
      <c r="H1008" s="786"/>
      <c r="I1008" s="28"/>
      <c r="J1008" s="39"/>
      <c r="K1008" s="39"/>
      <c r="L1008" s="786"/>
      <c r="N1008" s="786"/>
      <c r="O1008" s="28"/>
      <c r="P1008" s="28"/>
    </row>
    <row r="1009" spans="2:16" ht="14.25" customHeight="1" x14ac:dyDescent="0.15">
      <c r="B1009" s="28"/>
      <c r="C1009" s="29"/>
      <c r="D1009" s="31"/>
      <c r="E1009" s="29"/>
      <c r="H1009" s="786"/>
      <c r="I1009" s="28"/>
      <c r="J1009" s="39"/>
      <c r="K1009" s="39"/>
      <c r="L1009" s="786"/>
      <c r="N1009" s="786"/>
      <c r="O1009" s="28"/>
      <c r="P1009" s="28"/>
    </row>
    <row r="1010" spans="2:16" ht="14.25" customHeight="1" x14ac:dyDescent="0.15">
      <c r="B1010" s="28"/>
      <c r="C1010" s="29"/>
      <c r="D1010" s="31"/>
      <c r="E1010" s="29"/>
      <c r="H1010" s="786"/>
      <c r="I1010" s="28"/>
      <c r="J1010" s="39"/>
      <c r="K1010" s="39"/>
      <c r="L1010" s="786"/>
      <c r="N1010" s="786"/>
      <c r="O1010" s="28"/>
      <c r="P1010" s="28"/>
    </row>
    <row r="1011" spans="2:16" ht="14.25" customHeight="1" x14ac:dyDescent="0.15">
      <c r="B1011" s="28"/>
      <c r="C1011" s="29"/>
      <c r="D1011" s="31"/>
      <c r="E1011" s="29"/>
      <c r="H1011" s="786"/>
      <c r="I1011" s="28"/>
      <c r="J1011" s="39"/>
      <c r="K1011" s="39"/>
      <c r="L1011" s="786"/>
      <c r="N1011" s="786"/>
      <c r="O1011" s="28"/>
      <c r="P1011" s="28"/>
    </row>
    <row r="1012" spans="2:16" ht="14.25" customHeight="1" x14ac:dyDescent="0.15">
      <c r="B1012" s="28"/>
      <c r="C1012" s="29"/>
      <c r="D1012" s="31"/>
      <c r="E1012" s="29"/>
      <c r="H1012" s="786"/>
      <c r="I1012" s="28"/>
      <c r="J1012" s="39"/>
      <c r="K1012" s="39"/>
      <c r="L1012" s="786"/>
      <c r="N1012" s="786"/>
      <c r="O1012" s="28"/>
      <c r="P1012" s="28"/>
    </row>
    <row r="1013" spans="2:16" ht="14.25" customHeight="1" x14ac:dyDescent="0.15">
      <c r="B1013" s="28"/>
      <c r="C1013" s="29"/>
      <c r="D1013" s="31"/>
      <c r="E1013" s="29"/>
      <c r="H1013" s="786"/>
      <c r="I1013" s="28"/>
      <c r="J1013" s="39"/>
      <c r="K1013" s="39"/>
      <c r="L1013" s="786"/>
      <c r="N1013" s="786"/>
      <c r="O1013" s="28"/>
      <c r="P1013" s="28"/>
    </row>
    <row r="1014" spans="2:16" ht="14.25" customHeight="1" x14ac:dyDescent="0.15">
      <c r="B1014" s="28"/>
      <c r="C1014" s="29"/>
      <c r="D1014" s="31"/>
      <c r="E1014" s="29"/>
      <c r="H1014" s="786"/>
      <c r="I1014" s="28"/>
      <c r="J1014" s="39"/>
      <c r="K1014" s="39"/>
      <c r="L1014" s="786"/>
      <c r="N1014" s="786"/>
      <c r="O1014" s="28"/>
      <c r="P1014" s="28"/>
    </row>
    <row r="1015" spans="2:16" ht="14.25" customHeight="1" x14ac:dyDescent="0.15">
      <c r="B1015" s="28"/>
      <c r="C1015" s="29"/>
      <c r="D1015" s="31"/>
      <c r="E1015" s="29"/>
      <c r="H1015" s="786"/>
      <c r="I1015" s="28"/>
      <c r="J1015" s="39"/>
      <c r="K1015" s="39"/>
      <c r="L1015" s="786"/>
      <c r="N1015" s="786"/>
      <c r="O1015" s="28"/>
      <c r="P1015" s="28"/>
    </row>
    <row r="1016" spans="2:16" ht="14.25" customHeight="1" x14ac:dyDescent="0.15">
      <c r="B1016" s="28"/>
      <c r="C1016" s="29"/>
      <c r="D1016" s="31"/>
      <c r="E1016" s="29"/>
      <c r="H1016" s="786"/>
      <c r="I1016" s="28"/>
      <c r="J1016" s="39"/>
      <c r="K1016" s="39"/>
      <c r="L1016" s="786"/>
      <c r="N1016" s="786"/>
      <c r="O1016" s="28"/>
      <c r="P1016" s="28"/>
    </row>
    <row r="1017" spans="2:16" ht="14.25" customHeight="1" x14ac:dyDescent="0.15">
      <c r="B1017" s="28"/>
      <c r="C1017" s="29"/>
      <c r="D1017" s="31"/>
      <c r="E1017" s="29"/>
      <c r="H1017" s="786"/>
      <c r="I1017" s="28"/>
      <c r="J1017" s="39"/>
      <c r="K1017" s="39"/>
      <c r="L1017" s="786"/>
      <c r="N1017" s="786"/>
      <c r="O1017" s="28"/>
      <c r="P1017" s="28"/>
    </row>
    <row r="1018" spans="2:16" ht="14.25" customHeight="1" x14ac:dyDescent="0.15">
      <c r="B1018" s="28"/>
      <c r="C1018" s="29"/>
      <c r="D1018" s="31"/>
      <c r="E1018" s="29"/>
      <c r="H1018" s="786"/>
      <c r="I1018" s="28"/>
      <c r="J1018" s="39"/>
      <c r="K1018" s="39"/>
      <c r="L1018" s="786"/>
      <c r="N1018" s="786"/>
      <c r="O1018" s="28"/>
      <c r="P1018" s="28"/>
    </row>
    <row r="1019" spans="2:16" ht="14.25" customHeight="1" x14ac:dyDescent="0.15">
      <c r="B1019" s="28"/>
      <c r="C1019" s="29"/>
      <c r="D1019" s="31"/>
      <c r="E1019" s="29"/>
      <c r="H1019" s="786"/>
      <c r="I1019" s="28"/>
      <c r="J1019" s="39"/>
      <c r="K1019" s="39"/>
      <c r="L1019" s="786"/>
      <c r="N1019" s="786"/>
      <c r="O1019" s="28"/>
      <c r="P1019" s="28"/>
    </row>
    <row r="1020" spans="2:16" ht="14.25" customHeight="1" x14ac:dyDescent="0.15">
      <c r="B1020" s="28"/>
      <c r="C1020" s="29"/>
      <c r="D1020" s="31"/>
      <c r="E1020" s="29"/>
      <c r="H1020" s="786"/>
      <c r="I1020" s="28"/>
      <c r="J1020" s="39"/>
      <c r="K1020" s="39"/>
      <c r="L1020" s="786"/>
      <c r="N1020" s="786"/>
      <c r="O1020" s="28"/>
      <c r="P1020" s="28"/>
    </row>
    <row r="1021" spans="2:16" ht="14.25" customHeight="1" x14ac:dyDescent="0.15">
      <c r="B1021" s="28"/>
      <c r="C1021" s="29"/>
      <c r="D1021" s="31"/>
      <c r="E1021" s="29"/>
      <c r="H1021" s="786"/>
      <c r="I1021" s="28"/>
      <c r="J1021" s="39"/>
      <c r="K1021" s="39"/>
      <c r="L1021" s="786"/>
      <c r="N1021" s="786"/>
      <c r="O1021" s="28"/>
      <c r="P1021" s="28"/>
    </row>
    <row r="1022" spans="2:16" ht="14.25" customHeight="1" x14ac:dyDescent="0.15">
      <c r="B1022" s="28"/>
      <c r="C1022" s="29"/>
      <c r="D1022" s="31"/>
      <c r="E1022" s="29"/>
      <c r="H1022" s="786"/>
      <c r="I1022" s="28"/>
      <c r="J1022" s="39"/>
      <c r="K1022" s="39"/>
      <c r="L1022" s="786"/>
      <c r="N1022" s="786"/>
      <c r="O1022" s="28"/>
      <c r="P1022" s="28"/>
    </row>
    <row r="1023" spans="2:16" ht="14.25" customHeight="1" x14ac:dyDescent="0.15">
      <c r="B1023" s="28"/>
      <c r="C1023" s="29"/>
      <c r="D1023" s="31"/>
      <c r="E1023" s="29"/>
      <c r="H1023" s="786"/>
      <c r="I1023" s="28"/>
      <c r="J1023" s="39"/>
      <c r="K1023" s="39"/>
      <c r="L1023" s="786"/>
      <c r="N1023" s="786"/>
      <c r="O1023" s="28"/>
      <c r="P1023" s="28"/>
    </row>
    <row r="1024" spans="2:16" ht="14.25" customHeight="1" x14ac:dyDescent="0.15">
      <c r="B1024" s="28"/>
      <c r="C1024" s="29"/>
      <c r="D1024" s="31"/>
      <c r="E1024" s="29"/>
      <c r="H1024" s="786"/>
      <c r="I1024" s="28"/>
      <c r="J1024" s="39"/>
      <c r="K1024" s="39"/>
      <c r="L1024" s="786"/>
      <c r="N1024" s="786"/>
      <c r="O1024" s="28"/>
      <c r="P1024" s="28"/>
    </row>
    <row r="1025" spans="2:16" ht="14.25" customHeight="1" x14ac:dyDescent="0.15">
      <c r="B1025" s="28"/>
      <c r="C1025" s="29"/>
      <c r="D1025" s="31"/>
      <c r="E1025" s="29"/>
      <c r="H1025" s="786"/>
      <c r="I1025" s="28"/>
      <c r="J1025" s="39"/>
      <c r="K1025" s="39"/>
      <c r="L1025" s="786"/>
      <c r="N1025" s="786"/>
      <c r="O1025" s="28"/>
      <c r="P1025" s="28"/>
    </row>
    <row r="1026" spans="2:16" ht="14.25" customHeight="1" x14ac:dyDescent="0.15">
      <c r="B1026" s="28"/>
      <c r="C1026" s="29"/>
      <c r="D1026" s="31"/>
      <c r="E1026" s="29"/>
      <c r="H1026" s="786"/>
      <c r="I1026" s="28"/>
      <c r="J1026" s="39"/>
      <c r="K1026" s="39"/>
      <c r="L1026" s="786"/>
      <c r="N1026" s="786"/>
      <c r="O1026" s="28"/>
      <c r="P1026" s="28"/>
    </row>
    <row r="1027" spans="2:16" ht="14.25" customHeight="1" x14ac:dyDescent="0.15">
      <c r="B1027" s="28"/>
      <c r="C1027" s="29"/>
      <c r="D1027" s="31"/>
      <c r="E1027" s="29"/>
      <c r="H1027" s="786"/>
      <c r="I1027" s="28"/>
      <c r="J1027" s="39"/>
      <c r="K1027" s="39"/>
      <c r="L1027" s="786"/>
      <c r="N1027" s="786"/>
      <c r="O1027" s="28"/>
      <c r="P1027" s="28"/>
    </row>
    <row r="1028" spans="2:16" ht="14.25" customHeight="1" x14ac:dyDescent="0.15">
      <c r="B1028" s="28"/>
      <c r="C1028" s="29"/>
      <c r="D1028" s="31"/>
      <c r="E1028" s="29"/>
      <c r="H1028" s="786"/>
      <c r="I1028" s="28"/>
      <c r="J1028" s="39"/>
      <c r="K1028" s="39"/>
      <c r="L1028" s="786"/>
      <c r="N1028" s="786"/>
      <c r="O1028" s="28"/>
      <c r="P1028" s="28"/>
    </row>
    <row r="1029" spans="2:16" ht="14.25" customHeight="1" x14ac:dyDescent="0.15">
      <c r="B1029" s="28"/>
      <c r="C1029" s="29"/>
      <c r="D1029" s="31"/>
      <c r="E1029" s="29"/>
      <c r="H1029" s="786"/>
      <c r="I1029" s="28"/>
      <c r="J1029" s="39"/>
      <c r="K1029" s="39"/>
      <c r="L1029" s="786"/>
      <c r="N1029" s="786"/>
      <c r="O1029" s="28"/>
      <c r="P1029" s="28"/>
    </row>
    <row r="1030" spans="2:16" ht="14.25" customHeight="1" x14ac:dyDescent="0.15">
      <c r="B1030" s="28"/>
      <c r="C1030" s="29"/>
      <c r="D1030" s="31"/>
      <c r="E1030" s="29"/>
      <c r="H1030" s="786"/>
      <c r="I1030" s="28"/>
      <c r="J1030" s="39"/>
      <c r="K1030" s="39"/>
      <c r="L1030" s="786"/>
      <c r="N1030" s="786"/>
      <c r="O1030" s="28"/>
      <c r="P1030" s="28"/>
    </row>
    <row r="1031" spans="2:16" ht="14.25" customHeight="1" x14ac:dyDescent="0.15">
      <c r="B1031" s="28"/>
      <c r="C1031" s="29"/>
      <c r="D1031" s="31"/>
      <c r="E1031" s="29"/>
      <c r="H1031" s="786"/>
      <c r="I1031" s="28"/>
      <c r="J1031" s="39"/>
      <c r="K1031" s="39"/>
      <c r="L1031" s="786"/>
      <c r="N1031" s="786"/>
      <c r="O1031" s="28"/>
      <c r="P1031" s="28"/>
    </row>
    <row r="1032" spans="2:16" ht="14.25" customHeight="1" x14ac:dyDescent="0.15">
      <c r="B1032" s="28"/>
      <c r="C1032" s="29"/>
      <c r="D1032" s="31"/>
      <c r="E1032" s="29"/>
      <c r="H1032" s="786"/>
      <c r="I1032" s="28"/>
      <c r="J1032" s="39"/>
      <c r="K1032" s="39"/>
      <c r="L1032" s="786"/>
      <c r="N1032" s="786"/>
      <c r="O1032" s="28"/>
      <c r="P1032" s="28"/>
    </row>
    <row r="1033" spans="2:16" ht="14.25" customHeight="1" x14ac:dyDescent="0.15">
      <c r="B1033" s="28"/>
      <c r="C1033" s="29"/>
      <c r="D1033" s="31"/>
      <c r="E1033" s="29"/>
      <c r="H1033" s="786"/>
      <c r="I1033" s="28"/>
      <c r="J1033" s="39"/>
      <c r="K1033" s="39"/>
      <c r="L1033" s="786"/>
      <c r="N1033" s="786"/>
      <c r="O1033" s="28"/>
      <c r="P1033" s="28"/>
    </row>
    <row r="1034" spans="2:16" ht="14.25" customHeight="1" x14ac:dyDescent="0.15">
      <c r="B1034" s="28"/>
      <c r="C1034" s="29"/>
      <c r="D1034" s="31"/>
      <c r="E1034" s="29"/>
      <c r="H1034" s="786"/>
      <c r="I1034" s="28"/>
      <c r="J1034" s="39"/>
      <c r="K1034" s="39"/>
      <c r="L1034" s="786"/>
      <c r="N1034" s="786"/>
      <c r="O1034" s="28"/>
      <c r="P1034" s="28"/>
    </row>
    <row r="1035" spans="2:16" ht="14.25" customHeight="1" x14ac:dyDescent="0.15">
      <c r="B1035" s="28"/>
      <c r="C1035" s="29"/>
      <c r="D1035" s="31"/>
      <c r="E1035" s="29"/>
      <c r="H1035" s="786"/>
      <c r="I1035" s="28"/>
      <c r="J1035" s="39"/>
      <c r="K1035" s="39"/>
      <c r="L1035" s="786"/>
      <c r="N1035" s="786"/>
      <c r="O1035" s="28"/>
      <c r="P1035" s="28"/>
    </row>
    <row r="1036" spans="2:16" ht="14.25" customHeight="1" x14ac:dyDescent="0.15">
      <c r="B1036" s="28"/>
      <c r="C1036" s="29"/>
      <c r="D1036" s="31"/>
      <c r="E1036" s="29"/>
      <c r="H1036" s="786"/>
      <c r="I1036" s="28"/>
      <c r="J1036" s="39"/>
      <c r="K1036" s="39"/>
      <c r="L1036" s="786"/>
      <c r="N1036" s="786"/>
      <c r="O1036" s="28"/>
      <c r="P1036" s="28"/>
    </row>
    <row r="1037" spans="2:16" ht="14.25" customHeight="1" x14ac:dyDescent="0.15">
      <c r="B1037" s="28"/>
      <c r="C1037" s="29"/>
      <c r="D1037" s="31"/>
      <c r="E1037" s="29"/>
      <c r="H1037" s="786"/>
      <c r="I1037" s="28"/>
      <c r="J1037" s="39"/>
      <c r="K1037" s="39"/>
      <c r="L1037" s="786"/>
      <c r="N1037" s="786"/>
      <c r="O1037" s="28"/>
      <c r="P1037" s="28"/>
    </row>
    <row r="1038" spans="2:16" ht="14.25" customHeight="1" x14ac:dyDescent="0.15">
      <c r="B1038" s="28"/>
      <c r="C1038" s="29"/>
      <c r="D1038" s="31"/>
      <c r="E1038" s="29"/>
      <c r="H1038" s="786"/>
      <c r="I1038" s="28"/>
      <c r="J1038" s="39"/>
      <c r="K1038" s="39"/>
      <c r="L1038" s="786"/>
      <c r="N1038" s="786"/>
      <c r="O1038" s="28"/>
      <c r="P1038" s="28"/>
    </row>
    <row r="1039" spans="2:16" ht="14.25" customHeight="1" x14ac:dyDescent="0.15">
      <c r="B1039" s="28"/>
      <c r="C1039" s="29"/>
      <c r="D1039" s="31"/>
      <c r="E1039" s="29"/>
      <c r="H1039" s="786"/>
      <c r="I1039" s="28"/>
      <c r="J1039" s="39"/>
      <c r="K1039" s="39"/>
      <c r="L1039" s="786"/>
      <c r="N1039" s="786"/>
      <c r="O1039" s="28"/>
      <c r="P1039" s="28"/>
    </row>
    <row r="1040" spans="2:16" ht="14.25" customHeight="1" x14ac:dyDescent="0.15">
      <c r="B1040" s="28"/>
      <c r="C1040" s="29"/>
      <c r="D1040" s="31"/>
      <c r="E1040" s="29"/>
      <c r="H1040" s="786"/>
      <c r="I1040" s="28"/>
      <c r="J1040" s="39"/>
      <c r="K1040" s="39"/>
      <c r="L1040" s="786"/>
      <c r="N1040" s="786"/>
      <c r="O1040" s="28"/>
      <c r="P1040" s="28"/>
    </row>
    <row r="1041" spans="2:16" ht="14.25" customHeight="1" x14ac:dyDescent="0.15">
      <c r="B1041" s="28"/>
      <c r="C1041" s="29"/>
      <c r="D1041" s="31"/>
      <c r="E1041" s="29"/>
      <c r="H1041" s="786"/>
      <c r="I1041" s="28"/>
      <c r="J1041" s="39"/>
      <c r="K1041" s="39"/>
      <c r="L1041" s="786"/>
      <c r="N1041" s="786"/>
      <c r="O1041" s="28"/>
      <c r="P1041" s="28"/>
    </row>
    <row r="1042" spans="2:16" ht="14.25" customHeight="1" x14ac:dyDescent="0.15">
      <c r="B1042" s="28"/>
      <c r="C1042" s="29"/>
      <c r="D1042" s="31"/>
      <c r="E1042" s="29"/>
      <c r="H1042" s="786"/>
      <c r="I1042" s="28"/>
      <c r="J1042" s="39"/>
      <c r="K1042" s="39"/>
      <c r="L1042" s="786"/>
      <c r="N1042" s="786"/>
      <c r="O1042" s="28"/>
      <c r="P1042" s="28"/>
    </row>
    <row r="1043" spans="2:16" ht="14.25" customHeight="1" x14ac:dyDescent="0.15">
      <c r="B1043" s="28"/>
      <c r="C1043" s="29"/>
      <c r="D1043" s="31"/>
      <c r="E1043" s="29"/>
      <c r="H1043" s="786"/>
      <c r="I1043" s="28"/>
      <c r="J1043" s="39"/>
      <c r="K1043" s="39"/>
      <c r="L1043" s="786"/>
      <c r="N1043" s="786"/>
      <c r="O1043" s="28"/>
      <c r="P1043" s="28"/>
    </row>
    <row r="1044" spans="2:16" ht="14.25" customHeight="1" x14ac:dyDescent="0.15">
      <c r="B1044" s="28"/>
      <c r="C1044" s="29"/>
      <c r="D1044" s="31"/>
      <c r="E1044" s="29"/>
      <c r="H1044" s="786"/>
      <c r="I1044" s="28"/>
      <c r="J1044" s="39"/>
      <c r="K1044" s="39"/>
      <c r="L1044" s="786"/>
      <c r="N1044" s="786"/>
      <c r="O1044" s="28"/>
      <c r="P1044" s="28"/>
    </row>
    <row r="1045" spans="2:16" ht="14.25" customHeight="1" x14ac:dyDescent="0.15">
      <c r="B1045" s="28"/>
      <c r="C1045" s="29"/>
      <c r="D1045" s="31"/>
      <c r="E1045" s="29"/>
      <c r="H1045" s="786"/>
      <c r="I1045" s="28"/>
      <c r="J1045" s="39"/>
      <c r="K1045" s="39"/>
      <c r="L1045" s="786"/>
      <c r="N1045" s="786"/>
      <c r="O1045" s="28"/>
      <c r="P1045" s="28"/>
    </row>
    <row r="1046" spans="2:16" ht="14.25" customHeight="1" x14ac:dyDescent="0.15">
      <c r="B1046" s="28"/>
      <c r="C1046" s="29"/>
      <c r="D1046" s="31"/>
      <c r="E1046" s="29"/>
      <c r="H1046" s="786"/>
      <c r="I1046" s="28"/>
      <c r="J1046" s="39"/>
      <c r="K1046" s="39"/>
      <c r="L1046" s="786"/>
      <c r="N1046" s="786"/>
      <c r="O1046" s="28"/>
      <c r="P1046" s="28"/>
    </row>
    <row r="1047" spans="2:16" ht="14.25" customHeight="1" x14ac:dyDescent="0.15">
      <c r="B1047" s="28"/>
      <c r="C1047" s="29"/>
      <c r="D1047" s="31"/>
      <c r="E1047" s="29"/>
      <c r="H1047" s="786"/>
      <c r="I1047" s="28"/>
      <c r="J1047" s="39"/>
      <c r="K1047" s="39"/>
      <c r="L1047" s="786"/>
      <c r="N1047" s="786"/>
      <c r="O1047" s="28"/>
      <c r="P1047" s="28"/>
    </row>
    <row r="1048" spans="2:16" ht="14.25" customHeight="1" x14ac:dyDescent="0.15">
      <c r="B1048" s="28"/>
      <c r="C1048" s="29"/>
      <c r="D1048" s="31"/>
      <c r="E1048" s="29"/>
      <c r="H1048" s="786"/>
      <c r="I1048" s="28"/>
      <c r="J1048" s="39"/>
      <c r="K1048" s="39"/>
      <c r="L1048" s="786"/>
      <c r="N1048" s="786"/>
      <c r="O1048" s="28"/>
      <c r="P1048" s="28"/>
    </row>
    <row r="1049" spans="2:16" ht="14.25" customHeight="1" x14ac:dyDescent="0.15">
      <c r="B1049" s="28"/>
      <c r="C1049" s="29"/>
      <c r="D1049" s="31"/>
      <c r="E1049" s="29"/>
      <c r="H1049" s="786"/>
      <c r="I1049" s="28"/>
      <c r="J1049" s="39"/>
      <c r="K1049" s="39"/>
      <c r="L1049" s="786"/>
      <c r="N1049" s="786"/>
      <c r="O1049" s="28"/>
      <c r="P1049" s="28"/>
    </row>
    <row r="1050" spans="2:16" ht="14.25" customHeight="1" x14ac:dyDescent="0.15">
      <c r="B1050" s="28"/>
      <c r="C1050" s="29"/>
      <c r="D1050" s="31"/>
      <c r="E1050" s="29"/>
      <c r="H1050" s="786"/>
      <c r="I1050" s="28"/>
      <c r="J1050" s="39"/>
      <c r="K1050" s="39"/>
      <c r="L1050" s="786"/>
      <c r="N1050" s="786"/>
      <c r="O1050" s="28"/>
      <c r="P1050" s="28"/>
    </row>
    <row r="1051" spans="2:16" ht="14.25" customHeight="1" x14ac:dyDescent="0.15">
      <c r="B1051" s="28"/>
      <c r="C1051" s="29"/>
      <c r="D1051" s="31"/>
      <c r="E1051" s="29"/>
      <c r="H1051" s="786"/>
      <c r="I1051" s="28"/>
      <c r="J1051" s="39"/>
      <c r="K1051" s="39"/>
      <c r="L1051" s="786"/>
      <c r="N1051" s="786"/>
      <c r="O1051" s="28"/>
      <c r="P1051" s="28"/>
    </row>
    <row r="1052" spans="2:16" ht="14.25" customHeight="1" x14ac:dyDescent="0.15">
      <c r="B1052" s="28"/>
      <c r="C1052" s="29"/>
      <c r="D1052" s="31"/>
      <c r="E1052" s="29"/>
      <c r="H1052" s="786"/>
      <c r="I1052" s="28"/>
      <c r="J1052" s="39"/>
      <c r="K1052" s="39"/>
      <c r="L1052" s="786"/>
      <c r="N1052" s="786"/>
      <c r="O1052" s="28"/>
      <c r="P1052" s="28"/>
    </row>
    <row r="1053" spans="2:16" ht="14.25" customHeight="1" x14ac:dyDescent="0.15">
      <c r="B1053" s="28"/>
      <c r="C1053" s="29"/>
      <c r="D1053" s="31"/>
      <c r="E1053" s="29"/>
      <c r="H1053" s="786"/>
      <c r="I1053" s="28"/>
      <c r="J1053" s="39"/>
      <c r="K1053" s="39"/>
      <c r="L1053" s="786"/>
      <c r="N1053" s="786"/>
      <c r="O1053" s="28"/>
      <c r="P1053" s="28"/>
    </row>
    <row r="1054" spans="2:16" ht="14.25" customHeight="1" x14ac:dyDescent="0.15">
      <c r="B1054" s="28"/>
      <c r="C1054" s="29"/>
      <c r="D1054" s="31"/>
      <c r="E1054" s="29"/>
      <c r="H1054" s="786"/>
      <c r="I1054" s="28"/>
      <c r="J1054" s="39"/>
      <c r="K1054" s="39"/>
      <c r="L1054" s="786"/>
      <c r="N1054" s="786"/>
      <c r="O1054" s="28"/>
      <c r="P1054" s="28"/>
    </row>
    <row r="1055" spans="2:16" ht="14.25" customHeight="1" x14ac:dyDescent="0.15">
      <c r="B1055" s="28"/>
      <c r="C1055" s="29"/>
      <c r="D1055" s="31"/>
      <c r="E1055" s="29"/>
      <c r="H1055" s="786"/>
      <c r="I1055" s="28"/>
      <c r="J1055" s="39"/>
      <c r="K1055" s="39"/>
      <c r="L1055" s="786"/>
      <c r="N1055" s="786"/>
      <c r="O1055" s="28"/>
      <c r="P1055" s="28"/>
    </row>
    <row r="1056" spans="2:16" ht="14.25" customHeight="1" x14ac:dyDescent="0.15">
      <c r="B1056" s="28"/>
      <c r="C1056" s="29"/>
      <c r="D1056" s="31"/>
      <c r="E1056" s="29"/>
      <c r="H1056" s="786"/>
      <c r="I1056" s="28"/>
      <c r="J1056" s="39"/>
      <c r="K1056" s="39"/>
      <c r="L1056" s="786"/>
      <c r="N1056" s="786"/>
      <c r="O1056" s="28"/>
      <c r="P1056" s="28"/>
    </row>
    <row r="1057" spans="2:16" ht="14.25" customHeight="1" x14ac:dyDescent="0.15">
      <c r="B1057" s="28"/>
      <c r="C1057" s="29"/>
      <c r="D1057" s="31"/>
      <c r="E1057" s="29"/>
      <c r="H1057" s="786"/>
      <c r="I1057" s="28"/>
      <c r="J1057" s="39"/>
      <c r="K1057" s="39"/>
      <c r="L1057" s="786"/>
      <c r="N1057" s="786"/>
      <c r="O1057" s="28"/>
      <c r="P1057" s="28"/>
    </row>
    <row r="1058" spans="2:16" ht="14.25" customHeight="1" x14ac:dyDescent="0.15">
      <c r="B1058" s="28"/>
      <c r="C1058" s="29"/>
      <c r="D1058" s="31"/>
      <c r="E1058" s="29"/>
      <c r="H1058" s="786"/>
      <c r="I1058" s="28"/>
      <c r="J1058" s="39"/>
      <c r="K1058" s="39"/>
      <c r="L1058" s="786"/>
      <c r="N1058" s="786"/>
      <c r="O1058" s="28"/>
      <c r="P1058" s="28"/>
    </row>
    <row r="1059" spans="2:16" ht="14.25" customHeight="1" x14ac:dyDescent="0.15">
      <c r="B1059" s="28"/>
      <c r="C1059" s="29"/>
      <c r="D1059" s="31"/>
      <c r="E1059" s="29"/>
      <c r="H1059" s="786"/>
      <c r="I1059" s="28"/>
      <c r="J1059" s="39"/>
      <c r="K1059" s="39"/>
      <c r="L1059" s="786"/>
      <c r="N1059" s="786"/>
      <c r="O1059" s="28"/>
      <c r="P1059" s="28"/>
    </row>
    <row r="1060" spans="2:16" ht="14.25" customHeight="1" x14ac:dyDescent="0.15">
      <c r="B1060" s="28"/>
      <c r="C1060" s="29"/>
      <c r="D1060" s="31"/>
      <c r="E1060" s="29"/>
      <c r="H1060" s="786"/>
      <c r="I1060" s="28"/>
      <c r="J1060" s="39"/>
      <c r="K1060" s="39"/>
      <c r="L1060" s="786"/>
      <c r="N1060" s="786"/>
      <c r="O1060" s="28"/>
      <c r="P1060" s="28"/>
    </row>
    <row r="1061" spans="2:16" ht="14.25" customHeight="1" x14ac:dyDescent="0.15">
      <c r="B1061" s="28"/>
      <c r="C1061" s="29"/>
      <c r="D1061" s="31"/>
      <c r="E1061" s="29"/>
      <c r="H1061" s="786"/>
      <c r="I1061" s="28"/>
      <c r="J1061" s="39"/>
      <c r="K1061" s="39"/>
      <c r="L1061" s="786"/>
      <c r="N1061" s="786"/>
      <c r="O1061" s="28"/>
      <c r="P1061" s="28"/>
    </row>
    <row r="1062" spans="2:16" ht="14.25" customHeight="1" x14ac:dyDescent="0.15">
      <c r="B1062" s="28"/>
      <c r="C1062" s="29"/>
      <c r="D1062" s="31"/>
      <c r="E1062" s="29"/>
      <c r="H1062" s="786"/>
      <c r="I1062" s="28"/>
      <c r="J1062" s="39"/>
      <c r="K1062" s="39"/>
      <c r="L1062" s="786"/>
      <c r="N1062" s="786"/>
      <c r="O1062" s="28"/>
      <c r="P1062" s="28"/>
    </row>
    <row r="1063" spans="2:16" ht="14.25" customHeight="1" x14ac:dyDescent="0.15">
      <c r="B1063" s="28"/>
      <c r="C1063" s="29"/>
      <c r="D1063" s="31"/>
      <c r="E1063" s="29"/>
      <c r="H1063" s="786"/>
      <c r="I1063" s="28"/>
      <c r="J1063" s="39"/>
      <c r="K1063" s="39"/>
      <c r="L1063" s="786"/>
      <c r="N1063" s="786"/>
      <c r="O1063" s="28"/>
      <c r="P1063" s="28"/>
    </row>
    <row r="1064" spans="2:16" ht="14.25" customHeight="1" x14ac:dyDescent="0.15">
      <c r="B1064" s="28"/>
      <c r="C1064" s="29"/>
      <c r="D1064" s="31"/>
      <c r="E1064" s="29"/>
      <c r="H1064" s="786"/>
      <c r="I1064" s="28"/>
      <c r="J1064" s="39"/>
      <c r="K1064" s="39"/>
      <c r="L1064" s="786"/>
      <c r="N1064" s="786"/>
      <c r="O1064" s="28"/>
      <c r="P1064" s="28"/>
    </row>
    <row r="1065" spans="2:16" ht="14.25" customHeight="1" x14ac:dyDescent="0.15">
      <c r="B1065" s="28"/>
      <c r="C1065" s="29"/>
      <c r="D1065" s="31"/>
      <c r="E1065" s="29"/>
      <c r="H1065" s="786"/>
      <c r="I1065" s="28"/>
      <c r="J1065" s="39"/>
      <c r="K1065" s="39"/>
      <c r="L1065" s="786"/>
      <c r="N1065" s="786"/>
      <c r="O1065" s="28"/>
      <c r="P1065" s="28"/>
    </row>
    <row r="1066" spans="2:16" ht="14.25" customHeight="1" x14ac:dyDescent="0.15">
      <c r="B1066" s="28"/>
      <c r="C1066" s="29"/>
      <c r="D1066" s="31"/>
      <c r="E1066" s="29"/>
      <c r="H1066" s="786"/>
      <c r="I1066" s="28"/>
      <c r="J1066" s="39"/>
      <c r="K1066" s="39"/>
      <c r="L1066" s="786"/>
      <c r="N1066" s="786"/>
      <c r="O1066" s="28"/>
      <c r="P1066" s="28"/>
    </row>
    <row r="1067" spans="2:16" ht="14.25" customHeight="1" x14ac:dyDescent="0.15">
      <c r="B1067" s="28"/>
      <c r="C1067" s="29"/>
      <c r="D1067" s="31"/>
      <c r="E1067" s="29"/>
      <c r="H1067" s="786"/>
      <c r="I1067" s="28"/>
      <c r="J1067" s="39"/>
      <c r="K1067" s="39"/>
      <c r="L1067" s="786"/>
      <c r="N1067" s="786"/>
      <c r="O1067" s="28"/>
      <c r="P1067" s="28"/>
    </row>
    <row r="1068" spans="2:16" ht="14.25" customHeight="1" x14ac:dyDescent="0.15">
      <c r="B1068" s="28"/>
      <c r="C1068" s="29"/>
      <c r="D1068" s="31"/>
      <c r="E1068" s="29"/>
      <c r="H1068" s="786"/>
      <c r="I1068" s="28"/>
      <c r="J1068" s="39"/>
      <c r="K1068" s="39"/>
      <c r="L1068" s="786"/>
      <c r="N1068" s="786"/>
      <c r="O1068" s="28"/>
      <c r="P1068" s="28"/>
    </row>
    <row r="1069" spans="2:16" ht="14.25" customHeight="1" x14ac:dyDescent="0.15">
      <c r="B1069" s="28"/>
      <c r="C1069" s="29"/>
      <c r="D1069" s="31"/>
      <c r="E1069" s="29"/>
      <c r="H1069" s="786"/>
      <c r="I1069" s="28"/>
      <c r="J1069" s="39"/>
      <c r="K1069" s="39"/>
      <c r="L1069" s="786"/>
      <c r="N1069" s="786"/>
      <c r="O1069" s="28"/>
      <c r="P1069" s="28"/>
    </row>
    <row r="1070" spans="2:16" ht="14.25" customHeight="1" x14ac:dyDescent="0.15">
      <c r="B1070" s="28"/>
      <c r="C1070" s="29"/>
      <c r="D1070" s="31"/>
      <c r="E1070" s="29"/>
      <c r="H1070" s="786"/>
      <c r="I1070" s="28"/>
      <c r="J1070" s="39"/>
      <c r="K1070" s="39"/>
      <c r="L1070" s="786"/>
      <c r="N1070" s="786"/>
      <c r="O1070" s="28"/>
      <c r="P1070" s="28"/>
    </row>
    <row r="1071" spans="2:16" ht="14.25" customHeight="1" x14ac:dyDescent="0.15">
      <c r="B1071" s="28"/>
      <c r="C1071" s="29"/>
      <c r="D1071" s="31"/>
      <c r="E1071" s="29"/>
      <c r="H1071" s="786"/>
      <c r="I1071" s="28"/>
      <c r="J1071" s="39"/>
      <c r="K1071" s="39"/>
      <c r="L1071" s="786"/>
      <c r="N1071" s="786"/>
      <c r="O1071" s="28"/>
      <c r="P1071" s="28"/>
    </row>
    <row r="1072" spans="2:16" ht="14.25" customHeight="1" x14ac:dyDescent="0.15">
      <c r="B1072" s="28"/>
      <c r="C1072" s="29"/>
      <c r="D1072" s="31"/>
      <c r="E1072" s="29"/>
      <c r="H1072" s="786"/>
      <c r="I1072" s="28"/>
      <c r="J1072" s="39"/>
      <c r="K1072" s="39"/>
      <c r="L1072" s="786"/>
      <c r="N1072" s="786"/>
      <c r="O1072" s="28"/>
      <c r="P1072" s="28"/>
    </row>
    <row r="1073" spans="2:16" ht="14.25" customHeight="1" x14ac:dyDescent="0.15">
      <c r="B1073" s="28"/>
      <c r="C1073" s="29"/>
      <c r="D1073" s="31"/>
      <c r="E1073" s="29"/>
      <c r="H1073" s="786"/>
      <c r="I1073" s="28"/>
      <c r="J1073" s="39"/>
      <c r="K1073" s="39"/>
      <c r="L1073" s="786"/>
      <c r="N1073" s="786"/>
      <c r="O1073" s="28"/>
      <c r="P1073" s="28"/>
    </row>
    <row r="1074" spans="2:16" ht="14.25" customHeight="1" x14ac:dyDescent="0.15">
      <c r="B1074" s="28"/>
      <c r="C1074" s="29"/>
      <c r="D1074" s="31"/>
      <c r="E1074" s="29"/>
      <c r="H1074" s="786"/>
      <c r="I1074" s="28"/>
      <c r="J1074" s="39"/>
      <c r="K1074" s="39"/>
      <c r="L1074" s="786"/>
      <c r="N1074" s="786"/>
      <c r="O1074" s="28"/>
      <c r="P1074" s="28"/>
    </row>
    <row r="1075" spans="2:16" ht="14.25" customHeight="1" x14ac:dyDescent="0.15">
      <c r="B1075" s="28"/>
      <c r="C1075" s="29"/>
      <c r="D1075" s="31"/>
      <c r="E1075" s="29"/>
      <c r="H1075" s="786"/>
      <c r="I1075" s="28"/>
      <c r="J1075" s="39"/>
      <c r="K1075" s="39"/>
      <c r="L1075" s="786"/>
      <c r="N1075" s="786"/>
      <c r="O1075" s="28"/>
      <c r="P1075" s="28"/>
    </row>
    <row r="1076" spans="2:16" ht="14.25" customHeight="1" x14ac:dyDescent="0.15">
      <c r="B1076" s="28"/>
      <c r="C1076" s="29"/>
      <c r="D1076" s="31"/>
      <c r="E1076" s="29"/>
      <c r="H1076" s="786"/>
      <c r="I1076" s="28"/>
      <c r="J1076" s="39"/>
      <c r="K1076" s="39"/>
      <c r="L1076" s="786"/>
      <c r="N1076" s="786"/>
      <c r="O1076" s="28"/>
      <c r="P1076" s="28"/>
    </row>
    <row r="1077" spans="2:16" ht="14.25" customHeight="1" x14ac:dyDescent="0.15">
      <c r="B1077" s="28"/>
      <c r="C1077" s="29"/>
      <c r="D1077" s="31"/>
      <c r="E1077" s="29"/>
      <c r="H1077" s="786"/>
      <c r="I1077" s="28"/>
      <c r="J1077" s="39"/>
      <c r="K1077" s="39"/>
      <c r="L1077" s="786"/>
      <c r="N1077" s="786"/>
      <c r="O1077" s="28"/>
      <c r="P1077" s="28"/>
    </row>
    <row r="1078" spans="2:16" ht="14.25" customHeight="1" x14ac:dyDescent="0.15">
      <c r="B1078" s="28"/>
      <c r="C1078" s="29"/>
      <c r="D1078" s="31"/>
      <c r="E1078" s="29"/>
      <c r="H1078" s="786"/>
      <c r="I1078" s="28"/>
      <c r="J1078" s="39"/>
      <c r="K1078" s="39"/>
      <c r="L1078" s="786"/>
      <c r="N1078" s="786"/>
      <c r="O1078" s="28"/>
      <c r="P1078" s="28"/>
    </row>
    <row r="1079" spans="2:16" ht="14.25" customHeight="1" x14ac:dyDescent="0.15">
      <c r="B1079" s="28"/>
      <c r="C1079" s="29"/>
      <c r="D1079" s="31"/>
      <c r="E1079" s="29"/>
      <c r="H1079" s="786"/>
      <c r="I1079" s="28"/>
      <c r="J1079" s="39"/>
      <c r="K1079" s="39"/>
      <c r="L1079" s="786"/>
      <c r="N1079" s="786"/>
      <c r="O1079" s="28"/>
      <c r="P1079" s="28"/>
    </row>
    <row r="1080" spans="2:16" ht="14.25" customHeight="1" x14ac:dyDescent="0.15">
      <c r="B1080" s="28"/>
      <c r="C1080" s="29"/>
      <c r="D1080" s="31"/>
      <c r="E1080" s="29"/>
      <c r="H1080" s="786"/>
      <c r="I1080" s="28"/>
      <c r="J1080" s="39"/>
      <c r="K1080" s="39"/>
      <c r="L1080" s="786"/>
      <c r="N1080" s="786"/>
      <c r="O1080" s="28"/>
      <c r="P1080" s="28"/>
    </row>
    <row r="1081" spans="2:16" ht="14.25" customHeight="1" x14ac:dyDescent="0.15">
      <c r="B1081" s="28"/>
      <c r="C1081" s="29"/>
      <c r="D1081" s="31"/>
      <c r="E1081" s="29"/>
      <c r="H1081" s="786"/>
      <c r="I1081" s="28"/>
      <c r="J1081" s="39"/>
      <c r="K1081" s="39"/>
      <c r="L1081" s="786"/>
      <c r="N1081" s="786"/>
      <c r="O1081" s="28"/>
      <c r="P1081" s="28"/>
    </row>
    <row r="1082" spans="2:16" ht="14.25" customHeight="1" x14ac:dyDescent="0.15">
      <c r="B1082" s="28"/>
      <c r="C1082" s="29"/>
      <c r="D1082" s="31"/>
      <c r="E1082" s="29"/>
      <c r="H1082" s="786"/>
      <c r="I1082" s="28"/>
      <c r="J1082" s="39"/>
      <c r="K1082" s="39"/>
      <c r="L1082" s="786"/>
      <c r="N1082" s="786"/>
      <c r="O1082" s="28"/>
      <c r="P1082" s="28"/>
    </row>
    <row r="1083" spans="2:16" ht="14.25" customHeight="1" x14ac:dyDescent="0.15">
      <c r="B1083" s="28"/>
      <c r="C1083" s="29"/>
      <c r="D1083" s="31"/>
      <c r="E1083" s="29"/>
      <c r="H1083" s="786"/>
      <c r="I1083" s="28"/>
      <c r="J1083" s="39"/>
      <c r="K1083" s="39"/>
      <c r="L1083" s="786"/>
      <c r="N1083" s="786"/>
      <c r="O1083" s="28"/>
      <c r="P1083" s="28"/>
    </row>
    <row r="1084" spans="2:16" ht="14.25" customHeight="1" x14ac:dyDescent="0.15">
      <c r="B1084" s="28"/>
      <c r="C1084" s="29"/>
      <c r="D1084" s="31"/>
      <c r="E1084" s="29"/>
      <c r="H1084" s="786"/>
      <c r="I1084" s="28"/>
      <c r="J1084" s="39"/>
      <c r="K1084" s="39"/>
      <c r="L1084" s="786"/>
      <c r="N1084" s="786"/>
      <c r="O1084" s="28"/>
      <c r="P1084" s="28"/>
    </row>
    <row r="1085" spans="2:16" ht="14.25" customHeight="1" x14ac:dyDescent="0.15">
      <c r="B1085" s="28"/>
      <c r="C1085" s="29"/>
      <c r="D1085" s="31"/>
      <c r="E1085" s="29"/>
      <c r="H1085" s="786"/>
      <c r="I1085" s="28"/>
      <c r="J1085" s="39"/>
      <c r="K1085" s="39"/>
      <c r="L1085" s="786"/>
      <c r="N1085" s="786"/>
      <c r="O1085" s="28"/>
      <c r="P1085" s="28"/>
    </row>
    <row r="1086" spans="2:16" ht="14.25" customHeight="1" x14ac:dyDescent="0.15">
      <c r="B1086" s="28"/>
      <c r="C1086" s="29"/>
      <c r="D1086" s="31"/>
      <c r="E1086" s="29"/>
      <c r="H1086" s="786"/>
      <c r="I1086" s="28"/>
      <c r="J1086" s="39"/>
      <c r="K1086" s="39"/>
      <c r="L1086" s="786"/>
      <c r="N1086" s="786"/>
      <c r="O1086" s="28"/>
      <c r="P1086" s="28"/>
    </row>
    <row r="1087" spans="2:16" ht="14.25" customHeight="1" x14ac:dyDescent="0.15">
      <c r="B1087" s="28"/>
      <c r="C1087" s="29"/>
      <c r="D1087" s="31"/>
      <c r="E1087" s="29"/>
      <c r="H1087" s="786"/>
      <c r="I1087" s="28"/>
      <c r="J1087" s="39"/>
      <c r="K1087" s="39"/>
      <c r="L1087" s="786"/>
      <c r="N1087" s="786"/>
      <c r="O1087" s="28"/>
      <c r="P1087" s="28"/>
    </row>
    <row r="1088" spans="2:16" ht="14.25" customHeight="1" x14ac:dyDescent="0.15">
      <c r="B1088" s="28"/>
      <c r="C1088" s="29"/>
      <c r="D1088" s="31"/>
      <c r="E1088" s="29"/>
      <c r="H1088" s="786"/>
      <c r="I1088" s="28"/>
      <c r="J1088" s="39"/>
      <c r="K1088" s="39"/>
      <c r="L1088" s="786"/>
      <c r="N1088" s="786"/>
      <c r="O1088" s="28"/>
      <c r="P1088" s="28"/>
    </row>
    <row r="1089" spans="2:16" ht="14.25" customHeight="1" x14ac:dyDescent="0.15">
      <c r="B1089" s="28"/>
      <c r="C1089" s="29"/>
      <c r="D1089" s="31"/>
      <c r="E1089" s="29"/>
      <c r="H1089" s="786"/>
      <c r="I1089" s="28"/>
      <c r="J1089" s="39"/>
      <c r="K1089" s="39"/>
      <c r="L1089" s="786"/>
      <c r="N1089" s="786"/>
      <c r="O1089" s="28"/>
      <c r="P1089" s="28"/>
    </row>
    <row r="1090" spans="2:16" ht="14.25" customHeight="1" x14ac:dyDescent="0.15">
      <c r="B1090" s="28"/>
      <c r="C1090" s="29"/>
      <c r="D1090" s="31"/>
      <c r="E1090" s="29"/>
      <c r="H1090" s="786"/>
      <c r="I1090" s="28"/>
      <c r="J1090" s="39"/>
      <c r="K1090" s="39"/>
      <c r="L1090" s="786"/>
      <c r="N1090" s="786"/>
      <c r="O1090" s="28"/>
      <c r="P1090" s="28"/>
    </row>
    <row r="1091" spans="2:16" ht="14.25" customHeight="1" x14ac:dyDescent="0.15">
      <c r="B1091" s="28"/>
      <c r="C1091" s="29"/>
      <c r="D1091" s="31"/>
      <c r="E1091" s="29"/>
      <c r="H1091" s="786"/>
      <c r="I1091" s="28"/>
      <c r="J1091" s="39"/>
      <c r="K1091" s="39"/>
      <c r="L1091" s="786"/>
      <c r="N1091" s="786"/>
      <c r="O1091" s="28"/>
      <c r="P1091" s="28"/>
    </row>
    <row r="1092" spans="2:16" ht="14.25" customHeight="1" x14ac:dyDescent="0.15">
      <c r="B1092" s="28"/>
      <c r="C1092" s="29"/>
      <c r="D1092" s="31"/>
      <c r="E1092" s="29"/>
      <c r="H1092" s="786"/>
      <c r="I1092" s="28"/>
      <c r="J1092" s="39"/>
      <c r="K1092" s="39"/>
      <c r="L1092" s="786"/>
      <c r="N1092" s="786"/>
      <c r="O1092" s="28"/>
      <c r="P1092" s="28"/>
    </row>
    <row r="1093" spans="2:16" ht="14.25" customHeight="1" x14ac:dyDescent="0.15">
      <c r="B1093" s="28"/>
      <c r="C1093" s="29"/>
      <c r="D1093" s="31"/>
      <c r="E1093" s="29"/>
      <c r="H1093" s="786"/>
      <c r="I1093" s="28"/>
      <c r="J1093" s="39"/>
      <c r="K1093" s="39"/>
      <c r="L1093" s="786"/>
      <c r="N1093" s="786"/>
      <c r="O1093" s="28"/>
      <c r="P1093" s="28"/>
    </row>
    <row r="1094" spans="2:16" ht="14.25" customHeight="1" x14ac:dyDescent="0.15">
      <c r="B1094" s="28"/>
      <c r="C1094" s="29"/>
      <c r="D1094" s="31"/>
      <c r="E1094" s="29"/>
      <c r="H1094" s="786"/>
      <c r="I1094" s="28"/>
      <c r="J1094" s="39"/>
      <c r="K1094" s="39"/>
      <c r="L1094" s="786"/>
      <c r="N1094" s="786"/>
      <c r="O1094" s="28"/>
      <c r="P1094" s="28"/>
    </row>
    <row r="1095" spans="2:16" ht="14.25" customHeight="1" x14ac:dyDescent="0.15">
      <c r="B1095" s="28"/>
      <c r="C1095" s="29"/>
      <c r="D1095" s="31"/>
      <c r="E1095" s="29"/>
      <c r="H1095" s="786"/>
      <c r="I1095" s="28"/>
      <c r="J1095" s="39"/>
      <c r="K1095" s="39"/>
      <c r="L1095" s="786"/>
      <c r="N1095" s="786"/>
      <c r="O1095" s="28"/>
      <c r="P1095" s="28"/>
    </row>
    <row r="1096" spans="2:16" ht="14.25" customHeight="1" x14ac:dyDescent="0.15">
      <c r="B1096" s="28"/>
      <c r="C1096" s="29"/>
      <c r="D1096" s="31"/>
      <c r="E1096" s="29"/>
      <c r="H1096" s="786"/>
      <c r="I1096" s="28"/>
      <c r="J1096" s="39"/>
      <c r="K1096" s="39"/>
      <c r="L1096" s="786"/>
      <c r="N1096" s="786"/>
      <c r="O1096" s="28"/>
      <c r="P1096" s="28"/>
    </row>
    <row r="1097" spans="2:16" ht="14.25" customHeight="1" x14ac:dyDescent="0.15">
      <c r="B1097" s="28"/>
      <c r="C1097" s="29"/>
      <c r="D1097" s="31"/>
      <c r="E1097" s="29"/>
      <c r="H1097" s="786"/>
      <c r="I1097" s="28"/>
      <c r="J1097" s="39"/>
      <c r="K1097" s="39"/>
      <c r="L1097" s="786"/>
      <c r="N1097" s="786"/>
      <c r="O1097" s="28"/>
      <c r="P1097" s="28"/>
    </row>
    <row r="1098" spans="2:16" ht="14.25" customHeight="1" x14ac:dyDescent="0.15">
      <c r="B1098" s="28"/>
      <c r="C1098" s="29"/>
      <c r="D1098" s="31"/>
      <c r="E1098" s="29"/>
      <c r="H1098" s="786"/>
      <c r="I1098" s="28"/>
      <c r="J1098" s="39"/>
      <c r="K1098" s="39"/>
      <c r="L1098" s="786"/>
      <c r="N1098" s="786"/>
      <c r="O1098" s="28"/>
      <c r="P1098" s="28"/>
    </row>
    <row r="1099" spans="2:16" ht="14.25" customHeight="1" x14ac:dyDescent="0.15">
      <c r="B1099" s="28"/>
      <c r="C1099" s="29"/>
      <c r="D1099" s="31"/>
      <c r="E1099" s="29"/>
      <c r="H1099" s="786"/>
      <c r="I1099" s="28"/>
      <c r="J1099" s="39"/>
      <c r="K1099" s="39"/>
      <c r="L1099" s="786"/>
      <c r="N1099" s="786"/>
      <c r="O1099" s="28"/>
      <c r="P1099" s="28"/>
    </row>
    <row r="1100" spans="2:16" ht="14.25" customHeight="1" x14ac:dyDescent="0.15">
      <c r="B1100" s="28"/>
      <c r="C1100" s="29"/>
      <c r="D1100" s="31"/>
      <c r="E1100" s="29"/>
      <c r="H1100" s="786"/>
      <c r="I1100" s="28"/>
      <c r="J1100" s="39"/>
      <c r="K1100" s="39"/>
      <c r="L1100" s="786"/>
      <c r="N1100" s="786"/>
      <c r="O1100" s="28"/>
      <c r="P1100" s="28"/>
    </row>
    <row r="1101" spans="2:16" ht="14.25" customHeight="1" x14ac:dyDescent="0.15">
      <c r="B1101" s="28"/>
      <c r="C1101" s="29"/>
      <c r="D1101" s="31"/>
      <c r="E1101" s="29"/>
      <c r="H1101" s="786"/>
      <c r="I1101" s="28"/>
      <c r="J1101" s="39"/>
      <c r="K1101" s="39"/>
      <c r="L1101" s="786"/>
      <c r="N1101" s="786"/>
      <c r="O1101" s="28"/>
      <c r="P1101" s="28"/>
    </row>
    <row r="1102" spans="2:16" ht="14.25" customHeight="1" x14ac:dyDescent="0.15">
      <c r="B1102" s="28"/>
      <c r="C1102" s="29"/>
      <c r="D1102" s="31"/>
      <c r="E1102" s="29"/>
      <c r="H1102" s="786"/>
      <c r="I1102" s="28"/>
      <c r="J1102" s="39"/>
      <c r="K1102" s="39"/>
      <c r="L1102" s="786"/>
      <c r="N1102" s="786"/>
      <c r="O1102" s="28"/>
      <c r="P1102" s="28"/>
    </row>
    <row r="1103" spans="2:16" ht="14.25" customHeight="1" x14ac:dyDescent="0.15">
      <c r="B1103" s="28"/>
      <c r="C1103" s="29"/>
      <c r="D1103" s="31"/>
      <c r="E1103" s="29"/>
      <c r="H1103" s="786"/>
      <c r="I1103" s="28"/>
      <c r="J1103" s="39"/>
      <c r="K1103" s="39"/>
      <c r="L1103" s="786"/>
      <c r="N1103" s="786"/>
      <c r="O1103" s="28"/>
      <c r="P1103" s="28"/>
    </row>
    <row r="1104" spans="2:16" ht="14.25" customHeight="1" x14ac:dyDescent="0.15">
      <c r="B1104" s="28"/>
      <c r="C1104" s="29"/>
      <c r="D1104" s="31"/>
      <c r="E1104" s="29"/>
      <c r="H1104" s="786"/>
      <c r="I1104" s="28"/>
      <c r="J1104" s="39"/>
      <c r="K1104" s="39"/>
      <c r="L1104" s="786"/>
      <c r="N1104" s="786"/>
      <c r="O1104" s="28"/>
      <c r="P1104" s="28"/>
    </row>
    <row r="1105" spans="2:16" ht="14.25" customHeight="1" x14ac:dyDescent="0.15">
      <c r="B1105" s="28"/>
      <c r="C1105" s="29"/>
      <c r="D1105" s="31"/>
      <c r="E1105" s="29"/>
      <c r="H1105" s="786"/>
      <c r="I1105" s="28"/>
      <c r="J1105" s="39"/>
      <c r="K1105" s="39"/>
      <c r="L1105" s="786"/>
      <c r="N1105" s="786"/>
      <c r="O1105" s="28"/>
      <c r="P1105" s="28"/>
    </row>
    <row r="1106" spans="2:16" ht="14.25" customHeight="1" x14ac:dyDescent="0.15">
      <c r="B1106" s="28"/>
      <c r="C1106" s="29"/>
      <c r="D1106" s="31"/>
      <c r="E1106" s="29"/>
      <c r="H1106" s="786"/>
      <c r="I1106" s="28"/>
      <c r="J1106" s="39"/>
      <c r="K1106" s="39"/>
      <c r="L1106" s="786"/>
      <c r="N1106" s="786"/>
      <c r="O1106" s="28"/>
      <c r="P1106" s="28"/>
    </row>
    <row r="1107" spans="2:16" ht="14.25" customHeight="1" x14ac:dyDescent="0.15">
      <c r="B1107" s="28"/>
      <c r="C1107" s="29"/>
      <c r="D1107" s="31"/>
      <c r="E1107" s="29"/>
      <c r="H1107" s="786"/>
      <c r="I1107" s="28"/>
      <c r="J1107" s="39"/>
      <c r="K1107" s="39"/>
      <c r="L1107" s="786"/>
      <c r="N1107" s="786"/>
      <c r="O1107" s="28"/>
      <c r="P1107" s="28"/>
    </row>
    <row r="1108" spans="2:16" ht="14.25" customHeight="1" x14ac:dyDescent="0.15">
      <c r="B1108" s="28"/>
      <c r="C1108" s="29"/>
      <c r="D1108" s="31"/>
      <c r="E1108" s="29"/>
      <c r="H1108" s="786"/>
      <c r="I1108" s="28"/>
      <c r="J1108" s="39"/>
      <c r="K1108" s="39"/>
      <c r="L1108" s="786"/>
      <c r="N1108" s="786"/>
      <c r="O1108" s="28"/>
      <c r="P1108" s="28"/>
    </row>
    <row r="1109" spans="2:16" ht="14.25" customHeight="1" x14ac:dyDescent="0.15">
      <c r="B1109" s="28"/>
      <c r="C1109" s="29"/>
      <c r="D1109" s="31"/>
      <c r="E1109" s="29"/>
      <c r="H1109" s="786"/>
      <c r="I1109" s="28"/>
      <c r="J1109" s="39"/>
      <c r="K1109" s="39"/>
      <c r="L1109" s="786"/>
      <c r="N1109" s="786"/>
      <c r="O1109" s="28"/>
      <c r="P1109" s="28"/>
    </row>
    <row r="1110" spans="2:16" ht="14.25" customHeight="1" x14ac:dyDescent="0.15">
      <c r="B1110" s="28"/>
      <c r="C1110" s="29"/>
      <c r="D1110" s="31"/>
      <c r="E1110" s="29"/>
      <c r="H1110" s="786"/>
      <c r="I1110" s="28"/>
      <c r="J1110" s="39"/>
      <c r="K1110" s="39"/>
      <c r="L1110" s="786"/>
      <c r="N1110" s="786"/>
      <c r="O1110" s="28"/>
      <c r="P1110" s="28"/>
    </row>
    <row r="1111" spans="2:16" ht="14.25" customHeight="1" x14ac:dyDescent="0.15">
      <c r="B1111" s="28"/>
      <c r="C1111" s="29"/>
      <c r="D1111" s="31"/>
      <c r="E1111" s="29"/>
      <c r="H1111" s="786"/>
      <c r="I1111" s="28"/>
      <c r="J1111" s="39"/>
      <c r="K1111" s="39"/>
      <c r="L1111" s="786"/>
      <c r="N1111" s="786"/>
      <c r="O1111" s="28"/>
      <c r="P1111" s="28"/>
    </row>
    <row r="1112" spans="2:16" ht="14.25" customHeight="1" x14ac:dyDescent="0.15">
      <c r="B1112" s="28"/>
      <c r="C1112" s="29"/>
      <c r="D1112" s="31"/>
      <c r="E1112" s="29"/>
      <c r="H1112" s="786"/>
      <c r="I1112" s="28"/>
      <c r="J1112" s="39"/>
      <c r="K1112" s="39"/>
      <c r="L1112" s="786"/>
      <c r="N1112" s="786"/>
      <c r="O1112" s="28"/>
      <c r="P1112" s="28"/>
    </row>
    <row r="1113" spans="2:16" ht="14.25" customHeight="1" x14ac:dyDescent="0.15">
      <c r="B1113" s="28"/>
      <c r="C1113" s="29"/>
      <c r="D1113" s="31"/>
      <c r="E1113" s="29"/>
      <c r="H1113" s="786"/>
      <c r="I1113" s="28"/>
      <c r="J1113" s="39"/>
      <c r="K1113" s="39"/>
      <c r="L1113" s="786"/>
      <c r="N1113" s="786"/>
      <c r="O1113" s="28"/>
      <c r="P1113" s="28"/>
    </row>
    <row r="1114" spans="2:16" ht="14.25" customHeight="1" x14ac:dyDescent="0.15">
      <c r="B1114" s="28"/>
      <c r="C1114" s="29"/>
      <c r="D1114" s="31"/>
      <c r="E1114" s="29"/>
      <c r="H1114" s="786"/>
      <c r="I1114" s="28"/>
      <c r="J1114" s="39"/>
      <c r="K1114" s="39"/>
      <c r="L1114" s="786"/>
      <c r="N1114" s="786"/>
      <c r="O1114" s="28"/>
      <c r="P1114" s="28"/>
    </row>
    <row r="1115" spans="2:16" ht="14.25" customHeight="1" x14ac:dyDescent="0.15">
      <c r="B1115" s="28"/>
      <c r="C1115" s="29"/>
      <c r="D1115" s="31"/>
      <c r="E1115" s="29"/>
      <c r="H1115" s="786"/>
      <c r="I1115" s="28"/>
      <c r="J1115" s="39"/>
      <c r="K1115" s="39"/>
      <c r="L1115" s="786"/>
      <c r="N1115" s="786"/>
      <c r="O1115" s="28"/>
      <c r="P1115" s="28"/>
    </row>
    <row r="1116" spans="2:16" ht="14.25" customHeight="1" x14ac:dyDescent="0.15">
      <c r="B1116" s="28"/>
      <c r="C1116" s="29"/>
      <c r="D1116" s="31"/>
      <c r="E1116" s="29"/>
      <c r="H1116" s="786"/>
      <c r="I1116" s="28"/>
      <c r="J1116" s="39"/>
      <c r="K1116" s="39"/>
      <c r="L1116" s="786"/>
      <c r="N1116" s="786"/>
      <c r="O1116" s="28"/>
      <c r="P1116" s="28"/>
    </row>
    <row r="1117" spans="2:16" ht="14.25" customHeight="1" x14ac:dyDescent="0.15">
      <c r="B1117" s="28"/>
      <c r="C1117" s="29"/>
      <c r="D1117" s="31"/>
      <c r="E1117" s="29"/>
      <c r="H1117" s="786"/>
      <c r="I1117" s="28"/>
      <c r="J1117" s="39"/>
      <c r="K1117" s="39"/>
      <c r="L1117" s="786"/>
      <c r="N1117" s="786"/>
      <c r="O1117" s="28"/>
      <c r="P1117" s="28"/>
    </row>
    <row r="1118" spans="2:16" ht="14.25" customHeight="1" x14ac:dyDescent="0.15">
      <c r="B1118" s="28"/>
      <c r="C1118" s="29"/>
      <c r="D1118" s="31"/>
      <c r="E1118" s="29"/>
      <c r="H1118" s="786"/>
      <c r="I1118" s="28"/>
      <c r="J1118" s="39"/>
      <c r="K1118" s="39"/>
      <c r="L1118" s="786"/>
      <c r="N1118" s="786"/>
      <c r="O1118" s="28"/>
      <c r="P1118" s="28"/>
    </row>
    <row r="1119" spans="2:16" ht="14.25" customHeight="1" x14ac:dyDescent="0.15">
      <c r="B1119" s="28"/>
      <c r="C1119" s="29"/>
      <c r="D1119" s="31"/>
      <c r="E1119" s="29"/>
      <c r="H1119" s="786"/>
      <c r="I1119" s="28"/>
      <c r="J1119" s="39"/>
      <c r="K1119" s="39"/>
      <c r="L1119" s="786"/>
      <c r="N1119" s="786"/>
      <c r="O1119" s="28"/>
      <c r="P1119" s="28"/>
    </row>
    <row r="1120" spans="2:16" ht="14.25" customHeight="1" x14ac:dyDescent="0.15">
      <c r="B1120" s="28"/>
      <c r="C1120" s="29"/>
      <c r="D1120" s="31"/>
      <c r="E1120" s="29"/>
      <c r="H1120" s="786"/>
      <c r="I1120" s="28"/>
      <c r="J1120" s="39"/>
      <c r="K1120" s="39"/>
      <c r="L1120" s="786"/>
      <c r="N1120" s="786"/>
      <c r="O1120" s="28"/>
      <c r="P1120" s="28"/>
    </row>
    <row r="1121" spans="2:16" ht="14.25" customHeight="1" x14ac:dyDescent="0.15">
      <c r="B1121" s="28"/>
      <c r="C1121" s="29"/>
      <c r="D1121" s="31"/>
      <c r="E1121" s="29"/>
      <c r="H1121" s="786"/>
      <c r="I1121" s="28"/>
      <c r="J1121" s="39"/>
      <c r="K1121" s="39"/>
      <c r="L1121" s="786"/>
      <c r="N1121" s="786"/>
      <c r="O1121" s="28"/>
      <c r="P1121" s="28"/>
    </row>
    <row r="1122" spans="2:16" ht="14.25" customHeight="1" x14ac:dyDescent="0.15">
      <c r="B1122" s="28"/>
      <c r="C1122" s="29"/>
      <c r="D1122" s="31"/>
      <c r="E1122" s="29"/>
      <c r="H1122" s="786"/>
      <c r="I1122" s="28"/>
      <c r="J1122" s="39"/>
      <c r="K1122" s="39"/>
      <c r="L1122" s="786"/>
      <c r="N1122" s="786"/>
      <c r="O1122" s="28"/>
      <c r="P1122" s="28"/>
    </row>
    <row r="1123" spans="2:16" ht="14.25" customHeight="1" x14ac:dyDescent="0.15">
      <c r="B1123" s="28"/>
      <c r="C1123" s="29"/>
      <c r="D1123" s="31"/>
      <c r="E1123" s="29"/>
      <c r="H1123" s="786"/>
      <c r="I1123" s="28"/>
      <c r="J1123" s="39"/>
      <c r="K1123" s="39"/>
      <c r="L1123" s="786"/>
      <c r="N1123" s="786"/>
      <c r="O1123" s="28"/>
      <c r="P1123" s="28"/>
    </row>
    <row r="1124" spans="2:16" ht="14.25" customHeight="1" x14ac:dyDescent="0.15">
      <c r="B1124" s="28"/>
      <c r="C1124" s="29"/>
      <c r="D1124" s="31"/>
      <c r="E1124" s="29"/>
      <c r="H1124" s="786"/>
      <c r="I1124" s="28"/>
      <c r="J1124" s="39"/>
      <c r="K1124" s="39"/>
      <c r="L1124" s="786"/>
      <c r="N1124" s="786"/>
      <c r="O1124" s="28"/>
      <c r="P1124" s="28"/>
    </row>
    <row r="1125" spans="2:16" ht="14.25" customHeight="1" x14ac:dyDescent="0.15">
      <c r="B1125" s="28"/>
      <c r="C1125" s="29"/>
      <c r="D1125" s="31"/>
      <c r="E1125" s="29"/>
      <c r="H1125" s="786"/>
      <c r="I1125" s="28"/>
      <c r="J1125" s="39"/>
      <c r="K1125" s="39"/>
      <c r="L1125" s="786"/>
      <c r="N1125" s="786"/>
      <c r="O1125" s="28"/>
      <c r="P1125" s="28"/>
    </row>
    <row r="1126" spans="2:16" ht="14.25" customHeight="1" x14ac:dyDescent="0.15">
      <c r="B1126" s="28"/>
      <c r="C1126" s="29"/>
      <c r="D1126" s="31"/>
      <c r="E1126" s="29"/>
      <c r="H1126" s="786"/>
      <c r="I1126" s="28"/>
      <c r="J1126" s="39"/>
      <c r="K1126" s="39"/>
      <c r="L1126" s="786"/>
      <c r="N1126" s="786"/>
      <c r="O1126" s="28"/>
      <c r="P1126" s="28"/>
    </row>
    <row r="1127" spans="2:16" ht="14.25" customHeight="1" x14ac:dyDescent="0.15">
      <c r="B1127" s="28"/>
      <c r="C1127" s="29"/>
      <c r="D1127" s="31"/>
      <c r="E1127" s="29"/>
      <c r="H1127" s="786"/>
      <c r="I1127" s="28"/>
      <c r="J1127" s="39"/>
      <c r="K1127" s="39"/>
      <c r="L1127" s="786"/>
      <c r="N1127" s="786"/>
      <c r="O1127" s="28"/>
      <c r="P1127" s="28"/>
    </row>
    <row r="1128" spans="2:16" ht="14.25" customHeight="1" x14ac:dyDescent="0.15">
      <c r="B1128" s="28"/>
      <c r="C1128" s="29"/>
      <c r="D1128" s="31"/>
      <c r="E1128" s="29"/>
      <c r="H1128" s="786"/>
      <c r="I1128" s="28"/>
      <c r="J1128" s="39"/>
      <c r="K1128" s="39"/>
      <c r="L1128" s="786"/>
      <c r="N1128" s="786"/>
      <c r="O1128" s="28"/>
      <c r="P1128" s="28"/>
    </row>
    <row r="1129" spans="2:16" ht="14.25" customHeight="1" x14ac:dyDescent="0.15">
      <c r="B1129" s="28"/>
      <c r="C1129" s="29"/>
      <c r="D1129" s="31"/>
      <c r="E1129" s="29"/>
      <c r="H1129" s="786"/>
      <c r="I1129" s="28"/>
      <c r="J1129" s="39"/>
      <c r="K1129" s="39"/>
      <c r="L1129" s="786"/>
      <c r="N1129" s="786"/>
      <c r="O1129" s="28"/>
      <c r="P1129" s="28"/>
    </row>
    <row r="1130" spans="2:16" ht="14.25" customHeight="1" x14ac:dyDescent="0.15">
      <c r="B1130" s="28"/>
      <c r="C1130" s="29"/>
      <c r="D1130" s="31"/>
      <c r="E1130" s="29"/>
      <c r="H1130" s="786"/>
      <c r="I1130" s="28"/>
      <c r="J1130" s="39"/>
      <c r="K1130" s="39"/>
      <c r="L1130" s="786"/>
      <c r="N1130" s="786"/>
      <c r="O1130" s="28"/>
      <c r="P1130" s="28"/>
    </row>
    <row r="1131" spans="2:16" ht="14.25" customHeight="1" x14ac:dyDescent="0.15">
      <c r="B1131" s="28"/>
      <c r="C1131" s="29"/>
      <c r="D1131" s="31"/>
      <c r="E1131" s="29"/>
      <c r="H1131" s="786"/>
      <c r="I1131" s="28"/>
      <c r="J1131" s="39"/>
      <c r="K1131" s="39"/>
      <c r="L1131" s="786"/>
      <c r="N1131" s="786"/>
      <c r="O1131" s="28"/>
      <c r="P1131" s="28"/>
    </row>
    <row r="1132" spans="2:16" ht="14.25" customHeight="1" x14ac:dyDescent="0.15">
      <c r="B1132" s="28"/>
      <c r="C1132" s="29"/>
      <c r="D1132" s="31"/>
      <c r="E1132" s="29"/>
      <c r="H1132" s="786"/>
      <c r="I1132" s="28"/>
      <c r="J1132" s="39"/>
      <c r="K1132" s="39"/>
      <c r="L1132" s="786"/>
      <c r="N1132" s="786"/>
      <c r="O1132" s="28"/>
      <c r="P1132" s="28"/>
    </row>
    <row r="1133" spans="2:16" ht="14.25" customHeight="1" x14ac:dyDescent="0.15">
      <c r="B1133" s="28"/>
      <c r="C1133" s="29"/>
      <c r="D1133" s="31"/>
      <c r="E1133" s="29"/>
      <c r="H1133" s="786"/>
      <c r="I1133" s="28"/>
      <c r="J1133" s="39"/>
      <c r="K1133" s="39"/>
      <c r="L1133" s="786"/>
      <c r="N1133" s="786"/>
      <c r="O1133" s="28"/>
      <c r="P1133" s="28"/>
    </row>
    <row r="1134" spans="2:16" ht="14.25" customHeight="1" x14ac:dyDescent="0.15">
      <c r="B1134" s="28"/>
      <c r="C1134" s="29"/>
      <c r="D1134" s="31"/>
      <c r="E1134" s="29"/>
      <c r="H1134" s="786"/>
      <c r="I1134" s="28"/>
      <c r="J1134" s="39"/>
      <c r="K1134" s="39"/>
      <c r="L1134" s="786"/>
      <c r="N1134" s="786"/>
      <c r="O1134" s="28"/>
      <c r="P1134" s="28"/>
    </row>
    <row r="1135" spans="2:16" ht="14.25" customHeight="1" x14ac:dyDescent="0.15">
      <c r="B1135" s="28"/>
      <c r="C1135" s="29"/>
      <c r="D1135" s="31"/>
      <c r="E1135" s="29"/>
      <c r="H1135" s="786"/>
      <c r="I1135" s="28"/>
      <c r="J1135" s="39"/>
      <c r="K1135" s="39"/>
      <c r="L1135" s="786"/>
      <c r="N1135" s="786"/>
      <c r="O1135" s="28"/>
      <c r="P1135" s="28"/>
    </row>
    <row r="1136" spans="2:16" ht="14.25" customHeight="1" x14ac:dyDescent="0.15">
      <c r="B1136" s="28"/>
      <c r="C1136" s="29"/>
      <c r="D1136" s="31"/>
      <c r="E1136" s="29"/>
      <c r="H1136" s="786"/>
      <c r="I1136" s="28"/>
      <c r="J1136" s="39"/>
      <c r="K1136" s="39"/>
      <c r="L1136" s="786"/>
      <c r="N1136" s="786"/>
      <c r="O1136" s="28"/>
      <c r="P1136" s="28"/>
    </row>
    <row r="1137" spans="2:16" ht="14.25" customHeight="1" x14ac:dyDescent="0.15">
      <c r="B1137" s="28"/>
      <c r="C1137" s="29"/>
      <c r="D1137" s="31"/>
      <c r="E1137" s="29"/>
      <c r="H1137" s="786"/>
      <c r="I1137" s="28"/>
      <c r="J1137" s="39"/>
      <c r="K1137" s="39"/>
      <c r="L1137" s="786"/>
      <c r="N1137" s="786"/>
      <c r="O1137" s="28"/>
      <c r="P1137" s="28"/>
    </row>
    <row r="1138" spans="2:16" ht="14.25" customHeight="1" x14ac:dyDescent="0.15">
      <c r="B1138" s="28"/>
      <c r="C1138" s="29"/>
      <c r="D1138" s="31"/>
      <c r="E1138" s="29"/>
      <c r="H1138" s="786"/>
      <c r="I1138" s="28"/>
      <c r="J1138" s="39"/>
      <c r="K1138" s="39"/>
      <c r="L1138" s="786"/>
      <c r="N1138" s="786"/>
      <c r="O1138" s="28"/>
      <c r="P1138" s="28"/>
    </row>
    <row r="1139" spans="2:16" ht="14.25" customHeight="1" x14ac:dyDescent="0.15">
      <c r="B1139" s="28"/>
      <c r="C1139" s="29"/>
      <c r="D1139" s="31"/>
      <c r="E1139" s="29"/>
      <c r="H1139" s="786"/>
      <c r="I1139" s="28"/>
      <c r="J1139" s="39"/>
      <c r="K1139" s="39"/>
      <c r="L1139" s="786"/>
      <c r="N1139" s="786"/>
      <c r="O1139" s="28"/>
      <c r="P1139" s="28"/>
    </row>
    <row r="1140" spans="2:16" ht="14.25" customHeight="1" x14ac:dyDescent="0.15">
      <c r="B1140" s="28"/>
      <c r="C1140" s="29"/>
      <c r="D1140" s="31"/>
      <c r="E1140" s="29"/>
      <c r="H1140" s="786"/>
      <c r="I1140" s="28"/>
      <c r="J1140" s="39"/>
      <c r="K1140" s="39"/>
      <c r="L1140" s="786"/>
      <c r="N1140" s="786"/>
      <c r="O1140" s="28"/>
      <c r="P1140" s="28"/>
    </row>
    <row r="1141" spans="2:16" ht="14.25" customHeight="1" x14ac:dyDescent="0.15">
      <c r="B1141" s="28"/>
      <c r="C1141" s="29"/>
      <c r="D1141" s="31"/>
      <c r="E1141" s="29"/>
      <c r="H1141" s="786"/>
      <c r="I1141" s="28"/>
      <c r="J1141" s="39"/>
      <c r="K1141" s="39"/>
      <c r="L1141" s="786"/>
      <c r="N1141" s="786"/>
      <c r="O1141" s="28"/>
      <c r="P1141" s="28"/>
    </row>
    <row r="1142" spans="2:16" ht="14.25" customHeight="1" x14ac:dyDescent="0.15">
      <c r="B1142" s="28"/>
      <c r="C1142" s="29"/>
      <c r="D1142" s="31"/>
      <c r="E1142" s="29"/>
      <c r="H1142" s="786"/>
      <c r="I1142" s="28"/>
      <c r="J1142" s="39"/>
      <c r="K1142" s="39"/>
      <c r="L1142" s="786"/>
      <c r="N1142" s="786"/>
      <c r="O1142" s="28"/>
      <c r="P1142" s="28"/>
    </row>
    <row r="1143" spans="2:16" ht="14.25" customHeight="1" x14ac:dyDescent="0.15">
      <c r="B1143" s="28"/>
      <c r="C1143" s="29"/>
      <c r="D1143" s="31"/>
      <c r="E1143" s="29"/>
      <c r="H1143" s="786"/>
      <c r="I1143" s="28"/>
      <c r="J1143" s="39"/>
      <c r="K1143" s="39"/>
      <c r="L1143" s="786"/>
      <c r="N1143" s="786"/>
      <c r="O1143" s="28"/>
      <c r="P1143" s="28"/>
    </row>
    <row r="1144" spans="2:16" ht="14.25" customHeight="1" x14ac:dyDescent="0.15">
      <c r="B1144" s="28"/>
      <c r="C1144" s="29"/>
      <c r="D1144" s="31"/>
      <c r="E1144" s="29"/>
      <c r="H1144" s="786"/>
      <c r="I1144" s="28"/>
      <c r="J1144" s="39"/>
      <c r="K1144" s="39"/>
      <c r="L1144" s="786"/>
      <c r="N1144" s="786"/>
      <c r="O1144" s="28"/>
      <c r="P1144" s="28"/>
    </row>
    <row r="1145" spans="2:16" ht="14.25" customHeight="1" x14ac:dyDescent="0.15">
      <c r="B1145" s="28"/>
      <c r="C1145" s="29"/>
      <c r="D1145" s="31"/>
      <c r="E1145" s="29"/>
      <c r="H1145" s="786"/>
      <c r="I1145" s="28"/>
      <c r="J1145" s="39"/>
      <c r="K1145" s="39"/>
      <c r="L1145" s="786"/>
      <c r="N1145" s="786"/>
      <c r="O1145" s="28"/>
      <c r="P1145" s="28"/>
    </row>
    <row r="1146" spans="2:16" ht="14.25" customHeight="1" x14ac:dyDescent="0.15">
      <c r="B1146" s="28"/>
      <c r="C1146" s="29"/>
      <c r="D1146" s="31"/>
      <c r="E1146" s="29"/>
      <c r="H1146" s="786"/>
      <c r="I1146" s="28"/>
      <c r="J1146" s="39"/>
      <c r="K1146" s="39"/>
      <c r="L1146" s="786"/>
      <c r="N1146" s="786"/>
      <c r="O1146" s="28"/>
      <c r="P1146" s="28"/>
    </row>
    <row r="1147" spans="2:16" ht="14.25" customHeight="1" x14ac:dyDescent="0.15">
      <c r="B1147" s="28"/>
      <c r="C1147" s="29"/>
      <c r="D1147" s="31"/>
      <c r="E1147" s="29"/>
      <c r="H1147" s="786"/>
      <c r="I1147" s="28"/>
      <c r="J1147" s="39"/>
      <c r="K1147" s="39"/>
      <c r="L1147" s="786"/>
      <c r="N1147" s="786"/>
      <c r="O1147" s="28"/>
      <c r="P1147" s="28"/>
    </row>
    <row r="1148" spans="2:16" ht="14.25" customHeight="1" x14ac:dyDescent="0.15">
      <c r="B1148" s="28"/>
      <c r="C1148" s="29"/>
      <c r="D1148" s="31"/>
      <c r="E1148" s="29"/>
      <c r="H1148" s="786"/>
      <c r="I1148" s="28"/>
      <c r="J1148" s="39"/>
      <c r="K1148" s="39"/>
      <c r="L1148" s="786"/>
      <c r="N1148" s="786"/>
      <c r="O1148" s="28"/>
      <c r="P1148" s="28"/>
    </row>
    <row r="1149" spans="2:16" ht="14.25" customHeight="1" x14ac:dyDescent="0.15">
      <c r="B1149" s="28"/>
      <c r="C1149" s="29"/>
      <c r="D1149" s="31"/>
      <c r="E1149" s="29"/>
      <c r="H1149" s="786"/>
      <c r="I1149" s="28"/>
      <c r="J1149" s="39"/>
      <c r="K1149" s="39"/>
      <c r="L1149" s="786"/>
      <c r="N1149" s="786"/>
      <c r="O1149" s="28"/>
      <c r="P1149" s="28"/>
    </row>
    <row r="1150" spans="2:16" ht="14.25" customHeight="1" x14ac:dyDescent="0.15">
      <c r="B1150" s="28"/>
      <c r="C1150" s="29"/>
      <c r="D1150" s="31"/>
      <c r="E1150" s="29"/>
      <c r="H1150" s="786"/>
      <c r="I1150" s="28"/>
      <c r="J1150" s="39"/>
      <c r="K1150" s="39"/>
      <c r="L1150" s="786"/>
      <c r="N1150" s="786"/>
      <c r="O1150" s="28"/>
      <c r="P1150" s="28"/>
    </row>
    <row r="1151" spans="2:16" ht="14.25" customHeight="1" x14ac:dyDescent="0.15">
      <c r="B1151" s="28"/>
      <c r="C1151" s="29"/>
      <c r="D1151" s="31"/>
      <c r="E1151" s="29"/>
      <c r="H1151" s="786"/>
      <c r="I1151" s="28"/>
      <c r="J1151" s="39"/>
      <c r="K1151" s="39"/>
      <c r="L1151" s="786"/>
      <c r="N1151" s="786"/>
      <c r="O1151" s="28"/>
      <c r="P1151" s="28"/>
    </row>
    <row r="1152" spans="2:16" ht="14.25" customHeight="1" x14ac:dyDescent="0.15">
      <c r="B1152" s="28"/>
      <c r="C1152" s="29"/>
      <c r="D1152" s="31"/>
      <c r="E1152" s="29"/>
      <c r="H1152" s="786"/>
      <c r="I1152" s="28"/>
      <c r="J1152" s="39"/>
      <c r="K1152" s="39"/>
      <c r="L1152" s="786"/>
      <c r="N1152" s="786"/>
      <c r="O1152" s="28"/>
      <c r="P1152" s="28"/>
    </row>
    <row r="1153" spans="2:16" ht="14.25" customHeight="1" x14ac:dyDescent="0.15">
      <c r="B1153" s="28"/>
      <c r="C1153" s="29"/>
      <c r="D1153" s="31"/>
      <c r="E1153" s="29"/>
      <c r="H1153" s="786"/>
      <c r="I1153" s="28"/>
      <c r="J1153" s="39"/>
      <c r="K1153" s="39"/>
      <c r="L1153" s="786"/>
      <c r="N1153" s="786"/>
      <c r="O1153" s="28"/>
      <c r="P1153" s="28"/>
    </row>
    <row r="1154" spans="2:16" ht="14.25" customHeight="1" x14ac:dyDescent="0.15">
      <c r="B1154" s="28"/>
      <c r="C1154" s="29"/>
      <c r="D1154" s="31"/>
      <c r="E1154" s="29"/>
      <c r="H1154" s="786"/>
      <c r="I1154" s="28"/>
      <c r="J1154" s="39"/>
      <c r="K1154" s="39"/>
      <c r="L1154" s="786"/>
      <c r="N1154" s="786"/>
      <c r="O1154" s="28"/>
      <c r="P1154" s="28"/>
    </row>
    <row r="1155" spans="2:16" ht="14.25" customHeight="1" x14ac:dyDescent="0.15">
      <c r="B1155" s="28"/>
      <c r="C1155" s="29"/>
      <c r="D1155" s="31"/>
      <c r="E1155" s="29"/>
      <c r="H1155" s="786"/>
      <c r="I1155" s="28"/>
      <c r="J1155" s="39"/>
      <c r="K1155" s="39"/>
      <c r="L1155" s="786"/>
      <c r="N1155" s="786"/>
      <c r="O1155" s="28"/>
      <c r="P1155" s="28"/>
    </row>
    <row r="1156" spans="2:16" ht="14.25" customHeight="1" x14ac:dyDescent="0.15">
      <c r="B1156" s="28"/>
      <c r="C1156" s="29"/>
      <c r="D1156" s="31"/>
      <c r="E1156" s="29"/>
      <c r="H1156" s="786"/>
      <c r="I1156" s="28"/>
      <c r="J1156" s="39"/>
      <c r="K1156" s="39"/>
      <c r="L1156" s="786"/>
      <c r="N1156" s="786"/>
      <c r="O1156" s="28"/>
      <c r="P1156" s="28"/>
    </row>
    <row r="1157" spans="2:16" ht="14.25" customHeight="1" x14ac:dyDescent="0.15">
      <c r="B1157" s="28"/>
      <c r="C1157" s="29"/>
      <c r="D1157" s="31"/>
      <c r="E1157" s="29"/>
      <c r="H1157" s="786"/>
      <c r="I1157" s="28"/>
      <c r="J1157" s="39"/>
      <c r="K1157" s="39"/>
      <c r="L1157" s="786"/>
      <c r="N1157" s="786"/>
      <c r="O1157" s="28"/>
      <c r="P1157" s="28"/>
    </row>
    <row r="1158" spans="2:16" ht="14.25" customHeight="1" x14ac:dyDescent="0.15">
      <c r="B1158" s="28"/>
      <c r="C1158" s="29"/>
      <c r="D1158" s="31"/>
      <c r="E1158" s="29"/>
      <c r="H1158" s="786"/>
      <c r="I1158" s="28"/>
      <c r="J1158" s="39"/>
      <c r="K1158" s="39"/>
      <c r="L1158" s="786"/>
      <c r="N1158" s="786"/>
      <c r="O1158" s="28"/>
      <c r="P1158" s="28"/>
    </row>
    <row r="1159" spans="2:16" ht="14.25" customHeight="1" x14ac:dyDescent="0.15">
      <c r="B1159" s="28"/>
      <c r="C1159" s="29"/>
      <c r="D1159" s="31"/>
      <c r="E1159" s="29"/>
      <c r="H1159" s="786"/>
      <c r="I1159" s="28"/>
      <c r="J1159" s="39"/>
      <c r="K1159" s="39"/>
      <c r="L1159" s="786"/>
      <c r="N1159" s="786"/>
      <c r="O1159" s="28"/>
      <c r="P1159" s="28"/>
    </row>
    <row r="1160" spans="2:16" ht="14.25" customHeight="1" x14ac:dyDescent="0.15">
      <c r="B1160" s="28"/>
      <c r="C1160" s="29"/>
      <c r="D1160" s="31"/>
      <c r="E1160" s="29"/>
      <c r="H1160" s="786"/>
      <c r="I1160" s="28"/>
      <c r="J1160" s="39"/>
      <c r="K1160" s="39"/>
      <c r="L1160" s="786"/>
      <c r="N1160" s="786"/>
      <c r="O1160" s="28"/>
      <c r="P1160" s="28"/>
    </row>
    <row r="1161" spans="2:16" ht="14.25" customHeight="1" x14ac:dyDescent="0.15">
      <c r="B1161" s="28"/>
      <c r="C1161" s="29"/>
      <c r="D1161" s="31"/>
      <c r="E1161" s="29"/>
      <c r="H1161" s="786"/>
      <c r="I1161" s="28"/>
      <c r="J1161" s="39"/>
      <c r="K1161" s="39"/>
      <c r="L1161" s="786"/>
      <c r="N1161" s="786"/>
      <c r="O1161" s="28"/>
      <c r="P1161" s="28"/>
    </row>
    <row r="1162" spans="2:16" ht="14.25" customHeight="1" x14ac:dyDescent="0.15">
      <c r="B1162" s="28"/>
      <c r="C1162" s="29"/>
      <c r="D1162" s="31"/>
      <c r="E1162" s="29"/>
      <c r="H1162" s="786"/>
      <c r="I1162" s="28"/>
      <c r="J1162" s="39"/>
      <c r="K1162" s="39"/>
      <c r="L1162" s="786"/>
      <c r="N1162" s="786"/>
      <c r="O1162" s="28"/>
      <c r="P1162" s="28"/>
    </row>
    <row r="1163" spans="2:16" ht="14.25" customHeight="1" x14ac:dyDescent="0.15">
      <c r="B1163" s="28"/>
      <c r="C1163" s="29"/>
      <c r="D1163" s="31"/>
      <c r="E1163" s="29"/>
      <c r="H1163" s="786"/>
      <c r="I1163" s="28"/>
      <c r="J1163" s="39"/>
      <c r="K1163" s="39"/>
      <c r="L1163" s="786"/>
      <c r="N1163" s="786"/>
      <c r="O1163" s="28"/>
      <c r="P1163" s="28"/>
    </row>
    <row r="1164" spans="2:16" ht="14.25" customHeight="1" x14ac:dyDescent="0.15">
      <c r="B1164" s="28"/>
      <c r="C1164" s="29"/>
      <c r="D1164" s="31"/>
      <c r="E1164" s="29"/>
      <c r="H1164" s="786"/>
      <c r="I1164" s="28"/>
      <c r="J1164" s="39"/>
      <c r="K1164" s="39"/>
      <c r="L1164" s="786"/>
      <c r="N1164" s="786"/>
      <c r="O1164" s="28"/>
      <c r="P1164" s="28"/>
    </row>
    <row r="1165" spans="2:16" ht="14.25" customHeight="1" x14ac:dyDescent="0.15">
      <c r="B1165" s="28"/>
      <c r="C1165" s="29"/>
      <c r="D1165" s="31"/>
      <c r="E1165" s="29"/>
      <c r="H1165" s="786"/>
      <c r="I1165" s="28"/>
      <c r="J1165" s="39"/>
      <c r="K1165" s="39"/>
      <c r="L1165" s="786"/>
      <c r="N1165" s="786"/>
      <c r="O1165" s="28"/>
      <c r="P1165" s="28"/>
    </row>
    <row r="1166" spans="2:16" ht="14.25" customHeight="1" x14ac:dyDescent="0.15">
      <c r="B1166" s="28"/>
      <c r="C1166" s="29"/>
      <c r="D1166" s="31"/>
      <c r="E1166" s="29"/>
      <c r="H1166" s="786"/>
      <c r="I1166" s="28"/>
      <c r="J1166" s="39"/>
      <c r="K1166" s="39"/>
      <c r="L1166" s="786"/>
      <c r="N1166" s="786"/>
      <c r="O1166" s="28"/>
      <c r="P1166" s="28"/>
    </row>
    <row r="1167" spans="2:16" ht="14.25" customHeight="1" x14ac:dyDescent="0.15">
      <c r="B1167" s="28"/>
      <c r="C1167" s="29"/>
      <c r="D1167" s="31"/>
      <c r="E1167" s="29"/>
      <c r="H1167" s="786"/>
      <c r="I1167" s="28"/>
      <c r="J1167" s="39"/>
      <c r="K1167" s="39"/>
      <c r="L1167" s="786"/>
      <c r="N1167" s="786"/>
      <c r="O1167" s="28"/>
      <c r="P1167" s="28"/>
    </row>
    <row r="1168" spans="2:16" ht="14.25" customHeight="1" x14ac:dyDescent="0.15">
      <c r="B1168" s="28"/>
      <c r="C1168" s="29"/>
      <c r="D1168" s="31"/>
      <c r="E1168" s="29"/>
      <c r="H1168" s="786"/>
      <c r="I1168" s="28"/>
      <c r="J1168" s="39"/>
      <c r="K1168" s="39"/>
      <c r="L1168" s="786"/>
      <c r="N1168" s="786"/>
      <c r="O1168" s="28"/>
      <c r="P1168" s="28"/>
    </row>
    <row r="1169" spans="2:16" ht="14.25" customHeight="1" x14ac:dyDescent="0.15">
      <c r="B1169" s="28"/>
      <c r="C1169" s="29"/>
      <c r="D1169" s="31"/>
      <c r="E1169" s="29"/>
      <c r="H1169" s="786"/>
      <c r="I1169" s="28"/>
      <c r="J1169" s="39"/>
      <c r="K1169" s="39"/>
      <c r="L1169" s="786"/>
      <c r="N1169" s="786"/>
      <c r="O1169" s="28"/>
      <c r="P1169" s="28"/>
    </row>
    <row r="1170" spans="2:16" ht="14.25" customHeight="1" x14ac:dyDescent="0.15">
      <c r="B1170" s="28"/>
      <c r="C1170" s="29"/>
      <c r="D1170" s="31"/>
      <c r="E1170" s="29"/>
      <c r="H1170" s="786"/>
      <c r="I1170" s="28"/>
      <c r="J1170" s="39"/>
      <c r="K1170" s="39"/>
      <c r="L1170" s="786"/>
      <c r="N1170" s="786"/>
      <c r="O1170" s="28"/>
      <c r="P1170" s="28"/>
    </row>
    <row r="1171" spans="2:16" ht="14.25" customHeight="1" x14ac:dyDescent="0.15">
      <c r="B1171" s="28"/>
      <c r="C1171" s="29"/>
      <c r="D1171" s="31"/>
      <c r="E1171" s="29"/>
      <c r="H1171" s="786"/>
      <c r="I1171" s="28"/>
      <c r="J1171" s="39"/>
      <c r="K1171" s="39"/>
      <c r="L1171" s="786"/>
      <c r="N1171" s="786"/>
      <c r="O1171" s="28"/>
      <c r="P1171" s="28"/>
    </row>
    <row r="1172" spans="2:16" ht="14.25" customHeight="1" x14ac:dyDescent="0.15">
      <c r="B1172" s="28"/>
      <c r="C1172" s="29"/>
      <c r="D1172" s="31"/>
      <c r="E1172" s="29"/>
      <c r="H1172" s="786"/>
      <c r="I1172" s="28"/>
      <c r="J1172" s="39"/>
      <c r="K1172" s="39"/>
      <c r="L1172" s="786"/>
      <c r="N1172" s="786"/>
      <c r="O1172" s="28"/>
      <c r="P1172" s="28"/>
    </row>
    <row r="1173" spans="2:16" ht="14.25" customHeight="1" x14ac:dyDescent="0.15">
      <c r="B1173" s="28"/>
      <c r="C1173" s="29"/>
      <c r="D1173" s="31"/>
      <c r="E1173" s="29"/>
      <c r="H1173" s="786"/>
      <c r="I1173" s="28"/>
      <c r="J1173" s="39"/>
      <c r="K1173" s="39"/>
      <c r="L1173" s="786"/>
      <c r="N1173" s="786"/>
      <c r="O1173" s="28"/>
      <c r="P1173" s="28"/>
    </row>
    <row r="1174" spans="2:16" ht="14.25" customHeight="1" x14ac:dyDescent="0.15">
      <c r="B1174" s="28"/>
      <c r="C1174" s="29"/>
      <c r="D1174" s="31"/>
      <c r="E1174" s="29"/>
      <c r="H1174" s="786"/>
      <c r="I1174" s="28"/>
      <c r="J1174" s="39"/>
      <c r="K1174" s="39"/>
      <c r="L1174" s="786"/>
      <c r="N1174" s="786"/>
      <c r="O1174" s="28"/>
      <c r="P1174" s="28"/>
    </row>
    <row r="1175" spans="2:16" ht="14.25" customHeight="1" x14ac:dyDescent="0.15">
      <c r="B1175" s="28"/>
      <c r="C1175" s="29"/>
      <c r="D1175" s="31"/>
      <c r="E1175" s="29"/>
      <c r="H1175" s="786"/>
      <c r="I1175" s="28"/>
      <c r="J1175" s="39"/>
      <c r="K1175" s="39"/>
      <c r="L1175" s="786"/>
      <c r="N1175" s="786"/>
      <c r="O1175" s="28"/>
      <c r="P1175" s="28"/>
    </row>
    <row r="1176" spans="2:16" ht="14.25" customHeight="1" x14ac:dyDescent="0.15">
      <c r="B1176" s="28"/>
      <c r="C1176" s="29"/>
      <c r="D1176" s="31"/>
      <c r="E1176" s="29"/>
      <c r="H1176" s="786"/>
      <c r="I1176" s="28"/>
      <c r="J1176" s="39"/>
      <c r="K1176" s="39"/>
      <c r="L1176" s="786"/>
      <c r="N1176" s="786"/>
      <c r="O1176" s="28"/>
      <c r="P1176" s="28"/>
    </row>
    <row r="1177" spans="2:16" ht="14.25" customHeight="1" x14ac:dyDescent="0.15">
      <c r="B1177" s="28"/>
      <c r="C1177" s="29"/>
      <c r="D1177" s="31"/>
      <c r="E1177" s="29"/>
      <c r="H1177" s="786"/>
      <c r="I1177" s="28"/>
      <c r="J1177" s="39"/>
      <c r="K1177" s="39"/>
      <c r="L1177" s="786"/>
      <c r="N1177" s="786"/>
      <c r="O1177" s="28"/>
      <c r="P1177" s="28"/>
    </row>
    <row r="1178" spans="2:16" ht="14.25" customHeight="1" x14ac:dyDescent="0.15">
      <c r="B1178" s="28"/>
      <c r="C1178" s="29"/>
      <c r="D1178" s="31"/>
      <c r="E1178" s="29"/>
      <c r="H1178" s="786"/>
      <c r="I1178" s="28"/>
      <c r="J1178" s="39"/>
      <c r="K1178" s="39"/>
      <c r="L1178" s="786"/>
      <c r="N1178" s="786"/>
      <c r="O1178" s="28"/>
      <c r="P1178" s="28"/>
    </row>
    <row r="1179" spans="2:16" ht="14.25" customHeight="1" x14ac:dyDescent="0.15">
      <c r="B1179" s="28"/>
      <c r="C1179" s="29"/>
      <c r="D1179" s="31"/>
      <c r="E1179" s="29"/>
      <c r="H1179" s="786"/>
      <c r="I1179" s="28"/>
      <c r="J1179" s="39"/>
      <c r="K1179" s="39"/>
      <c r="L1179" s="786"/>
      <c r="N1179" s="786"/>
      <c r="O1179" s="28"/>
      <c r="P1179" s="28"/>
    </row>
    <row r="1180" spans="2:16" ht="14.25" customHeight="1" x14ac:dyDescent="0.15">
      <c r="B1180" s="28"/>
      <c r="C1180" s="29"/>
      <c r="D1180" s="31"/>
      <c r="E1180" s="29"/>
      <c r="H1180" s="786"/>
      <c r="I1180" s="28"/>
      <c r="J1180" s="39"/>
      <c r="K1180" s="39"/>
      <c r="L1180" s="786"/>
      <c r="N1180" s="786"/>
      <c r="O1180" s="28"/>
      <c r="P1180" s="28"/>
    </row>
    <row r="1181" spans="2:16" ht="14.25" customHeight="1" x14ac:dyDescent="0.15">
      <c r="B1181" s="28"/>
      <c r="C1181" s="29"/>
      <c r="D1181" s="31"/>
      <c r="E1181" s="29"/>
      <c r="H1181" s="786"/>
      <c r="I1181" s="28"/>
      <c r="J1181" s="39"/>
      <c r="K1181" s="39"/>
      <c r="L1181" s="786"/>
      <c r="N1181" s="786"/>
      <c r="O1181" s="28"/>
      <c r="P1181" s="28"/>
    </row>
    <row r="1182" spans="2:16" ht="14.25" customHeight="1" x14ac:dyDescent="0.15">
      <c r="B1182" s="28"/>
      <c r="C1182" s="29"/>
      <c r="D1182" s="31"/>
      <c r="E1182" s="29"/>
      <c r="H1182" s="786"/>
      <c r="I1182" s="28"/>
      <c r="J1182" s="39"/>
      <c r="K1182" s="39"/>
      <c r="L1182" s="786"/>
      <c r="N1182" s="786"/>
      <c r="O1182" s="28"/>
      <c r="P1182" s="28"/>
    </row>
    <row r="1183" spans="2:16" ht="14.25" customHeight="1" x14ac:dyDescent="0.15">
      <c r="B1183" s="28"/>
      <c r="C1183" s="29"/>
      <c r="D1183" s="31"/>
      <c r="E1183" s="29"/>
      <c r="H1183" s="786"/>
      <c r="I1183" s="28"/>
      <c r="J1183" s="39"/>
      <c r="K1183" s="39"/>
      <c r="L1183" s="786"/>
      <c r="N1183" s="786"/>
      <c r="O1183" s="28"/>
      <c r="P1183" s="28"/>
    </row>
    <row r="1184" spans="2:16" ht="14.25" customHeight="1" x14ac:dyDescent="0.15">
      <c r="B1184" s="28"/>
      <c r="C1184" s="29"/>
      <c r="D1184" s="31"/>
      <c r="E1184" s="29"/>
      <c r="H1184" s="786"/>
      <c r="I1184" s="28"/>
      <c r="J1184" s="39"/>
      <c r="K1184" s="39"/>
      <c r="L1184" s="786"/>
      <c r="N1184" s="786"/>
      <c r="O1184" s="28"/>
      <c r="P1184" s="28"/>
    </row>
    <row r="1185" spans="2:16" ht="14.25" customHeight="1" x14ac:dyDescent="0.15">
      <c r="B1185" s="28"/>
      <c r="C1185" s="29"/>
      <c r="D1185" s="31"/>
      <c r="E1185" s="29"/>
      <c r="H1185" s="786"/>
      <c r="I1185" s="28"/>
      <c r="J1185" s="39"/>
      <c r="K1185" s="39"/>
      <c r="L1185" s="786"/>
      <c r="N1185" s="786"/>
      <c r="O1185" s="28"/>
      <c r="P1185" s="28"/>
    </row>
    <row r="1186" spans="2:16" ht="14.25" customHeight="1" x14ac:dyDescent="0.15">
      <c r="B1186" s="28"/>
      <c r="C1186" s="29"/>
      <c r="D1186" s="31"/>
      <c r="E1186" s="29"/>
      <c r="H1186" s="786"/>
      <c r="I1186" s="28"/>
      <c r="J1186" s="39"/>
      <c r="K1186" s="39"/>
      <c r="L1186" s="786"/>
      <c r="N1186" s="786"/>
      <c r="O1186" s="28"/>
      <c r="P1186" s="28"/>
    </row>
    <row r="1187" spans="2:16" ht="14.25" customHeight="1" x14ac:dyDescent="0.15">
      <c r="B1187" s="28"/>
      <c r="C1187" s="29"/>
      <c r="D1187" s="31"/>
      <c r="E1187" s="29"/>
      <c r="H1187" s="786"/>
      <c r="I1187" s="28"/>
      <c r="J1187" s="39"/>
      <c r="K1187" s="39"/>
      <c r="L1187" s="786"/>
      <c r="N1187" s="786"/>
      <c r="O1187" s="28"/>
      <c r="P1187" s="28"/>
    </row>
    <row r="1188" spans="2:16" ht="14.25" customHeight="1" x14ac:dyDescent="0.15">
      <c r="B1188" s="28"/>
      <c r="C1188" s="29"/>
      <c r="D1188" s="31"/>
      <c r="E1188" s="29"/>
      <c r="H1188" s="786"/>
      <c r="I1188" s="28"/>
      <c r="J1188" s="39"/>
      <c r="K1188" s="39"/>
      <c r="L1188" s="786"/>
      <c r="N1188" s="786"/>
      <c r="O1188" s="28"/>
      <c r="P1188" s="28"/>
    </row>
    <row r="1189" spans="2:16" ht="14.25" customHeight="1" x14ac:dyDescent="0.15">
      <c r="B1189" s="28"/>
      <c r="C1189" s="29"/>
      <c r="D1189" s="31"/>
      <c r="E1189" s="29"/>
      <c r="H1189" s="786"/>
      <c r="I1189" s="28"/>
      <c r="J1189" s="39"/>
      <c r="K1189" s="39"/>
      <c r="L1189" s="786"/>
      <c r="N1189" s="786"/>
      <c r="O1189" s="28"/>
      <c r="P1189" s="28"/>
    </row>
    <row r="1190" spans="2:16" ht="14.25" customHeight="1" x14ac:dyDescent="0.15">
      <c r="B1190" s="28"/>
      <c r="C1190" s="29"/>
      <c r="D1190" s="31"/>
      <c r="E1190" s="29"/>
      <c r="H1190" s="786"/>
      <c r="I1190" s="28"/>
      <c r="J1190" s="39"/>
      <c r="K1190" s="39"/>
      <c r="L1190" s="786"/>
      <c r="N1190" s="786"/>
      <c r="O1190" s="28"/>
      <c r="P1190" s="28"/>
    </row>
    <row r="1191" spans="2:16" ht="14.25" customHeight="1" x14ac:dyDescent="0.15">
      <c r="B1191" s="28"/>
      <c r="C1191" s="29"/>
      <c r="D1191" s="31"/>
      <c r="E1191" s="29"/>
      <c r="H1191" s="786"/>
      <c r="I1191" s="28"/>
      <c r="J1191" s="39"/>
      <c r="K1191" s="39"/>
      <c r="L1191" s="786"/>
      <c r="N1191" s="786"/>
      <c r="O1191" s="28"/>
      <c r="P1191" s="28"/>
    </row>
    <row r="1192" spans="2:16" ht="14.25" customHeight="1" x14ac:dyDescent="0.15">
      <c r="B1192" s="28"/>
      <c r="C1192" s="29"/>
      <c r="D1192" s="31"/>
      <c r="E1192" s="29"/>
      <c r="H1192" s="786"/>
      <c r="I1192" s="28"/>
      <c r="J1192" s="39"/>
      <c r="K1192" s="39"/>
      <c r="L1192" s="786"/>
      <c r="N1192" s="786"/>
      <c r="O1192" s="28"/>
      <c r="P1192" s="28"/>
    </row>
    <row r="1193" spans="2:16" ht="14.25" customHeight="1" x14ac:dyDescent="0.15">
      <c r="B1193" s="28"/>
      <c r="C1193" s="29"/>
      <c r="D1193" s="31"/>
      <c r="E1193" s="29"/>
      <c r="H1193" s="786"/>
      <c r="I1193" s="28"/>
      <c r="J1193" s="39"/>
      <c r="K1193" s="39"/>
      <c r="L1193" s="786"/>
      <c r="N1193" s="786"/>
      <c r="O1193" s="28"/>
      <c r="P1193" s="28"/>
    </row>
    <row r="1194" spans="2:16" ht="14.25" customHeight="1" x14ac:dyDescent="0.15">
      <c r="B1194" s="28"/>
      <c r="C1194" s="29"/>
      <c r="D1194" s="31"/>
      <c r="E1194" s="29"/>
      <c r="H1194" s="786"/>
      <c r="I1194" s="28"/>
      <c r="J1194" s="39"/>
      <c r="K1194" s="39"/>
      <c r="L1194" s="786"/>
      <c r="N1194" s="786"/>
      <c r="O1194" s="28"/>
      <c r="P1194" s="28"/>
    </row>
    <row r="1195" spans="2:16" ht="14.25" customHeight="1" x14ac:dyDescent="0.15">
      <c r="B1195" s="28"/>
      <c r="C1195" s="29"/>
      <c r="D1195" s="31"/>
      <c r="E1195" s="29"/>
      <c r="H1195" s="786"/>
      <c r="I1195" s="28"/>
      <c r="J1195" s="39"/>
      <c r="K1195" s="39"/>
      <c r="L1195" s="786"/>
      <c r="N1195" s="786"/>
      <c r="O1195" s="28"/>
      <c r="P1195" s="28"/>
    </row>
    <row r="1196" spans="2:16" ht="14.25" customHeight="1" x14ac:dyDescent="0.15">
      <c r="B1196" s="28"/>
      <c r="C1196" s="29"/>
      <c r="D1196" s="31"/>
      <c r="E1196" s="29"/>
      <c r="H1196" s="786"/>
      <c r="I1196" s="28"/>
      <c r="J1196" s="39"/>
      <c r="K1196" s="39"/>
      <c r="L1196" s="786"/>
      <c r="N1196" s="786"/>
      <c r="O1196" s="28"/>
      <c r="P1196" s="28"/>
    </row>
    <row r="1197" spans="2:16" ht="14.25" customHeight="1" x14ac:dyDescent="0.15">
      <c r="B1197" s="28"/>
      <c r="C1197" s="29"/>
      <c r="D1197" s="31"/>
      <c r="E1197" s="29"/>
      <c r="H1197" s="786"/>
      <c r="I1197" s="28"/>
      <c r="J1197" s="39"/>
      <c r="K1197" s="39"/>
      <c r="L1197" s="786"/>
      <c r="N1197" s="786"/>
      <c r="O1197" s="28"/>
      <c r="P1197" s="28"/>
    </row>
    <row r="1198" spans="2:16" ht="14.25" customHeight="1" x14ac:dyDescent="0.15">
      <c r="B1198" s="28"/>
      <c r="C1198" s="29"/>
      <c r="D1198" s="31"/>
      <c r="E1198" s="29"/>
      <c r="H1198" s="786"/>
      <c r="I1198" s="28"/>
      <c r="J1198" s="39"/>
      <c r="K1198" s="39"/>
      <c r="L1198" s="786"/>
      <c r="N1198" s="786"/>
      <c r="O1198" s="28"/>
      <c r="P1198" s="28"/>
    </row>
    <row r="1199" spans="2:16" ht="14.25" customHeight="1" x14ac:dyDescent="0.15">
      <c r="B1199" s="28"/>
      <c r="C1199" s="29"/>
      <c r="D1199" s="31"/>
      <c r="E1199" s="29"/>
      <c r="H1199" s="786"/>
      <c r="I1199" s="28"/>
      <c r="J1199" s="39"/>
      <c r="K1199" s="39"/>
      <c r="L1199" s="786"/>
      <c r="N1199" s="786"/>
      <c r="O1199" s="28"/>
      <c r="P1199" s="28"/>
    </row>
    <row r="1200" spans="2:16" ht="14.25" customHeight="1" x14ac:dyDescent="0.15">
      <c r="B1200" s="28"/>
      <c r="C1200" s="29"/>
      <c r="D1200" s="31"/>
      <c r="E1200" s="29"/>
      <c r="H1200" s="786"/>
      <c r="I1200" s="28"/>
      <c r="J1200" s="39"/>
      <c r="K1200" s="39"/>
      <c r="L1200" s="786"/>
      <c r="N1200" s="786"/>
      <c r="O1200" s="28"/>
      <c r="P1200" s="28"/>
    </row>
    <row r="1201" spans="2:16" ht="14.25" customHeight="1" x14ac:dyDescent="0.15">
      <c r="B1201" s="28"/>
      <c r="C1201" s="29"/>
      <c r="D1201" s="31"/>
      <c r="E1201" s="29"/>
      <c r="H1201" s="786"/>
      <c r="I1201" s="28"/>
      <c r="J1201" s="39"/>
      <c r="K1201" s="39"/>
      <c r="L1201" s="786"/>
      <c r="N1201" s="786"/>
      <c r="O1201" s="28"/>
      <c r="P1201" s="28"/>
    </row>
    <row r="1202" spans="2:16" ht="14.25" customHeight="1" x14ac:dyDescent="0.15">
      <c r="B1202" s="28"/>
      <c r="C1202" s="29"/>
      <c r="D1202" s="31"/>
      <c r="E1202" s="29"/>
      <c r="H1202" s="786"/>
      <c r="I1202" s="28"/>
      <c r="J1202" s="39"/>
      <c r="K1202" s="39"/>
      <c r="L1202" s="786"/>
      <c r="N1202" s="786"/>
      <c r="O1202" s="28"/>
      <c r="P1202" s="28"/>
    </row>
    <row r="1203" spans="2:16" ht="14.25" customHeight="1" x14ac:dyDescent="0.15">
      <c r="B1203" s="28"/>
      <c r="C1203" s="29"/>
      <c r="D1203" s="31"/>
      <c r="E1203" s="29"/>
      <c r="H1203" s="786"/>
      <c r="I1203" s="28"/>
      <c r="J1203" s="39"/>
      <c r="K1203" s="39"/>
      <c r="L1203" s="786"/>
      <c r="N1203" s="786"/>
      <c r="O1203" s="28"/>
      <c r="P1203" s="28"/>
    </row>
    <row r="1204" spans="2:16" ht="14.25" customHeight="1" x14ac:dyDescent="0.15">
      <c r="B1204" s="28"/>
      <c r="C1204" s="29"/>
      <c r="D1204" s="31"/>
      <c r="E1204" s="29"/>
      <c r="H1204" s="786"/>
      <c r="I1204" s="28"/>
      <c r="J1204" s="39"/>
      <c r="K1204" s="39"/>
      <c r="L1204" s="786"/>
      <c r="N1204" s="786"/>
      <c r="O1204" s="28"/>
      <c r="P1204" s="28"/>
    </row>
    <row r="1205" spans="2:16" ht="14.25" customHeight="1" x14ac:dyDescent="0.15">
      <c r="B1205" s="28"/>
      <c r="C1205" s="29"/>
      <c r="D1205" s="31"/>
      <c r="E1205" s="29"/>
      <c r="H1205" s="786"/>
      <c r="I1205" s="28"/>
      <c r="J1205" s="39"/>
      <c r="K1205" s="39"/>
      <c r="L1205" s="786"/>
      <c r="N1205" s="786"/>
      <c r="O1205" s="28"/>
      <c r="P1205" s="28"/>
    </row>
    <row r="1206" spans="2:16" ht="14.25" customHeight="1" x14ac:dyDescent="0.15">
      <c r="B1206" s="28"/>
      <c r="C1206" s="29"/>
      <c r="D1206" s="31"/>
      <c r="E1206" s="29"/>
      <c r="H1206" s="786"/>
      <c r="I1206" s="28"/>
      <c r="J1206" s="39"/>
      <c r="K1206" s="39"/>
      <c r="L1206" s="786"/>
      <c r="N1206" s="786"/>
      <c r="O1206" s="28"/>
      <c r="P1206" s="28"/>
    </row>
    <row r="1207" spans="2:16" ht="14.25" customHeight="1" x14ac:dyDescent="0.15">
      <c r="B1207" s="28"/>
      <c r="C1207" s="29"/>
      <c r="D1207" s="31"/>
      <c r="E1207" s="29"/>
      <c r="H1207" s="786"/>
      <c r="I1207" s="28"/>
      <c r="J1207" s="39"/>
      <c r="K1207" s="39"/>
      <c r="L1207" s="786"/>
      <c r="N1207" s="786"/>
      <c r="O1207" s="28"/>
      <c r="P1207" s="28"/>
    </row>
    <row r="1208" spans="2:16" ht="14.25" customHeight="1" x14ac:dyDescent="0.15">
      <c r="B1208" s="28"/>
      <c r="C1208" s="29"/>
      <c r="D1208" s="31"/>
      <c r="E1208" s="29"/>
      <c r="H1208" s="786"/>
      <c r="I1208" s="28"/>
      <c r="J1208" s="39"/>
      <c r="K1208" s="39"/>
      <c r="L1208" s="786"/>
      <c r="N1208" s="786"/>
      <c r="O1208" s="28"/>
      <c r="P1208" s="28"/>
    </row>
    <row r="1209" spans="2:16" ht="14.25" customHeight="1" x14ac:dyDescent="0.15">
      <c r="B1209" s="28"/>
      <c r="C1209" s="29"/>
      <c r="D1209" s="31"/>
      <c r="E1209" s="29"/>
      <c r="H1209" s="786"/>
      <c r="I1209" s="28"/>
      <c r="J1209" s="39"/>
      <c r="K1209" s="39"/>
      <c r="L1209" s="786"/>
      <c r="N1209" s="786"/>
      <c r="O1209" s="28"/>
      <c r="P1209" s="28"/>
    </row>
    <row r="1210" spans="2:16" ht="14.25" customHeight="1" x14ac:dyDescent="0.15">
      <c r="B1210" s="28"/>
      <c r="C1210" s="29"/>
      <c r="D1210" s="31"/>
      <c r="E1210" s="29"/>
      <c r="H1210" s="786"/>
      <c r="I1210" s="28"/>
      <c r="J1210" s="39"/>
      <c r="K1210" s="39"/>
      <c r="L1210" s="786"/>
      <c r="N1210" s="786"/>
      <c r="O1210" s="28"/>
      <c r="P1210" s="28"/>
    </row>
    <row r="1211" spans="2:16" ht="14.25" customHeight="1" x14ac:dyDescent="0.15">
      <c r="B1211" s="28"/>
      <c r="C1211" s="29"/>
      <c r="D1211" s="31"/>
      <c r="E1211" s="29"/>
      <c r="H1211" s="786"/>
      <c r="I1211" s="28"/>
      <c r="J1211" s="39"/>
      <c r="K1211" s="39"/>
      <c r="L1211" s="786"/>
      <c r="N1211" s="786"/>
      <c r="O1211" s="28"/>
      <c r="P1211" s="28"/>
    </row>
    <row r="1212" spans="2:16" ht="14.25" customHeight="1" x14ac:dyDescent="0.15">
      <c r="B1212" s="28"/>
      <c r="C1212" s="29"/>
      <c r="D1212" s="31"/>
      <c r="E1212" s="29"/>
      <c r="H1212" s="786"/>
      <c r="I1212" s="28"/>
      <c r="J1212" s="39"/>
      <c r="K1212" s="39"/>
      <c r="L1212" s="786"/>
      <c r="N1212" s="786"/>
      <c r="O1212" s="28"/>
      <c r="P1212" s="28"/>
    </row>
    <row r="1213" spans="2:16" ht="14.25" customHeight="1" x14ac:dyDescent="0.15">
      <c r="B1213" s="28"/>
      <c r="C1213" s="29"/>
      <c r="D1213" s="31"/>
      <c r="E1213" s="29"/>
      <c r="H1213" s="786"/>
      <c r="I1213" s="28"/>
      <c r="J1213" s="39"/>
      <c r="K1213" s="39"/>
      <c r="L1213" s="786"/>
      <c r="N1213" s="786"/>
      <c r="O1213" s="28"/>
      <c r="P1213" s="28"/>
    </row>
    <row r="1214" spans="2:16" ht="14.25" customHeight="1" x14ac:dyDescent="0.15">
      <c r="B1214" s="28"/>
      <c r="C1214" s="29"/>
      <c r="D1214" s="31"/>
      <c r="E1214" s="29"/>
      <c r="H1214" s="786"/>
      <c r="I1214" s="28"/>
      <c r="J1214" s="39"/>
      <c r="K1214" s="39"/>
      <c r="L1214" s="786"/>
      <c r="N1214" s="786"/>
      <c r="O1214" s="28"/>
      <c r="P1214" s="28"/>
    </row>
    <row r="1215" spans="2:16" ht="14.25" customHeight="1" x14ac:dyDescent="0.15">
      <c r="B1215" s="28"/>
      <c r="C1215" s="29"/>
      <c r="D1215" s="31"/>
      <c r="E1215" s="29"/>
      <c r="H1215" s="786"/>
      <c r="I1215" s="28"/>
      <c r="J1215" s="39"/>
      <c r="K1215" s="39"/>
      <c r="L1215" s="786"/>
      <c r="N1215" s="786"/>
      <c r="O1215" s="28"/>
      <c r="P1215" s="28"/>
    </row>
    <row r="1216" spans="2:16" ht="14.25" customHeight="1" x14ac:dyDescent="0.15">
      <c r="B1216" s="28"/>
      <c r="C1216" s="29"/>
      <c r="D1216" s="31"/>
      <c r="E1216" s="29"/>
      <c r="H1216" s="786"/>
      <c r="I1216" s="28"/>
      <c r="J1216" s="39"/>
      <c r="K1216" s="39"/>
      <c r="L1216" s="786"/>
      <c r="N1216" s="786"/>
      <c r="O1216" s="28"/>
      <c r="P1216" s="28"/>
    </row>
    <row r="1217" spans="2:16" ht="14.25" customHeight="1" x14ac:dyDescent="0.15">
      <c r="B1217" s="28"/>
      <c r="C1217" s="29"/>
      <c r="D1217" s="31"/>
      <c r="E1217" s="29"/>
      <c r="H1217" s="786"/>
      <c r="I1217" s="28"/>
      <c r="J1217" s="39"/>
      <c r="K1217" s="39"/>
      <c r="L1217" s="786"/>
      <c r="N1217" s="786"/>
      <c r="O1217" s="28"/>
      <c r="P1217" s="28"/>
    </row>
    <row r="1218" spans="2:16" ht="14.25" customHeight="1" x14ac:dyDescent="0.15">
      <c r="B1218" s="28"/>
      <c r="C1218" s="29"/>
      <c r="D1218" s="31"/>
      <c r="E1218" s="29"/>
      <c r="H1218" s="786"/>
      <c r="I1218" s="28"/>
      <c r="J1218" s="39"/>
      <c r="K1218" s="39"/>
      <c r="L1218" s="786"/>
      <c r="N1218" s="786"/>
      <c r="O1218" s="28"/>
      <c r="P1218" s="28"/>
    </row>
    <row r="1219" spans="2:16" ht="14.25" customHeight="1" x14ac:dyDescent="0.15">
      <c r="B1219" s="28"/>
      <c r="C1219" s="29"/>
      <c r="D1219" s="31"/>
      <c r="E1219" s="29"/>
      <c r="H1219" s="786"/>
      <c r="I1219" s="28"/>
      <c r="J1219" s="39"/>
      <c r="K1219" s="39"/>
      <c r="L1219" s="786"/>
      <c r="N1219" s="786"/>
      <c r="O1219" s="28"/>
      <c r="P1219" s="28"/>
    </row>
    <row r="1220" spans="2:16" ht="14.25" customHeight="1" x14ac:dyDescent="0.15">
      <c r="B1220" s="28"/>
      <c r="C1220" s="29"/>
      <c r="D1220" s="31"/>
      <c r="E1220" s="29"/>
      <c r="H1220" s="786"/>
      <c r="I1220" s="28"/>
      <c r="J1220" s="39"/>
      <c r="K1220" s="39"/>
      <c r="L1220" s="786"/>
      <c r="N1220" s="786"/>
      <c r="O1220" s="28"/>
      <c r="P1220" s="28"/>
    </row>
    <row r="1221" spans="2:16" ht="14.25" customHeight="1" x14ac:dyDescent="0.15">
      <c r="B1221" s="28"/>
      <c r="C1221" s="29"/>
      <c r="D1221" s="31"/>
      <c r="E1221" s="29"/>
      <c r="H1221" s="786"/>
      <c r="I1221" s="28"/>
      <c r="J1221" s="39"/>
      <c r="K1221" s="39"/>
      <c r="L1221" s="786"/>
      <c r="N1221" s="786"/>
      <c r="O1221" s="28"/>
      <c r="P1221" s="28"/>
    </row>
    <row r="1222" spans="2:16" ht="14.25" customHeight="1" x14ac:dyDescent="0.15">
      <c r="B1222" s="28"/>
      <c r="C1222" s="29"/>
      <c r="D1222" s="31"/>
      <c r="E1222" s="29"/>
      <c r="H1222" s="786"/>
      <c r="I1222" s="28"/>
      <c r="J1222" s="39"/>
      <c r="K1222" s="39"/>
      <c r="L1222" s="786"/>
      <c r="N1222" s="786"/>
      <c r="O1222" s="28"/>
      <c r="P1222" s="28"/>
    </row>
    <row r="1223" spans="2:16" ht="14.25" customHeight="1" x14ac:dyDescent="0.15">
      <c r="B1223" s="28"/>
      <c r="C1223" s="29"/>
      <c r="D1223" s="31"/>
      <c r="E1223" s="29"/>
      <c r="H1223" s="786"/>
      <c r="I1223" s="28"/>
      <c r="J1223" s="39"/>
      <c r="K1223" s="39"/>
      <c r="L1223" s="786"/>
      <c r="N1223" s="786"/>
      <c r="O1223" s="28"/>
      <c r="P1223" s="28"/>
    </row>
    <row r="1224" spans="2:16" ht="14.25" customHeight="1" x14ac:dyDescent="0.15">
      <c r="B1224" s="28"/>
      <c r="C1224" s="29"/>
      <c r="D1224" s="31"/>
      <c r="E1224" s="29"/>
      <c r="H1224" s="786"/>
      <c r="I1224" s="28"/>
      <c r="J1224" s="39"/>
      <c r="K1224" s="39"/>
      <c r="L1224" s="786"/>
      <c r="N1224" s="786"/>
      <c r="O1224" s="28"/>
      <c r="P1224" s="28"/>
    </row>
    <row r="1225" spans="2:16" ht="14.25" customHeight="1" x14ac:dyDescent="0.15">
      <c r="B1225" s="28"/>
      <c r="C1225" s="29"/>
      <c r="D1225" s="31"/>
      <c r="E1225" s="29"/>
      <c r="H1225" s="786"/>
      <c r="I1225" s="28"/>
      <c r="J1225" s="39"/>
      <c r="K1225" s="39"/>
      <c r="L1225" s="786"/>
      <c r="N1225" s="786"/>
      <c r="O1225" s="28"/>
      <c r="P1225" s="28"/>
    </row>
    <row r="1226" spans="2:16" ht="14.25" customHeight="1" x14ac:dyDescent="0.15">
      <c r="B1226" s="28"/>
      <c r="C1226" s="29"/>
      <c r="D1226" s="31"/>
      <c r="E1226" s="29"/>
      <c r="H1226" s="786"/>
      <c r="I1226" s="28"/>
      <c r="J1226" s="39"/>
      <c r="K1226" s="39"/>
      <c r="L1226" s="786"/>
      <c r="N1226" s="786"/>
      <c r="O1226" s="28"/>
      <c r="P1226" s="28"/>
    </row>
    <row r="1227" spans="2:16" ht="14.25" customHeight="1" x14ac:dyDescent="0.15">
      <c r="B1227" s="28"/>
      <c r="C1227" s="29"/>
      <c r="D1227" s="31"/>
      <c r="E1227" s="29"/>
      <c r="H1227" s="786"/>
      <c r="I1227" s="28"/>
      <c r="J1227" s="39"/>
      <c r="K1227" s="39"/>
      <c r="L1227" s="786"/>
      <c r="N1227" s="786"/>
      <c r="O1227" s="28"/>
      <c r="P1227" s="28"/>
    </row>
    <row r="1228" spans="2:16" ht="14.25" customHeight="1" x14ac:dyDescent="0.15">
      <c r="B1228" s="28"/>
      <c r="C1228" s="29"/>
      <c r="D1228" s="31"/>
      <c r="E1228" s="29"/>
      <c r="H1228" s="786"/>
      <c r="I1228" s="28"/>
      <c r="J1228" s="39"/>
      <c r="K1228" s="39"/>
      <c r="L1228" s="786"/>
      <c r="N1228" s="786"/>
      <c r="O1228" s="28"/>
      <c r="P1228" s="28"/>
    </row>
    <row r="1229" spans="2:16" ht="14.25" customHeight="1" x14ac:dyDescent="0.15">
      <c r="B1229" s="28"/>
      <c r="C1229" s="29"/>
      <c r="D1229" s="31"/>
      <c r="E1229" s="29"/>
      <c r="H1229" s="786"/>
      <c r="I1229" s="28"/>
      <c r="J1229" s="39"/>
      <c r="K1229" s="39"/>
      <c r="L1229" s="786"/>
      <c r="N1229" s="786"/>
      <c r="O1229" s="28"/>
      <c r="P1229" s="28"/>
    </row>
    <row r="1230" spans="2:16" ht="14.25" customHeight="1" x14ac:dyDescent="0.15">
      <c r="B1230" s="28"/>
      <c r="C1230" s="29"/>
      <c r="D1230" s="31"/>
      <c r="E1230" s="29"/>
      <c r="H1230" s="786"/>
      <c r="I1230" s="28"/>
      <c r="J1230" s="39"/>
      <c r="K1230" s="39"/>
      <c r="L1230" s="786"/>
      <c r="N1230" s="786"/>
      <c r="O1230" s="28"/>
      <c r="P1230" s="28"/>
    </row>
    <row r="1231" spans="2:16" ht="14.25" customHeight="1" x14ac:dyDescent="0.15">
      <c r="B1231" s="28"/>
      <c r="C1231" s="29"/>
      <c r="D1231" s="31"/>
      <c r="E1231" s="29"/>
      <c r="H1231" s="786"/>
      <c r="I1231" s="28"/>
      <c r="J1231" s="39"/>
      <c r="K1231" s="39"/>
      <c r="L1231" s="786"/>
      <c r="N1231" s="786"/>
      <c r="O1231" s="28"/>
      <c r="P1231" s="28"/>
    </row>
    <row r="1232" spans="2:16" ht="14.25" customHeight="1" x14ac:dyDescent="0.15">
      <c r="B1232" s="28"/>
      <c r="C1232" s="29"/>
      <c r="D1232" s="31"/>
      <c r="E1232" s="29"/>
      <c r="H1232" s="786"/>
      <c r="I1232" s="28"/>
      <c r="J1232" s="39"/>
      <c r="K1232" s="39"/>
      <c r="L1232" s="786"/>
      <c r="N1232" s="786"/>
      <c r="O1232" s="28"/>
      <c r="P1232" s="28"/>
    </row>
    <row r="1233" spans="2:16" ht="14.25" customHeight="1" x14ac:dyDescent="0.15">
      <c r="B1233" s="28"/>
      <c r="C1233" s="29"/>
      <c r="D1233" s="31"/>
      <c r="E1233" s="29"/>
      <c r="H1233" s="786"/>
      <c r="I1233" s="28"/>
      <c r="J1233" s="39"/>
      <c r="K1233" s="39"/>
      <c r="L1233" s="786"/>
      <c r="N1233" s="786"/>
      <c r="O1233" s="28"/>
      <c r="P1233" s="28"/>
    </row>
    <row r="1234" spans="2:16" ht="14.25" customHeight="1" x14ac:dyDescent="0.15">
      <c r="B1234" s="28"/>
      <c r="C1234" s="29"/>
      <c r="D1234" s="31"/>
      <c r="E1234" s="29"/>
      <c r="H1234" s="786"/>
      <c r="I1234" s="28"/>
      <c r="J1234" s="39"/>
      <c r="K1234" s="39"/>
      <c r="L1234" s="786"/>
      <c r="N1234" s="786"/>
      <c r="O1234" s="28"/>
      <c r="P1234" s="28"/>
    </row>
    <row r="1235" spans="2:16" ht="14.25" customHeight="1" x14ac:dyDescent="0.15">
      <c r="B1235" s="28"/>
      <c r="C1235" s="29"/>
      <c r="D1235" s="31"/>
      <c r="E1235" s="29"/>
      <c r="H1235" s="786"/>
      <c r="I1235" s="28"/>
      <c r="J1235" s="39"/>
      <c r="K1235" s="39"/>
      <c r="L1235" s="786"/>
      <c r="N1235" s="786"/>
      <c r="O1235" s="28"/>
      <c r="P1235" s="28"/>
    </row>
    <row r="1236" spans="2:16" ht="14.25" customHeight="1" x14ac:dyDescent="0.15">
      <c r="B1236" s="28"/>
      <c r="C1236" s="29"/>
      <c r="D1236" s="31"/>
      <c r="E1236" s="29"/>
      <c r="H1236" s="786"/>
      <c r="I1236" s="28"/>
      <c r="J1236" s="39"/>
      <c r="K1236" s="39"/>
      <c r="L1236" s="786"/>
      <c r="N1236" s="786"/>
      <c r="O1236" s="28"/>
      <c r="P1236" s="28"/>
    </row>
    <row r="1237" spans="2:16" ht="14.25" customHeight="1" x14ac:dyDescent="0.15">
      <c r="B1237" s="28"/>
      <c r="C1237" s="29"/>
      <c r="D1237" s="31"/>
      <c r="E1237" s="29"/>
      <c r="H1237" s="786"/>
      <c r="I1237" s="28"/>
      <c r="J1237" s="39"/>
      <c r="K1237" s="39"/>
      <c r="L1237" s="786"/>
      <c r="N1237" s="786"/>
      <c r="O1237" s="28"/>
      <c r="P1237" s="28"/>
    </row>
    <row r="1238" spans="2:16" ht="14.25" customHeight="1" x14ac:dyDescent="0.15">
      <c r="B1238" s="28"/>
      <c r="C1238" s="29"/>
      <c r="D1238" s="31"/>
      <c r="E1238" s="29"/>
      <c r="H1238" s="786"/>
      <c r="I1238" s="28"/>
      <c r="J1238" s="39"/>
      <c r="K1238" s="39"/>
      <c r="L1238" s="786"/>
      <c r="N1238" s="786"/>
      <c r="O1238" s="28"/>
      <c r="P1238" s="28"/>
    </row>
    <row r="1239" spans="2:16" ht="14.25" customHeight="1" x14ac:dyDescent="0.15">
      <c r="B1239" s="28"/>
      <c r="C1239" s="29"/>
      <c r="D1239" s="31"/>
      <c r="E1239" s="29"/>
      <c r="H1239" s="786"/>
      <c r="I1239" s="28"/>
      <c r="J1239" s="39"/>
      <c r="K1239" s="39"/>
      <c r="L1239" s="786"/>
      <c r="N1239" s="786"/>
      <c r="O1239" s="28"/>
      <c r="P1239" s="28"/>
    </row>
    <row r="1240" spans="2:16" ht="14.25" customHeight="1" x14ac:dyDescent="0.15">
      <c r="B1240" s="28"/>
      <c r="C1240" s="29"/>
      <c r="D1240" s="31"/>
      <c r="E1240" s="29"/>
      <c r="H1240" s="786"/>
      <c r="I1240" s="28"/>
      <c r="J1240" s="39"/>
      <c r="K1240" s="39"/>
      <c r="L1240" s="786"/>
      <c r="N1240" s="786"/>
      <c r="O1240" s="28"/>
      <c r="P1240" s="28"/>
    </row>
    <row r="1241" spans="2:16" ht="14.25" customHeight="1" x14ac:dyDescent="0.15">
      <c r="B1241" s="28"/>
      <c r="C1241" s="29"/>
      <c r="D1241" s="31"/>
      <c r="E1241" s="29"/>
      <c r="H1241" s="786"/>
      <c r="I1241" s="28"/>
      <c r="J1241" s="39"/>
      <c r="K1241" s="39"/>
      <c r="L1241" s="786"/>
      <c r="N1241" s="786"/>
      <c r="O1241" s="28"/>
      <c r="P1241" s="28"/>
    </row>
    <row r="1242" spans="2:16" ht="14.25" customHeight="1" x14ac:dyDescent="0.15">
      <c r="B1242" s="28"/>
      <c r="C1242" s="29"/>
      <c r="D1242" s="31"/>
      <c r="E1242" s="29"/>
      <c r="H1242" s="786"/>
      <c r="I1242" s="28"/>
      <c r="J1242" s="39"/>
      <c r="K1242" s="39"/>
      <c r="L1242" s="786"/>
      <c r="N1242" s="786"/>
      <c r="O1242" s="28"/>
      <c r="P1242" s="28"/>
    </row>
    <row r="1243" spans="2:16" ht="14.25" customHeight="1" x14ac:dyDescent="0.15">
      <c r="B1243" s="28"/>
      <c r="C1243" s="29"/>
      <c r="D1243" s="31"/>
      <c r="E1243" s="29"/>
      <c r="H1243" s="786"/>
      <c r="I1243" s="28"/>
      <c r="J1243" s="39"/>
      <c r="K1243" s="39"/>
      <c r="L1243" s="786"/>
      <c r="N1243" s="786"/>
      <c r="O1243" s="28"/>
      <c r="P1243" s="28"/>
    </row>
    <row r="1244" spans="2:16" ht="14.25" customHeight="1" x14ac:dyDescent="0.15">
      <c r="B1244" s="28"/>
      <c r="C1244" s="29"/>
      <c r="D1244" s="31"/>
      <c r="E1244" s="29"/>
      <c r="H1244" s="786"/>
      <c r="I1244" s="28"/>
      <c r="J1244" s="39"/>
      <c r="K1244" s="39"/>
      <c r="L1244" s="786"/>
      <c r="N1244" s="786"/>
      <c r="O1244" s="28"/>
      <c r="P1244" s="28"/>
    </row>
    <row r="1245" spans="2:16" ht="14.25" customHeight="1" x14ac:dyDescent="0.15">
      <c r="B1245" s="28"/>
      <c r="C1245" s="29"/>
      <c r="D1245" s="31"/>
      <c r="E1245" s="29"/>
      <c r="H1245" s="786"/>
      <c r="I1245" s="28"/>
      <c r="J1245" s="39"/>
      <c r="K1245" s="39"/>
      <c r="L1245" s="786"/>
      <c r="N1245" s="786"/>
      <c r="O1245" s="28"/>
      <c r="P1245" s="28"/>
    </row>
    <row r="1246" spans="2:16" ht="14.25" customHeight="1" x14ac:dyDescent="0.15">
      <c r="B1246" s="28"/>
      <c r="C1246" s="29"/>
      <c r="D1246" s="31"/>
      <c r="E1246" s="29"/>
      <c r="H1246" s="786"/>
      <c r="I1246" s="28"/>
      <c r="J1246" s="39"/>
      <c r="K1246" s="39"/>
      <c r="L1246" s="786"/>
      <c r="N1246" s="786"/>
      <c r="O1246" s="28"/>
      <c r="P1246" s="28"/>
    </row>
    <row r="1247" spans="2:16" ht="14.25" customHeight="1" x14ac:dyDescent="0.15">
      <c r="B1247" s="28"/>
      <c r="C1247" s="29"/>
      <c r="D1247" s="31"/>
      <c r="E1247" s="29"/>
      <c r="H1247" s="786"/>
      <c r="I1247" s="28"/>
      <c r="J1247" s="39"/>
      <c r="K1247" s="39"/>
      <c r="L1247" s="786"/>
      <c r="N1247" s="786"/>
      <c r="O1247" s="28"/>
      <c r="P1247" s="28"/>
    </row>
    <row r="1248" spans="2:16" ht="14.25" customHeight="1" x14ac:dyDescent="0.15">
      <c r="B1248" s="28"/>
      <c r="C1248" s="29"/>
      <c r="D1248" s="31"/>
      <c r="E1248" s="29"/>
      <c r="H1248" s="786"/>
      <c r="I1248" s="28"/>
      <c r="J1248" s="39"/>
      <c r="K1248" s="39"/>
      <c r="L1248" s="786"/>
      <c r="N1248" s="786"/>
      <c r="O1248" s="28"/>
      <c r="P1248" s="28"/>
    </row>
    <row r="1249" spans="2:16" ht="14.25" customHeight="1" x14ac:dyDescent="0.15">
      <c r="B1249" s="28"/>
      <c r="C1249" s="29"/>
      <c r="D1249" s="31"/>
      <c r="E1249" s="29"/>
      <c r="H1249" s="786"/>
      <c r="I1249" s="28"/>
      <c r="J1249" s="39"/>
      <c r="K1249" s="39"/>
      <c r="L1249" s="786"/>
      <c r="N1249" s="786"/>
      <c r="O1249" s="28"/>
      <c r="P1249" s="28"/>
    </row>
    <row r="1250" spans="2:16" ht="14.25" customHeight="1" x14ac:dyDescent="0.15">
      <c r="B1250" s="28"/>
      <c r="C1250" s="29"/>
      <c r="D1250" s="31"/>
      <c r="E1250" s="29"/>
      <c r="H1250" s="786"/>
      <c r="I1250" s="28"/>
      <c r="J1250" s="39"/>
      <c r="K1250" s="39"/>
      <c r="L1250" s="786"/>
      <c r="N1250" s="786"/>
      <c r="O1250" s="28"/>
      <c r="P1250" s="28"/>
    </row>
    <row r="1251" spans="2:16" ht="14.25" customHeight="1" x14ac:dyDescent="0.15">
      <c r="B1251" s="28"/>
      <c r="C1251" s="29"/>
      <c r="D1251" s="31"/>
      <c r="E1251" s="29"/>
      <c r="H1251" s="786"/>
      <c r="I1251" s="28"/>
      <c r="J1251" s="39"/>
      <c r="K1251" s="39"/>
      <c r="L1251" s="786"/>
      <c r="N1251" s="786"/>
      <c r="O1251" s="28"/>
      <c r="P1251" s="28"/>
    </row>
    <row r="1252" spans="2:16" ht="14.25" customHeight="1" x14ac:dyDescent="0.15">
      <c r="B1252" s="28"/>
      <c r="C1252" s="29"/>
      <c r="D1252" s="31"/>
      <c r="E1252" s="29"/>
      <c r="H1252" s="786"/>
      <c r="I1252" s="28"/>
      <c r="J1252" s="39"/>
      <c r="K1252" s="39"/>
      <c r="L1252" s="786"/>
      <c r="N1252" s="786"/>
      <c r="O1252" s="28"/>
      <c r="P1252" s="28"/>
    </row>
    <row r="1253" spans="2:16" ht="14.25" customHeight="1" x14ac:dyDescent="0.15">
      <c r="B1253" s="28"/>
      <c r="C1253" s="29"/>
      <c r="D1253" s="31"/>
      <c r="E1253" s="29"/>
      <c r="H1253" s="786"/>
      <c r="I1253" s="28"/>
      <c r="J1253" s="39"/>
      <c r="K1253" s="39"/>
      <c r="L1253" s="786"/>
      <c r="N1253" s="786"/>
      <c r="O1253" s="28"/>
      <c r="P1253" s="28"/>
    </row>
    <row r="1254" spans="2:16" ht="14.25" customHeight="1" x14ac:dyDescent="0.15">
      <c r="B1254" s="28"/>
      <c r="C1254" s="29"/>
      <c r="D1254" s="31"/>
      <c r="E1254" s="29"/>
      <c r="H1254" s="786"/>
      <c r="I1254" s="28"/>
      <c r="J1254" s="39"/>
      <c r="K1254" s="39"/>
      <c r="L1254" s="786"/>
      <c r="N1254" s="786"/>
      <c r="O1254" s="28"/>
      <c r="P1254" s="28"/>
    </row>
    <row r="1255" spans="2:16" ht="14.25" customHeight="1" x14ac:dyDescent="0.15">
      <c r="B1255" s="28"/>
      <c r="C1255" s="29"/>
      <c r="D1255" s="31"/>
      <c r="E1255" s="29"/>
      <c r="H1255" s="786"/>
      <c r="I1255" s="28"/>
      <c r="J1255" s="39"/>
      <c r="K1255" s="39"/>
      <c r="L1255" s="786"/>
      <c r="N1255" s="786"/>
      <c r="O1255" s="28"/>
      <c r="P1255" s="28"/>
    </row>
    <row r="1256" spans="2:16" ht="14.25" customHeight="1" x14ac:dyDescent="0.15">
      <c r="B1256" s="28"/>
      <c r="C1256" s="29"/>
      <c r="D1256" s="31"/>
      <c r="E1256" s="29"/>
      <c r="H1256" s="786"/>
      <c r="I1256" s="28"/>
      <c r="J1256" s="39"/>
      <c r="K1256" s="39"/>
      <c r="L1256" s="786"/>
      <c r="N1256" s="786"/>
      <c r="O1256" s="28"/>
      <c r="P1256" s="28"/>
    </row>
    <row r="1257" spans="2:16" ht="14.25" customHeight="1" x14ac:dyDescent="0.15">
      <c r="B1257" s="28"/>
      <c r="C1257" s="29"/>
      <c r="D1257" s="31"/>
      <c r="E1257" s="29"/>
      <c r="H1257" s="786"/>
      <c r="I1257" s="28"/>
      <c r="J1257" s="39"/>
      <c r="K1257" s="39"/>
      <c r="L1257" s="786"/>
      <c r="N1257" s="786"/>
      <c r="O1257" s="28"/>
      <c r="P1257" s="28"/>
    </row>
    <row r="1258" spans="2:16" ht="14.25" customHeight="1" x14ac:dyDescent="0.15">
      <c r="B1258" s="28"/>
      <c r="C1258" s="29"/>
      <c r="D1258" s="31"/>
      <c r="E1258" s="29"/>
      <c r="H1258" s="786"/>
      <c r="I1258" s="28"/>
      <c r="J1258" s="39"/>
      <c r="K1258" s="39"/>
      <c r="L1258" s="786"/>
      <c r="N1258" s="786"/>
      <c r="O1258" s="28"/>
      <c r="P1258" s="28"/>
    </row>
    <row r="1259" spans="2:16" ht="14.25" customHeight="1" x14ac:dyDescent="0.15">
      <c r="B1259" s="28"/>
      <c r="C1259" s="29"/>
      <c r="D1259" s="31"/>
      <c r="E1259" s="29"/>
      <c r="H1259" s="786"/>
      <c r="I1259" s="28"/>
      <c r="J1259" s="39"/>
      <c r="K1259" s="39"/>
      <c r="L1259" s="786"/>
      <c r="N1259" s="786"/>
      <c r="O1259" s="28"/>
      <c r="P1259" s="28"/>
    </row>
    <row r="1260" spans="2:16" ht="14.25" customHeight="1" x14ac:dyDescent="0.15">
      <c r="B1260" s="28"/>
      <c r="C1260" s="29"/>
      <c r="D1260" s="31"/>
      <c r="E1260" s="29"/>
      <c r="H1260" s="786"/>
      <c r="I1260" s="28"/>
      <c r="J1260" s="39"/>
      <c r="K1260" s="39"/>
      <c r="L1260" s="786"/>
      <c r="N1260" s="786"/>
      <c r="O1260" s="28"/>
      <c r="P1260" s="28"/>
    </row>
    <row r="1261" spans="2:16" ht="14.25" customHeight="1" x14ac:dyDescent="0.15">
      <c r="B1261" s="28"/>
      <c r="C1261" s="29"/>
      <c r="D1261" s="31"/>
      <c r="E1261" s="29"/>
      <c r="H1261" s="786"/>
      <c r="I1261" s="28"/>
      <c r="J1261" s="39"/>
      <c r="K1261" s="39"/>
      <c r="L1261" s="786"/>
      <c r="N1261" s="786"/>
      <c r="O1261" s="28"/>
      <c r="P1261" s="28"/>
    </row>
    <row r="1262" spans="2:16" ht="14.25" customHeight="1" x14ac:dyDescent="0.15">
      <c r="B1262" s="28"/>
      <c r="C1262" s="29"/>
      <c r="D1262" s="31"/>
      <c r="E1262" s="29"/>
      <c r="H1262" s="786"/>
      <c r="I1262" s="28"/>
      <c r="J1262" s="39"/>
      <c r="K1262" s="39"/>
      <c r="L1262" s="786"/>
      <c r="N1262" s="786"/>
      <c r="O1262" s="28"/>
      <c r="P1262" s="28"/>
    </row>
    <row r="1263" spans="2:16" ht="14.25" customHeight="1" x14ac:dyDescent="0.15">
      <c r="B1263" s="28"/>
      <c r="C1263" s="29"/>
      <c r="D1263" s="31"/>
      <c r="E1263" s="29"/>
      <c r="H1263" s="786"/>
      <c r="I1263" s="28"/>
      <c r="J1263" s="39"/>
      <c r="K1263" s="39"/>
      <c r="L1263" s="786"/>
      <c r="N1263" s="786"/>
      <c r="O1263" s="28"/>
      <c r="P1263" s="28"/>
    </row>
    <row r="1264" spans="2:16" ht="14.25" customHeight="1" x14ac:dyDescent="0.15">
      <c r="B1264" s="28"/>
      <c r="C1264" s="29"/>
      <c r="D1264" s="31"/>
      <c r="E1264" s="29"/>
      <c r="H1264" s="786"/>
      <c r="I1264" s="28"/>
      <c r="J1264" s="39"/>
      <c r="K1264" s="39"/>
      <c r="L1264" s="786"/>
      <c r="N1264" s="786"/>
      <c r="O1264" s="28"/>
      <c r="P1264" s="28"/>
    </row>
    <row r="1265" spans="2:16" ht="14.25" customHeight="1" x14ac:dyDescent="0.15">
      <c r="B1265" s="28"/>
      <c r="C1265" s="29"/>
      <c r="D1265" s="31"/>
      <c r="E1265" s="29"/>
      <c r="H1265" s="786"/>
      <c r="I1265" s="28"/>
      <c r="J1265" s="39"/>
      <c r="K1265" s="39"/>
      <c r="L1265" s="786"/>
      <c r="N1265" s="786"/>
      <c r="O1265" s="28"/>
      <c r="P1265" s="28"/>
    </row>
    <row r="1266" spans="2:16" ht="14.25" customHeight="1" x14ac:dyDescent="0.15">
      <c r="B1266" s="28"/>
      <c r="C1266" s="29"/>
      <c r="D1266" s="31"/>
      <c r="E1266" s="29"/>
      <c r="H1266" s="786"/>
      <c r="I1266" s="28"/>
      <c r="J1266" s="39"/>
      <c r="K1266" s="39"/>
      <c r="L1266" s="786"/>
      <c r="N1266" s="786"/>
      <c r="O1266" s="28"/>
      <c r="P1266" s="28"/>
    </row>
    <row r="1267" spans="2:16" ht="14.25" customHeight="1" x14ac:dyDescent="0.15">
      <c r="B1267" s="28"/>
      <c r="C1267" s="29"/>
      <c r="D1267" s="31"/>
      <c r="E1267" s="29"/>
      <c r="H1267" s="786"/>
      <c r="I1267" s="28"/>
      <c r="J1267" s="39"/>
      <c r="K1267" s="39"/>
      <c r="L1267" s="786"/>
      <c r="N1267" s="786"/>
      <c r="O1267" s="28"/>
      <c r="P1267" s="28"/>
    </row>
    <row r="1268" spans="2:16" ht="14.25" customHeight="1" x14ac:dyDescent="0.15">
      <c r="B1268" s="28"/>
      <c r="C1268" s="29"/>
      <c r="D1268" s="31"/>
      <c r="E1268" s="29"/>
      <c r="H1268" s="786"/>
      <c r="I1268" s="28"/>
      <c r="J1268" s="39"/>
      <c r="K1268" s="39"/>
      <c r="L1268" s="786"/>
      <c r="N1268" s="786"/>
      <c r="O1268" s="28"/>
      <c r="P1268" s="28"/>
    </row>
    <row r="1269" spans="2:16" ht="14.25" customHeight="1" x14ac:dyDescent="0.15">
      <c r="B1269" s="28"/>
      <c r="C1269" s="29"/>
      <c r="D1269" s="31"/>
      <c r="E1269" s="29"/>
      <c r="H1269" s="786"/>
      <c r="I1269" s="28"/>
      <c r="J1269" s="39"/>
      <c r="K1269" s="39"/>
      <c r="L1269" s="786"/>
      <c r="N1269" s="786"/>
      <c r="O1269" s="28"/>
      <c r="P1269" s="28"/>
    </row>
    <row r="1270" spans="2:16" ht="14.25" customHeight="1" x14ac:dyDescent="0.15">
      <c r="B1270" s="28"/>
      <c r="C1270" s="29"/>
      <c r="D1270" s="31"/>
      <c r="E1270" s="29"/>
      <c r="H1270" s="786"/>
      <c r="I1270" s="28"/>
      <c r="J1270" s="39"/>
      <c r="K1270" s="39"/>
      <c r="L1270" s="786"/>
      <c r="N1270" s="786"/>
      <c r="O1270" s="28"/>
      <c r="P1270" s="28"/>
    </row>
    <row r="1271" spans="2:16" ht="14.25" customHeight="1" x14ac:dyDescent="0.15">
      <c r="B1271" s="28"/>
      <c r="C1271" s="29"/>
      <c r="D1271" s="31"/>
      <c r="E1271" s="29"/>
      <c r="H1271" s="786"/>
      <c r="I1271" s="28"/>
      <c r="J1271" s="39"/>
      <c r="K1271" s="39"/>
      <c r="L1271" s="786"/>
      <c r="N1271" s="786"/>
      <c r="O1271" s="28"/>
      <c r="P1271" s="28"/>
    </row>
    <row r="1272" spans="2:16" ht="14.25" customHeight="1" x14ac:dyDescent="0.15">
      <c r="B1272" s="28"/>
      <c r="C1272" s="29"/>
      <c r="D1272" s="31"/>
      <c r="E1272" s="29"/>
      <c r="H1272" s="786"/>
      <c r="I1272" s="28"/>
      <c r="J1272" s="39"/>
      <c r="K1272" s="39"/>
      <c r="L1272" s="786"/>
      <c r="N1272" s="786"/>
      <c r="O1272" s="28"/>
      <c r="P1272" s="28"/>
    </row>
    <row r="1273" spans="2:16" ht="14.25" customHeight="1" x14ac:dyDescent="0.15">
      <c r="B1273" s="28"/>
      <c r="C1273" s="29"/>
      <c r="D1273" s="31"/>
      <c r="E1273" s="29"/>
      <c r="H1273" s="786"/>
      <c r="I1273" s="28"/>
      <c r="J1273" s="39"/>
      <c r="K1273" s="39"/>
      <c r="L1273" s="786"/>
      <c r="N1273" s="786"/>
      <c r="O1273" s="28"/>
      <c r="P1273" s="28"/>
    </row>
    <row r="1274" spans="2:16" ht="14.25" customHeight="1" x14ac:dyDescent="0.15">
      <c r="B1274" s="28"/>
      <c r="C1274" s="29"/>
      <c r="D1274" s="31"/>
      <c r="E1274" s="29"/>
      <c r="H1274" s="786"/>
      <c r="I1274" s="28"/>
      <c r="J1274" s="39"/>
      <c r="K1274" s="39"/>
      <c r="L1274" s="786"/>
      <c r="N1274" s="786"/>
      <c r="O1274" s="28"/>
      <c r="P1274" s="28"/>
    </row>
    <row r="1275" spans="2:16" ht="14.25" customHeight="1" x14ac:dyDescent="0.15">
      <c r="B1275" s="28"/>
      <c r="C1275" s="29"/>
      <c r="D1275" s="31"/>
      <c r="E1275" s="29"/>
      <c r="H1275" s="786"/>
      <c r="I1275" s="28"/>
      <c r="J1275" s="39"/>
      <c r="K1275" s="39"/>
      <c r="L1275" s="786"/>
      <c r="N1275" s="786"/>
      <c r="O1275" s="28"/>
      <c r="P1275" s="28"/>
    </row>
    <row r="1276" spans="2:16" ht="14.25" customHeight="1" x14ac:dyDescent="0.15">
      <c r="B1276" s="28"/>
      <c r="C1276" s="29"/>
      <c r="D1276" s="31"/>
      <c r="E1276" s="29"/>
      <c r="H1276" s="786"/>
      <c r="I1276" s="28"/>
      <c r="J1276" s="39"/>
      <c r="K1276" s="39"/>
      <c r="L1276" s="786"/>
      <c r="N1276" s="786"/>
      <c r="O1276" s="28"/>
      <c r="P1276" s="28"/>
    </row>
    <row r="1277" spans="2:16" ht="14.25" customHeight="1" x14ac:dyDescent="0.15">
      <c r="B1277" s="28"/>
      <c r="C1277" s="29"/>
      <c r="D1277" s="31"/>
      <c r="E1277" s="29"/>
      <c r="H1277" s="786"/>
      <c r="I1277" s="28"/>
      <c r="J1277" s="39"/>
      <c r="K1277" s="39"/>
      <c r="L1277" s="786"/>
      <c r="N1277" s="786"/>
      <c r="O1277" s="28"/>
      <c r="P1277" s="28"/>
    </row>
    <row r="1278" spans="2:16" ht="14.25" customHeight="1" x14ac:dyDescent="0.15">
      <c r="B1278" s="28"/>
      <c r="C1278" s="29"/>
      <c r="D1278" s="31"/>
      <c r="E1278" s="29"/>
      <c r="H1278" s="786"/>
      <c r="I1278" s="28"/>
      <c r="J1278" s="39"/>
      <c r="K1278" s="39"/>
      <c r="L1278" s="786"/>
      <c r="N1278" s="786"/>
      <c r="O1278" s="28"/>
      <c r="P1278" s="28"/>
    </row>
    <row r="1279" spans="2:16" ht="14.25" customHeight="1" x14ac:dyDescent="0.15">
      <c r="B1279" s="28"/>
      <c r="C1279" s="29"/>
      <c r="D1279" s="31"/>
      <c r="E1279" s="29"/>
      <c r="H1279" s="786"/>
      <c r="I1279" s="28"/>
      <c r="J1279" s="39"/>
      <c r="K1279" s="39"/>
      <c r="L1279" s="786"/>
      <c r="N1279" s="786"/>
      <c r="O1279" s="28"/>
      <c r="P1279" s="28"/>
    </row>
    <row r="1280" spans="2:16" ht="14.25" customHeight="1" x14ac:dyDescent="0.15">
      <c r="B1280" s="28"/>
      <c r="C1280" s="29"/>
      <c r="D1280" s="31"/>
      <c r="E1280" s="29"/>
      <c r="H1280" s="786"/>
      <c r="I1280" s="28"/>
      <c r="J1280" s="39"/>
      <c r="K1280" s="39"/>
      <c r="L1280" s="786"/>
      <c r="N1280" s="786"/>
      <c r="O1280" s="28"/>
      <c r="P1280" s="28"/>
    </row>
    <row r="1281" spans="2:16" ht="14.25" customHeight="1" x14ac:dyDescent="0.15">
      <c r="B1281" s="28"/>
      <c r="C1281" s="29"/>
      <c r="D1281" s="31"/>
      <c r="E1281" s="29"/>
      <c r="H1281" s="786"/>
      <c r="I1281" s="28"/>
      <c r="J1281" s="39"/>
      <c r="K1281" s="39"/>
      <c r="L1281" s="786"/>
      <c r="N1281" s="786"/>
      <c r="O1281" s="28"/>
      <c r="P1281" s="28"/>
    </row>
    <row r="1282" spans="2:16" ht="14.25" customHeight="1" x14ac:dyDescent="0.15">
      <c r="B1282" s="28"/>
      <c r="C1282" s="29"/>
      <c r="D1282" s="31"/>
      <c r="E1282" s="29"/>
      <c r="H1282" s="786"/>
      <c r="I1282" s="28"/>
      <c r="J1282" s="39"/>
      <c r="K1282" s="39"/>
      <c r="L1282" s="786"/>
      <c r="N1282" s="786"/>
      <c r="O1282" s="28"/>
      <c r="P1282" s="28"/>
    </row>
    <row r="1283" spans="2:16" ht="14.25" customHeight="1" x14ac:dyDescent="0.15">
      <c r="B1283" s="28"/>
      <c r="C1283" s="29"/>
      <c r="D1283" s="31"/>
      <c r="E1283" s="29"/>
      <c r="H1283" s="786"/>
      <c r="I1283" s="28"/>
      <c r="J1283" s="39"/>
      <c r="K1283" s="39"/>
      <c r="L1283" s="786"/>
      <c r="N1283" s="786"/>
      <c r="O1283" s="28"/>
      <c r="P1283" s="28"/>
    </row>
    <row r="1284" spans="2:16" ht="14.25" customHeight="1" x14ac:dyDescent="0.15">
      <c r="B1284" s="28"/>
      <c r="C1284" s="29"/>
      <c r="D1284" s="31"/>
      <c r="E1284" s="29"/>
      <c r="H1284" s="786"/>
      <c r="I1284" s="28"/>
      <c r="J1284" s="39"/>
      <c r="K1284" s="39"/>
      <c r="L1284" s="786"/>
      <c r="N1284" s="786"/>
      <c r="O1284" s="28"/>
      <c r="P1284" s="28"/>
    </row>
    <row r="1285" spans="2:16" ht="14.25" customHeight="1" x14ac:dyDescent="0.15">
      <c r="B1285" s="28"/>
      <c r="C1285" s="29"/>
      <c r="D1285" s="31"/>
      <c r="E1285" s="29"/>
      <c r="H1285" s="786"/>
      <c r="I1285" s="28"/>
      <c r="J1285" s="39"/>
      <c r="K1285" s="39"/>
      <c r="L1285" s="786"/>
      <c r="N1285" s="786"/>
      <c r="O1285" s="28"/>
      <c r="P1285" s="28"/>
    </row>
    <row r="1286" spans="2:16" ht="14.25" customHeight="1" x14ac:dyDescent="0.15">
      <c r="B1286" s="28"/>
      <c r="C1286" s="29"/>
      <c r="D1286" s="31"/>
      <c r="E1286" s="29"/>
      <c r="H1286" s="786"/>
      <c r="I1286" s="28"/>
      <c r="J1286" s="39"/>
      <c r="K1286" s="39"/>
      <c r="L1286" s="786"/>
      <c r="N1286" s="786"/>
      <c r="O1286" s="28"/>
      <c r="P1286" s="28"/>
    </row>
    <row r="1287" spans="2:16" ht="14.25" customHeight="1" x14ac:dyDescent="0.15">
      <c r="B1287" s="28"/>
      <c r="C1287" s="29"/>
      <c r="D1287" s="31"/>
      <c r="E1287" s="29"/>
      <c r="H1287" s="786"/>
      <c r="I1287" s="28"/>
      <c r="J1287" s="39"/>
      <c r="K1287" s="39"/>
      <c r="L1287" s="786"/>
      <c r="N1287" s="786"/>
      <c r="O1287" s="28"/>
      <c r="P1287" s="28"/>
    </row>
    <row r="1288" spans="2:16" ht="14.25" customHeight="1" x14ac:dyDescent="0.15">
      <c r="B1288" s="28"/>
      <c r="C1288" s="29"/>
      <c r="D1288" s="31"/>
      <c r="E1288" s="29"/>
      <c r="H1288" s="786"/>
      <c r="I1288" s="28"/>
      <c r="J1288" s="39"/>
      <c r="K1288" s="39"/>
      <c r="L1288" s="786"/>
      <c r="N1288" s="786"/>
      <c r="O1288" s="28"/>
      <c r="P1288" s="28"/>
    </row>
    <row r="1289" spans="2:16" ht="14.25" customHeight="1" x14ac:dyDescent="0.15">
      <c r="B1289" s="28"/>
      <c r="C1289" s="29"/>
      <c r="D1289" s="31"/>
      <c r="E1289" s="29"/>
      <c r="H1289" s="786"/>
      <c r="I1289" s="28"/>
      <c r="J1289" s="39"/>
      <c r="K1289" s="39"/>
      <c r="L1289" s="786"/>
      <c r="N1289" s="786"/>
      <c r="O1289" s="28"/>
      <c r="P1289" s="28"/>
    </row>
    <row r="1290" spans="2:16" ht="14.25" customHeight="1" x14ac:dyDescent="0.15">
      <c r="B1290" s="28"/>
      <c r="C1290" s="29"/>
      <c r="D1290" s="31"/>
      <c r="E1290" s="29"/>
      <c r="H1290" s="786"/>
      <c r="I1290" s="28"/>
      <c r="J1290" s="39"/>
      <c r="K1290" s="39"/>
      <c r="L1290" s="786"/>
      <c r="N1290" s="786"/>
      <c r="O1290" s="28"/>
      <c r="P1290" s="28"/>
    </row>
    <row r="1291" spans="2:16" ht="14.25" customHeight="1" x14ac:dyDescent="0.15">
      <c r="B1291" s="28"/>
      <c r="C1291" s="29"/>
      <c r="D1291" s="31"/>
      <c r="E1291" s="29"/>
      <c r="H1291" s="786"/>
      <c r="I1291" s="28"/>
      <c r="J1291" s="39"/>
      <c r="K1291" s="39"/>
      <c r="L1291" s="786"/>
      <c r="N1291" s="786"/>
      <c r="O1291" s="28"/>
      <c r="P1291" s="28"/>
    </row>
    <row r="1292" spans="2:16" ht="14.25" customHeight="1" x14ac:dyDescent="0.15">
      <c r="B1292" s="28"/>
      <c r="C1292" s="29"/>
      <c r="D1292" s="31"/>
      <c r="E1292" s="29"/>
      <c r="H1292" s="786"/>
      <c r="I1292" s="28"/>
      <c r="J1292" s="39"/>
      <c r="K1292" s="39"/>
      <c r="L1292" s="786"/>
      <c r="N1292" s="786"/>
      <c r="O1292" s="28"/>
      <c r="P1292" s="28"/>
    </row>
    <row r="1293" spans="2:16" ht="14.25" customHeight="1" x14ac:dyDescent="0.15">
      <c r="B1293" s="28"/>
      <c r="C1293" s="29"/>
      <c r="D1293" s="31"/>
      <c r="E1293" s="29"/>
      <c r="H1293" s="786"/>
      <c r="I1293" s="28"/>
      <c r="J1293" s="39"/>
      <c r="K1293" s="39"/>
      <c r="L1293" s="786"/>
      <c r="N1293" s="786"/>
      <c r="O1293" s="28"/>
      <c r="P1293" s="28"/>
    </row>
    <row r="1294" spans="2:16" ht="14.25" customHeight="1" x14ac:dyDescent="0.15">
      <c r="B1294" s="28"/>
      <c r="C1294" s="29"/>
      <c r="D1294" s="31"/>
      <c r="E1294" s="29"/>
      <c r="H1294" s="786"/>
      <c r="I1294" s="28"/>
      <c r="J1294" s="39"/>
      <c r="K1294" s="39"/>
      <c r="L1294" s="786"/>
      <c r="N1294" s="786"/>
      <c r="O1294" s="28"/>
      <c r="P1294" s="28"/>
    </row>
    <row r="1295" spans="2:16" ht="14.25" customHeight="1" x14ac:dyDescent="0.15">
      <c r="B1295" s="28"/>
      <c r="C1295" s="29"/>
      <c r="D1295" s="31"/>
      <c r="E1295" s="29"/>
      <c r="H1295" s="786"/>
      <c r="I1295" s="28"/>
      <c r="J1295" s="39"/>
      <c r="K1295" s="39"/>
      <c r="L1295" s="786"/>
      <c r="N1295" s="786"/>
      <c r="O1295" s="28"/>
      <c r="P1295" s="28"/>
    </row>
    <row r="1296" spans="2:16" ht="14.25" customHeight="1" x14ac:dyDescent="0.15">
      <c r="B1296" s="28"/>
      <c r="C1296" s="29"/>
      <c r="D1296" s="31"/>
      <c r="E1296" s="29"/>
      <c r="H1296" s="786"/>
      <c r="I1296" s="28"/>
      <c r="J1296" s="39"/>
      <c r="K1296" s="39"/>
      <c r="L1296" s="786"/>
      <c r="N1296" s="786"/>
      <c r="O1296" s="28"/>
      <c r="P1296" s="28"/>
    </row>
    <row r="1297" spans="2:16" ht="14.25" customHeight="1" x14ac:dyDescent="0.15">
      <c r="B1297" s="28"/>
      <c r="C1297" s="29"/>
      <c r="D1297" s="31"/>
      <c r="E1297" s="29"/>
      <c r="H1297" s="786"/>
      <c r="I1297" s="28"/>
      <c r="J1297" s="39"/>
      <c r="K1297" s="39"/>
      <c r="L1297" s="786"/>
      <c r="N1297" s="786"/>
      <c r="O1297" s="28"/>
      <c r="P1297" s="28"/>
    </row>
    <row r="1298" spans="2:16" ht="14.25" customHeight="1" x14ac:dyDescent="0.15">
      <c r="B1298" s="28"/>
      <c r="C1298" s="29"/>
      <c r="D1298" s="31"/>
      <c r="E1298" s="29"/>
      <c r="H1298" s="786"/>
      <c r="I1298" s="28"/>
      <c r="J1298" s="39"/>
      <c r="K1298" s="39"/>
      <c r="L1298" s="786"/>
      <c r="N1298" s="786"/>
      <c r="O1298" s="28"/>
      <c r="P1298" s="28"/>
    </row>
    <row r="1299" spans="2:16" ht="14.25" customHeight="1" x14ac:dyDescent="0.15">
      <c r="B1299" s="28"/>
      <c r="C1299" s="29"/>
      <c r="D1299" s="31"/>
      <c r="E1299" s="29"/>
      <c r="H1299" s="786"/>
      <c r="I1299" s="28"/>
      <c r="J1299" s="39"/>
      <c r="K1299" s="39"/>
      <c r="L1299" s="786"/>
      <c r="N1299" s="786"/>
      <c r="O1299" s="28"/>
      <c r="P1299" s="28"/>
    </row>
    <row r="1300" spans="2:16" ht="14.25" customHeight="1" x14ac:dyDescent="0.15">
      <c r="B1300" s="28"/>
      <c r="C1300" s="29"/>
      <c r="D1300" s="31"/>
      <c r="E1300" s="29"/>
      <c r="H1300" s="786"/>
      <c r="I1300" s="28"/>
      <c r="J1300" s="39"/>
      <c r="K1300" s="39"/>
      <c r="L1300" s="786"/>
      <c r="N1300" s="786"/>
      <c r="O1300" s="28"/>
      <c r="P1300" s="28"/>
    </row>
    <row r="1301" spans="2:16" ht="14.25" customHeight="1" x14ac:dyDescent="0.15">
      <c r="B1301" s="28"/>
      <c r="C1301" s="29"/>
      <c r="D1301" s="31"/>
      <c r="E1301" s="29"/>
      <c r="H1301" s="786"/>
      <c r="I1301" s="28"/>
      <c r="J1301" s="39"/>
      <c r="K1301" s="39"/>
      <c r="L1301" s="786"/>
      <c r="N1301" s="786"/>
      <c r="O1301" s="28"/>
      <c r="P1301" s="28"/>
    </row>
    <row r="1302" spans="2:16" ht="14.25" customHeight="1" x14ac:dyDescent="0.15">
      <c r="B1302" s="28"/>
      <c r="C1302" s="29"/>
      <c r="D1302" s="31"/>
      <c r="E1302" s="29"/>
      <c r="H1302" s="786"/>
      <c r="I1302" s="28"/>
      <c r="J1302" s="39"/>
      <c r="K1302" s="39"/>
      <c r="L1302" s="786"/>
      <c r="N1302" s="786"/>
      <c r="O1302" s="28"/>
      <c r="P1302" s="28"/>
    </row>
    <row r="1303" spans="2:16" ht="14.25" customHeight="1" x14ac:dyDescent="0.15">
      <c r="B1303" s="28"/>
      <c r="C1303" s="29"/>
      <c r="D1303" s="31"/>
      <c r="E1303" s="29"/>
      <c r="H1303" s="786"/>
      <c r="I1303" s="28"/>
      <c r="J1303" s="39"/>
      <c r="K1303" s="39"/>
      <c r="L1303" s="786"/>
      <c r="N1303" s="786"/>
      <c r="O1303" s="28"/>
      <c r="P1303" s="28"/>
    </row>
    <row r="1304" spans="2:16" ht="14.25" customHeight="1" x14ac:dyDescent="0.15">
      <c r="B1304" s="28"/>
      <c r="C1304" s="29"/>
      <c r="D1304" s="31"/>
      <c r="E1304" s="29"/>
      <c r="H1304" s="786"/>
      <c r="I1304" s="28"/>
      <c r="J1304" s="39"/>
      <c r="K1304" s="39"/>
      <c r="L1304" s="786"/>
      <c r="N1304" s="786"/>
      <c r="O1304" s="28"/>
      <c r="P1304" s="28"/>
    </row>
    <row r="1305" spans="2:16" ht="14.25" customHeight="1" x14ac:dyDescent="0.15">
      <c r="B1305" s="28"/>
      <c r="C1305" s="29"/>
      <c r="D1305" s="31"/>
      <c r="E1305" s="29"/>
      <c r="H1305" s="786"/>
      <c r="I1305" s="28"/>
      <c r="J1305" s="39"/>
      <c r="K1305" s="39"/>
      <c r="L1305" s="786"/>
      <c r="N1305" s="786"/>
      <c r="O1305" s="28"/>
      <c r="P1305" s="28"/>
    </row>
    <row r="1306" spans="2:16" ht="14.25" customHeight="1" x14ac:dyDescent="0.15">
      <c r="B1306" s="28"/>
      <c r="C1306" s="29"/>
      <c r="D1306" s="31"/>
      <c r="E1306" s="29"/>
      <c r="H1306" s="786"/>
      <c r="I1306" s="28"/>
      <c r="J1306" s="39"/>
      <c r="K1306" s="39"/>
      <c r="L1306" s="786"/>
      <c r="N1306" s="786"/>
      <c r="O1306" s="28"/>
      <c r="P1306" s="28"/>
    </row>
    <row r="1307" spans="2:16" ht="14.25" customHeight="1" x14ac:dyDescent="0.15">
      <c r="B1307" s="28"/>
      <c r="C1307" s="29"/>
      <c r="D1307" s="31"/>
      <c r="E1307" s="29"/>
      <c r="H1307" s="786"/>
      <c r="I1307" s="28"/>
      <c r="J1307" s="39"/>
      <c r="K1307" s="39"/>
      <c r="L1307" s="786"/>
      <c r="N1307" s="786"/>
      <c r="O1307" s="28"/>
      <c r="P1307" s="28"/>
    </row>
    <row r="1308" spans="2:16" ht="14.25" customHeight="1" x14ac:dyDescent="0.15">
      <c r="B1308" s="28"/>
      <c r="C1308" s="29"/>
      <c r="D1308" s="31"/>
      <c r="E1308" s="29"/>
      <c r="H1308" s="786"/>
      <c r="I1308" s="28"/>
      <c r="J1308" s="39"/>
      <c r="K1308" s="39"/>
      <c r="L1308" s="786"/>
      <c r="N1308" s="786"/>
      <c r="O1308" s="28"/>
      <c r="P1308" s="28"/>
    </row>
    <row r="1309" spans="2:16" ht="14.25" customHeight="1" x14ac:dyDescent="0.15">
      <c r="B1309" s="28"/>
      <c r="C1309" s="29"/>
      <c r="D1309" s="31"/>
      <c r="E1309" s="29"/>
      <c r="H1309" s="786"/>
      <c r="I1309" s="28"/>
      <c r="J1309" s="39"/>
      <c r="K1309" s="39"/>
      <c r="L1309" s="786"/>
      <c r="N1309" s="786"/>
      <c r="O1309" s="28"/>
      <c r="P1309" s="28"/>
    </row>
    <row r="1310" spans="2:16" ht="14.25" customHeight="1" x14ac:dyDescent="0.15">
      <c r="B1310" s="28"/>
      <c r="C1310" s="29"/>
      <c r="D1310" s="31"/>
      <c r="E1310" s="29"/>
      <c r="H1310" s="786"/>
      <c r="I1310" s="28"/>
      <c r="J1310" s="39"/>
      <c r="K1310" s="39"/>
      <c r="L1310" s="786"/>
      <c r="N1310" s="786"/>
      <c r="O1310" s="28"/>
      <c r="P1310" s="28"/>
    </row>
    <row r="1311" spans="2:16" ht="14.25" customHeight="1" x14ac:dyDescent="0.15">
      <c r="B1311" s="28"/>
      <c r="C1311" s="29"/>
      <c r="D1311" s="31"/>
      <c r="E1311" s="29"/>
      <c r="H1311" s="786"/>
      <c r="I1311" s="28"/>
      <c r="J1311" s="39"/>
      <c r="K1311" s="39"/>
      <c r="L1311" s="786"/>
      <c r="N1311" s="786"/>
      <c r="O1311" s="28"/>
      <c r="P1311" s="28"/>
    </row>
    <row r="1312" spans="2:16" ht="14.25" customHeight="1" x14ac:dyDescent="0.15">
      <c r="B1312" s="28"/>
      <c r="C1312" s="29"/>
      <c r="D1312" s="31"/>
      <c r="E1312" s="29"/>
      <c r="H1312" s="786"/>
      <c r="I1312" s="28"/>
      <c r="J1312" s="39"/>
      <c r="K1312" s="39"/>
      <c r="L1312" s="786"/>
      <c r="N1312" s="786"/>
      <c r="O1312" s="28"/>
      <c r="P1312" s="28"/>
    </row>
    <row r="1313" spans="2:16" ht="14.25" customHeight="1" x14ac:dyDescent="0.15">
      <c r="B1313" s="28"/>
      <c r="C1313" s="29"/>
      <c r="D1313" s="31"/>
      <c r="E1313" s="29"/>
      <c r="H1313" s="786"/>
      <c r="I1313" s="28"/>
      <c r="J1313" s="39"/>
      <c r="K1313" s="39"/>
      <c r="L1313" s="786"/>
      <c r="N1313" s="786"/>
      <c r="O1313" s="28"/>
      <c r="P1313" s="28"/>
    </row>
    <row r="1314" spans="2:16" ht="14.25" customHeight="1" x14ac:dyDescent="0.15">
      <c r="B1314" s="28"/>
      <c r="C1314" s="29"/>
      <c r="D1314" s="31"/>
      <c r="E1314" s="29"/>
      <c r="H1314" s="786"/>
      <c r="I1314" s="28"/>
      <c r="J1314" s="39"/>
      <c r="K1314" s="39"/>
      <c r="L1314" s="786"/>
      <c r="N1314" s="786"/>
      <c r="O1314" s="28"/>
      <c r="P1314" s="28"/>
    </row>
    <row r="1315" spans="2:16" ht="14.25" customHeight="1" x14ac:dyDescent="0.15">
      <c r="B1315" s="28"/>
      <c r="C1315" s="29"/>
      <c r="D1315" s="31"/>
      <c r="E1315" s="29"/>
      <c r="H1315" s="786"/>
      <c r="I1315" s="28"/>
      <c r="J1315" s="39"/>
      <c r="K1315" s="39"/>
      <c r="L1315" s="786"/>
      <c r="N1315" s="786"/>
      <c r="O1315" s="28"/>
      <c r="P1315" s="28"/>
    </row>
    <row r="1316" spans="2:16" ht="14.25" customHeight="1" x14ac:dyDescent="0.15">
      <c r="B1316" s="28"/>
      <c r="C1316" s="29"/>
      <c r="D1316" s="31"/>
      <c r="E1316" s="29"/>
      <c r="H1316" s="786"/>
      <c r="I1316" s="28"/>
      <c r="J1316" s="39"/>
      <c r="K1316" s="39"/>
      <c r="L1316" s="786"/>
      <c r="N1316" s="786"/>
      <c r="O1316" s="28"/>
      <c r="P1316" s="28"/>
    </row>
    <row r="1317" spans="2:16" ht="14.25" customHeight="1" x14ac:dyDescent="0.15">
      <c r="B1317" s="28"/>
      <c r="C1317" s="29"/>
      <c r="D1317" s="31"/>
      <c r="E1317" s="29"/>
      <c r="H1317" s="786"/>
      <c r="I1317" s="28"/>
      <c r="J1317" s="39"/>
      <c r="K1317" s="39"/>
      <c r="L1317" s="786"/>
      <c r="N1317" s="786"/>
      <c r="O1317" s="28"/>
      <c r="P1317" s="28"/>
    </row>
    <row r="1318" spans="2:16" ht="14.25" customHeight="1" x14ac:dyDescent="0.15">
      <c r="B1318" s="28"/>
      <c r="C1318" s="29"/>
      <c r="D1318" s="31"/>
      <c r="E1318" s="29"/>
      <c r="H1318" s="786"/>
      <c r="I1318" s="28"/>
      <c r="J1318" s="39"/>
      <c r="K1318" s="39"/>
      <c r="L1318" s="786"/>
      <c r="N1318" s="786"/>
      <c r="O1318" s="28"/>
      <c r="P1318" s="28"/>
    </row>
    <row r="1319" spans="2:16" ht="14.25" customHeight="1" x14ac:dyDescent="0.15">
      <c r="B1319" s="28"/>
      <c r="C1319" s="29"/>
      <c r="D1319" s="31"/>
      <c r="E1319" s="29"/>
      <c r="H1319" s="786"/>
      <c r="I1319" s="28"/>
      <c r="J1319" s="39"/>
      <c r="K1319" s="39"/>
      <c r="L1319" s="786"/>
      <c r="N1319" s="786"/>
      <c r="O1319" s="28"/>
      <c r="P1319" s="28"/>
    </row>
    <row r="1320" spans="2:16" ht="14.25" customHeight="1" x14ac:dyDescent="0.15">
      <c r="B1320" s="28"/>
      <c r="C1320" s="29"/>
      <c r="D1320" s="31"/>
      <c r="E1320" s="29"/>
      <c r="H1320" s="786"/>
      <c r="I1320" s="28"/>
      <c r="J1320" s="39"/>
      <c r="K1320" s="39"/>
      <c r="L1320" s="786"/>
      <c r="N1320" s="786"/>
      <c r="O1320" s="28"/>
      <c r="P1320" s="28"/>
    </row>
    <row r="1321" spans="2:16" ht="14.25" customHeight="1" x14ac:dyDescent="0.15">
      <c r="B1321" s="28"/>
      <c r="C1321" s="29"/>
      <c r="D1321" s="31"/>
      <c r="E1321" s="29"/>
      <c r="H1321" s="786"/>
      <c r="I1321" s="28"/>
      <c r="J1321" s="39"/>
      <c r="K1321" s="39"/>
      <c r="L1321" s="786"/>
      <c r="N1321" s="786"/>
      <c r="O1321" s="28"/>
      <c r="P1321" s="28"/>
    </row>
    <row r="1322" spans="2:16" ht="14.25" customHeight="1" x14ac:dyDescent="0.15">
      <c r="B1322" s="28"/>
      <c r="C1322" s="29"/>
      <c r="D1322" s="31"/>
      <c r="E1322" s="29"/>
      <c r="H1322" s="786"/>
      <c r="I1322" s="28"/>
      <c r="J1322" s="39"/>
      <c r="K1322" s="39"/>
      <c r="L1322" s="786"/>
      <c r="N1322" s="786"/>
      <c r="O1322" s="28"/>
      <c r="P1322" s="28"/>
    </row>
    <row r="1323" spans="2:16" ht="14.25" customHeight="1" x14ac:dyDescent="0.15">
      <c r="B1323" s="28"/>
      <c r="C1323" s="29"/>
      <c r="D1323" s="31"/>
      <c r="E1323" s="29"/>
      <c r="H1323" s="786"/>
      <c r="I1323" s="28"/>
      <c r="J1323" s="39"/>
      <c r="K1323" s="39"/>
      <c r="L1323" s="786"/>
      <c r="N1323" s="786"/>
      <c r="O1323" s="28"/>
      <c r="P1323" s="28"/>
    </row>
    <row r="1324" spans="2:16" ht="14.25" customHeight="1" x14ac:dyDescent="0.15">
      <c r="B1324" s="28"/>
      <c r="C1324" s="29"/>
      <c r="D1324" s="31"/>
      <c r="E1324" s="29"/>
      <c r="H1324" s="786"/>
      <c r="I1324" s="28"/>
      <c r="J1324" s="39"/>
      <c r="K1324" s="39"/>
      <c r="L1324" s="786"/>
      <c r="N1324" s="786"/>
      <c r="O1324" s="28"/>
      <c r="P1324" s="28"/>
    </row>
    <row r="1325" spans="2:16" ht="14.25" customHeight="1" x14ac:dyDescent="0.15">
      <c r="B1325" s="28"/>
      <c r="C1325" s="29"/>
      <c r="D1325" s="31"/>
      <c r="E1325" s="29"/>
      <c r="H1325" s="786"/>
      <c r="I1325" s="28"/>
      <c r="J1325" s="39"/>
      <c r="K1325" s="39"/>
      <c r="L1325" s="786"/>
      <c r="N1325" s="786"/>
      <c r="O1325" s="28"/>
      <c r="P1325" s="28"/>
    </row>
    <row r="1326" spans="2:16" ht="14.25" customHeight="1" x14ac:dyDescent="0.15">
      <c r="B1326" s="28"/>
      <c r="C1326" s="29"/>
      <c r="D1326" s="31"/>
      <c r="E1326" s="29"/>
      <c r="H1326" s="786"/>
      <c r="I1326" s="28"/>
      <c r="J1326" s="39"/>
      <c r="K1326" s="39"/>
      <c r="L1326" s="786"/>
      <c r="N1326" s="786"/>
      <c r="O1326" s="28"/>
      <c r="P1326" s="28"/>
    </row>
    <row r="1327" spans="2:16" ht="14.25" customHeight="1" x14ac:dyDescent="0.15">
      <c r="B1327" s="28"/>
      <c r="C1327" s="29"/>
      <c r="D1327" s="31"/>
      <c r="E1327" s="29"/>
      <c r="H1327" s="786"/>
      <c r="I1327" s="28"/>
      <c r="J1327" s="39"/>
      <c r="K1327" s="39"/>
      <c r="L1327" s="786"/>
      <c r="N1327" s="786"/>
      <c r="O1327" s="28"/>
      <c r="P1327" s="28"/>
    </row>
    <row r="1328" spans="2:16" ht="14.25" customHeight="1" x14ac:dyDescent="0.15">
      <c r="B1328" s="28"/>
      <c r="C1328" s="29"/>
      <c r="D1328" s="31"/>
      <c r="E1328" s="29"/>
      <c r="H1328" s="786"/>
      <c r="I1328" s="28"/>
      <c r="J1328" s="39"/>
      <c r="K1328" s="39"/>
      <c r="L1328" s="786"/>
      <c r="N1328" s="786"/>
      <c r="O1328" s="28"/>
      <c r="P1328" s="28"/>
    </row>
    <row r="1329" spans="2:16" ht="14.25" customHeight="1" x14ac:dyDescent="0.15">
      <c r="B1329" s="28"/>
      <c r="C1329" s="29"/>
      <c r="D1329" s="31"/>
      <c r="E1329" s="29"/>
      <c r="H1329" s="786"/>
      <c r="I1329" s="28"/>
      <c r="J1329" s="39"/>
      <c r="K1329" s="39"/>
      <c r="L1329" s="786"/>
      <c r="N1329" s="786"/>
      <c r="O1329" s="28"/>
      <c r="P1329" s="28"/>
    </row>
    <row r="1330" spans="2:16" ht="14.25" customHeight="1" x14ac:dyDescent="0.15">
      <c r="B1330" s="28"/>
      <c r="C1330" s="29"/>
      <c r="D1330" s="31"/>
      <c r="E1330" s="29"/>
      <c r="H1330" s="786"/>
      <c r="I1330" s="28"/>
      <c r="J1330" s="39"/>
      <c r="K1330" s="39"/>
      <c r="L1330" s="786"/>
      <c r="N1330" s="786"/>
      <c r="O1330" s="28"/>
      <c r="P1330" s="28"/>
    </row>
    <row r="1331" spans="2:16" ht="14.25" customHeight="1" x14ac:dyDescent="0.15">
      <c r="B1331" s="28"/>
      <c r="C1331" s="29"/>
      <c r="D1331" s="31"/>
      <c r="E1331" s="29"/>
      <c r="H1331" s="786"/>
      <c r="I1331" s="28"/>
      <c r="J1331" s="39"/>
      <c r="K1331" s="39"/>
      <c r="L1331" s="786"/>
      <c r="N1331" s="786"/>
      <c r="O1331" s="28"/>
      <c r="P1331" s="28"/>
    </row>
    <row r="1332" spans="2:16" ht="14.25" customHeight="1" x14ac:dyDescent="0.15">
      <c r="B1332" s="28"/>
      <c r="C1332" s="29"/>
      <c r="D1332" s="31"/>
      <c r="E1332" s="29"/>
      <c r="H1332" s="786"/>
      <c r="I1332" s="28"/>
      <c r="J1332" s="39"/>
      <c r="K1332" s="39"/>
      <c r="L1332" s="786"/>
      <c r="N1332" s="786"/>
      <c r="O1332" s="28"/>
      <c r="P1332" s="28"/>
    </row>
    <row r="1333" spans="2:16" ht="14.25" customHeight="1" x14ac:dyDescent="0.15">
      <c r="B1333" s="28"/>
      <c r="C1333" s="29"/>
      <c r="D1333" s="31"/>
      <c r="E1333" s="29"/>
      <c r="H1333" s="786"/>
      <c r="I1333" s="28"/>
      <c r="J1333" s="39"/>
      <c r="K1333" s="39"/>
      <c r="L1333" s="786"/>
      <c r="N1333" s="786"/>
      <c r="O1333" s="28"/>
      <c r="P1333" s="28"/>
    </row>
    <row r="1334" spans="2:16" ht="14.25" customHeight="1" x14ac:dyDescent="0.15">
      <c r="B1334" s="28"/>
      <c r="C1334" s="29"/>
      <c r="D1334" s="31"/>
      <c r="E1334" s="29"/>
      <c r="H1334" s="786"/>
      <c r="I1334" s="28"/>
      <c r="J1334" s="39"/>
      <c r="K1334" s="39"/>
      <c r="L1334" s="786"/>
      <c r="N1334" s="786"/>
      <c r="O1334" s="28"/>
      <c r="P1334" s="28"/>
    </row>
    <row r="1335" spans="2:16" ht="14.25" customHeight="1" x14ac:dyDescent="0.15">
      <c r="B1335" s="28"/>
      <c r="C1335" s="29"/>
      <c r="D1335" s="31"/>
      <c r="E1335" s="29"/>
      <c r="H1335" s="786"/>
      <c r="I1335" s="28"/>
      <c r="J1335" s="39"/>
      <c r="K1335" s="39"/>
      <c r="L1335" s="786"/>
      <c r="N1335" s="786"/>
      <c r="O1335" s="28"/>
      <c r="P1335" s="28"/>
    </row>
    <row r="1336" spans="2:16" ht="14.25" customHeight="1" x14ac:dyDescent="0.15">
      <c r="B1336" s="28"/>
      <c r="C1336" s="29"/>
      <c r="D1336" s="31"/>
      <c r="E1336" s="29"/>
      <c r="H1336" s="786"/>
      <c r="I1336" s="28"/>
      <c r="J1336" s="39"/>
      <c r="K1336" s="39"/>
      <c r="L1336" s="786"/>
      <c r="N1336" s="786"/>
      <c r="O1336" s="28"/>
      <c r="P1336" s="28"/>
    </row>
    <row r="1337" spans="2:16" ht="14.25" customHeight="1" x14ac:dyDescent="0.15">
      <c r="B1337" s="28"/>
      <c r="C1337" s="29"/>
      <c r="D1337" s="31"/>
      <c r="E1337" s="29"/>
      <c r="H1337" s="786"/>
      <c r="I1337" s="28"/>
      <c r="J1337" s="39"/>
      <c r="K1337" s="39"/>
      <c r="L1337" s="786"/>
      <c r="N1337" s="786"/>
      <c r="O1337" s="28"/>
      <c r="P1337" s="28"/>
    </row>
    <row r="1338" spans="2:16" ht="14.25" customHeight="1" x14ac:dyDescent="0.15">
      <c r="B1338" s="28"/>
      <c r="C1338" s="29"/>
      <c r="D1338" s="31"/>
      <c r="E1338" s="29"/>
      <c r="H1338" s="786"/>
      <c r="I1338" s="28"/>
      <c r="J1338" s="39"/>
      <c r="K1338" s="39"/>
      <c r="L1338" s="786"/>
      <c r="N1338" s="786"/>
      <c r="O1338" s="28"/>
      <c r="P1338" s="28"/>
    </row>
    <row r="1339" spans="2:16" ht="14.25" customHeight="1" x14ac:dyDescent="0.15">
      <c r="B1339" s="28"/>
      <c r="C1339" s="29"/>
      <c r="D1339" s="31"/>
      <c r="E1339" s="29"/>
      <c r="H1339" s="786"/>
      <c r="I1339" s="28"/>
      <c r="J1339" s="39"/>
      <c r="K1339" s="39"/>
      <c r="L1339" s="786"/>
      <c r="N1339" s="786"/>
      <c r="O1339" s="28"/>
      <c r="P1339" s="28"/>
    </row>
    <row r="1340" spans="2:16" ht="14.25" customHeight="1" x14ac:dyDescent="0.15">
      <c r="B1340" s="28"/>
      <c r="C1340" s="29"/>
      <c r="D1340" s="31"/>
      <c r="E1340" s="29"/>
      <c r="H1340" s="786"/>
      <c r="I1340" s="28"/>
      <c r="J1340" s="39"/>
      <c r="K1340" s="39"/>
      <c r="L1340" s="786"/>
      <c r="N1340" s="786"/>
      <c r="O1340" s="28"/>
      <c r="P1340" s="28"/>
    </row>
    <row r="1341" spans="2:16" ht="14.25" customHeight="1" x14ac:dyDescent="0.15">
      <c r="B1341" s="28"/>
      <c r="C1341" s="29"/>
      <c r="D1341" s="31"/>
      <c r="E1341" s="29"/>
      <c r="H1341" s="786"/>
      <c r="I1341" s="28"/>
      <c r="J1341" s="39"/>
      <c r="K1341" s="39"/>
      <c r="L1341" s="786"/>
      <c r="N1341" s="786"/>
      <c r="O1341" s="28"/>
      <c r="P1341" s="28"/>
    </row>
    <row r="1342" spans="2:16" ht="14.25" customHeight="1" x14ac:dyDescent="0.15">
      <c r="B1342" s="28"/>
      <c r="C1342" s="29"/>
      <c r="D1342" s="31"/>
      <c r="E1342" s="29"/>
      <c r="H1342" s="786"/>
      <c r="I1342" s="28"/>
      <c r="J1342" s="39"/>
      <c r="K1342" s="39"/>
      <c r="L1342" s="786"/>
      <c r="N1342" s="786"/>
      <c r="O1342" s="28"/>
      <c r="P1342" s="28"/>
    </row>
    <row r="1343" spans="2:16" ht="14.25" customHeight="1" x14ac:dyDescent="0.15">
      <c r="B1343" s="28"/>
      <c r="C1343" s="29"/>
      <c r="D1343" s="31"/>
      <c r="E1343" s="29"/>
      <c r="H1343" s="786"/>
      <c r="I1343" s="28"/>
      <c r="J1343" s="39"/>
      <c r="K1343" s="39"/>
      <c r="L1343" s="786"/>
      <c r="N1343" s="786"/>
      <c r="O1343" s="28"/>
      <c r="P1343" s="28"/>
    </row>
    <row r="1344" spans="2:16" ht="14.25" customHeight="1" x14ac:dyDescent="0.15">
      <c r="B1344" s="28"/>
      <c r="C1344" s="29"/>
      <c r="D1344" s="31"/>
      <c r="E1344" s="29"/>
      <c r="H1344" s="786"/>
      <c r="I1344" s="28"/>
      <c r="J1344" s="39"/>
      <c r="K1344" s="39"/>
      <c r="L1344" s="786"/>
      <c r="N1344" s="786"/>
      <c r="O1344" s="28"/>
      <c r="P1344" s="28"/>
    </row>
    <row r="1345" spans="2:16" ht="14.25" customHeight="1" x14ac:dyDescent="0.15">
      <c r="B1345" s="28"/>
      <c r="C1345" s="29"/>
      <c r="D1345" s="31"/>
      <c r="E1345" s="29"/>
      <c r="H1345" s="786"/>
      <c r="I1345" s="28"/>
      <c r="J1345" s="39"/>
      <c r="K1345" s="39"/>
      <c r="L1345" s="786"/>
      <c r="N1345" s="786"/>
      <c r="O1345" s="28"/>
      <c r="P1345" s="28"/>
    </row>
    <row r="1346" spans="2:16" ht="14.25" customHeight="1" x14ac:dyDescent="0.15">
      <c r="B1346" s="28"/>
      <c r="C1346" s="29"/>
      <c r="D1346" s="31"/>
      <c r="E1346" s="29"/>
      <c r="H1346" s="786"/>
      <c r="I1346" s="28"/>
      <c r="J1346" s="39"/>
      <c r="K1346" s="39"/>
      <c r="L1346" s="786"/>
      <c r="N1346" s="786"/>
      <c r="O1346" s="28"/>
      <c r="P1346" s="28"/>
    </row>
    <row r="1347" spans="2:16" ht="14.25" customHeight="1" x14ac:dyDescent="0.15">
      <c r="B1347" s="28"/>
      <c r="C1347" s="29"/>
      <c r="D1347" s="31"/>
      <c r="E1347" s="29"/>
      <c r="H1347" s="786"/>
      <c r="I1347" s="28"/>
      <c r="J1347" s="39"/>
      <c r="K1347" s="39"/>
      <c r="L1347" s="786"/>
      <c r="N1347" s="786"/>
      <c r="O1347" s="28"/>
      <c r="P1347" s="28"/>
    </row>
    <row r="1348" spans="2:16" ht="14.25" customHeight="1" x14ac:dyDescent="0.15">
      <c r="B1348" s="28"/>
      <c r="C1348" s="29"/>
      <c r="D1348" s="31"/>
      <c r="E1348" s="29"/>
      <c r="H1348" s="786"/>
      <c r="I1348" s="28"/>
      <c r="J1348" s="39"/>
      <c r="K1348" s="39"/>
      <c r="L1348" s="786"/>
      <c r="N1348" s="786"/>
      <c r="O1348" s="28"/>
      <c r="P1348" s="28"/>
    </row>
    <row r="1349" spans="2:16" ht="14.25" customHeight="1" x14ac:dyDescent="0.15">
      <c r="B1349" s="28"/>
      <c r="C1349" s="29"/>
      <c r="D1349" s="31"/>
      <c r="E1349" s="29"/>
      <c r="H1349" s="786"/>
      <c r="I1349" s="28"/>
      <c r="J1349" s="39"/>
      <c r="K1349" s="39"/>
      <c r="L1349" s="786"/>
      <c r="N1349" s="786"/>
      <c r="O1349" s="28"/>
      <c r="P1349" s="28"/>
    </row>
    <row r="1350" spans="2:16" ht="14.25" customHeight="1" x14ac:dyDescent="0.15">
      <c r="B1350" s="28"/>
      <c r="C1350" s="29"/>
      <c r="D1350" s="31"/>
      <c r="E1350" s="29"/>
      <c r="H1350" s="786"/>
      <c r="I1350" s="28"/>
      <c r="J1350" s="39"/>
      <c r="K1350" s="39"/>
      <c r="L1350" s="786"/>
      <c r="N1350" s="786"/>
      <c r="O1350" s="28"/>
      <c r="P1350" s="28"/>
    </row>
    <row r="1351" spans="2:16" ht="14.25" customHeight="1" x14ac:dyDescent="0.15">
      <c r="B1351" s="28"/>
      <c r="C1351" s="29"/>
      <c r="D1351" s="31"/>
      <c r="E1351" s="29"/>
      <c r="H1351" s="786"/>
      <c r="I1351" s="28"/>
      <c r="J1351" s="39"/>
      <c r="K1351" s="39"/>
      <c r="L1351" s="786"/>
      <c r="N1351" s="786"/>
      <c r="O1351" s="28"/>
      <c r="P1351" s="28"/>
    </row>
    <row r="1352" spans="2:16" ht="14.25" customHeight="1" x14ac:dyDescent="0.15">
      <c r="B1352" s="28"/>
      <c r="C1352" s="29"/>
      <c r="D1352" s="31"/>
      <c r="E1352" s="29"/>
      <c r="H1352" s="786"/>
      <c r="I1352" s="28"/>
      <c r="J1352" s="39"/>
      <c r="K1352" s="39"/>
      <c r="L1352" s="786"/>
      <c r="N1352" s="786"/>
      <c r="O1352" s="28"/>
      <c r="P1352" s="28"/>
    </row>
    <row r="1353" spans="2:16" ht="14.25" customHeight="1" x14ac:dyDescent="0.15">
      <c r="B1353" s="28"/>
      <c r="C1353" s="29"/>
      <c r="D1353" s="31"/>
      <c r="E1353" s="29"/>
      <c r="H1353" s="786"/>
      <c r="I1353" s="28"/>
      <c r="J1353" s="39"/>
      <c r="K1353" s="39"/>
      <c r="L1353" s="786"/>
      <c r="N1353" s="786"/>
      <c r="O1353" s="28"/>
      <c r="P1353" s="28"/>
    </row>
    <row r="1354" spans="2:16" ht="14.25" customHeight="1" x14ac:dyDescent="0.15">
      <c r="B1354" s="28"/>
      <c r="C1354" s="29"/>
      <c r="D1354" s="31"/>
      <c r="E1354" s="29"/>
      <c r="H1354" s="786"/>
      <c r="I1354" s="28"/>
      <c r="J1354" s="39"/>
      <c r="K1354" s="39"/>
      <c r="L1354" s="786"/>
      <c r="N1354" s="786"/>
      <c r="O1354" s="28"/>
      <c r="P1354" s="28"/>
    </row>
    <row r="1355" spans="2:16" ht="14.25" customHeight="1" x14ac:dyDescent="0.15">
      <c r="B1355" s="28"/>
      <c r="C1355" s="29"/>
      <c r="D1355" s="31"/>
      <c r="E1355" s="29"/>
      <c r="H1355" s="786"/>
      <c r="I1355" s="28"/>
      <c r="J1355" s="39"/>
      <c r="K1355" s="39"/>
      <c r="L1355" s="786"/>
      <c r="N1355" s="786"/>
      <c r="O1355" s="28"/>
      <c r="P1355" s="28"/>
    </row>
    <row r="1356" spans="2:16" ht="14.25" customHeight="1" x14ac:dyDescent="0.15">
      <c r="B1356" s="28"/>
      <c r="C1356" s="29"/>
      <c r="D1356" s="31"/>
      <c r="E1356" s="29"/>
      <c r="H1356" s="786"/>
      <c r="I1356" s="28"/>
      <c r="J1356" s="39"/>
      <c r="K1356" s="39"/>
      <c r="L1356" s="786"/>
      <c r="N1356" s="786"/>
      <c r="O1356" s="28"/>
      <c r="P1356" s="28"/>
    </row>
    <row r="1357" spans="2:16" ht="14.25" customHeight="1" x14ac:dyDescent="0.15">
      <c r="B1357" s="28"/>
      <c r="C1357" s="29"/>
      <c r="D1357" s="31"/>
      <c r="E1357" s="29"/>
      <c r="H1357" s="786"/>
      <c r="I1357" s="28"/>
      <c r="J1357" s="39"/>
      <c r="K1357" s="39"/>
      <c r="L1357" s="786"/>
      <c r="N1357" s="786"/>
      <c r="O1357" s="28"/>
      <c r="P1357" s="28"/>
    </row>
    <row r="1358" spans="2:16" ht="14.25" customHeight="1" x14ac:dyDescent="0.15">
      <c r="B1358" s="28"/>
      <c r="C1358" s="29"/>
      <c r="D1358" s="31"/>
      <c r="E1358" s="29"/>
      <c r="H1358" s="786"/>
      <c r="I1358" s="28"/>
      <c r="J1358" s="39"/>
      <c r="K1358" s="39"/>
      <c r="L1358" s="786"/>
      <c r="N1358" s="786"/>
      <c r="O1358" s="28"/>
      <c r="P1358" s="28"/>
    </row>
    <row r="1359" spans="2:16" ht="14.25" customHeight="1" x14ac:dyDescent="0.15">
      <c r="B1359" s="28"/>
      <c r="C1359" s="29"/>
      <c r="D1359" s="31"/>
      <c r="E1359" s="29"/>
      <c r="H1359" s="786"/>
      <c r="I1359" s="28"/>
      <c r="J1359" s="39"/>
      <c r="K1359" s="39"/>
      <c r="L1359" s="786"/>
      <c r="N1359" s="786"/>
      <c r="O1359" s="28"/>
      <c r="P1359" s="28"/>
    </row>
    <row r="1360" spans="2:16" ht="14.25" customHeight="1" x14ac:dyDescent="0.15">
      <c r="B1360" s="28"/>
      <c r="C1360" s="29"/>
      <c r="D1360" s="31"/>
      <c r="E1360" s="29"/>
      <c r="H1360" s="786"/>
      <c r="I1360" s="28"/>
      <c r="J1360" s="39"/>
      <c r="K1360" s="39"/>
      <c r="L1360" s="786"/>
      <c r="N1360" s="786"/>
      <c r="O1360" s="28"/>
      <c r="P1360" s="28"/>
    </row>
    <row r="1361" spans="2:16" ht="14.25" customHeight="1" x14ac:dyDescent="0.15">
      <c r="B1361" s="28"/>
      <c r="C1361" s="29"/>
      <c r="D1361" s="31"/>
      <c r="E1361" s="29"/>
      <c r="H1361" s="786"/>
      <c r="I1361" s="28"/>
      <c r="J1361" s="39"/>
      <c r="K1361" s="39"/>
      <c r="L1361" s="786"/>
      <c r="N1361" s="786"/>
      <c r="O1361" s="28"/>
      <c r="P1361" s="28"/>
    </row>
    <row r="1362" spans="2:16" ht="14.25" customHeight="1" x14ac:dyDescent="0.15">
      <c r="B1362" s="28"/>
      <c r="C1362" s="29"/>
      <c r="D1362" s="31"/>
      <c r="E1362" s="29"/>
      <c r="H1362" s="786"/>
      <c r="I1362" s="28"/>
      <c r="J1362" s="39"/>
      <c r="K1362" s="39"/>
      <c r="L1362" s="786"/>
      <c r="N1362" s="786"/>
      <c r="O1362" s="28"/>
      <c r="P1362" s="28"/>
    </row>
    <row r="1363" spans="2:16" ht="14.25" customHeight="1" x14ac:dyDescent="0.15">
      <c r="B1363" s="28"/>
      <c r="C1363" s="29"/>
      <c r="D1363" s="31"/>
      <c r="E1363" s="29"/>
      <c r="H1363" s="786"/>
      <c r="I1363" s="28"/>
      <c r="J1363" s="39"/>
      <c r="K1363" s="39"/>
      <c r="L1363" s="786"/>
      <c r="N1363" s="786"/>
      <c r="O1363" s="28"/>
      <c r="P1363" s="28"/>
    </row>
    <row r="1364" spans="2:16" ht="14.25" customHeight="1" x14ac:dyDescent="0.15">
      <c r="B1364" s="28"/>
      <c r="C1364" s="29"/>
      <c r="D1364" s="31"/>
      <c r="E1364" s="29"/>
      <c r="H1364" s="786"/>
      <c r="I1364" s="28"/>
      <c r="J1364" s="39"/>
      <c r="K1364" s="39"/>
      <c r="L1364" s="786"/>
      <c r="N1364" s="786"/>
      <c r="O1364" s="28"/>
      <c r="P1364" s="28"/>
    </row>
    <row r="1365" spans="2:16" ht="14.25" customHeight="1" x14ac:dyDescent="0.15">
      <c r="B1365" s="28"/>
      <c r="C1365" s="29"/>
      <c r="D1365" s="31"/>
      <c r="E1365" s="29"/>
      <c r="H1365" s="786"/>
      <c r="I1365" s="28"/>
      <c r="J1365" s="39"/>
      <c r="K1365" s="39"/>
      <c r="L1365" s="786"/>
      <c r="N1365" s="786"/>
      <c r="O1365" s="28"/>
      <c r="P1365" s="28"/>
    </row>
    <row r="1366" spans="2:16" ht="14.25" customHeight="1" x14ac:dyDescent="0.15">
      <c r="B1366" s="28"/>
      <c r="C1366" s="29"/>
      <c r="D1366" s="31"/>
      <c r="E1366" s="29"/>
      <c r="H1366" s="786"/>
      <c r="I1366" s="28"/>
      <c r="J1366" s="39"/>
      <c r="K1366" s="39"/>
      <c r="L1366" s="786"/>
      <c r="N1366" s="786"/>
      <c r="O1366" s="28"/>
      <c r="P1366" s="28"/>
    </row>
    <row r="1367" spans="2:16" ht="14.25" customHeight="1" x14ac:dyDescent="0.15">
      <c r="B1367" s="28"/>
      <c r="C1367" s="29"/>
      <c r="D1367" s="31"/>
      <c r="E1367" s="29"/>
      <c r="H1367" s="786"/>
      <c r="I1367" s="28"/>
      <c r="J1367" s="39"/>
      <c r="K1367" s="39"/>
      <c r="L1367" s="786"/>
      <c r="N1367" s="786"/>
      <c r="O1367" s="28"/>
      <c r="P1367" s="28"/>
    </row>
    <row r="1368" spans="2:16" ht="14.25" customHeight="1" x14ac:dyDescent="0.15">
      <c r="B1368" s="28"/>
      <c r="C1368" s="29"/>
      <c r="D1368" s="31"/>
      <c r="E1368" s="29"/>
      <c r="H1368" s="786"/>
      <c r="I1368" s="28"/>
      <c r="J1368" s="39"/>
      <c r="K1368" s="39"/>
      <c r="L1368" s="786"/>
      <c r="N1368" s="786"/>
      <c r="O1368" s="28"/>
      <c r="P1368" s="28"/>
    </row>
    <row r="1369" spans="2:16" ht="14.25" customHeight="1" x14ac:dyDescent="0.15">
      <c r="B1369" s="28"/>
      <c r="C1369" s="29"/>
      <c r="D1369" s="31"/>
      <c r="E1369" s="29"/>
      <c r="H1369" s="786"/>
      <c r="I1369" s="28"/>
      <c r="J1369" s="39"/>
      <c r="K1369" s="39"/>
      <c r="L1369" s="786"/>
      <c r="N1369" s="786"/>
      <c r="O1369" s="28"/>
      <c r="P1369" s="28"/>
    </row>
    <row r="1370" spans="2:16" ht="14.25" customHeight="1" x14ac:dyDescent="0.15">
      <c r="B1370" s="28"/>
      <c r="C1370" s="29"/>
      <c r="D1370" s="31"/>
      <c r="E1370" s="29"/>
      <c r="H1370" s="786"/>
      <c r="I1370" s="28"/>
      <c r="J1370" s="39"/>
      <c r="K1370" s="39"/>
      <c r="L1370" s="786"/>
      <c r="N1370" s="786"/>
      <c r="O1370" s="28"/>
      <c r="P1370" s="28"/>
    </row>
    <row r="1371" spans="2:16" ht="14.25" customHeight="1" x14ac:dyDescent="0.15">
      <c r="B1371" s="28"/>
      <c r="C1371" s="29"/>
      <c r="D1371" s="31"/>
      <c r="E1371" s="29"/>
      <c r="H1371" s="786"/>
      <c r="I1371" s="28"/>
      <c r="J1371" s="39"/>
      <c r="K1371" s="39"/>
      <c r="L1371" s="786"/>
      <c r="N1371" s="786"/>
      <c r="O1371" s="28"/>
      <c r="P1371" s="28"/>
    </row>
    <row r="1372" spans="2:16" ht="14.25" customHeight="1" x14ac:dyDescent="0.15">
      <c r="B1372" s="28"/>
      <c r="C1372" s="29"/>
      <c r="D1372" s="31"/>
      <c r="E1372" s="29"/>
      <c r="H1372" s="786"/>
      <c r="I1372" s="28"/>
      <c r="J1372" s="39"/>
      <c r="K1372" s="39"/>
      <c r="L1372" s="786"/>
      <c r="N1372" s="786"/>
      <c r="O1372" s="28"/>
      <c r="P1372" s="28"/>
    </row>
    <row r="1373" spans="2:16" ht="14.25" customHeight="1" x14ac:dyDescent="0.15">
      <c r="B1373" s="28"/>
      <c r="C1373" s="29"/>
      <c r="D1373" s="31"/>
      <c r="E1373" s="29"/>
      <c r="H1373" s="786"/>
      <c r="I1373" s="28"/>
      <c r="J1373" s="39"/>
      <c r="K1373" s="39"/>
      <c r="L1373" s="786"/>
      <c r="N1373" s="786"/>
      <c r="O1373" s="28"/>
      <c r="P1373" s="28"/>
    </row>
    <row r="1374" spans="2:16" ht="14.25" customHeight="1" x14ac:dyDescent="0.15">
      <c r="B1374" s="28"/>
      <c r="C1374" s="29"/>
      <c r="D1374" s="31"/>
      <c r="E1374" s="29"/>
      <c r="H1374" s="786"/>
      <c r="I1374" s="28"/>
      <c r="J1374" s="39"/>
      <c r="K1374" s="39"/>
      <c r="L1374" s="786"/>
      <c r="N1374" s="786"/>
      <c r="O1374" s="28"/>
      <c r="P1374" s="28"/>
    </row>
    <row r="1375" spans="2:16" ht="14.25" customHeight="1" x14ac:dyDescent="0.15">
      <c r="B1375" s="28"/>
      <c r="C1375" s="29"/>
      <c r="D1375" s="31"/>
      <c r="E1375" s="29"/>
      <c r="H1375" s="786"/>
      <c r="I1375" s="28"/>
      <c r="J1375" s="39"/>
      <c r="K1375" s="39"/>
      <c r="L1375" s="786"/>
      <c r="N1375" s="786"/>
      <c r="O1375" s="28"/>
      <c r="P1375" s="28"/>
    </row>
    <row r="1376" spans="2:16" ht="14.25" customHeight="1" x14ac:dyDescent="0.15">
      <c r="B1376" s="28"/>
      <c r="C1376" s="29"/>
      <c r="D1376" s="31"/>
      <c r="E1376" s="29"/>
      <c r="H1376" s="786"/>
      <c r="I1376" s="28"/>
      <c r="J1376" s="39"/>
      <c r="K1376" s="39"/>
      <c r="L1376" s="786"/>
      <c r="N1376" s="786"/>
      <c r="O1376" s="28"/>
      <c r="P1376" s="28"/>
    </row>
    <row r="1377" spans="2:16" ht="14.25" customHeight="1" x14ac:dyDescent="0.15">
      <c r="B1377" s="28"/>
      <c r="C1377" s="29"/>
      <c r="D1377" s="31"/>
      <c r="E1377" s="29"/>
      <c r="H1377" s="786"/>
      <c r="I1377" s="28"/>
      <c r="J1377" s="39"/>
      <c r="K1377" s="39"/>
      <c r="L1377" s="786"/>
      <c r="N1377" s="786"/>
      <c r="O1377" s="28"/>
      <c r="P1377" s="28"/>
    </row>
    <row r="1378" spans="2:16" ht="14.25" customHeight="1" x14ac:dyDescent="0.15">
      <c r="B1378" s="28"/>
      <c r="C1378" s="29"/>
      <c r="D1378" s="31"/>
      <c r="E1378" s="29"/>
      <c r="H1378" s="786"/>
      <c r="I1378" s="28"/>
      <c r="J1378" s="39"/>
      <c r="K1378" s="39"/>
      <c r="L1378" s="786"/>
      <c r="N1378" s="786"/>
      <c r="O1378" s="28"/>
      <c r="P1378" s="28"/>
    </row>
    <row r="1379" spans="2:16" ht="14.25" customHeight="1" x14ac:dyDescent="0.15">
      <c r="B1379" s="28"/>
      <c r="C1379" s="29"/>
      <c r="D1379" s="31"/>
      <c r="E1379" s="29"/>
      <c r="H1379" s="786"/>
      <c r="I1379" s="28"/>
      <c r="J1379" s="39"/>
      <c r="K1379" s="39"/>
      <c r="L1379" s="786"/>
      <c r="N1379" s="786"/>
      <c r="O1379" s="28"/>
      <c r="P1379" s="28"/>
    </row>
    <row r="1380" spans="2:16" ht="14.25" customHeight="1" x14ac:dyDescent="0.15">
      <c r="B1380" s="28"/>
      <c r="C1380" s="29"/>
      <c r="D1380" s="31"/>
      <c r="E1380" s="29"/>
      <c r="H1380" s="786"/>
      <c r="I1380" s="28"/>
      <c r="J1380" s="39"/>
      <c r="K1380" s="39"/>
      <c r="L1380" s="786"/>
      <c r="N1380" s="786"/>
      <c r="O1380" s="28"/>
      <c r="P1380" s="28"/>
    </row>
    <row r="1381" spans="2:16" ht="14.25" customHeight="1" x14ac:dyDescent="0.15">
      <c r="B1381" s="28"/>
      <c r="C1381" s="29"/>
      <c r="D1381" s="31"/>
      <c r="E1381" s="29"/>
      <c r="H1381" s="786"/>
      <c r="I1381" s="28"/>
      <c r="J1381" s="39"/>
      <c r="K1381" s="39"/>
      <c r="L1381" s="786"/>
      <c r="N1381" s="786"/>
      <c r="O1381" s="28"/>
      <c r="P1381" s="28"/>
    </row>
    <row r="1382" spans="2:16" ht="14.25" customHeight="1" x14ac:dyDescent="0.15">
      <c r="B1382" s="28"/>
      <c r="C1382" s="29"/>
      <c r="D1382" s="31"/>
      <c r="E1382" s="29"/>
      <c r="H1382" s="786"/>
      <c r="I1382" s="28"/>
      <c r="J1382" s="39"/>
      <c r="K1382" s="39"/>
      <c r="L1382" s="786"/>
      <c r="N1382" s="786"/>
      <c r="O1382" s="28"/>
      <c r="P1382" s="28"/>
    </row>
    <row r="1383" spans="2:16" ht="14.25" customHeight="1" x14ac:dyDescent="0.15">
      <c r="B1383" s="28"/>
      <c r="C1383" s="29"/>
      <c r="D1383" s="31"/>
      <c r="E1383" s="29"/>
      <c r="H1383" s="786"/>
      <c r="I1383" s="28"/>
      <c r="J1383" s="39"/>
      <c r="K1383" s="39"/>
      <c r="L1383" s="786"/>
      <c r="N1383" s="786"/>
      <c r="O1383" s="28"/>
      <c r="P1383" s="28"/>
    </row>
    <row r="1384" spans="2:16" ht="14.25" customHeight="1" x14ac:dyDescent="0.15">
      <c r="B1384" s="28"/>
      <c r="C1384" s="29"/>
      <c r="D1384" s="31"/>
      <c r="E1384" s="29"/>
      <c r="H1384" s="786"/>
      <c r="I1384" s="28"/>
      <c r="J1384" s="39"/>
      <c r="K1384" s="39"/>
      <c r="L1384" s="786"/>
      <c r="N1384" s="786"/>
      <c r="O1384" s="28"/>
      <c r="P1384" s="28"/>
    </row>
    <row r="1385" spans="2:16" ht="14.25" customHeight="1" x14ac:dyDescent="0.15">
      <c r="B1385" s="28"/>
      <c r="C1385" s="29"/>
      <c r="D1385" s="31"/>
      <c r="E1385" s="29"/>
      <c r="H1385" s="786"/>
      <c r="I1385" s="28"/>
      <c r="J1385" s="39"/>
      <c r="K1385" s="39"/>
      <c r="L1385" s="786"/>
      <c r="N1385" s="786"/>
      <c r="O1385" s="28"/>
      <c r="P1385" s="28"/>
    </row>
    <row r="1386" spans="2:16" ht="14.25" customHeight="1" x14ac:dyDescent="0.15">
      <c r="B1386" s="28"/>
      <c r="C1386" s="29"/>
      <c r="D1386" s="31"/>
      <c r="E1386" s="29"/>
      <c r="H1386" s="786"/>
      <c r="I1386" s="28"/>
      <c r="J1386" s="39"/>
      <c r="K1386" s="39"/>
      <c r="L1386" s="786"/>
      <c r="N1386" s="786"/>
      <c r="O1386" s="28"/>
      <c r="P1386" s="28"/>
    </row>
    <row r="1387" spans="2:16" ht="14.25" customHeight="1" x14ac:dyDescent="0.15">
      <c r="B1387" s="28"/>
      <c r="C1387" s="29"/>
      <c r="D1387" s="31"/>
      <c r="E1387" s="29"/>
      <c r="H1387" s="786"/>
      <c r="I1387" s="28"/>
      <c r="J1387" s="39"/>
      <c r="K1387" s="39"/>
      <c r="L1387" s="786"/>
      <c r="N1387" s="786"/>
      <c r="O1387" s="28"/>
      <c r="P1387" s="28"/>
    </row>
    <row r="1388" spans="2:16" ht="14.25" customHeight="1" x14ac:dyDescent="0.15">
      <c r="B1388" s="28"/>
      <c r="C1388" s="29"/>
      <c r="D1388" s="31"/>
      <c r="E1388" s="29"/>
      <c r="H1388" s="786"/>
      <c r="I1388" s="28"/>
      <c r="J1388" s="39"/>
      <c r="K1388" s="39"/>
      <c r="L1388" s="786"/>
      <c r="N1388" s="786"/>
      <c r="O1388" s="28"/>
      <c r="P1388" s="28"/>
    </row>
    <row r="1389" spans="2:16" ht="14.25" customHeight="1" x14ac:dyDescent="0.15">
      <c r="B1389" s="28"/>
      <c r="C1389" s="29"/>
      <c r="D1389" s="31"/>
      <c r="E1389" s="29"/>
      <c r="H1389" s="786"/>
      <c r="I1389" s="28"/>
      <c r="J1389" s="39"/>
      <c r="K1389" s="39"/>
      <c r="L1389" s="786"/>
      <c r="N1389" s="786"/>
      <c r="O1389" s="28"/>
      <c r="P1389" s="28"/>
    </row>
    <row r="1390" spans="2:16" ht="14.25" customHeight="1" x14ac:dyDescent="0.15">
      <c r="B1390" s="28"/>
      <c r="C1390" s="29"/>
      <c r="D1390" s="31"/>
      <c r="E1390" s="29"/>
      <c r="H1390" s="786"/>
      <c r="I1390" s="28"/>
      <c r="J1390" s="39"/>
      <c r="K1390" s="39"/>
      <c r="L1390" s="786"/>
      <c r="N1390" s="786"/>
      <c r="O1390" s="28"/>
      <c r="P1390" s="28"/>
    </row>
    <row r="1391" spans="2:16" ht="14.25" customHeight="1" x14ac:dyDescent="0.15">
      <c r="B1391" s="28"/>
      <c r="C1391" s="29"/>
      <c r="D1391" s="31"/>
      <c r="E1391" s="29"/>
      <c r="H1391" s="786"/>
      <c r="I1391" s="28"/>
      <c r="J1391" s="39"/>
      <c r="K1391" s="39"/>
      <c r="L1391" s="786"/>
      <c r="N1391" s="786"/>
      <c r="O1391" s="28"/>
      <c r="P1391" s="28"/>
    </row>
    <row r="1392" spans="2:16" ht="14.25" customHeight="1" x14ac:dyDescent="0.15">
      <c r="B1392" s="28"/>
      <c r="C1392" s="29"/>
      <c r="D1392" s="31"/>
      <c r="E1392" s="29"/>
      <c r="H1392" s="786"/>
      <c r="I1392" s="28"/>
      <c r="J1392" s="39"/>
      <c r="K1392" s="39"/>
      <c r="L1392" s="786"/>
      <c r="N1392" s="786"/>
      <c r="O1392" s="28"/>
      <c r="P1392" s="28"/>
    </row>
    <row r="1393" spans="2:16" ht="14.25" customHeight="1" x14ac:dyDescent="0.15">
      <c r="B1393" s="28"/>
      <c r="C1393" s="29"/>
      <c r="D1393" s="31"/>
      <c r="E1393" s="29"/>
      <c r="H1393" s="786"/>
      <c r="I1393" s="28"/>
      <c r="J1393" s="39"/>
      <c r="K1393" s="39"/>
      <c r="L1393" s="786"/>
      <c r="N1393" s="786"/>
      <c r="O1393" s="28"/>
      <c r="P1393" s="28"/>
    </row>
    <row r="1394" spans="2:16" ht="14.25" customHeight="1" x14ac:dyDescent="0.15">
      <c r="B1394" s="28"/>
      <c r="C1394" s="29"/>
      <c r="D1394" s="31"/>
      <c r="E1394" s="29"/>
      <c r="H1394" s="786"/>
      <c r="I1394" s="28"/>
      <c r="J1394" s="39"/>
      <c r="K1394" s="39"/>
      <c r="L1394" s="786"/>
      <c r="N1394" s="786"/>
      <c r="O1394" s="28"/>
      <c r="P1394" s="28"/>
    </row>
    <row r="1395" spans="2:16" ht="14.25" customHeight="1" x14ac:dyDescent="0.15">
      <c r="B1395" s="28"/>
      <c r="C1395" s="29"/>
      <c r="D1395" s="31"/>
      <c r="E1395" s="29"/>
      <c r="H1395" s="786"/>
      <c r="I1395" s="28"/>
      <c r="J1395" s="39"/>
      <c r="K1395" s="39"/>
      <c r="L1395" s="786"/>
      <c r="N1395" s="786"/>
      <c r="O1395" s="28"/>
      <c r="P1395" s="28"/>
    </row>
    <row r="1396" spans="2:16" ht="14.25" customHeight="1" x14ac:dyDescent="0.15">
      <c r="B1396" s="28"/>
      <c r="C1396" s="29"/>
      <c r="D1396" s="31"/>
      <c r="E1396" s="29"/>
      <c r="H1396" s="786"/>
      <c r="I1396" s="28"/>
      <c r="J1396" s="39"/>
      <c r="K1396" s="39"/>
      <c r="L1396" s="786"/>
      <c r="N1396" s="786"/>
      <c r="O1396" s="28"/>
      <c r="P1396" s="28"/>
    </row>
    <row r="1397" spans="2:16" ht="14.25" customHeight="1" x14ac:dyDescent="0.15">
      <c r="B1397" s="28"/>
      <c r="C1397" s="29"/>
      <c r="D1397" s="31"/>
      <c r="E1397" s="29"/>
      <c r="H1397" s="786"/>
      <c r="I1397" s="28"/>
      <c r="J1397" s="39"/>
      <c r="K1397" s="39"/>
      <c r="L1397" s="786"/>
      <c r="N1397" s="786"/>
      <c r="O1397" s="28"/>
      <c r="P1397" s="28"/>
    </row>
    <row r="1398" spans="2:16" ht="14.25" customHeight="1" x14ac:dyDescent="0.15">
      <c r="B1398" s="28"/>
      <c r="C1398" s="29"/>
      <c r="D1398" s="31"/>
      <c r="E1398" s="29"/>
      <c r="H1398" s="786"/>
      <c r="I1398" s="28"/>
      <c r="J1398" s="39"/>
      <c r="K1398" s="39"/>
      <c r="L1398" s="786"/>
      <c r="N1398" s="786"/>
      <c r="O1398" s="28"/>
      <c r="P1398" s="28"/>
    </row>
    <row r="1399" spans="2:16" ht="14.25" customHeight="1" x14ac:dyDescent="0.15">
      <c r="B1399" s="28"/>
      <c r="C1399" s="29"/>
      <c r="D1399" s="31"/>
      <c r="E1399" s="29"/>
      <c r="H1399" s="786"/>
      <c r="I1399" s="28"/>
      <c r="J1399" s="39"/>
      <c r="K1399" s="39"/>
      <c r="L1399" s="786"/>
      <c r="N1399" s="786"/>
      <c r="O1399" s="28"/>
      <c r="P1399" s="28"/>
    </row>
    <row r="1400" spans="2:16" ht="14.25" customHeight="1" x14ac:dyDescent="0.15">
      <c r="B1400" s="28"/>
      <c r="C1400" s="29"/>
      <c r="D1400" s="31"/>
      <c r="E1400" s="29"/>
      <c r="H1400" s="786"/>
      <c r="I1400" s="28"/>
      <c r="J1400" s="39"/>
      <c r="K1400" s="39"/>
      <c r="L1400" s="786"/>
      <c r="N1400" s="786"/>
      <c r="O1400" s="28"/>
      <c r="P1400" s="28"/>
    </row>
    <row r="1401" spans="2:16" ht="14.25" customHeight="1" x14ac:dyDescent="0.15">
      <c r="B1401" s="28"/>
      <c r="C1401" s="29"/>
      <c r="D1401" s="31"/>
      <c r="E1401" s="29"/>
      <c r="H1401" s="786"/>
      <c r="I1401" s="28"/>
      <c r="J1401" s="39"/>
      <c r="K1401" s="39"/>
      <c r="L1401" s="786"/>
      <c r="N1401" s="786"/>
      <c r="O1401" s="28"/>
      <c r="P1401" s="28"/>
    </row>
    <row r="1402" spans="2:16" ht="14.25" customHeight="1" x14ac:dyDescent="0.15">
      <c r="B1402" s="28"/>
      <c r="C1402" s="29"/>
      <c r="D1402" s="31"/>
      <c r="E1402" s="29"/>
      <c r="H1402" s="786"/>
      <c r="I1402" s="28"/>
      <c r="J1402" s="39"/>
      <c r="K1402" s="39"/>
      <c r="L1402" s="786"/>
      <c r="N1402" s="786"/>
      <c r="O1402" s="28"/>
      <c r="P1402" s="28"/>
    </row>
    <row r="1403" spans="2:16" ht="14.25" customHeight="1" x14ac:dyDescent="0.15">
      <c r="B1403" s="28"/>
      <c r="C1403" s="29"/>
      <c r="D1403" s="31"/>
      <c r="E1403" s="29"/>
      <c r="H1403" s="786"/>
      <c r="I1403" s="28"/>
      <c r="J1403" s="39"/>
      <c r="K1403" s="39"/>
      <c r="L1403" s="786"/>
      <c r="N1403" s="786"/>
      <c r="O1403" s="28"/>
      <c r="P1403" s="28"/>
    </row>
    <row r="1404" spans="2:16" ht="14.25" customHeight="1" x14ac:dyDescent="0.15">
      <c r="B1404" s="28"/>
      <c r="C1404" s="29"/>
      <c r="D1404" s="31"/>
      <c r="E1404" s="29"/>
      <c r="H1404" s="786"/>
      <c r="I1404" s="28"/>
      <c r="J1404" s="39"/>
      <c r="K1404" s="39"/>
      <c r="L1404" s="786"/>
      <c r="N1404" s="786"/>
      <c r="O1404" s="28"/>
      <c r="P1404" s="28"/>
    </row>
    <row r="1405" spans="2:16" ht="14.25" customHeight="1" x14ac:dyDescent="0.15">
      <c r="B1405" s="28"/>
      <c r="C1405" s="29"/>
      <c r="D1405" s="31"/>
      <c r="E1405" s="29"/>
      <c r="H1405" s="786"/>
      <c r="I1405" s="28"/>
      <c r="J1405" s="39"/>
      <c r="K1405" s="39"/>
      <c r="L1405" s="786"/>
      <c r="N1405" s="786"/>
      <c r="O1405" s="28"/>
      <c r="P1405" s="28"/>
    </row>
    <row r="1406" spans="2:16" ht="14.25" customHeight="1" x14ac:dyDescent="0.15">
      <c r="B1406" s="28"/>
      <c r="C1406" s="29"/>
      <c r="D1406" s="31"/>
      <c r="E1406" s="29"/>
      <c r="H1406" s="786"/>
      <c r="I1406" s="28"/>
      <c r="J1406" s="39"/>
      <c r="K1406" s="39"/>
      <c r="L1406" s="786"/>
      <c r="N1406" s="786"/>
      <c r="O1406" s="28"/>
      <c r="P1406" s="28"/>
    </row>
    <row r="1407" spans="2:16" ht="14.25" customHeight="1" x14ac:dyDescent="0.15">
      <c r="B1407" s="28"/>
      <c r="C1407" s="29"/>
      <c r="D1407" s="31"/>
      <c r="E1407" s="29"/>
      <c r="H1407" s="786"/>
      <c r="I1407" s="28"/>
      <c r="J1407" s="39"/>
      <c r="K1407" s="39"/>
      <c r="L1407" s="786"/>
      <c r="N1407" s="786"/>
      <c r="O1407" s="28"/>
      <c r="P1407" s="28"/>
    </row>
    <row r="1408" spans="2:16" ht="14.25" customHeight="1" x14ac:dyDescent="0.15">
      <c r="B1408" s="28"/>
      <c r="C1408" s="29"/>
      <c r="D1408" s="31"/>
      <c r="E1408" s="29"/>
      <c r="H1408" s="786"/>
      <c r="I1408" s="28"/>
      <c r="J1408" s="39"/>
      <c r="K1408" s="39"/>
      <c r="L1408" s="786"/>
      <c r="N1408" s="786"/>
      <c r="O1408" s="28"/>
      <c r="P1408" s="28"/>
    </row>
    <row r="1409" spans="2:16" ht="14.25" customHeight="1" x14ac:dyDescent="0.15">
      <c r="B1409" s="28"/>
      <c r="C1409" s="29"/>
      <c r="D1409" s="31"/>
      <c r="E1409" s="29"/>
      <c r="H1409" s="786"/>
      <c r="I1409" s="28"/>
      <c r="J1409" s="39"/>
      <c r="K1409" s="39"/>
      <c r="L1409" s="786"/>
      <c r="N1409" s="786"/>
      <c r="O1409" s="28"/>
      <c r="P1409" s="28"/>
    </row>
    <row r="1410" spans="2:16" ht="14.25" customHeight="1" x14ac:dyDescent="0.15">
      <c r="B1410" s="28"/>
      <c r="C1410" s="29"/>
      <c r="D1410" s="31"/>
      <c r="E1410" s="29"/>
      <c r="H1410" s="786"/>
      <c r="I1410" s="28"/>
      <c r="J1410" s="39"/>
      <c r="K1410" s="39"/>
      <c r="L1410" s="786"/>
      <c r="N1410" s="786"/>
      <c r="O1410" s="28"/>
      <c r="P1410" s="28"/>
    </row>
    <row r="1411" spans="2:16" ht="14.25" customHeight="1" x14ac:dyDescent="0.15">
      <c r="B1411" s="28"/>
      <c r="C1411" s="29"/>
      <c r="D1411" s="31"/>
      <c r="E1411" s="29"/>
      <c r="H1411" s="786"/>
      <c r="I1411" s="28"/>
      <c r="J1411" s="39"/>
      <c r="K1411" s="39"/>
      <c r="L1411" s="786"/>
      <c r="N1411" s="786"/>
      <c r="O1411" s="28"/>
      <c r="P1411" s="28"/>
    </row>
    <row r="1412" spans="2:16" ht="14.25" customHeight="1" x14ac:dyDescent="0.15">
      <c r="B1412" s="28"/>
      <c r="C1412" s="29"/>
      <c r="D1412" s="31"/>
      <c r="E1412" s="29"/>
      <c r="H1412" s="786"/>
      <c r="I1412" s="28"/>
      <c r="J1412" s="39"/>
      <c r="K1412" s="39"/>
      <c r="L1412" s="786"/>
      <c r="N1412" s="786"/>
      <c r="O1412" s="28"/>
      <c r="P1412" s="28"/>
    </row>
    <row r="1413" spans="2:16" ht="14.25" customHeight="1" x14ac:dyDescent="0.15">
      <c r="B1413" s="28"/>
      <c r="C1413" s="29"/>
      <c r="D1413" s="31"/>
      <c r="E1413" s="29"/>
      <c r="H1413" s="786"/>
      <c r="I1413" s="28"/>
      <c r="J1413" s="39"/>
      <c r="K1413" s="39"/>
      <c r="L1413" s="786"/>
      <c r="N1413" s="786"/>
      <c r="O1413" s="28"/>
      <c r="P1413" s="28"/>
    </row>
    <row r="1414" spans="2:16" ht="14.25" customHeight="1" x14ac:dyDescent="0.15">
      <c r="B1414" s="28"/>
      <c r="C1414" s="29"/>
      <c r="D1414" s="31"/>
      <c r="E1414" s="29"/>
      <c r="H1414" s="786"/>
      <c r="I1414" s="28"/>
      <c r="J1414" s="39"/>
      <c r="K1414" s="39"/>
      <c r="L1414" s="786"/>
      <c r="N1414" s="786"/>
      <c r="O1414" s="28"/>
      <c r="P1414" s="28"/>
    </row>
    <row r="1415" spans="2:16" ht="14.25" customHeight="1" x14ac:dyDescent="0.15">
      <c r="B1415" s="28"/>
      <c r="C1415" s="29"/>
      <c r="D1415" s="31"/>
      <c r="E1415" s="29"/>
      <c r="H1415" s="786"/>
      <c r="I1415" s="28"/>
      <c r="J1415" s="39"/>
      <c r="K1415" s="39"/>
      <c r="L1415" s="786"/>
      <c r="N1415" s="786"/>
      <c r="O1415" s="28"/>
      <c r="P1415" s="28"/>
    </row>
    <row r="1416" spans="2:16" ht="14.25" customHeight="1" x14ac:dyDescent="0.15">
      <c r="B1416" s="28"/>
      <c r="C1416" s="29"/>
      <c r="D1416" s="31"/>
      <c r="E1416" s="29"/>
      <c r="H1416" s="786"/>
      <c r="I1416" s="28"/>
      <c r="J1416" s="39"/>
      <c r="K1416" s="39"/>
      <c r="L1416" s="786"/>
      <c r="N1416" s="786"/>
      <c r="O1416" s="28"/>
      <c r="P1416" s="28"/>
    </row>
    <row r="1417" spans="2:16" ht="14.25" customHeight="1" x14ac:dyDescent="0.15">
      <c r="B1417" s="28"/>
      <c r="C1417" s="29"/>
      <c r="D1417" s="31"/>
      <c r="E1417" s="29"/>
      <c r="H1417" s="786"/>
      <c r="I1417" s="28"/>
      <c r="J1417" s="39"/>
      <c r="K1417" s="39"/>
      <c r="L1417" s="786"/>
      <c r="N1417" s="786"/>
      <c r="O1417" s="28"/>
      <c r="P1417" s="28"/>
    </row>
    <row r="1418" spans="2:16" ht="14.25" customHeight="1" x14ac:dyDescent="0.15">
      <c r="B1418" s="28"/>
      <c r="C1418" s="29"/>
      <c r="D1418" s="31"/>
      <c r="E1418" s="29"/>
      <c r="H1418" s="786"/>
      <c r="I1418" s="28"/>
      <c r="J1418" s="39"/>
      <c r="K1418" s="39"/>
      <c r="L1418" s="786"/>
      <c r="N1418" s="786"/>
      <c r="O1418" s="28"/>
      <c r="P1418" s="28"/>
    </row>
    <row r="1419" spans="2:16" ht="14.25" customHeight="1" x14ac:dyDescent="0.15">
      <c r="B1419" s="28"/>
      <c r="C1419" s="29"/>
      <c r="D1419" s="31"/>
      <c r="E1419" s="29"/>
      <c r="H1419" s="786"/>
      <c r="I1419" s="28"/>
      <c r="J1419" s="39"/>
      <c r="K1419" s="39"/>
      <c r="L1419" s="786"/>
      <c r="N1419" s="786"/>
      <c r="O1419" s="28"/>
      <c r="P1419" s="28"/>
    </row>
    <row r="1420" spans="2:16" ht="14.25" customHeight="1" x14ac:dyDescent="0.15">
      <c r="B1420" s="28"/>
      <c r="C1420" s="29"/>
      <c r="D1420" s="31"/>
      <c r="E1420" s="29"/>
      <c r="H1420" s="786"/>
      <c r="I1420" s="28"/>
      <c r="J1420" s="39"/>
      <c r="K1420" s="39"/>
      <c r="L1420" s="786"/>
      <c r="N1420" s="786"/>
      <c r="O1420" s="28"/>
      <c r="P1420" s="28"/>
    </row>
    <row r="1421" spans="2:16" ht="14.25" customHeight="1" x14ac:dyDescent="0.15">
      <c r="B1421" s="28"/>
      <c r="C1421" s="29"/>
      <c r="D1421" s="31"/>
      <c r="E1421" s="29"/>
      <c r="H1421" s="786"/>
      <c r="I1421" s="28"/>
      <c r="J1421" s="39"/>
      <c r="K1421" s="39"/>
      <c r="L1421" s="786"/>
      <c r="N1421" s="786"/>
      <c r="O1421" s="28"/>
      <c r="P1421" s="28"/>
    </row>
    <row r="1422" spans="2:16" ht="14.25" customHeight="1" x14ac:dyDescent="0.15">
      <c r="B1422" s="28"/>
      <c r="C1422" s="29"/>
      <c r="D1422" s="31"/>
      <c r="E1422" s="29"/>
      <c r="H1422" s="786"/>
      <c r="I1422" s="28"/>
      <c r="J1422" s="39"/>
      <c r="K1422" s="39"/>
      <c r="L1422" s="786"/>
      <c r="N1422" s="786"/>
      <c r="O1422" s="28"/>
      <c r="P1422" s="28"/>
    </row>
    <row r="1423" spans="2:16" ht="14.25" customHeight="1" x14ac:dyDescent="0.15">
      <c r="B1423" s="28"/>
      <c r="C1423" s="29"/>
      <c r="D1423" s="31"/>
      <c r="E1423" s="29"/>
      <c r="H1423" s="786"/>
      <c r="I1423" s="28"/>
      <c r="J1423" s="39"/>
      <c r="K1423" s="39"/>
      <c r="L1423" s="786"/>
      <c r="N1423" s="786"/>
      <c r="O1423" s="28"/>
      <c r="P1423" s="28"/>
    </row>
    <row r="1424" spans="2:16" ht="14.25" customHeight="1" x14ac:dyDescent="0.15">
      <c r="B1424" s="28"/>
      <c r="C1424" s="29"/>
      <c r="D1424" s="31"/>
      <c r="E1424" s="29"/>
      <c r="H1424" s="786"/>
      <c r="I1424" s="28"/>
      <c r="J1424" s="39"/>
      <c r="K1424" s="39"/>
      <c r="L1424" s="786"/>
      <c r="N1424" s="786"/>
      <c r="O1424" s="28"/>
      <c r="P1424" s="28"/>
    </row>
    <row r="1425" spans="2:16" ht="14.25" customHeight="1" x14ac:dyDescent="0.15">
      <c r="B1425" s="28"/>
      <c r="C1425" s="29"/>
      <c r="D1425" s="31"/>
      <c r="E1425" s="29"/>
      <c r="H1425" s="786"/>
      <c r="I1425" s="28"/>
      <c r="J1425" s="39"/>
      <c r="K1425" s="39"/>
      <c r="L1425" s="786"/>
      <c r="N1425" s="786"/>
      <c r="O1425" s="28"/>
      <c r="P1425" s="28"/>
    </row>
    <row r="1426" spans="2:16" ht="14.25" customHeight="1" x14ac:dyDescent="0.15">
      <c r="B1426" s="28"/>
      <c r="C1426" s="29"/>
      <c r="D1426" s="31"/>
      <c r="E1426" s="29"/>
      <c r="H1426" s="786"/>
      <c r="I1426" s="28"/>
      <c r="J1426" s="39"/>
      <c r="K1426" s="39"/>
      <c r="L1426" s="786"/>
      <c r="N1426" s="786"/>
      <c r="O1426" s="28"/>
      <c r="P1426" s="28"/>
    </row>
    <row r="1427" spans="2:16" ht="14.25" customHeight="1" x14ac:dyDescent="0.15">
      <c r="B1427" s="28"/>
      <c r="C1427" s="29"/>
      <c r="D1427" s="31"/>
      <c r="E1427" s="29"/>
      <c r="H1427" s="786"/>
      <c r="I1427" s="28"/>
      <c r="J1427" s="39"/>
      <c r="K1427" s="39"/>
      <c r="L1427" s="786"/>
      <c r="N1427" s="786"/>
      <c r="O1427" s="28"/>
      <c r="P1427" s="28"/>
    </row>
    <row r="1428" spans="2:16" ht="14.25" customHeight="1" x14ac:dyDescent="0.15">
      <c r="B1428" s="28"/>
      <c r="C1428" s="29"/>
      <c r="D1428" s="31"/>
      <c r="E1428" s="29"/>
      <c r="H1428" s="786"/>
      <c r="I1428" s="28"/>
      <c r="J1428" s="39"/>
      <c r="K1428" s="39"/>
      <c r="L1428" s="786"/>
      <c r="N1428" s="786"/>
      <c r="O1428" s="28"/>
      <c r="P1428" s="28"/>
    </row>
    <row r="1429" spans="2:16" ht="14.25" customHeight="1" x14ac:dyDescent="0.15">
      <c r="B1429" s="28"/>
      <c r="C1429" s="29"/>
      <c r="D1429" s="31"/>
      <c r="E1429" s="29"/>
      <c r="H1429" s="786"/>
      <c r="I1429" s="28"/>
      <c r="J1429" s="39"/>
      <c r="K1429" s="39"/>
      <c r="L1429" s="786"/>
      <c r="N1429" s="786"/>
      <c r="O1429" s="28"/>
      <c r="P1429" s="28"/>
    </row>
    <row r="1430" spans="2:16" ht="14.25" customHeight="1" x14ac:dyDescent="0.15">
      <c r="B1430" s="28"/>
      <c r="C1430" s="29"/>
      <c r="D1430" s="31"/>
      <c r="E1430" s="29"/>
      <c r="H1430" s="786"/>
      <c r="I1430" s="28"/>
      <c r="J1430" s="39"/>
      <c r="K1430" s="39"/>
      <c r="L1430" s="786"/>
      <c r="N1430" s="786"/>
      <c r="O1430" s="28"/>
      <c r="P1430" s="28"/>
    </row>
    <row r="1431" spans="2:16" ht="14.25" customHeight="1" x14ac:dyDescent="0.15">
      <c r="B1431" s="28"/>
      <c r="C1431" s="29"/>
      <c r="D1431" s="31"/>
      <c r="E1431" s="29"/>
      <c r="H1431" s="786"/>
      <c r="I1431" s="28"/>
      <c r="J1431" s="39"/>
      <c r="K1431" s="39"/>
      <c r="L1431" s="786"/>
      <c r="N1431" s="786"/>
      <c r="O1431" s="28"/>
      <c r="P1431" s="28"/>
    </row>
    <row r="1432" spans="2:16" ht="14.25" customHeight="1" x14ac:dyDescent="0.15">
      <c r="B1432" s="28"/>
      <c r="C1432" s="29"/>
      <c r="D1432" s="31"/>
      <c r="E1432" s="29"/>
      <c r="H1432" s="786"/>
      <c r="I1432" s="28"/>
      <c r="J1432" s="39"/>
      <c r="K1432" s="39"/>
      <c r="L1432" s="786"/>
      <c r="N1432" s="786"/>
      <c r="O1432" s="28"/>
      <c r="P1432" s="28"/>
    </row>
    <row r="1433" spans="2:16" ht="14.25" customHeight="1" x14ac:dyDescent="0.15">
      <c r="B1433" s="28"/>
      <c r="C1433" s="29"/>
      <c r="D1433" s="31"/>
      <c r="E1433" s="29"/>
      <c r="H1433" s="786"/>
      <c r="I1433" s="28"/>
      <c r="J1433" s="39"/>
      <c r="K1433" s="39"/>
      <c r="L1433" s="786"/>
      <c r="N1433" s="786"/>
      <c r="O1433" s="28"/>
      <c r="P1433" s="28"/>
    </row>
    <row r="1434" spans="2:16" ht="14.25" customHeight="1" x14ac:dyDescent="0.15">
      <c r="B1434" s="28"/>
      <c r="C1434" s="29"/>
      <c r="D1434" s="31"/>
      <c r="E1434" s="29"/>
      <c r="H1434" s="786"/>
      <c r="I1434" s="28"/>
      <c r="J1434" s="39"/>
      <c r="K1434" s="39"/>
      <c r="L1434" s="786"/>
      <c r="N1434" s="786"/>
      <c r="O1434" s="28"/>
      <c r="P1434" s="28"/>
    </row>
    <row r="1435" spans="2:16" ht="14.25" customHeight="1" x14ac:dyDescent="0.15">
      <c r="B1435" s="28"/>
      <c r="C1435" s="29"/>
      <c r="D1435" s="31"/>
      <c r="E1435" s="29"/>
      <c r="H1435" s="786"/>
      <c r="I1435" s="28"/>
      <c r="J1435" s="39"/>
      <c r="K1435" s="39"/>
      <c r="L1435" s="786"/>
      <c r="N1435" s="786"/>
      <c r="O1435" s="28"/>
      <c r="P1435" s="28"/>
    </row>
    <row r="1436" spans="2:16" ht="14.25" customHeight="1" x14ac:dyDescent="0.15">
      <c r="B1436" s="28"/>
      <c r="C1436" s="29"/>
      <c r="D1436" s="31"/>
      <c r="E1436" s="29"/>
      <c r="H1436" s="786"/>
      <c r="I1436" s="28"/>
      <c r="J1436" s="39"/>
      <c r="K1436" s="39"/>
      <c r="L1436" s="786"/>
      <c r="N1436" s="786"/>
      <c r="O1436" s="28"/>
      <c r="P1436" s="28"/>
    </row>
    <row r="1437" spans="2:16" ht="14.25" customHeight="1" x14ac:dyDescent="0.15">
      <c r="B1437" s="28"/>
      <c r="C1437" s="29"/>
      <c r="D1437" s="31"/>
      <c r="E1437" s="29"/>
      <c r="H1437" s="786"/>
      <c r="I1437" s="28"/>
      <c r="J1437" s="39"/>
      <c r="K1437" s="39"/>
      <c r="L1437" s="786"/>
      <c r="N1437" s="786"/>
      <c r="O1437" s="28"/>
      <c r="P1437" s="28"/>
    </row>
    <row r="1438" spans="2:16" ht="14.25" customHeight="1" x14ac:dyDescent="0.15">
      <c r="B1438" s="28"/>
      <c r="C1438" s="29"/>
      <c r="D1438" s="31"/>
      <c r="E1438" s="29"/>
      <c r="H1438" s="786"/>
      <c r="I1438" s="28"/>
      <c r="J1438" s="39"/>
      <c r="K1438" s="39"/>
      <c r="L1438" s="786"/>
      <c r="N1438" s="786"/>
      <c r="O1438" s="28"/>
      <c r="P1438" s="28"/>
    </row>
    <row r="1439" spans="2:16" ht="14.25" customHeight="1" x14ac:dyDescent="0.15">
      <c r="B1439" s="28"/>
      <c r="C1439" s="29"/>
      <c r="D1439" s="31"/>
      <c r="E1439" s="29"/>
      <c r="H1439" s="786"/>
      <c r="I1439" s="28"/>
      <c r="J1439" s="39"/>
      <c r="K1439" s="39"/>
      <c r="L1439" s="786"/>
      <c r="N1439" s="786"/>
      <c r="O1439" s="28"/>
      <c r="P1439" s="28"/>
    </row>
    <row r="1440" spans="2:16" ht="14.25" customHeight="1" x14ac:dyDescent="0.15">
      <c r="B1440" s="28"/>
      <c r="C1440" s="29"/>
      <c r="D1440" s="31"/>
      <c r="E1440" s="29"/>
      <c r="H1440" s="786"/>
      <c r="I1440" s="28"/>
      <c r="J1440" s="39"/>
      <c r="K1440" s="39"/>
      <c r="L1440" s="786"/>
      <c r="N1440" s="786"/>
      <c r="O1440" s="28"/>
      <c r="P1440" s="28"/>
    </row>
    <row r="1441" spans="2:16" ht="14.25" customHeight="1" x14ac:dyDescent="0.15">
      <c r="B1441" s="28"/>
      <c r="C1441" s="29"/>
      <c r="D1441" s="31"/>
      <c r="E1441" s="29"/>
      <c r="H1441" s="786"/>
      <c r="I1441" s="28"/>
      <c r="J1441" s="39"/>
      <c r="K1441" s="39"/>
      <c r="L1441" s="786"/>
      <c r="N1441" s="786"/>
      <c r="O1441" s="28"/>
      <c r="P1441" s="28"/>
    </row>
    <row r="1442" spans="2:16" ht="14.25" customHeight="1" x14ac:dyDescent="0.15">
      <c r="B1442" s="28"/>
      <c r="C1442" s="29"/>
      <c r="D1442" s="31"/>
      <c r="E1442" s="29"/>
      <c r="H1442" s="786"/>
      <c r="I1442" s="28"/>
      <c r="J1442" s="39"/>
      <c r="K1442" s="39"/>
      <c r="L1442" s="786"/>
      <c r="N1442" s="786"/>
      <c r="O1442" s="28"/>
      <c r="P1442" s="28"/>
    </row>
    <row r="1443" spans="2:16" ht="14.25" customHeight="1" x14ac:dyDescent="0.15">
      <c r="B1443" s="28"/>
      <c r="C1443" s="29"/>
      <c r="D1443" s="31"/>
      <c r="E1443" s="29"/>
      <c r="H1443" s="786"/>
      <c r="I1443" s="28"/>
      <c r="J1443" s="39"/>
      <c r="K1443" s="39"/>
      <c r="L1443" s="786"/>
      <c r="N1443" s="786"/>
      <c r="O1443" s="28"/>
      <c r="P1443" s="28"/>
    </row>
    <row r="1444" spans="2:16" ht="14.25" customHeight="1" x14ac:dyDescent="0.15">
      <c r="B1444" s="28"/>
      <c r="C1444" s="29"/>
      <c r="D1444" s="31"/>
      <c r="E1444" s="29"/>
      <c r="H1444" s="786"/>
      <c r="I1444" s="28"/>
      <c r="J1444" s="39"/>
      <c r="K1444" s="39"/>
      <c r="L1444" s="786"/>
      <c r="N1444" s="786"/>
      <c r="O1444" s="28"/>
      <c r="P1444" s="28"/>
    </row>
    <row r="1445" spans="2:16" ht="14.25" customHeight="1" x14ac:dyDescent="0.15">
      <c r="B1445" s="28"/>
      <c r="C1445" s="29"/>
      <c r="D1445" s="31"/>
      <c r="E1445" s="29"/>
      <c r="H1445" s="786"/>
      <c r="I1445" s="28"/>
      <c r="J1445" s="39"/>
      <c r="K1445" s="39"/>
      <c r="L1445" s="786"/>
      <c r="N1445" s="786"/>
      <c r="O1445" s="28"/>
      <c r="P1445" s="28"/>
    </row>
    <row r="1446" spans="2:16" ht="14.25" customHeight="1" x14ac:dyDescent="0.15">
      <c r="B1446" s="28"/>
      <c r="C1446" s="29"/>
      <c r="D1446" s="31"/>
      <c r="E1446" s="29"/>
      <c r="H1446" s="786"/>
      <c r="I1446" s="28"/>
      <c r="J1446" s="39"/>
      <c r="K1446" s="39"/>
      <c r="L1446" s="786"/>
      <c r="N1446" s="786"/>
      <c r="O1446" s="28"/>
      <c r="P1446" s="28"/>
    </row>
    <row r="1447" spans="2:16" ht="14.25" customHeight="1" x14ac:dyDescent="0.15">
      <c r="B1447" s="28"/>
      <c r="C1447" s="29"/>
      <c r="D1447" s="31"/>
      <c r="E1447" s="29"/>
      <c r="H1447" s="786"/>
      <c r="I1447" s="28"/>
      <c r="J1447" s="39"/>
      <c r="K1447" s="39"/>
      <c r="L1447" s="786"/>
      <c r="N1447" s="786"/>
      <c r="O1447" s="28"/>
      <c r="P1447" s="28"/>
    </row>
    <row r="1448" spans="2:16" ht="14.25" customHeight="1" x14ac:dyDescent="0.15">
      <c r="B1448" s="28"/>
      <c r="C1448" s="29"/>
      <c r="D1448" s="31"/>
      <c r="E1448" s="29"/>
      <c r="H1448" s="786"/>
      <c r="I1448" s="28"/>
      <c r="J1448" s="39"/>
      <c r="K1448" s="39"/>
      <c r="L1448" s="786"/>
      <c r="N1448" s="786"/>
      <c r="O1448" s="28"/>
      <c r="P1448" s="28"/>
    </row>
    <row r="1449" spans="2:16" ht="14.25" customHeight="1" x14ac:dyDescent="0.15">
      <c r="B1449" s="28"/>
      <c r="C1449" s="29"/>
      <c r="D1449" s="31"/>
      <c r="E1449" s="29"/>
      <c r="H1449" s="786"/>
      <c r="I1449" s="28"/>
      <c r="J1449" s="39"/>
      <c r="K1449" s="39"/>
      <c r="L1449" s="786"/>
      <c r="N1449" s="786"/>
      <c r="O1449" s="28"/>
      <c r="P1449" s="28"/>
    </row>
    <row r="1450" spans="2:16" ht="14.25" customHeight="1" x14ac:dyDescent="0.15">
      <c r="B1450" s="28"/>
      <c r="C1450" s="29"/>
      <c r="D1450" s="31"/>
      <c r="E1450" s="29"/>
      <c r="H1450" s="786"/>
      <c r="I1450" s="28"/>
      <c r="J1450" s="39"/>
      <c r="K1450" s="39"/>
      <c r="L1450" s="786"/>
      <c r="N1450" s="786"/>
      <c r="O1450" s="28"/>
      <c r="P1450" s="28"/>
    </row>
    <row r="1451" spans="2:16" ht="14.25" customHeight="1" x14ac:dyDescent="0.15">
      <c r="B1451" s="28"/>
      <c r="C1451" s="29"/>
      <c r="D1451" s="31"/>
      <c r="E1451" s="29"/>
      <c r="H1451" s="786"/>
      <c r="I1451" s="28"/>
      <c r="J1451" s="39"/>
      <c r="K1451" s="39"/>
      <c r="L1451" s="786"/>
      <c r="N1451" s="786"/>
      <c r="O1451" s="28"/>
      <c r="P1451" s="28"/>
    </row>
    <row r="1452" spans="2:16" ht="14.25" customHeight="1" x14ac:dyDescent="0.15">
      <c r="B1452" s="28"/>
      <c r="C1452" s="29"/>
      <c r="D1452" s="31"/>
      <c r="E1452" s="29"/>
      <c r="H1452" s="786"/>
      <c r="I1452" s="28"/>
      <c r="J1452" s="39"/>
      <c r="K1452" s="39"/>
      <c r="L1452" s="786"/>
      <c r="N1452" s="786"/>
      <c r="O1452" s="28"/>
      <c r="P1452" s="28"/>
    </row>
    <row r="1453" spans="2:16" ht="14.25" customHeight="1" x14ac:dyDescent="0.15">
      <c r="B1453" s="28"/>
      <c r="C1453" s="29"/>
      <c r="D1453" s="31"/>
      <c r="E1453" s="29"/>
      <c r="H1453" s="786"/>
      <c r="I1453" s="28"/>
      <c r="J1453" s="39"/>
      <c r="K1453" s="39"/>
      <c r="L1453" s="786"/>
      <c r="N1453" s="786"/>
      <c r="O1453" s="28"/>
      <c r="P1453" s="28"/>
    </row>
    <row r="1454" spans="2:16" ht="14.25" customHeight="1" x14ac:dyDescent="0.15">
      <c r="B1454" s="28"/>
      <c r="C1454" s="29"/>
      <c r="D1454" s="31"/>
      <c r="E1454" s="29"/>
      <c r="H1454" s="786"/>
      <c r="I1454" s="28"/>
      <c r="J1454" s="39"/>
      <c r="K1454" s="39"/>
      <c r="L1454" s="786"/>
      <c r="N1454" s="786"/>
      <c r="O1454" s="28"/>
      <c r="P1454" s="28"/>
    </row>
    <row r="1455" spans="2:16" ht="14.25" customHeight="1" x14ac:dyDescent="0.15">
      <c r="B1455" s="28"/>
      <c r="C1455" s="29"/>
      <c r="D1455" s="31"/>
      <c r="E1455" s="29"/>
      <c r="H1455" s="786"/>
      <c r="I1455" s="28"/>
      <c r="J1455" s="39"/>
      <c r="K1455" s="39"/>
      <c r="L1455" s="786"/>
      <c r="N1455" s="786"/>
      <c r="O1455" s="28"/>
      <c r="P1455" s="28"/>
    </row>
    <row r="1456" spans="2:16" ht="14.25" customHeight="1" x14ac:dyDescent="0.15">
      <c r="B1456" s="28"/>
      <c r="C1456" s="29"/>
      <c r="D1456" s="31"/>
      <c r="E1456" s="29"/>
      <c r="H1456" s="786"/>
      <c r="I1456" s="28"/>
      <c r="J1456" s="39"/>
      <c r="K1456" s="39"/>
      <c r="L1456" s="786"/>
      <c r="N1456" s="786"/>
      <c r="O1456" s="28"/>
      <c r="P1456" s="28"/>
    </row>
    <row r="1457" spans="2:16" ht="14.25" customHeight="1" x14ac:dyDescent="0.15">
      <c r="B1457" s="28"/>
      <c r="C1457" s="29"/>
      <c r="D1457" s="31"/>
      <c r="E1457" s="29"/>
      <c r="H1457" s="786"/>
      <c r="I1457" s="28"/>
      <c r="J1457" s="39"/>
      <c r="K1457" s="39"/>
      <c r="L1457" s="786"/>
      <c r="N1457" s="786"/>
      <c r="O1457" s="28"/>
      <c r="P1457" s="28"/>
    </row>
    <row r="1458" spans="2:16" ht="14.25" customHeight="1" x14ac:dyDescent="0.15">
      <c r="B1458" s="28"/>
      <c r="C1458" s="29"/>
      <c r="D1458" s="31"/>
      <c r="E1458" s="29"/>
      <c r="H1458" s="786"/>
      <c r="I1458" s="28"/>
      <c r="J1458" s="39"/>
      <c r="K1458" s="39"/>
      <c r="L1458" s="786"/>
      <c r="N1458" s="786"/>
      <c r="O1458" s="28"/>
      <c r="P1458" s="28"/>
    </row>
    <row r="1459" spans="2:16" ht="14.25" customHeight="1" x14ac:dyDescent="0.15">
      <c r="B1459" s="28"/>
      <c r="C1459" s="29"/>
      <c r="D1459" s="31"/>
      <c r="E1459" s="29"/>
      <c r="H1459" s="786"/>
      <c r="I1459" s="28"/>
      <c r="J1459" s="39"/>
      <c r="K1459" s="39"/>
      <c r="L1459" s="786"/>
      <c r="N1459" s="786"/>
      <c r="O1459" s="28"/>
      <c r="P1459" s="28"/>
    </row>
    <row r="1460" spans="2:16" ht="14.25" customHeight="1" x14ac:dyDescent="0.15">
      <c r="B1460" s="28"/>
      <c r="C1460" s="29"/>
      <c r="D1460" s="31"/>
      <c r="E1460" s="29"/>
      <c r="H1460" s="786"/>
      <c r="I1460" s="28"/>
      <c r="J1460" s="39"/>
      <c r="K1460" s="39"/>
      <c r="L1460" s="786"/>
      <c r="N1460" s="786"/>
      <c r="O1460" s="28"/>
      <c r="P1460" s="28"/>
    </row>
    <row r="1461" spans="2:16" ht="14.25" customHeight="1" x14ac:dyDescent="0.15">
      <c r="B1461" s="28"/>
      <c r="C1461" s="29"/>
      <c r="D1461" s="31"/>
      <c r="E1461" s="29"/>
      <c r="H1461" s="786"/>
      <c r="I1461" s="28"/>
      <c r="J1461" s="39"/>
      <c r="K1461" s="39"/>
      <c r="L1461" s="786"/>
      <c r="N1461" s="786"/>
      <c r="O1461" s="28"/>
      <c r="P1461" s="28"/>
    </row>
    <row r="1462" spans="2:16" ht="14.25" customHeight="1" x14ac:dyDescent="0.15">
      <c r="B1462" s="28"/>
      <c r="C1462" s="29"/>
      <c r="D1462" s="31"/>
      <c r="E1462" s="29"/>
      <c r="H1462" s="786"/>
      <c r="I1462" s="28"/>
      <c r="J1462" s="39"/>
      <c r="K1462" s="39"/>
      <c r="L1462" s="786"/>
      <c r="N1462" s="786"/>
      <c r="O1462" s="28"/>
      <c r="P1462" s="28"/>
    </row>
    <row r="1463" spans="2:16" ht="14.25" customHeight="1" x14ac:dyDescent="0.15">
      <c r="B1463" s="28"/>
      <c r="C1463" s="29"/>
      <c r="D1463" s="31"/>
      <c r="E1463" s="29"/>
      <c r="H1463" s="786"/>
      <c r="I1463" s="28"/>
      <c r="J1463" s="39"/>
      <c r="K1463" s="39"/>
      <c r="L1463" s="786"/>
      <c r="N1463" s="786"/>
      <c r="O1463" s="28"/>
      <c r="P1463" s="28"/>
    </row>
    <row r="1464" spans="2:16" ht="14.25" customHeight="1" x14ac:dyDescent="0.15">
      <c r="B1464" s="28"/>
      <c r="C1464" s="29"/>
      <c r="D1464" s="31"/>
      <c r="E1464" s="29"/>
      <c r="H1464" s="786"/>
      <c r="I1464" s="28"/>
      <c r="J1464" s="39"/>
      <c r="K1464" s="39"/>
      <c r="L1464" s="786"/>
      <c r="N1464" s="786"/>
      <c r="O1464" s="28"/>
      <c r="P1464" s="28"/>
    </row>
    <row r="1465" spans="2:16" ht="14.25" customHeight="1" x14ac:dyDescent="0.15">
      <c r="B1465" s="28"/>
      <c r="C1465" s="29"/>
      <c r="D1465" s="31"/>
      <c r="E1465" s="29"/>
      <c r="H1465" s="786"/>
      <c r="I1465" s="28"/>
      <c r="J1465" s="39"/>
      <c r="K1465" s="39"/>
      <c r="L1465" s="786"/>
      <c r="N1465" s="786"/>
      <c r="O1465" s="28"/>
      <c r="P1465" s="28"/>
    </row>
    <row r="1466" spans="2:16" ht="14.25" customHeight="1" x14ac:dyDescent="0.15">
      <c r="B1466" s="28"/>
      <c r="C1466" s="29"/>
      <c r="D1466" s="31"/>
      <c r="E1466" s="29"/>
      <c r="H1466" s="786"/>
      <c r="I1466" s="28"/>
      <c r="J1466" s="39"/>
      <c r="K1466" s="39"/>
      <c r="L1466" s="786"/>
      <c r="N1466" s="786"/>
      <c r="O1466" s="28"/>
      <c r="P1466" s="28"/>
    </row>
    <row r="1467" spans="2:16" ht="14.25" customHeight="1" x14ac:dyDescent="0.15">
      <c r="B1467" s="28"/>
      <c r="C1467" s="29"/>
      <c r="D1467" s="31"/>
      <c r="E1467" s="29"/>
      <c r="H1467" s="786"/>
      <c r="I1467" s="28"/>
      <c r="J1467" s="39"/>
      <c r="K1467" s="39"/>
      <c r="L1467" s="786"/>
      <c r="N1467" s="786"/>
      <c r="O1467" s="28"/>
      <c r="P1467" s="28"/>
    </row>
    <row r="1468" spans="2:16" ht="14.25" customHeight="1" x14ac:dyDescent="0.15">
      <c r="B1468" s="28"/>
      <c r="C1468" s="29"/>
      <c r="D1468" s="31"/>
      <c r="E1468" s="29"/>
      <c r="H1468" s="786"/>
      <c r="I1468" s="28"/>
      <c r="J1468" s="39"/>
      <c r="K1468" s="39"/>
      <c r="L1468" s="786"/>
      <c r="N1468" s="786"/>
      <c r="O1468" s="28"/>
      <c r="P1468" s="28"/>
    </row>
    <row r="1469" spans="2:16" ht="14.25" customHeight="1" x14ac:dyDescent="0.15">
      <c r="B1469" s="28"/>
      <c r="C1469" s="29"/>
      <c r="D1469" s="31"/>
      <c r="E1469" s="29"/>
      <c r="H1469" s="786"/>
      <c r="I1469" s="28"/>
      <c r="J1469" s="39"/>
      <c r="K1469" s="39"/>
      <c r="L1469" s="786"/>
      <c r="N1469" s="786"/>
      <c r="O1469" s="28"/>
      <c r="P1469" s="28"/>
    </row>
    <row r="1470" spans="2:16" ht="14.25" customHeight="1" x14ac:dyDescent="0.15">
      <c r="B1470" s="28"/>
      <c r="C1470" s="29"/>
      <c r="D1470" s="31"/>
      <c r="E1470" s="29"/>
      <c r="H1470" s="786"/>
      <c r="I1470" s="28"/>
      <c r="J1470" s="39"/>
      <c r="K1470" s="39"/>
      <c r="L1470" s="786"/>
      <c r="N1470" s="786"/>
      <c r="O1470" s="28"/>
      <c r="P1470" s="28"/>
    </row>
    <row r="1471" spans="2:16" ht="14.25" customHeight="1" x14ac:dyDescent="0.15">
      <c r="B1471" s="28"/>
      <c r="C1471" s="29"/>
      <c r="D1471" s="31"/>
      <c r="E1471" s="29"/>
      <c r="H1471" s="786"/>
      <c r="I1471" s="28"/>
      <c r="J1471" s="39"/>
      <c r="K1471" s="39"/>
      <c r="L1471" s="786"/>
      <c r="N1471" s="786"/>
      <c r="O1471" s="28"/>
      <c r="P1471" s="28"/>
    </row>
    <row r="1472" spans="2:16" ht="14.25" customHeight="1" x14ac:dyDescent="0.15">
      <c r="B1472" s="28"/>
      <c r="C1472" s="29"/>
      <c r="D1472" s="31"/>
      <c r="E1472" s="29"/>
      <c r="H1472" s="786"/>
      <c r="I1472" s="28"/>
      <c r="J1472" s="39"/>
      <c r="K1472" s="39"/>
      <c r="L1472" s="786"/>
      <c r="N1472" s="786"/>
      <c r="O1472" s="28"/>
      <c r="P1472" s="28"/>
    </row>
    <row r="1473" spans="2:16" ht="14.25" customHeight="1" x14ac:dyDescent="0.15">
      <c r="B1473" s="28"/>
      <c r="C1473" s="29"/>
      <c r="D1473" s="31"/>
      <c r="E1473" s="29"/>
      <c r="H1473" s="786"/>
      <c r="I1473" s="28"/>
      <c r="J1473" s="39"/>
      <c r="K1473" s="39"/>
      <c r="L1473" s="786"/>
      <c r="N1473" s="786"/>
      <c r="O1473" s="28"/>
      <c r="P1473" s="28"/>
    </row>
    <row r="1474" spans="2:16" ht="14.25" customHeight="1" x14ac:dyDescent="0.15">
      <c r="B1474" s="28"/>
      <c r="C1474" s="29"/>
      <c r="D1474" s="31"/>
      <c r="E1474" s="29"/>
      <c r="H1474" s="786"/>
      <c r="I1474" s="28"/>
      <c r="J1474" s="39"/>
      <c r="K1474" s="39"/>
      <c r="L1474" s="786"/>
      <c r="N1474" s="786"/>
      <c r="O1474" s="28"/>
      <c r="P1474" s="28"/>
    </row>
    <row r="1475" spans="2:16" ht="14.25" customHeight="1" x14ac:dyDescent="0.15">
      <c r="B1475" s="28"/>
      <c r="C1475" s="29"/>
      <c r="D1475" s="31"/>
      <c r="E1475" s="29"/>
      <c r="H1475" s="786"/>
      <c r="I1475" s="28"/>
      <c r="J1475" s="39"/>
      <c r="K1475" s="39"/>
      <c r="L1475" s="786"/>
      <c r="N1475" s="786"/>
      <c r="O1475" s="28"/>
      <c r="P1475" s="28"/>
    </row>
    <row r="1476" spans="2:16" ht="14.25" customHeight="1" x14ac:dyDescent="0.15">
      <c r="B1476" s="28"/>
      <c r="C1476" s="29"/>
      <c r="D1476" s="31"/>
      <c r="E1476" s="29"/>
      <c r="H1476" s="786"/>
      <c r="I1476" s="28"/>
      <c r="J1476" s="39"/>
      <c r="K1476" s="39"/>
      <c r="L1476" s="786"/>
      <c r="N1476" s="786"/>
      <c r="O1476" s="28"/>
      <c r="P1476" s="28"/>
    </row>
    <row r="1477" spans="2:16" ht="14.25" customHeight="1" x14ac:dyDescent="0.15">
      <c r="B1477" s="28"/>
      <c r="C1477" s="29"/>
      <c r="D1477" s="31"/>
      <c r="E1477" s="29"/>
      <c r="H1477" s="786"/>
      <c r="I1477" s="28"/>
      <c r="J1477" s="39"/>
      <c r="K1477" s="39"/>
      <c r="L1477" s="786"/>
      <c r="N1477" s="786"/>
      <c r="O1477" s="28"/>
      <c r="P1477" s="28"/>
    </row>
    <row r="1478" spans="2:16" ht="14.25" customHeight="1" x14ac:dyDescent="0.15">
      <c r="B1478" s="28"/>
      <c r="C1478" s="29"/>
      <c r="D1478" s="31"/>
      <c r="E1478" s="29"/>
      <c r="H1478" s="786"/>
      <c r="I1478" s="28"/>
      <c r="J1478" s="39"/>
      <c r="K1478" s="39"/>
      <c r="L1478" s="786"/>
      <c r="N1478" s="786"/>
      <c r="O1478" s="28"/>
      <c r="P1478" s="28"/>
    </row>
    <row r="1479" spans="2:16" ht="14.25" customHeight="1" x14ac:dyDescent="0.15">
      <c r="B1479" s="28"/>
      <c r="C1479" s="29"/>
      <c r="D1479" s="31"/>
      <c r="E1479" s="29"/>
      <c r="H1479" s="786"/>
      <c r="I1479" s="28"/>
      <c r="J1479" s="39"/>
      <c r="K1479" s="39"/>
      <c r="L1479" s="786"/>
      <c r="N1479" s="786"/>
      <c r="O1479" s="28"/>
      <c r="P1479" s="28"/>
    </row>
    <row r="1480" spans="2:16" ht="14.25" customHeight="1" x14ac:dyDescent="0.15">
      <c r="B1480" s="28"/>
      <c r="C1480" s="29"/>
      <c r="D1480" s="31"/>
      <c r="E1480" s="29"/>
      <c r="H1480" s="786"/>
      <c r="I1480" s="28"/>
      <c r="J1480" s="39"/>
      <c r="K1480" s="39"/>
      <c r="L1480" s="786"/>
      <c r="N1480" s="786"/>
      <c r="O1480" s="28"/>
      <c r="P1480" s="28"/>
    </row>
    <row r="1481" spans="2:16" ht="14.25" customHeight="1" x14ac:dyDescent="0.15">
      <c r="B1481" s="28"/>
      <c r="C1481" s="29"/>
      <c r="D1481" s="31"/>
      <c r="E1481" s="29"/>
      <c r="H1481" s="786"/>
      <c r="I1481" s="28"/>
      <c r="J1481" s="39"/>
      <c r="K1481" s="39"/>
      <c r="L1481" s="786"/>
      <c r="N1481" s="786"/>
      <c r="O1481" s="28"/>
      <c r="P1481" s="28"/>
    </row>
    <row r="1482" spans="2:16" ht="14.25" customHeight="1" x14ac:dyDescent="0.15">
      <c r="B1482" s="28"/>
      <c r="C1482" s="29"/>
      <c r="D1482" s="31"/>
      <c r="E1482" s="29"/>
      <c r="H1482" s="786"/>
      <c r="I1482" s="28"/>
      <c r="J1482" s="39"/>
      <c r="K1482" s="39"/>
      <c r="L1482" s="786"/>
      <c r="N1482" s="786"/>
      <c r="O1482" s="28"/>
      <c r="P1482" s="28"/>
    </row>
    <row r="1483" spans="2:16" ht="14.25" customHeight="1" x14ac:dyDescent="0.15">
      <c r="B1483" s="28"/>
      <c r="C1483" s="29"/>
      <c r="D1483" s="31"/>
      <c r="E1483" s="29"/>
      <c r="H1483" s="786"/>
      <c r="I1483" s="28"/>
      <c r="J1483" s="39"/>
      <c r="K1483" s="39"/>
      <c r="L1483" s="786"/>
      <c r="N1483" s="786"/>
      <c r="O1483" s="28"/>
      <c r="P1483" s="28"/>
    </row>
    <row r="1484" spans="2:16" ht="14.25" customHeight="1" x14ac:dyDescent="0.15">
      <c r="B1484" s="28"/>
      <c r="C1484" s="29"/>
      <c r="D1484" s="31"/>
      <c r="E1484" s="29"/>
      <c r="H1484" s="786"/>
      <c r="I1484" s="28"/>
      <c r="J1484" s="39"/>
      <c r="K1484" s="39"/>
      <c r="L1484" s="786"/>
      <c r="N1484" s="786"/>
      <c r="O1484" s="28"/>
      <c r="P1484" s="28"/>
    </row>
    <row r="1485" spans="2:16" ht="14.25" customHeight="1" x14ac:dyDescent="0.15">
      <c r="B1485" s="28"/>
      <c r="C1485" s="29"/>
      <c r="D1485" s="31"/>
      <c r="E1485" s="29"/>
      <c r="H1485" s="786"/>
      <c r="I1485" s="28"/>
      <c r="J1485" s="39"/>
      <c r="K1485" s="39"/>
      <c r="L1485" s="786"/>
      <c r="N1485" s="786"/>
      <c r="O1485" s="28"/>
      <c r="P1485" s="28"/>
    </row>
    <row r="1486" spans="2:16" ht="14.25" customHeight="1" x14ac:dyDescent="0.15">
      <c r="B1486" s="28"/>
      <c r="C1486" s="29"/>
      <c r="D1486" s="31"/>
      <c r="E1486" s="29"/>
      <c r="H1486" s="786"/>
      <c r="I1486" s="28"/>
      <c r="J1486" s="39"/>
      <c r="K1486" s="39"/>
      <c r="L1486" s="786"/>
      <c r="N1486" s="786"/>
      <c r="O1486" s="28"/>
      <c r="P1486" s="28"/>
    </row>
    <row r="1487" spans="2:16" ht="14.25" customHeight="1" x14ac:dyDescent="0.15">
      <c r="B1487" s="28"/>
      <c r="C1487" s="29"/>
      <c r="D1487" s="31"/>
      <c r="E1487" s="29"/>
      <c r="H1487" s="786"/>
      <c r="I1487" s="28"/>
      <c r="J1487" s="39"/>
      <c r="K1487" s="39"/>
      <c r="L1487" s="786"/>
      <c r="N1487" s="786"/>
      <c r="O1487" s="28"/>
      <c r="P1487" s="28"/>
    </row>
    <row r="1488" spans="2:16" ht="14.25" customHeight="1" x14ac:dyDescent="0.15">
      <c r="B1488" s="28"/>
      <c r="C1488" s="29"/>
      <c r="D1488" s="31"/>
      <c r="E1488" s="29"/>
      <c r="H1488" s="786"/>
      <c r="I1488" s="28"/>
      <c r="J1488" s="39"/>
      <c r="K1488" s="39"/>
      <c r="L1488" s="786"/>
      <c r="N1488" s="786"/>
      <c r="O1488" s="28"/>
      <c r="P1488" s="28"/>
    </row>
    <row r="1489" spans="2:16" ht="14.25" customHeight="1" x14ac:dyDescent="0.15">
      <c r="B1489" s="28"/>
      <c r="C1489" s="29"/>
      <c r="D1489" s="31"/>
      <c r="E1489" s="29"/>
      <c r="H1489" s="786"/>
      <c r="I1489" s="28"/>
      <c r="J1489" s="39"/>
      <c r="K1489" s="39"/>
      <c r="L1489" s="786"/>
      <c r="N1489" s="786"/>
      <c r="O1489" s="28"/>
      <c r="P1489" s="28"/>
    </row>
    <row r="1490" spans="2:16" ht="14.25" customHeight="1" x14ac:dyDescent="0.15">
      <c r="B1490" s="28"/>
      <c r="C1490" s="29"/>
      <c r="D1490" s="31"/>
      <c r="E1490" s="29"/>
      <c r="H1490" s="786"/>
      <c r="I1490" s="28"/>
      <c r="J1490" s="39"/>
      <c r="K1490" s="39"/>
      <c r="L1490" s="786"/>
      <c r="N1490" s="786"/>
      <c r="O1490" s="28"/>
      <c r="P1490" s="28"/>
    </row>
    <row r="1491" spans="2:16" ht="14.25" customHeight="1" x14ac:dyDescent="0.15">
      <c r="B1491" s="28"/>
      <c r="C1491" s="29"/>
      <c r="D1491" s="31"/>
      <c r="E1491" s="29"/>
      <c r="H1491" s="786"/>
      <c r="I1491" s="28"/>
      <c r="J1491" s="39"/>
      <c r="K1491" s="39"/>
      <c r="L1491" s="786"/>
      <c r="N1491" s="786"/>
      <c r="O1491" s="28"/>
      <c r="P1491" s="28"/>
    </row>
    <row r="1492" spans="2:16" ht="14.25" customHeight="1" x14ac:dyDescent="0.15">
      <c r="B1492" s="28"/>
      <c r="C1492" s="29"/>
      <c r="D1492" s="31"/>
      <c r="E1492" s="29"/>
      <c r="H1492" s="786"/>
      <c r="I1492" s="28"/>
      <c r="J1492" s="39"/>
      <c r="K1492" s="39"/>
      <c r="L1492" s="786"/>
      <c r="N1492" s="786"/>
      <c r="O1492" s="28"/>
      <c r="P1492" s="28"/>
    </row>
    <row r="1493" spans="2:16" ht="14.25" customHeight="1" x14ac:dyDescent="0.15">
      <c r="B1493" s="28"/>
      <c r="C1493" s="29"/>
      <c r="D1493" s="31"/>
      <c r="E1493" s="29"/>
      <c r="H1493" s="786"/>
      <c r="I1493" s="28"/>
      <c r="J1493" s="39"/>
      <c r="K1493" s="39"/>
      <c r="L1493" s="786"/>
      <c r="N1493" s="786"/>
      <c r="O1493" s="28"/>
      <c r="P1493" s="28"/>
    </row>
    <row r="1494" spans="2:16" ht="14.25" customHeight="1" x14ac:dyDescent="0.15">
      <c r="B1494" s="28"/>
      <c r="C1494" s="29"/>
      <c r="D1494" s="31"/>
      <c r="E1494" s="29"/>
      <c r="H1494" s="786"/>
      <c r="I1494" s="28"/>
      <c r="J1494" s="39"/>
      <c r="K1494" s="39"/>
      <c r="L1494" s="786"/>
      <c r="N1494" s="786"/>
      <c r="O1494" s="28"/>
      <c r="P1494" s="28"/>
    </row>
    <row r="1495" spans="2:16" ht="14.25" customHeight="1" x14ac:dyDescent="0.15">
      <c r="B1495" s="28"/>
      <c r="C1495" s="29"/>
      <c r="D1495" s="31"/>
      <c r="E1495" s="29"/>
      <c r="H1495" s="786"/>
      <c r="I1495" s="28"/>
      <c r="J1495" s="39"/>
      <c r="K1495" s="39"/>
      <c r="L1495" s="786"/>
      <c r="N1495" s="786"/>
      <c r="O1495" s="28"/>
      <c r="P1495" s="28"/>
    </row>
    <row r="1496" spans="2:16" ht="14.25" customHeight="1" x14ac:dyDescent="0.15">
      <c r="B1496" s="28"/>
      <c r="C1496" s="29"/>
      <c r="D1496" s="31"/>
      <c r="E1496" s="29"/>
      <c r="H1496" s="786"/>
      <c r="I1496" s="28"/>
      <c r="J1496" s="39"/>
      <c r="K1496" s="39"/>
      <c r="L1496" s="786"/>
      <c r="N1496" s="786"/>
      <c r="O1496" s="28"/>
      <c r="P1496" s="28"/>
    </row>
    <row r="1497" spans="2:16" ht="14.25" customHeight="1" x14ac:dyDescent="0.15">
      <c r="B1497" s="28"/>
      <c r="C1497" s="29"/>
      <c r="D1497" s="31"/>
      <c r="E1497" s="29"/>
      <c r="H1497" s="786"/>
      <c r="I1497" s="28"/>
      <c r="J1497" s="39"/>
      <c r="K1497" s="39"/>
      <c r="L1497" s="786"/>
      <c r="N1497" s="786"/>
      <c r="O1497" s="28"/>
      <c r="P1497" s="28"/>
    </row>
    <row r="1498" spans="2:16" ht="14.25" customHeight="1" x14ac:dyDescent="0.15">
      <c r="B1498" s="28"/>
      <c r="C1498" s="29"/>
      <c r="D1498" s="31"/>
      <c r="E1498" s="29"/>
      <c r="H1498" s="786"/>
      <c r="I1498" s="28"/>
      <c r="J1498" s="39"/>
      <c r="K1498" s="39"/>
      <c r="L1498" s="786"/>
      <c r="N1498" s="786"/>
      <c r="O1498" s="28"/>
      <c r="P1498" s="28"/>
    </row>
    <row r="1499" spans="2:16" ht="14.25" customHeight="1" x14ac:dyDescent="0.15">
      <c r="B1499" s="28"/>
      <c r="C1499" s="29"/>
      <c r="D1499" s="31"/>
      <c r="E1499" s="29"/>
      <c r="H1499" s="786"/>
      <c r="I1499" s="28"/>
      <c r="J1499" s="39"/>
      <c r="K1499" s="39"/>
      <c r="L1499" s="786"/>
      <c r="N1499" s="786"/>
      <c r="O1499" s="28"/>
      <c r="P1499" s="28"/>
    </row>
    <row r="1500" spans="2:16" ht="14.25" customHeight="1" x14ac:dyDescent="0.15">
      <c r="B1500" s="28"/>
      <c r="C1500" s="29"/>
      <c r="D1500" s="31"/>
      <c r="E1500" s="29"/>
      <c r="H1500" s="786"/>
      <c r="I1500" s="28"/>
      <c r="J1500" s="39"/>
      <c r="K1500" s="39"/>
      <c r="L1500" s="786"/>
      <c r="N1500" s="786"/>
      <c r="O1500" s="28"/>
      <c r="P1500" s="28"/>
    </row>
    <row r="1501" spans="2:16" ht="14.25" customHeight="1" x14ac:dyDescent="0.15">
      <c r="B1501" s="28"/>
      <c r="C1501" s="29"/>
      <c r="D1501" s="31"/>
      <c r="E1501" s="29"/>
      <c r="H1501" s="786"/>
      <c r="I1501" s="28"/>
      <c r="J1501" s="39"/>
      <c r="K1501" s="39"/>
      <c r="L1501" s="786"/>
      <c r="N1501" s="786"/>
      <c r="O1501" s="28"/>
      <c r="P1501" s="28"/>
    </row>
  </sheetData>
  <autoFilter ref="A1:P1501"/>
  <conditionalFormatting sqref="O2:O853">
    <cfRule type="cellIs" dxfId="7" priority="1" operator="greaterThan">
      <formula>M2:M853</formula>
    </cfRule>
  </conditionalFormatting>
  <conditionalFormatting sqref="M2:M853">
    <cfRule type="cellIs" dxfId="6" priority="2" operator="greaterThan">
      <formula>O2:O853</formula>
    </cfRule>
  </conditionalFormatting>
  <conditionalFormatting sqref="B1:B1501 D1:D1501">
    <cfRule type="cellIs" dxfId="5" priority="3" operator="equal">
      <formula>1</formula>
    </cfRule>
  </conditionalFormatting>
  <conditionalFormatting sqref="C2:C853 E2:E853">
    <cfRule type="colorScale" priority="4">
      <colorScale>
        <cfvo type="min"/>
        <cfvo type="percentile" val="25"/>
        <cfvo type="max"/>
        <color rgb="FFFF0000"/>
        <color rgb="FFFFFF00"/>
        <color rgb="FF34BC3B"/>
      </colorScale>
    </cfRule>
  </conditionalFormatting>
  <hyperlinks>
    <hyperlink ref="Q1" r:id="rId1" display="https://goo.gl/vxGvJM"/>
    <hyperlink ref="R1" r:id="rId2" display="https://docs.google.com/spreadsheets/d/1hcFo7-UGWx1k1u1BHOvDhq8foPeRr7YbX2jLjjJK0Qw/copy"/>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50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 customWidth="1"/>
    <col min="2" max="2" width="8" customWidth="1"/>
    <col min="3" max="3" width="5.5" customWidth="1"/>
    <col min="4" max="4" width="8" customWidth="1"/>
    <col min="5" max="5" width="5.6640625" customWidth="1"/>
    <col min="6" max="6" width="8" customWidth="1"/>
    <col min="8" max="9" width="7.6640625" customWidth="1"/>
    <col min="10" max="12" width="4" customWidth="1"/>
    <col min="13" max="13" width="9.83203125" customWidth="1"/>
    <col min="14" max="15" width="12.5" customWidth="1"/>
    <col min="16" max="16" width="12.6640625" customWidth="1"/>
    <col min="17" max="17" width="13.5" customWidth="1"/>
    <col min="18" max="18" width="4" customWidth="1"/>
    <col min="19" max="19" width="7" customWidth="1"/>
    <col min="20" max="20" width="9" customWidth="1"/>
    <col min="21" max="21" width="5" customWidth="1"/>
    <col min="23" max="23" width="14.5" customWidth="1"/>
    <col min="24" max="24" width="4" customWidth="1"/>
    <col min="25" max="25" width="7" customWidth="1"/>
    <col min="26" max="26" width="5.83203125" customWidth="1"/>
    <col min="27" max="27" width="9" customWidth="1"/>
    <col min="28" max="28" width="5" customWidth="1"/>
    <col min="30" max="30" width="7" customWidth="1"/>
    <col min="32" max="32" width="7.1640625" customWidth="1"/>
    <col min="36" max="36" width="2" customWidth="1"/>
    <col min="38" max="38" width="5" customWidth="1"/>
  </cols>
  <sheetData>
    <row r="1" spans="1:38" ht="14.25" customHeight="1" x14ac:dyDescent="0.15">
      <c r="A1" s="4" t="s">
        <v>1</v>
      </c>
      <c r="B1" s="5" t="s">
        <v>3</v>
      </c>
      <c r="C1" s="5" t="s">
        <v>4</v>
      </c>
      <c r="D1" s="6" t="s">
        <v>5</v>
      </c>
      <c r="E1" s="4" t="s">
        <v>4</v>
      </c>
      <c r="F1" s="4" t="s">
        <v>6</v>
      </c>
      <c r="G1" s="4" t="s">
        <v>0</v>
      </c>
      <c r="H1" s="4" t="s">
        <v>18</v>
      </c>
      <c r="I1" s="4" t="s">
        <v>19</v>
      </c>
      <c r="J1" s="14" t="s">
        <v>20</v>
      </c>
      <c r="K1" s="14" t="s">
        <v>22</v>
      </c>
      <c r="L1" s="16" t="s">
        <v>23</v>
      </c>
      <c r="M1" s="18" t="s">
        <v>7</v>
      </c>
      <c r="N1" s="10" t="s">
        <v>11</v>
      </c>
      <c r="O1" s="10" t="s">
        <v>13</v>
      </c>
      <c r="P1" s="10" t="s">
        <v>14</v>
      </c>
      <c r="Q1" s="12" t="s">
        <v>15</v>
      </c>
      <c r="R1" s="20" t="s">
        <v>26</v>
      </c>
      <c r="S1" s="20" t="s">
        <v>27</v>
      </c>
      <c r="T1" s="20" t="s">
        <v>28</v>
      </c>
      <c r="U1" s="20" t="s">
        <v>29</v>
      </c>
      <c r="V1" s="17" t="s">
        <v>16</v>
      </c>
      <c r="W1" s="15" t="s">
        <v>21</v>
      </c>
      <c r="X1" s="20" t="s">
        <v>26</v>
      </c>
      <c r="Y1" s="17" t="s">
        <v>27</v>
      </c>
      <c r="Z1" s="17" t="s">
        <v>30</v>
      </c>
      <c r="AA1" s="17" t="s">
        <v>28</v>
      </c>
      <c r="AB1" s="17" t="s">
        <v>29</v>
      </c>
      <c r="AC1" s="23" t="s">
        <v>31</v>
      </c>
      <c r="AD1" s="23" t="s">
        <v>32</v>
      </c>
      <c r="AE1" s="17" t="s">
        <v>24</v>
      </c>
      <c r="AF1" s="27" t="s">
        <v>33</v>
      </c>
      <c r="AG1" s="19" t="s">
        <v>25</v>
      </c>
      <c r="AH1" s="2" t="s">
        <v>37</v>
      </c>
      <c r="AI1" s="26" t="s">
        <v>40</v>
      </c>
      <c r="AJ1" s="26">
        <v>0</v>
      </c>
      <c r="AK1" s="26" t="s">
        <v>41</v>
      </c>
      <c r="AL1" s="26">
        <v>500</v>
      </c>
    </row>
    <row r="2" spans="1:38" ht="14.25" customHeight="1" x14ac:dyDescent="0.15">
      <c r="A2" s="30">
        <v>883</v>
      </c>
      <c r="B2" s="30">
        <v>3</v>
      </c>
      <c r="C2" s="32">
        <v>0.86910626319493312</v>
      </c>
      <c r="D2" s="30">
        <v>1</v>
      </c>
      <c r="E2" s="34">
        <v>1</v>
      </c>
      <c r="F2" s="41">
        <f>VLOOKUP(G2,'Species Data'!A$2:E$152,2,FALSE)</f>
        <v>150</v>
      </c>
      <c r="G2" s="41" t="s">
        <v>48</v>
      </c>
      <c r="H2" s="42" t="s">
        <v>56</v>
      </c>
      <c r="I2" s="43"/>
      <c r="J2" s="41">
        <f>VLOOKUP(G2,'Species Data'!A$2:E$152,3,FALSE)</f>
        <v>212</v>
      </c>
      <c r="K2" s="46">
        <f>VLOOKUP(G2,'Species Data'!A$2:E$152,4,FALSE)</f>
        <v>284</v>
      </c>
      <c r="L2" s="46">
        <f>VLOOKUP(G2,'Species Data'!A$2:E$152,5,FALSE)</f>
        <v>202</v>
      </c>
      <c r="M2" s="49">
        <f t="shared" ref="M2:M896" si="0">J2*L2</f>
        <v>42824</v>
      </c>
      <c r="N2" s="51">
        <f t="shared" ref="N2:N896" si="1">O2*M2</f>
        <v>0</v>
      </c>
      <c r="O2" s="51">
        <f t="shared" ref="O2:O896" si="2">MAX(V2,AE2)*K2</f>
        <v>0</v>
      </c>
      <c r="P2" s="40">
        <f t="shared" ref="P2:P896" si="3">AG2*K2*M2</f>
        <v>10033663200</v>
      </c>
      <c r="Q2" s="40" t="s">
        <v>62</v>
      </c>
      <c r="R2" s="56">
        <f>VLOOKUP(Q2,'Basic Moves'!B$2:H$43,3,FALSE)</f>
        <v>15</v>
      </c>
      <c r="S2" s="56">
        <f>IF(OR(VLOOKUP(Q2,'Basic Moves'!B$2:C$43,2,FALSE)=H2,VLOOKUP(Q2,'Basic Moves'!B$2:C$43,2,FALSE)=I2),1,0)</f>
        <v>1</v>
      </c>
      <c r="T2" s="56">
        <f>VLOOKUP(Q2,'Basic Moves'!B$2:H$43,5,FALSE)</f>
        <v>1510</v>
      </c>
      <c r="U2" s="56">
        <f>VLOOKUP(Q2,'Basic Moves'!B$2:H$43,7,FALSE)</f>
        <v>14</v>
      </c>
      <c r="V2" s="53" t="s">
        <v>354</v>
      </c>
      <c r="W2" s="40" t="s">
        <v>56</v>
      </c>
      <c r="X2" s="56">
        <f>VLOOKUP(W2,'Charged Moves'!B$2:I$96,3,FALSE)</f>
        <v>55</v>
      </c>
      <c r="Y2" s="56">
        <f>IF(OR(VLOOKUP(W2,'Charged Moves'!B$2:C$96,2,FALSE)=H2,VLOOKUP(W2,'Charged Moves'!B$2:C$96,2,FALSE)=I2),1,0)</f>
        <v>1</v>
      </c>
      <c r="Z2" s="56">
        <f>VLOOKUP(W2,'Charged Moves'!B$2:I$96,8,FALSE)*100</f>
        <v>5</v>
      </c>
      <c r="AA2" s="56">
        <f>VLOOKUP(W2,'Charged Moves'!B$2:I$96,6,FALSE)</f>
        <v>2800</v>
      </c>
      <c r="AB2" s="56">
        <f>VLOOKUP(W2,'Charged Moves'!B$2:J$96,9,FALSE)</f>
        <v>50</v>
      </c>
      <c r="AC2" s="56" t="s">
        <v>355</v>
      </c>
      <c r="AD2" s="56" t="s">
        <v>356</v>
      </c>
      <c r="AE2" s="56" t="s">
        <v>357</v>
      </c>
      <c r="AF2" t="s">
        <v>358</v>
      </c>
      <c r="AG2" t="s">
        <v>359</v>
      </c>
    </row>
    <row r="3" spans="1:38" ht="14.25" customHeight="1" x14ac:dyDescent="0.15">
      <c r="A3" s="30">
        <v>884</v>
      </c>
      <c r="B3" s="30">
        <v>6</v>
      </c>
      <c r="C3" s="32">
        <v>0.70302603800140751</v>
      </c>
      <c r="D3" s="30">
        <v>2</v>
      </c>
      <c r="E3" s="34">
        <v>0.89090909090909087</v>
      </c>
      <c r="F3" s="41">
        <f>VLOOKUP(G3,'Species Data'!A$2:E$152,2,FALSE)</f>
        <v>150</v>
      </c>
      <c r="G3" s="41" t="s">
        <v>48</v>
      </c>
      <c r="H3" s="42" t="s">
        <v>56</v>
      </c>
      <c r="I3" s="43"/>
      <c r="J3" s="41">
        <f>VLOOKUP(G3,'Species Data'!A$2:E$152,3,FALSE)</f>
        <v>212</v>
      </c>
      <c r="K3" s="46">
        <f>VLOOKUP(G3,'Species Data'!A$2:E$152,4,FALSE)</f>
        <v>284</v>
      </c>
      <c r="L3" s="46">
        <f>VLOOKUP(G3,'Species Data'!A$2:E$152,5,FALSE)</f>
        <v>202</v>
      </c>
      <c r="M3" s="49">
        <f t="shared" si="0"/>
        <v>42824</v>
      </c>
      <c r="N3" s="51">
        <f t="shared" si="1"/>
        <v>0</v>
      </c>
      <c r="O3" s="51">
        <f t="shared" si="2"/>
        <v>0</v>
      </c>
      <c r="P3" s="40">
        <f t="shared" si="3"/>
        <v>8939081760</v>
      </c>
      <c r="Q3" s="40" t="s">
        <v>62</v>
      </c>
      <c r="R3" s="56">
        <f>VLOOKUP(Q3,'Basic Moves'!B$2:H$43,3,FALSE)</f>
        <v>15</v>
      </c>
      <c r="S3" s="56">
        <f>IF(OR(VLOOKUP(Q3,'Basic Moves'!B$2:C$43,2,FALSE)=H3,VLOOKUP(Q3,'Basic Moves'!B$2:C$43,2,FALSE)=I3),1,0)</f>
        <v>1</v>
      </c>
      <c r="T3" s="56">
        <f>VLOOKUP(Q3,'Basic Moves'!B$2:H$43,5,FALSE)</f>
        <v>1510</v>
      </c>
      <c r="U3" s="56">
        <f>VLOOKUP(Q3,'Basic Moves'!B$2:H$43,7,FALSE)</f>
        <v>14</v>
      </c>
      <c r="V3" s="53" t="s">
        <v>354</v>
      </c>
      <c r="W3" s="40" t="s">
        <v>64</v>
      </c>
      <c r="X3" s="56">
        <f>VLOOKUP(W3,'Charged Moves'!B$2:I$96,3,FALSE)</f>
        <v>45</v>
      </c>
      <c r="Y3" s="56">
        <f>IF(OR(VLOOKUP(W3,'Charged Moves'!B$2:C$96,2,FALSE)=H3,VLOOKUP(W3,'Charged Moves'!B$2:C$96,2,FALSE)=I3),1,0)</f>
        <v>0</v>
      </c>
      <c r="Z3" s="56">
        <f>VLOOKUP(W3,'Charged Moves'!B$2:I$96,8,FALSE)*100</f>
        <v>5</v>
      </c>
      <c r="AA3" s="56">
        <f>VLOOKUP(W3,'Charged Moves'!B$2:I$96,6,FALSE)</f>
        <v>3080</v>
      </c>
      <c r="AB3" s="56">
        <f>VLOOKUP(W3,'Charged Moves'!B$2:J$96,9,FALSE)</f>
        <v>33</v>
      </c>
      <c r="AC3" s="56" t="s">
        <v>360</v>
      </c>
      <c r="AD3" s="56" t="s">
        <v>361</v>
      </c>
      <c r="AE3" s="56" t="s">
        <v>362</v>
      </c>
      <c r="AF3" t="s">
        <v>363</v>
      </c>
      <c r="AG3" t="s">
        <v>364</v>
      </c>
    </row>
    <row r="4" spans="1:38" ht="14.25" customHeight="1" x14ac:dyDescent="0.15">
      <c r="A4" s="30">
        <v>885</v>
      </c>
      <c r="B4" s="30">
        <v>5</v>
      </c>
      <c r="C4" s="32">
        <v>0.84447572132301196</v>
      </c>
      <c r="D4" s="30">
        <v>3</v>
      </c>
      <c r="E4" s="34">
        <v>0.85909090909090913</v>
      </c>
      <c r="F4" s="41">
        <f>VLOOKUP(G4,'Species Data'!A$2:E$152,2,FALSE)</f>
        <v>150</v>
      </c>
      <c r="G4" s="41" t="s">
        <v>48</v>
      </c>
      <c r="H4" s="42" t="s">
        <v>56</v>
      </c>
      <c r="I4" s="43"/>
      <c r="J4" s="41">
        <f>VLOOKUP(G4,'Species Data'!A$2:E$152,3,FALSE)</f>
        <v>212</v>
      </c>
      <c r="K4" s="46">
        <f>VLOOKUP(G4,'Species Data'!A$2:E$152,4,FALSE)</f>
        <v>284</v>
      </c>
      <c r="L4" s="46">
        <f>VLOOKUP(G4,'Species Data'!A$2:E$152,5,FALSE)</f>
        <v>202</v>
      </c>
      <c r="M4" s="49">
        <f t="shared" si="0"/>
        <v>42824</v>
      </c>
      <c r="N4" s="51">
        <f t="shared" si="1"/>
        <v>0</v>
      </c>
      <c r="O4" s="51">
        <f t="shared" si="2"/>
        <v>0</v>
      </c>
      <c r="P4" s="40">
        <f t="shared" si="3"/>
        <v>8619828840</v>
      </c>
      <c r="Q4" s="40" t="s">
        <v>62</v>
      </c>
      <c r="R4" s="56">
        <f>VLOOKUP(Q4,'Basic Moves'!B$2:H$43,3,FALSE)</f>
        <v>15</v>
      </c>
      <c r="S4" s="56">
        <f>IF(OR(VLOOKUP(Q4,'Basic Moves'!B$2:C$43,2,FALSE)=H4,VLOOKUP(Q4,'Basic Moves'!B$2:C$43,2,FALSE)=I4),1,0)</f>
        <v>1</v>
      </c>
      <c r="T4" s="56">
        <f>VLOOKUP(Q4,'Basic Moves'!B$2:H$43,5,FALSE)</f>
        <v>1510</v>
      </c>
      <c r="U4" s="56">
        <f>VLOOKUP(Q4,'Basic Moves'!B$2:H$43,7,FALSE)</f>
        <v>14</v>
      </c>
      <c r="V4" s="53" t="s">
        <v>354</v>
      </c>
      <c r="W4" s="40" t="s">
        <v>54</v>
      </c>
      <c r="X4" s="56">
        <f>VLOOKUP(W4,'Charged Moves'!B$2:I$96,3,FALSE)</f>
        <v>120</v>
      </c>
      <c r="Y4" s="56">
        <f>IF(OR(VLOOKUP(W4,'Charged Moves'!B$2:C$96,2,FALSE)=H4,VLOOKUP(W4,'Charged Moves'!B$2:C$96,2,FALSE)=I4),1,0)</f>
        <v>0</v>
      </c>
      <c r="Z4" s="56">
        <f>VLOOKUP(W4,'Charged Moves'!B$2:I$96,8,FALSE)*100</f>
        <v>5</v>
      </c>
      <c r="AA4" s="56">
        <f>VLOOKUP(W4,'Charged Moves'!B$2:I$96,6,FALSE)</f>
        <v>5000</v>
      </c>
      <c r="AB4" s="56">
        <f>VLOOKUP(W4,'Charged Moves'!B$2:J$96,9,FALSE)</f>
        <v>100</v>
      </c>
      <c r="AC4" s="56" t="s">
        <v>365</v>
      </c>
      <c r="AD4" s="56" t="s">
        <v>366</v>
      </c>
      <c r="AE4" s="56" t="s">
        <v>367</v>
      </c>
      <c r="AF4" t="s">
        <v>368</v>
      </c>
      <c r="AG4" t="s">
        <v>369</v>
      </c>
    </row>
    <row r="5" spans="1:38" ht="14.25" customHeight="1" x14ac:dyDescent="0.15">
      <c r="A5" s="30">
        <v>793</v>
      </c>
      <c r="B5" s="30">
        <v>4</v>
      </c>
      <c r="C5" s="32">
        <v>0.8971631205673759</v>
      </c>
      <c r="D5" s="30">
        <v>1</v>
      </c>
      <c r="E5" s="34">
        <v>1</v>
      </c>
      <c r="F5" s="41">
        <f>VLOOKUP(G5,'Species Data'!A$2:E$152,2,FALSE)</f>
        <v>131</v>
      </c>
      <c r="G5" s="41" t="s">
        <v>206</v>
      </c>
      <c r="H5" s="91" t="s">
        <v>210</v>
      </c>
      <c r="I5" s="92" t="s">
        <v>216</v>
      </c>
      <c r="J5" s="41">
        <f>VLOOKUP(G5,'Species Data'!A$2:E$152,3,FALSE)</f>
        <v>260</v>
      </c>
      <c r="K5" s="46">
        <f>VLOOKUP(G5,'Species Data'!A$2:E$152,4,FALSE)</f>
        <v>186</v>
      </c>
      <c r="L5" s="46">
        <f>VLOOKUP(G5,'Species Data'!A$2:E$152,5,FALSE)</f>
        <v>190</v>
      </c>
      <c r="M5" s="49">
        <f t="shared" si="0"/>
        <v>49400</v>
      </c>
      <c r="N5" s="51">
        <f t="shared" si="1"/>
        <v>0</v>
      </c>
      <c r="O5" s="51">
        <f t="shared" si="2"/>
        <v>0</v>
      </c>
      <c r="P5" s="40">
        <f t="shared" si="3"/>
        <v>7695285000</v>
      </c>
      <c r="Q5" s="40" t="s">
        <v>222</v>
      </c>
      <c r="R5" s="56">
        <f>VLOOKUP(Q5,'Basic Moves'!B$2:H$43,3,FALSE)</f>
        <v>15</v>
      </c>
      <c r="S5" s="56">
        <f>IF(OR(VLOOKUP(Q5,'Basic Moves'!B$2:C$43,2,FALSE)=H5,VLOOKUP(Q5,'Basic Moves'!B$2:C$43,2,FALSE)=I5),1,0)</f>
        <v>1</v>
      </c>
      <c r="T5" s="56">
        <f>VLOOKUP(Q5,'Basic Moves'!B$2:H$43,5,FALSE)</f>
        <v>1400</v>
      </c>
      <c r="U5" s="56">
        <f>VLOOKUP(Q5,'Basic Moves'!B$2:H$43,7,FALSE)</f>
        <v>12</v>
      </c>
      <c r="V5" s="53" t="s">
        <v>370</v>
      </c>
      <c r="W5" s="40" t="s">
        <v>224</v>
      </c>
      <c r="X5" s="56">
        <f>VLOOKUP(W5,'Charged Moves'!B$2:I$96,3,FALSE)</f>
        <v>65</v>
      </c>
      <c r="Y5" s="56">
        <f>IF(OR(VLOOKUP(W5,'Charged Moves'!B$2:C$96,2,FALSE)=H5,VLOOKUP(W5,'Charged Moves'!B$2:C$96,2,FALSE)=I5),1,0)</f>
        <v>1</v>
      </c>
      <c r="Z5" s="56">
        <f>VLOOKUP(W5,'Charged Moves'!B$2:I$96,8,FALSE)*100</f>
        <v>5</v>
      </c>
      <c r="AA5" s="56">
        <f>VLOOKUP(W5,'Charged Moves'!B$2:I$96,6,FALSE)</f>
        <v>3650</v>
      </c>
      <c r="AB5" s="56">
        <f>VLOOKUP(W5,'Charged Moves'!B$2:J$96,9,FALSE)</f>
        <v>50</v>
      </c>
      <c r="AC5" s="56" t="s">
        <v>371</v>
      </c>
      <c r="AD5" s="56" t="s">
        <v>372</v>
      </c>
      <c r="AE5" s="56" t="s">
        <v>373</v>
      </c>
      <c r="AF5" t="s">
        <v>374</v>
      </c>
      <c r="AG5" t="s">
        <v>375</v>
      </c>
    </row>
    <row r="6" spans="1:38" ht="14.25" customHeight="1" x14ac:dyDescent="0.15">
      <c r="A6" s="30">
        <v>877</v>
      </c>
      <c r="B6" s="30">
        <v>4</v>
      </c>
      <c r="C6" s="32">
        <v>0.8354609929078014</v>
      </c>
      <c r="D6" s="30">
        <v>1</v>
      </c>
      <c r="E6" s="34">
        <v>1</v>
      </c>
      <c r="F6" s="41">
        <f>VLOOKUP(G6,'Species Data'!A$2:E$152,2,FALSE)</f>
        <v>149</v>
      </c>
      <c r="G6" s="41" t="s">
        <v>58</v>
      </c>
      <c r="H6" s="103" t="s">
        <v>226</v>
      </c>
      <c r="I6" s="104" t="s">
        <v>227</v>
      </c>
      <c r="J6" s="41">
        <f>VLOOKUP(G6,'Species Data'!A$2:E$152,3,FALSE)</f>
        <v>182</v>
      </c>
      <c r="K6" s="46">
        <f>VLOOKUP(G6,'Species Data'!A$2:E$152,4,FALSE)</f>
        <v>250</v>
      </c>
      <c r="L6" s="46">
        <f>VLOOKUP(G6,'Species Data'!A$2:E$152,5,FALSE)</f>
        <v>212</v>
      </c>
      <c r="M6" s="49">
        <f t="shared" si="0"/>
        <v>38584</v>
      </c>
      <c r="N6" s="51">
        <f t="shared" si="1"/>
        <v>0</v>
      </c>
      <c r="O6" s="51">
        <f t="shared" si="2"/>
        <v>0</v>
      </c>
      <c r="P6" s="40">
        <f t="shared" si="3"/>
        <v>7246557500</v>
      </c>
      <c r="Q6" s="40" t="s">
        <v>139</v>
      </c>
      <c r="R6" s="56">
        <f>VLOOKUP(Q6,'Basic Moves'!B$2:H$43,3,FALSE)</f>
        <v>15</v>
      </c>
      <c r="S6" s="56">
        <f>IF(OR(VLOOKUP(Q6,'Basic Moves'!B$2:C$43,2,FALSE)=H6,VLOOKUP(Q6,'Basic Moves'!B$2:C$43,2,FALSE)=I6),1,0)</f>
        <v>0</v>
      </c>
      <c r="T6" s="56">
        <f>VLOOKUP(Q6,'Basic Moves'!B$2:H$43,5,FALSE)</f>
        <v>1330</v>
      </c>
      <c r="U6" s="56">
        <f>VLOOKUP(Q6,'Basic Moves'!B$2:H$43,7,FALSE)</f>
        <v>12</v>
      </c>
      <c r="V6" s="53" t="s">
        <v>376</v>
      </c>
      <c r="W6" s="40" t="s">
        <v>60</v>
      </c>
      <c r="X6" s="56">
        <f>VLOOKUP(W6,'Charged Moves'!B$2:I$96,3,FALSE)</f>
        <v>65</v>
      </c>
      <c r="Y6" s="56">
        <f>IF(OR(VLOOKUP(W6,'Charged Moves'!B$2:C$96,2,FALSE)=H6,VLOOKUP(W6,'Charged Moves'!B$2:C$96,2,FALSE)=I6),1,0)</f>
        <v>1</v>
      </c>
      <c r="Z6" s="56">
        <f>VLOOKUP(W6,'Charged Moves'!B$2:I$96,8,FALSE)*100</f>
        <v>5</v>
      </c>
      <c r="AA6" s="56">
        <f>VLOOKUP(W6,'Charged Moves'!B$2:I$96,6,FALSE)</f>
        <v>3600</v>
      </c>
      <c r="AB6" s="56">
        <f>VLOOKUP(W6,'Charged Moves'!B$2:J$96,9,FALSE)</f>
        <v>50</v>
      </c>
      <c r="AC6" s="56" t="s">
        <v>377</v>
      </c>
      <c r="AD6" s="56" t="s">
        <v>378</v>
      </c>
      <c r="AE6" s="56" t="s">
        <v>379</v>
      </c>
      <c r="AF6" t="s">
        <v>380</v>
      </c>
      <c r="AG6" t="s">
        <v>381</v>
      </c>
    </row>
    <row r="7" spans="1:38" ht="14.25" customHeight="1" x14ac:dyDescent="0.15">
      <c r="A7" s="30">
        <v>792</v>
      </c>
      <c r="B7" s="30">
        <v>6</v>
      </c>
      <c r="C7" s="32">
        <v>0.81560283687943258</v>
      </c>
      <c r="D7" s="30">
        <v>2</v>
      </c>
      <c r="E7" s="34">
        <v>0.90298507462686572</v>
      </c>
      <c r="F7" s="41">
        <f>VLOOKUP(G7,'Species Data'!A$2:E$152,2,FALSE)</f>
        <v>131</v>
      </c>
      <c r="G7" s="41" t="s">
        <v>206</v>
      </c>
      <c r="H7" s="91" t="s">
        <v>210</v>
      </c>
      <c r="I7" s="92" t="s">
        <v>216</v>
      </c>
      <c r="J7" s="41">
        <f>VLOOKUP(G7,'Species Data'!A$2:E$152,3,FALSE)</f>
        <v>260</v>
      </c>
      <c r="K7" s="46">
        <f>VLOOKUP(G7,'Species Data'!A$2:E$152,4,FALSE)</f>
        <v>186</v>
      </c>
      <c r="L7" s="46">
        <f>VLOOKUP(G7,'Species Data'!A$2:E$152,5,FALSE)</f>
        <v>190</v>
      </c>
      <c r="M7" s="49">
        <f t="shared" si="0"/>
        <v>49400</v>
      </c>
      <c r="N7" s="51">
        <f t="shared" si="1"/>
        <v>0</v>
      </c>
      <c r="O7" s="51">
        <f t="shared" si="2"/>
        <v>0</v>
      </c>
      <c r="P7" s="40">
        <f t="shared" si="3"/>
        <v>6948727500</v>
      </c>
      <c r="Q7" s="40" t="s">
        <v>222</v>
      </c>
      <c r="R7" s="56">
        <f>VLOOKUP(Q7,'Basic Moves'!B$2:H$43,3,FALSE)</f>
        <v>15</v>
      </c>
      <c r="S7" s="56">
        <f>IF(OR(VLOOKUP(Q7,'Basic Moves'!B$2:C$43,2,FALSE)=H7,VLOOKUP(Q7,'Basic Moves'!B$2:C$43,2,FALSE)=I7),1,0)</f>
        <v>1</v>
      </c>
      <c r="T7" s="56">
        <f>VLOOKUP(Q7,'Basic Moves'!B$2:H$43,5,FALSE)</f>
        <v>1400</v>
      </c>
      <c r="U7" s="56">
        <f>VLOOKUP(Q7,'Basic Moves'!B$2:H$43,7,FALSE)</f>
        <v>12</v>
      </c>
      <c r="V7" s="53" t="s">
        <v>370</v>
      </c>
      <c r="W7" s="40" t="s">
        <v>60</v>
      </c>
      <c r="X7" s="56">
        <f>VLOOKUP(W7,'Charged Moves'!B$2:I$96,3,FALSE)</f>
        <v>65</v>
      </c>
      <c r="Y7" s="56">
        <f>IF(OR(VLOOKUP(W7,'Charged Moves'!B$2:C$96,2,FALSE)=H7,VLOOKUP(W7,'Charged Moves'!B$2:C$96,2,FALSE)=I7),1,0)</f>
        <v>0</v>
      </c>
      <c r="Z7" s="56">
        <f>VLOOKUP(W7,'Charged Moves'!B$2:I$96,8,FALSE)*100</f>
        <v>5</v>
      </c>
      <c r="AA7" s="56">
        <f>VLOOKUP(W7,'Charged Moves'!B$2:I$96,6,FALSE)</f>
        <v>3600</v>
      </c>
      <c r="AB7" s="56">
        <f>VLOOKUP(W7,'Charged Moves'!B$2:J$96,9,FALSE)</f>
        <v>50</v>
      </c>
      <c r="AC7" s="56" t="s">
        <v>382</v>
      </c>
      <c r="AD7" s="56" t="s">
        <v>383</v>
      </c>
      <c r="AE7" s="56" t="s">
        <v>384</v>
      </c>
      <c r="AF7" t="s">
        <v>385</v>
      </c>
      <c r="AG7" t="s">
        <v>386</v>
      </c>
    </row>
    <row r="8" spans="1:38" ht="14.25" customHeight="1" x14ac:dyDescent="0.15">
      <c r="A8" s="30">
        <v>880</v>
      </c>
      <c r="B8" s="30">
        <v>2</v>
      </c>
      <c r="C8" s="32">
        <v>0.99577762139338499</v>
      </c>
      <c r="D8" s="30">
        <v>4</v>
      </c>
      <c r="E8" s="34">
        <v>0.68333333333333335</v>
      </c>
      <c r="F8" s="41">
        <f>VLOOKUP(G8,'Species Data'!A$2:E$152,2,FALSE)</f>
        <v>150</v>
      </c>
      <c r="G8" s="41" t="s">
        <v>48</v>
      </c>
      <c r="H8" s="42" t="s">
        <v>56</v>
      </c>
      <c r="I8" s="43"/>
      <c r="J8" s="41">
        <f>VLOOKUP(G8,'Species Data'!A$2:E$152,3,FALSE)</f>
        <v>212</v>
      </c>
      <c r="K8" s="46">
        <f>VLOOKUP(G8,'Species Data'!A$2:E$152,4,FALSE)</f>
        <v>284</v>
      </c>
      <c r="L8" s="46">
        <f>VLOOKUP(G8,'Species Data'!A$2:E$152,5,FALSE)</f>
        <v>202</v>
      </c>
      <c r="M8" s="49">
        <f t="shared" si="0"/>
        <v>42824</v>
      </c>
      <c r="N8" s="51">
        <f t="shared" si="1"/>
        <v>0</v>
      </c>
      <c r="O8" s="51">
        <f t="shared" si="2"/>
        <v>0</v>
      </c>
      <c r="P8" s="40">
        <f t="shared" si="3"/>
        <v>6856336520</v>
      </c>
      <c r="Q8" s="40" t="s">
        <v>52</v>
      </c>
      <c r="R8" s="56">
        <f>VLOOKUP(Q8,'Basic Moves'!B$2:H$43,3,FALSE)</f>
        <v>7</v>
      </c>
      <c r="S8" s="56">
        <f>IF(OR(VLOOKUP(Q8,'Basic Moves'!B$2:C$43,2,FALSE)=H8,VLOOKUP(Q8,'Basic Moves'!B$2:C$43,2,FALSE)=I8),1,0)</f>
        <v>1</v>
      </c>
      <c r="T8" s="56">
        <f>VLOOKUP(Q8,'Basic Moves'!B$2:H$43,5,FALSE)</f>
        <v>570</v>
      </c>
      <c r="U8" s="56">
        <f>VLOOKUP(Q8,'Basic Moves'!B$2:H$43,7,FALSE)</f>
        <v>7</v>
      </c>
      <c r="V8" s="53" t="s">
        <v>387</v>
      </c>
      <c r="W8" s="40" t="s">
        <v>56</v>
      </c>
      <c r="X8" s="56">
        <f>VLOOKUP(W8,'Charged Moves'!B$2:I$96,3,FALSE)</f>
        <v>55</v>
      </c>
      <c r="Y8" s="56">
        <f>IF(OR(VLOOKUP(W8,'Charged Moves'!B$2:C$96,2,FALSE)=H8,VLOOKUP(W8,'Charged Moves'!B$2:C$96,2,FALSE)=I8),1,0)</f>
        <v>1</v>
      </c>
      <c r="Z8" s="56">
        <f>VLOOKUP(W8,'Charged Moves'!B$2:I$96,8,FALSE)*100</f>
        <v>5</v>
      </c>
      <c r="AA8" s="56">
        <f>VLOOKUP(W8,'Charged Moves'!B$2:I$96,6,FALSE)</f>
        <v>2800</v>
      </c>
      <c r="AB8" s="56">
        <f>VLOOKUP(W8,'Charged Moves'!B$2:J$96,9,FALSE)</f>
        <v>50</v>
      </c>
      <c r="AC8" s="56" t="s">
        <v>388</v>
      </c>
      <c r="AD8" s="56" t="s">
        <v>389</v>
      </c>
      <c r="AE8" s="56" t="s">
        <v>390</v>
      </c>
      <c r="AF8" t="s">
        <v>391</v>
      </c>
      <c r="AG8" t="s">
        <v>392</v>
      </c>
    </row>
    <row r="9" spans="1:38" ht="14.25" customHeight="1" x14ac:dyDescent="0.15">
      <c r="A9" s="30">
        <v>359</v>
      </c>
      <c r="B9" s="30">
        <v>1</v>
      </c>
      <c r="C9" s="32">
        <v>1</v>
      </c>
      <c r="D9" s="30">
        <v>1</v>
      </c>
      <c r="E9" s="34">
        <v>1</v>
      </c>
      <c r="F9" s="41">
        <f>VLOOKUP(G9,'Species Data'!A$2:E$152,2,FALSE)</f>
        <v>62</v>
      </c>
      <c r="G9" s="41" t="s">
        <v>117</v>
      </c>
      <c r="H9" s="91" t="s">
        <v>210</v>
      </c>
      <c r="I9" s="142" t="s">
        <v>247</v>
      </c>
      <c r="J9" s="41">
        <f>VLOOKUP(G9,'Species Data'!A$2:E$152,3,FALSE)</f>
        <v>180</v>
      </c>
      <c r="K9" s="46">
        <f>VLOOKUP(G9,'Species Data'!A$2:E$152,4,FALSE)</f>
        <v>180</v>
      </c>
      <c r="L9" s="46">
        <f>VLOOKUP(G9,'Species Data'!A$2:E$152,5,FALSE)</f>
        <v>202</v>
      </c>
      <c r="M9" s="49">
        <f t="shared" si="0"/>
        <v>36360</v>
      </c>
      <c r="N9" s="51">
        <f t="shared" si="1"/>
        <v>0</v>
      </c>
      <c r="O9" s="51">
        <f t="shared" si="2"/>
        <v>0</v>
      </c>
      <c r="P9" s="40">
        <f t="shared" si="3"/>
        <v>6831135000</v>
      </c>
      <c r="Q9" s="40" t="s">
        <v>272</v>
      </c>
      <c r="R9" s="56">
        <f>VLOOKUP(Q9,'Basic Moves'!B$2:H$43,3,FALSE)</f>
        <v>25</v>
      </c>
      <c r="S9" s="56">
        <f>IF(OR(VLOOKUP(Q9,'Basic Moves'!B$2:C$43,2,FALSE)=H9,VLOOKUP(Q9,'Basic Moves'!B$2:C$43,2,FALSE)=I9),1,0)</f>
        <v>1</v>
      </c>
      <c r="T9" s="56">
        <f>VLOOKUP(Q9,'Basic Moves'!B$2:H$43,5,FALSE)</f>
        <v>2300</v>
      </c>
      <c r="U9" s="56">
        <f>VLOOKUP(Q9,'Basic Moves'!B$2:H$43,7,FALSE)</f>
        <v>25</v>
      </c>
      <c r="V9" s="53" t="s">
        <v>393</v>
      </c>
      <c r="W9" s="40" t="s">
        <v>143</v>
      </c>
      <c r="X9" s="56">
        <f>VLOOKUP(W9,'Charged Moves'!B$2:I$96,3,FALSE)</f>
        <v>90</v>
      </c>
      <c r="Y9" s="56">
        <f>IF(OR(VLOOKUP(W9,'Charged Moves'!B$2:C$96,2,FALSE)=H9,VLOOKUP(W9,'Charged Moves'!B$2:C$96,2,FALSE)=I9),1,0)</f>
        <v>1</v>
      </c>
      <c r="Z9" s="56">
        <f>VLOOKUP(W9,'Charged Moves'!B$2:I$96,8,FALSE)*100</f>
        <v>5</v>
      </c>
      <c r="AA9" s="56">
        <f>VLOOKUP(W9,'Charged Moves'!B$2:I$96,6,FALSE)</f>
        <v>3800</v>
      </c>
      <c r="AB9" s="56">
        <f>VLOOKUP(W9,'Charged Moves'!B$2:J$96,9,FALSE)</f>
        <v>100</v>
      </c>
      <c r="AC9" s="56" t="s">
        <v>394</v>
      </c>
      <c r="AD9" s="56" t="s">
        <v>395</v>
      </c>
      <c r="AE9" s="56" t="s">
        <v>396</v>
      </c>
      <c r="AF9" t="s">
        <v>397</v>
      </c>
      <c r="AG9" t="s">
        <v>398</v>
      </c>
    </row>
    <row r="10" spans="1:38" ht="14.25" customHeight="1" x14ac:dyDescent="0.15">
      <c r="A10" s="30">
        <v>794</v>
      </c>
      <c r="B10" s="30">
        <v>2</v>
      </c>
      <c r="C10" s="32">
        <v>0.93971631205673756</v>
      </c>
      <c r="D10" s="30">
        <v>3</v>
      </c>
      <c r="E10" s="34">
        <v>0.88059701492537312</v>
      </c>
      <c r="F10" s="41">
        <f>VLOOKUP(G10,'Species Data'!A$2:E$152,2,FALSE)</f>
        <v>131</v>
      </c>
      <c r="G10" s="41" t="s">
        <v>206</v>
      </c>
      <c r="H10" s="91" t="s">
        <v>210</v>
      </c>
      <c r="I10" s="92" t="s">
        <v>216</v>
      </c>
      <c r="J10" s="41">
        <f>VLOOKUP(G10,'Species Data'!A$2:E$152,3,FALSE)</f>
        <v>260</v>
      </c>
      <c r="K10" s="46">
        <f>VLOOKUP(G10,'Species Data'!A$2:E$152,4,FALSE)</f>
        <v>186</v>
      </c>
      <c r="L10" s="46">
        <f>VLOOKUP(G10,'Species Data'!A$2:E$152,5,FALSE)</f>
        <v>190</v>
      </c>
      <c r="M10" s="49">
        <f t="shared" si="0"/>
        <v>49400</v>
      </c>
      <c r="N10" s="51">
        <f t="shared" si="1"/>
        <v>0</v>
      </c>
      <c r="O10" s="51">
        <f t="shared" si="2"/>
        <v>0</v>
      </c>
      <c r="P10" s="40">
        <f t="shared" si="3"/>
        <v>6776445000</v>
      </c>
      <c r="Q10" s="40" t="s">
        <v>222</v>
      </c>
      <c r="R10" s="56">
        <f>VLOOKUP(Q10,'Basic Moves'!B$2:H$43,3,FALSE)</f>
        <v>15</v>
      </c>
      <c r="S10" s="56">
        <f>IF(OR(VLOOKUP(Q10,'Basic Moves'!B$2:C$43,2,FALSE)=H10,VLOOKUP(Q10,'Basic Moves'!B$2:C$43,2,FALSE)=I10),1,0)</f>
        <v>1</v>
      </c>
      <c r="T10" s="56">
        <f>VLOOKUP(Q10,'Basic Moves'!B$2:H$43,5,FALSE)</f>
        <v>1400</v>
      </c>
      <c r="U10" s="56">
        <f>VLOOKUP(Q10,'Basic Moves'!B$2:H$43,7,FALSE)</f>
        <v>12</v>
      </c>
      <c r="V10" s="53" t="s">
        <v>370</v>
      </c>
      <c r="W10" s="40" t="s">
        <v>163</v>
      </c>
      <c r="X10" s="56">
        <f>VLOOKUP(W10,'Charged Moves'!B$2:I$96,3,FALSE)</f>
        <v>100</v>
      </c>
      <c r="Y10" s="56">
        <f>IF(OR(VLOOKUP(W10,'Charged Moves'!B$2:C$96,2,FALSE)=H10,VLOOKUP(W10,'Charged Moves'!B$2:C$96,2,FALSE)=I10),1,0)</f>
        <v>1</v>
      </c>
      <c r="Z10" s="56">
        <f>VLOOKUP(W10,'Charged Moves'!B$2:I$96,8,FALSE)*100</f>
        <v>5</v>
      </c>
      <c r="AA10" s="56">
        <f>VLOOKUP(W10,'Charged Moves'!B$2:I$96,6,FALSE)</f>
        <v>3900</v>
      </c>
      <c r="AB10" s="56">
        <f>VLOOKUP(W10,'Charged Moves'!B$2:J$96,9,FALSE)</f>
        <v>100</v>
      </c>
      <c r="AC10" s="56" t="s">
        <v>399</v>
      </c>
      <c r="AD10" s="56" t="s">
        <v>400</v>
      </c>
      <c r="AE10" s="56" t="s">
        <v>401</v>
      </c>
      <c r="AF10" t="s">
        <v>402</v>
      </c>
      <c r="AG10" t="s">
        <v>403</v>
      </c>
    </row>
    <row r="11" spans="1:38" ht="14.25" customHeight="1" x14ac:dyDescent="0.15">
      <c r="A11" s="30">
        <v>854</v>
      </c>
      <c r="B11" s="30">
        <v>2</v>
      </c>
      <c r="C11" s="32">
        <v>0.94774774774774773</v>
      </c>
      <c r="D11" s="30">
        <v>1</v>
      </c>
      <c r="E11" s="34">
        <v>1</v>
      </c>
      <c r="F11" s="41">
        <f>VLOOKUP(G11,'Species Data'!A$2:E$152,2,FALSE)</f>
        <v>143</v>
      </c>
      <c r="G11" s="41" t="s">
        <v>219</v>
      </c>
      <c r="H11" s="170" t="s">
        <v>257</v>
      </c>
      <c r="I11" s="172"/>
      <c r="J11" s="41">
        <f>VLOOKUP(G11,'Species Data'!A$2:E$152,3,FALSE)</f>
        <v>320</v>
      </c>
      <c r="K11" s="46">
        <f>VLOOKUP(G11,'Species Data'!A$2:E$152,4,FALSE)</f>
        <v>180</v>
      </c>
      <c r="L11" s="46">
        <f>VLOOKUP(G11,'Species Data'!A$2:E$152,5,FALSE)</f>
        <v>180</v>
      </c>
      <c r="M11" s="49">
        <f t="shared" si="0"/>
        <v>57600</v>
      </c>
      <c r="N11" s="51">
        <f t="shared" si="1"/>
        <v>0</v>
      </c>
      <c r="O11" s="51">
        <f t="shared" si="2"/>
        <v>0</v>
      </c>
      <c r="P11" s="40">
        <f t="shared" si="3"/>
        <v>6718464000</v>
      </c>
      <c r="Q11" s="40" t="s">
        <v>94</v>
      </c>
      <c r="R11" s="56">
        <f>VLOOKUP(Q11,'Basic Moves'!B$2:H$43,3,FALSE)</f>
        <v>12</v>
      </c>
      <c r="S11" s="56">
        <f>IF(OR(VLOOKUP(Q11,'Basic Moves'!B$2:C$43,2,FALSE)=H11,VLOOKUP(Q11,'Basic Moves'!B$2:C$43,2,FALSE)=I11),1,0)</f>
        <v>0</v>
      </c>
      <c r="T11" s="56">
        <f>VLOOKUP(Q11,'Basic Moves'!B$2:H$43,5,FALSE)</f>
        <v>1050</v>
      </c>
      <c r="U11" s="56">
        <f>VLOOKUP(Q11,'Basic Moves'!B$2:H$43,7,FALSE)</f>
        <v>9</v>
      </c>
      <c r="V11" s="53" t="s">
        <v>404</v>
      </c>
      <c r="W11" s="40" t="s">
        <v>54</v>
      </c>
      <c r="X11" s="56">
        <f>VLOOKUP(W11,'Charged Moves'!B$2:I$96,3,FALSE)</f>
        <v>120</v>
      </c>
      <c r="Y11" s="56">
        <f>IF(OR(VLOOKUP(W11,'Charged Moves'!B$2:C$96,2,FALSE)=H11,VLOOKUP(W11,'Charged Moves'!B$2:C$96,2,FALSE)=I11),1,0)</f>
        <v>1</v>
      </c>
      <c r="Z11" s="56">
        <f>VLOOKUP(W11,'Charged Moves'!B$2:I$96,8,FALSE)*100</f>
        <v>5</v>
      </c>
      <c r="AA11" s="56">
        <f>VLOOKUP(W11,'Charged Moves'!B$2:I$96,6,FALSE)</f>
        <v>5000</v>
      </c>
      <c r="AB11" s="56">
        <f>VLOOKUP(W11,'Charged Moves'!B$2:J$96,9,FALSE)</f>
        <v>100</v>
      </c>
      <c r="AC11" s="56" t="s">
        <v>405</v>
      </c>
      <c r="AD11" s="56" t="s">
        <v>406</v>
      </c>
      <c r="AE11" s="56" t="s">
        <v>407</v>
      </c>
      <c r="AF11" t="s">
        <v>408</v>
      </c>
      <c r="AG11" t="s">
        <v>409</v>
      </c>
    </row>
    <row r="12" spans="1:38" ht="14.25" customHeight="1" x14ac:dyDescent="0.15">
      <c r="A12" s="30">
        <v>882</v>
      </c>
      <c r="B12" s="30">
        <v>1</v>
      </c>
      <c r="C12" s="32">
        <v>1</v>
      </c>
      <c r="D12" s="30">
        <v>5</v>
      </c>
      <c r="E12" s="34">
        <v>0.65151515151515149</v>
      </c>
      <c r="F12" s="41">
        <f>VLOOKUP(G12,'Species Data'!A$2:E$152,2,FALSE)</f>
        <v>150</v>
      </c>
      <c r="G12" s="41" t="s">
        <v>48</v>
      </c>
      <c r="H12" s="42" t="s">
        <v>56</v>
      </c>
      <c r="I12" s="43"/>
      <c r="J12" s="41">
        <f>VLOOKUP(G12,'Species Data'!A$2:E$152,3,FALSE)</f>
        <v>212</v>
      </c>
      <c r="K12" s="46">
        <f>VLOOKUP(G12,'Species Data'!A$2:E$152,4,FALSE)</f>
        <v>284</v>
      </c>
      <c r="L12" s="46">
        <f>VLOOKUP(G12,'Species Data'!A$2:E$152,5,FALSE)</f>
        <v>202</v>
      </c>
      <c r="M12" s="49">
        <f t="shared" si="0"/>
        <v>42824</v>
      </c>
      <c r="N12" s="51">
        <f t="shared" si="1"/>
        <v>0</v>
      </c>
      <c r="O12" s="51">
        <f t="shared" si="2"/>
        <v>0</v>
      </c>
      <c r="P12" s="40">
        <f t="shared" si="3"/>
        <v>6537083600</v>
      </c>
      <c r="Q12" s="40" t="s">
        <v>52</v>
      </c>
      <c r="R12" s="56">
        <f>VLOOKUP(Q12,'Basic Moves'!B$2:H$43,3,FALSE)</f>
        <v>7</v>
      </c>
      <c r="S12" s="56">
        <f>IF(OR(VLOOKUP(Q12,'Basic Moves'!B$2:C$43,2,FALSE)=H12,VLOOKUP(Q12,'Basic Moves'!B$2:C$43,2,FALSE)=I12),1,0)</f>
        <v>1</v>
      </c>
      <c r="T12" s="56">
        <f>VLOOKUP(Q12,'Basic Moves'!B$2:H$43,5,FALSE)</f>
        <v>570</v>
      </c>
      <c r="U12" s="56">
        <f>VLOOKUP(Q12,'Basic Moves'!B$2:H$43,7,FALSE)</f>
        <v>7</v>
      </c>
      <c r="V12" s="53" t="s">
        <v>387</v>
      </c>
      <c r="W12" s="40" t="s">
        <v>54</v>
      </c>
      <c r="X12" s="56">
        <f>VLOOKUP(W12,'Charged Moves'!B$2:I$96,3,FALSE)</f>
        <v>120</v>
      </c>
      <c r="Y12" s="56">
        <f>IF(OR(VLOOKUP(W12,'Charged Moves'!B$2:C$96,2,FALSE)=H12,VLOOKUP(W12,'Charged Moves'!B$2:C$96,2,FALSE)=I12),1,0)</f>
        <v>0</v>
      </c>
      <c r="Z12" s="56">
        <f>VLOOKUP(W12,'Charged Moves'!B$2:I$96,8,FALSE)*100</f>
        <v>5</v>
      </c>
      <c r="AA12" s="56">
        <f>VLOOKUP(W12,'Charged Moves'!B$2:I$96,6,FALSE)</f>
        <v>5000</v>
      </c>
      <c r="AB12" s="56">
        <f>VLOOKUP(W12,'Charged Moves'!B$2:J$96,9,FALSE)</f>
        <v>100</v>
      </c>
      <c r="AC12" s="56" t="s">
        <v>410</v>
      </c>
      <c r="AD12" s="56" t="s">
        <v>411</v>
      </c>
      <c r="AE12" s="56" t="s">
        <v>412</v>
      </c>
      <c r="AF12" t="s">
        <v>413</v>
      </c>
      <c r="AG12" t="s">
        <v>414</v>
      </c>
    </row>
    <row r="13" spans="1:38" ht="14.25" customHeight="1" x14ac:dyDescent="0.15">
      <c r="A13" s="30">
        <v>881</v>
      </c>
      <c r="B13" s="30">
        <v>4</v>
      </c>
      <c r="C13" s="32">
        <v>0.86206896551724133</v>
      </c>
      <c r="D13" s="30">
        <v>6</v>
      </c>
      <c r="E13" s="34">
        <v>0.6454545454545455</v>
      </c>
      <c r="F13" s="41">
        <f>VLOOKUP(G13,'Species Data'!A$2:E$152,2,FALSE)</f>
        <v>150</v>
      </c>
      <c r="G13" s="41" t="s">
        <v>48</v>
      </c>
      <c r="H13" s="42" t="s">
        <v>56</v>
      </c>
      <c r="I13" s="43"/>
      <c r="J13" s="41">
        <f>VLOOKUP(G13,'Species Data'!A$2:E$152,3,FALSE)</f>
        <v>212</v>
      </c>
      <c r="K13" s="46">
        <f>VLOOKUP(G13,'Species Data'!A$2:E$152,4,FALSE)</f>
        <v>284</v>
      </c>
      <c r="L13" s="46">
        <f>VLOOKUP(G13,'Species Data'!A$2:E$152,5,FALSE)</f>
        <v>202</v>
      </c>
      <c r="M13" s="49">
        <f t="shared" si="0"/>
        <v>42824</v>
      </c>
      <c r="N13" s="51">
        <f t="shared" si="1"/>
        <v>0</v>
      </c>
      <c r="O13" s="51">
        <f t="shared" si="2"/>
        <v>0</v>
      </c>
      <c r="P13" s="40">
        <f t="shared" si="3"/>
        <v>6476273520</v>
      </c>
      <c r="Q13" s="40" t="s">
        <v>52</v>
      </c>
      <c r="R13" s="56">
        <f>VLOOKUP(Q13,'Basic Moves'!B$2:H$43,3,FALSE)</f>
        <v>7</v>
      </c>
      <c r="S13" s="56">
        <f>IF(OR(VLOOKUP(Q13,'Basic Moves'!B$2:C$43,2,FALSE)=H13,VLOOKUP(Q13,'Basic Moves'!B$2:C$43,2,FALSE)=I13),1,0)</f>
        <v>1</v>
      </c>
      <c r="T13" s="56">
        <f>VLOOKUP(Q13,'Basic Moves'!B$2:H$43,5,FALSE)</f>
        <v>570</v>
      </c>
      <c r="U13" s="56">
        <f>VLOOKUP(Q13,'Basic Moves'!B$2:H$43,7,FALSE)</f>
        <v>7</v>
      </c>
      <c r="V13" s="53" t="s">
        <v>387</v>
      </c>
      <c r="W13" s="40" t="s">
        <v>64</v>
      </c>
      <c r="X13" s="56">
        <f>VLOOKUP(W13,'Charged Moves'!B$2:I$96,3,FALSE)</f>
        <v>45</v>
      </c>
      <c r="Y13" s="56">
        <f>IF(OR(VLOOKUP(W13,'Charged Moves'!B$2:C$96,2,FALSE)=H13,VLOOKUP(W13,'Charged Moves'!B$2:C$96,2,FALSE)=I13),1,0)</f>
        <v>0</v>
      </c>
      <c r="Z13" s="56">
        <f>VLOOKUP(W13,'Charged Moves'!B$2:I$96,8,FALSE)*100</f>
        <v>5</v>
      </c>
      <c r="AA13" s="56">
        <f>VLOOKUP(W13,'Charged Moves'!B$2:I$96,6,FALSE)</f>
        <v>3080</v>
      </c>
      <c r="AB13" s="56">
        <f>VLOOKUP(W13,'Charged Moves'!B$2:J$96,9,FALSE)</f>
        <v>33</v>
      </c>
      <c r="AC13" s="56" t="s">
        <v>415</v>
      </c>
      <c r="AD13" s="56" t="s">
        <v>416</v>
      </c>
      <c r="AE13" s="56" t="s">
        <v>417</v>
      </c>
      <c r="AF13" t="s">
        <v>418</v>
      </c>
      <c r="AG13" t="s">
        <v>419</v>
      </c>
    </row>
    <row r="14" spans="1:38" ht="14.25" customHeight="1" x14ac:dyDescent="0.15">
      <c r="A14" s="30">
        <v>879</v>
      </c>
      <c r="B14" s="30">
        <v>6</v>
      </c>
      <c r="C14" s="32">
        <v>0.79078014184397161</v>
      </c>
      <c r="D14" s="30">
        <v>2</v>
      </c>
      <c r="E14" s="34">
        <v>0.86855241264559069</v>
      </c>
      <c r="F14" s="41">
        <f>VLOOKUP(G14,'Species Data'!A$2:E$152,2,FALSE)</f>
        <v>149</v>
      </c>
      <c r="G14" s="41" t="s">
        <v>58</v>
      </c>
      <c r="H14" s="103" t="s">
        <v>226</v>
      </c>
      <c r="I14" s="104" t="s">
        <v>227</v>
      </c>
      <c r="J14" s="41">
        <f>VLOOKUP(G14,'Species Data'!A$2:E$152,3,FALSE)</f>
        <v>182</v>
      </c>
      <c r="K14" s="46">
        <f>VLOOKUP(G14,'Species Data'!A$2:E$152,4,FALSE)</f>
        <v>250</v>
      </c>
      <c r="L14" s="46">
        <f>VLOOKUP(G14,'Species Data'!A$2:E$152,5,FALSE)</f>
        <v>212</v>
      </c>
      <c r="M14" s="49">
        <f t="shared" si="0"/>
        <v>38584</v>
      </c>
      <c r="N14" s="51">
        <f t="shared" si="1"/>
        <v>0</v>
      </c>
      <c r="O14" s="51">
        <f t="shared" si="2"/>
        <v>0</v>
      </c>
      <c r="P14" s="40">
        <f t="shared" si="3"/>
        <v>6294015000</v>
      </c>
      <c r="Q14" s="40" t="s">
        <v>139</v>
      </c>
      <c r="R14" s="56">
        <f>VLOOKUP(Q14,'Basic Moves'!B$2:H$43,3,FALSE)</f>
        <v>15</v>
      </c>
      <c r="S14" s="56">
        <f>IF(OR(VLOOKUP(Q14,'Basic Moves'!B$2:C$43,2,FALSE)=H14,VLOOKUP(Q14,'Basic Moves'!B$2:C$43,2,FALSE)=I14),1,0)</f>
        <v>0</v>
      </c>
      <c r="T14" s="56">
        <f>VLOOKUP(Q14,'Basic Moves'!B$2:H$43,5,FALSE)</f>
        <v>1330</v>
      </c>
      <c r="U14" s="56">
        <f>VLOOKUP(Q14,'Basic Moves'!B$2:H$43,7,FALSE)</f>
        <v>12</v>
      </c>
      <c r="V14" s="53" t="s">
        <v>376</v>
      </c>
      <c r="W14" s="40" t="s">
        <v>66</v>
      </c>
      <c r="X14" s="56">
        <f>VLOOKUP(W14,'Charged Moves'!B$2:I$96,3,FALSE)</f>
        <v>35</v>
      </c>
      <c r="Y14" s="56">
        <f>IF(OR(VLOOKUP(W14,'Charged Moves'!B$2:C$96,2,FALSE)=H14,VLOOKUP(W14,'Charged Moves'!B$2:C$96,2,FALSE)=I14),1,0)</f>
        <v>1</v>
      </c>
      <c r="Z14" s="56">
        <f>VLOOKUP(W14,'Charged Moves'!B$2:I$96,8,FALSE)*100</f>
        <v>25</v>
      </c>
      <c r="AA14" s="56">
        <f>VLOOKUP(W14,'Charged Moves'!B$2:I$96,6,FALSE)</f>
        <v>1500</v>
      </c>
      <c r="AB14" s="56">
        <f>VLOOKUP(W14,'Charged Moves'!B$2:J$96,9,FALSE)</f>
        <v>50</v>
      </c>
      <c r="AC14" s="56" t="s">
        <v>420</v>
      </c>
      <c r="AD14" s="56" t="s">
        <v>421</v>
      </c>
      <c r="AE14" s="56" t="s">
        <v>422</v>
      </c>
      <c r="AF14" t="s">
        <v>423</v>
      </c>
      <c r="AG14" t="s">
        <v>424</v>
      </c>
    </row>
    <row r="15" spans="1:38" ht="14.25" customHeight="1" x14ac:dyDescent="0.15">
      <c r="A15" s="30">
        <v>360</v>
      </c>
      <c r="B15" s="30">
        <v>3</v>
      </c>
      <c r="C15" s="32">
        <v>0.80434782608695654</v>
      </c>
      <c r="D15" s="30">
        <v>2</v>
      </c>
      <c r="E15" s="34">
        <v>0.91017964071856283</v>
      </c>
      <c r="F15" s="41">
        <f>VLOOKUP(G15,'Species Data'!A$2:E$152,2,FALSE)</f>
        <v>62</v>
      </c>
      <c r="G15" s="41" t="s">
        <v>117</v>
      </c>
      <c r="H15" s="91" t="s">
        <v>210</v>
      </c>
      <c r="I15" s="142" t="s">
        <v>247</v>
      </c>
      <c r="J15" s="41">
        <f>VLOOKUP(G15,'Species Data'!A$2:E$152,3,FALSE)</f>
        <v>180</v>
      </c>
      <c r="K15" s="46">
        <f>VLOOKUP(G15,'Species Data'!A$2:E$152,4,FALSE)</f>
        <v>180</v>
      </c>
      <c r="L15" s="46">
        <f>VLOOKUP(G15,'Species Data'!A$2:E$152,5,FALSE)</f>
        <v>202</v>
      </c>
      <c r="M15" s="49">
        <f t="shared" si="0"/>
        <v>36360</v>
      </c>
      <c r="N15" s="51">
        <f t="shared" si="1"/>
        <v>0</v>
      </c>
      <c r="O15" s="51">
        <f t="shared" si="2"/>
        <v>0</v>
      </c>
      <c r="P15" s="40">
        <f t="shared" si="3"/>
        <v>6217560000</v>
      </c>
      <c r="Q15" s="40" t="s">
        <v>272</v>
      </c>
      <c r="R15" s="56">
        <f>VLOOKUP(Q15,'Basic Moves'!B$2:H$43,3,FALSE)</f>
        <v>25</v>
      </c>
      <c r="S15" s="56">
        <f>IF(OR(VLOOKUP(Q15,'Basic Moves'!B$2:C$43,2,FALSE)=H15,VLOOKUP(Q15,'Basic Moves'!B$2:C$43,2,FALSE)=I15),1,0)</f>
        <v>1</v>
      </c>
      <c r="T15" s="56">
        <f>VLOOKUP(Q15,'Basic Moves'!B$2:H$43,5,FALSE)</f>
        <v>2300</v>
      </c>
      <c r="U15" s="56">
        <f>VLOOKUP(Q15,'Basic Moves'!B$2:H$43,7,FALSE)</f>
        <v>25</v>
      </c>
      <c r="V15" s="53" t="s">
        <v>393</v>
      </c>
      <c r="W15" s="40" t="s">
        <v>302</v>
      </c>
      <c r="X15" s="56">
        <f>VLOOKUP(W15,'Charged Moves'!B$2:I$96,3,FALSE)</f>
        <v>30</v>
      </c>
      <c r="Y15" s="56">
        <f>IF(OR(VLOOKUP(W15,'Charged Moves'!B$2:C$96,2,FALSE)=H15,VLOOKUP(W15,'Charged Moves'!B$2:C$96,2,FALSE)=I15),1,0)</f>
        <v>1</v>
      </c>
      <c r="Z15" s="56">
        <f>VLOOKUP(W15,'Charged Moves'!B$2:I$96,8,FALSE)*100</f>
        <v>5</v>
      </c>
      <c r="AA15" s="56">
        <f>VLOOKUP(W15,'Charged Moves'!B$2:I$96,6,FALSE)</f>
        <v>2100</v>
      </c>
      <c r="AB15" s="56">
        <f>VLOOKUP(W15,'Charged Moves'!B$2:J$96,9,FALSE)</f>
        <v>33</v>
      </c>
      <c r="AC15" s="56" t="s">
        <v>425</v>
      </c>
      <c r="AD15" s="56" t="s">
        <v>426</v>
      </c>
      <c r="AE15" s="56" t="s">
        <v>427</v>
      </c>
      <c r="AF15" t="s">
        <v>428</v>
      </c>
      <c r="AG15" t="s">
        <v>429</v>
      </c>
    </row>
    <row r="16" spans="1:38" ht="14.25" customHeight="1" x14ac:dyDescent="0.15">
      <c r="A16" s="30">
        <v>853</v>
      </c>
      <c r="B16" s="30">
        <v>4</v>
      </c>
      <c r="C16" s="32">
        <v>0.87207207207207205</v>
      </c>
      <c r="D16" s="30">
        <v>2</v>
      </c>
      <c r="E16" s="34">
        <v>0.9228395061728395</v>
      </c>
      <c r="F16" s="41">
        <f>VLOOKUP(G16,'Species Data'!A$2:E$152,2,FALSE)</f>
        <v>143</v>
      </c>
      <c r="G16" s="41" t="s">
        <v>219</v>
      </c>
      <c r="H16" s="170" t="s">
        <v>257</v>
      </c>
      <c r="I16" s="172"/>
      <c r="J16" s="41">
        <f>VLOOKUP(G16,'Species Data'!A$2:E$152,3,FALSE)</f>
        <v>320</v>
      </c>
      <c r="K16" s="46">
        <f>VLOOKUP(G16,'Species Data'!A$2:E$152,4,FALSE)</f>
        <v>180</v>
      </c>
      <c r="L16" s="46">
        <f>VLOOKUP(G16,'Species Data'!A$2:E$152,5,FALSE)</f>
        <v>180</v>
      </c>
      <c r="M16" s="49">
        <f t="shared" si="0"/>
        <v>57600</v>
      </c>
      <c r="N16" s="51">
        <f t="shared" si="1"/>
        <v>0</v>
      </c>
      <c r="O16" s="51">
        <f t="shared" si="2"/>
        <v>0</v>
      </c>
      <c r="P16" s="40">
        <f t="shared" si="3"/>
        <v>6200064000</v>
      </c>
      <c r="Q16" s="40" t="s">
        <v>94</v>
      </c>
      <c r="R16" s="56">
        <f>VLOOKUP(Q16,'Basic Moves'!B$2:H$43,3,FALSE)</f>
        <v>12</v>
      </c>
      <c r="S16" s="56">
        <f>IF(OR(VLOOKUP(Q16,'Basic Moves'!B$2:C$43,2,FALSE)=H16,VLOOKUP(Q16,'Basic Moves'!B$2:C$43,2,FALSE)=I16),1,0)</f>
        <v>0</v>
      </c>
      <c r="T16" s="56">
        <f>VLOOKUP(Q16,'Basic Moves'!B$2:H$43,5,FALSE)</f>
        <v>1050</v>
      </c>
      <c r="U16" s="56">
        <f>VLOOKUP(Q16,'Basic Moves'!B$2:H$43,7,FALSE)</f>
        <v>9</v>
      </c>
      <c r="V16" s="53" t="s">
        <v>404</v>
      </c>
      <c r="W16" s="40" t="s">
        <v>347</v>
      </c>
      <c r="X16" s="56">
        <f>VLOOKUP(W16,'Charged Moves'!B$2:I$96,3,FALSE)</f>
        <v>40</v>
      </c>
      <c r="Y16" s="56">
        <f>IF(OR(VLOOKUP(W16,'Charged Moves'!B$2:C$96,2,FALSE)=H16,VLOOKUP(W16,'Charged Moves'!B$2:C$96,2,FALSE)=I16),1,0)</f>
        <v>1</v>
      </c>
      <c r="Z16" s="56">
        <f>VLOOKUP(W16,'Charged Moves'!B$2:I$96,8,FALSE)*100</f>
        <v>5</v>
      </c>
      <c r="AA16" s="56">
        <f>VLOOKUP(W16,'Charged Moves'!B$2:I$96,6,FALSE)</f>
        <v>1560</v>
      </c>
      <c r="AB16" s="56">
        <f>VLOOKUP(W16,'Charged Moves'!B$2:J$96,9,FALSE)</f>
        <v>50</v>
      </c>
      <c r="AC16" s="56" t="s">
        <v>430</v>
      </c>
      <c r="AD16" s="56" t="s">
        <v>431</v>
      </c>
      <c r="AE16" s="56" t="s">
        <v>432</v>
      </c>
      <c r="AF16" t="s">
        <v>433</v>
      </c>
      <c r="AG16" t="s">
        <v>434</v>
      </c>
    </row>
    <row r="17" spans="1:33" ht="14.25" customHeight="1" x14ac:dyDescent="0.15">
      <c r="A17" s="30">
        <v>878</v>
      </c>
      <c r="B17" s="30">
        <v>5</v>
      </c>
      <c r="C17" s="32">
        <v>0.8</v>
      </c>
      <c r="D17" s="30">
        <v>3</v>
      </c>
      <c r="E17" s="34">
        <v>0.83860232945091517</v>
      </c>
      <c r="F17" s="41">
        <f>VLOOKUP(G17,'Species Data'!A$2:E$152,2,FALSE)</f>
        <v>149</v>
      </c>
      <c r="G17" s="41" t="s">
        <v>58</v>
      </c>
      <c r="H17" s="103" t="s">
        <v>226</v>
      </c>
      <c r="I17" s="104" t="s">
        <v>227</v>
      </c>
      <c r="J17" s="41">
        <f>VLOOKUP(G17,'Species Data'!A$2:E$152,3,FALSE)</f>
        <v>182</v>
      </c>
      <c r="K17" s="46">
        <f>VLOOKUP(G17,'Species Data'!A$2:E$152,4,FALSE)</f>
        <v>250</v>
      </c>
      <c r="L17" s="46">
        <f>VLOOKUP(G17,'Species Data'!A$2:E$152,5,FALSE)</f>
        <v>212</v>
      </c>
      <c r="M17" s="49">
        <f t="shared" si="0"/>
        <v>38584</v>
      </c>
      <c r="N17" s="51">
        <f t="shared" si="1"/>
        <v>0</v>
      </c>
      <c r="O17" s="51">
        <f t="shared" si="2"/>
        <v>0</v>
      </c>
      <c r="P17" s="40">
        <f t="shared" si="3"/>
        <v>6076980000</v>
      </c>
      <c r="Q17" s="40" t="s">
        <v>139</v>
      </c>
      <c r="R17" s="56">
        <f>VLOOKUP(Q17,'Basic Moves'!B$2:H$43,3,FALSE)</f>
        <v>15</v>
      </c>
      <c r="S17" s="56">
        <f>IF(OR(VLOOKUP(Q17,'Basic Moves'!B$2:C$43,2,FALSE)=H17,VLOOKUP(Q17,'Basic Moves'!B$2:C$43,2,FALSE)=I17),1,0)</f>
        <v>0</v>
      </c>
      <c r="T17" s="56">
        <f>VLOOKUP(Q17,'Basic Moves'!B$2:H$43,5,FALSE)</f>
        <v>1330</v>
      </c>
      <c r="U17" s="56">
        <f>VLOOKUP(Q17,'Basic Moves'!B$2:H$43,7,FALSE)</f>
        <v>12</v>
      </c>
      <c r="V17" s="53" t="s">
        <v>376</v>
      </c>
      <c r="W17" s="40" t="s">
        <v>54</v>
      </c>
      <c r="X17" s="56">
        <f>VLOOKUP(W17,'Charged Moves'!B$2:I$96,3,FALSE)</f>
        <v>120</v>
      </c>
      <c r="Y17" s="56">
        <f>IF(OR(VLOOKUP(W17,'Charged Moves'!B$2:C$96,2,FALSE)=H17,VLOOKUP(W17,'Charged Moves'!B$2:C$96,2,FALSE)=I17),1,0)</f>
        <v>0</v>
      </c>
      <c r="Z17" s="56">
        <f>VLOOKUP(W17,'Charged Moves'!B$2:I$96,8,FALSE)*100</f>
        <v>5</v>
      </c>
      <c r="AA17" s="56">
        <f>VLOOKUP(W17,'Charged Moves'!B$2:I$96,6,FALSE)</f>
        <v>5000</v>
      </c>
      <c r="AB17" s="56">
        <f>VLOOKUP(W17,'Charged Moves'!B$2:J$96,9,FALSE)</f>
        <v>100</v>
      </c>
      <c r="AC17" s="56" t="s">
        <v>435</v>
      </c>
      <c r="AD17" s="56" t="s">
        <v>436</v>
      </c>
      <c r="AE17" s="56" t="s">
        <v>437</v>
      </c>
      <c r="AF17" t="s">
        <v>438</v>
      </c>
      <c r="AG17" t="s">
        <v>439</v>
      </c>
    </row>
    <row r="18" spans="1:33" ht="14.25" customHeight="1" x14ac:dyDescent="0.15">
      <c r="A18" s="30">
        <v>790</v>
      </c>
      <c r="B18" s="30">
        <v>3</v>
      </c>
      <c r="C18" s="32">
        <v>0.92056737588652482</v>
      </c>
      <c r="D18" s="30">
        <v>4</v>
      </c>
      <c r="E18" s="34">
        <v>0.77761194029850744</v>
      </c>
      <c r="F18" s="41">
        <f>VLOOKUP(G18,'Species Data'!A$2:E$152,2,FALSE)</f>
        <v>131</v>
      </c>
      <c r="G18" s="41" t="s">
        <v>206</v>
      </c>
      <c r="H18" s="91" t="s">
        <v>210</v>
      </c>
      <c r="I18" s="92" t="s">
        <v>216</v>
      </c>
      <c r="J18" s="41">
        <f>VLOOKUP(G18,'Species Data'!A$2:E$152,3,FALSE)</f>
        <v>260</v>
      </c>
      <c r="K18" s="46">
        <f>VLOOKUP(G18,'Species Data'!A$2:E$152,4,FALSE)</f>
        <v>186</v>
      </c>
      <c r="L18" s="46">
        <f>VLOOKUP(G18,'Species Data'!A$2:E$152,5,FALSE)</f>
        <v>190</v>
      </c>
      <c r="M18" s="49">
        <f t="shared" si="0"/>
        <v>49400</v>
      </c>
      <c r="N18" s="51">
        <f t="shared" si="1"/>
        <v>0</v>
      </c>
      <c r="O18" s="51">
        <f t="shared" si="2"/>
        <v>0</v>
      </c>
      <c r="P18" s="40">
        <f t="shared" si="3"/>
        <v>5983945500</v>
      </c>
      <c r="Q18" s="40" t="s">
        <v>203</v>
      </c>
      <c r="R18" s="56">
        <f>VLOOKUP(Q18,'Basic Moves'!B$2:H$43,3,FALSE)</f>
        <v>9</v>
      </c>
      <c r="S18" s="56">
        <f>IF(OR(VLOOKUP(Q18,'Basic Moves'!B$2:C$43,2,FALSE)=H18,VLOOKUP(Q18,'Basic Moves'!B$2:C$43,2,FALSE)=I18),1,0)</f>
        <v>1</v>
      </c>
      <c r="T18" s="56">
        <f>VLOOKUP(Q18,'Basic Moves'!B$2:H$43,5,FALSE)</f>
        <v>810</v>
      </c>
      <c r="U18" s="56">
        <f>VLOOKUP(Q18,'Basic Moves'!B$2:H$43,7,FALSE)</f>
        <v>7</v>
      </c>
      <c r="V18" s="53" t="s">
        <v>417</v>
      </c>
      <c r="W18" s="40" t="s">
        <v>224</v>
      </c>
      <c r="X18" s="56">
        <f>VLOOKUP(W18,'Charged Moves'!B$2:I$96,3,FALSE)</f>
        <v>65</v>
      </c>
      <c r="Y18" s="56">
        <f>IF(OR(VLOOKUP(W18,'Charged Moves'!B$2:C$96,2,FALSE)=H18,VLOOKUP(W18,'Charged Moves'!B$2:C$96,2,FALSE)=I18),1,0)</f>
        <v>1</v>
      </c>
      <c r="Z18" s="56">
        <f>VLOOKUP(W18,'Charged Moves'!B$2:I$96,8,FALSE)*100</f>
        <v>5</v>
      </c>
      <c r="AA18" s="56">
        <f>VLOOKUP(W18,'Charged Moves'!B$2:I$96,6,FALSE)</f>
        <v>3650</v>
      </c>
      <c r="AB18" s="56">
        <f>VLOOKUP(W18,'Charged Moves'!B$2:J$96,9,FALSE)</f>
        <v>50</v>
      </c>
      <c r="AC18" s="56" t="s">
        <v>440</v>
      </c>
      <c r="AD18" s="56" t="s">
        <v>441</v>
      </c>
      <c r="AE18" s="56" t="s">
        <v>442</v>
      </c>
      <c r="AF18" t="s">
        <v>443</v>
      </c>
      <c r="AG18" t="s">
        <v>444</v>
      </c>
    </row>
    <row r="19" spans="1:33" ht="14.25" customHeight="1" x14ac:dyDescent="0.15">
      <c r="A19" s="30">
        <v>617</v>
      </c>
      <c r="B19" s="30">
        <v>4</v>
      </c>
      <c r="C19" s="32">
        <v>0.86484593837535018</v>
      </c>
      <c r="D19" s="30">
        <v>1</v>
      </c>
      <c r="E19" s="34">
        <v>1</v>
      </c>
      <c r="F19" s="41">
        <f>VLOOKUP(G19,'Species Data'!A$2:E$152,2,FALSE)</f>
        <v>103</v>
      </c>
      <c r="G19" s="41" t="s">
        <v>93</v>
      </c>
      <c r="H19" s="252" t="s">
        <v>253</v>
      </c>
      <c r="I19" s="42" t="s">
        <v>56</v>
      </c>
      <c r="J19" s="41">
        <f>VLOOKUP(G19,'Species Data'!A$2:E$152,3,FALSE)</f>
        <v>190</v>
      </c>
      <c r="K19" s="46">
        <f>VLOOKUP(G19,'Species Data'!A$2:E$152,4,FALSE)</f>
        <v>232</v>
      </c>
      <c r="L19" s="46">
        <f>VLOOKUP(G19,'Species Data'!A$2:E$152,5,FALSE)</f>
        <v>164</v>
      </c>
      <c r="M19" s="49">
        <f t="shared" si="0"/>
        <v>31160</v>
      </c>
      <c r="N19" s="51">
        <f t="shared" si="1"/>
        <v>0</v>
      </c>
      <c r="O19" s="51">
        <f t="shared" si="2"/>
        <v>0</v>
      </c>
      <c r="P19" s="40">
        <f t="shared" si="3"/>
        <v>5964024000</v>
      </c>
      <c r="Q19" s="40" t="s">
        <v>62</v>
      </c>
      <c r="R19" s="56">
        <f>VLOOKUP(Q19,'Basic Moves'!B$2:H$43,3,FALSE)</f>
        <v>15</v>
      </c>
      <c r="S19" s="56">
        <f>IF(OR(VLOOKUP(Q19,'Basic Moves'!B$2:C$43,2,FALSE)=H19,VLOOKUP(Q19,'Basic Moves'!B$2:C$43,2,FALSE)=I19),1,0)</f>
        <v>1</v>
      </c>
      <c r="T19" s="56">
        <f>VLOOKUP(Q19,'Basic Moves'!B$2:H$43,5,FALSE)</f>
        <v>1510</v>
      </c>
      <c r="U19" s="56">
        <f>VLOOKUP(Q19,'Basic Moves'!B$2:H$43,7,FALSE)</f>
        <v>14</v>
      </c>
      <c r="V19" s="53" t="s">
        <v>354</v>
      </c>
      <c r="W19" s="40" t="s">
        <v>56</v>
      </c>
      <c r="X19" s="56">
        <f>VLOOKUP(W19,'Charged Moves'!B$2:I$96,3,FALSE)</f>
        <v>55</v>
      </c>
      <c r="Y19" s="56">
        <f>IF(OR(VLOOKUP(W19,'Charged Moves'!B$2:C$96,2,FALSE)=H19,VLOOKUP(W19,'Charged Moves'!B$2:C$96,2,FALSE)=I19),1,0)</f>
        <v>1</v>
      </c>
      <c r="Z19" s="56">
        <f>VLOOKUP(W19,'Charged Moves'!B$2:I$96,8,FALSE)*100</f>
        <v>5</v>
      </c>
      <c r="AA19" s="56">
        <f>VLOOKUP(W19,'Charged Moves'!B$2:I$96,6,FALSE)</f>
        <v>2800</v>
      </c>
      <c r="AB19" s="56">
        <f>VLOOKUP(W19,'Charged Moves'!B$2:J$96,9,FALSE)</f>
        <v>50</v>
      </c>
      <c r="AC19" s="56" t="s">
        <v>355</v>
      </c>
      <c r="AD19" s="56" t="s">
        <v>356</v>
      </c>
      <c r="AE19" s="56" t="s">
        <v>357</v>
      </c>
      <c r="AF19" t="s">
        <v>358</v>
      </c>
      <c r="AG19" t="s">
        <v>359</v>
      </c>
    </row>
    <row r="20" spans="1:33" ht="14.25" customHeight="1" x14ac:dyDescent="0.15">
      <c r="A20" s="30">
        <v>867</v>
      </c>
      <c r="B20" s="30">
        <v>2</v>
      </c>
      <c r="C20" s="32">
        <v>0.93359375</v>
      </c>
      <c r="D20" s="30">
        <v>1</v>
      </c>
      <c r="E20" s="34">
        <v>1</v>
      </c>
      <c r="F20" s="41">
        <f>VLOOKUP(G20,'Species Data'!A$2:E$152,2,FALSE)</f>
        <v>146</v>
      </c>
      <c r="G20" s="41" t="s">
        <v>107</v>
      </c>
      <c r="H20" s="263" t="s">
        <v>249</v>
      </c>
      <c r="I20" s="104" t="s">
        <v>227</v>
      </c>
      <c r="J20" s="41">
        <f>VLOOKUP(G20,'Species Data'!A$2:E$152,3,FALSE)</f>
        <v>180</v>
      </c>
      <c r="K20" s="46">
        <f>VLOOKUP(G20,'Species Data'!A$2:E$152,4,FALSE)</f>
        <v>242</v>
      </c>
      <c r="L20" s="46">
        <f>VLOOKUP(G20,'Species Data'!A$2:E$152,5,FALSE)</f>
        <v>194</v>
      </c>
      <c r="M20" s="49">
        <f t="shared" si="0"/>
        <v>34920</v>
      </c>
      <c r="N20" s="51">
        <f t="shared" si="1"/>
        <v>0</v>
      </c>
      <c r="O20" s="51">
        <f t="shared" si="2"/>
        <v>0</v>
      </c>
      <c r="P20" s="40">
        <f t="shared" si="3"/>
        <v>5756998500</v>
      </c>
      <c r="Q20" s="40" t="s">
        <v>108</v>
      </c>
      <c r="R20" s="56">
        <f>VLOOKUP(Q20,'Basic Moves'!B$2:H$43,3,FALSE)</f>
        <v>10</v>
      </c>
      <c r="S20" s="56">
        <f>IF(OR(VLOOKUP(Q20,'Basic Moves'!B$2:C$43,2,FALSE)=H20,VLOOKUP(Q20,'Basic Moves'!B$2:C$43,2,FALSE)=I20),1,0)</f>
        <v>1</v>
      </c>
      <c r="T20" s="56">
        <f>VLOOKUP(Q20,'Basic Moves'!B$2:H$43,5,FALSE)</f>
        <v>1050</v>
      </c>
      <c r="U20" s="56">
        <f>VLOOKUP(Q20,'Basic Moves'!B$2:H$43,7,FALSE)</f>
        <v>10</v>
      </c>
      <c r="V20" s="53" t="s">
        <v>445</v>
      </c>
      <c r="W20" s="40" t="s">
        <v>114</v>
      </c>
      <c r="X20" s="56">
        <f>VLOOKUP(W20,'Charged Moves'!B$2:I$96,3,FALSE)</f>
        <v>55</v>
      </c>
      <c r="Y20" s="56">
        <f>IF(OR(VLOOKUP(W20,'Charged Moves'!B$2:C$96,2,FALSE)=H20,VLOOKUP(W20,'Charged Moves'!B$2:C$96,2,FALSE)=I20),1,0)</f>
        <v>1</v>
      </c>
      <c r="Z20" s="56">
        <f>VLOOKUP(W20,'Charged Moves'!B$2:I$96,8,FALSE)*100</f>
        <v>5</v>
      </c>
      <c r="AA20" s="56">
        <f>VLOOKUP(W20,'Charged Moves'!B$2:I$96,6,FALSE)</f>
        <v>2900</v>
      </c>
      <c r="AB20" s="56">
        <f>VLOOKUP(W20,'Charged Moves'!B$2:J$96,9,FALSE)</f>
        <v>50</v>
      </c>
      <c r="AC20" s="56" t="s">
        <v>388</v>
      </c>
      <c r="AD20" s="56" t="s">
        <v>446</v>
      </c>
      <c r="AE20" s="56" t="s">
        <v>447</v>
      </c>
      <c r="AF20" t="s">
        <v>448</v>
      </c>
      <c r="AG20" t="s">
        <v>449</v>
      </c>
    </row>
    <row r="21" spans="1:33" ht="14.25" customHeight="1" x14ac:dyDescent="0.15">
      <c r="A21" s="30">
        <v>616</v>
      </c>
      <c r="B21" s="30">
        <v>6</v>
      </c>
      <c r="C21" s="32">
        <v>0.80882352941176472</v>
      </c>
      <c r="D21" s="30">
        <v>2</v>
      </c>
      <c r="E21" s="34">
        <v>0.96212121212121215</v>
      </c>
      <c r="F21" s="41">
        <f>VLOOKUP(G21,'Species Data'!A$2:E$152,2,FALSE)</f>
        <v>103</v>
      </c>
      <c r="G21" s="41" t="s">
        <v>93</v>
      </c>
      <c r="H21" s="252" t="s">
        <v>253</v>
      </c>
      <c r="I21" s="42" t="s">
        <v>56</v>
      </c>
      <c r="J21" s="41">
        <f>VLOOKUP(G21,'Species Data'!A$2:E$152,3,FALSE)</f>
        <v>190</v>
      </c>
      <c r="K21" s="46">
        <f>VLOOKUP(G21,'Species Data'!A$2:E$152,4,FALSE)</f>
        <v>232</v>
      </c>
      <c r="L21" s="46">
        <f>VLOOKUP(G21,'Species Data'!A$2:E$152,5,FALSE)</f>
        <v>164</v>
      </c>
      <c r="M21" s="49">
        <f t="shared" si="0"/>
        <v>31160</v>
      </c>
      <c r="N21" s="51">
        <f t="shared" si="1"/>
        <v>0</v>
      </c>
      <c r="O21" s="51">
        <f t="shared" si="2"/>
        <v>0</v>
      </c>
      <c r="P21" s="40">
        <f t="shared" si="3"/>
        <v>5738114000</v>
      </c>
      <c r="Q21" s="40" t="s">
        <v>62</v>
      </c>
      <c r="R21" s="56">
        <f>VLOOKUP(Q21,'Basic Moves'!B$2:H$43,3,FALSE)</f>
        <v>15</v>
      </c>
      <c r="S21" s="56">
        <f>IF(OR(VLOOKUP(Q21,'Basic Moves'!B$2:C$43,2,FALSE)=H21,VLOOKUP(Q21,'Basic Moves'!B$2:C$43,2,FALSE)=I21),1,0)</f>
        <v>1</v>
      </c>
      <c r="T21" s="56">
        <f>VLOOKUP(Q21,'Basic Moves'!B$2:H$43,5,FALSE)</f>
        <v>1510</v>
      </c>
      <c r="U21" s="56">
        <f>VLOOKUP(Q21,'Basic Moves'!B$2:H$43,7,FALSE)</f>
        <v>14</v>
      </c>
      <c r="V21" s="53" t="s">
        <v>354</v>
      </c>
      <c r="W21" s="40" t="s">
        <v>178</v>
      </c>
      <c r="X21" s="56">
        <f>VLOOKUP(W21,'Charged Moves'!B$2:I$96,3,FALSE)</f>
        <v>40</v>
      </c>
      <c r="Y21" s="56">
        <f>IF(OR(VLOOKUP(W21,'Charged Moves'!B$2:C$96,2,FALSE)=H21,VLOOKUP(W21,'Charged Moves'!B$2:C$96,2,FALSE)=I21),1,0)</f>
        <v>1</v>
      </c>
      <c r="Z21" s="56">
        <f>VLOOKUP(W21,'Charged Moves'!B$2:I$96,8,FALSE)*100</f>
        <v>5</v>
      </c>
      <c r="AA21" s="56">
        <f>VLOOKUP(W21,'Charged Moves'!B$2:I$96,6,FALSE)</f>
        <v>2400</v>
      </c>
      <c r="AB21" s="56">
        <f>VLOOKUP(W21,'Charged Moves'!B$2:J$96,9,FALSE)</f>
        <v>33</v>
      </c>
      <c r="AC21" s="56" t="s">
        <v>450</v>
      </c>
      <c r="AD21" s="56" t="s">
        <v>451</v>
      </c>
      <c r="AE21" s="56" t="s">
        <v>452</v>
      </c>
      <c r="AF21" t="s">
        <v>453</v>
      </c>
      <c r="AG21" t="s">
        <v>454</v>
      </c>
    </row>
    <row r="22" spans="1:33" ht="14.25" customHeight="1" x14ac:dyDescent="0.15">
      <c r="A22" s="30">
        <v>474</v>
      </c>
      <c r="B22" s="30">
        <v>2</v>
      </c>
      <c r="C22" s="32">
        <v>0.87464589235127477</v>
      </c>
      <c r="D22" s="30">
        <v>1</v>
      </c>
      <c r="E22" s="34">
        <v>1</v>
      </c>
      <c r="F22" s="41">
        <f>VLOOKUP(G22,'Species Data'!A$2:E$152,2,FALSE)</f>
        <v>80</v>
      </c>
      <c r="G22" s="41" t="s">
        <v>138</v>
      </c>
      <c r="H22" s="91" t="s">
        <v>210</v>
      </c>
      <c r="I22" s="42" t="s">
        <v>56</v>
      </c>
      <c r="J22" s="41">
        <f>VLOOKUP(G22,'Species Data'!A$2:E$152,3,FALSE)</f>
        <v>190</v>
      </c>
      <c r="K22" s="46">
        <f>VLOOKUP(G22,'Species Data'!A$2:E$152,4,FALSE)</f>
        <v>184</v>
      </c>
      <c r="L22" s="46">
        <f>VLOOKUP(G22,'Species Data'!A$2:E$152,5,FALSE)</f>
        <v>198</v>
      </c>
      <c r="M22" s="49">
        <f t="shared" si="0"/>
        <v>37620</v>
      </c>
      <c r="N22" s="51">
        <f t="shared" si="1"/>
        <v>0</v>
      </c>
      <c r="O22" s="51">
        <f t="shared" si="2"/>
        <v>0</v>
      </c>
      <c r="P22" s="40">
        <f t="shared" si="3"/>
        <v>5710716000</v>
      </c>
      <c r="Q22" s="40" t="s">
        <v>62</v>
      </c>
      <c r="R22" s="56">
        <f>VLOOKUP(Q22,'Basic Moves'!B$2:H$43,3,FALSE)</f>
        <v>15</v>
      </c>
      <c r="S22" s="56">
        <f>IF(OR(VLOOKUP(Q22,'Basic Moves'!B$2:C$43,2,FALSE)=H22,VLOOKUP(Q22,'Basic Moves'!B$2:C$43,2,FALSE)=I22),1,0)</f>
        <v>1</v>
      </c>
      <c r="T22" s="56">
        <f>VLOOKUP(Q22,'Basic Moves'!B$2:H$43,5,FALSE)</f>
        <v>1510</v>
      </c>
      <c r="U22" s="56">
        <f>VLOOKUP(Q22,'Basic Moves'!B$2:H$43,7,FALSE)</f>
        <v>14</v>
      </c>
      <c r="V22" s="53" t="s">
        <v>354</v>
      </c>
      <c r="W22" s="40" t="s">
        <v>56</v>
      </c>
      <c r="X22" s="56">
        <f>VLOOKUP(W22,'Charged Moves'!B$2:I$96,3,FALSE)</f>
        <v>55</v>
      </c>
      <c r="Y22" s="56">
        <f>IF(OR(VLOOKUP(W22,'Charged Moves'!B$2:C$96,2,FALSE)=H22,VLOOKUP(W22,'Charged Moves'!B$2:C$96,2,FALSE)=I22),1,0)</f>
        <v>1</v>
      </c>
      <c r="Z22" s="56">
        <f>VLOOKUP(W22,'Charged Moves'!B$2:I$96,8,FALSE)*100</f>
        <v>5</v>
      </c>
      <c r="AA22" s="56">
        <f>VLOOKUP(W22,'Charged Moves'!B$2:I$96,6,FALSE)</f>
        <v>2800</v>
      </c>
      <c r="AB22" s="56">
        <f>VLOOKUP(W22,'Charged Moves'!B$2:J$96,9,FALSE)</f>
        <v>50</v>
      </c>
      <c r="AC22" s="56" t="s">
        <v>355</v>
      </c>
      <c r="AD22" s="56" t="s">
        <v>356</v>
      </c>
      <c r="AE22" s="56" t="s">
        <v>357</v>
      </c>
      <c r="AF22" t="s">
        <v>358</v>
      </c>
      <c r="AG22" t="s">
        <v>359</v>
      </c>
    </row>
    <row r="23" spans="1:33" ht="14.25" customHeight="1" x14ac:dyDescent="0.15">
      <c r="A23" s="30">
        <v>855</v>
      </c>
      <c r="B23" s="30">
        <v>6</v>
      </c>
      <c r="C23" s="32">
        <v>0.81921921921921925</v>
      </c>
      <c r="D23" s="30">
        <v>3</v>
      </c>
      <c r="E23" s="34">
        <v>0.84567901234567899</v>
      </c>
      <c r="F23" s="41">
        <f>VLOOKUP(G23,'Species Data'!A$2:E$152,2,FALSE)</f>
        <v>143</v>
      </c>
      <c r="G23" s="41" t="s">
        <v>219</v>
      </c>
      <c r="H23" s="170" t="s">
        <v>257</v>
      </c>
      <c r="I23" s="172"/>
      <c r="J23" s="41">
        <f>VLOOKUP(G23,'Species Data'!A$2:E$152,3,FALSE)</f>
        <v>320</v>
      </c>
      <c r="K23" s="46">
        <f>VLOOKUP(G23,'Species Data'!A$2:E$152,4,FALSE)</f>
        <v>180</v>
      </c>
      <c r="L23" s="46">
        <f>VLOOKUP(G23,'Species Data'!A$2:E$152,5,FALSE)</f>
        <v>180</v>
      </c>
      <c r="M23" s="49">
        <f t="shared" si="0"/>
        <v>57600</v>
      </c>
      <c r="N23" s="51">
        <f t="shared" si="1"/>
        <v>0</v>
      </c>
      <c r="O23" s="51">
        <f t="shared" si="2"/>
        <v>0</v>
      </c>
      <c r="P23" s="40">
        <f t="shared" si="3"/>
        <v>5681664000</v>
      </c>
      <c r="Q23" s="40" t="s">
        <v>94</v>
      </c>
      <c r="R23" s="56">
        <f>VLOOKUP(Q23,'Basic Moves'!B$2:H$43,3,FALSE)</f>
        <v>12</v>
      </c>
      <c r="S23" s="56">
        <f>IF(OR(VLOOKUP(Q23,'Basic Moves'!B$2:C$43,2,FALSE)=H23,VLOOKUP(Q23,'Basic Moves'!B$2:C$43,2,FALSE)=I23),1,0)</f>
        <v>0</v>
      </c>
      <c r="T23" s="56">
        <f>VLOOKUP(Q23,'Basic Moves'!B$2:H$43,5,FALSE)</f>
        <v>1050</v>
      </c>
      <c r="U23" s="56">
        <f>VLOOKUP(Q23,'Basic Moves'!B$2:H$43,7,FALSE)</f>
        <v>9</v>
      </c>
      <c r="V23" s="53" t="s">
        <v>404</v>
      </c>
      <c r="W23" s="40" t="s">
        <v>161</v>
      </c>
      <c r="X23" s="56">
        <f>VLOOKUP(W23,'Charged Moves'!B$2:I$96,3,FALSE)</f>
        <v>100</v>
      </c>
      <c r="Y23" s="56">
        <f>IF(OR(VLOOKUP(W23,'Charged Moves'!B$2:C$96,2,FALSE)=H23,VLOOKUP(W23,'Charged Moves'!B$2:C$96,2,FALSE)=I23),1,0)</f>
        <v>0</v>
      </c>
      <c r="Z23" s="56">
        <f>VLOOKUP(W23,'Charged Moves'!B$2:I$96,8,FALSE)*100</f>
        <v>5</v>
      </c>
      <c r="AA23" s="56">
        <f>VLOOKUP(W23,'Charged Moves'!B$2:I$96,6,FALSE)</f>
        <v>4200</v>
      </c>
      <c r="AB23" s="56">
        <f>VLOOKUP(W23,'Charged Moves'!B$2:J$96,9,FALSE)</f>
        <v>100</v>
      </c>
      <c r="AC23" s="56" t="s">
        <v>455</v>
      </c>
      <c r="AD23" s="56" t="s">
        <v>456</v>
      </c>
      <c r="AE23" s="56" t="s">
        <v>457</v>
      </c>
      <c r="AF23" t="s">
        <v>458</v>
      </c>
      <c r="AG23" t="s">
        <v>459</v>
      </c>
    </row>
    <row r="24" spans="1:33" ht="14.25" customHeight="1" x14ac:dyDescent="0.15">
      <c r="A24" s="30">
        <v>859</v>
      </c>
      <c r="B24" s="30">
        <v>2</v>
      </c>
      <c r="C24" s="32">
        <v>0.92056737588652482</v>
      </c>
      <c r="D24" s="30">
        <v>1</v>
      </c>
      <c r="E24" s="34">
        <v>1</v>
      </c>
      <c r="F24" s="41">
        <f>VLOOKUP(G24,'Species Data'!A$2:E$152,2,FALSE)</f>
        <v>144</v>
      </c>
      <c r="G24" s="41" t="s">
        <v>202</v>
      </c>
      <c r="H24" s="92" t="s">
        <v>216</v>
      </c>
      <c r="I24" s="104" t="s">
        <v>227</v>
      </c>
      <c r="J24" s="41">
        <f>VLOOKUP(G24,'Species Data'!A$2:E$152,3,FALSE)</f>
        <v>180</v>
      </c>
      <c r="K24" s="46">
        <f>VLOOKUP(G24,'Species Data'!A$2:E$152,4,FALSE)</f>
        <v>198</v>
      </c>
      <c r="L24" s="46">
        <f>VLOOKUP(G24,'Species Data'!A$2:E$152,5,FALSE)</f>
        <v>242</v>
      </c>
      <c r="M24" s="49">
        <f t="shared" si="0"/>
        <v>43560</v>
      </c>
      <c r="N24" s="51">
        <f t="shared" si="1"/>
        <v>0</v>
      </c>
      <c r="O24" s="51">
        <f t="shared" si="2"/>
        <v>0</v>
      </c>
      <c r="P24" s="40">
        <f t="shared" si="3"/>
        <v>5616953100</v>
      </c>
      <c r="Q24" s="40" t="s">
        <v>203</v>
      </c>
      <c r="R24" s="56">
        <f>VLOOKUP(Q24,'Basic Moves'!B$2:H$43,3,FALSE)</f>
        <v>9</v>
      </c>
      <c r="S24" s="56">
        <f>IF(OR(VLOOKUP(Q24,'Basic Moves'!B$2:C$43,2,FALSE)=H24,VLOOKUP(Q24,'Basic Moves'!B$2:C$43,2,FALSE)=I24),1,0)</f>
        <v>1</v>
      </c>
      <c r="T24" s="56">
        <f>VLOOKUP(Q24,'Basic Moves'!B$2:H$43,5,FALSE)</f>
        <v>810</v>
      </c>
      <c r="U24" s="56">
        <f>VLOOKUP(Q24,'Basic Moves'!B$2:H$43,7,FALSE)</f>
        <v>7</v>
      </c>
      <c r="V24" s="53" t="s">
        <v>417</v>
      </c>
      <c r="W24" s="40" t="s">
        <v>224</v>
      </c>
      <c r="X24" s="56">
        <f>VLOOKUP(W24,'Charged Moves'!B$2:I$96,3,FALSE)</f>
        <v>65</v>
      </c>
      <c r="Y24" s="56">
        <f>IF(OR(VLOOKUP(W24,'Charged Moves'!B$2:C$96,2,FALSE)=H24,VLOOKUP(W24,'Charged Moves'!B$2:C$96,2,FALSE)=I24),1,0)</f>
        <v>1</v>
      </c>
      <c r="Z24" s="56">
        <f>VLOOKUP(W24,'Charged Moves'!B$2:I$96,8,FALSE)*100</f>
        <v>5</v>
      </c>
      <c r="AA24" s="56">
        <f>VLOOKUP(W24,'Charged Moves'!B$2:I$96,6,FALSE)</f>
        <v>3650</v>
      </c>
      <c r="AB24" s="56">
        <f>VLOOKUP(W24,'Charged Moves'!B$2:J$96,9,FALSE)</f>
        <v>50</v>
      </c>
      <c r="AC24" s="56" t="s">
        <v>440</v>
      </c>
      <c r="AD24" s="56" t="s">
        <v>441</v>
      </c>
      <c r="AE24" s="56" t="s">
        <v>442</v>
      </c>
      <c r="AF24" t="s">
        <v>443</v>
      </c>
      <c r="AG24" t="s">
        <v>444</v>
      </c>
    </row>
    <row r="25" spans="1:33" ht="14.25" customHeight="1" x14ac:dyDescent="0.15">
      <c r="A25" s="30">
        <v>791</v>
      </c>
      <c r="B25" s="30">
        <v>1</v>
      </c>
      <c r="C25" s="32">
        <v>1</v>
      </c>
      <c r="D25" s="30">
        <v>5</v>
      </c>
      <c r="E25" s="34">
        <v>0.72835820895522385</v>
      </c>
      <c r="F25" s="41">
        <f>VLOOKUP(G25,'Species Data'!A$2:E$152,2,FALSE)</f>
        <v>131</v>
      </c>
      <c r="G25" s="41" t="s">
        <v>206</v>
      </c>
      <c r="H25" s="91" t="s">
        <v>210</v>
      </c>
      <c r="I25" s="92" t="s">
        <v>216</v>
      </c>
      <c r="J25" s="41">
        <f>VLOOKUP(G25,'Species Data'!A$2:E$152,3,FALSE)</f>
        <v>260</v>
      </c>
      <c r="K25" s="46">
        <f>VLOOKUP(G25,'Species Data'!A$2:E$152,4,FALSE)</f>
        <v>186</v>
      </c>
      <c r="L25" s="46">
        <f>VLOOKUP(G25,'Species Data'!A$2:E$152,5,FALSE)</f>
        <v>190</v>
      </c>
      <c r="M25" s="49">
        <f t="shared" si="0"/>
        <v>49400</v>
      </c>
      <c r="N25" s="51">
        <f t="shared" si="1"/>
        <v>0</v>
      </c>
      <c r="O25" s="51">
        <f t="shared" si="2"/>
        <v>0</v>
      </c>
      <c r="P25" s="40">
        <f t="shared" si="3"/>
        <v>5604924000</v>
      </c>
      <c r="Q25" s="40" t="s">
        <v>203</v>
      </c>
      <c r="R25" s="56">
        <f>VLOOKUP(Q25,'Basic Moves'!B$2:H$43,3,FALSE)</f>
        <v>9</v>
      </c>
      <c r="S25" s="56">
        <f>IF(OR(VLOOKUP(Q25,'Basic Moves'!B$2:C$43,2,FALSE)=H25,VLOOKUP(Q25,'Basic Moves'!B$2:C$43,2,FALSE)=I25),1,0)</f>
        <v>1</v>
      </c>
      <c r="T25" s="56">
        <f>VLOOKUP(Q25,'Basic Moves'!B$2:H$43,5,FALSE)</f>
        <v>810</v>
      </c>
      <c r="U25" s="56">
        <f>VLOOKUP(Q25,'Basic Moves'!B$2:H$43,7,FALSE)</f>
        <v>7</v>
      </c>
      <c r="V25" s="53" t="s">
        <v>417</v>
      </c>
      <c r="W25" s="40" t="s">
        <v>163</v>
      </c>
      <c r="X25" s="56">
        <f>VLOOKUP(W25,'Charged Moves'!B$2:I$96,3,FALSE)</f>
        <v>100</v>
      </c>
      <c r="Y25" s="56">
        <f>IF(OR(VLOOKUP(W25,'Charged Moves'!B$2:C$96,2,FALSE)=H25,VLOOKUP(W25,'Charged Moves'!B$2:C$96,2,FALSE)=I25),1,0)</f>
        <v>1</v>
      </c>
      <c r="Z25" s="56">
        <f>VLOOKUP(W25,'Charged Moves'!B$2:I$96,8,FALSE)*100</f>
        <v>5</v>
      </c>
      <c r="AA25" s="56">
        <f>VLOOKUP(W25,'Charged Moves'!B$2:I$96,6,FALSE)</f>
        <v>3900</v>
      </c>
      <c r="AB25" s="56">
        <f>VLOOKUP(W25,'Charged Moves'!B$2:J$96,9,FALSE)</f>
        <v>100</v>
      </c>
      <c r="AC25" s="56" t="s">
        <v>399</v>
      </c>
      <c r="AD25" s="56" t="s">
        <v>460</v>
      </c>
      <c r="AE25" s="56" t="s">
        <v>461</v>
      </c>
      <c r="AF25" t="s">
        <v>462</v>
      </c>
      <c r="AG25" t="s">
        <v>463</v>
      </c>
    </row>
    <row r="26" spans="1:33" ht="14.25" customHeight="1" x14ac:dyDescent="0.15">
      <c r="A26" s="30">
        <v>361</v>
      </c>
      <c r="B26" s="30">
        <v>4</v>
      </c>
      <c r="C26" s="32">
        <v>0.77898550724637683</v>
      </c>
      <c r="D26" s="30">
        <v>3</v>
      </c>
      <c r="E26" s="34">
        <v>0.82035928143712578</v>
      </c>
      <c r="F26" s="41">
        <f>VLOOKUP(G26,'Species Data'!A$2:E$152,2,FALSE)</f>
        <v>62</v>
      </c>
      <c r="G26" s="41" t="s">
        <v>117</v>
      </c>
      <c r="H26" s="91" t="s">
        <v>210</v>
      </c>
      <c r="I26" s="142" t="s">
        <v>247</v>
      </c>
      <c r="J26" s="41">
        <f>VLOOKUP(G26,'Species Data'!A$2:E$152,3,FALSE)</f>
        <v>180</v>
      </c>
      <c r="K26" s="46">
        <f>VLOOKUP(G26,'Species Data'!A$2:E$152,4,FALSE)</f>
        <v>180</v>
      </c>
      <c r="L26" s="46">
        <f>VLOOKUP(G26,'Species Data'!A$2:E$152,5,FALSE)</f>
        <v>202</v>
      </c>
      <c r="M26" s="49">
        <f t="shared" si="0"/>
        <v>36360</v>
      </c>
      <c r="N26" s="51">
        <f t="shared" si="1"/>
        <v>0</v>
      </c>
      <c r="O26" s="51">
        <f t="shared" si="2"/>
        <v>0</v>
      </c>
      <c r="P26" s="40">
        <f t="shared" si="3"/>
        <v>5603985000</v>
      </c>
      <c r="Q26" s="40" t="s">
        <v>272</v>
      </c>
      <c r="R26" s="56">
        <f>VLOOKUP(Q26,'Basic Moves'!B$2:H$43,3,FALSE)</f>
        <v>25</v>
      </c>
      <c r="S26" s="56">
        <f>IF(OR(VLOOKUP(Q26,'Basic Moves'!B$2:C$43,2,FALSE)=H26,VLOOKUP(Q26,'Basic Moves'!B$2:C$43,2,FALSE)=I26),1,0)</f>
        <v>1</v>
      </c>
      <c r="T26" s="56">
        <f>VLOOKUP(Q26,'Basic Moves'!B$2:H$43,5,FALSE)</f>
        <v>2300</v>
      </c>
      <c r="U26" s="56">
        <f>VLOOKUP(Q26,'Basic Moves'!B$2:H$43,7,FALSE)</f>
        <v>25</v>
      </c>
      <c r="V26" s="53" t="s">
        <v>393</v>
      </c>
      <c r="W26" s="40" t="s">
        <v>290</v>
      </c>
      <c r="X26" s="56">
        <f>VLOOKUP(W26,'Charged Moves'!B$2:I$96,3,FALSE)</f>
        <v>45</v>
      </c>
      <c r="Y26" s="56">
        <f>IF(OR(VLOOKUP(W26,'Charged Moves'!B$2:C$96,2,FALSE)=H26,VLOOKUP(W26,'Charged Moves'!B$2:C$96,2,FALSE)=I26),1,0)</f>
        <v>0</v>
      </c>
      <c r="Z26" s="56">
        <f>VLOOKUP(W26,'Charged Moves'!B$2:I$96,8,FALSE)*100</f>
        <v>5</v>
      </c>
      <c r="AA26" s="56">
        <f>VLOOKUP(W26,'Charged Moves'!B$2:I$96,6,FALSE)</f>
        <v>3500</v>
      </c>
      <c r="AB26" s="56">
        <f>VLOOKUP(W26,'Charged Moves'!B$2:J$96,9,FALSE)</f>
        <v>33</v>
      </c>
      <c r="AC26" s="56" t="s">
        <v>415</v>
      </c>
      <c r="AD26" s="56" t="s">
        <v>464</v>
      </c>
      <c r="AE26" s="56" t="s">
        <v>465</v>
      </c>
      <c r="AF26" t="s">
        <v>466</v>
      </c>
      <c r="AG26" t="s">
        <v>467</v>
      </c>
    </row>
    <row r="27" spans="1:33" ht="14.25" customHeight="1" x14ac:dyDescent="0.15">
      <c r="A27" s="30">
        <v>618</v>
      </c>
      <c r="B27" s="30">
        <v>2</v>
      </c>
      <c r="C27" s="32">
        <v>0.92436974789915971</v>
      </c>
      <c r="D27" s="30">
        <v>3</v>
      </c>
      <c r="E27" s="34">
        <v>0.93181818181818177</v>
      </c>
      <c r="F27" s="41">
        <f>VLOOKUP(G27,'Species Data'!A$2:E$152,2,FALSE)</f>
        <v>103</v>
      </c>
      <c r="G27" s="41" t="s">
        <v>93</v>
      </c>
      <c r="H27" s="252" t="s">
        <v>253</v>
      </c>
      <c r="I27" s="42" t="s">
        <v>56</v>
      </c>
      <c r="J27" s="41">
        <f>VLOOKUP(G27,'Species Data'!A$2:E$152,3,FALSE)</f>
        <v>190</v>
      </c>
      <c r="K27" s="46">
        <f>VLOOKUP(G27,'Species Data'!A$2:E$152,4,FALSE)</f>
        <v>232</v>
      </c>
      <c r="L27" s="46">
        <f>VLOOKUP(G27,'Species Data'!A$2:E$152,5,FALSE)</f>
        <v>164</v>
      </c>
      <c r="M27" s="49">
        <f t="shared" si="0"/>
        <v>31160</v>
      </c>
      <c r="N27" s="51">
        <f t="shared" si="1"/>
        <v>0</v>
      </c>
      <c r="O27" s="51">
        <f t="shared" si="2"/>
        <v>0</v>
      </c>
      <c r="P27" s="40">
        <f t="shared" si="3"/>
        <v>5557386000</v>
      </c>
      <c r="Q27" s="40" t="s">
        <v>62</v>
      </c>
      <c r="R27" s="56">
        <f>VLOOKUP(Q27,'Basic Moves'!B$2:H$43,3,FALSE)</f>
        <v>15</v>
      </c>
      <c r="S27" s="56">
        <f>IF(OR(VLOOKUP(Q27,'Basic Moves'!B$2:C$43,2,FALSE)=H27,VLOOKUP(Q27,'Basic Moves'!B$2:C$43,2,FALSE)=I27),1,0)</f>
        <v>1</v>
      </c>
      <c r="T27" s="56">
        <f>VLOOKUP(Q27,'Basic Moves'!B$2:H$43,5,FALSE)</f>
        <v>1510</v>
      </c>
      <c r="U27" s="56">
        <f>VLOOKUP(Q27,'Basic Moves'!B$2:H$43,7,FALSE)</f>
        <v>14</v>
      </c>
      <c r="V27" s="53" t="s">
        <v>354</v>
      </c>
      <c r="W27" s="40" t="s">
        <v>96</v>
      </c>
      <c r="X27" s="56">
        <f>VLOOKUP(W27,'Charged Moves'!B$2:I$96,3,FALSE)</f>
        <v>120</v>
      </c>
      <c r="Y27" s="56">
        <f>IF(OR(VLOOKUP(W27,'Charged Moves'!B$2:C$96,2,FALSE)=H27,VLOOKUP(W27,'Charged Moves'!B$2:C$96,2,FALSE)=I27),1,0)</f>
        <v>1</v>
      </c>
      <c r="Z27" s="56">
        <f>VLOOKUP(W27,'Charged Moves'!B$2:I$96,8,FALSE)*100</f>
        <v>5</v>
      </c>
      <c r="AA27" s="56">
        <f>VLOOKUP(W27,'Charged Moves'!B$2:I$96,6,FALSE)</f>
        <v>4900</v>
      </c>
      <c r="AB27" s="56">
        <f>VLOOKUP(W27,'Charged Moves'!B$2:J$96,9,FALSE)</f>
        <v>100</v>
      </c>
      <c r="AC27" s="56" t="s">
        <v>468</v>
      </c>
      <c r="AD27" s="56" t="s">
        <v>469</v>
      </c>
      <c r="AE27" s="56" t="s">
        <v>470</v>
      </c>
      <c r="AF27" t="s">
        <v>471</v>
      </c>
      <c r="AG27" t="s">
        <v>472</v>
      </c>
    </row>
    <row r="28" spans="1:33" ht="14.25" customHeight="1" x14ac:dyDescent="0.15">
      <c r="A28" s="30">
        <v>874</v>
      </c>
      <c r="B28" s="30">
        <v>2</v>
      </c>
      <c r="C28" s="32">
        <v>0.99503546099290785</v>
      </c>
      <c r="D28" s="30">
        <v>4</v>
      </c>
      <c r="E28" s="34">
        <v>0.76206322795341097</v>
      </c>
      <c r="F28" s="41">
        <f>VLOOKUP(G28,'Species Data'!A$2:E$152,2,FALSE)</f>
        <v>149</v>
      </c>
      <c r="G28" s="41" t="s">
        <v>58</v>
      </c>
      <c r="H28" s="103" t="s">
        <v>226</v>
      </c>
      <c r="I28" s="104" t="s">
        <v>227</v>
      </c>
      <c r="J28" s="41">
        <f>VLOOKUP(G28,'Species Data'!A$2:E$152,3,FALSE)</f>
        <v>182</v>
      </c>
      <c r="K28" s="46">
        <f>VLOOKUP(G28,'Species Data'!A$2:E$152,4,FALSE)</f>
        <v>250</v>
      </c>
      <c r="L28" s="46">
        <f>VLOOKUP(G28,'Species Data'!A$2:E$152,5,FALSE)</f>
        <v>212</v>
      </c>
      <c r="M28" s="49">
        <f t="shared" si="0"/>
        <v>38584</v>
      </c>
      <c r="N28" s="51">
        <f t="shared" si="1"/>
        <v>0</v>
      </c>
      <c r="O28" s="51">
        <f t="shared" si="2"/>
        <v>0</v>
      </c>
      <c r="P28" s="40">
        <f t="shared" si="3"/>
        <v>5522335000</v>
      </c>
      <c r="Q28" s="40" t="s">
        <v>59</v>
      </c>
      <c r="R28" s="56">
        <f>VLOOKUP(Q28,'Basic Moves'!B$2:H$43,3,FALSE)</f>
        <v>6</v>
      </c>
      <c r="S28" s="56">
        <f>IF(OR(VLOOKUP(Q28,'Basic Moves'!B$2:C$43,2,FALSE)=H28,VLOOKUP(Q28,'Basic Moves'!B$2:C$43,2,FALSE)=I28),1,0)</f>
        <v>1</v>
      </c>
      <c r="T28" s="56">
        <f>VLOOKUP(Q28,'Basic Moves'!B$2:H$43,5,FALSE)</f>
        <v>500</v>
      </c>
      <c r="U28" s="56">
        <f>VLOOKUP(Q28,'Basic Moves'!B$2:H$43,7,FALSE)</f>
        <v>7</v>
      </c>
      <c r="V28" s="53" t="s">
        <v>367</v>
      </c>
      <c r="W28" s="40" t="s">
        <v>60</v>
      </c>
      <c r="X28" s="56">
        <f>VLOOKUP(W28,'Charged Moves'!B$2:I$96,3,FALSE)</f>
        <v>65</v>
      </c>
      <c r="Y28" s="56">
        <f>IF(OR(VLOOKUP(W28,'Charged Moves'!B$2:C$96,2,FALSE)=H28,VLOOKUP(W28,'Charged Moves'!B$2:C$96,2,FALSE)=I28),1,0)</f>
        <v>1</v>
      </c>
      <c r="Z28" s="56">
        <f>VLOOKUP(W28,'Charged Moves'!B$2:I$96,8,FALSE)*100</f>
        <v>5</v>
      </c>
      <c r="AA28" s="56">
        <f>VLOOKUP(W28,'Charged Moves'!B$2:I$96,6,FALSE)</f>
        <v>3600</v>
      </c>
      <c r="AB28" s="56">
        <f>VLOOKUP(W28,'Charged Moves'!B$2:J$96,9,FALSE)</f>
        <v>50</v>
      </c>
      <c r="AC28" s="56" t="s">
        <v>473</v>
      </c>
      <c r="AD28" s="56" t="s">
        <v>474</v>
      </c>
      <c r="AE28" s="56" t="s">
        <v>475</v>
      </c>
      <c r="AF28" t="s">
        <v>476</v>
      </c>
      <c r="AG28" t="s">
        <v>477</v>
      </c>
    </row>
    <row r="29" spans="1:33" ht="14.25" customHeight="1" x14ac:dyDescent="0.15">
      <c r="A29" s="30">
        <v>789</v>
      </c>
      <c r="B29" s="30">
        <v>5</v>
      </c>
      <c r="C29" s="32">
        <v>0.82836879432624111</v>
      </c>
      <c r="D29" s="30">
        <v>6</v>
      </c>
      <c r="E29" s="34">
        <v>0.7</v>
      </c>
      <c r="F29" s="41">
        <f>VLOOKUP(G29,'Species Data'!A$2:E$152,2,FALSE)</f>
        <v>131</v>
      </c>
      <c r="G29" s="41" t="s">
        <v>206</v>
      </c>
      <c r="H29" s="91" t="s">
        <v>210</v>
      </c>
      <c r="I29" s="92" t="s">
        <v>216</v>
      </c>
      <c r="J29" s="41">
        <f>VLOOKUP(G29,'Species Data'!A$2:E$152,3,FALSE)</f>
        <v>260</v>
      </c>
      <c r="K29" s="46">
        <f>VLOOKUP(G29,'Species Data'!A$2:E$152,4,FALSE)</f>
        <v>186</v>
      </c>
      <c r="L29" s="46">
        <f>VLOOKUP(G29,'Species Data'!A$2:E$152,5,FALSE)</f>
        <v>190</v>
      </c>
      <c r="M29" s="49">
        <f t="shared" si="0"/>
        <v>49400</v>
      </c>
      <c r="N29" s="51">
        <f t="shared" si="1"/>
        <v>0</v>
      </c>
      <c r="O29" s="51">
        <f t="shared" si="2"/>
        <v>0</v>
      </c>
      <c r="P29" s="40">
        <f t="shared" si="3"/>
        <v>5386699500</v>
      </c>
      <c r="Q29" s="40" t="s">
        <v>203</v>
      </c>
      <c r="R29" s="56">
        <f>VLOOKUP(Q29,'Basic Moves'!B$2:H$43,3,FALSE)</f>
        <v>9</v>
      </c>
      <c r="S29" s="56">
        <f>IF(OR(VLOOKUP(Q29,'Basic Moves'!B$2:C$43,2,FALSE)=H29,VLOOKUP(Q29,'Basic Moves'!B$2:C$43,2,FALSE)=I29),1,0)</f>
        <v>1</v>
      </c>
      <c r="T29" s="56">
        <f>VLOOKUP(Q29,'Basic Moves'!B$2:H$43,5,FALSE)</f>
        <v>810</v>
      </c>
      <c r="U29" s="56">
        <f>VLOOKUP(Q29,'Basic Moves'!B$2:H$43,7,FALSE)</f>
        <v>7</v>
      </c>
      <c r="V29" s="53" t="s">
        <v>417</v>
      </c>
      <c r="W29" s="40" t="s">
        <v>60</v>
      </c>
      <c r="X29" s="56">
        <f>VLOOKUP(W29,'Charged Moves'!B$2:I$96,3,FALSE)</f>
        <v>65</v>
      </c>
      <c r="Y29" s="56">
        <f>IF(OR(VLOOKUP(W29,'Charged Moves'!B$2:C$96,2,FALSE)=H29,VLOOKUP(W29,'Charged Moves'!B$2:C$96,2,FALSE)=I29),1,0)</f>
        <v>0</v>
      </c>
      <c r="Z29" s="56">
        <f>VLOOKUP(W29,'Charged Moves'!B$2:I$96,8,FALSE)*100</f>
        <v>5</v>
      </c>
      <c r="AA29" s="56">
        <f>VLOOKUP(W29,'Charged Moves'!B$2:I$96,6,FALSE)</f>
        <v>3600</v>
      </c>
      <c r="AB29" s="56">
        <f>VLOOKUP(W29,'Charged Moves'!B$2:J$96,9,FALSE)</f>
        <v>50</v>
      </c>
      <c r="AC29" s="56" t="s">
        <v>478</v>
      </c>
      <c r="AD29" s="56" t="s">
        <v>479</v>
      </c>
      <c r="AE29" s="56" t="s">
        <v>480</v>
      </c>
      <c r="AF29" t="s">
        <v>481</v>
      </c>
      <c r="AG29" t="s">
        <v>482</v>
      </c>
    </row>
    <row r="30" spans="1:33" ht="14.25" customHeight="1" x14ac:dyDescent="0.15">
      <c r="A30" s="30">
        <v>619</v>
      </c>
      <c r="B30" s="30">
        <v>5</v>
      </c>
      <c r="C30" s="32">
        <v>0.86274509803921573</v>
      </c>
      <c r="D30" s="30">
        <v>4</v>
      </c>
      <c r="E30" s="34">
        <v>0.89696969696969697</v>
      </c>
      <c r="F30" s="41">
        <f>VLOOKUP(G30,'Species Data'!A$2:E$152,2,FALSE)</f>
        <v>103</v>
      </c>
      <c r="G30" s="41" t="s">
        <v>93</v>
      </c>
      <c r="H30" s="252" t="s">
        <v>253</v>
      </c>
      <c r="I30" s="42" t="s">
        <v>56</v>
      </c>
      <c r="J30" s="41">
        <f>VLOOKUP(G30,'Species Data'!A$2:E$152,3,FALSE)</f>
        <v>190</v>
      </c>
      <c r="K30" s="46">
        <f>VLOOKUP(G30,'Species Data'!A$2:E$152,4,FALSE)</f>
        <v>232</v>
      </c>
      <c r="L30" s="46">
        <f>VLOOKUP(G30,'Species Data'!A$2:E$152,5,FALSE)</f>
        <v>164</v>
      </c>
      <c r="M30" s="49">
        <f t="shared" si="0"/>
        <v>31160</v>
      </c>
      <c r="N30" s="51">
        <f t="shared" si="1"/>
        <v>0</v>
      </c>
      <c r="O30" s="51">
        <f t="shared" si="2"/>
        <v>0</v>
      </c>
      <c r="P30" s="40">
        <f t="shared" si="3"/>
        <v>5349548800</v>
      </c>
      <c r="Q30" s="40" t="s">
        <v>94</v>
      </c>
      <c r="R30" s="56">
        <f>VLOOKUP(Q30,'Basic Moves'!B$2:H$43,3,FALSE)</f>
        <v>12</v>
      </c>
      <c r="S30" s="56">
        <f>IF(OR(VLOOKUP(Q30,'Basic Moves'!B$2:C$43,2,FALSE)=H30,VLOOKUP(Q30,'Basic Moves'!B$2:C$43,2,FALSE)=I30),1,0)</f>
        <v>1</v>
      </c>
      <c r="T30" s="56">
        <f>VLOOKUP(Q30,'Basic Moves'!B$2:H$43,5,FALSE)</f>
        <v>1050</v>
      </c>
      <c r="U30" s="56">
        <f>VLOOKUP(Q30,'Basic Moves'!B$2:H$43,7,FALSE)</f>
        <v>9</v>
      </c>
      <c r="V30" s="53" t="s">
        <v>483</v>
      </c>
      <c r="W30" s="40" t="s">
        <v>178</v>
      </c>
      <c r="X30" s="56">
        <f>VLOOKUP(W30,'Charged Moves'!B$2:I$96,3,FALSE)</f>
        <v>40</v>
      </c>
      <c r="Y30" s="56">
        <f>IF(OR(VLOOKUP(W30,'Charged Moves'!B$2:C$96,2,FALSE)=H30,VLOOKUP(W30,'Charged Moves'!B$2:C$96,2,FALSE)=I30),1,0)</f>
        <v>1</v>
      </c>
      <c r="Z30" s="56">
        <f>VLOOKUP(W30,'Charged Moves'!B$2:I$96,8,FALSE)*100</f>
        <v>5</v>
      </c>
      <c r="AA30" s="56">
        <f>VLOOKUP(W30,'Charged Moves'!B$2:I$96,6,FALSE)</f>
        <v>2400</v>
      </c>
      <c r="AB30" s="56">
        <f>VLOOKUP(W30,'Charged Moves'!B$2:J$96,9,FALSE)</f>
        <v>33</v>
      </c>
      <c r="AC30" s="56" t="s">
        <v>484</v>
      </c>
      <c r="AD30" s="56" t="s">
        <v>485</v>
      </c>
      <c r="AE30" s="56" t="s">
        <v>486</v>
      </c>
      <c r="AF30" t="s">
        <v>487</v>
      </c>
      <c r="AG30" t="s">
        <v>488</v>
      </c>
    </row>
    <row r="31" spans="1:33" ht="14.25" customHeight="1" x14ac:dyDescent="0.15">
      <c r="A31" s="30">
        <v>621</v>
      </c>
      <c r="B31" s="30">
        <v>1</v>
      </c>
      <c r="C31" s="32">
        <v>1</v>
      </c>
      <c r="D31" s="30">
        <v>5</v>
      </c>
      <c r="E31" s="34">
        <v>0.89090909090909087</v>
      </c>
      <c r="F31" s="41">
        <f>VLOOKUP(G31,'Species Data'!A$2:E$152,2,FALSE)</f>
        <v>103</v>
      </c>
      <c r="G31" s="41" t="s">
        <v>93</v>
      </c>
      <c r="H31" s="252" t="s">
        <v>253</v>
      </c>
      <c r="I31" s="42" t="s">
        <v>56</v>
      </c>
      <c r="J31" s="41">
        <f>VLOOKUP(G31,'Species Data'!A$2:E$152,3,FALSE)</f>
        <v>190</v>
      </c>
      <c r="K31" s="46">
        <f>VLOOKUP(G31,'Species Data'!A$2:E$152,4,FALSE)</f>
        <v>232</v>
      </c>
      <c r="L31" s="46">
        <f>VLOOKUP(G31,'Species Data'!A$2:E$152,5,FALSE)</f>
        <v>164</v>
      </c>
      <c r="M31" s="49">
        <f t="shared" si="0"/>
        <v>31160</v>
      </c>
      <c r="N31" s="51">
        <f t="shared" si="1"/>
        <v>0</v>
      </c>
      <c r="O31" s="51">
        <f t="shared" si="2"/>
        <v>0</v>
      </c>
      <c r="P31" s="40">
        <f t="shared" si="3"/>
        <v>5313403200</v>
      </c>
      <c r="Q31" s="40" t="s">
        <v>94</v>
      </c>
      <c r="R31" s="56">
        <f>VLOOKUP(Q31,'Basic Moves'!B$2:H$43,3,FALSE)</f>
        <v>12</v>
      </c>
      <c r="S31" s="56">
        <f>IF(OR(VLOOKUP(Q31,'Basic Moves'!B$2:C$43,2,FALSE)=H31,VLOOKUP(Q31,'Basic Moves'!B$2:C$43,2,FALSE)=I31),1,0)</f>
        <v>1</v>
      </c>
      <c r="T31" s="56">
        <f>VLOOKUP(Q31,'Basic Moves'!B$2:H$43,5,FALSE)</f>
        <v>1050</v>
      </c>
      <c r="U31" s="56">
        <f>VLOOKUP(Q31,'Basic Moves'!B$2:H$43,7,FALSE)</f>
        <v>9</v>
      </c>
      <c r="V31" s="53" t="s">
        <v>483</v>
      </c>
      <c r="W31" s="40" t="s">
        <v>96</v>
      </c>
      <c r="X31" s="56">
        <f>VLOOKUP(W31,'Charged Moves'!B$2:I$96,3,FALSE)</f>
        <v>120</v>
      </c>
      <c r="Y31" s="56">
        <f>IF(OR(VLOOKUP(W31,'Charged Moves'!B$2:C$96,2,FALSE)=H31,VLOOKUP(W31,'Charged Moves'!B$2:C$96,2,FALSE)=I31),1,0)</f>
        <v>1</v>
      </c>
      <c r="Z31" s="56">
        <f>VLOOKUP(W31,'Charged Moves'!B$2:I$96,8,FALSE)*100</f>
        <v>5</v>
      </c>
      <c r="AA31" s="56">
        <f>VLOOKUP(W31,'Charged Moves'!B$2:I$96,6,FALSE)</f>
        <v>4900</v>
      </c>
      <c r="AB31" s="56">
        <f>VLOOKUP(W31,'Charged Moves'!B$2:J$96,9,FALSE)</f>
        <v>100</v>
      </c>
      <c r="AC31" s="56" t="s">
        <v>489</v>
      </c>
      <c r="AD31" s="56" t="s">
        <v>490</v>
      </c>
      <c r="AE31" s="56" t="s">
        <v>491</v>
      </c>
      <c r="AF31" t="s">
        <v>492</v>
      </c>
      <c r="AG31" t="s">
        <v>364</v>
      </c>
    </row>
    <row r="32" spans="1:33" ht="14.25" customHeight="1" x14ac:dyDescent="0.15">
      <c r="A32" s="30">
        <v>14</v>
      </c>
      <c r="B32" s="30">
        <v>5</v>
      </c>
      <c r="C32" s="32">
        <v>0.89433701657458564</v>
      </c>
      <c r="D32" s="30">
        <v>1</v>
      </c>
      <c r="E32" s="34">
        <v>1</v>
      </c>
      <c r="F32" s="41">
        <f>VLOOKUP(G32,'Species Data'!A$2:E$152,2,FALSE)</f>
        <v>3</v>
      </c>
      <c r="G32" s="41" t="s">
        <v>35</v>
      </c>
      <c r="H32" s="252" t="s">
        <v>253</v>
      </c>
      <c r="I32" s="362" t="s">
        <v>262</v>
      </c>
      <c r="J32" s="41">
        <f>VLOOKUP(G32,'Species Data'!A$2:E$152,3,FALSE)</f>
        <v>160</v>
      </c>
      <c r="K32" s="46">
        <f>VLOOKUP(G32,'Species Data'!A$2:E$152,4,FALSE)</f>
        <v>198</v>
      </c>
      <c r="L32" s="46">
        <f>VLOOKUP(G32,'Species Data'!A$2:E$152,5,FALSE)</f>
        <v>200</v>
      </c>
      <c r="M32" s="49">
        <f t="shared" si="0"/>
        <v>32000</v>
      </c>
      <c r="N32" s="51">
        <f t="shared" si="1"/>
        <v>0</v>
      </c>
      <c r="O32" s="51">
        <f t="shared" si="2"/>
        <v>0</v>
      </c>
      <c r="P32" s="40">
        <f t="shared" si="3"/>
        <v>5306400000</v>
      </c>
      <c r="Q32" s="40" t="s">
        <v>137</v>
      </c>
      <c r="R32" s="56">
        <f>VLOOKUP(Q32,'Basic Moves'!B$2:H$43,3,FALSE)</f>
        <v>15</v>
      </c>
      <c r="S32" s="56">
        <f>IF(OR(VLOOKUP(Q32,'Basic Moves'!B$2:C$43,2,FALSE)=H32,VLOOKUP(Q32,'Basic Moves'!B$2:C$43,2,FALSE)=I32),1,0)</f>
        <v>1</v>
      </c>
      <c r="T32" s="56">
        <f>VLOOKUP(Q32,'Basic Moves'!B$2:H$43,5,FALSE)</f>
        <v>1450</v>
      </c>
      <c r="U32" s="56">
        <f>VLOOKUP(Q32,'Basic Moves'!B$2:H$43,7,FALSE)</f>
        <v>12</v>
      </c>
      <c r="V32" s="53" t="s">
        <v>493</v>
      </c>
      <c r="W32" s="40" t="s">
        <v>260</v>
      </c>
      <c r="X32" s="56">
        <f>VLOOKUP(W32,'Charged Moves'!B$2:I$96,3,FALSE)</f>
        <v>65</v>
      </c>
      <c r="Y32" s="56">
        <f>IF(OR(VLOOKUP(W32,'Charged Moves'!B$2:C$96,2,FALSE)=H32,VLOOKUP(W32,'Charged Moves'!B$2:C$96,2,FALSE)=I32),1,0)</f>
        <v>1</v>
      </c>
      <c r="Z32" s="56">
        <f>VLOOKUP(W32,'Charged Moves'!B$2:I$96,8,FALSE)*100</f>
        <v>5</v>
      </c>
      <c r="AA32" s="56">
        <f>VLOOKUP(W32,'Charged Moves'!B$2:I$96,6,FALSE)</f>
        <v>3200</v>
      </c>
      <c r="AB32" s="56">
        <f>VLOOKUP(W32,'Charged Moves'!B$2:J$96,9,FALSE)</f>
        <v>50</v>
      </c>
      <c r="AC32" s="56" t="s">
        <v>371</v>
      </c>
      <c r="AD32" s="56" t="s">
        <v>494</v>
      </c>
      <c r="AE32" s="56" t="s">
        <v>495</v>
      </c>
      <c r="AF32" t="s">
        <v>496</v>
      </c>
      <c r="AG32" t="s">
        <v>375</v>
      </c>
    </row>
    <row r="33" spans="1:33" ht="14.25" customHeight="1" x14ac:dyDescent="0.15">
      <c r="A33" s="30">
        <v>861</v>
      </c>
      <c r="B33" s="30">
        <v>1</v>
      </c>
      <c r="C33" s="32">
        <v>1</v>
      </c>
      <c r="D33" s="30">
        <v>2</v>
      </c>
      <c r="E33" s="34">
        <v>0.93666026871401153</v>
      </c>
      <c r="F33" s="41">
        <f>VLOOKUP(G33,'Species Data'!A$2:E$152,2,FALSE)</f>
        <v>144</v>
      </c>
      <c r="G33" s="41" t="s">
        <v>202</v>
      </c>
      <c r="H33" s="92" t="s">
        <v>216</v>
      </c>
      <c r="I33" s="104" t="s">
        <v>227</v>
      </c>
      <c r="J33" s="41">
        <f>VLOOKUP(G33,'Species Data'!A$2:E$152,3,FALSE)</f>
        <v>180</v>
      </c>
      <c r="K33" s="46">
        <f>VLOOKUP(G33,'Species Data'!A$2:E$152,4,FALSE)</f>
        <v>198</v>
      </c>
      <c r="L33" s="46">
        <f>VLOOKUP(G33,'Species Data'!A$2:E$152,5,FALSE)</f>
        <v>242</v>
      </c>
      <c r="M33" s="49">
        <f t="shared" si="0"/>
        <v>43560</v>
      </c>
      <c r="N33" s="51">
        <f t="shared" si="1"/>
        <v>0</v>
      </c>
      <c r="O33" s="51">
        <f t="shared" si="2"/>
        <v>0</v>
      </c>
      <c r="P33" s="40">
        <f t="shared" si="3"/>
        <v>5261176800</v>
      </c>
      <c r="Q33" s="40" t="s">
        <v>203</v>
      </c>
      <c r="R33" s="56">
        <f>VLOOKUP(Q33,'Basic Moves'!B$2:H$43,3,FALSE)</f>
        <v>9</v>
      </c>
      <c r="S33" s="56">
        <f>IF(OR(VLOOKUP(Q33,'Basic Moves'!B$2:C$43,2,FALSE)=H33,VLOOKUP(Q33,'Basic Moves'!B$2:C$43,2,FALSE)=I33),1,0)</f>
        <v>1</v>
      </c>
      <c r="T33" s="56">
        <f>VLOOKUP(Q33,'Basic Moves'!B$2:H$43,5,FALSE)</f>
        <v>810</v>
      </c>
      <c r="U33" s="56">
        <f>VLOOKUP(Q33,'Basic Moves'!B$2:H$43,7,FALSE)</f>
        <v>7</v>
      </c>
      <c r="V33" s="53" t="s">
        <v>417</v>
      </c>
      <c r="W33" s="40" t="s">
        <v>163</v>
      </c>
      <c r="X33" s="56">
        <f>VLOOKUP(W33,'Charged Moves'!B$2:I$96,3,FALSE)</f>
        <v>100</v>
      </c>
      <c r="Y33" s="56">
        <f>IF(OR(VLOOKUP(W33,'Charged Moves'!B$2:C$96,2,FALSE)=H33,VLOOKUP(W33,'Charged Moves'!B$2:C$96,2,FALSE)=I33),1,0)</f>
        <v>1</v>
      </c>
      <c r="Z33" s="56">
        <f>VLOOKUP(W33,'Charged Moves'!B$2:I$96,8,FALSE)*100</f>
        <v>5</v>
      </c>
      <c r="AA33" s="56">
        <f>VLOOKUP(W33,'Charged Moves'!B$2:I$96,6,FALSE)</f>
        <v>3900</v>
      </c>
      <c r="AB33" s="56">
        <f>VLOOKUP(W33,'Charged Moves'!B$2:J$96,9,FALSE)</f>
        <v>100</v>
      </c>
      <c r="AC33" s="56" t="s">
        <v>399</v>
      </c>
      <c r="AD33" s="56" t="s">
        <v>460</v>
      </c>
      <c r="AE33" s="56" t="s">
        <v>461</v>
      </c>
      <c r="AF33" t="s">
        <v>462</v>
      </c>
      <c r="AG33" t="s">
        <v>463</v>
      </c>
    </row>
    <row r="34" spans="1:33" ht="14.25" customHeight="1" x14ac:dyDescent="0.15">
      <c r="A34" s="30">
        <v>865</v>
      </c>
      <c r="B34" s="30">
        <v>1</v>
      </c>
      <c r="C34" s="32">
        <v>1</v>
      </c>
      <c r="D34" s="30">
        <v>2</v>
      </c>
      <c r="E34" s="34">
        <v>0.8990825688073395</v>
      </c>
      <c r="F34" s="41">
        <f>VLOOKUP(G34,'Species Data'!A$2:E$152,2,FALSE)</f>
        <v>146</v>
      </c>
      <c r="G34" s="41" t="s">
        <v>107</v>
      </c>
      <c r="H34" s="263" t="s">
        <v>249</v>
      </c>
      <c r="I34" s="104" t="s">
        <v>227</v>
      </c>
      <c r="J34" s="41">
        <f>VLOOKUP(G34,'Species Data'!A$2:E$152,3,FALSE)</f>
        <v>180</v>
      </c>
      <c r="K34" s="46">
        <f>VLOOKUP(G34,'Species Data'!A$2:E$152,4,FALSE)</f>
        <v>242</v>
      </c>
      <c r="L34" s="46">
        <f>VLOOKUP(G34,'Species Data'!A$2:E$152,5,FALSE)</f>
        <v>194</v>
      </c>
      <c r="M34" s="49">
        <f t="shared" si="0"/>
        <v>34920</v>
      </c>
      <c r="N34" s="51">
        <f t="shared" si="1"/>
        <v>0</v>
      </c>
      <c r="O34" s="51">
        <f t="shared" si="2"/>
        <v>0</v>
      </c>
      <c r="P34" s="40">
        <f t="shared" si="3"/>
        <v>5176017000</v>
      </c>
      <c r="Q34" s="40" t="s">
        <v>108</v>
      </c>
      <c r="R34" s="56">
        <f>VLOOKUP(Q34,'Basic Moves'!B$2:H$43,3,FALSE)</f>
        <v>10</v>
      </c>
      <c r="S34" s="56">
        <f>IF(OR(VLOOKUP(Q34,'Basic Moves'!B$2:C$43,2,FALSE)=H34,VLOOKUP(Q34,'Basic Moves'!B$2:C$43,2,FALSE)=I34),1,0)</f>
        <v>1</v>
      </c>
      <c r="T34" s="56">
        <f>VLOOKUP(Q34,'Basic Moves'!B$2:H$43,5,FALSE)</f>
        <v>1050</v>
      </c>
      <c r="U34" s="56">
        <f>VLOOKUP(Q34,'Basic Moves'!B$2:H$43,7,FALSE)</f>
        <v>10</v>
      </c>
      <c r="V34" s="53" t="s">
        <v>445</v>
      </c>
      <c r="W34" s="40" t="s">
        <v>85</v>
      </c>
      <c r="X34" s="56">
        <f>VLOOKUP(W34,'Charged Moves'!B$2:I$96,3,FALSE)</f>
        <v>100</v>
      </c>
      <c r="Y34" s="56">
        <f>IF(OR(VLOOKUP(W34,'Charged Moves'!B$2:C$96,2,FALSE)=H34,VLOOKUP(W34,'Charged Moves'!B$2:C$96,2,FALSE)=I34),1,0)</f>
        <v>1</v>
      </c>
      <c r="Z34" s="56">
        <f>VLOOKUP(W34,'Charged Moves'!B$2:I$96,8,FALSE)*100</f>
        <v>5</v>
      </c>
      <c r="AA34" s="56">
        <f>VLOOKUP(W34,'Charged Moves'!B$2:I$96,6,FALSE)</f>
        <v>4100</v>
      </c>
      <c r="AB34" s="56">
        <f>VLOOKUP(W34,'Charged Moves'!B$2:J$96,9,FALSE)</f>
        <v>100</v>
      </c>
      <c r="AC34" s="56" t="s">
        <v>497</v>
      </c>
      <c r="AD34" s="56" t="s">
        <v>498</v>
      </c>
      <c r="AE34" s="56" t="s">
        <v>499</v>
      </c>
      <c r="AF34" t="s">
        <v>500</v>
      </c>
      <c r="AG34" t="s">
        <v>501</v>
      </c>
    </row>
    <row r="35" spans="1:33" ht="14.25" customHeight="1" x14ac:dyDescent="0.15">
      <c r="A35" s="30">
        <v>475</v>
      </c>
      <c r="B35" s="30">
        <v>5</v>
      </c>
      <c r="C35" s="32">
        <v>0.7719546742209632</v>
      </c>
      <c r="D35" s="30">
        <v>2</v>
      </c>
      <c r="E35" s="34">
        <v>0.89393939393939392</v>
      </c>
      <c r="F35" s="41">
        <f>VLOOKUP(G35,'Species Data'!A$2:E$152,2,FALSE)</f>
        <v>80</v>
      </c>
      <c r="G35" s="41" t="s">
        <v>138</v>
      </c>
      <c r="H35" s="91" t="s">
        <v>210</v>
      </c>
      <c r="I35" s="42" t="s">
        <v>56</v>
      </c>
      <c r="J35" s="41">
        <f>VLOOKUP(G35,'Species Data'!A$2:E$152,3,FALSE)</f>
        <v>190</v>
      </c>
      <c r="K35" s="46">
        <f>VLOOKUP(G35,'Species Data'!A$2:E$152,4,FALSE)</f>
        <v>184</v>
      </c>
      <c r="L35" s="46">
        <f>VLOOKUP(G35,'Species Data'!A$2:E$152,5,FALSE)</f>
        <v>198</v>
      </c>
      <c r="M35" s="49">
        <f t="shared" si="0"/>
        <v>37620</v>
      </c>
      <c r="N35" s="51">
        <f t="shared" si="1"/>
        <v>0</v>
      </c>
      <c r="O35" s="51">
        <f t="shared" si="2"/>
        <v>0</v>
      </c>
      <c r="P35" s="40">
        <f t="shared" si="3"/>
        <v>5105034000</v>
      </c>
      <c r="Q35" s="40" t="s">
        <v>62</v>
      </c>
      <c r="R35" s="56">
        <f>VLOOKUP(Q35,'Basic Moves'!B$2:H$43,3,FALSE)</f>
        <v>15</v>
      </c>
      <c r="S35" s="56">
        <f>IF(OR(VLOOKUP(Q35,'Basic Moves'!B$2:C$43,2,FALSE)=H35,VLOOKUP(Q35,'Basic Moves'!B$2:C$43,2,FALSE)=I35),1,0)</f>
        <v>1</v>
      </c>
      <c r="T35" s="56">
        <f>VLOOKUP(Q35,'Basic Moves'!B$2:H$43,5,FALSE)</f>
        <v>1510</v>
      </c>
      <c r="U35" s="56">
        <f>VLOOKUP(Q35,'Basic Moves'!B$2:H$43,7,FALSE)</f>
        <v>14</v>
      </c>
      <c r="V35" s="53" t="s">
        <v>354</v>
      </c>
      <c r="W35" s="40" t="s">
        <v>224</v>
      </c>
      <c r="X35" s="56">
        <f>VLOOKUP(W35,'Charged Moves'!B$2:I$96,3,FALSE)</f>
        <v>65</v>
      </c>
      <c r="Y35" s="56">
        <f>IF(OR(VLOOKUP(W35,'Charged Moves'!B$2:C$96,2,FALSE)=H35,VLOOKUP(W35,'Charged Moves'!B$2:C$96,2,FALSE)=I35),1,0)</f>
        <v>0</v>
      </c>
      <c r="Z35" s="56">
        <f>VLOOKUP(W35,'Charged Moves'!B$2:I$96,8,FALSE)*100</f>
        <v>5</v>
      </c>
      <c r="AA35" s="56">
        <f>VLOOKUP(W35,'Charged Moves'!B$2:I$96,6,FALSE)</f>
        <v>3650</v>
      </c>
      <c r="AB35" s="56">
        <f>VLOOKUP(W35,'Charged Moves'!B$2:J$96,9,FALSE)</f>
        <v>50</v>
      </c>
      <c r="AC35" s="56" t="s">
        <v>502</v>
      </c>
      <c r="AD35" s="56" t="s">
        <v>503</v>
      </c>
      <c r="AE35" s="56" t="s">
        <v>504</v>
      </c>
      <c r="AF35" t="s">
        <v>505</v>
      </c>
      <c r="AG35" t="s">
        <v>403</v>
      </c>
    </row>
    <row r="36" spans="1:33" ht="14.25" customHeight="1" x14ac:dyDescent="0.15">
      <c r="A36" s="30">
        <v>473</v>
      </c>
      <c r="B36" s="30">
        <v>6</v>
      </c>
      <c r="C36" s="32">
        <v>0.70113314447592068</v>
      </c>
      <c r="D36" s="30">
        <v>3</v>
      </c>
      <c r="E36" s="34">
        <v>0.88636363636363635</v>
      </c>
      <c r="F36" s="41">
        <f>VLOOKUP(G36,'Species Data'!A$2:E$152,2,FALSE)</f>
        <v>80</v>
      </c>
      <c r="G36" s="41" t="s">
        <v>138</v>
      </c>
      <c r="H36" s="91" t="s">
        <v>210</v>
      </c>
      <c r="I36" s="42" t="s">
        <v>56</v>
      </c>
      <c r="J36" s="41">
        <f>VLOOKUP(G36,'Species Data'!A$2:E$152,3,FALSE)</f>
        <v>190</v>
      </c>
      <c r="K36" s="46">
        <f>VLOOKUP(G36,'Species Data'!A$2:E$152,4,FALSE)</f>
        <v>184</v>
      </c>
      <c r="L36" s="46">
        <f>VLOOKUP(G36,'Species Data'!A$2:E$152,5,FALSE)</f>
        <v>198</v>
      </c>
      <c r="M36" s="49">
        <f t="shared" si="0"/>
        <v>37620</v>
      </c>
      <c r="N36" s="51">
        <f t="shared" si="1"/>
        <v>0</v>
      </c>
      <c r="O36" s="51">
        <f t="shared" si="2"/>
        <v>0</v>
      </c>
      <c r="P36" s="40">
        <f t="shared" si="3"/>
        <v>5061771000</v>
      </c>
      <c r="Q36" s="40" t="s">
        <v>62</v>
      </c>
      <c r="R36" s="56">
        <f>VLOOKUP(Q36,'Basic Moves'!B$2:H$43,3,FALSE)</f>
        <v>15</v>
      </c>
      <c r="S36" s="56">
        <f>IF(OR(VLOOKUP(Q36,'Basic Moves'!B$2:C$43,2,FALSE)=H36,VLOOKUP(Q36,'Basic Moves'!B$2:C$43,2,FALSE)=I36),1,0)</f>
        <v>1</v>
      </c>
      <c r="T36" s="56">
        <f>VLOOKUP(Q36,'Basic Moves'!B$2:H$43,5,FALSE)</f>
        <v>1510</v>
      </c>
      <c r="U36" s="56">
        <f>VLOOKUP(Q36,'Basic Moves'!B$2:H$43,7,FALSE)</f>
        <v>14</v>
      </c>
      <c r="V36" s="53" t="s">
        <v>354</v>
      </c>
      <c r="W36" s="40" t="s">
        <v>334</v>
      </c>
      <c r="X36" s="56">
        <f>VLOOKUP(W36,'Charged Moves'!B$2:I$96,3,FALSE)</f>
        <v>35</v>
      </c>
      <c r="Y36" s="56">
        <f>IF(OR(VLOOKUP(W36,'Charged Moves'!B$2:C$96,2,FALSE)=H36,VLOOKUP(W36,'Charged Moves'!B$2:C$96,2,FALSE)=I36),1,0)</f>
        <v>1</v>
      </c>
      <c r="Z36" s="56">
        <f>VLOOKUP(W36,'Charged Moves'!B$2:I$96,8,FALSE)*100</f>
        <v>5</v>
      </c>
      <c r="AA36" s="56">
        <f>VLOOKUP(W36,'Charged Moves'!B$2:I$96,6,FALSE)</f>
        <v>3300</v>
      </c>
      <c r="AB36" s="56">
        <f>VLOOKUP(W36,'Charged Moves'!B$2:J$96,9,FALSE)</f>
        <v>25</v>
      </c>
      <c r="AC36" s="56" t="s">
        <v>506</v>
      </c>
      <c r="AD36" s="56" t="s">
        <v>507</v>
      </c>
      <c r="AE36" s="56" t="s">
        <v>508</v>
      </c>
      <c r="AF36" t="s">
        <v>509</v>
      </c>
      <c r="AG36" t="s">
        <v>510</v>
      </c>
    </row>
    <row r="37" spans="1:33" ht="14.25" customHeight="1" x14ac:dyDescent="0.15">
      <c r="A37" s="30">
        <v>13</v>
      </c>
      <c r="B37" s="30">
        <v>6</v>
      </c>
      <c r="C37" s="32">
        <v>0.86671270718232041</v>
      </c>
      <c r="D37" s="30">
        <v>2</v>
      </c>
      <c r="E37" s="34">
        <v>0.94776119402985071</v>
      </c>
      <c r="F37" s="41">
        <f>VLOOKUP(G37,'Species Data'!A$2:E$152,2,FALSE)</f>
        <v>3</v>
      </c>
      <c r="G37" s="41" t="s">
        <v>35</v>
      </c>
      <c r="H37" s="252" t="s">
        <v>253</v>
      </c>
      <c r="I37" s="362" t="s">
        <v>262</v>
      </c>
      <c r="J37" s="41">
        <f>VLOOKUP(G37,'Species Data'!A$2:E$152,3,FALSE)</f>
        <v>160</v>
      </c>
      <c r="K37" s="46">
        <f>VLOOKUP(G37,'Species Data'!A$2:E$152,4,FALSE)</f>
        <v>198</v>
      </c>
      <c r="L37" s="46">
        <f>VLOOKUP(G37,'Species Data'!A$2:E$152,5,FALSE)</f>
        <v>200</v>
      </c>
      <c r="M37" s="49">
        <f t="shared" si="0"/>
        <v>32000</v>
      </c>
      <c r="N37" s="51">
        <f t="shared" si="1"/>
        <v>0</v>
      </c>
      <c r="O37" s="51">
        <f t="shared" si="2"/>
        <v>0</v>
      </c>
      <c r="P37" s="40">
        <f t="shared" si="3"/>
        <v>5029200000</v>
      </c>
      <c r="Q37" s="40" t="s">
        <v>137</v>
      </c>
      <c r="R37" s="56">
        <f>VLOOKUP(Q37,'Basic Moves'!B$2:H$43,3,FALSE)</f>
        <v>15</v>
      </c>
      <c r="S37" s="56">
        <f>IF(OR(VLOOKUP(Q37,'Basic Moves'!B$2:C$43,2,FALSE)=H37,VLOOKUP(Q37,'Basic Moves'!B$2:C$43,2,FALSE)=I37),1,0)</f>
        <v>1</v>
      </c>
      <c r="T37" s="56">
        <f>VLOOKUP(Q37,'Basic Moves'!B$2:H$43,5,FALSE)</f>
        <v>1450</v>
      </c>
      <c r="U37" s="56">
        <f>VLOOKUP(Q37,'Basic Moves'!B$2:H$43,7,FALSE)</f>
        <v>12</v>
      </c>
      <c r="V37" s="53" t="s">
        <v>493</v>
      </c>
      <c r="W37" s="40" t="s">
        <v>208</v>
      </c>
      <c r="X37" s="56">
        <f>VLOOKUP(W37,'Charged Moves'!B$2:I$96,3,FALSE)</f>
        <v>55</v>
      </c>
      <c r="Y37" s="56">
        <f>IF(OR(VLOOKUP(W37,'Charged Moves'!B$2:C$96,2,FALSE)=H37,VLOOKUP(W37,'Charged Moves'!B$2:C$96,2,FALSE)=I37),1,0)</f>
        <v>1</v>
      </c>
      <c r="Z37" s="56">
        <f>VLOOKUP(W37,'Charged Moves'!B$2:I$96,8,FALSE)*100</f>
        <v>5</v>
      </c>
      <c r="AA37" s="56">
        <f>VLOOKUP(W37,'Charged Moves'!B$2:I$96,6,FALSE)</f>
        <v>2600</v>
      </c>
      <c r="AB37" s="56">
        <f>VLOOKUP(W37,'Charged Moves'!B$2:J$96,9,FALSE)</f>
        <v>50</v>
      </c>
      <c r="AC37" s="56" t="s">
        <v>511</v>
      </c>
      <c r="AD37" s="56" t="s">
        <v>512</v>
      </c>
      <c r="AE37" s="56" t="s">
        <v>513</v>
      </c>
      <c r="AF37" t="s">
        <v>514</v>
      </c>
      <c r="AG37" t="s">
        <v>454</v>
      </c>
    </row>
    <row r="38" spans="1:33" ht="14.25" customHeight="1" x14ac:dyDescent="0.15">
      <c r="A38" s="30">
        <v>620</v>
      </c>
      <c r="B38" s="30">
        <v>3</v>
      </c>
      <c r="C38" s="32">
        <v>0.91456582633053218</v>
      </c>
      <c r="D38" s="30">
        <v>6</v>
      </c>
      <c r="E38" s="34">
        <v>0.84242424242424241</v>
      </c>
      <c r="F38" s="41">
        <f>VLOOKUP(G38,'Species Data'!A$2:E$152,2,FALSE)</f>
        <v>103</v>
      </c>
      <c r="G38" s="41" t="s">
        <v>93</v>
      </c>
      <c r="H38" s="252" t="s">
        <v>253</v>
      </c>
      <c r="I38" s="42" t="s">
        <v>56</v>
      </c>
      <c r="J38" s="41">
        <f>VLOOKUP(G38,'Species Data'!A$2:E$152,3,FALSE)</f>
        <v>190</v>
      </c>
      <c r="K38" s="46">
        <f>VLOOKUP(G38,'Species Data'!A$2:E$152,4,FALSE)</f>
        <v>232</v>
      </c>
      <c r="L38" s="46">
        <f>VLOOKUP(G38,'Species Data'!A$2:E$152,5,FALSE)</f>
        <v>164</v>
      </c>
      <c r="M38" s="49">
        <f t="shared" si="0"/>
        <v>31160</v>
      </c>
      <c r="N38" s="51">
        <f t="shared" si="1"/>
        <v>0</v>
      </c>
      <c r="O38" s="51">
        <f t="shared" si="2"/>
        <v>0</v>
      </c>
      <c r="P38" s="40">
        <f t="shared" si="3"/>
        <v>5024238400</v>
      </c>
      <c r="Q38" s="40" t="s">
        <v>94</v>
      </c>
      <c r="R38" s="56">
        <f>VLOOKUP(Q38,'Basic Moves'!B$2:H$43,3,FALSE)</f>
        <v>12</v>
      </c>
      <c r="S38" s="56">
        <f>IF(OR(VLOOKUP(Q38,'Basic Moves'!B$2:C$43,2,FALSE)=H38,VLOOKUP(Q38,'Basic Moves'!B$2:C$43,2,FALSE)=I38),1,0)</f>
        <v>1</v>
      </c>
      <c r="T38" s="56">
        <f>VLOOKUP(Q38,'Basic Moves'!B$2:H$43,5,FALSE)</f>
        <v>1050</v>
      </c>
      <c r="U38" s="56">
        <f>VLOOKUP(Q38,'Basic Moves'!B$2:H$43,7,FALSE)</f>
        <v>9</v>
      </c>
      <c r="V38" s="53" t="s">
        <v>483</v>
      </c>
      <c r="W38" s="40" t="s">
        <v>56</v>
      </c>
      <c r="X38" s="56">
        <f>VLOOKUP(W38,'Charged Moves'!B$2:I$96,3,FALSE)</f>
        <v>55</v>
      </c>
      <c r="Y38" s="56">
        <f>IF(OR(VLOOKUP(W38,'Charged Moves'!B$2:C$96,2,FALSE)=H38,VLOOKUP(W38,'Charged Moves'!B$2:C$96,2,FALSE)=I38),1,0)</f>
        <v>1</v>
      </c>
      <c r="Z38" s="56">
        <f>VLOOKUP(W38,'Charged Moves'!B$2:I$96,8,FALSE)*100</f>
        <v>5</v>
      </c>
      <c r="AA38" s="56">
        <f>VLOOKUP(W38,'Charged Moves'!B$2:I$96,6,FALSE)</f>
        <v>2800</v>
      </c>
      <c r="AB38" s="56">
        <f>VLOOKUP(W38,'Charged Moves'!B$2:J$96,9,FALSE)</f>
        <v>50</v>
      </c>
      <c r="AC38" s="56" t="s">
        <v>515</v>
      </c>
      <c r="AD38" s="56" t="s">
        <v>516</v>
      </c>
      <c r="AE38" s="56" t="s">
        <v>517</v>
      </c>
      <c r="AF38" t="s">
        <v>518</v>
      </c>
      <c r="AG38" t="s">
        <v>519</v>
      </c>
    </row>
    <row r="39" spans="1:33" ht="14.25" customHeight="1" x14ac:dyDescent="0.15">
      <c r="A39" s="30">
        <v>888</v>
      </c>
      <c r="B39" s="30">
        <v>4</v>
      </c>
      <c r="C39" s="32">
        <v>0.99012158054711241</v>
      </c>
      <c r="D39" s="30">
        <v>1</v>
      </c>
      <c r="E39" s="34">
        <v>1</v>
      </c>
      <c r="F39" s="41">
        <f>VLOOKUP(G39,'Species Data'!A$2:E$152,2,FALSE)</f>
        <v>151</v>
      </c>
      <c r="G39" s="41" t="s">
        <v>155</v>
      </c>
      <c r="H39" s="42" t="s">
        <v>56</v>
      </c>
      <c r="I39" s="43"/>
      <c r="J39" s="41">
        <f>VLOOKUP(G39,'Species Data'!A$2:E$152,3,FALSE)</f>
        <v>200</v>
      </c>
      <c r="K39" s="46">
        <f>VLOOKUP(G39,'Species Data'!A$2:E$152,4,FALSE)</f>
        <v>220</v>
      </c>
      <c r="L39" s="46">
        <f>VLOOKUP(G39,'Species Data'!A$2:E$152,5,FALSE)</f>
        <v>220</v>
      </c>
      <c r="M39" s="49">
        <f t="shared" si="0"/>
        <v>44000</v>
      </c>
      <c r="N39" s="51">
        <f t="shared" si="1"/>
        <v>0</v>
      </c>
      <c r="O39" s="51">
        <f t="shared" si="2"/>
        <v>0</v>
      </c>
      <c r="P39" s="40">
        <f t="shared" si="3"/>
        <v>4965840000</v>
      </c>
      <c r="Q39" s="40" t="s">
        <v>156</v>
      </c>
      <c r="R39" s="56">
        <f>VLOOKUP(Q39,'Basic Moves'!B$2:H$43,3,FALSE)</f>
        <v>7</v>
      </c>
      <c r="S39" s="56">
        <f>IF(OR(VLOOKUP(Q39,'Basic Moves'!B$2:C$43,2,FALSE)=H39,VLOOKUP(Q39,'Basic Moves'!B$2:C$43,2,FALSE)=I39),1,0)</f>
        <v>0</v>
      </c>
      <c r="T39" s="56">
        <f>VLOOKUP(Q39,'Basic Moves'!B$2:H$43,5,FALSE)</f>
        <v>540</v>
      </c>
      <c r="U39" s="56">
        <f>VLOOKUP(Q39,'Basic Moves'!B$2:H$43,7,FALSE)</f>
        <v>7</v>
      </c>
      <c r="V39" s="53" t="s">
        <v>520</v>
      </c>
      <c r="W39" s="77" t="s">
        <v>56</v>
      </c>
      <c r="X39" s="56">
        <f>VLOOKUP(W39,'Charged Moves'!B$2:I$96,3,FALSE)</f>
        <v>55</v>
      </c>
      <c r="Y39" s="56">
        <f>IF(OR(VLOOKUP(W39,'Charged Moves'!B$2:C$96,2,FALSE)=H39,VLOOKUP(W39,'Charged Moves'!B$2:C$96,2,FALSE)=I39),1,0)</f>
        <v>1</v>
      </c>
      <c r="Z39" s="56">
        <f>VLOOKUP(W39,'Charged Moves'!B$2:I$96,8,FALSE)*100</f>
        <v>5</v>
      </c>
      <c r="AA39" s="56">
        <f>VLOOKUP(W39,'Charged Moves'!B$2:I$96,6,FALSE)</f>
        <v>2800</v>
      </c>
      <c r="AB39" s="56">
        <f>VLOOKUP(W39,'Charged Moves'!B$2:J$96,9,FALSE)</f>
        <v>50</v>
      </c>
      <c r="AC39" s="56" t="s">
        <v>521</v>
      </c>
      <c r="AD39" s="56" t="s">
        <v>522</v>
      </c>
      <c r="AE39" s="56" t="s">
        <v>523</v>
      </c>
      <c r="AF39" t="s">
        <v>524</v>
      </c>
      <c r="AG39" t="s">
        <v>525</v>
      </c>
    </row>
    <row r="40" spans="1:33" ht="14.25" customHeight="1" x14ac:dyDescent="0.15">
      <c r="A40" s="30">
        <v>857</v>
      </c>
      <c r="B40" s="30">
        <v>1</v>
      </c>
      <c r="C40" s="32">
        <v>1</v>
      </c>
      <c r="D40" s="30">
        <v>4</v>
      </c>
      <c r="E40" s="34">
        <v>0.73302469135802473</v>
      </c>
      <c r="F40" s="41">
        <f>VLOOKUP(G40,'Species Data'!A$2:E$152,2,FALSE)</f>
        <v>143</v>
      </c>
      <c r="G40" s="41" t="s">
        <v>219</v>
      </c>
      <c r="H40" s="170" t="s">
        <v>257</v>
      </c>
      <c r="I40" s="172"/>
      <c r="J40" s="41">
        <f>VLOOKUP(G40,'Species Data'!A$2:E$152,3,FALSE)</f>
        <v>320</v>
      </c>
      <c r="K40" s="46">
        <f>VLOOKUP(G40,'Species Data'!A$2:E$152,4,FALSE)</f>
        <v>180</v>
      </c>
      <c r="L40" s="46">
        <f>VLOOKUP(G40,'Species Data'!A$2:E$152,5,FALSE)</f>
        <v>180</v>
      </c>
      <c r="M40" s="49">
        <f t="shared" si="0"/>
        <v>57600</v>
      </c>
      <c r="N40" s="51">
        <f t="shared" si="1"/>
        <v>0</v>
      </c>
      <c r="O40" s="51">
        <f t="shared" si="2"/>
        <v>0</v>
      </c>
      <c r="P40" s="40">
        <f t="shared" si="3"/>
        <v>4924800000</v>
      </c>
      <c r="Q40" s="40" t="s">
        <v>251</v>
      </c>
      <c r="R40" s="56">
        <f>VLOOKUP(Q40,'Basic Moves'!B$2:H$43,3,FALSE)</f>
        <v>5</v>
      </c>
      <c r="S40" s="56">
        <f>IF(OR(VLOOKUP(Q40,'Basic Moves'!B$2:C$43,2,FALSE)=H40,VLOOKUP(Q40,'Basic Moves'!B$2:C$43,2,FALSE)=I40),1,0)</f>
        <v>0</v>
      </c>
      <c r="T40" s="56">
        <f>VLOOKUP(Q40,'Basic Moves'!B$2:H$43,5,FALSE)</f>
        <v>500</v>
      </c>
      <c r="U40" s="56">
        <f>VLOOKUP(Q40,'Basic Moves'!B$2:H$43,7,FALSE)</f>
        <v>6</v>
      </c>
      <c r="V40" s="53" t="s">
        <v>526</v>
      </c>
      <c r="W40" s="40" t="s">
        <v>54</v>
      </c>
      <c r="X40" s="56">
        <f>VLOOKUP(W40,'Charged Moves'!B$2:I$96,3,FALSE)</f>
        <v>120</v>
      </c>
      <c r="Y40" s="56">
        <f>IF(OR(VLOOKUP(W40,'Charged Moves'!B$2:C$96,2,FALSE)=H40,VLOOKUP(W40,'Charged Moves'!B$2:C$96,2,FALSE)=I40),1,0)</f>
        <v>1</v>
      </c>
      <c r="Z40" s="56">
        <f>VLOOKUP(W40,'Charged Moves'!B$2:I$96,8,FALSE)*100</f>
        <v>5</v>
      </c>
      <c r="AA40" s="56">
        <f>VLOOKUP(W40,'Charged Moves'!B$2:I$96,6,FALSE)</f>
        <v>5000</v>
      </c>
      <c r="AB40" s="56">
        <f>VLOOKUP(W40,'Charged Moves'!B$2:J$96,9,FALSE)</f>
        <v>100</v>
      </c>
      <c r="AC40" s="56" t="s">
        <v>527</v>
      </c>
      <c r="AD40" s="56" t="s">
        <v>528</v>
      </c>
      <c r="AE40" s="56" t="s">
        <v>529</v>
      </c>
      <c r="AF40" t="s">
        <v>530</v>
      </c>
      <c r="AG40" t="s">
        <v>531</v>
      </c>
    </row>
    <row r="41" spans="1:33" ht="14.25" customHeight="1" x14ac:dyDescent="0.15">
      <c r="A41" s="30">
        <v>15</v>
      </c>
      <c r="B41" s="30">
        <v>3</v>
      </c>
      <c r="C41" s="32">
        <v>0.93232044198895025</v>
      </c>
      <c r="D41" s="30">
        <v>3</v>
      </c>
      <c r="E41" s="34">
        <v>0.91791044776119401</v>
      </c>
      <c r="F41" s="41">
        <f>VLOOKUP(G41,'Species Data'!A$2:E$152,2,FALSE)</f>
        <v>3</v>
      </c>
      <c r="G41" s="41" t="s">
        <v>35</v>
      </c>
      <c r="H41" s="252" t="s">
        <v>253</v>
      </c>
      <c r="I41" s="362" t="s">
        <v>262</v>
      </c>
      <c r="J41" s="41">
        <f>VLOOKUP(G41,'Species Data'!A$2:E$152,3,FALSE)</f>
        <v>160</v>
      </c>
      <c r="K41" s="46">
        <f>VLOOKUP(G41,'Species Data'!A$2:E$152,4,FALSE)</f>
        <v>198</v>
      </c>
      <c r="L41" s="46">
        <f>VLOOKUP(G41,'Species Data'!A$2:E$152,5,FALSE)</f>
        <v>200</v>
      </c>
      <c r="M41" s="49">
        <f t="shared" si="0"/>
        <v>32000</v>
      </c>
      <c r="N41" s="51">
        <f t="shared" si="1"/>
        <v>0</v>
      </c>
      <c r="O41" s="51">
        <f t="shared" si="2"/>
        <v>0</v>
      </c>
      <c r="P41" s="40">
        <f t="shared" si="3"/>
        <v>4870800000</v>
      </c>
      <c r="Q41" s="40" t="s">
        <v>137</v>
      </c>
      <c r="R41" s="56">
        <f>VLOOKUP(Q41,'Basic Moves'!B$2:H$43,3,FALSE)</f>
        <v>15</v>
      </c>
      <c r="S41" s="56">
        <f>IF(OR(VLOOKUP(Q41,'Basic Moves'!B$2:C$43,2,FALSE)=H41,VLOOKUP(Q41,'Basic Moves'!B$2:C$43,2,FALSE)=I41),1,0)</f>
        <v>1</v>
      </c>
      <c r="T41" s="56">
        <f>VLOOKUP(Q41,'Basic Moves'!B$2:H$43,5,FALSE)</f>
        <v>1450</v>
      </c>
      <c r="U41" s="56">
        <f>VLOOKUP(Q41,'Basic Moves'!B$2:H$43,7,FALSE)</f>
        <v>12</v>
      </c>
      <c r="V41" s="53" t="s">
        <v>493</v>
      </c>
      <c r="W41" s="40" t="s">
        <v>96</v>
      </c>
      <c r="X41" s="56">
        <f>VLOOKUP(W41,'Charged Moves'!B$2:I$96,3,FALSE)</f>
        <v>120</v>
      </c>
      <c r="Y41" s="56">
        <f>IF(OR(VLOOKUP(W41,'Charged Moves'!B$2:C$96,2,FALSE)=H41,VLOOKUP(W41,'Charged Moves'!B$2:C$96,2,FALSE)=I41),1,0)</f>
        <v>1</v>
      </c>
      <c r="Z41" s="56">
        <f>VLOOKUP(W41,'Charged Moves'!B$2:I$96,8,FALSE)*100</f>
        <v>5</v>
      </c>
      <c r="AA41" s="56">
        <f>VLOOKUP(W41,'Charged Moves'!B$2:I$96,6,FALSE)</f>
        <v>4900</v>
      </c>
      <c r="AB41" s="56">
        <f>VLOOKUP(W41,'Charged Moves'!B$2:J$96,9,FALSE)</f>
        <v>100</v>
      </c>
      <c r="AC41" s="56" t="s">
        <v>532</v>
      </c>
      <c r="AD41" s="56" t="s">
        <v>533</v>
      </c>
      <c r="AE41" s="56" t="s">
        <v>534</v>
      </c>
      <c r="AF41" t="s">
        <v>535</v>
      </c>
      <c r="AG41" t="s">
        <v>472</v>
      </c>
    </row>
    <row r="42" spans="1:33" ht="14.25" customHeight="1" x14ac:dyDescent="0.15">
      <c r="A42" s="30">
        <v>875</v>
      </c>
      <c r="B42" s="30">
        <v>1</v>
      </c>
      <c r="C42" s="32">
        <v>1</v>
      </c>
      <c r="D42" s="30">
        <v>5</v>
      </c>
      <c r="E42" s="34">
        <v>0.6688851913477537</v>
      </c>
      <c r="F42" s="41">
        <f>VLOOKUP(G42,'Species Data'!A$2:E$152,2,FALSE)</f>
        <v>149</v>
      </c>
      <c r="G42" s="41" t="s">
        <v>58</v>
      </c>
      <c r="H42" s="103" t="s">
        <v>226</v>
      </c>
      <c r="I42" s="104" t="s">
        <v>227</v>
      </c>
      <c r="J42" s="41">
        <f>VLOOKUP(G42,'Species Data'!A$2:E$152,3,FALSE)</f>
        <v>182</v>
      </c>
      <c r="K42" s="46">
        <f>VLOOKUP(G42,'Species Data'!A$2:E$152,4,FALSE)</f>
        <v>250</v>
      </c>
      <c r="L42" s="46">
        <f>VLOOKUP(G42,'Species Data'!A$2:E$152,5,FALSE)</f>
        <v>212</v>
      </c>
      <c r="M42" s="49">
        <f t="shared" si="0"/>
        <v>38584</v>
      </c>
      <c r="N42" s="51">
        <f t="shared" si="1"/>
        <v>0</v>
      </c>
      <c r="O42" s="51">
        <f t="shared" si="2"/>
        <v>0</v>
      </c>
      <c r="P42" s="40">
        <f t="shared" si="3"/>
        <v>4847115000</v>
      </c>
      <c r="Q42" s="40" t="s">
        <v>59</v>
      </c>
      <c r="R42" s="56">
        <f>VLOOKUP(Q42,'Basic Moves'!B$2:H$43,3,FALSE)</f>
        <v>6</v>
      </c>
      <c r="S42" s="56">
        <f>IF(OR(VLOOKUP(Q42,'Basic Moves'!B$2:C$43,2,FALSE)=H42,VLOOKUP(Q42,'Basic Moves'!B$2:C$43,2,FALSE)=I42),1,0)</f>
        <v>1</v>
      </c>
      <c r="T42" s="56">
        <f>VLOOKUP(Q42,'Basic Moves'!B$2:H$43,5,FALSE)</f>
        <v>500</v>
      </c>
      <c r="U42" s="56">
        <f>VLOOKUP(Q42,'Basic Moves'!B$2:H$43,7,FALSE)</f>
        <v>7</v>
      </c>
      <c r="V42" s="53" t="s">
        <v>367</v>
      </c>
      <c r="W42" s="40" t="s">
        <v>54</v>
      </c>
      <c r="X42" s="56">
        <f>VLOOKUP(W42,'Charged Moves'!B$2:I$96,3,FALSE)</f>
        <v>120</v>
      </c>
      <c r="Y42" s="56">
        <f>IF(OR(VLOOKUP(W42,'Charged Moves'!B$2:C$96,2,FALSE)=H42,VLOOKUP(W42,'Charged Moves'!B$2:C$96,2,FALSE)=I42),1,0)</f>
        <v>0</v>
      </c>
      <c r="Z42" s="56">
        <f>VLOOKUP(W42,'Charged Moves'!B$2:I$96,8,FALSE)*100</f>
        <v>5</v>
      </c>
      <c r="AA42" s="56">
        <f>VLOOKUP(W42,'Charged Moves'!B$2:I$96,6,FALSE)</f>
        <v>5000</v>
      </c>
      <c r="AB42" s="56">
        <f>VLOOKUP(W42,'Charged Moves'!B$2:J$96,9,FALSE)</f>
        <v>100</v>
      </c>
      <c r="AC42" s="56" t="s">
        <v>536</v>
      </c>
      <c r="AD42" s="56" t="s">
        <v>537</v>
      </c>
      <c r="AE42" s="56" t="s">
        <v>461</v>
      </c>
      <c r="AF42" t="s">
        <v>538</v>
      </c>
      <c r="AG42" t="s">
        <v>539</v>
      </c>
    </row>
    <row r="43" spans="1:33" ht="14.25" customHeight="1" x14ac:dyDescent="0.15">
      <c r="A43" s="30">
        <v>342</v>
      </c>
      <c r="B43" s="30">
        <v>3</v>
      </c>
      <c r="C43" s="32">
        <v>0.92123287671232879</v>
      </c>
      <c r="D43" s="30">
        <v>1</v>
      </c>
      <c r="E43" s="34">
        <v>1</v>
      </c>
      <c r="F43" s="41">
        <f>VLOOKUP(G43,'Species Data'!A$2:E$152,2,FALSE)</f>
        <v>59</v>
      </c>
      <c r="G43" s="41" t="s">
        <v>76</v>
      </c>
      <c r="H43" s="263" t="s">
        <v>249</v>
      </c>
      <c r="I43" s="452"/>
      <c r="J43" s="41">
        <f>VLOOKUP(G43,'Species Data'!A$2:E$152,3,FALSE)</f>
        <v>180</v>
      </c>
      <c r="K43" s="46">
        <f>VLOOKUP(G43,'Species Data'!A$2:E$152,4,FALSE)</f>
        <v>230</v>
      </c>
      <c r="L43" s="46">
        <f>VLOOKUP(G43,'Species Data'!A$2:E$152,5,FALSE)</f>
        <v>180</v>
      </c>
      <c r="M43" s="49">
        <f t="shared" si="0"/>
        <v>32400</v>
      </c>
      <c r="N43" s="51">
        <f t="shared" si="1"/>
        <v>0</v>
      </c>
      <c r="O43" s="51">
        <f t="shared" si="2"/>
        <v>0</v>
      </c>
      <c r="P43" s="40">
        <f t="shared" si="3"/>
        <v>4843800000</v>
      </c>
      <c r="Q43" s="40" t="s">
        <v>83</v>
      </c>
      <c r="R43" s="56">
        <f>VLOOKUP(Q43,'Basic Moves'!B$2:H$43,3,FALSE)</f>
        <v>10</v>
      </c>
      <c r="S43" s="56">
        <f>IF(OR(VLOOKUP(Q43,'Basic Moves'!B$2:C$43,2,FALSE)=H43,VLOOKUP(Q43,'Basic Moves'!B$2:C$43,2,FALSE)=I43),1,0)</f>
        <v>1</v>
      </c>
      <c r="T43" s="56">
        <f>VLOOKUP(Q43,'Basic Moves'!B$2:H$43,5,FALSE)</f>
        <v>840</v>
      </c>
      <c r="U43" s="56">
        <f>VLOOKUP(Q43,'Basic Moves'!B$2:H$43,7,FALSE)</f>
        <v>8</v>
      </c>
      <c r="V43" s="53" t="s">
        <v>540</v>
      </c>
      <c r="W43" s="40" t="s">
        <v>114</v>
      </c>
      <c r="X43" s="56">
        <f>VLOOKUP(W43,'Charged Moves'!B$2:I$96,3,FALSE)</f>
        <v>55</v>
      </c>
      <c r="Y43" s="56">
        <f>IF(OR(VLOOKUP(W43,'Charged Moves'!B$2:C$96,2,FALSE)=H43,VLOOKUP(W43,'Charged Moves'!B$2:C$96,2,FALSE)=I43),1,0)</f>
        <v>1</v>
      </c>
      <c r="Z43" s="56">
        <f>VLOOKUP(W43,'Charged Moves'!B$2:I$96,8,FALSE)*100</f>
        <v>5</v>
      </c>
      <c r="AA43" s="56">
        <f>VLOOKUP(W43,'Charged Moves'!B$2:I$96,6,FALSE)</f>
        <v>2900</v>
      </c>
      <c r="AB43" s="56">
        <f>VLOOKUP(W43,'Charged Moves'!B$2:J$96,9,FALSE)</f>
        <v>50</v>
      </c>
      <c r="AC43" s="56" t="s">
        <v>511</v>
      </c>
      <c r="AD43" s="56" t="s">
        <v>446</v>
      </c>
      <c r="AE43" s="56" t="s">
        <v>541</v>
      </c>
      <c r="AF43" t="s">
        <v>542</v>
      </c>
      <c r="AG43" t="s">
        <v>543</v>
      </c>
    </row>
    <row r="44" spans="1:33" ht="14.25" customHeight="1" x14ac:dyDescent="0.15">
      <c r="A44" s="30">
        <v>251</v>
      </c>
      <c r="B44" s="30">
        <v>3</v>
      </c>
      <c r="C44" s="32">
        <v>0.95220588235294112</v>
      </c>
      <c r="D44" s="30">
        <v>1</v>
      </c>
      <c r="E44" s="34">
        <v>1</v>
      </c>
      <c r="F44" s="41">
        <f>VLOOKUP(G44,'Species Data'!A$2:E$152,2,FALSE)</f>
        <v>45</v>
      </c>
      <c r="G44" s="41" t="s">
        <v>95</v>
      </c>
      <c r="H44" s="252" t="s">
        <v>253</v>
      </c>
      <c r="I44" s="362" t="s">
        <v>262</v>
      </c>
      <c r="J44" s="41">
        <f>VLOOKUP(G44,'Species Data'!A$2:E$152,3,FALSE)</f>
        <v>150</v>
      </c>
      <c r="K44" s="46">
        <f>VLOOKUP(G44,'Species Data'!A$2:E$152,4,FALSE)</f>
        <v>202</v>
      </c>
      <c r="L44" s="46">
        <f>VLOOKUP(G44,'Species Data'!A$2:E$152,5,FALSE)</f>
        <v>190</v>
      </c>
      <c r="M44" s="49">
        <f t="shared" si="0"/>
        <v>28500</v>
      </c>
      <c r="N44" s="51">
        <f t="shared" si="1"/>
        <v>0</v>
      </c>
      <c r="O44" s="51">
        <f t="shared" si="2"/>
        <v>0</v>
      </c>
      <c r="P44" s="40">
        <f t="shared" si="3"/>
        <v>4821487500</v>
      </c>
      <c r="Q44" s="40" t="s">
        <v>137</v>
      </c>
      <c r="R44" s="56">
        <f>VLOOKUP(Q44,'Basic Moves'!B$2:H$43,3,FALSE)</f>
        <v>15</v>
      </c>
      <c r="S44" s="56">
        <f>IF(OR(VLOOKUP(Q44,'Basic Moves'!B$2:C$43,2,FALSE)=H44,VLOOKUP(Q44,'Basic Moves'!B$2:C$43,2,FALSE)=I44),1,0)</f>
        <v>1</v>
      </c>
      <c r="T44" s="56">
        <f>VLOOKUP(Q44,'Basic Moves'!B$2:H$43,5,FALSE)</f>
        <v>1450</v>
      </c>
      <c r="U44" s="56">
        <f>VLOOKUP(Q44,'Basic Moves'!B$2:H$43,7,FALSE)</f>
        <v>12</v>
      </c>
      <c r="V44" s="53" t="s">
        <v>493</v>
      </c>
      <c r="W44" s="40" t="s">
        <v>260</v>
      </c>
      <c r="X44" s="56">
        <f>VLOOKUP(W44,'Charged Moves'!B$2:I$96,3,FALSE)</f>
        <v>65</v>
      </c>
      <c r="Y44" s="56">
        <f>IF(OR(VLOOKUP(W44,'Charged Moves'!B$2:C$96,2,FALSE)=H44,VLOOKUP(W44,'Charged Moves'!B$2:C$96,2,FALSE)=I44),1,0)</f>
        <v>1</v>
      </c>
      <c r="Z44" s="56">
        <f>VLOOKUP(W44,'Charged Moves'!B$2:I$96,8,FALSE)*100</f>
        <v>5</v>
      </c>
      <c r="AA44" s="56">
        <f>VLOOKUP(W44,'Charged Moves'!B$2:I$96,6,FALSE)</f>
        <v>3200</v>
      </c>
      <c r="AB44" s="56">
        <f>VLOOKUP(W44,'Charged Moves'!B$2:J$96,9,FALSE)</f>
        <v>50</v>
      </c>
      <c r="AC44" s="56" t="s">
        <v>371</v>
      </c>
      <c r="AD44" s="56" t="s">
        <v>494</v>
      </c>
      <c r="AE44" s="56" t="s">
        <v>495</v>
      </c>
      <c r="AF44" t="s">
        <v>496</v>
      </c>
      <c r="AG44" t="s">
        <v>375</v>
      </c>
    </row>
    <row r="45" spans="1:33" ht="14.25" customHeight="1" x14ac:dyDescent="0.15">
      <c r="A45" s="30">
        <v>866</v>
      </c>
      <c r="B45" s="30">
        <v>3</v>
      </c>
      <c r="C45" s="32">
        <v>0.921875</v>
      </c>
      <c r="D45" s="30">
        <v>3</v>
      </c>
      <c r="E45" s="34">
        <v>0.82568807339449546</v>
      </c>
      <c r="F45" s="41">
        <f>VLOOKUP(G45,'Species Data'!A$2:E$152,2,FALSE)</f>
        <v>146</v>
      </c>
      <c r="G45" s="41" t="s">
        <v>107</v>
      </c>
      <c r="H45" s="263" t="s">
        <v>249</v>
      </c>
      <c r="I45" s="104" t="s">
        <v>227</v>
      </c>
      <c r="J45" s="41">
        <f>VLOOKUP(G45,'Species Data'!A$2:E$152,3,FALSE)</f>
        <v>180</v>
      </c>
      <c r="K45" s="46">
        <f>VLOOKUP(G45,'Species Data'!A$2:E$152,4,FALSE)</f>
        <v>242</v>
      </c>
      <c r="L45" s="46">
        <f>VLOOKUP(G45,'Species Data'!A$2:E$152,5,FALSE)</f>
        <v>194</v>
      </c>
      <c r="M45" s="49">
        <f t="shared" si="0"/>
        <v>34920</v>
      </c>
      <c r="N45" s="51">
        <f t="shared" si="1"/>
        <v>0</v>
      </c>
      <c r="O45" s="51">
        <f t="shared" si="2"/>
        <v>0</v>
      </c>
      <c r="P45" s="40">
        <f t="shared" si="3"/>
        <v>4753485000</v>
      </c>
      <c r="Q45" s="40" t="s">
        <v>108</v>
      </c>
      <c r="R45" s="56">
        <f>VLOOKUP(Q45,'Basic Moves'!B$2:H$43,3,FALSE)</f>
        <v>10</v>
      </c>
      <c r="S45" s="56">
        <f>IF(OR(VLOOKUP(Q45,'Basic Moves'!B$2:C$43,2,FALSE)=H45,VLOOKUP(Q45,'Basic Moves'!B$2:C$43,2,FALSE)=I45),1,0)</f>
        <v>1</v>
      </c>
      <c r="T45" s="56">
        <f>VLOOKUP(Q45,'Basic Moves'!B$2:H$43,5,FALSE)</f>
        <v>1050</v>
      </c>
      <c r="U45" s="56">
        <f>VLOOKUP(Q45,'Basic Moves'!B$2:H$43,7,FALSE)</f>
        <v>10</v>
      </c>
      <c r="V45" s="53" t="s">
        <v>445</v>
      </c>
      <c r="W45" s="40" t="s">
        <v>180</v>
      </c>
      <c r="X45" s="56">
        <f>VLOOKUP(W45,'Charged Moves'!B$2:I$96,3,FALSE)</f>
        <v>80</v>
      </c>
      <c r="Y45" s="56">
        <f>IF(OR(VLOOKUP(W45,'Charged Moves'!B$2:C$96,2,FALSE)=H45,VLOOKUP(W45,'Charged Moves'!B$2:C$96,2,FALSE)=I45),1,0)</f>
        <v>1</v>
      </c>
      <c r="Z45" s="56">
        <f>VLOOKUP(W45,'Charged Moves'!B$2:I$96,8,FALSE)*100</f>
        <v>5</v>
      </c>
      <c r="AA45" s="56">
        <f>VLOOKUP(W45,'Charged Moves'!B$2:I$96,6,FALSE)</f>
        <v>3800</v>
      </c>
      <c r="AB45" s="56">
        <f>VLOOKUP(W45,'Charged Moves'!B$2:J$96,9,FALSE)</f>
        <v>100</v>
      </c>
      <c r="AC45" s="56" t="s">
        <v>544</v>
      </c>
      <c r="AD45" s="56" t="s">
        <v>545</v>
      </c>
      <c r="AE45" s="56" t="s">
        <v>546</v>
      </c>
      <c r="AF45" t="s">
        <v>547</v>
      </c>
      <c r="AG45" t="s">
        <v>548</v>
      </c>
    </row>
    <row r="46" spans="1:33" ht="14.25" customHeight="1" x14ac:dyDescent="0.15">
      <c r="A46" s="30">
        <v>341</v>
      </c>
      <c r="B46" s="30">
        <v>1</v>
      </c>
      <c r="C46" s="32">
        <v>1</v>
      </c>
      <c r="D46" s="30">
        <v>2</v>
      </c>
      <c r="E46" s="34">
        <v>0.98076923076923073</v>
      </c>
      <c r="F46" s="41">
        <f>VLOOKUP(G46,'Species Data'!A$2:E$152,2,FALSE)</f>
        <v>59</v>
      </c>
      <c r="G46" s="41" t="s">
        <v>76</v>
      </c>
      <c r="H46" s="263" t="s">
        <v>249</v>
      </c>
      <c r="I46" s="452"/>
      <c r="J46" s="41">
        <f>VLOOKUP(G46,'Species Data'!A$2:E$152,3,FALSE)</f>
        <v>180</v>
      </c>
      <c r="K46" s="46">
        <f>VLOOKUP(G46,'Species Data'!A$2:E$152,4,FALSE)</f>
        <v>230</v>
      </c>
      <c r="L46" s="46">
        <f>VLOOKUP(G46,'Species Data'!A$2:E$152,5,FALSE)</f>
        <v>180</v>
      </c>
      <c r="M46" s="49">
        <f t="shared" si="0"/>
        <v>32400</v>
      </c>
      <c r="N46" s="51">
        <f t="shared" si="1"/>
        <v>0</v>
      </c>
      <c r="O46" s="51">
        <f t="shared" si="2"/>
        <v>0</v>
      </c>
      <c r="P46" s="40">
        <f t="shared" si="3"/>
        <v>4750650000</v>
      </c>
      <c r="Q46" s="40" t="s">
        <v>83</v>
      </c>
      <c r="R46" s="56">
        <f>VLOOKUP(Q46,'Basic Moves'!B$2:H$43,3,FALSE)</f>
        <v>10</v>
      </c>
      <c r="S46" s="56">
        <f>IF(OR(VLOOKUP(Q46,'Basic Moves'!B$2:C$43,2,FALSE)=H46,VLOOKUP(Q46,'Basic Moves'!B$2:C$43,2,FALSE)=I46),1,0)</f>
        <v>1</v>
      </c>
      <c r="T46" s="56">
        <f>VLOOKUP(Q46,'Basic Moves'!B$2:H$43,5,FALSE)</f>
        <v>840</v>
      </c>
      <c r="U46" s="56">
        <f>VLOOKUP(Q46,'Basic Moves'!B$2:H$43,7,FALSE)</f>
        <v>8</v>
      </c>
      <c r="V46" s="53" t="s">
        <v>540</v>
      </c>
      <c r="W46" s="40" t="s">
        <v>85</v>
      </c>
      <c r="X46" s="56">
        <f>VLOOKUP(W46,'Charged Moves'!B$2:I$96,3,FALSE)</f>
        <v>100</v>
      </c>
      <c r="Y46" s="56">
        <f>IF(OR(VLOOKUP(W46,'Charged Moves'!B$2:C$96,2,FALSE)=H46,VLOOKUP(W46,'Charged Moves'!B$2:C$96,2,FALSE)=I46),1,0)</f>
        <v>1</v>
      </c>
      <c r="Z46" s="56">
        <f>VLOOKUP(W46,'Charged Moves'!B$2:I$96,8,FALSE)*100</f>
        <v>5</v>
      </c>
      <c r="AA46" s="56">
        <f>VLOOKUP(W46,'Charged Moves'!B$2:I$96,6,FALSE)</f>
        <v>4100</v>
      </c>
      <c r="AB46" s="56">
        <f>VLOOKUP(W46,'Charged Moves'!B$2:J$96,9,FALSE)</f>
        <v>100</v>
      </c>
      <c r="AC46" s="56" t="s">
        <v>549</v>
      </c>
      <c r="AD46" s="56" t="s">
        <v>550</v>
      </c>
      <c r="AE46" s="56" t="s">
        <v>551</v>
      </c>
      <c r="AF46" t="s">
        <v>552</v>
      </c>
      <c r="AG46" t="s">
        <v>553</v>
      </c>
    </row>
    <row r="47" spans="1:33" ht="14.25" customHeight="1" x14ac:dyDescent="0.15">
      <c r="A47" s="30">
        <v>876</v>
      </c>
      <c r="B47" s="30">
        <v>3</v>
      </c>
      <c r="C47" s="32">
        <v>0.98368794326241138</v>
      </c>
      <c r="D47" s="30">
        <v>6</v>
      </c>
      <c r="E47" s="34">
        <v>0.65058236272878534</v>
      </c>
      <c r="F47" s="41">
        <f>VLOOKUP(G47,'Species Data'!A$2:E$152,2,FALSE)</f>
        <v>149</v>
      </c>
      <c r="G47" s="41" t="s">
        <v>58</v>
      </c>
      <c r="H47" s="103" t="s">
        <v>226</v>
      </c>
      <c r="I47" s="104" t="s">
        <v>227</v>
      </c>
      <c r="J47" s="41">
        <f>VLOOKUP(G47,'Species Data'!A$2:E$152,3,FALSE)</f>
        <v>182</v>
      </c>
      <c r="K47" s="46">
        <f>VLOOKUP(G47,'Species Data'!A$2:E$152,4,FALSE)</f>
        <v>250</v>
      </c>
      <c r="L47" s="46">
        <f>VLOOKUP(G47,'Species Data'!A$2:E$152,5,FALSE)</f>
        <v>212</v>
      </c>
      <c r="M47" s="49">
        <f t="shared" si="0"/>
        <v>38584</v>
      </c>
      <c r="N47" s="51">
        <f t="shared" si="1"/>
        <v>0</v>
      </c>
      <c r="O47" s="51">
        <f t="shared" si="2"/>
        <v>0</v>
      </c>
      <c r="P47" s="40">
        <f t="shared" si="3"/>
        <v>4714482500</v>
      </c>
      <c r="Q47" s="40" t="s">
        <v>59</v>
      </c>
      <c r="R47" s="56">
        <f>VLOOKUP(Q47,'Basic Moves'!B$2:H$43,3,FALSE)</f>
        <v>6</v>
      </c>
      <c r="S47" s="56">
        <f>IF(OR(VLOOKUP(Q47,'Basic Moves'!B$2:C$43,2,FALSE)=H47,VLOOKUP(Q47,'Basic Moves'!B$2:C$43,2,FALSE)=I47),1,0)</f>
        <v>1</v>
      </c>
      <c r="T47" s="56">
        <f>VLOOKUP(Q47,'Basic Moves'!B$2:H$43,5,FALSE)</f>
        <v>500</v>
      </c>
      <c r="U47" s="56">
        <f>VLOOKUP(Q47,'Basic Moves'!B$2:H$43,7,FALSE)</f>
        <v>7</v>
      </c>
      <c r="V47" s="53" t="s">
        <v>367</v>
      </c>
      <c r="W47" s="40" t="s">
        <v>66</v>
      </c>
      <c r="X47" s="56">
        <f>VLOOKUP(W47,'Charged Moves'!B$2:I$96,3,FALSE)</f>
        <v>35</v>
      </c>
      <c r="Y47" s="56">
        <f>IF(OR(VLOOKUP(W47,'Charged Moves'!B$2:C$96,2,FALSE)=H47,VLOOKUP(W47,'Charged Moves'!B$2:C$96,2,FALSE)=I47),1,0)</f>
        <v>1</v>
      </c>
      <c r="Z47" s="56">
        <f>VLOOKUP(W47,'Charged Moves'!B$2:I$96,8,FALSE)*100</f>
        <v>25</v>
      </c>
      <c r="AA47" s="56">
        <f>VLOOKUP(W47,'Charged Moves'!B$2:I$96,6,FALSE)</f>
        <v>1500</v>
      </c>
      <c r="AB47" s="56">
        <f>VLOOKUP(W47,'Charged Moves'!B$2:J$96,9,FALSE)</f>
        <v>50</v>
      </c>
      <c r="AC47" s="56" t="s">
        <v>554</v>
      </c>
      <c r="AD47" s="56" t="s">
        <v>555</v>
      </c>
      <c r="AE47" s="56" t="s">
        <v>556</v>
      </c>
      <c r="AF47" t="s">
        <v>557</v>
      </c>
      <c r="AG47" t="s">
        <v>558</v>
      </c>
    </row>
    <row r="48" spans="1:33" ht="14.25" customHeight="1" x14ac:dyDescent="0.15">
      <c r="A48" s="30">
        <v>893</v>
      </c>
      <c r="B48" s="30">
        <v>1</v>
      </c>
      <c r="C48" s="32">
        <v>1</v>
      </c>
      <c r="D48" s="30">
        <v>2</v>
      </c>
      <c r="E48" s="34">
        <v>0.94541910331384016</v>
      </c>
      <c r="F48" s="41">
        <f>VLOOKUP(G48,'Species Data'!A$2:E$152,2,FALSE)</f>
        <v>151</v>
      </c>
      <c r="G48" s="41" t="s">
        <v>155</v>
      </c>
      <c r="H48" s="42" t="s">
        <v>56</v>
      </c>
      <c r="I48" s="43"/>
      <c r="J48" s="41">
        <f>VLOOKUP(G48,'Species Data'!A$2:E$152,3,FALSE)</f>
        <v>200</v>
      </c>
      <c r="K48" s="46">
        <f>VLOOKUP(G48,'Species Data'!A$2:E$152,4,FALSE)</f>
        <v>220</v>
      </c>
      <c r="L48" s="46">
        <f>VLOOKUP(G48,'Species Data'!A$2:E$152,5,FALSE)</f>
        <v>220</v>
      </c>
      <c r="M48" s="49">
        <f t="shared" si="0"/>
        <v>44000</v>
      </c>
      <c r="N48" s="51">
        <f t="shared" si="1"/>
        <v>0</v>
      </c>
      <c r="O48" s="51">
        <f t="shared" si="2"/>
        <v>0</v>
      </c>
      <c r="P48" s="40">
        <f t="shared" si="3"/>
        <v>4694800000</v>
      </c>
      <c r="Q48" s="40" t="s">
        <v>156</v>
      </c>
      <c r="R48" s="56">
        <f>VLOOKUP(Q48,'Basic Moves'!B$2:H$43,3,FALSE)</f>
        <v>7</v>
      </c>
      <c r="S48" s="56">
        <f>IF(OR(VLOOKUP(Q48,'Basic Moves'!B$2:C$43,2,FALSE)=H48,VLOOKUP(Q48,'Basic Moves'!B$2:C$43,2,FALSE)=I48),1,0)</f>
        <v>0</v>
      </c>
      <c r="T48" s="56">
        <f>VLOOKUP(Q48,'Basic Moves'!B$2:H$43,5,FALSE)</f>
        <v>540</v>
      </c>
      <c r="U48" s="56">
        <f>VLOOKUP(Q48,'Basic Moves'!B$2:H$43,7,FALSE)</f>
        <v>7</v>
      </c>
      <c r="V48" s="53" t="s">
        <v>520</v>
      </c>
      <c r="W48" s="77" t="s">
        <v>96</v>
      </c>
      <c r="X48" s="56">
        <f>VLOOKUP(W48,'Charged Moves'!B$2:I$96,3,FALSE)</f>
        <v>120</v>
      </c>
      <c r="Y48" s="56">
        <f>IF(OR(VLOOKUP(W48,'Charged Moves'!B$2:C$96,2,FALSE)=H48,VLOOKUP(W48,'Charged Moves'!B$2:C$96,2,FALSE)=I48),1,0)</f>
        <v>0</v>
      </c>
      <c r="Z48" s="56">
        <f>VLOOKUP(W48,'Charged Moves'!B$2:I$96,8,FALSE)*100</f>
        <v>5</v>
      </c>
      <c r="AA48" s="56">
        <f>VLOOKUP(W48,'Charged Moves'!B$2:I$96,6,FALSE)</f>
        <v>4900</v>
      </c>
      <c r="AB48" s="56">
        <f>VLOOKUP(W48,'Charged Moves'!B$2:J$96,9,FALSE)</f>
        <v>100</v>
      </c>
      <c r="AC48" s="56" t="s">
        <v>544</v>
      </c>
      <c r="AD48" s="56" t="s">
        <v>395</v>
      </c>
      <c r="AE48" s="56" t="s">
        <v>559</v>
      </c>
      <c r="AF48" t="s">
        <v>560</v>
      </c>
      <c r="AG48" t="s">
        <v>561</v>
      </c>
    </row>
    <row r="49" spans="1:33" ht="14.25" customHeight="1" x14ac:dyDescent="0.15">
      <c r="A49" s="30">
        <v>895</v>
      </c>
      <c r="B49" s="30">
        <v>3</v>
      </c>
      <c r="C49" s="32">
        <v>0.99148936170212765</v>
      </c>
      <c r="D49" s="30">
        <v>2</v>
      </c>
      <c r="E49" s="34">
        <v>0.94541910331384016</v>
      </c>
      <c r="F49" s="41">
        <f>VLOOKUP(G49,'Species Data'!A$2:E$152,2,FALSE)</f>
        <v>151</v>
      </c>
      <c r="G49" s="41" t="s">
        <v>155</v>
      </c>
      <c r="H49" s="42" t="s">
        <v>56</v>
      </c>
      <c r="I49" s="43"/>
      <c r="J49" s="41">
        <f>VLOOKUP(G49,'Species Data'!A$2:E$152,3,FALSE)</f>
        <v>200</v>
      </c>
      <c r="K49" s="46">
        <f>VLOOKUP(G49,'Species Data'!A$2:E$152,4,FALSE)</f>
        <v>220</v>
      </c>
      <c r="L49" s="46">
        <f>VLOOKUP(G49,'Species Data'!A$2:E$152,5,FALSE)</f>
        <v>220</v>
      </c>
      <c r="M49" s="49">
        <f t="shared" si="0"/>
        <v>44000</v>
      </c>
      <c r="N49" s="51">
        <f t="shared" si="1"/>
        <v>0</v>
      </c>
      <c r="O49" s="51">
        <f t="shared" si="2"/>
        <v>0</v>
      </c>
      <c r="P49" s="40">
        <f t="shared" si="3"/>
        <v>4694800000</v>
      </c>
      <c r="Q49" s="40" t="s">
        <v>156</v>
      </c>
      <c r="R49" s="56">
        <f>VLOOKUP(Q49,'Basic Moves'!B$2:H$43,3,FALSE)</f>
        <v>7</v>
      </c>
      <c r="S49" s="56">
        <f>IF(OR(VLOOKUP(Q49,'Basic Moves'!B$2:C$43,2,FALSE)=H49,VLOOKUP(Q49,'Basic Moves'!B$2:C$43,2,FALSE)=I49),1,0)</f>
        <v>0</v>
      </c>
      <c r="T49" s="56">
        <f>VLOOKUP(Q49,'Basic Moves'!B$2:H$43,5,FALSE)</f>
        <v>540</v>
      </c>
      <c r="U49" s="56">
        <f>VLOOKUP(Q49,'Basic Moves'!B$2:H$43,7,FALSE)</f>
        <v>7</v>
      </c>
      <c r="V49" s="53" t="s">
        <v>520</v>
      </c>
      <c r="W49" s="77" t="s">
        <v>54</v>
      </c>
      <c r="X49" s="56">
        <f>VLOOKUP(W49,'Charged Moves'!B$2:I$96,3,FALSE)</f>
        <v>120</v>
      </c>
      <c r="Y49" s="56">
        <f>IF(OR(VLOOKUP(W49,'Charged Moves'!B$2:C$96,2,FALSE)=H49,VLOOKUP(W49,'Charged Moves'!B$2:C$96,2,FALSE)=I49),1,0)</f>
        <v>0</v>
      </c>
      <c r="Z49" s="56">
        <f>VLOOKUP(W49,'Charged Moves'!B$2:I$96,8,FALSE)*100</f>
        <v>5</v>
      </c>
      <c r="AA49" s="56">
        <f>VLOOKUP(W49,'Charged Moves'!B$2:I$96,6,FALSE)</f>
        <v>5000</v>
      </c>
      <c r="AB49" s="56">
        <f>VLOOKUP(W49,'Charged Moves'!B$2:J$96,9,FALSE)</f>
        <v>100</v>
      </c>
      <c r="AC49" s="56" t="s">
        <v>544</v>
      </c>
      <c r="AD49" s="56" t="s">
        <v>562</v>
      </c>
      <c r="AE49" s="56" t="s">
        <v>563</v>
      </c>
      <c r="AF49" t="s">
        <v>564</v>
      </c>
      <c r="AG49" t="s">
        <v>561</v>
      </c>
    </row>
    <row r="50" spans="1:33" ht="14.25" customHeight="1" x14ac:dyDescent="0.15">
      <c r="A50" s="30">
        <v>533</v>
      </c>
      <c r="B50" s="30">
        <v>4</v>
      </c>
      <c r="C50" s="32">
        <v>0.87222647283856158</v>
      </c>
      <c r="D50" s="30">
        <v>1</v>
      </c>
      <c r="E50" s="34">
        <v>1</v>
      </c>
      <c r="F50" s="41">
        <f>VLOOKUP(G50,'Species Data'!A$2:E$152,2,FALSE)</f>
        <v>89</v>
      </c>
      <c r="G50" s="41" t="s">
        <v>152</v>
      </c>
      <c r="H50" s="362" t="s">
        <v>262</v>
      </c>
      <c r="I50" s="511"/>
      <c r="J50" s="41">
        <f>VLOOKUP(G50,'Species Data'!A$2:E$152,3,FALSE)</f>
        <v>210</v>
      </c>
      <c r="K50" s="46">
        <f>VLOOKUP(G50,'Species Data'!A$2:E$152,4,FALSE)</f>
        <v>180</v>
      </c>
      <c r="L50" s="46">
        <f>VLOOKUP(G50,'Species Data'!A$2:E$152,5,FALSE)</f>
        <v>188</v>
      </c>
      <c r="M50" s="49">
        <f t="shared" si="0"/>
        <v>39480</v>
      </c>
      <c r="N50" s="51">
        <f t="shared" si="1"/>
        <v>0</v>
      </c>
      <c r="O50" s="51">
        <f t="shared" si="2"/>
        <v>0</v>
      </c>
      <c r="P50" s="40">
        <f t="shared" si="3"/>
        <v>4690224000</v>
      </c>
      <c r="Q50" s="40" t="s">
        <v>160</v>
      </c>
      <c r="R50" s="56">
        <f>VLOOKUP(Q50,'Basic Moves'!B$2:H$43,3,FALSE)</f>
        <v>12</v>
      </c>
      <c r="S50" s="56">
        <f>IF(OR(VLOOKUP(Q50,'Basic Moves'!B$2:C$43,2,FALSE)=H50,VLOOKUP(Q50,'Basic Moves'!B$2:C$43,2,FALSE)=I50),1,0)</f>
        <v>1</v>
      </c>
      <c r="T50" s="56">
        <f>VLOOKUP(Q50,'Basic Moves'!B$2:H$43,5,FALSE)</f>
        <v>1050</v>
      </c>
      <c r="U50" s="56">
        <f>VLOOKUP(Q50,'Basic Moves'!B$2:H$43,7,FALSE)</f>
        <v>10</v>
      </c>
      <c r="V50" s="53" t="s">
        <v>483</v>
      </c>
      <c r="W50" s="40" t="s">
        <v>281</v>
      </c>
      <c r="X50" s="56">
        <f>VLOOKUP(W50,'Charged Moves'!B$2:I$96,3,FALSE)</f>
        <v>45</v>
      </c>
      <c r="Y50" s="56">
        <f>IF(OR(VLOOKUP(W50,'Charged Moves'!B$2:C$96,2,FALSE)=H50,VLOOKUP(W50,'Charged Moves'!B$2:C$96,2,FALSE)=I50),1,0)</f>
        <v>0</v>
      </c>
      <c r="Z50" s="56">
        <f>VLOOKUP(W50,'Charged Moves'!B$2:I$96,8,FALSE)*100</f>
        <v>5</v>
      </c>
      <c r="AA50" s="56">
        <f>VLOOKUP(W50,'Charged Moves'!B$2:I$96,6,FALSE)</f>
        <v>3500</v>
      </c>
      <c r="AB50" s="56">
        <f>VLOOKUP(W50,'Charged Moves'!B$2:J$96,9,FALSE)</f>
        <v>33</v>
      </c>
      <c r="AC50" s="56" t="s">
        <v>565</v>
      </c>
      <c r="AD50" s="56" t="s">
        <v>566</v>
      </c>
      <c r="AE50" s="56" t="s">
        <v>567</v>
      </c>
      <c r="AF50" t="s">
        <v>568</v>
      </c>
      <c r="AG50" t="s">
        <v>569</v>
      </c>
    </row>
    <row r="51" spans="1:33" ht="14.25" customHeight="1" x14ac:dyDescent="0.15">
      <c r="A51" s="30">
        <v>889</v>
      </c>
      <c r="B51" s="30">
        <v>10</v>
      </c>
      <c r="C51" s="32">
        <v>0.8741641337386018</v>
      </c>
      <c r="D51" s="30">
        <v>4</v>
      </c>
      <c r="E51" s="34">
        <v>0.94346978557504868</v>
      </c>
      <c r="F51" s="41">
        <f>VLOOKUP(G51,'Species Data'!A$2:E$152,2,FALSE)</f>
        <v>151</v>
      </c>
      <c r="G51" s="41" t="s">
        <v>155</v>
      </c>
      <c r="H51" s="42" t="s">
        <v>56</v>
      </c>
      <c r="I51" s="43"/>
      <c r="J51" s="41">
        <f>VLOOKUP(G51,'Species Data'!A$2:E$152,3,FALSE)</f>
        <v>200</v>
      </c>
      <c r="K51" s="46">
        <f>VLOOKUP(G51,'Species Data'!A$2:E$152,4,FALSE)</f>
        <v>220</v>
      </c>
      <c r="L51" s="46">
        <f>VLOOKUP(G51,'Species Data'!A$2:E$152,5,FALSE)</f>
        <v>220</v>
      </c>
      <c r="M51" s="49">
        <f t="shared" si="0"/>
        <v>44000</v>
      </c>
      <c r="N51" s="51">
        <f t="shared" si="1"/>
        <v>0</v>
      </c>
      <c r="O51" s="51">
        <f t="shared" si="2"/>
        <v>0</v>
      </c>
      <c r="P51" s="40">
        <f t="shared" si="3"/>
        <v>4685120000</v>
      </c>
      <c r="Q51" s="40" t="s">
        <v>156</v>
      </c>
      <c r="R51" s="56">
        <f>VLOOKUP(Q51,'Basic Moves'!B$2:H$43,3,FALSE)</f>
        <v>7</v>
      </c>
      <c r="S51" s="56">
        <f>IF(OR(VLOOKUP(Q51,'Basic Moves'!B$2:C$43,2,FALSE)=H51,VLOOKUP(Q51,'Basic Moves'!B$2:C$43,2,FALSE)=I51),1,0)</f>
        <v>0</v>
      </c>
      <c r="T51" s="56">
        <f>VLOOKUP(Q51,'Basic Moves'!B$2:H$43,5,FALSE)</f>
        <v>540</v>
      </c>
      <c r="U51" s="56">
        <f>VLOOKUP(Q51,'Basic Moves'!B$2:H$43,7,FALSE)</f>
        <v>7</v>
      </c>
      <c r="V51" s="53" t="s">
        <v>520</v>
      </c>
      <c r="W51" s="77" t="s">
        <v>60</v>
      </c>
      <c r="X51" s="56">
        <f>VLOOKUP(W51,'Charged Moves'!B$2:I$96,3,FALSE)</f>
        <v>65</v>
      </c>
      <c r="Y51" s="56">
        <f>IF(OR(VLOOKUP(W51,'Charged Moves'!B$2:C$96,2,FALSE)=H51,VLOOKUP(W51,'Charged Moves'!B$2:C$96,2,FALSE)=I51),1,0)</f>
        <v>0</v>
      </c>
      <c r="Z51" s="56">
        <f>VLOOKUP(W51,'Charged Moves'!B$2:I$96,8,FALSE)*100</f>
        <v>5</v>
      </c>
      <c r="AA51" s="56">
        <f>VLOOKUP(W51,'Charged Moves'!B$2:I$96,6,FALSE)</f>
        <v>3600</v>
      </c>
      <c r="AB51" s="56">
        <f>VLOOKUP(W51,'Charged Moves'!B$2:J$96,9,FALSE)</f>
        <v>50</v>
      </c>
      <c r="AC51" s="56" t="s">
        <v>570</v>
      </c>
      <c r="AD51" s="56" t="s">
        <v>571</v>
      </c>
      <c r="AE51" s="56" t="s">
        <v>572</v>
      </c>
      <c r="AF51" t="s">
        <v>573</v>
      </c>
      <c r="AG51" t="s">
        <v>574</v>
      </c>
    </row>
    <row r="52" spans="1:33" ht="14.25" customHeight="1" x14ac:dyDescent="0.15">
      <c r="A52" s="30">
        <v>587</v>
      </c>
      <c r="B52" s="30">
        <v>2</v>
      </c>
      <c r="C52" s="32">
        <v>0.94563552833078102</v>
      </c>
      <c r="D52" s="30">
        <v>1</v>
      </c>
      <c r="E52" s="34">
        <v>1</v>
      </c>
      <c r="F52" s="41">
        <f>VLOOKUP(G52,'Species Data'!A$2:E$152,2,FALSE)</f>
        <v>97</v>
      </c>
      <c r="G52" s="41" t="s">
        <v>167</v>
      </c>
      <c r="H52" s="42" t="s">
        <v>56</v>
      </c>
      <c r="I52" s="43"/>
      <c r="J52" s="41">
        <f>VLOOKUP(G52,'Species Data'!A$2:E$152,3,FALSE)</f>
        <v>170</v>
      </c>
      <c r="K52" s="46">
        <f>VLOOKUP(G52,'Species Data'!A$2:E$152,4,FALSE)</f>
        <v>162</v>
      </c>
      <c r="L52" s="46">
        <f>VLOOKUP(G52,'Species Data'!A$2:E$152,5,FALSE)</f>
        <v>196</v>
      </c>
      <c r="M52" s="49">
        <f t="shared" si="0"/>
        <v>33320</v>
      </c>
      <c r="N52" s="51">
        <f t="shared" si="1"/>
        <v>0</v>
      </c>
      <c r="O52" s="51">
        <f t="shared" si="2"/>
        <v>0</v>
      </c>
      <c r="P52" s="40">
        <f t="shared" si="3"/>
        <v>4453218000</v>
      </c>
      <c r="Q52" s="40" t="s">
        <v>62</v>
      </c>
      <c r="R52" s="56">
        <f>VLOOKUP(Q52,'Basic Moves'!B$2:H$43,3,FALSE)</f>
        <v>15</v>
      </c>
      <c r="S52" s="56">
        <f>IF(OR(VLOOKUP(Q52,'Basic Moves'!B$2:C$43,2,FALSE)=H52,VLOOKUP(Q52,'Basic Moves'!B$2:C$43,2,FALSE)=I52),1,0)</f>
        <v>1</v>
      </c>
      <c r="T52" s="56">
        <f>VLOOKUP(Q52,'Basic Moves'!B$2:H$43,5,FALSE)</f>
        <v>1510</v>
      </c>
      <c r="U52" s="56">
        <f>VLOOKUP(Q52,'Basic Moves'!B$2:H$43,7,FALSE)</f>
        <v>14</v>
      </c>
      <c r="V52" s="53" t="s">
        <v>354</v>
      </c>
      <c r="W52" s="40" t="s">
        <v>56</v>
      </c>
      <c r="X52" s="56">
        <f>VLOOKUP(W52,'Charged Moves'!B$2:I$96,3,FALSE)</f>
        <v>55</v>
      </c>
      <c r="Y52" s="56">
        <f>IF(OR(VLOOKUP(W52,'Charged Moves'!B$2:C$96,2,FALSE)=H52,VLOOKUP(W52,'Charged Moves'!B$2:C$96,2,FALSE)=I52),1,0)</f>
        <v>1</v>
      </c>
      <c r="Z52" s="56">
        <f>VLOOKUP(W52,'Charged Moves'!B$2:I$96,8,FALSE)*100</f>
        <v>5</v>
      </c>
      <c r="AA52" s="56">
        <f>VLOOKUP(W52,'Charged Moves'!B$2:I$96,6,FALSE)</f>
        <v>2800</v>
      </c>
      <c r="AB52" s="56">
        <f>VLOOKUP(W52,'Charged Moves'!B$2:J$96,9,FALSE)</f>
        <v>50</v>
      </c>
      <c r="AC52" s="56" t="s">
        <v>355</v>
      </c>
      <c r="AD52" s="56" t="s">
        <v>356</v>
      </c>
      <c r="AE52" s="56" t="s">
        <v>357</v>
      </c>
      <c r="AF52" t="s">
        <v>358</v>
      </c>
      <c r="AG52" t="s">
        <v>359</v>
      </c>
    </row>
    <row r="53" spans="1:33" ht="14.25" customHeight="1" x14ac:dyDescent="0.15">
      <c r="A53" s="30">
        <v>535</v>
      </c>
      <c r="B53" s="30">
        <v>2</v>
      </c>
      <c r="C53" s="32">
        <v>0.98240244835501145</v>
      </c>
      <c r="D53" s="30">
        <v>2</v>
      </c>
      <c r="E53" s="34">
        <v>0.94696969696969702</v>
      </c>
      <c r="F53" s="41">
        <f>VLOOKUP(G53,'Species Data'!A$2:E$152,2,FALSE)</f>
        <v>89</v>
      </c>
      <c r="G53" s="41" t="s">
        <v>152</v>
      </c>
      <c r="H53" s="362" t="s">
        <v>262</v>
      </c>
      <c r="I53" s="511"/>
      <c r="J53" s="41">
        <f>VLOOKUP(G53,'Species Data'!A$2:E$152,3,FALSE)</f>
        <v>210</v>
      </c>
      <c r="K53" s="46">
        <f>VLOOKUP(G53,'Species Data'!A$2:E$152,4,FALSE)</f>
        <v>180</v>
      </c>
      <c r="L53" s="46">
        <f>VLOOKUP(G53,'Species Data'!A$2:E$152,5,FALSE)</f>
        <v>188</v>
      </c>
      <c r="M53" s="49">
        <f t="shared" si="0"/>
        <v>39480</v>
      </c>
      <c r="N53" s="51">
        <f t="shared" si="1"/>
        <v>0</v>
      </c>
      <c r="O53" s="51">
        <f t="shared" si="2"/>
        <v>0</v>
      </c>
      <c r="P53" s="40">
        <f t="shared" si="3"/>
        <v>4441500000</v>
      </c>
      <c r="Q53" s="40" t="s">
        <v>160</v>
      </c>
      <c r="R53" s="56">
        <f>VLOOKUP(Q53,'Basic Moves'!B$2:H$43,3,FALSE)</f>
        <v>12</v>
      </c>
      <c r="S53" s="56">
        <f>IF(OR(VLOOKUP(Q53,'Basic Moves'!B$2:C$43,2,FALSE)=H53,VLOOKUP(Q53,'Basic Moves'!B$2:C$43,2,FALSE)=I53),1,0)</f>
        <v>1</v>
      </c>
      <c r="T53" s="56">
        <f>VLOOKUP(Q53,'Basic Moves'!B$2:H$43,5,FALSE)</f>
        <v>1050</v>
      </c>
      <c r="U53" s="56">
        <f>VLOOKUP(Q53,'Basic Moves'!B$2:H$43,7,FALSE)</f>
        <v>10</v>
      </c>
      <c r="V53" s="53" t="s">
        <v>483</v>
      </c>
      <c r="W53" s="40" t="s">
        <v>275</v>
      </c>
      <c r="X53" s="56">
        <f>VLOOKUP(W53,'Charged Moves'!B$2:I$96,3,FALSE)</f>
        <v>70</v>
      </c>
      <c r="Y53" s="56">
        <f>IF(OR(VLOOKUP(W53,'Charged Moves'!B$2:C$96,2,FALSE)=H53,VLOOKUP(W53,'Charged Moves'!B$2:C$96,2,FALSE)=I53),1,0)</f>
        <v>1</v>
      </c>
      <c r="Z53" s="56">
        <f>VLOOKUP(W53,'Charged Moves'!B$2:I$96,8,FALSE)*100</f>
        <v>5</v>
      </c>
      <c r="AA53" s="56">
        <f>VLOOKUP(W53,'Charged Moves'!B$2:I$96,6,FALSE)</f>
        <v>3400</v>
      </c>
      <c r="AB53" s="56">
        <f>VLOOKUP(W53,'Charged Moves'!B$2:J$96,9,FALSE)</f>
        <v>100</v>
      </c>
      <c r="AC53" s="56" t="s">
        <v>394</v>
      </c>
      <c r="AD53" s="56" t="s">
        <v>575</v>
      </c>
      <c r="AE53" s="56" t="s">
        <v>576</v>
      </c>
      <c r="AF53" t="s">
        <v>577</v>
      </c>
      <c r="AG53" t="s">
        <v>578</v>
      </c>
    </row>
    <row r="54" spans="1:33" ht="14.25" customHeight="1" x14ac:dyDescent="0.15">
      <c r="A54" s="30">
        <v>252</v>
      </c>
      <c r="B54" s="30">
        <v>2</v>
      </c>
      <c r="C54" s="32">
        <v>0.99264705882352944</v>
      </c>
      <c r="D54" s="30">
        <v>2</v>
      </c>
      <c r="E54" s="34">
        <v>0.91791044776119401</v>
      </c>
      <c r="F54" s="41">
        <f>VLOOKUP(G54,'Species Data'!A$2:E$152,2,FALSE)</f>
        <v>45</v>
      </c>
      <c r="G54" s="41" t="s">
        <v>95</v>
      </c>
      <c r="H54" s="252" t="s">
        <v>253</v>
      </c>
      <c r="I54" s="362" t="s">
        <v>262</v>
      </c>
      <c r="J54" s="41">
        <f>VLOOKUP(G54,'Species Data'!A$2:E$152,3,FALSE)</f>
        <v>150</v>
      </c>
      <c r="K54" s="46">
        <f>VLOOKUP(G54,'Species Data'!A$2:E$152,4,FALSE)</f>
        <v>202</v>
      </c>
      <c r="L54" s="46">
        <f>VLOOKUP(G54,'Species Data'!A$2:E$152,5,FALSE)</f>
        <v>190</v>
      </c>
      <c r="M54" s="49">
        <f t="shared" si="0"/>
        <v>28500</v>
      </c>
      <c r="N54" s="51">
        <f t="shared" si="1"/>
        <v>0</v>
      </c>
      <c r="O54" s="51">
        <f t="shared" si="2"/>
        <v>0</v>
      </c>
      <c r="P54" s="40">
        <f t="shared" si="3"/>
        <v>4425693750</v>
      </c>
      <c r="Q54" s="40" t="s">
        <v>137</v>
      </c>
      <c r="R54" s="56">
        <f>VLOOKUP(Q54,'Basic Moves'!B$2:H$43,3,FALSE)</f>
        <v>15</v>
      </c>
      <c r="S54" s="56">
        <f>IF(OR(VLOOKUP(Q54,'Basic Moves'!B$2:C$43,2,FALSE)=H54,VLOOKUP(Q54,'Basic Moves'!B$2:C$43,2,FALSE)=I54),1,0)</f>
        <v>1</v>
      </c>
      <c r="T54" s="56">
        <f>VLOOKUP(Q54,'Basic Moves'!B$2:H$43,5,FALSE)</f>
        <v>1450</v>
      </c>
      <c r="U54" s="56">
        <f>VLOOKUP(Q54,'Basic Moves'!B$2:H$43,7,FALSE)</f>
        <v>12</v>
      </c>
      <c r="V54" s="53" t="s">
        <v>493</v>
      </c>
      <c r="W54" s="40" t="s">
        <v>96</v>
      </c>
      <c r="X54" s="56">
        <f>VLOOKUP(W54,'Charged Moves'!B$2:I$96,3,FALSE)</f>
        <v>120</v>
      </c>
      <c r="Y54" s="56">
        <f>IF(OR(VLOOKUP(W54,'Charged Moves'!B$2:C$96,2,FALSE)=H54,VLOOKUP(W54,'Charged Moves'!B$2:C$96,2,FALSE)=I54),1,0)</f>
        <v>1</v>
      </c>
      <c r="Z54" s="56">
        <f>VLOOKUP(W54,'Charged Moves'!B$2:I$96,8,FALSE)*100</f>
        <v>5</v>
      </c>
      <c r="AA54" s="56">
        <f>VLOOKUP(W54,'Charged Moves'!B$2:I$96,6,FALSE)</f>
        <v>4900</v>
      </c>
      <c r="AB54" s="56">
        <f>VLOOKUP(W54,'Charged Moves'!B$2:J$96,9,FALSE)</f>
        <v>100</v>
      </c>
      <c r="AC54" s="56" t="s">
        <v>532</v>
      </c>
      <c r="AD54" s="56" t="s">
        <v>533</v>
      </c>
      <c r="AE54" s="56" t="s">
        <v>534</v>
      </c>
      <c r="AF54" t="s">
        <v>535</v>
      </c>
      <c r="AG54" t="s">
        <v>472</v>
      </c>
    </row>
    <row r="55" spans="1:33" ht="14.25" customHeight="1" x14ac:dyDescent="0.15">
      <c r="A55" s="30">
        <v>863</v>
      </c>
      <c r="B55" s="30">
        <v>2</v>
      </c>
      <c r="C55" s="32">
        <v>0.98399999999999999</v>
      </c>
      <c r="D55" s="30">
        <v>1</v>
      </c>
      <c r="E55" s="34">
        <v>1</v>
      </c>
      <c r="F55" s="41">
        <f>VLOOKUP(G55,'Species Data'!A$2:E$152,2,FALSE)</f>
        <v>145</v>
      </c>
      <c r="G55" s="41" t="s">
        <v>151</v>
      </c>
      <c r="H55" s="558" t="s">
        <v>245</v>
      </c>
      <c r="I55" s="104" t="s">
        <v>227</v>
      </c>
      <c r="J55" s="41">
        <f>VLOOKUP(G55,'Species Data'!A$2:E$152,3,FALSE)</f>
        <v>180</v>
      </c>
      <c r="K55" s="46">
        <f>VLOOKUP(G55,'Species Data'!A$2:E$152,4,FALSE)</f>
        <v>232</v>
      </c>
      <c r="L55" s="46">
        <f>VLOOKUP(G55,'Species Data'!A$2:E$152,5,FALSE)</f>
        <v>194</v>
      </c>
      <c r="M55" s="49">
        <f t="shared" si="0"/>
        <v>34920</v>
      </c>
      <c r="N55" s="51">
        <f t="shared" si="1"/>
        <v>0</v>
      </c>
      <c r="O55" s="51">
        <f t="shared" si="2"/>
        <v>0</v>
      </c>
      <c r="P55" s="40">
        <f t="shared" si="3"/>
        <v>4405158000</v>
      </c>
      <c r="Q55" s="40" t="s">
        <v>153</v>
      </c>
      <c r="R55" s="56">
        <f>VLOOKUP(Q55,'Basic Moves'!B$2:H$43,3,FALSE)</f>
        <v>5</v>
      </c>
      <c r="S55" s="56">
        <f>IF(OR(VLOOKUP(Q55,'Basic Moves'!B$2:C$43,2,FALSE)=H55,VLOOKUP(Q55,'Basic Moves'!B$2:C$43,2,FALSE)=I55),1,0)</f>
        <v>1</v>
      </c>
      <c r="T55" s="56">
        <f>VLOOKUP(Q55,'Basic Moves'!B$2:H$43,5,FALSE)</f>
        <v>600</v>
      </c>
      <c r="U55" s="56">
        <f>VLOOKUP(Q55,'Basic Moves'!B$2:H$43,7,FALSE)</f>
        <v>8</v>
      </c>
      <c r="V55" s="53" t="s">
        <v>579</v>
      </c>
      <c r="W55" s="40" t="s">
        <v>182</v>
      </c>
      <c r="X55" s="56">
        <f>VLOOKUP(W55,'Charged Moves'!B$2:I$96,3,FALSE)</f>
        <v>55</v>
      </c>
      <c r="Y55" s="56">
        <f>IF(OR(VLOOKUP(W55,'Charged Moves'!B$2:C$96,2,FALSE)=H55,VLOOKUP(W55,'Charged Moves'!B$2:C$96,2,FALSE)=I55),1,0)</f>
        <v>1</v>
      </c>
      <c r="Z55" s="56">
        <f>VLOOKUP(W55,'Charged Moves'!B$2:I$96,8,FALSE)*100</f>
        <v>5</v>
      </c>
      <c r="AA55" s="56">
        <f>VLOOKUP(W55,'Charged Moves'!B$2:I$96,6,FALSE)</f>
        <v>2700</v>
      </c>
      <c r="AB55" s="56">
        <f>VLOOKUP(W55,'Charged Moves'!B$2:J$96,9,FALSE)</f>
        <v>50</v>
      </c>
      <c r="AC55" s="56" t="s">
        <v>580</v>
      </c>
      <c r="AD55" s="56" t="s">
        <v>581</v>
      </c>
      <c r="AE55" s="56" t="s">
        <v>582</v>
      </c>
      <c r="AF55" t="s">
        <v>583</v>
      </c>
      <c r="AG55" t="s">
        <v>584</v>
      </c>
    </row>
    <row r="56" spans="1:33" ht="14.25" customHeight="1" x14ac:dyDescent="0.15">
      <c r="A56" s="30">
        <v>860</v>
      </c>
      <c r="B56" s="30">
        <v>3</v>
      </c>
      <c r="C56" s="32">
        <v>0.78510638297872337</v>
      </c>
      <c r="D56" s="30">
        <v>3</v>
      </c>
      <c r="E56" s="34">
        <v>0.781190019193858</v>
      </c>
      <c r="F56" s="41">
        <f>VLOOKUP(G56,'Species Data'!A$2:E$152,2,FALSE)</f>
        <v>144</v>
      </c>
      <c r="G56" s="41" t="s">
        <v>202</v>
      </c>
      <c r="H56" s="92" t="s">
        <v>216</v>
      </c>
      <c r="I56" s="104" t="s">
        <v>227</v>
      </c>
      <c r="J56" s="41">
        <f>VLOOKUP(G56,'Species Data'!A$2:E$152,3,FALSE)</f>
        <v>180</v>
      </c>
      <c r="K56" s="46">
        <f>VLOOKUP(G56,'Species Data'!A$2:E$152,4,FALSE)</f>
        <v>198</v>
      </c>
      <c r="L56" s="46">
        <f>VLOOKUP(G56,'Species Data'!A$2:E$152,5,FALSE)</f>
        <v>242</v>
      </c>
      <c r="M56" s="49">
        <f t="shared" si="0"/>
        <v>43560</v>
      </c>
      <c r="N56" s="51">
        <f t="shared" si="1"/>
        <v>0</v>
      </c>
      <c r="O56" s="51">
        <f t="shared" si="2"/>
        <v>0</v>
      </c>
      <c r="P56" s="40">
        <f t="shared" si="3"/>
        <v>4387907700</v>
      </c>
      <c r="Q56" s="40" t="s">
        <v>203</v>
      </c>
      <c r="R56" s="56">
        <f>VLOOKUP(Q56,'Basic Moves'!B$2:H$43,3,FALSE)</f>
        <v>9</v>
      </c>
      <c r="S56" s="56">
        <f>IF(OR(VLOOKUP(Q56,'Basic Moves'!B$2:C$43,2,FALSE)=H56,VLOOKUP(Q56,'Basic Moves'!B$2:C$43,2,FALSE)=I56),1,0)</f>
        <v>1</v>
      </c>
      <c r="T56" s="56">
        <f>VLOOKUP(Q56,'Basic Moves'!B$2:H$43,5,FALSE)</f>
        <v>810</v>
      </c>
      <c r="U56" s="56">
        <f>VLOOKUP(Q56,'Basic Moves'!B$2:H$43,7,FALSE)</f>
        <v>7</v>
      </c>
      <c r="V56" s="53" t="s">
        <v>417</v>
      </c>
      <c r="W56" s="40" t="s">
        <v>337</v>
      </c>
      <c r="X56" s="56">
        <f>VLOOKUP(W56,'Charged Moves'!B$2:I$96,3,FALSE)</f>
        <v>25</v>
      </c>
      <c r="Y56" s="56">
        <f>IF(OR(VLOOKUP(W56,'Charged Moves'!B$2:C$96,2,FALSE)=H56,VLOOKUP(W56,'Charged Moves'!B$2:C$96,2,FALSE)=I56),1,0)</f>
        <v>1</v>
      </c>
      <c r="Z56" s="56">
        <f>VLOOKUP(W56,'Charged Moves'!B$2:I$96,8,FALSE)*100</f>
        <v>5</v>
      </c>
      <c r="AA56" s="56">
        <f>VLOOKUP(W56,'Charged Moves'!B$2:I$96,6,FALSE)</f>
        <v>3800</v>
      </c>
      <c r="AB56" s="56">
        <f>VLOOKUP(W56,'Charged Moves'!B$2:J$96,9,FALSE)</f>
        <v>20</v>
      </c>
      <c r="AC56" s="56" t="s">
        <v>585</v>
      </c>
      <c r="AD56" s="56" t="s">
        <v>586</v>
      </c>
      <c r="AE56" s="56" t="s">
        <v>587</v>
      </c>
      <c r="AF56" t="s">
        <v>588</v>
      </c>
      <c r="AG56" t="s">
        <v>589</v>
      </c>
    </row>
    <row r="57" spans="1:33" ht="14.25" customHeight="1" x14ac:dyDescent="0.15">
      <c r="A57" s="30">
        <v>534</v>
      </c>
      <c r="B57" s="30">
        <v>1</v>
      </c>
      <c r="C57" s="32">
        <v>1</v>
      </c>
      <c r="D57" s="30">
        <v>3</v>
      </c>
      <c r="E57" s="34">
        <v>0.92803030303030298</v>
      </c>
      <c r="F57" s="41">
        <f>VLOOKUP(G57,'Species Data'!A$2:E$152,2,FALSE)</f>
        <v>89</v>
      </c>
      <c r="G57" s="41" t="s">
        <v>152</v>
      </c>
      <c r="H57" s="362" t="s">
        <v>262</v>
      </c>
      <c r="I57" s="511"/>
      <c r="J57" s="41">
        <f>VLOOKUP(G57,'Species Data'!A$2:E$152,3,FALSE)</f>
        <v>210</v>
      </c>
      <c r="K57" s="46">
        <f>VLOOKUP(G57,'Species Data'!A$2:E$152,4,FALSE)</f>
        <v>180</v>
      </c>
      <c r="L57" s="46">
        <f>VLOOKUP(G57,'Species Data'!A$2:E$152,5,FALSE)</f>
        <v>188</v>
      </c>
      <c r="M57" s="49">
        <f t="shared" si="0"/>
        <v>39480</v>
      </c>
      <c r="N57" s="51">
        <f t="shared" si="1"/>
        <v>0</v>
      </c>
      <c r="O57" s="51">
        <f t="shared" si="2"/>
        <v>0</v>
      </c>
      <c r="P57" s="40">
        <f t="shared" si="3"/>
        <v>4352670000</v>
      </c>
      <c r="Q57" s="40" t="s">
        <v>160</v>
      </c>
      <c r="R57" s="56">
        <f>VLOOKUP(Q57,'Basic Moves'!B$2:H$43,3,FALSE)</f>
        <v>12</v>
      </c>
      <c r="S57" s="56">
        <f>IF(OR(VLOOKUP(Q57,'Basic Moves'!B$2:C$43,2,FALSE)=H57,VLOOKUP(Q57,'Basic Moves'!B$2:C$43,2,FALSE)=I57),1,0)</f>
        <v>1</v>
      </c>
      <c r="T57" s="56">
        <f>VLOOKUP(Q57,'Basic Moves'!B$2:H$43,5,FALSE)</f>
        <v>1050</v>
      </c>
      <c r="U57" s="56">
        <f>VLOOKUP(Q57,'Basic Moves'!B$2:H$43,7,FALSE)</f>
        <v>10</v>
      </c>
      <c r="V57" s="53" t="s">
        <v>483</v>
      </c>
      <c r="W57" s="40" t="s">
        <v>326</v>
      </c>
      <c r="X57" s="56">
        <f>VLOOKUP(W57,'Charged Moves'!B$2:I$96,3,FALSE)</f>
        <v>65</v>
      </c>
      <c r="Y57" s="56">
        <f>IF(OR(VLOOKUP(W57,'Charged Moves'!B$2:C$96,2,FALSE)=H57,VLOOKUP(W57,'Charged Moves'!B$2:C$96,2,FALSE)=I57),1,0)</f>
        <v>1</v>
      </c>
      <c r="Z57" s="56">
        <f>VLOOKUP(W57,'Charged Moves'!B$2:I$96,8,FALSE)*100</f>
        <v>5</v>
      </c>
      <c r="AA57" s="56">
        <f>VLOOKUP(W57,'Charged Moves'!B$2:I$96,6,FALSE)</f>
        <v>3000</v>
      </c>
      <c r="AB57" s="56">
        <f>VLOOKUP(W57,'Charged Moves'!B$2:J$96,9,FALSE)</f>
        <v>100</v>
      </c>
      <c r="AC57" s="56" t="s">
        <v>590</v>
      </c>
      <c r="AD57" s="56" t="s">
        <v>528</v>
      </c>
      <c r="AE57" s="56" t="s">
        <v>591</v>
      </c>
      <c r="AF57" t="s">
        <v>592</v>
      </c>
      <c r="AG57" t="s">
        <v>501</v>
      </c>
    </row>
    <row r="58" spans="1:33" ht="14.25" customHeight="1" x14ac:dyDescent="0.15">
      <c r="A58" s="30">
        <v>828</v>
      </c>
      <c r="B58" s="144">
        <v>7</v>
      </c>
      <c r="C58" s="581">
        <v>0.74369189907038513</v>
      </c>
      <c r="D58" s="144">
        <v>1</v>
      </c>
      <c r="E58" s="583">
        <v>1</v>
      </c>
      <c r="F58" s="585">
        <f>VLOOKUP(G58,'Species Data'!A$2:E$152,2,FALSE)</f>
        <v>139</v>
      </c>
      <c r="G58" s="585" t="s">
        <v>214</v>
      </c>
      <c r="H58" s="588" t="s">
        <v>264</v>
      </c>
      <c r="I58" s="590" t="s">
        <v>210</v>
      </c>
      <c r="J58" s="585">
        <f>VLOOKUP(G58,'Species Data'!A$2:E$152,3,FALSE)</f>
        <v>140</v>
      </c>
      <c r="K58" s="592">
        <f>VLOOKUP(G58,'Species Data'!A$2:E$152,4,FALSE)</f>
        <v>180</v>
      </c>
      <c r="L58" s="592">
        <f>VLOOKUP(G58,'Species Data'!A$2:E$152,5,FALSE)</f>
        <v>202</v>
      </c>
      <c r="M58" s="149">
        <f t="shared" si="0"/>
        <v>28280</v>
      </c>
      <c r="N58" s="594">
        <f t="shared" si="1"/>
        <v>0</v>
      </c>
      <c r="O58" s="594">
        <f t="shared" si="2"/>
        <v>0</v>
      </c>
      <c r="P58" s="122">
        <f t="shared" si="3"/>
        <v>4314114000</v>
      </c>
      <c r="Q58" s="122" t="s">
        <v>263</v>
      </c>
      <c r="R58" s="602">
        <f>VLOOKUP(Q58,'Basic Moves'!B$2:H$43,3,FALSE)</f>
        <v>12</v>
      </c>
      <c r="S58" s="602">
        <f>IF(OR(VLOOKUP(Q58,'Basic Moves'!B$2:C$43,2,FALSE)=H58,VLOOKUP(Q58,'Basic Moves'!B$2:C$43,2,FALSE)=I58),1,0)</f>
        <v>1</v>
      </c>
      <c r="T58" s="602">
        <f>VLOOKUP(Q58,'Basic Moves'!B$2:H$43,5,FALSE)</f>
        <v>1360</v>
      </c>
      <c r="U58" s="602">
        <f>VLOOKUP(Q58,'Basic Moves'!B$2:H$43,7,FALSE)</f>
        <v>15</v>
      </c>
      <c r="V58" s="152" t="s">
        <v>593</v>
      </c>
      <c r="W58" s="122" t="s">
        <v>309</v>
      </c>
      <c r="X58" s="602">
        <f>VLOOKUP(W58,'Charged Moves'!B$2:I$96,3,FALSE)</f>
        <v>50</v>
      </c>
      <c r="Y58" s="602">
        <f>IF(OR(VLOOKUP(W58,'Charged Moves'!B$2:C$96,2,FALSE)=H58,VLOOKUP(W58,'Charged Moves'!B$2:C$96,2,FALSE)=I58),1,0)</f>
        <v>1</v>
      </c>
      <c r="Z58" s="602">
        <f>VLOOKUP(W58,'Charged Moves'!B$2:I$96,8,FALSE)*100</f>
        <v>5</v>
      </c>
      <c r="AA58" s="602">
        <f>VLOOKUP(W58,'Charged Moves'!B$2:I$96,6,FALSE)</f>
        <v>3200</v>
      </c>
      <c r="AB58" s="602">
        <f>VLOOKUP(W58,'Charged Moves'!B$2:J$96,9,FALSE)</f>
        <v>33</v>
      </c>
      <c r="AC58" s="602" t="s">
        <v>594</v>
      </c>
      <c r="AD58" s="602" t="s">
        <v>595</v>
      </c>
      <c r="AE58" s="602" t="s">
        <v>596</v>
      </c>
      <c r="AF58" s="112" t="s">
        <v>597</v>
      </c>
      <c r="AG58" s="112" t="s">
        <v>598</v>
      </c>
    </row>
    <row r="59" spans="1:33" ht="14.25" customHeight="1" x14ac:dyDescent="0.15">
      <c r="A59" s="30">
        <v>165</v>
      </c>
      <c r="B59" s="30">
        <v>1</v>
      </c>
      <c r="C59" s="32">
        <v>1</v>
      </c>
      <c r="D59" s="30">
        <v>1</v>
      </c>
      <c r="E59" s="34">
        <v>1</v>
      </c>
      <c r="F59" s="41">
        <f>VLOOKUP(G59,'Species Data'!A$2:E$152,2,FALSE)</f>
        <v>31</v>
      </c>
      <c r="G59" s="41" t="s">
        <v>77</v>
      </c>
      <c r="H59" s="362" t="s">
        <v>262</v>
      </c>
      <c r="I59" s="610" t="s">
        <v>255</v>
      </c>
      <c r="J59" s="41">
        <f>VLOOKUP(G59,'Species Data'!A$2:E$152,3,FALSE)</f>
        <v>180</v>
      </c>
      <c r="K59" s="46">
        <f>VLOOKUP(G59,'Species Data'!A$2:E$152,4,FALSE)</f>
        <v>184</v>
      </c>
      <c r="L59" s="46">
        <f>VLOOKUP(G59,'Species Data'!A$2:E$152,5,FALSE)</f>
        <v>190</v>
      </c>
      <c r="M59" s="49">
        <f t="shared" si="0"/>
        <v>34200</v>
      </c>
      <c r="N59" s="51">
        <f t="shared" si="1"/>
        <v>0</v>
      </c>
      <c r="O59" s="51">
        <f t="shared" si="2"/>
        <v>0</v>
      </c>
      <c r="P59" s="40">
        <f t="shared" si="3"/>
        <v>4310568000</v>
      </c>
      <c r="Q59" s="40" t="s">
        <v>160</v>
      </c>
      <c r="R59" s="56">
        <f>VLOOKUP(Q59,'Basic Moves'!B$2:H$43,3,FALSE)</f>
        <v>12</v>
      </c>
      <c r="S59" s="56">
        <f>IF(OR(VLOOKUP(Q59,'Basic Moves'!B$2:C$43,2,FALSE)=H59,VLOOKUP(Q59,'Basic Moves'!B$2:C$43,2,FALSE)=I59),1,0)</f>
        <v>1</v>
      </c>
      <c r="T59" s="56">
        <f>VLOOKUP(Q59,'Basic Moves'!B$2:H$43,5,FALSE)</f>
        <v>1050</v>
      </c>
      <c r="U59" s="56">
        <f>VLOOKUP(Q59,'Basic Moves'!B$2:H$43,7,FALSE)</f>
        <v>10</v>
      </c>
      <c r="V59" s="53" t="s">
        <v>483</v>
      </c>
      <c r="W59" s="40" t="s">
        <v>161</v>
      </c>
      <c r="X59" s="56">
        <f>VLOOKUP(W59,'Charged Moves'!B$2:I$96,3,FALSE)</f>
        <v>100</v>
      </c>
      <c r="Y59" s="56">
        <f>IF(OR(VLOOKUP(W59,'Charged Moves'!B$2:C$96,2,FALSE)=H59,VLOOKUP(W59,'Charged Moves'!B$2:C$96,2,FALSE)=I59),1,0)</f>
        <v>1</v>
      </c>
      <c r="Z59" s="56">
        <f>VLOOKUP(W59,'Charged Moves'!B$2:I$96,8,FALSE)*100</f>
        <v>5</v>
      </c>
      <c r="AA59" s="56">
        <f>VLOOKUP(W59,'Charged Moves'!B$2:I$96,6,FALSE)</f>
        <v>4200</v>
      </c>
      <c r="AB59" s="56">
        <f>VLOOKUP(W59,'Charged Moves'!B$2:J$96,9,FALSE)</f>
        <v>100</v>
      </c>
      <c r="AC59" s="56" t="s">
        <v>599</v>
      </c>
      <c r="AD59" s="56" t="s">
        <v>600</v>
      </c>
      <c r="AE59" s="56" t="s">
        <v>601</v>
      </c>
      <c r="AF59" t="s">
        <v>602</v>
      </c>
      <c r="AG59" t="s">
        <v>603</v>
      </c>
    </row>
    <row r="60" spans="1:33" ht="14.25" customHeight="1" x14ac:dyDescent="0.15">
      <c r="A60" s="30">
        <v>887</v>
      </c>
      <c r="B60" s="30">
        <v>6</v>
      </c>
      <c r="C60" s="32">
        <v>0.95319148936170217</v>
      </c>
      <c r="D60" s="30">
        <v>5</v>
      </c>
      <c r="E60" s="34">
        <v>0.86744639376218324</v>
      </c>
      <c r="F60" s="41">
        <f>VLOOKUP(G60,'Species Data'!A$2:E$152,2,FALSE)</f>
        <v>151</v>
      </c>
      <c r="G60" s="41" t="s">
        <v>155</v>
      </c>
      <c r="H60" s="42" t="s">
        <v>56</v>
      </c>
      <c r="I60" s="43"/>
      <c r="J60" s="41">
        <f>VLOOKUP(G60,'Species Data'!A$2:E$152,3,FALSE)</f>
        <v>200</v>
      </c>
      <c r="K60" s="46">
        <f>VLOOKUP(G60,'Species Data'!A$2:E$152,4,FALSE)</f>
        <v>220</v>
      </c>
      <c r="L60" s="46">
        <f>VLOOKUP(G60,'Species Data'!A$2:E$152,5,FALSE)</f>
        <v>220</v>
      </c>
      <c r="M60" s="49">
        <f t="shared" si="0"/>
        <v>44000</v>
      </c>
      <c r="N60" s="51">
        <f t="shared" si="1"/>
        <v>0</v>
      </c>
      <c r="O60" s="51">
        <f t="shared" si="2"/>
        <v>0</v>
      </c>
      <c r="P60" s="40">
        <f t="shared" si="3"/>
        <v>4307600000</v>
      </c>
      <c r="Q60" s="40" t="s">
        <v>156</v>
      </c>
      <c r="R60" s="56">
        <f>VLOOKUP(Q60,'Basic Moves'!B$2:H$43,3,FALSE)</f>
        <v>7</v>
      </c>
      <c r="S60" s="56">
        <f>IF(OR(VLOOKUP(Q60,'Basic Moves'!B$2:C$43,2,FALSE)=H60,VLOOKUP(Q60,'Basic Moves'!B$2:C$43,2,FALSE)=I60),1,0)</f>
        <v>0</v>
      </c>
      <c r="T60" s="56">
        <f>VLOOKUP(Q60,'Basic Moves'!B$2:H$43,5,FALSE)</f>
        <v>540</v>
      </c>
      <c r="U60" s="56">
        <f>VLOOKUP(Q60,'Basic Moves'!B$2:H$43,7,FALSE)</f>
        <v>7</v>
      </c>
      <c r="V60" s="53" t="s">
        <v>520</v>
      </c>
      <c r="W60" s="77" t="s">
        <v>161</v>
      </c>
      <c r="X60" s="56">
        <f>VLOOKUP(W60,'Charged Moves'!B$2:I$96,3,FALSE)</f>
        <v>100</v>
      </c>
      <c r="Y60" s="56">
        <f>IF(OR(VLOOKUP(W60,'Charged Moves'!B$2:C$96,2,FALSE)=H60,VLOOKUP(W60,'Charged Moves'!B$2:C$96,2,FALSE)=I60),1,0)</f>
        <v>0</v>
      </c>
      <c r="Z60" s="56">
        <f>VLOOKUP(W60,'Charged Moves'!B$2:I$96,8,FALSE)*100</f>
        <v>5</v>
      </c>
      <c r="AA60" s="56">
        <f>VLOOKUP(W60,'Charged Moves'!B$2:I$96,6,FALSE)</f>
        <v>4200</v>
      </c>
      <c r="AB60" s="56">
        <f>VLOOKUP(W60,'Charged Moves'!B$2:J$96,9,FALSE)</f>
        <v>100</v>
      </c>
      <c r="AC60" s="56" t="s">
        <v>604</v>
      </c>
      <c r="AD60" s="56" t="s">
        <v>605</v>
      </c>
      <c r="AE60" s="56" t="s">
        <v>606</v>
      </c>
      <c r="AF60" t="s">
        <v>607</v>
      </c>
      <c r="AG60" t="s">
        <v>608</v>
      </c>
    </row>
    <row r="61" spans="1:33" ht="14.25" customHeight="1" x14ac:dyDescent="0.15">
      <c r="A61" s="30">
        <v>890</v>
      </c>
      <c r="B61" s="30">
        <v>7</v>
      </c>
      <c r="C61" s="32">
        <v>0.94468085106382982</v>
      </c>
      <c r="D61" s="30">
        <v>5</v>
      </c>
      <c r="E61" s="34">
        <v>0.86744639376218324</v>
      </c>
      <c r="F61" s="41">
        <f>VLOOKUP(G61,'Species Data'!A$2:E$152,2,FALSE)</f>
        <v>151</v>
      </c>
      <c r="G61" s="41" t="s">
        <v>155</v>
      </c>
      <c r="H61" s="42" t="s">
        <v>56</v>
      </c>
      <c r="I61" s="43"/>
      <c r="J61" s="41">
        <f>VLOOKUP(G61,'Species Data'!A$2:E$152,3,FALSE)</f>
        <v>200</v>
      </c>
      <c r="K61" s="46">
        <f>VLOOKUP(G61,'Species Data'!A$2:E$152,4,FALSE)</f>
        <v>220</v>
      </c>
      <c r="L61" s="46">
        <f>VLOOKUP(G61,'Species Data'!A$2:E$152,5,FALSE)</f>
        <v>220</v>
      </c>
      <c r="M61" s="49">
        <f t="shared" si="0"/>
        <v>44000</v>
      </c>
      <c r="N61" s="51">
        <f t="shared" si="1"/>
        <v>0</v>
      </c>
      <c r="O61" s="51">
        <f t="shared" si="2"/>
        <v>0</v>
      </c>
      <c r="P61" s="40">
        <f t="shared" si="3"/>
        <v>4307600000</v>
      </c>
      <c r="Q61" s="40" t="s">
        <v>156</v>
      </c>
      <c r="R61" s="56">
        <f>VLOOKUP(Q61,'Basic Moves'!B$2:H$43,3,FALSE)</f>
        <v>7</v>
      </c>
      <c r="S61" s="56">
        <f>IF(OR(VLOOKUP(Q61,'Basic Moves'!B$2:C$43,2,FALSE)=H61,VLOOKUP(Q61,'Basic Moves'!B$2:C$43,2,FALSE)=I61),1,0)</f>
        <v>0</v>
      </c>
      <c r="T61" s="56">
        <f>VLOOKUP(Q61,'Basic Moves'!B$2:H$43,5,FALSE)</f>
        <v>540</v>
      </c>
      <c r="U61" s="56">
        <f>VLOOKUP(Q61,'Basic Moves'!B$2:H$43,7,FALSE)</f>
        <v>7</v>
      </c>
      <c r="V61" s="53" t="s">
        <v>520</v>
      </c>
      <c r="W61" s="77" t="s">
        <v>154</v>
      </c>
      <c r="X61" s="56">
        <f>VLOOKUP(W61,'Charged Moves'!B$2:I$96,3,FALSE)</f>
        <v>100</v>
      </c>
      <c r="Y61" s="56">
        <f>IF(OR(VLOOKUP(W61,'Charged Moves'!B$2:C$96,2,FALSE)=H61,VLOOKUP(W61,'Charged Moves'!B$2:C$96,2,FALSE)=I61),1,0)</f>
        <v>0</v>
      </c>
      <c r="Z61" s="56">
        <f>VLOOKUP(W61,'Charged Moves'!B$2:I$96,8,FALSE)*100</f>
        <v>5</v>
      </c>
      <c r="AA61" s="56">
        <f>VLOOKUP(W61,'Charged Moves'!B$2:I$96,6,FALSE)</f>
        <v>4300</v>
      </c>
      <c r="AB61" s="56">
        <f>VLOOKUP(W61,'Charged Moves'!B$2:J$96,9,FALSE)</f>
        <v>100</v>
      </c>
      <c r="AC61" s="56" t="s">
        <v>604</v>
      </c>
      <c r="AD61" s="56" t="s">
        <v>609</v>
      </c>
      <c r="AE61" s="56" t="s">
        <v>610</v>
      </c>
      <c r="AF61" t="s">
        <v>611</v>
      </c>
      <c r="AG61" t="s">
        <v>608</v>
      </c>
    </row>
    <row r="62" spans="1:33" ht="14.25" customHeight="1" x14ac:dyDescent="0.15">
      <c r="A62" s="30">
        <v>892</v>
      </c>
      <c r="B62" s="30">
        <v>5</v>
      </c>
      <c r="C62" s="32">
        <v>0.95744680851063835</v>
      </c>
      <c r="D62" s="30">
        <v>5</v>
      </c>
      <c r="E62" s="34">
        <v>0.86744639376218324</v>
      </c>
      <c r="F62" s="41">
        <f>VLOOKUP(G62,'Species Data'!A$2:E$152,2,FALSE)</f>
        <v>151</v>
      </c>
      <c r="G62" s="41" t="s">
        <v>155</v>
      </c>
      <c r="H62" s="42" t="s">
        <v>56</v>
      </c>
      <c r="I62" s="43"/>
      <c r="J62" s="41">
        <f>VLOOKUP(G62,'Species Data'!A$2:E$152,3,FALSE)</f>
        <v>200</v>
      </c>
      <c r="K62" s="46">
        <f>VLOOKUP(G62,'Species Data'!A$2:E$152,4,FALSE)</f>
        <v>220</v>
      </c>
      <c r="L62" s="46">
        <f>VLOOKUP(G62,'Species Data'!A$2:E$152,5,FALSE)</f>
        <v>220</v>
      </c>
      <c r="M62" s="49">
        <f t="shared" si="0"/>
        <v>44000</v>
      </c>
      <c r="N62" s="51">
        <f t="shared" si="1"/>
        <v>0</v>
      </c>
      <c r="O62" s="51">
        <f t="shared" si="2"/>
        <v>0</v>
      </c>
      <c r="P62" s="40">
        <f t="shared" si="3"/>
        <v>4307600000</v>
      </c>
      <c r="Q62" s="40" t="s">
        <v>156</v>
      </c>
      <c r="R62" s="56">
        <f>VLOOKUP(Q62,'Basic Moves'!B$2:H$43,3,FALSE)</f>
        <v>7</v>
      </c>
      <c r="S62" s="56">
        <f>IF(OR(VLOOKUP(Q62,'Basic Moves'!B$2:C$43,2,FALSE)=H62,VLOOKUP(Q62,'Basic Moves'!B$2:C$43,2,FALSE)=I62),1,0)</f>
        <v>0</v>
      </c>
      <c r="T62" s="56">
        <f>VLOOKUP(Q62,'Basic Moves'!B$2:H$43,5,FALSE)</f>
        <v>540</v>
      </c>
      <c r="U62" s="56">
        <f>VLOOKUP(Q62,'Basic Moves'!B$2:H$43,7,FALSE)</f>
        <v>7</v>
      </c>
      <c r="V62" s="53" t="s">
        <v>520</v>
      </c>
      <c r="W62" s="77" t="s">
        <v>85</v>
      </c>
      <c r="X62" s="56">
        <f>VLOOKUP(W62,'Charged Moves'!B$2:I$96,3,FALSE)</f>
        <v>100</v>
      </c>
      <c r="Y62" s="56">
        <f>IF(OR(VLOOKUP(W62,'Charged Moves'!B$2:C$96,2,FALSE)=H62,VLOOKUP(W62,'Charged Moves'!B$2:C$96,2,FALSE)=I62),1,0)</f>
        <v>0</v>
      </c>
      <c r="Z62" s="56">
        <f>VLOOKUP(W62,'Charged Moves'!B$2:I$96,8,FALSE)*100</f>
        <v>5</v>
      </c>
      <c r="AA62" s="56">
        <f>VLOOKUP(W62,'Charged Moves'!B$2:I$96,6,FALSE)</f>
        <v>4100</v>
      </c>
      <c r="AB62" s="56">
        <f>VLOOKUP(W62,'Charged Moves'!B$2:J$96,9,FALSE)</f>
        <v>100</v>
      </c>
      <c r="AC62" s="56" t="s">
        <v>604</v>
      </c>
      <c r="AD62" s="56" t="s">
        <v>612</v>
      </c>
      <c r="AE62" s="56" t="s">
        <v>613</v>
      </c>
      <c r="AF62" t="s">
        <v>614</v>
      </c>
      <c r="AG62" t="s">
        <v>608</v>
      </c>
    </row>
    <row r="63" spans="1:33" ht="14.25" customHeight="1" x14ac:dyDescent="0.15">
      <c r="A63" s="30">
        <v>894</v>
      </c>
      <c r="B63" s="30">
        <v>2</v>
      </c>
      <c r="C63" s="32">
        <v>0.99696048632218848</v>
      </c>
      <c r="D63" s="30">
        <v>5</v>
      </c>
      <c r="E63" s="34">
        <v>0.86744639376218324</v>
      </c>
      <c r="F63" s="41">
        <f>VLOOKUP(G63,'Species Data'!A$2:E$152,2,FALSE)</f>
        <v>151</v>
      </c>
      <c r="G63" s="41" t="s">
        <v>155</v>
      </c>
      <c r="H63" s="42" t="s">
        <v>56</v>
      </c>
      <c r="I63" s="43"/>
      <c r="J63" s="41">
        <f>VLOOKUP(G63,'Species Data'!A$2:E$152,3,FALSE)</f>
        <v>200</v>
      </c>
      <c r="K63" s="46">
        <f>VLOOKUP(G63,'Species Data'!A$2:E$152,4,FALSE)</f>
        <v>220</v>
      </c>
      <c r="L63" s="46">
        <f>VLOOKUP(G63,'Species Data'!A$2:E$152,5,FALSE)</f>
        <v>220</v>
      </c>
      <c r="M63" s="49">
        <f t="shared" si="0"/>
        <v>44000</v>
      </c>
      <c r="N63" s="51">
        <f t="shared" si="1"/>
        <v>0</v>
      </c>
      <c r="O63" s="51">
        <f t="shared" si="2"/>
        <v>0</v>
      </c>
      <c r="P63" s="40">
        <f t="shared" si="3"/>
        <v>4307600000</v>
      </c>
      <c r="Q63" s="40" t="s">
        <v>156</v>
      </c>
      <c r="R63" s="56">
        <f>VLOOKUP(Q63,'Basic Moves'!B$2:H$43,3,FALSE)</f>
        <v>7</v>
      </c>
      <c r="S63" s="56">
        <f>IF(OR(VLOOKUP(Q63,'Basic Moves'!B$2:C$43,2,FALSE)=H63,VLOOKUP(Q63,'Basic Moves'!B$2:C$43,2,FALSE)=I63),1,0)</f>
        <v>0</v>
      </c>
      <c r="T63" s="56">
        <f>VLOOKUP(Q63,'Basic Moves'!B$2:H$43,5,FALSE)</f>
        <v>540</v>
      </c>
      <c r="U63" s="56">
        <f>VLOOKUP(Q63,'Basic Moves'!B$2:H$43,7,FALSE)</f>
        <v>7</v>
      </c>
      <c r="V63" s="53" t="s">
        <v>520</v>
      </c>
      <c r="W63" s="78" t="s">
        <v>163</v>
      </c>
      <c r="X63" s="56">
        <f>VLOOKUP(W63,'Charged Moves'!B$2:I$96,3,FALSE)</f>
        <v>100</v>
      </c>
      <c r="Y63" s="56">
        <f>IF(OR(VLOOKUP(W63,'Charged Moves'!B$2:C$96,2,FALSE)=H63,VLOOKUP(W63,'Charged Moves'!B$2:C$96,2,FALSE)=I63),1,0)</f>
        <v>0</v>
      </c>
      <c r="Z63" s="56">
        <f>VLOOKUP(W63,'Charged Moves'!B$2:I$96,8,FALSE)*100</f>
        <v>5</v>
      </c>
      <c r="AA63" s="56">
        <f>VLOOKUP(W63,'Charged Moves'!B$2:I$96,6,FALSE)</f>
        <v>3900</v>
      </c>
      <c r="AB63" s="56">
        <f>VLOOKUP(W63,'Charged Moves'!B$2:J$96,9,FALSE)</f>
        <v>100</v>
      </c>
      <c r="AC63" s="56" t="s">
        <v>604</v>
      </c>
      <c r="AD63" s="56" t="s">
        <v>615</v>
      </c>
      <c r="AE63" s="56" t="s">
        <v>616</v>
      </c>
      <c r="AF63" t="s">
        <v>617</v>
      </c>
      <c r="AG63" t="s">
        <v>608</v>
      </c>
    </row>
    <row r="64" spans="1:33" ht="14.25" customHeight="1" x14ac:dyDescent="0.15">
      <c r="A64" s="30">
        <v>410</v>
      </c>
      <c r="B64" s="30">
        <v>4</v>
      </c>
      <c r="C64" s="32">
        <v>0.91176470588235292</v>
      </c>
      <c r="D64" s="30">
        <v>1</v>
      </c>
      <c r="E64" s="34">
        <v>1</v>
      </c>
      <c r="F64" s="41">
        <f>VLOOKUP(G64,'Species Data'!A$2:E$152,2,FALSE)</f>
        <v>71</v>
      </c>
      <c r="G64" s="41" t="s">
        <v>127</v>
      </c>
      <c r="H64" s="252" t="s">
        <v>253</v>
      </c>
      <c r="I64" s="362" t="s">
        <v>262</v>
      </c>
      <c r="J64" s="41">
        <f>VLOOKUP(G64,'Species Data'!A$2:E$152,3,FALSE)</f>
        <v>160</v>
      </c>
      <c r="K64" s="46">
        <f>VLOOKUP(G64,'Species Data'!A$2:E$152,4,FALSE)</f>
        <v>222</v>
      </c>
      <c r="L64" s="46">
        <f>VLOOKUP(G64,'Species Data'!A$2:E$152,5,FALSE)</f>
        <v>152</v>
      </c>
      <c r="M64" s="49">
        <f t="shared" si="0"/>
        <v>24320</v>
      </c>
      <c r="N64" s="51">
        <f t="shared" si="1"/>
        <v>0</v>
      </c>
      <c r="O64" s="51">
        <f t="shared" si="2"/>
        <v>0</v>
      </c>
      <c r="P64" s="40">
        <f t="shared" si="3"/>
        <v>4285488000</v>
      </c>
      <c r="Q64" s="40" t="s">
        <v>137</v>
      </c>
      <c r="R64" s="56">
        <f>VLOOKUP(Q64,'Basic Moves'!B$2:H$43,3,FALSE)</f>
        <v>15</v>
      </c>
      <c r="S64" s="56">
        <f>IF(OR(VLOOKUP(Q64,'Basic Moves'!B$2:C$43,2,FALSE)=H64,VLOOKUP(Q64,'Basic Moves'!B$2:C$43,2,FALSE)=I64),1,0)</f>
        <v>1</v>
      </c>
      <c r="T64" s="56">
        <f>VLOOKUP(Q64,'Basic Moves'!B$2:H$43,5,FALSE)</f>
        <v>1450</v>
      </c>
      <c r="U64" s="56">
        <f>VLOOKUP(Q64,'Basic Moves'!B$2:H$43,7,FALSE)</f>
        <v>12</v>
      </c>
      <c r="V64" s="53" t="s">
        <v>493</v>
      </c>
      <c r="W64" s="40" t="s">
        <v>225</v>
      </c>
      <c r="X64" s="56">
        <f>VLOOKUP(W64,'Charged Moves'!B$2:I$96,3,FALSE)</f>
        <v>55</v>
      </c>
      <c r="Y64" s="56">
        <f>IF(OR(VLOOKUP(W64,'Charged Moves'!B$2:C$96,2,FALSE)=H64,VLOOKUP(W64,'Charged Moves'!B$2:C$96,2,FALSE)=I64),1,0)</f>
        <v>1</v>
      </c>
      <c r="Z64" s="56">
        <f>VLOOKUP(W64,'Charged Moves'!B$2:I$96,8,FALSE)*100</f>
        <v>25</v>
      </c>
      <c r="AA64" s="56">
        <f>VLOOKUP(W64,'Charged Moves'!B$2:I$96,6,FALSE)</f>
        <v>2800</v>
      </c>
      <c r="AB64" s="56">
        <f>VLOOKUP(W64,'Charged Moves'!B$2:J$96,9,FALSE)</f>
        <v>50</v>
      </c>
      <c r="AC64" s="56" t="s">
        <v>511</v>
      </c>
      <c r="AD64" s="56" t="s">
        <v>618</v>
      </c>
      <c r="AE64" s="56" t="s">
        <v>619</v>
      </c>
      <c r="AF64" t="s">
        <v>620</v>
      </c>
      <c r="AG64" t="s">
        <v>454</v>
      </c>
    </row>
    <row r="65" spans="1:33" ht="14.25" customHeight="1" x14ac:dyDescent="0.15">
      <c r="A65" s="30">
        <v>411</v>
      </c>
      <c r="B65" s="30">
        <v>3</v>
      </c>
      <c r="C65" s="32">
        <v>0.92279411764705888</v>
      </c>
      <c r="D65" s="30">
        <v>1</v>
      </c>
      <c r="E65" s="34">
        <v>1</v>
      </c>
      <c r="F65" s="41">
        <f>VLOOKUP(G65,'Species Data'!A$2:E$152,2,FALSE)</f>
        <v>71</v>
      </c>
      <c r="G65" s="41" t="s">
        <v>127</v>
      </c>
      <c r="H65" s="252" t="s">
        <v>253</v>
      </c>
      <c r="I65" s="362" t="s">
        <v>262</v>
      </c>
      <c r="J65" s="41">
        <f>VLOOKUP(G65,'Species Data'!A$2:E$152,3,FALSE)</f>
        <v>160</v>
      </c>
      <c r="K65" s="46">
        <f>VLOOKUP(G65,'Species Data'!A$2:E$152,4,FALSE)</f>
        <v>222</v>
      </c>
      <c r="L65" s="46">
        <f>VLOOKUP(G65,'Species Data'!A$2:E$152,5,FALSE)</f>
        <v>152</v>
      </c>
      <c r="M65" s="49">
        <f t="shared" si="0"/>
        <v>24320</v>
      </c>
      <c r="N65" s="51">
        <f t="shared" si="1"/>
        <v>0</v>
      </c>
      <c r="O65" s="51">
        <f t="shared" si="2"/>
        <v>0</v>
      </c>
      <c r="P65" s="40">
        <f t="shared" si="3"/>
        <v>4285488000</v>
      </c>
      <c r="Q65" s="40" t="s">
        <v>137</v>
      </c>
      <c r="R65" s="56">
        <f>VLOOKUP(Q65,'Basic Moves'!B$2:H$43,3,FALSE)</f>
        <v>15</v>
      </c>
      <c r="S65" s="56">
        <f>IF(OR(VLOOKUP(Q65,'Basic Moves'!B$2:C$43,2,FALSE)=H65,VLOOKUP(Q65,'Basic Moves'!B$2:C$43,2,FALSE)=I65),1,0)</f>
        <v>1</v>
      </c>
      <c r="T65" s="56">
        <f>VLOOKUP(Q65,'Basic Moves'!B$2:H$43,5,FALSE)</f>
        <v>1450</v>
      </c>
      <c r="U65" s="56">
        <f>VLOOKUP(Q65,'Basic Moves'!B$2:H$43,7,FALSE)</f>
        <v>12</v>
      </c>
      <c r="V65" s="53" t="s">
        <v>493</v>
      </c>
      <c r="W65" s="40" t="s">
        <v>208</v>
      </c>
      <c r="X65" s="56">
        <f>VLOOKUP(W65,'Charged Moves'!B$2:I$96,3,FALSE)</f>
        <v>55</v>
      </c>
      <c r="Y65" s="56">
        <f>IF(OR(VLOOKUP(W65,'Charged Moves'!B$2:C$96,2,FALSE)=H65,VLOOKUP(W65,'Charged Moves'!B$2:C$96,2,FALSE)=I65),1,0)</f>
        <v>1</v>
      </c>
      <c r="Z65" s="56">
        <f>VLOOKUP(W65,'Charged Moves'!B$2:I$96,8,FALSE)*100</f>
        <v>5</v>
      </c>
      <c r="AA65" s="56">
        <f>VLOOKUP(W65,'Charged Moves'!B$2:I$96,6,FALSE)</f>
        <v>2600</v>
      </c>
      <c r="AB65" s="56">
        <f>VLOOKUP(W65,'Charged Moves'!B$2:J$96,9,FALSE)</f>
        <v>50</v>
      </c>
      <c r="AC65" s="56" t="s">
        <v>511</v>
      </c>
      <c r="AD65" s="56" t="s">
        <v>512</v>
      </c>
      <c r="AE65" s="56" t="s">
        <v>513</v>
      </c>
      <c r="AF65" t="s">
        <v>514</v>
      </c>
      <c r="AG65" t="s">
        <v>454</v>
      </c>
    </row>
    <row r="66" spans="1:33" ht="14.25" customHeight="1" x14ac:dyDescent="0.15">
      <c r="A66" s="30">
        <v>586</v>
      </c>
      <c r="B66" s="30">
        <v>5</v>
      </c>
      <c r="C66" s="32">
        <v>0.84226646248085757</v>
      </c>
      <c r="D66" s="30">
        <v>2</v>
      </c>
      <c r="E66" s="34">
        <v>0.96212121212121215</v>
      </c>
      <c r="F66" s="41">
        <f>VLOOKUP(G66,'Species Data'!A$2:E$152,2,FALSE)</f>
        <v>97</v>
      </c>
      <c r="G66" s="41" t="s">
        <v>167</v>
      </c>
      <c r="H66" s="42" t="s">
        <v>56</v>
      </c>
      <c r="I66" s="43"/>
      <c r="J66" s="41">
        <f>VLOOKUP(G66,'Species Data'!A$2:E$152,3,FALSE)</f>
        <v>170</v>
      </c>
      <c r="K66" s="46">
        <f>VLOOKUP(G66,'Species Data'!A$2:E$152,4,FALSE)</f>
        <v>162</v>
      </c>
      <c r="L66" s="46">
        <f>VLOOKUP(G66,'Species Data'!A$2:E$152,5,FALSE)</f>
        <v>196</v>
      </c>
      <c r="M66" s="49">
        <f t="shared" si="0"/>
        <v>33320</v>
      </c>
      <c r="N66" s="51">
        <f t="shared" si="1"/>
        <v>0</v>
      </c>
      <c r="O66" s="51">
        <f t="shared" si="2"/>
        <v>0</v>
      </c>
      <c r="P66" s="40">
        <f t="shared" si="3"/>
        <v>4284535500</v>
      </c>
      <c r="Q66" s="40" t="s">
        <v>62</v>
      </c>
      <c r="R66" s="56">
        <f>VLOOKUP(Q66,'Basic Moves'!B$2:H$43,3,FALSE)</f>
        <v>15</v>
      </c>
      <c r="S66" s="56">
        <f>IF(OR(VLOOKUP(Q66,'Basic Moves'!B$2:C$43,2,FALSE)=H66,VLOOKUP(Q66,'Basic Moves'!B$2:C$43,2,FALSE)=I66),1,0)</f>
        <v>1</v>
      </c>
      <c r="T66" s="56">
        <f>VLOOKUP(Q66,'Basic Moves'!B$2:H$43,5,FALSE)</f>
        <v>1510</v>
      </c>
      <c r="U66" s="56">
        <f>VLOOKUP(Q66,'Basic Moves'!B$2:H$43,7,FALSE)</f>
        <v>14</v>
      </c>
      <c r="V66" s="53" t="s">
        <v>354</v>
      </c>
      <c r="W66" s="40" t="s">
        <v>306</v>
      </c>
      <c r="X66" s="56">
        <f>VLOOKUP(W66,'Charged Moves'!B$2:I$96,3,FALSE)</f>
        <v>40</v>
      </c>
      <c r="Y66" s="56">
        <f>IF(OR(VLOOKUP(W66,'Charged Moves'!B$2:C$96,2,FALSE)=H66,VLOOKUP(W66,'Charged Moves'!B$2:C$96,2,FALSE)=I66),1,0)</f>
        <v>1</v>
      </c>
      <c r="Z66" s="56">
        <f>VLOOKUP(W66,'Charged Moves'!B$2:I$96,8,FALSE)*100</f>
        <v>5</v>
      </c>
      <c r="AA66" s="56">
        <f>VLOOKUP(W66,'Charged Moves'!B$2:I$96,6,FALSE)</f>
        <v>2700</v>
      </c>
      <c r="AB66" s="56">
        <f>VLOOKUP(W66,'Charged Moves'!B$2:J$96,9,FALSE)</f>
        <v>33</v>
      </c>
      <c r="AC66" s="56" t="s">
        <v>450</v>
      </c>
      <c r="AD66" s="56" t="s">
        <v>621</v>
      </c>
      <c r="AE66" s="56" t="s">
        <v>622</v>
      </c>
      <c r="AF66" t="s">
        <v>623</v>
      </c>
      <c r="AG66" t="s">
        <v>454</v>
      </c>
    </row>
    <row r="67" spans="1:33" ht="14.25" customHeight="1" x14ac:dyDescent="0.15">
      <c r="A67" s="30">
        <v>530</v>
      </c>
      <c r="B67" s="144">
        <v>8</v>
      </c>
      <c r="C67" s="581">
        <v>0.72685539403213462</v>
      </c>
      <c r="D67" s="144">
        <v>4</v>
      </c>
      <c r="E67" s="583">
        <v>0.91287878787878785</v>
      </c>
      <c r="F67" s="585">
        <f>VLOOKUP(G67,'Species Data'!A$2:E$152,2,FALSE)</f>
        <v>89</v>
      </c>
      <c r="G67" s="585" t="s">
        <v>152</v>
      </c>
      <c r="H67" s="655" t="s">
        <v>262</v>
      </c>
      <c r="I67" s="656"/>
      <c r="J67" s="585">
        <f>VLOOKUP(G67,'Species Data'!A$2:E$152,3,FALSE)</f>
        <v>210</v>
      </c>
      <c r="K67" s="592">
        <f>VLOOKUP(G67,'Species Data'!A$2:E$152,4,FALSE)</f>
        <v>180</v>
      </c>
      <c r="L67" s="592">
        <f>VLOOKUP(G67,'Species Data'!A$2:E$152,5,FALSE)</f>
        <v>188</v>
      </c>
      <c r="M67" s="149">
        <f t="shared" si="0"/>
        <v>39480</v>
      </c>
      <c r="N67" s="594">
        <f t="shared" si="1"/>
        <v>0</v>
      </c>
      <c r="O67" s="594">
        <f t="shared" si="2"/>
        <v>0</v>
      </c>
      <c r="P67" s="122">
        <f t="shared" si="3"/>
        <v>4281606000</v>
      </c>
      <c r="Q67" s="122" t="s">
        <v>132</v>
      </c>
      <c r="R67" s="602">
        <f>VLOOKUP(Q67,'Basic Moves'!B$2:H$43,3,FALSE)</f>
        <v>10</v>
      </c>
      <c r="S67" s="602">
        <f>IF(OR(VLOOKUP(Q67,'Basic Moves'!B$2:C$43,2,FALSE)=H67,VLOOKUP(Q67,'Basic Moves'!B$2:C$43,2,FALSE)=I67),1,0)</f>
        <v>1</v>
      </c>
      <c r="T67" s="602">
        <f>VLOOKUP(Q67,'Basic Moves'!B$2:H$43,5,FALSE)</f>
        <v>1050</v>
      </c>
      <c r="U67" s="602">
        <f>VLOOKUP(Q67,'Basic Moves'!B$2:H$43,7,FALSE)</f>
        <v>10</v>
      </c>
      <c r="V67" s="152" t="s">
        <v>445</v>
      </c>
      <c r="W67" s="122" t="s">
        <v>281</v>
      </c>
      <c r="X67" s="602">
        <f>VLOOKUP(W67,'Charged Moves'!B$2:I$96,3,FALSE)</f>
        <v>45</v>
      </c>
      <c r="Y67" s="602">
        <f>IF(OR(VLOOKUP(W67,'Charged Moves'!B$2:C$96,2,FALSE)=H67,VLOOKUP(W67,'Charged Moves'!B$2:C$96,2,FALSE)=I67),1,0)</f>
        <v>0</v>
      </c>
      <c r="Z67" s="602">
        <f>VLOOKUP(W67,'Charged Moves'!B$2:I$96,8,FALSE)*100</f>
        <v>5</v>
      </c>
      <c r="AA67" s="602">
        <f>VLOOKUP(W67,'Charged Moves'!B$2:I$96,6,FALSE)</f>
        <v>3500</v>
      </c>
      <c r="AB67" s="602">
        <f>VLOOKUP(W67,'Charged Moves'!B$2:J$96,9,FALSE)</f>
        <v>33</v>
      </c>
      <c r="AC67" s="602" t="s">
        <v>415</v>
      </c>
      <c r="AD67" s="602" t="s">
        <v>566</v>
      </c>
      <c r="AE67" s="602" t="s">
        <v>624</v>
      </c>
      <c r="AF67" s="112" t="s">
        <v>568</v>
      </c>
      <c r="AG67" s="112" t="s">
        <v>625</v>
      </c>
    </row>
    <row r="68" spans="1:33" ht="14.25" customHeight="1" x14ac:dyDescent="0.15">
      <c r="A68" s="30">
        <v>802</v>
      </c>
      <c r="B68" s="30">
        <v>3</v>
      </c>
      <c r="C68" s="32">
        <v>0.79681274900398402</v>
      </c>
      <c r="D68" s="30">
        <v>1</v>
      </c>
      <c r="E68" s="34">
        <v>1</v>
      </c>
      <c r="F68" s="41">
        <f>VLOOKUP(G68,'Species Data'!A$2:E$152,2,FALSE)</f>
        <v>134</v>
      </c>
      <c r="G68" s="41" t="s">
        <v>200</v>
      </c>
      <c r="H68" s="91" t="s">
        <v>210</v>
      </c>
      <c r="I68" s="657"/>
      <c r="J68" s="41">
        <f>VLOOKUP(G68,'Species Data'!A$2:E$152,3,FALSE)</f>
        <v>260</v>
      </c>
      <c r="K68" s="46">
        <f>VLOOKUP(G68,'Species Data'!A$2:E$152,4,FALSE)</f>
        <v>186</v>
      </c>
      <c r="L68" s="46">
        <f>VLOOKUP(G68,'Species Data'!A$2:E$152,5,FALSE)</f>
        <v>168</v>
      </c>
      <c r="M68" s="49">
        <f t="shared" si="0"/>
        <v>43680</v>
      </c>
      <c r="N68" s="51">
        <f t="shared" si="1"/>
        <v>0</v>
      </c>
      <c r="O68" s="51">
        <f t="shared" si="2"/>
        <v>0</v>
      </c>
      <c r="P68" s="40">
        <f t="shared" si="3"/>
        <v>4255196400</v>
      </c>
      <c r="Q68" s="40" t="s">
        <v>142</v>
      </c>
      <c r="R68" s="56">
        <f>VLOOKUP(Q68,'Basic Moves'!B$2:H$43,3,FALSE)</f>
        <v>6</v>
      </c>
      <c r="S68" s="56">
        <f>IF(OR(VLOOKUP(Q68,'Basic Moves'!B$2:C$43,2,FALSE)=H68,VLOOKUP(Q68,'Basic Moves'!B$2:C$43,2,FALSE)=I68),1,0)</f>
        <v>1</v>
      </c>
      <c r="T68" s="56">
        <f>VLOOKUP(Q68,'Basic Moves'!B$2:H$43,5,FALSE)</f>
        <v>500</v>
      </c>
      <c r="U68" s="56">
        <f>VLOOKUP(Q68,'Basic Moves'!B$2:H$43,7,FALSE)</f>
        <v>7</v>
      </c>
      <c r="V68" s="53" t="s">
        <v>367</v>
      </c>
      <c r="W68" s="40" t="s">
        <v>334</v>
      </c>
      <c r="X68" s="56">
        <f>VLOOKUP(W68,'Charged Moves'!B$2:I$96,3,FALSE)</f>
        <v>35</v>
      </c>
      <c r="Y68" s="56">
        <f>IF(OR(VLOOKUP(W68,'Charged Moves'!B$2:C$96,2,FALSE)=H68,VLOOKUP(W68,'Charged Moves'!B$2:C$96,2,FALSE)=I68),1,0)</f>
        <v>1</v>
      </c>
      <c r="Z68" s="56">
        <f>VLOOKUP(W68,'Charged Moves'!B$2:I$96,8,FALSE)*100</f>
        <v>5</v>
      </c>
      <c r="AA68" s="56">
        <f>VLOOKUP(W68,'Charged Moves'!B$2:I$96,6,FALSE)</f>
        <v>3300</v>
      </c>
      <c r="AB68" s="56">
        <f>VLOOKUP(W68,'Charged Moves'!B$2:J$96,9,FALSE)</f>
        <v>25</v>
      </c>
      <c r="AC68" s="56" t="s">
        <v>626</v>
      </c>
      <c r="AD68" s="56" t="s">
        <v>627</v>
      </c>
      <c r="AE68" s="56" t="s">
        <v>628</v>
      </c>
      <c r="AF68" t="s">
        <v>629</v>
      </c>
      <c r="AG68" t="s">
        <v>630</v>
      </c>
    </row>
    <row r="69" spans="1:33" ht="14.25" customHeight="1" x14ac:dyDescent="0.15">
      <c r="A69" s="30">
        <v>675</v>
      </c>
      <c r="B69" s="30">
        <v>2</v>
      </c>
      <c r="C69" s="32">
        <v>0.99259259259259258</v>
      </c>
      <c r="D69" s="30">
        <v>1</v>
      </c>
      <c r="E69" s="34">
        <v>1</v>
      </c>
      <c r="F69" s="41">
        <f>VLOOKUP(G69,'Species Data'!A$2:E$152,2,FALSE)</f>
        <v>112</v>
      </c>
      <c r="G69" s="41" t="s">
        <v>185</v>
      </c>
      <c r="H69" s="610" t="s">
        <v>255</v>
      </c>
      <c r="I69" s="662" t="s">
        <v>264</v>
      </c>
      <c r="J69" s="41">
        <f>VLOOKUP(G69,'Species Data'!A$2:E$152,3,FALSE)</f>
        <v>210</v>
      </c>
      <c r="K69" s="46">
        <f>VLOOKUP(G69,'Species Data'!A$2:E$152,4,FALSE)</f>
        <v>166</v>
      </c>
      <c r="L69" s="46">
        <f>VLOOKUP(G69,'Species Data'!A$2:E$152,5,FALSE)</f>
        <v>160</v>
      </c>
      <c r="M69" s="49">
        <f t="shared" si="0"/>
        <v>33600</v>
      </c>
      <c r="N69" s="51">
        <f t="shared" si="1"/>
        <v>0</v>
      </c>
      <c r="O69" s="51">
        <f t="shared" si="2"/>
        <v>0</v>
      </c>
      <c r="P69" s="40">
        <f t="shared" si="3"/>
        <v>4218060000</v>
      </c>
      <c r="Q69" s="40" t="s">
        <v>270</v>
      </c>
      <c r="R69" s="56">
        <f>VLOOKUP(Q69,'Basic Moves'!B$2:H$43,3,FALSE)</f>
        <v>15</v>
      </c>
      <c r="S69" s="56">
        <f>IF(OR(VLOOKUP(Q69,'Basic Moves'!B$2:C$43,2,FALSE)=H69,VLOOKUP(Q69,'Basic Moves'!B$2:C$43,2,FALSE)=I69),1,0)</f>
        <v>1</v>
      </c>
      <c r="T69" s="56">
        <f>VLOOKUP(Q69,'Basic Moves'!B$2:H$43,5,FALSE)</f>
        <v>1350</v>
      </c>
      <c r="U69" s="56">
        <f>VLOOKUP(Q69,'Basic Moves'!B$2:H$43,7,FALSE)</f>
        <v>12</v>
      </c>
      <c r="V69" s="53" t="s">
        <v>427</v>
      </c>
      <c r="W69" s="40" t="s">
        <v>161</v>
      </c>
      <c r="X69" s="56">
        <f>VLOOKUP(W69,'Charged Moves'!B$2:I$96,3,FALSE)</f>
        <v>100</v>
      </c>
      <c r="Y69" s="56">
        <f>IF(OR(VLOOKUP(W69,'Charged Moves'!B$2:C$96,2,FALSE)=H69,VLOOKUP(W69,'Charged Moves'!B$2:C$96,2,FALSE)=I69),1,0)</f>
        <v>1</v>
      </c>
      <c r="Z69" s="56">
        <f>VLOOKUP(W69,'Charged Moves'!B$2:I$96,8,FALSE)*100</f>
        <v>5</v>
      </c>
      <c r="AA69" s="56">
        <f>VLOOKUP(W69,'Charged Moves'!B$2:I$96,6,FALSE)</f>
        <v>4200</v>
      </c>
      <c r="AB69" s="56">
        <f>VLOOKUP(W69,'Charged Moves'!B$2:J$96,9,FALSE)</f>
        <v>100</v>
      </c>
      <c r="AC69" s="56" t="s">
        <v>399</v>
      </c>
      <c r="AD69" s="56" t="s">
        <v>631</v>
      </c>
      <c r="AE69" s="56" t="s">
        <v>632</v>
      </c>
      <c r="AF69" t="s">
        <v>633</v>
      </c>
      <c r="AG69" t="s">
        <v>386</v>
      </c>
    </row>
    <row r="70" spans="1:33" ht="14.25" customHeight="1" x14ac:dyDescent="0.15">
      <c r="A70" s="30">
        <v>451</v>
      </c>
      <c r="B70" s="30">
        <v>4</v>
      </c>
      <c r="C70" s="32">
        <v>0.93575418994413406</v>
      </c>
      <c r="D70" s="30">
        <v>1</v>
      </c>
      <c r="E70" s="34">
        <v>1</v>
      </c>
      <c r="F70" s="41">
        <f>VLOOKUP(G70,'Species Data'!A$2:E$152,2,FALSE)</f>
        <v>76</v>
      </c>
      <c r="G70" s="41" t="s">
        <v>133</v>
      </c>
      <c r="H70" s="662" t="s">
        <v>264</v>
      </c>
      <c r="I70" s="610" t="s">
        <v>255</v>
      </c>
      <c r="J70" s="41">
        <f>VLOOKUP(G70,'Species Data'!A$2:E$152,3,FALSE)</f>
        <v>160</v>
      </c>
      <c r="K70" s="46">
        <f>VLOOKUP(G70,'Species Data'!A$2:E$152,4,FALSE)</f>
        <v>176</v>
      </c>
      <c r="L70" s="46">
        <f>VLOOKUP(G70,'Species Data'!A$2:E$152,5,FALSE)</f>
        <v>198</v>
      </c>
      <c r="M70" s="49">
        <f t="shared" si="0"/>
        <v>31680</v>
      </c>
      <c r="N70" s="51">
        <f t="shared" si="1"/>
        <v>0</v>
      </c>
      <c r="O70" s="51">
        <f t="shared" si="2"/>
        <v>0</v>
      </c>
      <c r="P70" s="40">
        <f t="shared" si="3"/>
        <v>4216608000</v>
      </c>
      <c r="Q70" s="107" t="s">
        <v>270</v>
      </c>
      <c r="R70" s="56">
        <f>VLOOKUP(Q70,'Basic Moves'!B$2:H$43,3,FALSE)</f>
        <v>15</v>
      </c>
      <c r="S70" s="56">
        <f>IF(OR(VLOOKUP(Q70,'Basic Moves'!B$2:C$43,2,FALSE)=H70,VLOOKUP(Q70,'Basic Moves'!B$2:C$43,2,FALSE)=I70),1,0)</f>
        <v>1</v>
      </c>
      <c r="T70" s="56">
        <f>VLOOKUP(Q70,'Basic Moves'!B$2:H$43,5,FALSE)</f>
        <v>1350</v>
      </c>
      <c r="U70" s="56">
        <f>VLOOKUP(Q70,'Basic Moves'!B$2:H$43,7,FALSE)</f>
        <v>12</v>
      </c>
      <c r="V70" s="53" t="s">
        <v>427</v>
      </c>
      <c r="W70" s="40" t="s">
        <v>161</v>
      </c>
      <c r="X70" s="56">
        <f>VLOOKUP(W70,'Charged Moves'!B$2:I$96,3,FALSE)</f>
        <v>100</v>
      </c>
      <c r="Y70" s="56">
        <f>IF(OR(VLOOKUP(W70,'Charged Moves'!B$2:C$96,2,FALSE)=H70,VLOOKUP(W70,'Charged Moves'!B$2:C$96,2,FALSE)=I70),1,0)</f>
        <v>1</v>
      </c>
      <c r="Z70" s="56">
        <f>VLOOKUP(W70,'Charged Moves'!B$2:I$96,8,FALSE)*100</f>
        <v>5</v>
      </c>
      <c r="AA70" s="56">
        <f>VLOOKUP(W70,'Charged Moves'!B$2:I$96,6,FALSE)</f>
        <v>4200</v>
      </c>
      <c r="AB70" s="56">
        <f>VLOOKUP(W70,'Charged Moves'!B$2:J$96,9,FALSE)</f>
        <v>100</v>
      </c>
      <c r="AC70" s="56" t="s">
        <v>399</v>
      </c>
      <c r="AD70" s="56" t="s">
        <v>631</v>
      </c>
      <c r="AE70" s="56" t="s">
        <v>632</v>
      </c>
      <c r="AF70" t="s">
        <v>633</v>
      </c>
      <c r="AG70" t="s">
        <v>386</v>
      </c>
    </row>
    <row r="71" spans="1:33" ht="14.25" customHeight="1" x14ac:dyDescent="0.15">
      <c r="A71" s="30">
        <v>254</v>
      </c>
      <c r="B71" s="30">
        <v>4</v>
      </c>
      <c r="C71" s="32">
        <v>0.9375</v>
      </c>
      <c r="D71" s="30">
        <v>3</v>
      </c>
      <c r="E71" s="34">
        <v>0.87313432835820892</v>
      </c>
      <c r="F71" s="41">
        <f>VLOOKUP(G71,'Species Data'!A$2:E$152,2,FALSE)</f>
        <v>45</v>
      </c>
      <c r="G71" s="41" t="s">
        <v>95</v>
      </c>
      <c r="H71" s="252" t="s">
        <v>253</v>
      </c>
      <c r="I71" s="362" t="s">
        <v>262</v>
      </c>
      <c r="J71" s="41">
        <f>VLOOKUP(G71,'Species Data'!A$2:E$152,3,FALSE)</f>
        <v>150</v>
      </c>
      <c r="K71" s="46">
        <f>VLOOKUP(G71,'Species Data'!A$2:E$152,4,FALSE)</f>
        <v>202</v>
      </c>
      <c r="L71" s="46">
        <f>VLOOKUP(G71,'Species Data'!A$2:E$152,5,FALSE)</f>
        <v>190</v>
      </c>
      <c r="M71" s="49">
        <f t="shared" si="0"/>
        <v>28500</v>
      </c>
      <c r="N71" s="51">
        <f t="shared" si="1"/>
        <v>0</v>
      </c>
      <c r="O71" s="51">
        <f t="shared" si="2"/>
        <v>0</v>
      </c>
      <c r="P71" s="40">
        <f t="shared" si="3"/>
        <v>4209806250</v>
      </c>
      <c r="Q71" s="40" t="s">
        <v>132</v>
      </c>
      <c r="R71" s="56">
        <f>VLOOKUP(Q71,'Basic Moves'!B$2:H$43,3,FALSE)</f>
        <v>10</v>
      </c>
      <c r="S71" s="56">
        <f>IF(OR(VLOOKUP(Q71,'Basic Moves'!B$2:C$43,2,FALSE)=H71,VLOOKUP(Q71,'Basic Moves'!B$2:C$43,2,FALSE)=I71),1,0)</f>
        <v>1</v>
      </c>
      <c r="T71" s="56">
        <f>VLOOKUP(Q71,'Basic Moves'!B$2:H$43,5,FALSE)</f>
        <v>1050</v>
      </c>
      <c r="U71" s="56">
        <f>VLOOKUP(Q71,'Basic Moves'!B$2:H$43,7,FALSE)</f>
        <v>10</v>
      </c>
      <c r="V71" s="53" t="s">
        <v>445</v>
      </c>
      <c r="W71" s="40" t="s">
        <v>260</v>
      </c>
      <c r="X71" s="56">
        <f>VLOOKUP(W71,'Charged Moves'!B$2:I$96,3,FALSE)</f>
        <v>65</v>
      </c>
      <c r="Y71" s="56">
        <f>IF(OR(VLOOKUP(W71,'Charged Moves'!B$2:C$96,2,FALSE)=H71,VLOOKUP(W71,'Charged Moves'!B$2:C$96,2,FALSE)=I71),1,0)</f>
        <v>1</v>
      </c>
      <c r="Z71" s="56">
        <f>VLOOKUP(W71,'Charged Moves'!B$2:I$96,8,FALSE)*100</f>
        <v>5</v>
      </c>
      <c r="AA71" s="56">
        <f>VLOOKUP(W71,'Charged Moves'!B$2:I$96,6,FALSE)</f>
        <v>3200</v>
      </c>
      <c r="AB71" s="56">
        <f>VLOOKUP(W71,'Charged Moves'!B$2:J$96,9,FALSE)</f>
        <v>50</v>
      </c>
      <c r="AC71" s="56" t="s">
        <v>377</v>
      </c>
      <c r="AD71" s="56" t="s">
        <v>634</v>
      </c>
      <c r="AE71" s="56" t="s">
        <v>635</v>
      </c>
      <c r="AF71" t="s">
        <v>636</v>
      </c>
      <c r="AG71" t="s">
        <v>510</v>
      </c>
    </row>
    <row r="72" spans="1:33" ht="14.25" customHeight="1" x14ac:dyDescent="0.15">
      <c r="A72" s="30">
        <v>445</v>
      </c>
      <c r="B72" s="30">
        <v>5</v>
      </c>
      <c r="C72" s="32">
        <v>0.8994413407821229</v>
      </c>
      <c r="D72" s="30">
        <v>2</v>
      </c>
      <c r="E72" s="34">
        <v>0.99173553719008267</v>
      </c>
      <c r="F72" s="41">
        <f>VLOOKUP(G72,'Species Data'!A$2:E$152,2,FALSE)</f>
        <v>76</v>
      </c>
      <c r="G72" s="41" t="s">
        <v>133</v>
      </c>
      <c r="H72" s="662" t="s">
        <v>264</v>
      </c>
      <c r="I72" s="610" t="s">
        <v>255</v>
      </c>
      <c r="J72" s="41">
        <f>VLOOKUP(G72,'Species Data'!A$2:E$152,3,FALSE)</f>
        <v>160</v>
      </c>
      <c r="K72" s="46">
        <f>VLOOKUP(G72,'Species Data'!A$2:E$152,4,FALSE)</f>
        <v>176</v>
      </c>
      <c r="L72" s="46">
        <f>VLOOKUP(G72,'Species Data'!A$2:E$152,5,FALSE)</f>
        <v>198</v>
      </c>
      <c r="M72" s="49">
        <f t="shared" si="0"/>
        <v>31680</v>
      </c>
      <c r="N72" s="51">
        <f t="shared" si="1"/>
        <v>0</v>
      </c>
      <c r="O72" s="51">
        <f t="shared" si="2"/>
        <v>0</v>
      </c>
      <c r="P72" s="40">
        <f t="shared" si="3"/>
        <v>4181760000</v>
      </c>
      <c r="Q72" s="40" t="s">
        <v>263</v>
      </c>
      <c r="R72" s="56">
        <f>VLOOKUP(Q72,'Basic Moves'!B$2:H$43,3,FALSE)</f>
        <v>12</v>
      </c>
      <c r="S72" s="56">
        <f>IF(OR(VLOOKUP(Q72,'Basic Moves'!B$2:C$43,2,FALSE)=H72,VLOOKUP(Q72,'Basic Moves'!B$2:C$43,2,FALSE)=I72),1,0)</f>
        <v>1</v>
      </c>
      <c r="T72" s="56">
        <f>VLOOKUP(Q72,'Basic Moves'!B$2:H$43,5,FALSE)</f>
        <v>1360</v>
      </c>
      <c r="U72" s="56">
        <f>VLOOKUP(Q72,'Basic Moves'!B$2:H$43,7,FALSE)</f>
        <v>15</v>
      </c>
      <c r="V72" s="53" t="s">
        <v>593</v>
      </c>
      <c r="W72" s="40" t="s">
        <v>161</v>
      </c>
      <c r="X72" s="56">
        <f>VLOOKUP(W72,'Charged Moves'!B$2:I$96,3,FALSE)</f>
        <v>100</v>
      </c>
      <c r="Y72" s="56">
        <f>IF(OR(VLOOKUP(W72,'Charged Moves'!B$2:C$96,2,FALSE)=H72,VLOOKUP(W72,'Charged Moves'!B$2:C$96,2,FALSE)=I72),1,0)</f>
        <v>1</v>
      </c>
      <c r="Z72" s="56">
        <f>VLOOKUP(W72,'Charged Moves'!B$2:I$96,8,FALSE)*100</f>
        <v>5</v>
      </c>
      <c r="AA72" s="56">
        <f>VLOOKUP(W72,'Charged Moves'!B$2:I$96,6,FALSE)</f>
        <v>4200</v>
      </c>
      <c r="AB72" s="56">
        <f>VLOOKUP(W72,'Charged Moves'!B$2:J$96,9,FALSE)</f>
        <v>100</v>
      </c>
      <c r="AC72" s="56" t="s">
        <v>637</v>
      </c>
      <c r="AD72" s="56" t="s">
        <v>638</v>
      </c>
      <c r="AE72" s="56" t="s">
        <v>639</v>
      </c>
      <c r="AF72" t="s">
        <v>640</v>
      </c>
      <c r="AG72" t="s">
        <v>641</v>
      </c>
    </row>
    <row r="73" spans="1:33" ht="14.25" customHeight="1" x14ac:dyDescent="0.15">
      <c r="A73" s="30">
        <v>343</v>
      </c>
      <c r="B73" s="30">
        <v>5</v>
      </c>
      <c r="C73" s="32">
        <v>0.81506849315068497</v>
      </c>
      <c r="D73" s="30">
        <v>3</v>
      </c>
      <c r="E73" s="34">
        <v>0.85769230769230764</v>
      </c>
      <c r="F73" s="41">
        <f>VLOOKUP(G73,'Species Data'!A$2:E$152,2,FALSE)</f>
        <v>59</v>
      </c>
      <c r="G73" s="41" t="s">
        <v>76</v>
      </c>
      <c r="H73" s="263" t="s">
        <v>249</v>
      </c>
      <c r="I73" s="452"/>
      <c r="J73" s="41">
        <f>VLOOKUP(G73,'Species Data'!A$2:E$152,3,FALSE)</f>
        <v>180</v>
      </c>
      <c r="K73" s="46">
        <f>VLOOKUP(G73,'Species Data'!A$2:E$152,4,FALSE)</f>
        <v>230</v>
      </c>
      <c r="L73" s="46">
        <f>VLOOKUP(G73,'Species Data'!A$2:E$152,5,FALSE)</f>
        <v>180</v>
      </c>
      <c r="M73" s="49">
        <f t="shared" si="0"/>
        <v>32400</v>
      </c>
      <c r="N73" s="51">
        <f t="shared" si="1"/>
        <v>0</v>
      </c>
      <c r="O73" s="51">
        <f t="shared" si="2"/>
        <v>0</v>
      </c>
      <c r="P73" s="40">
        <f t="shared" si="3"/>
        <v>4154490000</v>
      </c>
      <c r="Q73" s="40" t="s">
        <v>83</v>
      </c>
      <c r="R73" s="56">
        <f>VLOOKUP(Q73,'Basic Moves'!B$2:H$43,3,FALSE)</f>
        <v>10</v>
      </c>
      <c r="S73" s="56">
        <f>IF(OR(VLOOKUP(Q73,'Basic Moves'!B$2:C$43,2,FALSE)=H73,VLOOKUP(Q73,'Basic Moves'!B$2:C$43,2,FALSE)=I73),1,0)</f>
        <v>1</v>
      </c>
      <c r="T73" s="56">
        <f>VLOOKUP(Q73,'Basic Moves'!B$2:H$43,5,FALSE)</f>
        <v>840</v>
      </c>
      <c r="U73" s="56">
        <f>VLOOKUP(Q73,'Basic Moves'!B$2:H$43,7,FALSE)</f>
        <v>8</v>
      </c>
      <c r="V73" s="53" t="s">
        <v>540</v>
      </c>
      <c r="W73" s="40" t="s">
        <v>228</v>
      </c>
      <c r="X73" s="56">
        <f>VLOOKUP(W73,'Charged Moves'!B$2:I$96,3,FALSE)</f>
        <v>35</v>
      </c>
      <c r="Y73" s="56">
        <f>IF(OR(VLOOKUP(W73,'Charged Moves'!B$2:C$96,2,FALSE)=H73,VLOOKUP(W73,'Charged Moves'!B$2:C$96,2,FALSE)=I73),1,0)</f>
        <v>0</v>
      </c>
      <c r="Z73" s="56">
        <f>VLOOKUP(W73,'Charged Moves'!B$2:I$96,8,FALSE)*100</f>
        <v>5</v>
      </c>
      <c r="AA73" s="56">
        <f>VLOOKUP(W73,'Charged Moves'!B$2:I$96,6,FALSE)</f>
        <v>3400</v>
      </c>
      <c r="AB73" s="56">
        <f>VLOOKUP(W73,'Charged Moves'!B$2:J$96,9,FALSE)</f>
        <v>25</v>
      </c>
      <c r="AC73" s="56" t="s">
        <v>642</v>
      </c>
      <c r="AD73" s="56" t="s">
        <v>643</v>
      </c>
      <c r="AE73" s="56" t="s">
        <v>644</v>
      </c>
      <c r="AF73" t="s">
        <v>645</v>
      </c>
      <c r="AG73" t="s">
        <v>646</v>
      </c>
    </row>
    <row r="74" spans="1:33" ht="14.25" customHeight="1" x14ac:dyDescent="0.15">
      <c r="A74" s="30">
        <v>412</v>
      </c>
      <c r="B74" s="30">
        <v>2</v>
      </c>
      <c r="C74" s="32">
        <v>0.99264705882352944</v>
      </c>
      <c r="D74" s="30">
        <v>3</v>
      </c>
      <c r="E74" s="34">
        <v>0.96850393700787396</v>
      </c>
      <c r="F74" s="41">
        <f>VLOOKUP(G74,'Species Data'!A$2:E$152,2,FALSE)</f>
        <v>71</v>
      </c>
      <c r="G74" s="41" t="s">
        <v>127</v>
      </c>
      <c r="H74" s="252" t="s">
        <v>253</v>
      </c>
      <c r="I74" s="362" t="s">
        <v>262</v>
      </c>
      <c r="J74" s="41">
        <f>VLOOKUP(G74,'Species Data'!A$2:E$152,3,FALSE)</f>
        <v>160</v>
      </c>
      <c r="K74" s="46">
        <f>VLOOKUP(G74,'Species Data'!A$2:E$152,4,FALSE)</f>
        <v>222</v>
      </c>
      <c r="L74" s="46">
        <f>VLOOKUP(G74,'Species Data'!A$2:E$152,5,FALSE)</f>
        <v>152</v>
      </c>
      <c r="M74" s="49">
        <f t="shared" si="0"/>
        <v>24320</v>
      </c>
      <c r="N74" s="51">
        <f t="shared" si="1"/>
        <v>0</v>
      </c>
      <c r="O74" s="51">
        <f t="shared" si="2"/>
        <v>0</v>
      </c>
      <c r="P74" s="40">
        <f t="shared" si="3"/>
        <v>4150512000</v>
      </c>
      <c r="Q74" s="40" t="s">
        <v>137</v>
      </c>
      <c r="R74" s="56">
        <f>VLOOKUP(Q74,'Basic Moves'!B$2:H$43,3,FALSE)</f>
        <v>15</v>
      </c>
      <c r="S74" s="56">
        <f>IF(OR(VLOOKUP(Q74,'Basic Moves'!B$2:C$43,2,FALSE)=H74,VLOOKUP(Q74,'Basic Moves'!B$2:C$43,2,FALSE)=I74),1,0)</f>
        <v>1</v>
      </c>
      <c r="T74" s="56">
        <f>VLOOKUP(Q74,'Basic Moves'!B$2:H$43,5,FALSE)</f>
        <v>1450</v>
      </c>
      <c r="U74" s="56">
        <f>VLOOKUP(Q74,'Basic Moves'!B$2:H$43,7,FALSE)</f>
        <v>12</v>
      </c>
      <c r="V74" s="53" t="s">
        <v>493</v>
      </c>
      <c r="W74" s="40" t="s">
        <v>96</v>
      </c>
      <c r="X74" s="56">
        <f>VLOOKUP(W74,'Charged Moves'!B$2:I$96,3,FALSE)</f>
        <v>120</v>
      </c>
      <c r="Y74" s="56">
        <f>IF(OR(VLOOKUP(W74,'Charged Moves'!B$2:C$96,2,FALSE)=H74,VLOOKUP(W74,'Charged Moves'!B$2:C$96,2,FALSE)=I74),1,0)</f>
        <v>1</v>
      </c>
      <c r="Z74" s="56">
        <f>VLOOKUP(W74,'Charged Moves'!B$2:I$96,8,FALSE)*100</f>
        <v>5</v>
      </c>
      <c r="AA74" s="56">
        <f>VLOOKUP(W74,'Charged Moves'!B$2:I$96,6,FALSE)</f>
        <v>4900</v>
      </c>
      <c r="AB74" s="56">
        <f>VLOOKUP(W74,'Charged Moves'!B$2:J$96,9,FALSE)</f>
        <v>100</v>
      </c>
      <c r="AC74" s="56" t="s">
        <v>532</v>
      </c>
      <c r="AD74" s="56" t="s">
        <v>533</v>
      </c>
      <c r="AE74" s="56" t="s">
        <v>534</v>
      </c>
      <c r="AF74" t="s">
        <v>535</v>
      </c>
      <c r="AG74" t="s">
        <v>472</v>
      </c>
    </row>
    <row r="75" spans="1:33" ht="14.25" customHeight="1" x14ac:dyDescent="0.15">
      <c r="A75" s="30">
        <v>198</v>
      </c>
      <c r="B75" s="30">
        <v>5</v>
      </c>
      <c r="C75" s="32">
        <v>0.80818532818532818</v>
      </c>
      <c r="D75" s="30">
        <v>1</v>
      </c>
      <c r="E75" s="34">
        <v>1</v>
      </c>
      <c r="F75" s="41">
        <f>VLOOKUP(G75,'Species Data'!A$2:E$152,2,FALSE)</f>
        <v>36</v>
      </c>
      <c r="G75" s="41" t="s">
        <v>82</v>
      </c>
      <c r="H75" s="705" t="s">
        <v>320</v>
      </c>
      <c r="I75" s="707"/>
      <c r="J75" s="41">
        <f>VLOOKUP(G75,'Species Data'!A$2:E$152,3,FALSE)</f>
        <v>190</v>
      </c>
      <c r="K75" s="46">
        <f>VLOOKUP(G75,'Species Data'!A$2:E$152,4,FALSE)</f>
        <v>178</v>
      </c>
      <c r="L75" s="46">
        <f>VLOOKUP(G75,'Species Data'!A$2:E$152,5,FALSE)</f>
        <v>178</v>
      </c>
      <c r="M75" s="49">
        <f t="shared" si="0"/>
        <v>33820</v>
      </c>
      <c r="N75" s="51">
        <f t="shared" si="1"/>
        <v>0</v>
      </c>
      <c r="O75" s="51">
        <f t="shared" si="2"/>
        <v>0</v>
      </c>
      <c r="P75" s="40">
        <f t="shared" si="3"/>
        <v>4144742460</v>
      </c>
      <c r="Q75" s="40" t="s">
        <v>94</v>
      </c>
      <c r="R75" s="56">
        <f>VLOOKUP(Q75,'Basic Moves'!B$2:H$43,3,FALSE)</f>
        <v>12</v>
      </c>
      <c r="S75" s="56">
        <f>IF(OR(VLOOKUP(Q75,'Basic Moves'!B$2:C$43,2,FALSE)=H75,VLOOKUP(Q75,'Basic Moves'!B$2:C$43,2,FALSE)=I75),1,0)</f>
        <v>0</v>
      </c>
      <c r="T75" s="56">
        <f>VLOOKUP(Q75,'Basic Moves'!B$2:H$43,5,FALSE)</f>
        <v>1050</v>
      </c>
      <c r="U75" s="56">
        <f>VLOOKUP(Q75,'Basic Moves'!B$2:H$43,7,FALSE)</f>
        <v>9</v>
      </c>
      <c r="V75" s="53" t="s">
        <v>404</v>
      </c>
      <c r="W75" s="40" t="s">
        <v>322</v>
      </c>
      <c r="X75" s="56">
        <f>VLOOKUP(W75,'Charged Moves'!B$2:I$96,3,FALSE)</f>
        <v>55</v>
      </c>
      <c r="Y75" s="56">
        <f>IF(OR(VLOOKUP(W75,'Charged Moves'!B$2:C$96,2,FALSE)=H75,VLOOKUP(W75,'Charged Moves'!B$2:C$96,2,FALSE)=I75),1,0)</f>
        <v>1</v>
      </c>
      <c r="Z75" s="56">
        <f>VLOOKUP(W75,'Charged Moves'!B$2:I$96,8,FALSE)*100</f>
        <v>5</v>
      </c>
      <c r="AA75" s="56">
        <f>VLOOKUP(W75,'Charged Moves'!B$2:I$96,6,FALSE)</f>
        <v>4200</v>
      </c>
      <c r="AB75" s="56">
        <f>VLOOKUP(W75,'Charged Moves'!B$2:J$96,9,FALSE)</f>
        <v>33</v>
      </c>
      <c r="AC75" s="56" t="s">
        <v>647</v>
      </c>
      <c r="AD75" s="56" t="s">
        <v>648</v>
      </c>
      <c r="AE75" s="56" t="s">
        <v>649</v>
      </c>
      <c r="AF75" t="s">
        <v>650</v>
      </c>
      <c r="AG75" t="s">
        <v>651</v>
      </c>
    </row>
    <row r="76" spans="1:33" ht="14.25" customHeight="1" x14ac:dyDescent="0.15">
      <c r="A76" s="30">
        <v>33</v>
      </c>
      <c r="B76" s="30">
        <v>5</v>
      </c>
      <c r="C76" s="32">
        <v>0.81625683060109289</v>
      </c>
      <c r="D76" s="30">
        <v>1</v>
      </c>
      <c r="E76" s="34">
        <v>1</v>
      </c>
      <c r="F76" s="41">
        <f>VLOOKUP(G76,'Species Data'!A$2:E$152,2,FALSE)</f>
        <v>6</v>
      </c>
      <c r="G76" s="41" t="s">
        <v>39</v>
      </c>
      <c r="H76" s="263" t="s">
        <v>249</v>
      </c>
      <c r="I76" s="104" t="s">
        <v>227</v>
      </c>
      <c r="J76" s="41">
        <f>VLOOKUP(G76,'Species Data'!A$2:E$152,3,FALSE)</f>
        <v>156</v>
      </c>
      <c r="K76" s="46">
        <f>VLOOKUP(G76,'Species Data'!A$2:E$152,4,FALSE)</f>
        <v>212</v>
      </c>
      <c r="L76" s="46">
        <f>VLOOKUP(G76,'Species Data'!A$2:E$152,5,FALSE)</f>
        <v>182</v>
      </c>
      <c r="M76" s="49">
        <f t="shared" si="0"/>
        <v>28392</v>
      </c>
      <c r="N76" s="51">
        <f t="shared" si="1"/>
        <v>0</v>
      </c>
      <c r="O76" s="51">
        <f t="shared" si="2"/>
        <v>0</v>
      </c>
      <c r="P76" s="40">
        <f t="shared" si="3"/>
        <v>4100514600</v>
      </c>
      <c r="Q76" s="40" t="s">
        <v>108</v>
      </c>
      <c r="R76" s="56">
        <f>VLOOKUP(Q76,'Basic Moves'!B$2:H$43,3,FALSE)</f>
        <v>10</v>
      </c>
      <c r="S76" s="56">
        <f>IF(OR(VLOOKUP(Q76,'Basic Moves'!B$2:C$43,2,FALSE)=H76,VLOOKUP(Q76,'Basic Moves'!B$2:C$43,2,FALSE)=I76),1,0)</f>
        <v>1</v>
      </c>
      <c r="T76" s="56">
        <f>VLOOKUP(Q76,'Basic Moves'!B$2:H$43,5,FALSE)</f>
        <v>1050</v>
      </c>
      <c r="U76" s="56">
        <f>VLOOKUP(Q76,'Basic Moves'!B$2:H$43,7,FALSE)</f>
        <v>10</v>
      </c>
      <c r="V76" s="53" t="s">
        <v>445</v>
      </c>
      <c r="W76" s="40" t="s">
        <v>114</v>
      </c>
      <c r="X76" s="56">
        <f>VLOOKUP(W76,'Charged Moves'!B$2:I$96,3,FALSE)</f>
        <v>55</v>
      </c>
      <c r="Y76" s="56">
        <f>IF(OR(VLOOKUP(W76,'Charged Moves'!B$2:C$96,2,FALSE)=H76,VLOOKUP(W76,'Charged Moves'!B$2:C$96,2,FALSE)=I76),1,0)</f>
        <v>1</v>
      </c>
      <c r="Z76" s="56">
        <f>VLOOKUP(W76,'Charged Moves'!B$2:I$96,8,FALSE)*100</f>
        <v>5</v>
      </c>
      <c r="AA76" s="56">
        <f>VLOOKUP(W76,'Charged Moves'!B$2:I$96,6,FALSE)</f>
        <v>2900</v>
      </c>
      <c r="AB76" s="56">
        <f>VLOOKUP(W76,'Charged Moves'!B$2:J$96,9,FALSE)</f>
        <v>50</v>
      </c>
      <c r="AC76" s="56" t="s">
        <v>388</v>
      </c>
      <c r="AD76" s="56" t="s">
        <v>446</v>
      </c>
      <c r="AE76" s="56" t="s">
        <v>447</v>
      </c>
      <c r="AF76" t="s">
        <v>448</v>
      </c>
      <c r="AG76" t="s">
        <v>449</v>
      </c>
    </row>
    <row r="77" spans="1:33" ht="14.25" customHeight="1" x14ac:dyDescent="0.15">
      <c r="A77" s="30">
        <v>450</v>
      </c>
      <c r="B77" s="30">
        <v>7</v>
      </c>
      <c r="C77" s="32">
        <v>0.77513966480446927</v>
      </c>
      <c r="D77" s="30">
        <v>3</v>
      </c>
      <c r="E77" s="34">
        <v>0.96694214876033058</v>
      </c>
      <c r="F77" s="41">
        <f>VLOOKUP(G77,'Species Data'!A$2:E$152,2,FALSE)</f>
        <v>76</v>
      </c>
      <c r="G77" s="41" t="s">
        <v>133</v>
      </c>
      <c r="H77" s="662" t="s">
        <v>264</v>
      </c>
      <c r="I77" s="610" t="s">
        <v>255</v>
      </c>
      <c r="J77" s="41">
        <f>VLOOKUP(G77,'Species Data'!A$2:E$152,3,FALSE)</f>
        <v>160</v>
      </c>
      <c r="K77" s="46">
        <f>VLOOKUP(G77,'Species Data'!A$2:E$152,4,FALSE)</f>
        <v>176</v>
      </c>
      <c r="L77" s="46">
        <f>VLOOKUP(G77,'Species Data'!A$2:E$152,5,FALSE)</f>
        <v>198</v>
      </c>
      <c r="M77" s="49">
        <f t="shared" si="0"/>
        <v>31680</v>
      </c>
      <c r="N77" s="51">
        <f t="shared" si="1"/>
        <v>0</v>
      </c>
      <c r="O77" s="51">
        <f t="shared" si="2"/>
        <v>0</v>
      </c>
      <c r="P77" s="40">
        <f t="shared" si="3"/>
        <v>4077216000</v>
      </c>
      <c r="Q77" s="107" t="s">
        <v>270</v>
      </c>
      <c r="R77" s="56">
        <f>VLOOKUP(Q77,'Basic Moves'!B$2:H$43,3,FALSE)</f>
        <v>15</v>
      </c>
      <c r="S77" s="56">
        <f>IF(OR(VLOOKUP(Q77,'Basic Moves'!B$2:C$43,2,FALSE)=H77,VLOOKUP(Q77,'Basic Moves'!B$2:C$43,2,FALSE)=I77),1,0)</f>
        <v>1</v>
      </c>
      <c r="T77" s="56">
        <f>VLOOKUP(Q77,'Basic Moves'!B$2:H$43,5,FALSE)</f>
        <v>1350</v>
      </c>
      <c r="U77" s="56">
        <f>VLOOKUP(Q77,'Basic Moves'!B$2:H$43,7,FALSE)</f>
        <v>12</v>
      </c>
      <c r="V77" s="53" t="s">
        <v>427</v>
      </c>
      <c r="W77" s="40" t="s">
        <v>307</v>
      </c>
      <c r="X77" s="56">
        <f>VLOOKUP(W77,'Charged Moves'!B$2:I$96,3,FALSE)</f>
        <v>35</v>
      </c>
      <c r="Y77" s="56">
        <f>IF(OR(VLOOKUP(W77,'Charged Moves'!B$2:C$96,2,FALSE)=H77,VLOOKUP(W77,'Charged Moves'!B$2:C$96,2,FALSE)=I77),1,0)</f>
        <v>1</v>
      </c>
      <c r="Z77" s="56">
        <f>VLOOKUP(W77,'Charged Moves'!B$2:I$96,8,FALSE)*100</f>
        <v>5</v>
      </c>
      <c r="AA77" s="56">
        <f>VLOOKUP(W77,'Charged Moves'!B$2:I$96,6,FALSE)</f>
        <v>3600</v>
      </c>
      <c r="AB77" s="56">
        <f>VLOOKUP(W77,'Charged Moves'!B$2:J$96,9,FALSE)</f>
        <v>25</v>
      </c>
      <c r="AC77" s="56" t="s">
        <v>652</v>
      </c>
      <c r="AD77" s="56" t="s">
        <v>653</v>
      </c>
      <c r="AE77" s="56" t="s">
        <v>654</v>
      </c>
      <c r="AF77" t="s">
        <v>655</v>
      </c>
      <c r="AG77" t="s">
        <v>510</v>
      </c>
    </row>
    <row r="78" spans="1:33" ht="14.25" customHeight="1" x14ac:dyDescent="0.15">
      <c r="A78" s="30">
        <v>803</v>
      </c>
      <c r="B78" s="30">
        <v>1</v>
      </c>
      <c r="C78" s="32">
        <v>1</v>
      </c>
      <c r="D78" s="30">
        <v>2</v>
      </c>
      <c r="E78" s="34">
        <v>0.94510739856801906</v>
      </c>
      <c r="F78" s="41">
        <f>VLOOKUP(G78,'Species Data'!A$2:E$152,2,FALSE)</f>
        <v>134</v>
      </c>
      <c r="G78" s="41" t="s">
        <v>200</v>
      </c>
      <c r="H78" s="91" t="s">
        <v>210</v>
      </c>
      <c r="I78" s="657"/>
      <c r="J78" s="41">
        <f>VLOOKUP(G78,'Species Data'!A$2:E$152,3,FALSE)</f>
        <v>260</v>
      </c>
      <c r="K78" s="46">
        <f>VLOOKUP(G78,'Species Data'!A$2:E$152,4,FALSE)</f>
        <v>186</v>
      </c>
      <c r="L78" s="46">
        <f>VLOOKUP(G78,'Species Data'!A$2:E$152,5,FALSE)</f>
        <v>168</v>
      </c>
      <c r="M78" s="49">
        <f t="shared" si="0"/>
        <v>43680</v>
      </c>
      <c r="N78" s="51">
        <f t="shared" si="1"/>
        <v>0</v>
      </c>
      <c r="O78" s="51">
        <f t="shared" si="2"/>
        <v>0</v>
      </c>
      <c r="P78" s="40">
        <f t="shared" si="3"/>
        <v>4021617600</v>
      </c>
      <c r="Q78" s="40" t="s">
        <v>142</v>
      </c>
      <c r="R78" s="56">
        <f>VLOOKUP(Q78,'Basic Moves'!B$2:H$43,3,FALSE)</f>
        <v>6</v>
      </c>
      <c r="S78" s="56">
        <f>IF(OR(VLOOKUP(Q78,'Basic Moves'!B$2:C$43,2,FALSE)=H78,VLOOKUP(Q78,'Basic Moves'!B$2:C$43,2,FALSE)=I78),1,0)</f>
        <v>1</v>
      </c>
      <c r="T78" s="56">
        <f>VLOOKUP(Q78,'Basic Moves'!B$2:H$43,5,FALSE)</f>
        <v>500</v>
      </c>
      <c r="U78" s="56">
        <f>VLOOKUP(Q78,'Basic Moves'!B$2:H$43,7,FALSE)</f>
        <v>7</v>
      </c>
      <c r="V78" s="53" t="s">
        <v>367</v>
      </c>
      <c r="W78" s="40" t="s">
        <v>143</v>
      </c>
      <c r="X78" s="56">
        <f>VLOOKUP(W78,'Charged Moves'!B$2:I$96,3,FALSE)</f>
        <v>90</v>
      </c>
      <c r="Y78" s="56">
        <f>IF(OR(VLOOKUP(W78,'Charged Moves'!B$2:C$96,2,FALSE)=H78,VLOOKUP(W78,'Charged Moves'!B$2:C$96,2,FALSE)=I78),1,0)</f>
        <v>1</v>
      </c>
      <c r="Z78" s="56">
        <f>VLOOKUP(W78,'Charged Moves'!B$2:I$96,8,FALSE)*100</f>
        <v>5</v>
      </c>
      <c r="AA78" s="56">
        <f>VLOOKUP(W78,'Charged Moves'!B$2:I$96,6,FALSE)</f>
        <v>3800</v>
      </c>
      <c r="AB78" s="56">
        <f>VLOOKUP(W78,'Charged Moves'!B$2:J$96,9,FALSE)</f>
        <v>100</v>
      </c>
      <c r="AC78" s="56" t="s">
        <v>544</v>
      </c>
      <c r="AD78" s="56" t="s">
        <v>656</v>
      </c>
      <c r="AE78" s="56" t="s">
        <v>657</v>
      </c>
      <c r="AF78" t="s">
        <v>658</v>
      </c>
      <c r="AG78" t="s">
        <v>659</v>
      </c>
    </row>
    <row r="79" spans="1:33" ht="14.25" customHeight="1" x14ac:dyDescent="0.15">
      <c r="A79" s="30">
        <v>891</v>
      </c>
      <c r="B79" s="144">
        <v>9</v>
      </c>
      <c r="C79" s="581">
        <v>0.8936170212765957</v>
      </c>
      <c r="D79" s="144">
        <v>9</v>
      </c>
      <c r="E79" s="583">
        <v>0.80896686159844056</v>
      </c>
      <c r="F79" s="585">
        <f>VLOOKUP(G79,'Species Data'!A$2:E$152,2,FALSE)</f>
        <v>151</v>
      </c>
      <c r="G79" s="585" t="s">
        <v>155</v>
      </c>
      <c r="H79" s="731" t="s">
        <v>56</v>
      </c>
      <c r="I79" s="732"/>
      <c r="J79" s="585">
        <f>VLOOKUP(G79,'Species Data'!A$2:E$152,3,FALSE)</f>
        <v>200</v>
      </c>
      <c r="K79" s="592">
        <f>VLOOKUP(G79,'Species Data'!A$2:E$152,4,FALSE)</f>
        <v>220</v>
      </c>
      <c r="L79" s="592">
        <f>VLOOKUP(G79,'Species Data'!A$2:E$152,5,FALSE)</f>
        <v>220</v>
      </c>
      <c r="M79" s="149">
        <f t="shared" si="0"/>
        <v>44000</v>
      </c>
      <c r="N79" s="594">
        <f t="shared" si="1"/>
        <v>0</v>
      </c>
      <c r="O79" s="594">
        <f t="shared" si="2"/>
        <v>0</v>
      </c>
      <c r="P79" s="122">
        <f t="shared" si="3"/>
        <v>4017200000</v>
      </c>
      <c r="Q79" s="122" t="s">
        <v>156</v>
      </c>
      <c r="R79" s="602">
        <f>VLOOKUP(Q79,'Basic Moves'!B$2:H$43,3,FALSE)</f>
        <v>7</v>
      </c>
      <c r="S79" s="602">
        <f>IF(OR(VLOOKUP(Q79,'Basic Moves'!B$2:C$43,2,FALSE)=H79,VLOOKUP(Q79,'Basic Moves'!B$2:C$43,2,FALSE)=I79),1,0)</f>
        <v>0</v>
      </c>
      <c r="T79" s="602">
        <f>VLOOKUP(Q79,'Basic Moves'!B$2:H$43,5,FALSE)</f>
        <v>540</v>
      </c>
      <c r="U79" s="602">
        <f>VLOOKUP(Q79,'Basic Moves'!B$2:H$43,7,FALSE)</f>
        <v>7</v>
      </c>
      <c r="V79" s="152" t="s">
        <v>520</v>
      </c>
      <c r="W79" s="123" t="s">
        <v>323</v>
      </c>
      <c r="X79" s="602">
        <f>VLOOKUP(W79,'Charged Moves'!B$2:I$96,3,FALSE)</f>
        <v>85</v>
      </c>
      <c r="Y79" s="602">
        <f>IF(OR(VLOOKUP(W79,'Charged Moves'!B$2:C$96,2,FALSE)=H79,VLOOKUP(W79,'Charged Moves'!B$2:C$96,2,FALSE)=I79),1,0)</f>
        <v>0</v>
      </c>
      <c r="Z79" s="602">
        <f>VLOOKUP(W79,'Charged Moves'!B$2:I$96,8,FALSE)*100</f>
        <v>5</v>
      </c>
      <c r="AA79" s="602">
        <f>VLOOKUP(W79,'Charged Moves'!B$2:I$96,6,FALSE)</f>
        <v>4100</v>
      </c>
      <c r="AB79" s="602">
        <f>VLOOKUP(W79,'Charged Moves'!B$2:J$96,9,FALSE)</f>
        <v>100</v>
      </c>
      <c r="AC79" s="602" t="s">
        <v>660</v>
      </c>
      <c r="AD79" s="602" t="s">
        <v>612</v>
      </c>
      <c r="AE79" s="602" t="s">
        <v>661</v>
      </c>
      <c r="AF79" s="112" t="s">
        <v>614</v>
      </c>
      <c r="AG79" s="112" t="s">
        <v>662</v>
      </c>
    </row>
    <row r="80" spans="1:33" ht="14.25" customHeight="1" x14ac:dyDescent="0.15">
      <c r="A80" s="30">
        <v>862</v>
      </c>
      <c r="B80" s="30">
        <v>3</v>
      </c>
      <c r="C80" s="32">
        <v>0.80800000000000005</v>
      </c>
      <c r="D80" s="30">
        <v>2</v>
      </c>
      <c r="E80" s="34">
        <v>0.90804597701149425</v>
      </c>
      <c r="F80" s="41">
        <f>VLOOKUP(G80,'Species Data'!A$2:E$152,2,FALSE)</f>
        <v>145</v>
      </c>
      <c r="G80" s="41" t="s">
        <v>151</v>
      </c>
      <c r="H80" s="558" t="s">
        <v>245</v>
      </c>
      <c r="I80" s="104" t="s">
        <v>227</v>
      </c>
      <c r="J80" s="41">
        <f>VLOOKUP(G80,'Species Data'!A$2:E$152,3,FALSE)</f>
        <v>180</v>
      </c>
      <c r="K80" s="46">
        <f>VLOOKUP(G80,'Species Data'!A$2:E$152,4,FALSE)</f>
        <v>232</v>
      </c>
      <c r="L80" s="46">
        <f>VLOOKUP(G80,'Species Data'!A$2:E$152,5,FALSE)</f>
        <v>194</v>
      </c>
      <c r="M80" s="49">
        <f t="shared" si="0"/>
        <v>34920</v>
      </c>
      <c r="N80" s="51">
        <f t="shared" si="1"/>
        <v>0</v>
      </c>
      <c r="O80" s="51">
        <f t="shared" si="2"/>
        <v>0</v>
      </c>
      <c r="P80" s="40">
        <f t="shared" si="3"/>
        <v>4000086000</v>
      </c>
      <c r="Q80" s="40" t="s">
        <v>153</v>
      </c>
      <c r="R80" s="56">
        <f>VLOOKUP(Q80,'Basic Moves'!B$2:H$43,3,FALSE)</f>
        <v>5</v>
      </c>
      <c r="S80" s="56">
        <f>IF(OR(VLOOKUP(Q80,'Basic Moves'!B$2:C$43,2,FALSE)=H80,VLOOKUP(Q80,'Basic Moves'!B$2:C$43,2,FALSE)=I80),1,0)</f>
        <v>1</v>
      </c>
      <c r="T80" s="56">
        <f>VLOOKUP(Q80,'Basic Moves'!B$2:H$43,5,FALSE)</f>
        <v>600</v>
      </c>
      <c r="U80" s="56">
        <f>VLOOKUP(Q80,'Basic Moves'!B$2:H$43,7,FALSE)</f>
        <v>8</v>
      </c>
      <c r="V80" s="53" t="s">
        <v>579</v>
      </c>
      <c r="W80" s="40" t="s">
        <v>292</v>
      </c>
      <c r="X80" s="56">
        <f>VLOOKUP(W80,'Charged Moves'!B$2:I$96,3,FALSE)</f>
        <v>35</v>
      </c>
      <c r="Y80" s="56">
        <f>IF(OR(VLOOKUP(W80,'Charged Moves'!B$2:C$96,2,FALSE)=H80,VLOOKUP(W80,'Charged Moves'!B$2:C$96,2,FALSE)=I80),1,0)</f>
        <v>1</v>
      </c>
      <c r="Z80" s="56">
        <f>VLOOKUP(W80,'Charged Moves'!B$2:I$96,8,FALSE)*100</f>
        <v>5</v>
      </c>
      <c r="AA80" s="56">
        <f>VLOOKUP(W80,'Charged Moves'!B$2:I$96,6,FALSE)</f>
        <v>2500</v>
      </c>
      <c r="AB80" s="56">
        <f>VLOOKUP(W80,'Charged Moves'!B$2:J$96,9,FALSE)</f>
        <v>33</v>
      </c>
      <c r="AC80" s="56" t="s">
        <v>663</v>
      </c>
      <c r="AD80" s="56" t="s">
        <v>664</v>
      </c>
      <c r="AE80" s="56" t="s">
        <v>665</v>
      </c>
      <c r="AF80" t="s">
        <v>666</v>
      </c>
      <c r="AG80" t="s">
        <v>667</v>
      </c>
    </row>
    <row r="81" spans="1:33" ht="14.25" customHeight="1" x14ac:dyDescent="0.15">
      <c r="A81" s="30">
        <v>886</v>
      </c>
      <c r="B81" s="144">
        <v>8</v>
      </c>
      <c r="C81" s="581">
        <v>0.94224924012158051</v>
      </c>
      <c r="D81" s="144">
        <v>10</v>
      </c>
      <c r="E81" s="583">
        <v>0.80311890838206623</v>
      </c>
      <c r="F81" s="585">
        <f>VLOOKUP(G81,'Species Data'!A$2:E$152,2,FALSE)</f>
        <v>151</v>
      </c>
      <c r="G81" s="585" t="s">
        <v>155</v>
      </c>
      <c r="H81" s="731" t="s">
        <v>56</v>
      </c>
      <c r="I81" s="732"/>
      <c r="J81" s="585">
        <f>VLOOKUP(G81,'Species Data'!A$2:E$152,3,FALSE)</f>
        <v>200</v>
      </c>
      <c r="K81" s="592">
        <f>VLOOKUP(G81,'Species Data'!A$2:E$152,4,FALSE)</f>
        <v>220</v>
      </c>
      <c r="L81" s="592">
        <f>VLOOKUP(G81,'Species Data'!A$2:E$152,5,FALSE)</f>
        <v>220</v>
      </c>
      <c r="M81" s="149">
        <f t="shared" si="0"/>
        <v>44000</v>
      </c>
      <c r="N81" s="594">
        <f t="shared" si="1"/>
        <v>0</v>
      </c>
      <c r="O81" s="594">
        <f t="shared" si="2"/>
        <v>0</v>
      </c>
      <c r="P81" s="122">
        <f t="shared" si="3"/>
        <v>3988160000</v>
      </c>
      <c r="Q81" s="122" t="s">
        <v>156</v>
      </c>
      <c r="R81" s="602">
        <f>VLOOKUP(Q81,'Basic Moves'!B$2:H$43,3,FALSE)</f>
        <v>7</v>
      </c>
      <c r="S81" s="602">
        <f>IF(OR(VLOOKUP(Q81,'Basic Moves'!B$2:C$43,2,FALSE)=H81,VLOOKUP(Q81,'Basic Moves'!B$2:C$43,2,FALSE)=I81),1,0)</f>
        <v>0</v>
      </c>
      <c r="T81" s="602">
        <f>VLOOKUP(Q81,'Basic Moves'!B$2:H$43,5,FALSE)</f>
        <v>540</v>
      </c>
      <c r="U81" s="602">
        <f>VLOOKUP(Q81,'Basic Moves'!B$2:H$43,7,FALSE)</f>
        <v>7</v>
      </c>
      <c r="V81" s="152" t="s">
        <v>520</v>
      </c>
      <c r="W81" s="123" t="s">
        <v>229</v>
      </c>
      <c r="X81" s="602">
        <f>VLOOKUP(W81,'Charged Moves'!B$2:I$96,3,FALSE)</f>
        <v>80</v>
      </c>
      <c r="Y81" s="602">
        <f>IF(OR(VLOOKUP(W81,'Charged Moves'!B$2:C$96,2,FALSE)=H81,VLOOKUP(W81,'Charged Moves'!B$2:C$96,2,FALSE)=I81),1,0)</f>
        <v>0</v>
      </c>
      <c r="Z81" s="602">
        <f>VLOOKUP(W81,'Charged Moves'!B$2:I$96,8,FALSE)*100</f>
        <v>5</v>
      </c>
      <c r="AA81" s="602">
        <f>VLOOKUP(W81,'Charged Moves'!B$2:I$96,6,FALSE)</f>
        <v>3200</v>
      </c>
      <c r="AB81" s="602">
        <f>VLOOKUP(W81,'Charged Moves'!B$2:J$96,9,FALSE)</f>
        <v>100</v>
      </c>
      <c r="AC81" s="602" t="s">
        <v>668</v>
      </c>
      <c r="AD81" s="602" t="s">
        <v>656</v>
      </c>
      <c r="AE81" s="602" t="s">
        <v>619</v>
      </c>
      <c r="AF81" s="112" t="s">
        <v>658</v>
      </c>
      <c r="AG81" s="112" t="s">
        <v>669</v>
      </c>
    </row>
    <row r="82" spans="1:33" ht="14.25" customHeight="1" x14ac:dyDescent="0.15">
      <c r="A82" s="30">
        <v>520</v>
      </c>
      <c r="B82" s="30">
        <v>2</v>
      </c>
      <c r="C82" s="32">
        <v>0.93971631205673756</v>
      </c>
      <c r="D82" s="30">
        <v>1</v>
      </c>
      <c r="E82" s="34">
        <v>1</v>
      </c>
      <c r="F82" s="41">
        <f>VLOOKUP(G82,'Species Data'!A$2:E$152,2,FALSE)</f>
        <v>87</v>
      </c>
      <c r="G82" s="41" t="s">
        <v>148</v>
      </c>
      <c r="H82" s="91" t="s">
        <v>210</v>
      </c>
      <c r="I82" s="92" t="s">
        <v>216</v>
      </c>
      <c r="J82" s="41">
        <f>VLOOKUP(G82,'Species Data'!A$2:E$152,3,FALSE)</f>
        <v>180</v>
      </c>
      <c r="K82" s="46">
        <f>VLOOKUP(G82,'Species Data'!A$2:E$152,4,FALSE)</f>
        <v>156</v>
      </c>
      <c r="L82" s="46">
        <f>VLOOKUP(G82,'Species Data'!A$2:E$152,5,FALSE)</f>
        <v>192</v>
      </c>
      <c r="M82" s="49">
        <f t="shared" si="0"/>
        <v>34560</v>
      </c>
      <c r="N82" s="51">
        <f t="shared" si="1"/>
        <v>0</v>
      </c>
      <c r="O82" s="51">
        <f t="shared" si="2"/>
        <v>0</v>
      </c>
      <c r="P82" s="40">
        <f t="shared" si="3"/>
        <v>3976128000</v>
      </c>
      <c r="Q82" s="40" t="s">
        <v>222</v>
      </c>
      <c r="R82" s="56">
        <f>VLOOKUP(Q82,'Basic Moves'!B$2:H$43,3,FALSE)</f>
        <v>15</v>
      </c>
      <c r="S82" s="56">
        <f>IF(OR(VLOOKUP(Q82,'Basic Moves'!B$2:C$43,2,FALSE)=H82,VLOOKUP(Q82,'Basic Moves'!B$2:C$43,2,FALSE)=I82),1,0)</f>
        <v>1</v>
      </c>
      <c r="T82" s="56">
        <f>VLOOKUP(Q82,'Basic Moves'!B$2:H$43,5,FALSE)</f>
        <v>1400</v>
      </c>
      <c r="U82" s="56">
        <f>VLOOKUP(Q82,'Basic Moves'!B$2:H$43,7,FALSE)</f>
        <v>12</v>
      </c>
      <c r="V82" s="53" t="s">
        <v>370</v>
      </c>
      <c r="W82" s="40" t="s">
        <v>163</v>
      </c>
      <c r="X82" s="56">
        <f>VLOOKUP(W82,'Charged Moves'!B$2:I$96,3,FALSE)</f>
        <v>100</v>
      </c>
      <c r="Y82" s="56">
        <f>IF(OR(VLOOKUP(W82,'Charged Moves'!B$2:C$96,2,FALSE)=H82,VLOOKUP(W82,'Charged Moves'!B$2:C$96,2,FALSE)=I82),1,0)</f>
        <v>1</v>
      </c>
      <c r="Z82" s="56">
        <f>VLOOKUP(W82,'Charged Moves'!B$2:I$96,8,FALSE)*100</f>
        <v>5</v>
      </c>
      <c r="AA82" s="56">
        <f>VLOOKUP(W82,'Charged Moves'!B$2:I$96,6,FALSE)</f>
        <v>3900</v>
      </c>
      <c r="AB82" s="56">
        <f>VLOOKUP(W82,'Charged Moves'!B$2:J$96,9,FALSE)</f>
        <v>100</v>
      </c>
      <c r="AC82" s="56" t="s">
        <v>399</v>
      </c>
      <c r="AD82" s="56" t="s">
        <v>400</v>
      </c>
      <c r="AE82" s="56" t="s">
        <v>401</v>
      </c>
      <c r="AF82" t="s">
        <v>402</v>
      </c>
      <c r="AG82" t="s">
        <v>403</v>
      </c>
    </row>
    <row r="83" spans="1:33" ht="14.25" customHeight="1" x14ac:dyDescent="0.15">
      <c r="A83" s="30">
        <v>588</v>
      </c>
      <c r="B83" s="30">
        <v>6</v>
      </c>
      <c r="C83" s="32">
        <v>0.76493108728943338</v>
      </c>
      <c r="D83" s="30">
        <v>3</v>
      </c>
      <c r="E83" s="34">
        <v>0.89090909090909087</v>
      </c>
      <c r="F83" s="41">
        <f>VLOOKUP(G83,'Species Data'!A$2:E$152,2,FALSE)</f>
        <v>97</v>
      </c>
      <c r="G83" s="41" t="s">
        <v>167</v>
      </c>
      <c r="H83" s="42" t="s">
        <v>56</v>
      </c>
      <c r="I83" s="43"/>
      <c r="J83" s="41">
        <f>VLOOKUP(G83,'Species Data'!A$2:E$152,3,FALSE)</f>
        <v>170</v>
      </c>
      <c r="K83" s="46">
        <f>VLOOKUP(G83,'Species Data'!A$2:E$152,4,FALSE)</f>
        <v>162</v>
      </c>
      <c r="L83" s="46">
        <f>VLOOKUP(G83,'Species Data'!A$2:E$152,5,FALSE)</f>
        <v>196</v>
      </c>
      <c r="M83" s="49">
        <f t="shared" si="0"/>
        <v>33320</v>
      </c>
      <c r="N83" s="51">
        <f t="shared" si="1"/>
        <v>0</v>
      </c>
      <c r="O83" s="51">
        <f t="shared" si="2"/>
        <v>0</v>
      </c>
      <c r="P83" s="40">
        <f t="shared" si="3"/>
        <v>3967412400</v>
      </c>
      <c r="Q83" s="40" t="s">
        <v>62</v>
      </c>
      <c r="R83" s="56">
        <f>VLOOKUP(Q83,'Basic Moves'!B$2:H$43,3,FALSE)</f>
        <v>15</v>
      </c>
      <c r="S83" s="56">
        <f>IF(OR(VLOOKUP(Q83,'Basic Moves'!B$2:C$43,2,FALSE)=H83,VLOOKUP(Q83,'Basic Moves'!B$2:C$43,2,FALSE)=I83),1,0)</f>
        <v>1</v>
      </c>
      <c r="T83" s="56">
        <f>VLOOKUP(Q83,'Basic Moves'!B$2:H$43,5,FALSE)</f>
        <v>1510</v>
      </c>
      <c r="U83" s="56">
        <f>VLOOKUP(Q83,'Basic Moves'!B$2:H$43,7,FALSE)</f>
        <v>14</v>
      </c>
      <c r="V83" s="53" t="s">
        <v>354</v>
      </c>
      <c r="W83" s="40" t="s">
        <v>64</v>
      </c>
      <c r="X83" s="56">
        <f>VLOOKUP(W83,'Charged Moves'!B$2:I$96,3,FALSE)</f>
        <v>45</v>
      </c>
      <c r="Y83" s="56">
        <f>IF(OR(VLOOKUP(W83,'Charged Moves'!B$2:C$96,2,FALSE)=H83,VLOOKUP(W83,'Charged Moves'!B$2:C$96,2,FALSE)=I83),1,0)</f>
        <v>0</v>
      </c>
      <c r="Z83" s="56">
        <f>VLOOKUP(W83,'Charged Moves'!B$2:I$96,8,FALSE)*100</f>
        <v>5</v>
      </c>
      <c r="AA83" s="56">
        <f>VLOOKUP(W83,'Charged Moves'!B$2:I$96,6,FALSE)</f>
        <v>3080</v>
      </c>
      <c r="AB83" s="56">
        <f>VLOOKUP(W83,'Charged Moves'!B$2:J$96,9,FALSE)</f>
        <v>33</v>
      </c>
      <c r="AC83" s="56" t="s">
        <v>360</v>
      </c>
      <c r="AD83" s="56" t="s">
        <v>361</v>
      </c>
      <c r="AE83" s="56" t="s">
        <v>362</v>
      </c>
      <c r="AF83" t="s">
        <v>363</v>
      </c>
      <c r="AG83" t="s">
        <v>364</v>
      </c>
    </row>
    <row r="84" spans="1:33" ht="14.25" customHeight="1" x14ac:dyDescent="0.15">
      <c r="A84" s="30">
        <v>804</v>
      </c>
      <c r="B84" s="30">
        <v>2</v>
      </c>
      <c r="C84" s="32">
        <v>0.90239043824701193</v>
      </c>
      <c r="D84" s="30">
        <v>3</v>
      </c>
      <c r="E84" s="34">
        <v>0.93078758949880669</v>
      </c>
      <c r="F84" s="41">
        <f>VLOOKUP(G84,'Species Data'!A$2:E$152,2,FALSE)</f>
        <v>134</v>
      </c>
      <c r="G84" s="41" t="s">
        <v>200</v>
      </c>
      <c r="H84" s="91" t="s">
        <v>210</v>
      </c>
      <c r="I84" s="657"/>
      <c r="J84" s="41">
        <f>VLOOKUP(G84,'Species Data'!A$2:E$152,3,FALSE)</f>
        <v>260</v>
      </c>
      <c r="K84" s="46">
        <f>VLOOKUP(G84,'Species Data'!A$2:E$152,4,FALSE)</f>
        <v>186</v>
      </c>
      <c r="L84" s="46">
        <f>VLOOKUP(G84,'Species Data'!A$2:E$152,5,FALSE)</f>
        <v>168</v>
      </c>
      <c r="M84" s="49">
        <f t="shared" si="0"/>
        <v>43680</v>
      </c>
      <c r="N84" s="51">
        <f t="shared" si="1"/>
        <v>0</v>
      </c>
      <c r="O84" s="51">
        <f t="shared" si="2"/>
        <v>0</v>
      </c>
      <c r="P84" s="40">
        <f t="shared" si="3"/>
        <v>3960684000</v>
      </c>
      <c r="Q84" s="40" t="s">
        <v>142</v>
      </c>
      <c r="R84" s="56">
        <f>VLOOKUP(Q84,'Basic Moves'!B$2:H$43,3,FALSE)</f>
        <v>6</v>
      </c>
      <c r="S84" s="56">
        <f>IF(OR(VLOOKUP(Q84,'Basic Moves'!B$2:C$43,2,FALSE)=H84,VLOOKUP(Q84,'Basic Moves'!B$2:C$43,2,FALSE)=I84),1,0)</f>
        <v>1</v>
      </c>
      <c r="T84" s="56">
        <f>VLOOKUP(Q84,'Basic Moves'!B$2:H$43,5,FALSE)</f>
        <v>500</v>
      </c>
      <c r="U84" s="56">
        <f>VLOOKUP(Q84,'Basic Moves'!B$2:H$43,7,FALSE)</f>
        <v>7</v>
      </c>
      <c r="V84" s="53" t="s">
        <v>367</v>
      </c>
      <c r="W84" s="40" t="s">
        <v>305</v>
      </c>
      <c r="X84" s="56">
        <f>VLOOKUP(W84,'Charged Moves'!B$2:I$96,3,FALSE)</f>
        <v>45</v>
      </c>
      <c r="Y84" s="56">
        <f>IF(OR(VLOOKUP(W84,'Charged Moves'!B$2:C$96,2,FALSE)=H84,VLOOKUP(W84,'Charged Moves'!B$2:C$96,2,FALSE)=I84),1,0)</f>
        <v>1</v>
      </c>
      <c r="Z84" s="56">
        <f>VLOOKUP(W84,'Charged Moves'!B$2:I$96,8,FALSE)*100</f>
        <v>5</v>
      </c>
      <c r="AA84" s="56">
        <f>VLOOKUP(W84,'Charged Moves'!B$2:I$96,6,FALSE)</f>
        <v>2350</v>
      </c>
      <c r="AB84" s="56">
        <f>VLOOKUP(W84,'Charged Moves'!B$2:J$96,9,FALSE)</f>
        <v>50</v>
      </c>
      <c r="AC84" s="56" t="s">
        <v>670</v>
      </c>
      <c r="AD84" s="56" t="s">
        <v>671</v>
      </c>
      <c r="AE84" s="56" t="s">
        <v>672</v>
      </c>
      <c r="AF84" t="s">
        <v>673</v>
      </c>
      <c r="AG84" t="s">
        <v>674</v>
      </c>
    </row>
    <row r="85" spans="1:33" ht="14.25" customHeight="1" x14ac:dyDescent="0.15">
      <c r="A85" s="30">
        <v>856</v>
      </c>
      <c r="B85" s="30">
        <v>3</v>
      </c>
      <c r="C85" s="32">
        <v>0.88288288288288286</v>
      </c>
      <c r="D85" s="30">
        <v>5</v>
      </c>
      <c r="E85" s="34">
        <v>0.5864197530864198</v>
      </c>
      <c r="F85" s="41">
        <f>VLOOKUP(G85,'Species Data'!A$2:E$152,2,FALSE)</f>
        <v>143</v>
      </c>
      <c r="G85" s="41" t="s">
        <v>219</v>
      </c>
      <c r="H85" s="170" t="s">
        <v>257</v>
      </c>
      <c r="I85" s="172"/>
      <c r="J85" s="41">
        <f>VLOOKUP(G85,'Species Data'!A$2:E$152,3,FALSE)</f>
        <v>320</v>
      </c>
      <c r="K85" s="46">
        <f>VLOOKUP(G85,'Species Data'!A$2:E$152,4,FALSE)</f>
        <v>180</v>
      </c>
      <c r="L85" s="46">
        <f>VLOOKUP(G85,'Species Data'!A$2:E$152,5,FALSE)</f>
        <v>180</v>
      </c>
      <c r="M85" s="49">
        <f t="shared" si="0"/>
        <v>57600</v>
      </c>
      <c r="N85" s="51">
        <f t="shared" si="1"/>
        <v>0</v>
      </c>
      <c r="O85" s="51">
        <f t="shared" si="2"/>
        <v>0</v>
      </c>
      <c r="P85" s="40">
        <f t="shared" si="3"/>
        <v>3939840000</v>
      </c>
      <c r="Q85" s="40" t="s">
        <v>251</v>
      </c>
      <c r="R85" s="56">
        <f>VLOOKUP(Q85,'Basic Moves'!B$2:H$43,3,FALSE)</f>
        <v>5</v>
      </c>
      <c r="S85" s="56">
        <f>IF(OR(VLOOKUP(Q85,'Basic Moves'!B$2:C$43,2,FALSE)=H85,VLOOKUP(Q85,'Basic Moves'!B$2:C$43,2,FALSE)=I85),1,0)</f>
        <v>0</v>
      </c>
      <c r="T85" s="56">
        <f>VLOOKUP(Q85,'Basic Moves'!B$2:H$43,5,FALSE)</f>
        <v>500</v>
      </c>
      <c r="U85" s="56">
        <f>VLOOKUP(Q85,'Basic Moves'!B$2:H$43,7,FALSE)</f>
        <v>6</v>
      </c>
      <c r="V85" s="53" t="s">
        <v>526</v>
      </c>
      <c r="W85" s="40" t="s">
        <v>347</v>
      </c>
      <c r="X85" s="56">
        <f>VLOOKUP(W85,'Charged Moves'!B$2:I$96,3,FALSE)</f>
        <v>40</v>
      </c>
      <c r="Y85" s="56">
        <f>IF(OR(VLOOKUP(W85,'Charged Moves'!B$2:C$96,2,FALSE)=H85,VLOOKUP(W85,'Charged Moves'!B$2:C$96,2,FALSE)=I85),1,0)</f>
        <v>1</v>
      </c>
      <c r="Z85" s="56">
        <f>VLOOKUP(W85,'Charged Moves'!B$2:I$96,8,FALSE)*100</f>
        <v>5</v>
      </c>
      <c r="AA85" s="56">
        <f>VLOOKUP(W85,'Charged Moves'!B$2:I$96,6,FALSE)</f>
        <v>1560</v>
      </c>
      <c r="AB85" s="56">
        <f>VLOOKUP(W85,'Charged Moves'!B$2:J$96,9,FALSE)</f>
        <v>50</v>
      </c>
      <c r="AC85" s="56" t="s">
        <v>675</v>
      </c>
      <c r="AD85" s="56" t="s">
        <v>676</v>
      </c>
      <c r="AE85" s="56" t="s">
        <v>661</v>
      </c>
      <c r="AF85" t="s">
        <v>677</v>
      </c>
      <c r="AG85" t="s">
        <v>678</v>
      </c>
    </row>
    <row r="86" spans="1:33" ht="14.25" customHeight="1" x14ac:dyDescent="0.15">
      <c r="A86" s="30">
        <v>858</v>
      </c>
      <c r="B86" s="30">
        <v>5</v>
      </c>
      <c r="C86" s="32">
        <v>0.82282282282282282</v>
      </c>
      <c r="D86" s="30">
        <v>5</v>
      </c>
      <c r="E86" s="34">
        <v>0.5864197530864198</v>
      </c>
      <c r="F86" s="41">
        <f>VLOOKUP(G86,'Species Data'!A$2:E$152,2,FALSE)</f>
        <v>143</v>
      </c>
      <c r="G86" s="41" t="s">
        <v>219</v>
      </c>
      <c r="H86" s="170" t="s">
        <v>257</v>
      </c>
      <c r="I86" s="172"/>
      <c r="J86" s="41">
        <f>VLOOKUP(G86,'Species Data'!A$2:E$152,3,FALSE)</f>
        <v>320</v>
      </c>
      <c r="K86" s="46">
        <f>VLOOKUP(G86,'Species Data'!A$2:E$152,4,FALSE)</f>
        <v>180</v>
      </c>
      <c r="L86" s="46">
        <f>VLOOKUP(G86,'Species Data'!A$2:E$152,5,FALSE)</f>
        <v>180</v>
      </c>
      <c r="M86" s="49">
        <f t="shared" si="0"/>
        <v>57600</v>
      </c>
      <c r="N86" s="51">
        <f t="shared" si="1"/>
        <v>0</v>
      </c>
      <c r="O86" s="51">
        <f t="shared" si="2"/>
        <v>0</v>
      </c>
      <c r="P86" s="40">
        <f t="shared" si="3"/>
        <v>3939840000</v>
      </c>
      <c r="Q86" s="40" t="s">
        <v>251</v>
      </c>
      <c r="R86" s="56">
        <f>VLOOKUP(Q86,'Basic Moves'!B$2:H$43,3,FALSE)</f>
        <v>5</v>
      </c>
      <c r="S86" s="56">
        <f>IF(OR(VLOOKUP(Q86,'Basic Moves'!B$2:C$43,2,FALSE)=H86,VLOOKUP(Q86,'Basic Moves'!B$2:C$43,2,FALSE)=I86),1,0)</f>
        <v>0</v>
      </c>
      <c r="T86" s="56">
        <f>VLOOKUP(Q86,'Basic Moves'!B$2:H$43,5,FALSE)</f>
        <v>500</v>
      </c>
      <c r="U86" s="56">
        <f>VLOOKUP(Q86,'Basic Moves'!B$2:H$43,7,FALSE)</f>
        <v>6</v>
      </c>
      <c r="V86" s="53" t="s">
        <v>526</v>
      </c>
      <c r="W86" s="40" t="s">
        <v>161</v>
      </c>
      <c r="X86" s="56">
        <f>VLOOKUP(W86,'Charged Moves'!B$2:I$96,3,FALSE)</f>
        <v>100</v>
      </c>
      <c r="Y86" s="56">
        <f>IF(OR(VLOOKUP(W86,'Charged Moves'!B$2:C$96,2,FALSE)=H86,VLOOKUP(W86,'Charged Moves'!B$2:C$96,2,FALSE)=I86),1,0)</f>
        <v>0</v>
      </c>
      <c r="Z86" s="56">
        <f>VLOOKUP(W86,'Charged Moves'!B$2:I$96,8,FALSE)*100</f>
        <v>5</v>
      </c>
      <c r="AA86" s="56">
        <f>VLOOKUP(W86,'Charged Moves'!B$2:I$96,6,FALSE)</f>
        <v>4200</v>
      </c>
      <c r="AB86" s="56">
        <f>VLOOKUP(W86,'Charged Moves'!B$2:J$96,9,FALSE)</f>
        <v>100</v>
      </c>
      <c r="AC86" s="56" t="s">
        <v>668</v>
      </c>
      <c r="AD86" s="56" t="s">
        <v>679</v>
      </c>
      <c r="AE86" s="56" t="s">
        <v>680</v>
      </c>
      <c r="AF86" t="s">
        <v>681</v>
      </c>
      <c r="AG86" t="s">
        <v>678</v>
      </c>
    </row>
    <row r="87" spans="1:33" ht="14.25" customHeight="1" x14ac:dyDescent="0.15">
      <c r="A87" s="30">
        <v>676</v>
      </c>
      <c r="B87" s="30">
        <v>1</v>
      </c>
      <c r="C87" s="32">
        <v>1</v>
      </c>
      <c r="D87" s="30">
        <v>2</v>
      </c>
      <c r="E87" s="34">
        <v>0.93388429752066116</v>
      </c>
      <c r="F87" s="41">
        <f>VLOOKUP(G87,'Species Data'!A$2:E$152,2,FALSE)</f>
        <v>112</v>
      </c>
      <c r="G87" s="41" t="s">
        <v>185</v>
      </c>
      <c r="H87" s="610" t="s">
        <v>255</v>
      </c>
      <c r="I87" s="662" t="s">
        <v>264</v>
      </c>
      <c r="J87" s="41">
        <f>VLOOKUP(G87,'Species Data'!A$2:E$152,3,FALSE)</f>
        <v>210</v>
      </c>
      <c r="K87" s="46">
        <f>VLOOKUP(G87,'Species Data'!A$2:E$152,4,FALSE)</f>
        <v>166</v>
      </c>
      <c r="L87" s="46">
        <f>VLOOKUP(G87,'Species Data'!A$2:E$152,5,FALSE)</f>
        <v>160</v>
      </c>
      <c r="M87" s="49">
        <f t="shared" si="0"/>
        <v>33600</v>
      </c>
      <c r="N87" s="51">
        <f t="shared" si="1"/>
        <v>0</v>
      </c>
      <c r="O87" s="51">
        <f t="shared" si="2"/>
        <v>0</v>
      </c>
      <c r="P87" s="40">
        <f t="shared" si="3"/>
        <v>3939180000</v>
      </c>
      <c r="Q87" s="40" t="s">
        <v>270</v>
      </c>
      <c r="R87" s="56">
        <f>VLOOKUP(Q87,'Basic Moves'!B$2:H$43,3,FALSE)</f>
        <v>15</v>
      </c>
      <c r="S87" s="56">
        <f>IF(OR(VLOOKUP(Q87,'Basic Moves'!B$2:C$43,2,FALSE)=H87,VLOOKUP(Q87,'Basic Moves'!B$2:C$43,2,FALSE)=I87),1,0)</f>
        <v>1</v>
      </c>
      <c r="T87" s="56">
        <f>VLOOKUP(Q87,'Basic Moves'!B$2:H$43,5,FALSE)</f>
        <v>1350</v>
      </c>
      <c r="U87" s="56">
        <f>VLOOKUP(Q87,'Basic Moves'!B$2:H$43,7,FALSE)</f>
        <v>12</v>
      </c>
      <c r="V87" s="53" t="s">
        <v>427</v>
      </c>
      <c r="W87" s="40" t="s">
        <v>289</v>
      </c>
      <c r="X87" s="56">
        <f>VLOOKUP(W87,'Charged Moves'!B$2:I$96,3,FALSE)</f>
        <v>80</v>
      </c>
      <c r="Y87" s="56">
        <f>IF(OR(VLOOKUP(W87,'Charged Moves'!B$2:C$96,2,FALSE)=H87,VLOOKUP(W87,'Charged Moves'!B$2:C$96,2,FALSE)=I87),1,0)</f>
        <v>1</v>
      </c>
      <c r="Z87" s="56">
        <f>VLOOKUP(W87,'Charged Moves'!B$2:I$96,8,FALSE)*100</f>
        <v>50</v>
      </c>
      <c r="AA87" s="56">
        <f>VLOOKUP(W87,'Charged Moves'!B$2:I$96,6,FALSE)</f>
        <v>3100</v>
      </c>
      <c r="AB87" s="56">
        <f>VLOOKUP(W87,'Charged Moves'!B$2:J$96,9,FALSE)</f>
        <v>100</v>
      </c>
      <c r="AC87" s="56" t="s">
        <v>682</v>
      </c>
      <c r="AD87" s="56" t="s">
        <v>683</v>
      </c>
      <c r="AE87" s="56" t="s">
        <v>534</v>
      </c>
      <c r="AF87" t="s">
        <v>684</v>
      </c>
      <c r="AG87" t="s">
        <v>685</v>
      </c>
    </row>
    <row r="88" spans="1:33" ht="14.25" customHeight="1" x14ac:dyDescent="0.15">
      <c r="A88" s="30">
        <v>449</v>
      </c>
      <c r="B88" s="30">
        <v>3</v>
      </c>
      <c r="C88" s="32">
        <v>0.94273743016759781</v>
      </c>
      <c r="D88" s="30">
        <v>4</v>
      </c>
      <c r="E88" s="34">
        <v>0.93388429752066116</v>
      </c>
      <c r="F88" s="41">
        <f>VLOOKUP(G88,'Species Data'!A$2:E$152,2,FALSE)</f>
        <v>76</v>
      </c>
      <c r="G88" s="41" t="s">
        <v>133</v>
      </c>
      <c r="H88" s="662" t="s">
        <v>264</v>
      </c>
      <c r="I88" s="610" t="s">
        <v>255</v>
      </c>
      <c r="J88" s="41">
        <f>VLOOKUP(G88,'Species Data'!A$2:E$152,3,FALSE)</f>
        <v>160</v>
      </c>
      <c r="K88" s="46">
        <f>VLOOKUP(G88,'Species Data'!A$2:E$152,4,FALSE)</f>
        <v>176</v>
      </c>
      <c r="L88" s="46">
        <f>VLOOKUP(G88,'Species Data'!A$2:E$152,5,FALSE)</f>
        <v>198</v>
      </c>
      <c r="M88" s="49">
        <f t="shared" si="0"/>
        <v>31680</v>
      </c>
      <c r="N88" s="51">
        <f t="shared" si="1"/>
        <v>0</v>
      </c>
      <c r="O88" s="51">
        <f t="shared" si="2"/>
        <v>0</v>
      </c>
      <c r="P88" s="40">
        <f t="shared" si="3"/>
        <v>3937824000</v>
      </c>
      <c r="Q88" s="107" t="s">
        <v>270</v>
      </c>
      <c r="R88" s="56">
        <f>VLOOKUP(Q88,'Basic Moves'!B$2:H$43,3,FALSE)</f>
        <v>15</v>
      </c>
      <c r="S88" s="56">
        <f>IF(OR(VLOOKUP(Q88,'Basic Moves'!B$2:C$43,2,FALSE)=H88,VLOOKUP(Q88,'Basic Moves'!B$2:C$43,2,FALSE)=I88),1,0)</f>
        <v>1</v>
      </c>
      <c r="T88" s="56">
        <f>VLOOKUP(Q88,'Basic Moves'!B$2:H$43,5,FALSE)</f>
        <v>1350</v>
      </c>
      <c r="U88" s="56">
        <f>VLOOKUP(Q88,'Basic Moves'!B$2:H$43,7,FALSE)</f>
        <v>12</v>
      </c>
      <c r="V88" s="53" t="s">
        <v>427</v>
      </c>
      <c r="W88" s="40" t="s">
        <v>289</v>
      </c>
      <c r="X88" s="56">
        <f>VLOOKUP(W88,'Charged Moves'!B$2:I$96,3,FALSE)</f>
        <v>80</v>
      </c>
      <c r="Y88" s="56">
        <f>IF(OR(VLOOKUP(W88,'Charged Moves'!B$2:C$96,2,FALSE)=H88,VLOOKUP(W88,'Charged Moves'!B$2:C$96,2,FALSE)=I88),1,0)</f>
        <v>1</v>
      </c>
      <c r="Z88" s="56">
        <f>VLOOKUP(W88,'Charged Moves'!B$2:I$96,8,FALSE)*100</f>
        <v>50</v>
      </c>
      <c r="AA88" s="56">
        <f>VLOOKUP(W88,'Charged Moves'!B$2:I$96,6,FALSE)</f>
        <v>3100</v>
      </c>
      <c r="AB88" s="56">
        <f>VLOOKUP(W88,'Charged Moves'!B$2:J$96,9,FALSE)</f>
        <v>100</v>
      </c>
      <c r="AC88" s="56" t="s">
        <v>682</v>
      </c>
      <c r="AD88" s="56" t="s">
        <v>683</v>
      </c>
      <c r="AE88" s="56" t="s">
        <v>534</v>
      </c>
      <c r="AF88" t="s">
        <v>684</v>
      </c>
      <c r="AG88" t="s">
        <v>685</v>
      </c>
    </row>
    <row r="89" spans="1:33" ht="14.25" customHeight="1" x14ac:dyDescent="0.15">
      <c r="A89" s="30">
        <v>166</v>
      </c>
      <c r="B89" s="30">
        <v>4</v>
      </c>
      <c r="C89" s="32">
        <v>0.90677966101694918</v>
      </c>
      <c r="D89" s="30">
        <v>2</v>
      </c>
      <c r="E89" s="34">
        <v>0.91240875912408759</v>
      </c>
      <c r="F89" s="41">
        <f>VLOOKUP(G89,'Species Data'!A$2:E$152,2,FALSE)</f>
        <v>31</v>
      </c>
      <c r="G89" s="41" t="s">
        <v>77</v>
      </c>
      <c r="H89" s="362" t="s">
        <v>262</v>
      </c>
      <c r="I89" s="610" t="s">
        <v>255</v>
      </c>
      <c r="J89" s="41">
        <f>VLOOKUP(G89,'Species Data'!A$2:E$152,3,FALSE)</f>
        <v>180</v>
      </c>
      <c r="K89" s="46">
        <f>VLOOKUP(G89,'Species Data'!A$2:E$152,4,FALSE)</f>
        <v>184</v>
      </c>
      <c r="L89" s="46">
        <f>VLOOKUP(G89,'Species Data'!A$2:E$152,5,FALSE)</f>
        <v>190</v>
      </c>
      <c r="M89" s="49">
        <f t="shared" si="0"/>
        <v>34200</v>
      </c>
      <c r="N89" s="51">
        <f t="shared" si="1"/>
        <v>0</v>
      </c>
      <c r="O89" s="51">
        <f t="shared" si="2"/>
        <v>0</v>
      </c>
      <c r="P89" s="40">
        <f t="shared" si="3"/>
        <v>3933000000</v>
      </c>
      <c r="Q89" s="40" t="s">
        <v>160</v>
      </c>
      <c r="R89" s="56">
        <f>VLOOKUP(Q89,'Basic Moves'!B$2:H$43,3,FALSE)</f>
        <v>12</v>
      </c>
      <c r="S89" s="56">
        <f>IF(OR(VLOOKUP(Q89,'Basic Moves'!B$2:C$43,2,FALSE)=H89,VLOOKUP(Q89,'Basic Moves'!B$2:C$43,2,FALSE)=I89),1,0)</f>
        <v>1</v>
      </c>
      <c r="T89" s="56">
        <f>VLOOKUP(Q89,'Basic Moves'!B$2:H$43,5,FALSE)</f>
        <v>1050</v>
      </c>
      <c r="U89" s="56">
        <f>VLOOKUP(Q89,'Basic Moves'!B$2:H$43,7,FALSE)</f>
        <v>10</v>
      </c>
      <c r="V89" s="53" t="s">
        <v>483</v>
      </c>
      <c r="W89" s="40" t="s">
        <v>275</v>
      </c>
      <c r="X89" s="56">
        <f>VLOOKUP(W89,'Charged Moves'!B$2:I$96,3,FALSE)</f>
        <v>70</v>
      </c>
      <c r="Y89" s="56">
        <f>IF(OR(VLOOKUP(W89,'Charged Moves'!B$2:C$96,2,FALSE)=H89,VLOOKUP(W89,'Charged Moves'!B$2:C$96,2,FALSE)=I89),1,0)</f>
        <v>1</v>
      </c>
      <c r="Z89" s="56">
        <f>VLOOKUP(W89,'Charged Moves'!B$2:I$96,8,FALSE)*100</f>
        <v>5</v>
      </c>
      <c r="AA89" s="56">
        <f>VLOOKUP(W89,'Charged Moves'!B$2:I$96,6,FALSE)</f>
        <v>3400</v>
      </c>
      <c r="AB89" s="56">
        <f>VLOOKUP(W89,'Charged Moves'!B$2:J$96,9,FALSE)</f>
        <v>100</v>
      </c>
      <c r="AC89" s="56" t="s">
        <v>394</v>
      </c>
      <c r="AD89" s="56" t="s">
        <v>575</v>
      </c>
      <c r="AE89" s="56" t="s">
        <v>576</v>
      </c>
      <c r="AF89" t="s">
        <v>577</v>
      </c>
      <c r="AG89" t="s">
        <v>578</v>
      </c>
    </row>
    <row r="90" spans="1:33" ht="14.25" customHeight="1" x14ac:dyDescent="0.15">
      <c r="A90" s="30">
        <v>532</v>
      </c>
      <c r="B90" s="144">
        <v>4</v>
      </c>
      <c r="C90" s="581">
        <v>0.87222647283856158</v>
      </c>
      <c r="D90" s="144">
        <v>5</v>
      </c>
      <c r="E90" s="583">
        <v>0.83333333333333337</v>
      </c>
      <c r="F90" s="585">
        <f>VLOOKUP(G90,'Species Data'!A$2:E$152,2,FALSE)</f>
        <v>89</v>
      </c>
      <c r="G90" s="585" t="s">
        <v>152</v>
      </c>
      <c r="H90" s="655" t="s">
        <v>262</v>
      </c>
      <c r="I90" s="656"/>
      <c r="J90" s="585">
        <f>VLOOKUP(G90,'Species Data'!A$2:E$152,3,FALSE)</f>
        <v>210</v>
      </c>
      <c r="K90" s="592">
        <f>VLOOKUP(G90,'Species Data'!A$2:E$152,4,FALSE)</f>
        <v>180</v>
      </c>
      <c r="L90" s="592">
        <f>VLOOKUP(G90,'Species Data'!A$2:E$152,5,FALSE)</f>
        <v>188</v>
      </c>
      <c r="M90" s="149">
        <f t="shared" si="0"/>
        <v>39480</v>
      </c>
      <c r="N90" s="594">
        <f t="shared" si="1"/>
        <v>0</v>
      </c>
      <c r="O90" s="594">
        <f t="shared" si="2"/>
        <v>0</v>
      </c>
      <c r="P90" s="122">
        <f t="shared" si="3"/>
        <v>3908520000</v>
      </c>
      <c r="Q90" s="122" t="s">
        <v>132</v>
      </c>
      <c r="R90" s="602">
        <f>VLOOKUP(Q90,'Basic Moves'!B$2:H$43,3,FALSE)</f>
        <v>10</v>
      </c>
      <c r="S90" s="602">
        <f>IF(OR(VLOOKUP(Q90,'Basic Moves'!B$2:C$43,2,FALSE)=H90,VLOOKUP(Q90,'Basic Moves'!B$2:C$43,2,FALSE)=I90),1,0)</f>
        <v>1</v>
      </c>
      <c r="T90" s="602">
        <f>VLOOKUP(Q90,'Basic Moves'!B$2:H$43,5,FALSE)</f>
        <v>1050</v>
      </c>
      <c r="U90" s="602">
        <f>VLOOKUP(Q90,'Basic Moves'!B$2:H$43,7,FALSE)</f>
        <v>10</v>
      </c>
      <c r="V90" s="152" t="s">
        <v>445</v>
      </c>
      <c r="W90" s="122" t="s">
        <v>275</v>
      </c>
      <c r="X90" s="602">
        <f>VLOOKUP(W90,'Charged Moves'!B$2:I$96,3,FALSE)</f>
        <v>70</v>
      </c>
      <c r="Y90" s="602">
        <f>IF(OR(VLOOKUP(W90,'Charged Moves'!B$2:C$96,2,FALSE)=H90,VLOOKUP(W90,'Charged Moves'!B$2:C$96,2,FALSE)=I90),1,0)</f>
        <v>1</v>
      </c>
      <c r="Z90" s="602">
        <f>VLOOKUP(W90,'Charged Moves'!B$2:I$96,8,FALSE)*100</f>
        <v>5</v>
      </c>
      <c r="AA90" s="602">
        <f>VLOOKUP(W90,'Charged Moves'!B$2:I$96,6,FALSE)</f>
        <v>3400</v>
      </c>
      <c r="AB90" s="602">
        <f>VLOOKUP(W90,'Charged Moves'!B$2:J$96,9,FALSE)</f>
        <v>100</v>
      </c>
      <c r="AC90" s="602" t="s">
        <v>686</v>
      </c>
      <c r="AD90" s="602" t="s">
        <v>575</v>
      </c>
      <c r="AE90" s="602" t="s">
        <v>483</v>
      </c>
      <c r="AF90" s="112" t="s">
        <v>577</v>
      </c>
      <c r="AG90" s="112" t="s">
        <v>687</v>
      </c>
    </row>
    <row r="91" spans="1:33" ht="14.25" customHeight="1" x14ac:dyDescent="0.15">
      <c r="A91" s="30">
        <v>519</v>
      </c>
      <c r="B91" s="30">
        <v>5</v>
      </c>
      <c r="C91" s="32">
        <v>0.75531914893617025</v>
      </c>
      <c r="D91" s="30">
        <v>2</v>
      </c>
      <c r="E91" s="34">
        <v>0.97457627118644063</v>
      </c>
      <c r="F91" s="41">
        <f>VLOOKUP(G91,'Species Data'!A$2:E$152,2,FALSE)</f>
        <v>87</v>
      </c>
      <c r="G91" s="41" t="s">
        <v>148</v>
      </c>
      <c r="H91" s="91" t="s">
        <v>210</v>
      </c>
      <c r="I91" s="92" t="s">
        <v>216</v>
      </c>
      <c r="J91" s="41">
        <f>VLOOKUP(G91,'Species Data'!A$2:E$152,3,FALSE)</f>
        <v>180</v>
      </c>
      <c r="K91" s="46">
        <f>VLOOKUP(G91,'Species Data'!A$2:E$152,4,FALSE)</f>
        <v>156</v>
      </c>
      <c r="L91" s="46">
        <f>VLOOKUP(G91,'Species Data'!A$2:E$152,5,FALSE)</f>
        <v>192</v>
      </c>
      <c r="M91" s="49">
        <f t="shared" si="0"/>
        <v>34560</v>
      </c>
      <c r="N91" s="51">
        <f t="shared" si="1"/>
        <v>0</v>
      </c>
      <c r="O91" s="51">
        <f t="shared" si="2"/>
        <v>0</v>
      </c>
      <c r="P91" s="40">
        <f t="shared" si="3"/>
        <v>3875040000</v>
      </c>
      <c r="Q91" s="40" t="s">
        <v>222</v>
      </c>
      <c r="R91" s="56">
        <f>VLOOKUP(Q91,'Basic Moves'!B$2:H$43,3,FALSE)</f>
        <v>15</v>
      </c>
      <c r="S91" s="56">
        <f>IF(OR(VLOOKUP(Q91,'Basic Moves'!B$2:C$43,2,FALSE)=H91,VLOOKUP(Q91,'Basic Moves'!B$2:C$43,2,FALSE)=I91),1,0)</f>
        <v>1</v>
      </c>
      <c r="T91" s="56">
        <f>VLOOKUP(Q91,'Basic Moves'!B$2:H$43,5,FALSE)</f>
        <v>1400</v>
      </c>
      <c r="U91" s="56">
        <f>VLOOKUP(Q91,'Basic Moves'!B$2:H$43,7,FALSE)</f>
        <v>12</v>
      </c>
      <c r="V91" s="53" t="s">
        <v>370</v>
      </c>
      <c r="W91" s="40" t="s">
        <v>304</v>
      </c>
      <c r="X91" s="56">
        <f>VLOOKUP(W91,'Charged Moves'!B$2:I$96,3,FALSE)</f>
        <v>25</v>
      </c>
      <c r="Y91" s="56">
        <f>IF(OR(VLOOKUP(W91,'Charged Moves'!B$2:C$96,2,FALSE)=H91,VLOOKUP(W91,'Charged Moves'!B$2:C$96,2,FALSE)=I91),1,0)</f>
        <v>1</v>
      </c>
      <c r="Z91" s="56">
        <f>VLOOKUP(W91,'Charged Moves'!B$2:I$96,8,FALSE)*100</f>
        <v>5</v>
      </c>
      <c r="AA91" s="56">
        <f>VLOOKUP(W91,'Charged Moves'!B$2:I$96,6,FALSE)</f>
        <v>2350</v>
      </c>
      <c r="AB91" s="56">
        <f>VLOOKUP(W91,'Charged Moves'!B$2:J$96,9,FALSE)</f>
        <v>20</v>
      </c>
      <c r="AC91" s="56" t="s">
        <v>688</v>
      </c>
      <c r="AD91" s="56" t="s">
        <v>689</v>
      </c>
      <c r="AE91" s="56" t="s">
        <v>654</v>
      </c>
      <c r="AF91" t="s">
        <v>690</v>
      </c>
      <c r="AG91" t="s">
        <v>691</v>
      </c>
    </row>
    <row r="92" spans="1:33" ht="14.25" customHeight="1" x14ac:dyDescent="0.15">
      <c r="A92" s="30">
        <v>444</v>
      </c>
      <c r="B92" s="30">
        <v>9</v>
      </c>
      <c r="C92" s="32">
        <v>0.61173184357541899</v>
      </c>
      <c r="D92" s="30">
        <v>5</v>
      </c>
      <c r="E92" s="34">
        <v>0.91570247933884297</v>
      </c>
      <c r="F92" s="41">
        <f>VLOOKUP(G92,'Species Data'!A$2:E$152,2,FALSE)</f>
        <v>76</v>
      </c>
      <c r="G92" s="41" t="s">
        <v>133</v>
      </c>
      <c r="H92" s="662" t="s">
        <v>264</v>
      </c>
      <c r="I92" s="610" t="s">
        <v>255</v>
      </c>
      <c r="J92" s="41">
        <f>VLOOKUP(G92,'Species Data'!A$2:E$152,3,FALSE)</f>
        <v>160</v>
      </c>
      <c r="K92" s="46">
        <f>VLOOKUP(G92,'Species Data'!A$2:E$152,4,FALSE)</f>
        <v>176</v>
      </c>
      <c r="L92" s="46">
        <f>VLOOKUP(G92,'Species Data'!A$2:E$152,5,FALSE)</f>
        <v>198</v>
      </c>
      <c r="M92" s="49">
        <f t="shared" si="0"/>
        <v>31680</v>
      </c>
      <c r="N92" s="51">
        <f t="shared" si="1"/>
        <v>0</v>
      </c>
      <c r="O92" s="51">
        <f t="shared" si="2"/>
        <v>0</v>
      </c>
      <c r="P92" s="40">
        <f t="shared" si="3"/>
        <v>3861158400</v>
      </c>
      <c r="Q92" s="40" t="s">
        <v>263</v>
      </c>
      <c r="R92" s="56">
        <f>VLOOKUP(Q92,'Basic Moves'!B$2:H$43,3,FALSE)</f>
        <v>12</v>
      </c>
      <c r="S92" s="56">
        <f>IF(OR(VLOOKUP(Q92,'Basic Moves'!B$2:C$43,2,FALSE)=H92,VLOOKUP(Q92,'Basic Moves'!B$2:C$43,2,FALSE)=I92),1,0)</f>
        <v>1</v>
      </c>
      <c r="T92" s="56">
        <f>VLOOKUP(Q92,'Basic Moves'!B$2:H$43,5,FALSE)</f>
        <v>1360</v>
      </c>
      <c r="U92" s="56">
        <f>VLOOKUP(Q92,'Basic Moves'!B$2:H$43,7,FALSE)</f>
        <v>15</v>
      </c>
      <c r="V92" s="53" t="s">
        <v>593</v>
      </c>
      <c r="W92" s="40" t="s">
        <v>307</v>
      </c>
      <c r="X92" s="56">
        <f>VLOOKUP(W92,'Charged Moves'!B$2:I$96,3,FALSE)</f>
        <v>35</v>
      </c>
      <c r="Y92" s="56">
        <f>IF(OR(VLOOKUP(W92,'Charged Moves'!B$2:C$96,2,FALSE)=H92,VLOOKUP(W92,'Charged Moves'!B$2:C$96,2,FALSE)=I92),1,0)</f>
        <v>1</v>
      </c>
      <c r="Z92" s="56">
        <f>VLOOKUP(W92,'Charged Moves'!B$2:I$96,8,FALSE)*100</f>
        <v>5</v>
      </c>
      <c r="AA92" s="56">
        <f>VLOOKUP(W92,'Charged Moves'!B$2:I$96,6,FALSE)</f>
        <v>3600</v>
      </c>
      <c r="AB92" s="56">
        <f>VLOOKUP(W92,'Charged Moves'!B$2:J$96,9,FALSE)</f>
        <v>25</v>
      </c>
      <c r="AC92" s="56" t="s">
        <v>692</v>
      </c>
      <c r="AD92" s="56" t="s">
        <v>693</v>
      </c>
      <c r="AE92" s="56" t="s">
        <v>694</v>
      </c>
      <c r="AF92" t="s">
        <v>695</v>
      </c>
      <c r="AG92" t="s">
        <v>696</v>
      </c>
    </row>
    <row r="93" spans="1:33" ht="14.25" customHeight="1" x14ac:dyDescent="0.15">
      <c r="A93" s="30">
        <v>183</v>
      </c>
      <c r="B93" s="30">
        <v>1</v>
      </c>
      <c r="C93" s="32">
        <v>1</v>
      </c>
      <c r="D93" s="30">
        <v>1</v>
      </c>
      <c r="E93" s="34">
        <v>1</v>
      </c>
      <c r="F93" s="41">
        <f>VLOOKUP(G93,'Species Data'!A$2:E$152,2,FALSE)</f>
        <v>34</v>
      </c>
      <c r="G93" s="41" t="s">
        <v>80</v>
      </c>
      <c r="H93" s="362" t="s">
        <v>262</v>
      </c>
      <c r="I93" s="610" t="s">
        <v>255</v>
      </c>
      <c r="J93" s="41">
        <f>VLOOKUP(G93,'Species Data'!A$2:E$152,3,FALSE)</f>
        <v>162</v>
      </c>
      <c r="K93" s="46">
        <f>VLOOKUP(G93,'Species Data'!A$2:E$152,4,FALSE)</f>
        <v>204</v>
      </c>
      <c r="L93" s="46">
        <f>VLOOKUP(G93,'Species Data'!A$2:E$152,5,FALSE)</f>
        <v>170</v>
      </c>
      <c r="M93" s="49">
        <f t="shared" si="0"/>
        <v>27540</v>
      </c>
      <c r="N93" s="51">
        <f t="shared" si="1"/>
        <v>0</v>
      </c>
      <c r="O93" s="51">
        <f t="shared" si="2"/>
        <v>0</v>
      </c>
      <c r="P93" s="40">
        <f t="shared" si="3"/>
        <v>3848439600</v>
      </c>
      <c r="Q93" s="40" t="s">
        <v>160</v>
      </c>
      <c r="R93" s="56">
        <f>VLOOKUP(Q93,'Basic Moves'!B$2:H$43,3,FALSE)</f>
        <v>12</v>
      </c>
      <c r="S93" s="56">
        <f>IF(OR(VLOOKUP(Q93,'Basic Moves'!B$2:C$43,2,FALSE)=H93,VLOOKUP(Q93,'Basic Moves'!B$2:C$43,2,FALSE)=I93),1,0)</f>
        <v>1</v>
      </c>
      <c r="T93" s="56">
        <f>VLOOKUP(Q93,'Basic Moves'!B$2:H$43,5,FALSE)</f>
        <v>1050</v>
      </c>
      <c r="U93" s="56">
        <f>VLOOKUP(Q93,'Basic Moves'!B$2:H$43,7,FALSE)</f>
        <v>10</v>
      </c>
      <c r="V93" s="53" t="s">
        <v>483</v>
      </c>
      <c r="W93" s="40" t="s">
        <v>161</v>
      </c>
      <c r="X93" s="56">
        <f>VLOOKUP(W93,'Charged Moves'!B$2:I$96,3,FALSE)</f>
        <v>100</v>
      </c>
      <c r="Y93" s="56">
        <f>IF(OR(VLOOKUP(W93,'Charged Moves'!B$2:C$96,2,FALSE)=H93,VLOOKUP(W93,'Charged Moves'!B$2:C$96,2,FALSE)=I93),1,0)</f>
        <v>1</v>
      </c>
      <c r="Z93" s="56">
        <f>VLOOKUP(W93,'Charged Moves'!B$2:I$96,8,FALSE)*100</f>
        <v>5</v>
      </c>
      <c r="AA93" s="56">
        <f>VLOOKUP(W93,'Charged Moves'!B$2:I$96,6,FALSE)</f>
        <v>4200</v>
      </c>
      <c r="AB93" s="56">
        <f>VLOOKUP(W93,'Charged Moves'!B$2:J$96,9,FALSE)</f>
        <v>100</v>
      </c>
      <c r="AC93" s="56" t="s">
        <v>599</v>
      </c>
      <c r="AD93" s="56" t="s">
        <v>600</v>
      </c>
      <c r="AE93" s="56" t="s">
        <v>601</v>
      </c>
      <c r="AF93" t="s">
        <v>602</v>
      </c>
      <c r="AG93" t="s">
        <v>603</v>
      </c>
    </row>
    <row r="94" spans="1:33" ht="14.25" customHeight="1" x14ac:dyDescent="0.15">
      <c r="A94" s="30">
        <v>443</v>
      </c>
      <c r="B94" s="30">
        <v>6</v>
      </c>
      <c r="C94" s="32">
        <v>0.85195530726256985</v>
      </c>
      <c r="D94" s="30">
        <v>6</v>
      </c>
      <c r="E94" s="34">
        <v>0.91239669421487601</v>
      </c>
      <c r="F94" s="41">
        <f>VLOOKUP(G94,'Species Data'!A$2:E$152,2,FALSE)</f>
        <v>76</v>
      </c>
      <c r="G94" s="41" t="s">
        <v>133</v>
      </c>
      <c r="H94" s="662" t="s">
        <v>264</v>
      </c>
      <c r="I94" s="610" t="s">
        <v>255</v>
      </c>
      <c r="J94" s="41">
        <f>VLOOKUP(G94,'Species Data'!A$2:E$152,3,FALSE)</f>
        <v>160</v>
      </c>
      <c r="K94" s="46">
        <f>VLOOKUP(G94,'Species Data'!A$2:E$152,4,FALSE)</f>
        <v>176</v>
      </c>
      <c r="L94" s="46">
        <f>VLOOKUP(G94,'Species Data'!A$2:E$152,5,FALSE)</f>
        <v>198</v>
      </c>
      <c r="M94" s="49">
        <f t="shared" si="0"/>
        <v>31680</v>
      </c>
      <c r="N94" s="51">
        <f t="shared" si="1"/>
        <v>0</v>
      </c>
      <c r="O94" s="51">
        <f t="shared" si="2"/>
        <v>0</v>
      </c>
      <c r="P94" s="40">
        <f t="shared" si="3"/>
        <v>3847219200</v>
      </c>
      <c r="Q94" s="40" t="s">
        <v>263</v>
      </c>
      <c r="R94" s="56">
        <f>VLOOKUP(Q94,'Basic Moves'!B$2:H$43,3,FALSE)</f>
        <v>12</v>
      </c>
      <c r="S94" s="56">
        <f>IF(OR(VLOOKUP(Q94,'Basic Moves'!B$2:C$43,2,FALSE)=H94,VLOOKUP(Q94,'Basic Moves'!B$2:C$43,2,FALSE)=I94),1,0)</f>
        <v>1</v>
      </c>
      <c r="T94" s="56">
        <f>VLOOKUP(Q94,'Basic Moves'!B$2:H$43,5,FALSE)</f>
        <v>1360</v>
      </c>
      <c r="U94" s="56">
        <f>VLOOKUP(Q94,'Basic Moves'!B$2:H$43,7,FALSE)</f>
        <v>15</v>
      </c>
      <c r="V94" s="53" t="s">
        <v>593</v>
      </c>
      <c r="W94" s="40" t="s">
        <v>289</v>
      </c>
      <c r="X94" s="56">
        <f>VLOOKUP(W94,'Charged Moves'!B$2:I$96,3,FALSE)</f>
        <v>80</v>
      </c>
      <c r="Y94" s="56">
        <f>IF(OR(VLOOKUP(W94,'Charged Moves'!B$2:C$96,2,FALSE)=H94,VLOOKUP(W94,'Charged Moves'!B$2:C$96,2,FALSE)=I94),1,0)</f>
        <v>1</v>
      </c>
      <c r="Z94" s="56">
        <f>VLOOKUP(W94,'Charged Moves'!B$2:I$96,8,FALSE)*100</f>
        <v>50</v>
      </c>
      <c r="AA94" s="56">
        <f>VLOOKUP(W94,'Charged Moves'!B$2:I$96,6,FALSE)</f>
        <v>3100</v>
      </c>
      <c r="AB94" s="56">
        <f>VLOOKUP(W94,'Charged Moves'!B$2:J$96,9,FALSE)</f>
        <v>100</v>
      </c>
      <c r="AC94" s="56" t="s">
        <v>604</v>
      </c>
      <c r="AD94" s="56" t="s">
        <v>697</v>
      </c>
      <c r="AE94" s="56" t="s">
        <v>698</v>
      </c>
      <c r="AF94" t="s">
        <v>699</v>
      </c>
      <c r="AG94" t="s">
        <v>700</v>
      </c>
    </row>
    <row r="95" spans="1:33" ht="14.25" customHeight="1" x14ac:dyDescent="0.15">
      <c r="A95" s="30">
        <v>167</v>
      </c>
      <c r="B95" s="30">
        <v>3</v>
      </c>
      <c r="C95" s="32">
        <v>0.91807909604519777</v>
      </c>
      <c r="D95" s="30">
        <v>3</v>
      </c>
      <c r="E95" s="34">
        <v>0.89051094890510951</v>
      </c>
      <c r="F95" s="41">
        <f>VLOOKUP(G95,'Species Data'!A$2:E$152,2,FALSE)</f>
        <v>31</v>
      </c>
      <c r="G95" s="41" t="s">
        <v>77</v>
      </c>
      <c r="H95" s="362" t="s">
        <v>262</v>
      </c>
      <c r="I95" s="610" t="s">
        <v>255</v>
      </c>
      <c r="J95" s="41">
        <f>VLOOKUP(G95,'Species Data'!A$2:E$152,3,FALSE)</f>
        <v>180</v>
      </c>
      <c r="K95" s="46">
        <f>VLOOKUP(G95,'Species Data'!A$2:E$152,4,FALSE)</f>
        <v>184</v>
      </c>
      <c r="L95" s="46">
        <f>VLOOKUP(G95,'Species Data'!A$2:E$152,5,FALSE)</f>
        <v>190</v>
      </c>
      <c r="M95" s="49">
        <f t="shared" si="0"/>
        <v>34200</v>
      </c>
      <c r="N95" s="51">
        <f t="shared" si="1"/>
        <v>0</v>
      </c>
      <c r="O95" s="51">
        <f t="shared" si="2"/>
        <v>0</v>
      </c>
      <c r="P95" s="40">
        <f t="shared" si="3"/>
        <v>3838608000</v>
      </c>
      <c r="Q95" s="40" t="s">
        <v>160</v>
      </c>
      <c r="R95" s="56">
        <f>VLOOKUP(Q95,'Basic Moves'!B$2:H$43,3,FALSE)</f>
        <v>12</v>
      </c>
      <c r="S95" s="56">
        <f>IF(OR(VLOOKUP(Q95,'Basic Moves'!B$2:C$43,2,FALSE)=H95,VLOOKUP(Q95,'Basic Moves'!B$2:C$43,2,FALSE)=I95),1,0)</f>
        <v>1</v>
      </c>
      <c r="T95" s="56">
        <f>VLOOKUP(Q95,'Basic Moves'!B$2:H$43,5,FALSE)</f>
        <v>1050</v>
      </c>
      <c r="U95" s="56">
        <f>VLOOKUP(Q95,'Basic Moves'!B$2:H$43,7,FALSE)</f>
        <v>10</v>
      </c>
      <c r="V95" s="53" t="s">
        <v>483</v>
      </c>
      <c r="W95" s="40" t="s">
        <v>289</v>
      </c>
      <c r="X95" s="56">
        <f>VLOOKUP(W95,'Charged Moves'!B$2:I$96,3,FALSE)</f>
        <v>80</v>
      </c>
      <c r="Y95" s="56">
        <f>IF(OR(VLOOKUP(W95,'Charged Moves'!B$2:C$96,2,FALSE)=H95,VLOOKUP(W95,'Charged Moves'!B$2:C$96,2,FALSE)=I95),1,0)</f>
        <v>0</v>
      </c>
      <c r="Z95" s="56">
        <f>VLOOKUP(W95,'Charged Moves'!B$2:I$96,8,FALSE)*100</f>
        <v>50</v>
      </c>
      <c r="AA95" s="56">
        <f>VLOOKUP(W95,'Charged Moves'!B$2:I$96,6,FALSE)</f>
        <v>3100</v>
      </c>
      <c r="AB95" s="56">
        <f>VLOOKUP(W95,'Charged Moves'!B$2:J$96,9,FALSE)</f>
        <v>100</v>
      </c>
      <c r="AC95" s="56" t="s">
        <v>637</v>
      </c>
      <c r="AD95" s="56" t="s">
        <v>701</v>
      </c>
      <c r="AE95" s="56" t="s">
        <v>702</v>
      </c>
      <c r="AF95" t="s">
        <v>703</v>
      </c>
      <c r="AG95" t="s">
        <v>463</v>
      </c>
    </row>
    <row r="96" spans="1:33" ht="14.25" customHeight="1" x14ac:dyDescent="0.15">
      <c r="A96" s="30">
        <v>17</v>
      </c>
      <c r="B96" s="30">
        <v>2</v>
      </c>
      <c r="C96" s="32">
        <v>0.93370165745856348</v>
      </c>
      <c r="D96" s="30">
        <v>4</v>
      </c>
      <c r="E96" s="34">
        <v>0.72238805970149256</v>
      </c>
      <c r="F96" s="41">
        <f>VLOOKUP(G96,'Species Data'!A$2:E$152,2,FALSE)</f>
        <v>3</v>
      </c>
      <c r="G96" s="41" t="s">
        <v>35</v>
      </c>
      <c r="H96" s="252" t="s">
        <v>253</v>
      </c>
      <c r="I96" s="362" t="s">
        <v>262</v>
      </c>
      <c r="J96" s="41">
        <f>VLOOKUP(G96,'Species Data'!A$2:E$152,3,FALSE)</f>
        <v>160</v>
      </c>
      <c r="K96" s="46">
        <f>VLOOKUP(G96,'Species Data'!A$2:E$152,4,FALSE)</f>
        <v>198</v>
      </c>
      <c r="L96" s="46">
        <f>VLOOKUP(G96,'Species Data'!A$2:E$152,5,FALSE)</f>
        <v>200</v>
      </c>
      <c r="M96" s="49">
        <f t="shared" si="0"/>
        <v>32000</v>
      </c>
      <c r="N96" s="51">
        <f t="shared" si="1"/>
        <v>0</v>
      </c>
      <c r="O96" s="51">
        <f t="shared" si="2"/>
        <v>0</v>
      </c>
      <c r="P96" s="40">
        <f t="shared" si="3"/>
        <v>3833280000</v>
      </c>
      <c r="Q96" s="40" t="s">
        <v>169</v>
      </c>
      <c r="R96" s="56">
        <f>VLOOKUP(Q96,'Basic Moves'!B$2:H$43,3,FALSE)</f>
        <v>7</v>
      </c>
      <c r="S96" s="56">
        <f>IF(OR(VLOOKUP(Q96,'Basic Moves'!B$2:C$43,2,FALSE)=H96,VLOOKUP(Q96,'Basic Moves'!B$2:C$43,2,FALSE)=I96),1,0)</f>
        <v>1</v>
      </c>
      <c r="T96" s="56">
        <f>VLOOKUP(Q96,'Basic Moves'!B$2:H$43,5,FALSE)</f>
        <v>650</v>
      </c>
      <c r="U96" s="56">
        <f>VLOOKUP(Q96,'Basic Moves'!B$2:H$43,7,FALSE)</f>
        <v>7</v>
      </c>
      <c r="V96" s="53" t="s">
        <v>704</v>
      </c>
      <c r="W96" s="40" t="s">
        <v>260</v>
      </c>
      <c r="X96" s="56">
        <f>VLOOKUP(W96,'Charged Moves'!B$2:I$96,3,FALSE)</f>
        <v>65</v>
      </c>
      <c r="Y96" s="56">
        <f>IF(OR(VLOOKUP(W96,'Charged Moves'!B$2:C$96,2,FALSE)=H96,VLOOKUP(W96,'Charged Moves'!B$2:C$96,2,FALSE)=I96),1,0)</f>
        <v>1</v>
      </c>
      <c r="Z96" s="56">
        <f>VLOOKUP(W96,'Charged Moves'!B$2:I$96,8,FALSE)*100</f>
        <v>5</v>
      </c>
      <c r="AA96" s="56">
        <f>VLOOKUP(W96,'Charged Moves'!B$2:I$96,6,FALSE)</f>
        <v>3200</v>
      </c>
      <c r="AB96" s="56">
        <f>VLOOKUP(W96,'Charged Moves'!B$2:J$96,9,FALSE)</f>
        <v>50</v>
      </c>
      <c r="AC96" s="56" t="s">
        <v>377</v>
      </c>
      <c r="AD96" s="56" t="s">
        <v>705</v>
      </c>
      <c r="AE96" s="56" t="s">
        <v>706</v>
      </c>
      <c r="AF96" t="s">
        <v>707</v>
      </c>
      <c r="AG96" t="s">
        <v>708</v>
      </c>
    </row>
    <row r="97" spans="1:33" ht="14.25" customHeight="1" x14ac:dyDescent="0.15">
      <c r="A97" s="30">
        <v>531</v>
      </c>
      <c r="B97" s="144">
        <v>3</v>
      </c>
      <c r="C97" s="581">
        <v>0.89135424636572302</v>
      </c>
      <c r="D97" s="144">
        <v>6</v>
      </c>
      <c r="E97" s="583">
        <v>0.81439393939393945</v>
      </c>
      <c r="F97" s="585">
        <f>VLOOKUP(G97,'Species Data'!A$2:E$152,2,FALSE)</f>
        <v>89</v>
      </c>
      <c r="G97" s="585" t="s">
        <v>152</v>
      </c>
      <c r="H97" s="655" t="s">
        <v>262</v>
      </c>
      <c r="I97" s="656"/>
      <c r="J97" s="585">
        <f>VLOOKUP(G97,'Species Data'!A$2:E$152,3,FALSE)</f>
        <v>210</v>
      </c>
      <c r="K97" s="592">
        <f>VLOOKUP(G97,'Species Data'!A$2:E$152,4,FALSE)</f>
        <v>180</v>
      </c>
      <c r="L97" s="592">
        <f>VLOOKUP(G97,'Species Data'!A$2:E$152,5,FALSE)</f>
        <v>188</v>
      </c>
      <c r="M97" s="149">
        <f t="shared" si="0"/>
        <v>39480</v>
      </c>
      <c r="N97" s="594">
        <f t="shared" si="1"/>
        <v>0</v>
      </c>
      <c r="O97" s="594">
        <f t="shared" si="2"/>
        <v>0</v>
      </c>
      <c r="P97" s="122">
        <f t="shared" si="3"/>
        <v>3819690000</v>
      </c>
      <c r="Q97" s="122" t="s">
        <v>132</v>
      </c>
      <c r="R97" s="602">
        <f>VLOOKUP(Q97,'Basic Moves'!B$2:H$43,3,FALSE)</f>
        <v>10</v>
      </c>
      <c r="S97" s="602">
        <f>IF(OR(VLOOKUP(Q97,'Basic Moves'!B$2:C$43,2,FALSE)=H97,VLOOKUP(Q97,'Basic Moves'!B$2:C$43,2,FALSE)=I97),1,0)</f>
        <v>1</v>
      </c>
      <c r="T97" s="602">
        <f>VLOOKUP(Q97,'Basic Moves'!B$2:H$43,5,FALSE)</f>
        <v>1050</v>
      </c>
      <c r="U97" s="602">
        <f>VLOOKUP(Q97,'Basic Moves'!B$2:H$43,7,FALSE)</f>
        <v>10</v>
      </c>
      <c r="V97" s="152" t="s">
        <v>445</v>
      </c>
      <c r="W97" s="122" t="s">
        <v>326</v>
      </c>
      <c r="X97" s="602">
        <f>VLOOKUP(W97,'Charged Moves'!B$2:I$96,3,FALSE)</f>
        <v>65</v>
      </c>
      <c r="Y97" s="602">
        <f>IF(OR(VLOOKUP(W97,'Charged Moves'!B$2:C$96,2,FALSE)=H97,VLOOKUP(W97,'Charged Moves'!B$2:C$96,2,FALSE)=I97),1,0)</f>
        <v>1</v>
      </c>
      <c r="Z97" s="602">
        <f>VLOOKUP(W97,'Charged Moves'!B$2:I$96,8,FALSE)*100</f>
        <v>5</v>
      </c>
      <c r="AA97" s="602">
        <f>VLOOKUP(W97,'Charged Moves'!B$2:I$96,6,FALSE)</f>
        <v>3000</v>
      </c>
      <c r="AB97" s="602">
        <f>VLOOKUP(W97,'Charged Moves'!B$2:J$96,9,FALSE)</f>
        <v>100</v>
      </c>
      <c r="AC97" s="602" t="s">
        <v>709</v>
      </c>
      <c r="AD97" s="602" t="s">
        <v>528</v>
      </c>
      <c r="AE97" s="602" t="s">
        <v>710</v>
      </c>
      <c r="AF97" s="112" t="s">
        <v>592</v>
      </c>
      <c r="AG97" s="112" t="s">
        <v>414</v>
      </c>
    </row>
    <row r="98" spans="1:33" ht="14.25" customHeight="1" x14ac:dyDescent="0.15">
      <c r="A98" s="30">
        <v>255</v>
      </c>
      <c r="B98" s="30">
        <v>1</v>
      </c>
      <c r="C98" s="32">
        <v>1</v>
      </c>
      <c r="D98" s="30">
        <v>4</v>
      </c>
      <c r="E98" s="34">
        <v>0.79104477611940294</v>
      </c>
      <c r="F98" s="41">
        <f>VLOOKUP(G98,'Species Data'!A$2:E$152,2,FALSE)</f>
        <v>45</v>
      </c>
      <c r="G98" s="41" t="s">
        <v>95</v>
      </c>
      <c r="H98" s="252" t="s">
        <v>253</v>
      </c>
      <c r="I98" s="362" t="s">
        <v>262</v>
      </c>
      <c r="J98" s="41">
        <f>VLOOKUP(G98,'Species Data'!A$2:E$152,3,FALSE)</f>
        <v>150</v>
      </c>
      <c r="K98" s="46">
        <f>VLOOKUP(G98,'Species Data'!A$2:E$152,4,FALSE)</f>
        <v>202</v>
      </c>
      <c r="L98" s="46">
        <f>VLOOKUP(G98,'Species Data'!A$2:E$152,5,FALSE)</f>
        <v>190</v>
      </c>
      <c r="M98" s="49">
        <f t="shared" si="0"/>
        <v>28500</v>
      </c>
      <c r="N98" s="51">
        <f t="shared" si="1"/>
        <v>0</v>
      </c>
      <c r="O98" s="51">
        <f t="shared" si="2"/>
        <v>0</v>
      </c>
      <c r="P98" s="40">
        <f t="shared" si="3"/>
        <v>3814012500</v>
      </c>
      <c r="Q98" s="40" t="s">
        <v>132</v>
      </c>
      <c r="R98" s="56">
        <f>VLOOKUP(Q98,'Basic Moves'!B$2:H$43,3,FALSE)</f>
        <v>10</v>
      </c>
      <c r="S98" s="56">
        <f>IF(OR(VLOOKUP(Q98,'Basic Moves'!B$2:C$43,2,FALSE)=H98,VLOOKUP(Q98,'Basic Moves'!B$2:C$43,2,FALSE)=I98),1,0)</f>
        <v>1</v>
      </c>
      <c r="T98" s="56">
        <f>VLOOKUP(Q98,'Basic Moves'!B$2:H$43,5,FALSE)</f>
        <v>1050</v>
      </c>
      <c r="U98" s="56">
        <f>VLOOKUP(Q98,'Basic Moves'!B$2:H$43,7,FALSE)</f>
        <v>10</v>
      </c>
      <c r="V98" s="53" t="s">
        <v>445</v>
      </c>
      <c r="W98" s="40" t="s">
        <v>96</v>
      </c>
      <c r="X98" s="56">
        <f>VLOOKUP(W98,'Charged Moves'!B$2:I$96,3,FALSE)</f>
        <v>120</v>
      </c>
      <c r="Y98" s="56">
        <f>IF(OR(VLOOKUP(W98,'Charged Moves'!B$2:C$96,2,FALSE)=H98,VLOOKUP(W98,'Charged Moves'!B$2:C$96,2,FALSE)=I98),1,0)</f>
        <v>1</v>
      </c>
      <c r="Z98" s="56">
        <f>VLOOKUP(W98,'Charged Moves'!B$2:I$96,8,FALSE)*100</f>
        <v>5</v>
      </c>
      <c r="AA98" s="56">
        <f>VLOOKUP(W98,'Charged Moves'!B$2:I$96,6,FALSE)</f>
        <v>4900</v>
      </c>
      <c r="AB98" s="56">
        <f>VLOOKUP(W98,'Charged Moves'!B$2:J$96,9,FALSE)</f>
        <v>100</v>
      </c>
      <c r="AC98" s="56" t="s">
        <v>599</v>
      </c>
      <c r="AD98" s="56" t="s">
        <v>711</v>
      </c>
      <c r="AE98" s="56" t="s">
        <v>712</v>
      </c>
      <c r="AF98" t="s">
        <v>713</v>
      </c>
      <c r="AG98" t="s">
        <v>714</v>
      </c>
    </row>
    <row r="99" spans="1:33" ht="14.25" customHeight="1" x14ac:dyDescent="0.15">
      <c r="A99" s="30">
        <v>321</v>
      </c>
      <c r="B99" s="30">
        <v>4</v>
      </c>
      <c r="C99" s="32">
        <v>0.74900398406374502</v>
      </c>
      <c r="D99" s="30">
        <v>1</v>
      </c>
      <c r="E99" s="34">
        <v>1</v>
      </c>
      <c r="F99" s="41">
        <f>VLOOKUP(G99,'Species Data'!A$2:E$152,2,FALSE)</f>
        <v>55</v>
      </c>
      <c r="G99" s="41" t="s">
        <v>110</v>
      </c>
      <c r="H99" s="91" t="s">
        <v>210</v>
      </c>
      <c r="I99" s="657"/>
      <c r="J99" s="41">
        <f>VLOOKUP(G99,'Species Data'!A$2:E$152,3,FALSE)</f>
        <v>160</v>
      </c>
      <c r="K99" s="46">
        <f>VLOOKUP(G99,'Species Data'!A$2:E$152,4,FALSE)</f>
        <v>194</v>
      </c>
      <c r="L99" s="46">
        <f>VLOOKUP(G99,'Species Data'!A$2:E$152,5,FALSE)</f>
        <v>176</v>
      </c>
      <c r="M99" s="49">
        <f t="shared" si="0"/>
        <v>28160</v>
      </c>
      <c r="N99" s="51">
        <f t="shared" si="1"/>
        <v>0</v>
      </c>
      <c r="O99" s="51">
        <f t="shared" si="2"/>
        <v>0</v>
      </c>
      <c r="P99" s="40">
        <f t="shared" si="3"/>
        <v>3810470400</v>
      </c>
      <c r="Q99" s="40" t="s">
        <v>62</v>
      </c>
      <c r="R99" s="56">
        <f>VLOOKUP(Q99,'Basic Moves'!B$2:H$43,3,FALSE)</f>
        <v>15</v>
      </c>
      <c r="S99" s="56">
        <f>IF(OR(VLOOKUP(Q99,'Basic Moves'!B$2:C$43,2,FALSE)=H99,VLOOKUP(Q99,'Basic Moves'!B$2:C$43,2,FALSE)=I99),1,0)</f>
        <v>0</v>
      </c>
      <c r="T99" s="56">
        <f>VLOOKUP(Q99,'Basic Moves'!B$2:H$43,5,FALSE)</f>
        <v>1510</v>
      </c>
      <c r="U99" s="56">
        <f>VLOOKUP(Q99,'Basic Moves'!B$2:H$43,7,FALSE)</f>
        <v>14</v>
      </c>
      <c r="V99" s="53" t="s">
        <v>715</v>
      </c>
      <c r="W99" s="40" t="s">
        <v>143</v>
      </c>
      <c r="X99" s="56">
        <f>VLOOKUP(W99,'Charged Moves'!B$2:I$96,3,FALSE)</f>
        <v>90</v>
      </c>
      <c r="Y99" s="56">
        <f>IF(OR(VLOOKUP(W99,'Charged Moves'!B$2:C$96,2,FALSE)=H99,VLOOKUP(W99,'Charged Moves'!B$2:C$96,2,FALSE)=I99),1,0)</f>
        <v>1</v>
      </c>
      <c r="Z99" s="56">
        <f>VLOOKUP(W99,'Charged Moves'!B$2:I$96,8,FALSE)*100</f>
        <v>5</v>
      </c>
      <c r="AA99" s="56">
        <f>VLOOKUP(W99,'Charged Moves'!B$2:I$96,6,FALSE)</f>
        <v>3800</v>
      </c>
      <c r="AB99" s="56">
        <f>VLOOKUP(W99,'Charged Moves'!B$2:J$96,9,FALSE)</f>
        <v>100</v>
      </c>
      <c r="AC99" s="56" t="s">
        <v>536</v>
      </c>
      <c r="AD99" s="56" t="s">
        <v>716</v>
      </c>
      <c r="AE99" s="56" t="s">
        <v>437</v>
      </c>
      <c r="AF99" t="s">
        <v>717</v>
      </c>
      <c r="AG99" t="s">
        <v>718</v>
      </c>
    </row>
    <row r="100" spans="1:33" ht="14.25" customHeight="1" x14ac:dyDescent="0.15">
      <c r="A100" s="30">
        <v>253</v>
      </c>
      <c r="B100" s="30">
        <v>5</v>
      </c>
      <c r="C100" s="32">
        <v>0.8345588235294118</v>
      </c>
      <c r="D100" s="30">
        <v>5</v>
      </c>
      <c r="E100" s="34">
        <v>0.78507462686567164</v>
      </c>
      <c r="F100" s="41">
        <f>VLOOKUP(G100,'Species Data'!A$2:E$152,2,FALSE)</f>
        <v>45</v>
      </c>
      <c r="G100" s="41" t="s">
        <v>95</v>
      </c>
      <c r="H100" s="252" t="s">
        <v>253</v>
      </c>
      <c r="I100" s="362" t="s">
        <v>262</v>
      </c>
      <c r="J100" s="41">
        <f>VLOOKUP(G100,'Species Data'!A$2:E$152,3,FALSE)</f>
        <v>150</v>
      </c>
      <c r="K100" s="46">
        <f>VLOOKUP(G100,'Species Data'!A$2:E$152,4,FALSE)</f>
        <v>202</v>
      </c>
      <c r="L100" s="46">
        <f>VLOOKUP(G100,'Species Data'!A$2:E$152,5,FALSE)</f>
        <v>190</v>
      </c>
      <c r="M100" s="49">
        <f t="shared" si="0"/>
        <v>28500</v>
      </c>
      <c r="N100" s="51">
        <f t="shared" si="1"/>
        <v>0</v>
      </c>
      <c r="O100" s="51">
        <f t="shared" si="2"/>
        <v>0</v>
      </c>
      <c r="P100" s="40">
        <f t="shared" si="3"/>
        <v>3785227500</v>
      </c>
      <c r="Q100" s="40" t="s">
        <v>137</v>
      </c>
      <c r="R100" s="56">
        <f>VLOOKUP(Q100,'Basic Moves'!B$2:H$43,3,FALSE)</f>
        <v>15</v>
      </c>
      <c r="S100" s="56">
        <f>IF(OR(VLOOKUP(Q100,'Basic Moves'!B$2:C$43,2,FALSE)=H100,VLOOKUP(Q100,'Basic Moves'!B$2:C$43,2,FALSE)=I100),1,0)</f>
        <v>1</v>
      </c>
      <c r="T100" s="56">
        <f>VLOOKUP(Q100,'Basic Moves'!B$2:H$43,5,FALSE)</f>
        <v>1450</v>
      </c>
      <c r="U100" s="56">
        <f>VLOOKUP(Q100,'Basic Moves'!B$2:H$43,7,FALSE)</f>
        <v>12</v>
      </c>
      <c r="V100" s="53" t="s">
        <v>493</v>
      </c>
      <c r="W100" s="40" t="s">
        <v>323</v>
      </c>
      <c r="X100" s="56">
        <f>VLOOKUP(W100,'Charged Moves'!B$2:I$96,3,FALSE)</f>
        <v>85</v>
      </c>
      <c r="Y100" s="56">
        <f>IF(OR(VLOOKUP(W100,'Charged Moves'!B$2:C$96,2,FALSE)=H100,VLOOKUP(W100,'Charged Moves'!B$2:C$96,2,FALSE)=I100),1,0)</f>
        <v>0</v>
      </c>
      <c r="Z100" s="56">
        <f>VLOOKUP(W100,'Charged Moves'!B$2:I$96,8,FALSE)*100</f>
        <v>5</v>
      </c>
      <c r="AA100" s="56">
        <f>VLOOKUP(W100,'Charged Moves'!B$2:I$96,6,FALSE)</f>
        <v>4100</v>
      </c>
      <c r="AB100" s="56">
        <f>VLOOKUP(W100,'Charged Moves'!B$2:J$96,9,FALSE)</f>
        <v>100</v>
      </c>
      <c r="AC100" s="56" t="s">
        <v>719</v>
      </c>
      <c r="AD100" s="56" t="s">
        <v>720</v>
      </c>
      <c r="AE100" s="56" t="s">
        <v>721</v>
      </c>
      <c r="AF100" t="s">
        <v>722</v>
      </c>
      <c r="AG100" t="s">
        <v>723</v>
      </c>
    </row>
    <row r="101" spans="1:33" ht="14.25" customHeight="1" x14ac:dyDescent="0.15">
      <c r="A101" s="30">
        <v>49</v>
      </c>
      <c r="B101" s="30">
        <v>4</v>
      </c>
      <c r="C101" s="32">
        <v>0.79681274900398402</v>
      </c>
      <c r="D101" s="30">
        <v>1</v>
      </c>
      <c r="E101" s="34">
        <v>1</v>
      </c>
      <c r="F101" s="41">
        <f>VLOOKUP(G101,'Species Data'!A$2:E$152,2,FALSE)</f>
        <v>9</v>
      </c>
      <c r="G101" s="41" t="s">
        <v>44</v>
      </c>
      <c r="H101" s="91" t="s">
        <v>210</v>
      </c>
      <c r="I101" s="657"/>
      <c r="J101" s="41">
        <f>VLOOKUP(G101,'Species Data'!A$2:E$152,3,FALSE)</f>
        <v>158</v>
      </c>
      <c r="K101" s="46">
        <f>VLOOKUP(G101,'Species Data'!A$2:E$152,4,FALSE)</f>
        <v>186</v>
      </c>
      <c r="L101" s="46">
        <f>VLOOKUP(G101,'Species Data'!A$2:E$152,5,FALSE)</f>
        <v>222</v>
      </c>
      <c r="M101" s="49">
        <f t="shared" si="0"/>
        <v>35076</v>
      </c>
      <c r="N101" s="51">
        <f t="shared" si="1"/>
        <v>0</v>
      </c>
      <c r="O101" s="51">
        <f t="shared" si="2"/>
        <v>0</v>
      </c>
      <c r="P101" s="40">
        <f t="shared" si="3"/>
        <v>3767688540</v>
      </c>
      <c r="Q101" s="40" t="s">
        <v>142</v>
      </c>
      <c r="R101" s="56">
        <f>VLOOKUP(Q101,'Basic Moves'!B$2:H$43,3,FALSE)</f>
        <v>6</v>
      </c>
      <c r="S101" s="56">
        <f>IF(OR(VLOOKUP(Q101,'Basic Moves'!B$2:C$43,2,FALSE)=H101,VLOOKUP(Q101,'Basic Moves'!B$2:C$43,2,FALSE)=I101),1,0)</f>
        <v>1</v>
      </c>
      <c r="T101" s="56">
        <f>VLOOKUP(Q101,'Basic Moves'!B$2:H$43,5,FALSE)</f>
        <v>500</v>
      </c>
      <c r="U101" s="56">
        <f>VLOOKUP(Q101,'Basic Moves'!B$2:H$43,7,FALSE)</f>
        <v>7</v>
      </c>
      <c r="V101" s="53" t="s">
        <v>367</v>
      </c>
      <c r="W101" s="40" t="s">
        <v>293</v>
      </c>
      <c r="X101" s="56">
        <f>VLOOKUP(W101,'Charged Moves'!B$2:I$96,3,FALSE)</f>
        <v>60</v>
      </c>
      <c r="Y101" s="56">
        <f>IF(OR(VLOOKUP(W101,'Charged Moves'!B$2:C$96,2,FALSE)=H101,VLOOKUP(W101,'Charged Moves'!B$2:C$96,2,FALSE)=I101),1,0)</f>
        <v>0</v>
      </c>
      <c r="Z101" s="56">
        <f>VLOOKUP(W101,'Charged Moves'!B$2:I$96,8,FALSE)*100</f>
        <v>5</v>
      </c>
      <c r="AA101" s="56">
        <f>VLOOKUP(W101,'Charged Moves'!B$2:I$96,6,FALSE)</f>
        <v>3900</v>
      </c>
      <c r="AB101" s="56">
        <f>VLOOKUP(W101,'Charged Moves'!B$2:J$96,9,FALSE)</f>
        <v>33</v>
      </c>
      <c r="AC101" s="56" t="s">
        <v>724</v>
      </c>
      <c r="AD101" s="56" t="s">
        <v>725</v>
      </c>
      <c r="AE101" s="56" t="s">
        <v>437</v>
      </c>
      <c r="AF101" t="s">
        <v>726</v>
      </c>
      <c r="AG101" t="s">
        <v>727</v>
      </c>
    </row>
    <row r="102" spans="1:33" ht="14.25" customHeight="1" x14ac:dyDescent="0.15">
      <c r="A102" s="30">
        <v>36</v>
      </c>
      <c r="B102" s="30">
        <v>2</v>
      </c>
      <c r="C102" s="32">
        <v>0.92349726775956287</v>
      </c>
      <c r="D102" s="30">
        <v>2</v>
      </c>
      <c r="E102" s="34">
        <v>0.91559633027522935</v>
      </c>
      <c r="F102" s="41">
        <f>VLOOKUP(G102,'Species Data'!A$2:E$152,2,FALSE)</f>
        <v>6</v>
      </c>
      <c r="G102" s="41" t="s">
        <v>39</v>
      </c>
      <c r="H102" s="263" t="s">
        <v>249</v>
      </c>
      <c r="I102" s="104" t="s">
        <v>227</v>
      </c>
      <c r="J102" s="41">
        <f>VLOOKUP(G102,'Species Data'!A$2:E$152,3,FALSE)</f>
        <v>156</v>
      </c>
      <c r="K102" s="46">
        <f>VLOOKUP(G102,'Species Data'!A$2:E$152,4,FALSE)</f>
        <v>212</v>
      </c>
      <c r="L102" s="46">
        <f>VLOOKUP(G102,'Species Data'!A$2:E$152,5,FALSE)</f>
        <v>182</v>
      </c>
      <c r="M102" s="49">
        <f t="shared" si="0"/>
        <v>28392</v>
      </c>
      <c r="N102" s="51">
        <f t="shared" si="1"/>
        <v>0</v>
      </c>
      <c r="O102" s="51">
        <f t="shared" si="2"/>
        <v>0</v>
      </c>
      <c r="P102" s="40">
        <f t="shared" si="3"/>
        <v>3754416120</v>
      </c>
      <c r="Q102" s="40" t="s">
        <v>105</v>
      </c>
      <c r="R102" s="56">
        <f>VLOOKUP(Q102,'Basic Moves'!B$2:H$43,3,FALSE)</f>
        <v>9</v>
      </c>
      <c r="S102" s="56">
        <f>IF(OR(VLOOKUP(Q102,'Basic Moves'!B$2:C$43,2,FALSE)=H102,VLOOKUP(Q102,'Basic Moves'!B$2:C$43,2,FALSE)=I102),1,0)</f>
        <v>1</v>
      </c>
      <c r="T102" s="56">
        <f>VLOOKUP(Q102,'Basic Moves'!B$2:H$43,5,FALSE)</f>
        <v>750</v>
      </c>
      <c r="U102" s="56">
        <f>VLOOKUP(Q102,'Basic Moves'!B$2:H$43,7,FALSE)</f>
        <v>7</v>
      </c>
      <c r="V102" s="53" t="s">
        <v>728</v>
      </c>
      <c r="W102" s="40" t="s">
        <v>114</v>
      </c>
      <c r="X102" s="56">
        <f>VLOOKUP(W102,'Charged Moves'!B$2:I$96,3,FALSE)</f>
        <v>55</v>
      </c>
      <c r="Y102" s="56">
        <f>IF(OR(VLOOKUP(W102,'Charged Moves'!B$2:C$96,2,FALSE)=H102,VLOOKUP(W102,'Charged Moves'!B$2:C$96,2,FALSE)=I102),1,0)</f>
        <v>1</v>
      </c>
      <c r="Z102" s="56">
        <f>VLOOKUP(W102,'Charged Moves'!B$2:I$96,8,FALSE)*100</f>
        <v>5</v>
      </c>
      <c r="AA102" s="56">
        <f>VLOOKUP(W102,'Charged Moves'!B$2:I$96,6,FALSE)</f>
        <v>2900</v>
      </c>
      <c r="AB102" s="56">
        <f>VLOOKUP(W102,'Charged Moves'!B$2:J$96,9,FALSE)</f>
        <v>50</v>
      </c>
      <c r="AC102" s="56" t="s">
        <v>729</v>
      </c>
      <c r="AD102" s="56" t="s">
        <v>730</v>
      </c>
      <c r="AE102" s="56" t="s">
        <v>706</v>
      </c>
      <c r="AF102" t="s">
        <v>731</v>
      </c>
      <c r="AG102" t="s">
        <v>732</v>
      </c>
    </row>
    <row r="103" spans="1:33" ht="14.25" customHeight="1" x14ac:dyDescent="0.15">
      <c r="A103" s="30">
        <v>809</v>
      </c>
      <c r="B103" s="30">
        <v>2</v>
      </c>
      <c r="C103" s="32">
        <v>0.93359375</v>
      </c>
      <c r="D103" s="30">
        <v>1</v>
      </c>
      <c r="E103" s="34">
        <v>1</v>
      </c>
      <c r="F103" s="41">
        <f>VLOOKUP(G103,'Species Data'!A$2:E$152,2,FALSE)</f>
        <v>136</v>
      </c>
      <c r="G103" s="41" t="s">
        <v>122</v>
      </c>
      <c r="H103" s="263" t="s">
        <v>249</v>
      </c>
      <c r="I103" s="452"/>
      <c r="J103" s="41">
        <f>VLOOKUP(G103,'Species Data'!A$2:E$152,3,FALSE)</f>
        <v>130</v>
      </c>
      <c r="K103" s="46">
        <f>VLOOKUP(G103,'Species Data'!A$2:E$152,4,FALSE)</f>
        <v>238</v>
      </c>
      <c r="L103" s="46">
        <f>VLOOKUP(G103,'Species Data'!A$2:E$152,5,FALSE)</f>
        <v>178</v>
      </c>
      <c r="M103" s="49">
        <f t="shared" si="0"/>
        <v>23140</v>
      </c>
      <c r="N103" s="51">
        <f t="shared" si="1"/>
        <v>0</v>
      </c>
      <c r="O103" s="51">
        <f t="shared" si="2"/>
        <v>0</v>
      </c>
      <c r="P103" s="40">
        <f t="shared" si="3"/>
        <v>3751861750</v>
      </c>
      <c r="Q103" s="40" t="s">
        <v>108</v>
      </c>
      <c r="R103" s="56">
        <f>VLOOKUP(Q103,'Basic Moves'!B$2:H$43,3,FALSE)</f>
        <v>10</v>
      </c>
      <c r="S103" s="56">
        <f>IF(OR(VLOOKUP(Q103,'Basic Moves'!B$2:C$43,2,FALSE)=H103,VLOOKUP(Q103,'Basic Moves'!B$2:C$43,2,FALSE)=I103),1,0)</f>
        <v>1</v>
      </c>
      <c r="T103" s="56">
        <f>VLOOKUP(Q103,'Basic Moves'!B$2:H$43,5,FALSE)</f>
        <v>1050</v>
      </c>
      <c r="U103" s="56">
        <f>VLOOKUP(Q103,'Basic Moves'!B$2:H$43,7,FALSE)</f>
        <v>10</v>
      </c>
      <c r="V103" s="53" t="s">
        <v>445</v>
      </c>
      <c r="W103" s="40" t="s">
        <v>114</v>
      </c>
      <c r="X103" s="56">
        <f>VLOOKUP(W103,'Charged Moves'!B$2:I$96,3,FALSE)</f>
        <v>55</v>
      </c>
      <c r="Y103" s="56">
        <f>IF(OR(VLOOKUP(W103,'Charged Moves'!B$2:C$96,2,FALSE)=H103,VLOOKUP(W103,'Charged Moves'!B$2:C$96,2,FALSE)=I103),1,0)</f>
        <v>1</v>
      </c>
      <c r="Z103" s="56">
        <f>VLOOKUP(W103,'Charged Moves'!B$2:I$96,8,FALSE)*100</f>
        <v>5</v>
      </c>
      <c r="AA103" s="56">
        <f>VLOOKUP(W103,'Charged Moves'!B$2:I$96,6,FALSE)</f>
        <v>2900</v>
      </c>
      <c r="AB103" s="56">
        <f>VLOOKUP(W103,'Charged Moves'!B$2:J$96,9,FALSE)</f>
        <v>50</v>
      </c>
      <c r="AC103" s="56" t="s">
        <v>388</v>
      </c>
      <c r="AD103" s="56" t="s">
        <v>446</v>
      </c>
      <c r="AE103" s="56" t="s">
        <v>447</v>
      </c>
      <c r="AF103" t="s">
        <v>448</v>
      </c>
      <c r="AG103" t="s">
        <v>449</v>
      </c>
    </row>
    <row r="104" spans="1:33" ht="14.25" customHeight="1" x14ac:dyDescent="0.15">
      <c r="A104" s="30">
        <v>584</v>
      </c>
      <c r="B104" s="30">
        <v>1</v>
      </c>
      <c r="C104" s="32">
        <v>1</v>
      </c>
      <c r="D104" s="30">
        <v>4</v>
      </c>
      <c r="E104" s="34">
        <v>0.84242424242424241</v>
      </c>
      <c r="F104" s="41">
        <f>VLOOKUP(G104,'Species Data'!A$2:E$152,2,FALSE)</f>
        <v>97</v>
      </c>
      <c r="G104" s="41" t="s">
        <v>167</v>
      </c>
      <c r="H104" s="42" t="s">
        <v>56</v>
      </c>
      <c r="I104" s="43"/>
      <c r="J104" s="41">
        <f>VLOOKUP(G104,'Species Data'!A$2:E$152,3,FALSE)</f>
        <v>170</v>
      </c>
      <c r="K104" s="46">
        <f>VLOOKUP(G104,'Species Data'!A$2:E$152,4,FALSE)</f>
        <v>162</v>
      </c>
      <c r="L104" s="46">
        <f>VLOOKUP(G104,'Species Data'!A$2:E$152,5,FALSE)</f>
        <v>196</v>
      </c>
      <c r="M104" s="49">
        <f t="shared" si="0"/>
        <v>33320</v>
      </c>
      <c r="N104" s="51">
        <f t="shared" si="1"/>
        <v>0</v>
      </c>
      <c r="O104" s="51">
        <f t="shared" si="2"/>
        <v>0</v>
      </c>
      <c r="P104" s="40">
        <f t="shared" si="3"/>
        <v>3751498800</v>
      </c>
      <c r="Q104" s="40" t="s">
        <v>94</v>
      </c>
      <c r="R104" s="56">
        <f>VLOOKUP(Q104,'Basic Moves'!B$2:H$43,3,FALSE)</f>
        <v>12</v>
      </c>
      <c r="S104" s="56">
        <f>IF(OR(VLOOKUP(Q104,'Basic Moves'!B$2:C$43,2,FALSE)=H104,VLOOKUP(Q104,'Basic Moves'!B$2:C$43,2,FALSE)=I104),1,0)</f>
        <v>1</v>
      </c>
      <c r="T104" s="56">
        <f>VLOOKUP(Q104,'Basic Moves'!B$2:H$43,5,FALSE)</f>
        <v>1050</v>
      </c>
      <c r="U104" s="56">
        <f>VLOOKUP(Q104,'Basic Moves'!B$2:H$43,7,FALSE)</f>
        <v>9</v>
      </c>
      <c r="V104" s="53" t="s">
        <v>483</v>
      </c>
      <c r="W104" s="40" t="s">
        <v>56</v>
      </c>
      <c r="X104" s="56">
        <f>VLOOKUP(W104,'Charged Moves'!B$2:I$96,3,FALSE)</f>
        <v>55</v>
      </c>
      <c r="Y104" s="56">
        <f>IF(OR(VLOOKUP(W104,'Charged Moves'!B$2:C$96,2,FALSE)=H104,VLOOKUP(W104,'Charged Moves'!B$2:C$96,2,FALSE)=I104),1,0)</f>
        <v>1</v>
      </c>
      <c r="Z104" s="56">
        <f>VLOOKUP(W104,'Charged Moves'!B$2:I$96,8,FALSE)*100</f>
        <v>5</v>
      </c>
      <c r="AA104" s="56">
        <f>VLOOKUP(W104,'Charged Moves'!B$2:I$96,6,FALSE)</f>
        <v>2800</v>
      </c>
      <c r="AB104" s="56">
        <f>VLOOKUP(W104,'Charged Moves'!B$2:J$96,9,FALSE)</f>
        <v>50</v>
      </c>
      <c r="AC104" s="56" t="s">
        <v>515</v>
      </c>
      <c r="AD104" s="56" t="s">
        <v>516</v>
      </c>
      <c r="AE104" s="56" t="s">
        <v>517</v>
      </c>
      <c r="AF104" t="s">
        <v>518</v>
      </c>
      <c r="AG104" t="s">
        <v>519</v>
      </c>
    </row>
    <row r="105" spans="1:33" ht="14.25" customHeight="1" x14ac:dyDescent="0.15">
      <c r="A105" s="30">
        <v>864</v>
      </c>
      <c r="B105" s="30">
        <v>1</v>
      </c>
      <c r="C105" s="32">
        <v>1</v>
      </c>
      <c r="D105" s="30">
        <v>3</v>
      </c>
      <c r="E105" s="34">
        <v>0.85057471264367812</v>
      </c>
      <c r="F105" s="41">
        <f>VLOOKUP(G105,'Species Data'!A$2:E$152,2,FALSE)</f>
        <v>145</v>
      </c>
      <c r="G105" s="41" t="s">
        <v>151</v>
      </c>
      <c r="H105" s="558" t="s">
        <v>245</v>
      </c>
      <c r="I105" s="104" t="s">
        <v>227</v>
      </c>
      <c r="J105" s="41">
        <f>VLOOKUP(G105,'Species Data'!A$2:E$152,3,FALSE)</f>
        <v>180</v>
      </c>
      <c r="K105" s="46">
        <f>VLOOKUP(G105,'Species Data'!A$2:E$152,4,FALSE)</f>
        <v>232</v>
      </c>
      <c r="L105" s="46">
        <f>VLOOKUP(G105,'Species Data'!A$2:E$152,5,FALSE)</f>
        <v>194</v>
      </c>
      <c r="M105" s="49">
        <f t="shared" si="0"/>
        <v>34920</v>
      </c>
      <c r="N105" s="51">
        <f t="shared" si="1"/>
        <v>0</v>
      </c>
      <c r="O105" s="51">
        <f t="shared" si="2"/>
        <v>0</v>
      </c>
      <c r="P105" s="40">
        <f t="shared" si="3"/>
        <v>3746916000</v>
      </c>
      <c r="Q105" s="40" t="s">
        <v>153</v>
      </c>
      <c r="R105" s="56">
        <f>VLOOKUP(Q105,'Basic Moves'!B$2:H$43,3,FALSE)</f>
        <v>5</v>
      </c>
      <c r="S105" s="56">
        <f>IF(OR(VLOOKUP(Q105,'Basic Moves'!B$2:C$43,2,FALSE)=H105,VLOOKUP(Q105,'Basic Moves'!B$2:C$43,2,FALSE)=I105),1,0)</f>
        <v>1</v>
      </c>
      <c r="T105" s="56">
        <f>VLOOKUP(Q105,'Basic Moves'!B$2:H$43,5,FALSE)</f>
        <v>600</v>
      </c>
      <c r="U105" s="56">
        <f>VLOOKUP(Q105,'Basic Moves'!B$2:H$43,7,FALSE)</f>
        <v>8</v>
      </c>
      <c r="V105" s="53" t="s">
        <v>579</v>
      </c>
      <c r="W105" s="40" t="s">
        <v>154</v>
      </c>
      <c r="X105" s="56">
        <f>VLOOKUP(W105,'Charged Moves'!B$2:I$96,3,FALSE)</f>
        <v>100</v>
      </c>
      <c r="Y105" s="56">
        <f>IF(OR(VLOOKUP(W105,'Charged Moves'!B$2:C$96,2,FALSE)=H105,VLOOKUP(W105,'Charged Moves'!B$2:C$96,2,FALSE)=I105),1,0)</f>
        <v>1</v>
      </c>
      <c r="Z105" s="56">
        <f>VLOOKUP(W105,'Charged Moves'!B$2:I$96,8,FALSE)*100</f>
        <v>5</v>
      </c>
      <c r="AA105" s="56">
        <f>VLOOKUP(W105,'Charged Moves'!B$2:I$96,6,FALSE)</f>
        <v>4300</v>
      </c>
      <c r="AB105" s="56">
        <f>VLOOKUP(W105,'Charged Moves'!B$2:J$96,9,FALSE)</f>
        <v>100</v>
      </c>
      <c r="AC105" s="56" t="s">
        <v>709</v>
      </c>
      <c r="AD105" s="56" t="s">
        <v>733</v>
      </c>
      <c r="AE105" s="56" t="s">
        <v>734</v>
      </c>
      <c r="AF105" t="s">
        <v>735</v>
      </c>
      <c r="AG105" t="s">
        <v>736</v>
      </c>
    </row>
    <row r="106" spans="1:33" ht="14.25" customHeight="1" x14ac:dyDescent="0.15">
      <c r="A106" s="30">
        <v>693</v>
      </c>
      <c r="B106" s="30">
        <v>2</v>
      </c>
      <c r="C106" s="32">
        <v>0.94029850746268662</v>
      </c>
      <c r="D106" s="30">
        <v>1</v>
      </c>
      <c r="E106" s="34">
        <v>1</v>
      </c>
      <c r="F106" s="41">
        <f>VLOOKUP(G106,'Species Data'!A$2:E$152,2,FALSE)</f>
        <v>115</v>
      </c>
      <c r="G106" s="41" t="s">
        <v>188</v>
      </c>
      <c r="H106" s="170" t="s">
        <v>257</v>
      </c>
      <c r="I106" s="172"/>
      <c r="J106" s="41">
        <f>VLOOKUP(G106,'Species Data'!A$2:E$152,3,FALSE)</f>
        <v>210</v>
      </c>
      <c r="K106" s="46">
        <f>VLOOKUP(G106,'Species Data'!A$2:E$152,4,FALSE)</f>
        <v>142</v>
      </c>
      <c r="L106" s="46">
        <f>VLOOKUP(G106,'Species Data'!A$2:E$152,5,FALSE)</f>
        <v>178</v>
      </c>
      <c r="M106" s="49">
        <f t="shared" si="0"/>
        <v>37380</v>
      </c>
      <c r="N106" s="51">
        <f t="shared" si="1"/>
        <v>0</v>
      </c>
      <c r="O106" s="51">
        <f t="shared" si="2"/>
        <v>0</v>
      </c>
      <c r="P106" s="40">
        <f t="shared" si="3"/>
        <v>3742111800</v>
      </c>
      <c r="Q106" s="40" t="s">
        <v>270</v>
      </c>
      <c r="R106" s="56">
        <f>VLOOKUP(Q106,'Basic Moves'!B$2:H$43,3,FALSE)</f>
        <v>15</v>
      </c>
      <c r="S106" s="56">
        <f>IF(OR(VLOOKUP(Q106,'Basic Moves'!B$2:C$43,2,FALSE)=H106,VLOOKUP(Q106,'Basic Moves'!B$2:C$43,2,FALSE)=I106),1,0)</f>
        <v>0</v>
      </c>
      <c r="T106" s="56">
        <f>VLOOKUP(Q106,'Basic Moves'!B$2:H$43,5,FALSE)</f>
        <v>1350</v>
      </c>
      <c r="U106" s="56">
        <f>VLOOKUP(Q106,'Basic Moves'!B$2:H$43,7,FALSE)</f>
        <v>12</v>
      </c>
      <c r="V106" s="53" t="s">
        <v>737</v>
      </c>
      <c r="W106" s="40" t="s">
        <v>345</v>
      </c>
      <c r="X106" s="56">
        <f>VLOOKUP(W106,'Charged Moves'!B$2:I$96,3,FALSE)</f>
        <v>30</v>
      </c>
      <c r="Y106" s="56">
        <f>IF(OR(VLOOKUP(W106,'Charged Moves'!B$2:C$96,2,FALSE)=H106,VLOOKUP(W106,'Charged Moves'!B$2:C$96,2,FALSE)=I106),1,0)</f>
        <v>1</v>
      </c>
      <c r="Z106" s="56">
        <f>VLOOKUP(W106,'Charged Moves'!B$2:I$96,8,FALSE)*100</f>
        <v>5</v>
      </c>
      <c r="AA106" s="56">
        <f>VLOOKUP(W106,'Charged Moves'!B$2:I$96,6,FALSE)</f>
        <v>2100</v>
      </c>
      <c r="AB106" s="56">
        <f>VLOOKUP(W106,'Charged Moves'!B$2:J$96,9,FALSE)</f>
        <v>25</v>
      </c>
      <c r="AC106" s="56" t="s">
        <v>692</v>
      </c>
      <c r="AD106" s="56" t="s">
        <v>738</v>
      </c>
      <c r="AE106" s="56" t="s">
        <v>567</v>
      </c>
      <c r="AF106" t="s">
        <v>739</v>
      </c>
      <c r="AG106" t="s">
        <v>740</v>
      </c>
    </row>
    <row r="107" spans="1:33" ht="14.25" customHeight="1" x14ac:dyDescent="0.15">
      <c r="A107" s="30">
        <v>34</v>
      </c>
      <c r="B107" s="30">
        <v>1</v>
      </c>
      <c r="C107" s="32">
        <v>1</v>
      </c>
      <c r="D107" s="30">
        <v>3</v>
      </c>
      <c r="E107" s="34">
        <v>0.91192660550458715</v>
      </c>
      <c r="F107" s="41">
        <f>VLOOKUP(G107,'Species Data'!A$2:E$152,2,FALSE)</f>
        <v>6</v>
      </c>
      <c r="G107" s="41" t="s">
        <v>39</v>
      </c>
      <c r="H107" s="263" t="s">
        <v>249</v>
      </c>
      <c r="I107" s="104" t="s">
        <v>227</v>
      </c>
      <c r="J107" s="41">
        <f>VLOOKUP(G107,'Species Data'!A$2:E$152,3,FALSE)</f>
        <v>156</v>
      </c>
      <c r="K107" s="46">
        <f>VLOOKUP(G107,'Species Data'!A$2:E$152,4,FALSE)</f>
        <v>212</v>
      </c>
      <c r="L107" s="46">
        <f>VLOOKUP(G107,'Species Data'!A$2:E$152,5,FALSE)</f>
        <v>182</v>
      </c>
      <c r="M107" s="49">
        <f t="shared" si="0"/>
        <v>28392</v>
      </c>
      <c r="N107" s="51">
        <f t="shared" si="1"/>
        <v>0</v>
      </c>
      <c r="O107" s="51">
        <f t="shared" si="2"/>
        <v>0</v>
      </c>
      <c r="P107" s="40">
        <f t="shared" si="3"/>
        <v>3739368360</v>
      </c>
      <c r="Q107" s="40" t="s">
        <v>105</v>
      </c>
      <c r="R107" s="56">
        <f>VLOOKUP(Q107,'Basic Moves'!B$2:H$43,3,FALSE)</f>
        <v>9</v>
      </c>
      <c r="S107" s="56">
        <f>IF(OR(VLOOKUP(Q107,'Basic Moves'!B$2:C$43,2,FALSE)=H107,VLOOKUP(Q107,'Basic Moves'!B$2:C$43,2,FALSE)=I107),1,0)</f>
        <v>1</v>
      </c>
      <c r="T107" s="56">
        <f>VLOOKUP(Q107,'Basic Moves'!B$2:H$43,5,FALSE)</f>
        <v>750</v>
      </c>
      <c r="U107" s="56">
        <f>VLOOKUP(Q107,'Basic Moves'!B$2:H$43,7,FALSE)</f>
        <v>7</v>
      </c>
      <c r="V107" s="53" t="s">
        <v>728</v>
      </c>
      <c r="W107" s="40" t="s">
        <v>85</v>
      </c>
      <c r="X107" s="56">
        <f>VLOOKUP(W107,'Charged Moves'!B$2:I$96,3,FALSE)</f>
        <v>100</v>
      </c>
      <c r="Y107" s="56">
        <f>IF(OR(VLOOKUP(W107,'Charged Moves'!B$2:C$96,2,FALSE)=H107,VLOOKUP(W107,'Charged Moves'!B$2:C$96,2,FALSE)=I107),1,0)</f>
        <v>1</v>
      </c>
      <c r="Z107" s="56">
        <f>VLOOKUP(W107,'Charged Moves'!B$2:I$96,8,FALSE)*100</f>
        <v>5</v>
      </c>
      <c r="AA107" s="56">
        <f>VLOOKUP(W107,'Charged Moves'!B$2:I$96,6,FALSE)</f>
        <v>4100</v>
      </c>
      <c r="AB107" s="56">
        <f>VLOOKUP(W107,'Charged Moves'!B$2:J$96,9,FALSE)</f>
        <v>100</v>
      </c>
      <c r="AC107" s="56" t="s">
        <v>399</v>
      </c>
      <c r="AD107" s="56" t="s">
        <v>741</v>
      </c>
      <c r="AE107" s="56" t="s">
        <v>742</v>
      </c>
      <c r="AF107" t="s">
        <v>743</v>
      </c>
      <c r="AG107" t="s">
        <v>744</v>
      </c>
    </row>
    <row r="108" spans="1:33" ht="14.25" customHeight="1" x14ac:dyDescent="0.15">
      <c r="A108" s="30">
        <v>18</v>
      </c>
      <c r="B108" s="30">
        <v>1</v>
      </c>
      <c r="C108" s="32">
        <v>1</v>
      </c>
      <c r="D108" s="30">
        <v>5</v>
      </c>
      <c r="E108" s="34">
        <v>0.70298507462686566</v>
      </c>
      <c r="F108" s="41">
        <f>VLOOKUP(G108,'Species Data'!A$2:E$152,2,FALSE)</f>
        <v>3</v>
      </c>
      <c r="G108" s="41" t="s">
        <v>35</v>
      </c>
      <c r="H108" s="252" t="s">
        <v>253</v>
      </c>
      <c r="I108" s="362" t="s">
        <v>262</v>
      </c>
      <c r="J108" s="41">
        <f>VLOOKUP(G108,'Species Data'!A$2:E$152,3,FALSE)</f>
        <v>160</v>
      </c>
      <c r="K108" s="46">
        <f>VLOOKUP(G108,'Species Data'!A$2:E$152,4,FALSE)</f>
        <v>198</v>
      </c>
      <c r="L108" s="46">
        <f>VLOOKUP(G108,'Species Data'!A$2:E$152,5,FALSE)</f>
        <v>200</v>
      </c>
      <c r="M108" s="49">
        <f t="shared" si="0"/>
        <v>32000</v>
      </c>
      <c r="N108" s="51">
        <f t="shared" si="1"/>
        <v>0</v>
      </c>
      <c r="O108" s="51">
        <f t="shared" si="2"/>
        <v>0</v>
      </c>
      <c r="P108" s="40">
        <f t="shared" si="3"/>
        <v>3730320000</v>
      </c>
      <c r="Q108" s="40" t="s">
        <v>169</v>
      </c>
      <c r="R108" s="56">
        <f>VLOOKUP(Q108,'Basic Moves'!B$2:H$43,3,FALSE)</f>
        <v>7</v>
      </c>
      <c r="S108" s="56">
        <f>IF(OR(VLOOKUP(Q108,'Basic Moves'!B$2:C$43,2,FALSE)=H108,VLOOKUP(Q108,'Basic Moves'!B$2:C$43,2,FALSE)=I108),1,0)</f>
        <v>1</v>
      </c>
      <c r="T108" s="56">
        <f>VLOOKUP(Q108,'Basic Moves'!B$2:H$43,5,FALSE)</f>
        <v>650</v>
      </c>
      <c r="U108" s="56">
        <f>VLOOKUP(Q108,'Basic Moves'!B$2:H$43,7,FALSE)</f>
        <v>7</v>
      </c>
      <c r="V108" s="53" t="s">
        <v>704</v>
      </c>
      <c r="W108" s="40" t="s">
        <v>96</v>
      </c>
      <c r="X108" s="56">
        <f>VLOOKUP(W108,'Charged Moves'!B$2:I$96,3,FALSE)</f>
        <v>120</v>
      </c>
      <c r="Y108" s="56">
        <f>IF(OR(VLOOKUP(W108,'Charged Moves'!B$2:C$96,2,FALSE)=H108,VLOOKUP(W108,'Charged Moves'!B$2:C$96,2,FALSE)=I108),1,0)</f>
        <v>1</v>
      </c>
      <c r="Z108" s="56">
        <f>VLOOKUP(W108,'Charged Moves'!B$2:I$96,8,FALSE)*100</f>
        <v>5</v>
      </c>
      <c r="AA108" s="56">
        <f>VLOOKUP(W108,'Charged Moves'!B$2:I$96,6,FALSE)</f>
        <v>4900</v>
      </c>
      <c r="AB108" s="56">
        <f>VLOOKUP(W108,'Charged Moves'!B$2:J$96,9,FALSE)</f>
        <v>100</v>
      </c>
      <c r="AC108" s="56" t="s">
        <v>745</v>
      </c>
      <c r="AD108" s="56" t="s">
        <v>746</v>
      </c>
      <c r="AE108" s="56" t="s">
        <v>747</v>
      </c>
      <c r="AF108" t="s">
        <v>748</v>
      </c>
      <c r="AG108" t="s">
        <v>749</v>
      </c>
    </row>
    <row r="109" spans="1:33" ht="14.25" customHeight="1" x14ac:dyDescent="0.15">
      <c r="A109" s="30">
        <v>583</v>
      </c>
      <c r="B109" s="30">
        <v>3</v>
      </c>
      <c r="C109" s="32">
        <v>0.90658499234303214</v>
      </c>
      <c r="D109" s="30">
        <v>5</v>
      </c>
      <c r="E109" s="34">
        <v>0.83636363636363631</v>
      </c>
      <c r="F109" s="41">
        <f>VLOOKUP(G109,'Species Data'!A$2:E$152,2,FALSE)</f>
        <v>97</v>
      </c>
      <c r="G109" s="41" t="s">
        <v>167</v>
      </c>
      <c r="H109" s="42" t="s">
        <v>56</v>
      </c>
      <c r="I109" s="43"/>
      <c r="J109" s="41">
        <f>VLOOKUP(G109,'Species Data'!A$2:E$152,3,FALSE)</f>
        <v>170</v>
      </c>
      <c r="K109" s="46">
        <f>VLOOKUP(G109,'Species Data'!A$2:E$152,4,FALSE)</f>
        <v>162</v>
      </c>
      <c r="L109" s="46">
        <f>VLOOKUP(G109,'Species Data'!A$2:E$152,5,FALSE)</f>
        <v>196</v>
      </c>
      <c r="M109" s="49">
        <f t="shared" si="0"/>
        <v>33320</v>
      </c>
      <c r="N109" s="51">
        <f t="shared" si="1"/>
        <v>0</v>
      </c>
      <c r="O109" s="51">
        <f t="shared" si="2"/>
        <v>0</v>
      </c>
      <c r="P109" s="40">
        <f t="shared" si="3"/>
        <v>3724509600</v>
      </c>
      <c r="Q109" s="40" t="s">
        <v>94</v>
      </c>
      <c r="R109" s="56">
        <f>VLOOKUP(Q109,'Basic Moves'!B$2:H$43,3,FALSE)</f>
        <v>12</v>
      </c>
      <c r="S109" s="56">
        <f>IF(OR(VLOOKUP(Q109,'Basic Moves'!B$2:C$43,2,FALSE)=H109,VLOOKUP(Q109,'Basic Moves'!B$2:C$43,2,FALSE)=I109),1,0)</f>
        <v>1</v>
      </c>
      <c r="T109" s="56">
        <f>VLOOKUP(Q109,'Basic Moves'!B$2:H$43,5,FALSE)</f>
        <v>1050</v>
      </c>
      <c r="U109" s="56">
        <f>VLOOKUP(Q109,'Basic Moves'!B$2:H$43,7,FALSE)</f>
        <v>9</v>
      </c>
      <c r="V109" s="53" t="s">
        <v>483</v>
      </c>
      <c r="W109" s="40" t="s">
        <v>306</v>
      </c>
      <c r="X109" s="56">
        <f>VLOOKUP(W109,'Charged Moves'!B$2:I$96,3,FALSE)</f>
        <v>40</v>
      </c>
      <c r="Y109" s="56">
        <f>IF(OR(VLOOKUP(W109,'Charged Moves'!B$2:C$96,2,FALSE)=H109,VLOOKUP(W109,'Charged Moves'!B$2:C$96,2,FALSE)=I109),1,0)</f>
        <v>1</v>
      </c>
      <c r="Z109" s="56">
        <f>VLOOKUP(W109,'Charged Moves'!B$2:I$96,8,FALSE)*100</f>
        <v>5</v>
      </c>
      <c r="AA109" s="56">
        <f>VLOOKUP(W109,'Charged Moves'!B$2:I$96,6,FALSE)</f>
        <v>2700</v>
      </c>
      <c r="AB109" s="56">
        <f>VLOOKUP(W109,'Charged Moves'!B$2:J$96,9,FALSE)</f>
        <v>33</v>
      </c>
      <c r="AC109" s="56" t="s">
        <v>484</v>
      </c>
      <c r="AD109" s="56" t="s">
        <v>750</v>
      </c>
      <c r="AE109" s="56" t="s">
        <v>751</v>
      </c>
      <c r="AF109" t="s">
        <v>752</v>
      </c>
      <c r="AG109" t="s">
        <v>700</v>
      </c>
    </row>
    <row r="110" spans="1:33" ht="14.25" customHeight="1" x14ac:dyDescent="0.15">
      <c r="A110" s="30">
        <v>674</v>
      </c>
      <c r="B110" s="30">
        <v>3</v>
      </c>
      <c r="C110" s="32">
        <v>0.9177777777777778</v>
      </c>
      <c r="D110" s="30">
        <v>3</v>
      </c>
      <c r="E110" s="34">
        <v>0.88099173553719012</v>
      </c>
      <c r="F110" s="41">
        <f>VLOOKUP(G110,'Species Data'!A$2:E$152,2,FALSE)</f>
        <v>112</v>
      </c>
      <c r="G110" s="41" t="s">
        <v>185</v>
      </c>
      <c r="H110" s="610" t="s">
        <v>255</v>
      </c>
      <c r="I110" s="662" t="s">
        <v>264</v>
      </c>
      <c r="J110" s="41">
        <f>VLOOKUP(G110,'Species Data'!A$2:E$152,3,FALSE)</f>
        <v>210</v>
      </c>
      <c r="K110" s="46">
        <f>VLOOKUP(G110,'Species Data'!A$2:E$152,4,FALSE)</f>
        <v>166</v>
      </c>
      <c r="L110" s="46">
        <f>VLOOKUP(G110,'Species Data'!A$2:E$152,5,FALSE)</f>
        <v>160</v>
      </c>
      <c r="M110" s="49">
        <f t="shared" si="0"/>
        <v>33600</v>
      </c>
      <c r="N110" s="51">
        <f t="shared" si="1"/>
        <v>0</v>
      </c>
      <c r="O110" s="51">
        <f t="shared" si="2"/>
        <v>0</v>
      </c>
      <c r="P110" s="40">
        <f t="shared" si="3"/>
        <v>3716076000</v>
      </c>
      <c r="Q110" s="40" t="s">
        <v>270</v>
      </c>
      <c r="R110" s="56">
        <f>VLOOKUP(Q110,'Basic Moves'!B$2:H$43,3,FALSE)</f>
        <v>15</v>
      </c>
      <c r="S110" s="56">
        <f>IF(OR(VLOOKUP(Q110,'Basic Moves'!B$2:C$43,2,FALSE)=H110,VLOOKUP(Q110,'Basic Moves'!B$2:C$43,2,FALSE)=I110),1,0)</f>
        <v>1</v>
      </c>
      <c r="T110" s="56">
        <f>VLOOKUP(Q110,'Basic Moves'!B$2:H$43,5,FALSE)</f>
        <v>1350</v>
      </c>
      <c r="U110" s="56">
        <f>VLOOKUP(Q110,'Basic Moves'!B$2:H$43,7,FALSE)</f>
        <v>12</v>
      </c>
      <c r="V110" s="53" t="s">
        <v>427</v>
      </c>
      <c r="W110" s="40" t="s">
        <v>285</v>
      </c>
      <c r="X110" s="56">
        <f>VLOOKUP(W110,'Charged Moves'!B$2:I$96,3,FALSE)</f>
        <v>80</v>
      </c>
      <c r="Y110" s="56">
        <f>IF(OR(VLOOKUP(W110,'Charged Moves'!B$2:C$96,2,FALSE)=H110,VLOOKUP(W110,'Charged Moves'!B$2:C$96,2,FALSE)=I110),1,0)</f>
        <v>0</v>
      </c>
      <c r="Z110" s="56">
        <f>VLOOKUP(W110,'Charged Moves'!B$2:I$96,8,FALSE)*100</f>
        <v>5</v>
      </c>
      <c r="AA110" s="56">
        <f>VLOOKUP(W110,'Charged Moves'!B$2:I$96,6,FALSE)</f>
        <v>3200</v>
      </c>
      <c r="AB110" s="56">
        <f>VLOOKUP(W110,'Charged Moves'!B$2:J$96,9,FALSE)</f>
        <v>100</v>
      </c>
      <c r="AC110" s="56" t="s">
        <v>753</v>
      </c>
      <c r="AD110" s="56" t="s">
        <v>741</v>
      </c>
      <c r="AE110" s="56" t="s">
        <v>754</v>
      </c>
      <c r="AF110" t="s">
        <v>755</v>
      </c>
      <c r="AG110" t="s">
        <v>756</v>
      </c>
    </row>
    <row r="111" spans="1:33" ht="14.25" customHeight="1" x14ac:dyDescent="0.15">
      <c r="A111" s="30">
        <v>31</v>
      </c>
      <c r="B111" s="30">
        <v>3</v>
      </c>
      <c r="C111" s="32">
        <v>0.87431693989071035</v>
      </c>
      <c r="D111" s="30">
        <v>4</v>
      </c>
      <c r="E111" s="34">
        <v>0.8990825688073395</v>
      </c>
      <c r="F111" s="41">
        <f>VLOOKUP(G111,'Species Data'!A$2:E$152,2,FALSE)</f>
        <v>6</v>
      </c>
      <c r="G111" s="41" t="s">
        <v>39</v>
      </c>
      <c r="H111" s="263" t="s">
        <v>249</v>
      </c>
      <c r="I111" s="104" t="s">
        <v>227</v>
      </c>
      <c r="J111" s="41">
        <f>VLOOKUP(G111,'Species Data'!A$2:E$152,3,FALSE)</f>
        <v>156</v>
      </c>
      <c r="K111" s="46">
        <f>VLOOKUP(G111,'Species Data'!A$2:E$152,4,FALSE)</f>
        <v>212</v>
      </c>
      <c r="L111" s="46">
        <f>VLOOKUP(G111,'Species Data'!A$2:E$152,5,FALSE)</f>
        <v>182</v>
      </c>
      <c r="M111" s="49">
        <f t="shared" si="0"/>
        <v>28392</v>
      </c>
      <c r="N111" s="51">
        <f t="shared" si="1"/>
        <v>0</v>
      </c>
      <c r="O111" s="51">
        <f t="shared" si="2"/>
        <v>0</v>
      </c>
      <c r="P111" s="40">
        <f t="shared" si="3"/>
        <v>3686701200</v>
      </c>
      <c r="Q111" s="40" t="s">
        <v>108</v>
      </c>
      <c r="R111" s="56">
        <f>VLOOKUP(Q111,'Basic Moves'!B$2:H$43,3,FALSE)</f>
        <v>10</v>
      </c>
      <c r="S111" s="56">
        <f>IF(OR(VLOOKUP(Q111,'Basic Moves'!B$2:C$43,2,FALSE)=H111,VLOOKUP(Q111,'Basic Moves'!B$2:C$43,2,FALSE)=I111),1,0)</f>
        <v>1</v>
      </c>
      <c r="T111" s="56">
        <f>VLOOKUP(Q111,'Basic Moves'!B$2:H$43,5,FALSE)</f>
        <v>1050</v>
      </c>
      <c r="U111" s="56">
        <f>VLOOKUP(Q111,'Basic Moves'!B$2:H$43,7,FALSE)</f>
        <v>10</v>
      </c>
      <c r="V111" s="53" t="s">
        <v>445</v>
      </c>
      <c r="W111" s="40" t="s">
        <v>85</v>
      </c>
      <c r="X111" s="56">
        <f>VLOOKUP(W111,'Charged Moves'!B$2:I$96,3,FALSE)</f>
        <v>100</v>
      </c>
      <c r="Y111" s="56">
        <f>IF(OR(VLOOKUP(W111,'Charged Moves'!B$2:C$96,2,FALSE)=H111,VLOOKUP(W111,'Charged Moves'!B$2:C$96,2,FALSE)=I111),1,0)</f>
        <v>1</v>
      </c>
      <c r="Z111" s="56">
        <f>VLOOKUP(W111,'Charged Moves'!B$2:I$96,8,FALSE)*100</f>
        <v>5</v>
      </c>
      <c r="AA111" s="56">
        <f>VLOOKUP(W111,'Charged Moves'!B$2:I$96,6,FALSE)</f>
        <v>4100</v>
      </c>
      <c r="AB111" s="56">
        <f>VLOOKUP(W111,'Charged Moves'!B$2:J$96,9,FALSE)</f>
        <v>100</v>
      </c>
      <c r="AC111" s="56" t="s">
        <v>497</v>
      </c>
      <c r="AD111" s="56" t="s">
        <v>498</v>
      </c>
      <c r="AE111" s="56" t="s">
        <v>499</v>
      </c>
      <c r="AF111" t="s">
        <v>500</v>
      </c>
      <c r="AG111" t="s">
        <v>501</v>
      </c>
    </row>
    <row r="112" spans="1:33" ht="14.25" customHeight="1" x14ac:dyDescent="0.15">
      <c r="A112" s="30">
        <v>413</v>
      </c>
      <c r="B112" s="30">
        <v>6</v>
      </c>
      <c r="C112" s="32">
        <v>0.88602941176470584</v>
      </c>
      <c r="D112" s="30">
        <v>4</v>
      </c>
      <c r="E112" s="34">
        <v>0.8582677165354331</v>
      </c>
      <c r="F112" s="41">
        <f>VLOOKUP(G112,'Species Data'!A$2:E$152,2,FALSE)</f>
        <v>71</v>
      </c>
      <c r="G112" s="41" t="s">
        <v>127</v>
      </c>
      <c r="H112" s="252" t="s">
        <v>253</v>
      </c>
      <c r="I112" s="362" t="s">
        <v>262</v>
      </c>
      <c r="J112" s="41">
        <f>VLOOKUP(G112,'Species Data'!A$2:E$152,3,FALSE)</f>
        <v>160</v>
      </c>
      <c r="K112" s="46">
        <f>VLOOKUP(G112,'Species Data'!A$2:E$152,4,FALSE)</f>
        <v>222</v>
      </c>
      <c r="L112" s="46">
        <f>VLOOKUP(G112,'Species Data'!A$2:E$152,5,FALSE)</f>
        <v>152</v>
      </c>
      <c r="M112" s="49">
        <f t="shared" si="0"/>
        <v>24320</v>
      </c>
      <c r="N112" s="51">
        <f t="shared" si="1"/>
        <v>0</v>
      </c>
      <c r="O112" s="51">
        <f t="shared" si="2"/>
        <v>0</v>
      </c>
      <c r="P112" s="40">
        <f t="shared" si="3"/>
        <v>3678096000</v>
      </c>
      <c r="Q112" s="40" t="s">
        <v>132</v>
      </c>
      <c r="R112" s="56">
        <f>VLOOKUP(Q112,'Basic Moves'!B$2:H$43,3,FALSE)</f>
        <v>10</v>
      </c>
      <c r="S112" s="56">
        <f>IF(OR(VLOOKUP(Q112,'Basic Moves'!B$2:C$43,2,FALSE)=H112,VLOOKUP(Q112,'Basic Moves'!B$2:C$43,2,FALSE)=I112),1,0)</f>
        <v>1</v>
      </c>
      <c r="T112" s="56">
        <f>VLOOKUP(Q112,'Basic Moves'!B$2:H$43,5,FALSE)</f>
        <v>1050</v>
      </c>
      <c r="U112" s="56">
        <f>VLOOKUP(Q112,'Basic Moves'!B$2:H$43,7,FALSE)</f>
        <v>10</v>
      </c>
      <c r="V112" s="53" t="s">
        <v>445</v>
      </c>
      <c r="W112" s="40" t="s">
        <v>225</v>
      </c>
      <c r="X112" s="56">
        <f>VLOOKUP(W112,'Charged Moves'!B$2:I$96,3,FALSE)</f>
        <v>55</v>
      </c>
      <c r="Y112" s="56">
        <f>IF(OR(VLOOKUP(W112,'Charged Moves'!B$2:C$96,2,FALSE)=H112,VLOOKUP(W112,'Charged Moves'!B$2:C$96,2,FALSE)=I112),1,0)</f>
        <v>1</v>
      </c>
      <c r="Z112" s="56">
        <f>VLOOKUP(W112,'Charged Moves'!B$2:I$96,8,FALSE)*100</f>
        <v>25</v>
      </c>
      <c r="AA112" s="56">
        <f>VLOOKUP(W112,'Charged Moves'!B$2:I$96,6,FALSE)</f>
        <v>2800</v>
      </c>
      <c r="AB112" s="56">
        <f>VLOOKUP(W112,'Charged Moves'!B$2:J$96,9,FALSE)</f>
        <v>50</v>
      </c>
      <c r="AC112" s="56" t="s">
        <v>388</v>
      </c>
      <c r="AD112" s="56" t="s">
        <v>648</v>
      </c>
      <c r="AE112" s="56" t="s">
        <v>757</v>
      </c>
      <c r="AF112" t="s">
        <v>758</v>
      </c>
      <c r="AG112" t="s">
        <v>449</v>
      </c>
    </row>
    <row r="113" spans="1:33" ht="14.25" customHeight="1" x14ac:dyDescent="0.15">
      <c r="A113" s="30">
        <v>414</v>
      </c>
      <c r="B113" s="30">
        <v>5</v>
      </c>
      <c r="C113" s="32">
        <v>0.90073529411764708</v>
      </c>
      <c r="D113" s="30">
        <v>4</v>
      </c>
      <c r="E113" s="34">
        <v>0.8582677165354331</v>
      </c>
      <c r="F113" s="41">
        <f>VLOOKUP(G113,'Species Data'!A$2:E$152,2,FALSE)</f>
        <v>71</v>
      </c>
      <c r="G113" s="41" t="s">
        <v>127</v>
      </c>
      <c r="H113" s="252" t="s">
        <v>253</v>
      </c>
      <c r="I113" s="362" t="s">
        <v>262</v>
      </c>
      <c r="J113" s="41">
        <f>VLOOKUP(G113,'Species Data'!A$2:E$152,3,FALSE)</f>
        <v>160</v>
      </c>
      <c r="K113" s="46">
        <f>VLOOKUP(G113,'Species Data'!A$2:E$152,4,FALSE)</f>
        <v>222</v>
      </c>
      <c r="L113" s="46">
        <f>VLOOKUP(G113,'Species Data'!A$2:E$152,5,FALSE)</f>
        <v>152</v>
      </c>
      <c r="M113" s="49">
        <f t="shared" si="0"/>
        <v>24320</v>
      </c>
      <c r="N113" s="51">
        <f t="shared" si="1"/>
        <v>0</v>
      </c>
      <c r="O113" s="51">
        <f t="shared" si="2"/>
        <v>0</v>
      </c>
      <c r="P113" s="40">
        <f t="shared" si="3"/>
        <v>3678096000</v>
      </c>
      <c r="Q113" s="40" t="s">
        <v>132</v>
      </c>
      <c r="R113" s="56">
        <f>VLOOKUP(Q113,'Basic Moves'!B$2:H$43,3,FALSE)</f>
        <v>10</v>
      </c>
      <c r="S113" s="56">
        <f>IF(OR(VLOOKUP(Q113,'Basic Moves'!B$2:C$43,2,FALSE)=H113,VLOOKUP(Q113,'Basic Moves'!B$2:C$43,2,FALSE)=I113),1,0)</f>
        <v>1</v>
      </c>
      <c r="T113" s="56">
        <f>VLOOKUP(Q113,'Basic Moves'!B$2:H$43,5,FALSE)</f>
        <v>1050</v>
      </c>
      <c r="U113" s="56">
        <f>VLOOKUP(Q113,'Basic Moves'!B$2:H$43,7,FALSE)</f>
        <v>10</v>
      </c>
      <c r="V113" s="53" t="s">
        <v>445</v>
      </c>
      <c r="W113" s="40" t="s">
        <v>208</v>
      </c>
      <c r="X113" s="56">
        <f>VLOOKUP(W113,'Charged Moves'!B$2:I$96,3,FALSE)</f>
        <v>55</v>
      </c>
      <c r="Y113" s="56">
        <f>IF(OR(VLOOKUP(W113,'Charged Moves'!B$2:C$96,2,FALSE)=H113,VLOOKUP(W113,'Charged Moves'!B$2:C$96,2,FALSE)=I113),1,0)</f>
        <v>1</v>
      </c>
      <c r="Z113" s="56">
        <f>VLOOKUP(W113,'Charged Moves'!B$2:I$96,8,FALSE)*100</f>
        <v>5</v>
      </c>
      <c r="AA113" s="56">
        <f>VLOOKUP(W113,'Charged Moves'!B$2:I$96,6,FALSE)</f>
        <v>2600</v>
      </c>
      <c r="AB113" s="56">
        <f>VLOOKUP(W113,'Charged Moves'!B$2:J$96,9,FALSE)</f>
        <v>50</v>
      </c>
      <c r="AC113" s="56" t="s">
        <v>388</v>
      </c>
      <c r="AD113" s="56" t="s">
        <v>759</v>
      </c>
      <c r="AE113" s="56" t="s">
        <v>387</v>
      </c>
      <c r="AF113" t="s">
        <v>760</v>
      </c>
      <c r="AG113" t="s">
        <v>449</v>
      </c>
    </row>
    <row r="114" spans="1:33" ht="14.25" customHeight="1" x14ac:dyDescent="0.15">
      <c r="A114" s="30">
        <v>471</v>
      </c>
      <c r="B114" s="30">
        <v>1</v>
      </c>
      <c r="C114" s="32">
        <v>1</v>
      </c>
      <c r="D114" s="30">
        <v>4</v>
      </c>
      <c r="E114" s="34">
        <v>0.64242424242424245</v>
      </c>
      <c r="F114" s="41">
        <f>VLOOKUP(G114,'Species Data'!A$2:E$152,2,FALSE)</f>
        <v>80</v>
      </c>
      <c r="G114" s="41" t="s">
        <v>138</v>
      </c>
      <c r="H114" s="91" t="s">
        <v>210</v>
      </c>
      <c r="I114" s="42" t="s">
        <v>56</v>
      </c>
      <c r="J114" s="41">
        <f>VLOOKUP(G114,'Species Data'!A$2:E$152,3,FALSE)</f>
        <v>190</v>
      </c>
      <c r="K114" s="46">
        <f>VLOOKUP(G114,'Species Data'!A$2:E$152,4,FALSE)</f>
        <v>184</v>
      </c>
      <c r="L114" s="46">
        <f>VLOOKUP(G114,'Species Data'!A$2:E$152,5,FALSE)</f>
        <v>198</v>
      </c>
      <c r="M114" s="49">
        <f t="shared" si="0"/>
        <v>37620</v>
      </c>
      <c r="N114" s="51">
        <f t="shared" si="1"/>
        <v>0</v>
      </c>
      <c r="O114" s="51">
        <f t="shared" si="2"/>
        <v>0</v>
      </c>
      <c r="P114" s="40">
        <f t="shared" si="3"/>
        <v>3668702400</v>
      </c>
      <c r="Q114" s="40" t="s">
        <v>142</v>
      </c>
      <c r="R114" s="56">
        <f>VLOOKUP(Q114,'Basic Moves'!B$2:H$43,3,FALSE)</f>
        <v>6</v>
      </c>
      <c r="S114" s="56">
        <f>IF(OR(VLOOKUP(Q114,'Basic Moves'!B$2:C$43,2,FALSE)=H114,VLOOKUP(Q114,'Basic Moves'!B$2:C$43,2,FALSE)=I114),1,0)</f>
        <v>1</v>
      </c>
      <c r="T114" s="56">
        <f>VLOOKUP(Q114,'Basic Moves'!B$2:H$43,5,FALSE)</f>
        <v>500</v>
      </c>
      <c r="U114" s="56">
        <f>VLOOKUP(Q114,'Basic Moves'!B$2:H$43,7,FALSE)</f>
        <v>7</v>
      </c>
      <c r="V114" s="53" t="s">
        <v>367</v>
      </c>
      <c r="W114" s="40" t="s">
        <v>56</v>
      </c>
      <c r="X114" s="56">
        <f>VLOOKUP(W114,'Charged Moves'!B$2:I$96,3,FALSE)</f>
        <v>55</v>
      </c>
      <c r="Y114" s="56">
        <f>IF(OR(VLOOKUP(W114,'Charged Moves'!B$2:C$96,2,FALSE)=H114,VLOOKUP(W114,'Charged Moves'!B$2:C$96,2,FALSE)=I114),1,0)</f>
        <v>1</v>
      </c>
      <c r="Z114" s="56">
        <f>VLOOKUP(W114,'Charged Moves'!B$2:I$96,8,FALSE)*100</f>
        <v>5</v>
      </c>
      <c r="AA114" s="56">
        <f>VLOOKUP(W114,'Charged Moves'!B$2:I$96,6,FALSE)</f>
        <v>2800</v>
      </c>
      <c r="AB114" s="56">
        <f>VLOOKUP(W114,'Charged Moves'!B$2:J$96,9,FALSE)</f>
        <v>50</v>
      </c>
      <c r="AC114" s="56" t="s">
        <v>761</v>
      </c>
      <c r="AD114" s="56" t="s">
        <v>762</v>
      </c>
      <c r="AE114" s="56" t="s">
        <v>763</v>
      </c>
      <c r="AF114" t="s">
        <v>764</v>
      </c>
      <c r="AG114" t="s">
        <v>765</v>
      </c>
    </row>
    <row r="115" spans="1:33" ht="14.25" customHeight="1" x14ac:dyDescent="0.15">
      <c r="A115" s="30">
        <v>827</v>
      </c>
      <c r="B115" s="144">
        <v>3</v>
      </c>
      <c r="C115" s="581">
        <v>0.82470119521912355</v>
      </c>
      <c r="D115" s="144">
        <v>2</v>
      </c>
      <c r="E115" s="583">
        <v>0.84070796460176989</v>
      </c>
      <c r="F115" s="585">
        <f>VLOOKUP(G115,'Species Data'!A$2:E$152,2,FALSE)</f>
        <v>139</v>
      </c>
      <c r="G115" s="585" t="s">
        <v>214</v>
      </c>
      <c r="H115" s="588" t="s">
        <v>264</v>
      </c>
      <c r="I115" s="590" t="s">
        <v>210</v>
      </c>
      <c r="J115" s="585">
        <f>VLOOKUP(G115,'Species Data'!A$2:E$152,3,FALSE)</f>
        <v>140</v>
      </c>
      <c r="K115" s="592">
        <f>VLOOKUP(G115,'Species Data'!A$2:E$152,4,FALSE)</f>
        <v>180</v>
      </c>
      <c r="L115" s="592">
        <f>VLOOKUP(G115,'Species Data'!A$2:E$152,5,FALSE)</f>
        <v>202</v>
      </c>
      <c r="M115" s="149">
        <f t="shared" si="0"/>
        <v>28280</v>
      </c>
      <c r="N115" s="594">
        <f t="shared" si="1"/>
        <v>0</v>
      </c>
      <c r="O115" s="594">
        <f t="shared" si="2"/>
        <v>0</v>
      </c>
      <c r="P115" s="122">
        <f t="shared" si="3"/>
        <v>3626910000</v>
      </c>
      <c r="Q115" s="122" t="s">
        <v>263</v>
      </c>
      <c r="R115" s="602">
        <f>VLOOKUP(Q115,'Basic Moves'!B$2:H$43,3,FALSE)</f>
        <v>12</v>
      </c>
      <c r="S115" s="602">
        <f>IF(OR(VLOOKUP(Q115,'Basic Moves'!B$2:C$43,2,FALSE)=H115,VLOOKUP(Q115,'Basic Moves'!B$2:C$43,2,FALSE)=I115),1,0)</f>
        <v>1</v>
      </c>
      <c r="T115" s="602">
        <f>VLOOKUP(Q115,'Basic Moves'!B$2:H$43,5,FALSE)</f>
        <v>1360</v>
      </c>
      <c r="U115" s="602">
        <f>VLOOKUP(Q115,'Basic Moves'!B$2:H$43,7,FALSE)</f>
        <v>15</v>
      </c>
      <c r="V115" s="152" t="s">
        <v>593</v>
      </c>
      <c r="W115" s="122" t="s">
        <v>143</v>
      </c>
      <c r="X115" s="602">
        <f>VLOOKUP(W115,'Charged Moves'!B$2:I$96,3,FALSE)</f>
        <v>90</v>
      </c>
      <c r="Y115" s="602">
        <f>IF(OR(VLOOKUP(W115,'Charged Moves'!B$2:C$96,2,FALSE)=H115,VLOOKUP(W115,'Charged Moves'!B$2:C$96,2,FALSE)=I115),1,0)</f>
        <v>1</v>
      </c>
      <c r="Z115" s="602">
        <f>VLOOKUP(W115,'Charged Moves'!B$2:I$96,8,FALSE)*100</f>
        <v>5</v>
      </c>
      <c r="AA115" s="602">
        <f>VLOOKUP(W115,'Charged Moves'!B$2:I$96,6,FALSE)</f>
        <v>3800</v>
      </c>
      <c r="AB115" s="602">
        <f>VLOOKUP(W115,'Charged Moves'!B$2:J$96,9,FALSE)</f>
        <v>100</v>
      </c>
      <c r="AC115" s="602" t="s">
        <v>766</v>
      </c>
      <c r="AD115" s="602" t="s">
        <v>767</v>
      </c>
      <c r="AE115" s="602" t="s">
        <v>768</v>
      </c>
      <c r="AF115" s="112" t="s">
        <v>769</v>
      </c>
      <c r="AG115" s="112" t="s">
        <v>770</v>
      </c>
    </row>
    <row r="116" spans="1:33" ht="14.25" customHeight="1" x14ac:dyDescent="0.15">
      <c r="A116" s="30">
        <v>470</v>
      </c>
      <c r="B116" s="30">
        <v>4</v>
      </c>
      <c r="C116" s="32">
        <v>0.84985835694050993</v>
      </c>
      <c r="D116" s="30">
        <v>5</v>
      </c>
      <c r="E116" s="34">
        <v>0.63484848484848488</v>
      </c>
      <c r="F116" s="41">
        <f>VLOOKUP(G116,'Species Data'!A$2:E$152,2,FALSE)</f>
        <v>80</v>
      </c>
      <c r="G116" s="41" t="s">
        <v>138</v>
      </c>
      <c r="H116" s="91" t="s">
        <v>210</v>
      </c>
      <c r="I116" s="42" t="s">
        <v>56</v>
      </c>
      <c r="J116" s="41">
        <f>VLOOKUP(G116,'Species Data'!A$2:E$152,3,FALSE)</f>
        <v>190</v>
      </c>
      <c r="K116" s="46">
        <f>VLOOKUP(G116,'Species Data'!A$2:E$152,4,FALSE)</f>
        <v>184</v>
      </c>
      <c r="L116" s="46">
        <f>VLOOKUP(G116,'Species Data'!A$2:E$152,5,FALSE)</f>
        <v>198</v>
      </c>
      <c r="M116" s="49">
        <f t="shared" si="0"/>
        <v>37620</v>
      </c>
      <c r="N116" s="51">
        <f t="shared" si="1"/>
        <v>0</v>
      </c>
      <c r="O116" s="51">
        <f t="shared" si="2"/>
        <v>0</v>
      </c>
      <c r="P116" s="40">
        <f t="shared" si="3"/>
        <v>3625439400</v>
      </c>
      <c r="Q116" s="40" t="s">
        <v>142</v>
      </c>
      <c r="R116" s="56">
        <f>VLOOKUP(Q116,'Basic Moves'!B$2:H$43,3,FALSE)</f>
        <v>6</v>
      </c>
      <c r="S116" s="56">
        <f>IF(OR(VLOOKUP(Q116,'Basic Moves'!B$2:C$43,2,FALSE)=H116,VLOOKUP(Q116,'Basic Moves'!B$2:C$43,2,FALSE)=I116),1,0)</f>
        <v>1</v>
      </c>
      <c r="T116" s="56">
        <f>VLOOKUP(Q116,'Basic Moves'!B$2:H$43,5,FALSE)</f>
        <v>500</v>
      </c>
      <c r="U116" s="56">
        <f>VLOOKUP(Q116,'Basic Moves'!B$2:H$43,7,FALSE)</f>
        <v>7</v>
      </c>
      <c r="V116" s="53" t="s">
        <v>367</v>
      </c>
      <c r="W116" s="40" t="s">
        <v>334</v>
      </c>
      <c r="X116" s="56">
        <f>VLOOKUP(W116,'Charged Moves'!B$2:I$96,3,FALSE)</f>
        <v>35</v>
      </c>
      <c r="Y116" s="56">
        <f>IF(OR(VLOOKUP(W116,'Charged Moves'!B$2:C$96,2,FALSE)=H116,VLOOKUP(W116,'Charged Moves'!B$2:C$96,2,FALSE)=I116),1,0)</f>
        <v>1</v>
      </c>
      <c r="Z116" s="56">
        <f>VLOOKUP(W116,'Charged Moves'!B$2:I$96,8,FALSE)*100</f>
        <v>5</v>
      </c>
      <c r="AA116" s="56">
        <f>VLOOKUP(W116,'Charged Moves'!B$2:I$96,6,FALSE)</f>
        <v>3300</v>
      </c>
      <c r="AB116" s="56">
        <f>VLOOKUP(W116,'Charged Moves'!B$2:J$96,9,FALSE)</f>
        <v>25</v>
      </c>
      <c r="AC116" s="56" t="s">
        <v>626</v>
      </c>
      <c r="AD116" s="56" t="s">
        <v>627</v>
      </c>
      <c r="AE116" s="56" t="s">
        <v>628</v>
      </c>
      <c r="AF116" t="s">
        <v>629</v>
      </c>
      <c r="AG116" t="s">
        <v>630</v>
      </c>
    </row>
    <row r="117" spans="1:33" ht="14.25" customHeight="1" x14ac:dyDescent="0.15">
      <c r="A117" s="30">
        <v>320</v>
      </c>
      <c r="B117" s="30">
        <v>5</v>
      </c>
      <c r="C117" s="32">
        <v>0.65604249667994685</v>
      </c>
      <c r="D117" s="30">
        <v>2</v>
      </c>
      <c r="E117" s="34">
        <v>0.94623655913978499</v>
      </c>
      <c r="F117" s="41">
        <f>VLOOKUP(G117,'Species Data'!A$2:E$152,2,FALSE)</f>
        <v>55</v>
      </c>
      <c r="G117" s="41" t="s">
        <v>110</v>
      </c>
      <c r="H117" s="91" t="s">
        <v>210</v>
      </c>
      <c r="I117" s="657"/>
      <c r="J117" s="41">
        <f>VLOOKUP(G117,'Species Data'!A$2:E$152,3,FALSE)</f>
        <v>160</v>
      </c>
      <c r="K117" s="46">
        <f>VLOOKUP(G117,'Species Data'!A$2:E$152,4,FALSE)</f>
        <v>194</v>
      </c>
      <c r="L117" s="46">
        <f>VLOOKUP(G117,'Species Data'!A$2:E$152,5,FALSE)</f>
        <v>176</v>
      </c>
      <c r="M117" s="49">
        <f t="shared" si="0"/>
        <v>28160</v>
      </c>
      <c r="N117" s="51">
        <f t="shared" si="1"/>
        <v>0</v>
      </c>
      <c r="O117" s="51">
        <f t="shared" si="2"/>
        <v>0</v>
      </c>
      <c r="P117" s="40">
        <f t="shared" si="3"/>
        <v>3605606400</v>
      </c>
      <c r="Q117" s="40" t="s">
        <v>62</v>
      </c>
      <c r="R117" s="56">
        <f>VLOOKUP(Q117,'Basic Moves'!B$2:H$43,3,FALSE)</f>
        <v>15</v>
      </c>
      <c r="S117" s="56">
        <f>IF(OR(VLOOKUP(Q117,'Basic Moves'!B$2:C$43,2,FALSE)=H117,VLOOKUP(Q117,'Basic Moves'!B$2:C$43,2,FALSE)=I117),1,0)</f>
        <v>0</v>
      </c>
      <c r="T117" s="56">
        <f>VLOOKUP(Q117,'Basic Moves'!B$2:H$43,5,FALSE)</f>
        <v>1510</v>
      </c>
      <c r="U117" s="56">
        <f>VLOOKUP(Q117,'Basic Moves'!B$2:H$43,7,FALSE)</f>
        <v>14</v>
      </c>
      <c r="V117" s="53" t="s">
        <v>715</v>
      </c>
      <c r="W117" s="40" t="s">
        <v>56</v>
      </c>
      <c r="X117" s="56">
        <f>VLOOKUP(W117,'Charged Moves'!B$2:I$96,3,FALSE)</f>
        <v>55</v>
      </c>
      <c r="Y117" s="56">
        <f>IF(OR(VLOOKUP(W117,'Charged Moves'!B$2:C$96,2,FALSE)=H117,VLOOKUP(W117,'Charged Moves'!B$2:C$96,2,FALSE)=I117),1,0)</f>
        <v>0</v>
      </c>
      <c r="Z117" s="56">
        <f>VLOOKUP(W117,'Charged Moves'!B$2:I$96,8,FALSE)*100</f>
        <v>5</v>
      </c>
      <c r="AA117" s="56">
        <f>VLOOKUP(W117,'Charged Moves'!B$2:I$96,6,FALSE)</f>
        <v>2800</v>
      </c>
      <c r="AB117" s="56">
        <f>VLOOKUP(W117,'Charged Moves'!B$2:J$96,9,FALSE)</f>
        <v>50</v>
      </c>
      <c r="AC117" s="56" t="s">
        <v>771</v>
      </c>
      <c r="AD117" s="56" t="s">
        <v>356</v>
      </c>
      <c r="AE117" s="56" t="s">
        <v>772</v>
      </c>
      <c r="AF117" t="s">
        <v>358</v>
      </c>
      <c r="AG117" t="s">
        <v>569</v>
      </c>
    </row>
    <row r="118" spans="1:33" ht="14.25" customHeight="1" x14ac:dyDescent="0.15">
      <c r="A118" s="30">
        <v>322</v>
      </c>
      <c r="B118" s="30">
        <v>6</v>
      </c>
      <c r="C118" s="32">
        <v>0.64807436918990702</v>
      </c>
      <c r="D118" s="30">
        <v>3</v>
      </c>
      <c r="E118" s="34">
        <v>0.93906810035842292</v>
      </c>
      <c r="F118" s="41">
        <f>VLOOKUP(G118,'Species Data'!A$2:E$152,2,FALSE)</f>
        <v>55</v>
      </c>
      <c r="G118" s="41" t="s">
        <v>110</v>
      </c>
      <c r="H118" s="91" t="s">
        <v>210</v>
      </c>
      <c r="I118" s="657"/>
      <c r="J118" s="41">
        <f>VLOOKUP(G118,'Species Data'!A$2:E$152,3,FALSE)</f>
        <v>160</v>
      </c>
      <c r="K118" s="46">
        <f>VLOOKUP(G118,'Species Data'!A$2:E$152,4,FALSE)</f>
        <v>194</v>
      </c>
      <c r="L118" s="46">
        <f>VLOOKUP(G118,'Species Data'!A$2:E$152,5,FALSE)</f>
        <v>176</v>
      </c>
      <c r="M118" s="49">
        <f t="shared" si="0"/>
        <v>28160</v>
      </c>
      <c r="N118" s="51">
        <f t="shared" si="1"/>
        <v>0</v>
      </c>
      <c r="O118" s="51">
        <f t="shared" si="2"/>
        <v>0</v>
      </c>
      <c r="P118" s="40">
        <f t="shared" si="3"/>
        <v>3578291200</v>
      </c>
      <c r="Q118" s="40" t="s">
        <v>62</v>
      </c>
      <c r="R118" s="56">
        <f>VLOOKUP(Q118,'Basic Moves'!B$2:H$43,3,FALSE)</f>
        <v>15</v>
      </c>
      <c r="S118" s="56">
        <f>IF(OR(VLOOKUP(Q118,'Basic Moves'!B$2:C$43,2,FALSE)=H118,VLOOKUP(Q118,'Basic Moves'!B$2:C$43,2,FALSE)=I118),1,0)</f>
        <v>0</v>
      </c>
      <c r="T118" s="56">
        <f>VLOOKUP(Q118,'Basic Moves'!B$2:H$43,5,FALSE)</f>
        <v>1510</v>
      </c>
      <c r="U118" s="56">
        <f>VLOOKUP(Q118,'Basic Moves'!B$2:H$43,7,FALSE)</f>
        <v>14</v>
      </c>
      <c r="V118" s="53" t="s">
        <v>715</v>
      </c>
      <c r="W118" s="40" t="s">
        <v>224</v>
      </c>
      <c r="X118" s="56">
        <f>VLOOKUP(W118,'Charged Moves'!B$2:I$96,3,FALSE)</f>
        <v>65</v>
      </c>
      <c r="Y118" s="56">
        <f>IF(OR(VLOOKUP(W118,'Charged Moves'!B$2:C$96,2,FALSE)=H118,VLOOKUP(W118,'Charged Moves'!B$2:C$96,2,FALSE)=I118),1,0)</f>
        <v>0</v>
      </c>
      <c r="Z118" s="56">
        <f>VLOOKUP(W118,'Charged Moves'!B$2:I$96,8,FALSE)*100</f>
        <v>5</v>
      </c>
      <c r="AA118" s="56">
        <f>VLOOKUP(W118,'Charged Moves'!B$2:I$96,6,FALSE)</f>
        <v>3650</v>
      </c>
      <c r="AB118" s="56">
        <f>VLOOKUP(W118,'Charged Moves'!B$2:J$96,9,FALSE)</f>
        <v>50</v>
      </c>
      <c r="AC118" s="56" t="s">
        <v>773</v>
      </c>
      <c r="AD118" s="56" t="s">
        <v>503</v>
      </c>
      <c r="AE118" s="56" t="s">
        <v>774</v>
      </c>
      <c r="AF118" t="s">
        <v>505</v>
      </c>
      <c r="AG118" t="s">
        <v>775</v>
      </c>
    </row>
    <row r="119" spans="1:33" ht="14.25" customHeight="1" x14ac:dyDescent="0.15">
      <c r="A119" s="30">
        <v>415</v>
      </c>
      <c r="B119" s="30">
        <v>1</v>
      </c>
      <c r="C119" s="32">
        <v>1</v>
      </c>
      <c r="D119" s="30">
        <v>6</v>
      </c>
      <c r="E119" s="34">
        <v>0.83464566929133854</v>
      </c>
      <c r="F119" s="41">
        <f>VLOOKUP(G119,'Species Data'!A$2:E$152,2,FALSE)</f>
        <v>71</v>
      </c>
      <c r="G119" s="41" t="s">
        <v>127</v>
      </c>
      <c r="H119" s="252" t="s">
        <v>253</v>
      </c>
      <c r="I119" s="362" t="s">
        <v>262</v>
      </c>
      <c r="J119" s="41">
        <f>VLOOKUP(G119,'Species Data'!A$2:E$152,3,FALSE)</f>
        <v>160</v>
      </c>
      <c r="K119" s="46">
        <f>VLOOKUP(G119,'Species Data'!A$2:E$152,4,FALSE)</f>
        <v>222</v>
      </c>
      <c r="L119" s="46">
        <f>VLOOKUP(G119,'Species Data'!A$2:E$152,5,FALSE)</f>
        <v>152</v>
      </c>
      <c r="M119" s="49">
        <f t="shared" si="0"/>
        <v>24320</v>
      </c>
      <c r="N119" s="51">
        <f t="shared" si="1"/>
        <v>0</v>
      </c>
      <c r="O119" s="51">
        <f t="shared" si="2"/>
        <v>0</v>
      </c>
      <c r="P119" s="40">
        <f t="shared" si="3"/>
        <v>3576864000</v>
      </c>
      <c r="Q119" s="40" t="s">
        <v>132</v>
      </c>
      <c r="R119" s="56">
        <f>VLOOKUP(Q119,'Basic Moves'!B$2:H$43,3,FALSE)</f>
        <v>10</v>
      </c>
      <c r="S119" s="56">
        <f>IF(OR(VLOOKUP(Q119,'Basic Moves'!B$2:C$43,2,FALSE)=H119,VLOOKUP(Q119,'Basic Moves'!B$2:C$43,2,FALSE)=I119),1,0)</f>
        <v>1</v>
      </c>
      <c r="T119" s="56">
        <f>VLOOKUP(Q119,'Basic Moves'!B$2:H$43,5,FALSE)</f>
        <v>1050</v>
      </c>
      <c r="U119" s="56">
        <f>VLOOKUP(Q119,'Basic Moves'!B$2:H$43,7,FALSE)</f>
        <v>10</v>
      </c>
      <c r="V119" s="53" t="s">
        <v>445</v>
      </c>
      <c r="W119" s="40" t="s">
        <v>96</v>
      </c>
      <c r="X119" s="56">
        <f>VLOOKUP(W119,'Charged Moves'!B$2:I$96,3,FALSE)</f>
        <v>120</v>
      </c>
      <c r="Y119" s="56">
        <f>IF(OR(VLOOKUP(W119,'Charged Moves'!B$2:C$96,2,FALSE)=H119,VLOOKUP(W119,'Charged Moves'!B$2:C$96,2,FALSE)=I119),1,0)</f>
        <v>1</v>
      </c>
      <c r="Z119" s="56">
        <f>VLOOKUP(W119,'Charged Moves'!B$2:I$96,8,FALSE)*100</f>
        <v>5</v>
      </c>
      <c r="AA119" s="56">
        <f>VLOOKUP(W119,'Charged Moves'!B$2:I$96,6,FALSE)</f>
        <v>4900</v>
      </c>
      <c r="AB119" s="56">
        <f>VLOOKUP(W119,'Charged Moves'!B$2:J$96,9,FALSE)</f>
        <v>100</v>
      </c>
      <c r="AC119" s="56" t="s">
        <v>599</v>
      </c>
      <c r="AD119" s="56" t="s">
        <v>711</v>
      </c>
      <c r="AE119" s="56" t="s">
        <v>712</v>
      </c>
      <c r="AF119" t="s">
        <v>713</v>
      </c>
      <c r="AG119" t="s">
        <v>714</v>
      </c>
    </row>
    <row r="120" spans="1:33" ht="14.25" customHeight="1" x14ac:dyDescent="0.15">
      <c r="A120" s="30">
        <v>16</v>
      </c>
      <c r="B120" s="30">
        <v>4</v>
      </c>
      <c r="C120" s="32">
        <v>0.91988950276243098</v>
      </c>
      <c r="D120" s="30">
        <v>6</v>
      </c>
      <c r="E120" s="34">
        <v>0.67313432835820897</v>
      </c>
      <c r="F120" s="41">
        <f>VLOOKUP(G120,'Species Data'!A$2:E$152,2,FALSE)</f>
        <v>3</v>
      </c>
      <c r="G120" s="41" t="s">
        <v>35</v>
      </c>
      <c r="H120" s="252" t="s">
        <v>253</v>
      </c>
      <c r="I120" s="362" t="s">
        <v>262</v>
      </c>
      <c r="J120" s="41">
        <f>VLOOKUP(G120,'Species Data'!A$2:E$152,3,FALSE)</f>
        <v>160</v>
      </c>
      <c r="K120" s="46">
        <f>VLOOKUP(G120,'Species Data'!A$2:E$152,4,FALSE)</f>
        <v>198</v>
      </c>
      <c r="L120" s="46">
        <f>VLOOKUP(G120,'Species Data'!A$2:E$152,5,FALSE)</f>
        <v>200</v>
      </c>
      <c r="M120" s="49">
        <f t="shared" si="0"/>
        <v>32000</v>
      </c>
      <c r="N120" s="51">
        <f t="shared" si="1"/>
        <v>0</v>
      </c>
      <c r="O120" s="51">
        <f t="shared" si="2"/>
        <v>0</v>
      </c>
      <c r="P120" s="40">
        <f t="shared" si="3"/>
        <v>3571920000</v>
      </c>
      <c r="Q120" s="40" t="s">
        <v>169</v>
      </c>
      <c r="R120" s="56">
        <f>VLOOKUP(Q120,'Basic Moves'!B$2:H$43,3,FALSE)</f>
        <v>7</v>
      </c>
      <c r="S120" s="56">
        <f>IF(OR(VLOOKUP(Q120,'Basic Moves'!B$2:C$43,2,FALSE)=H120,VLOOKUP(Q120,'Basic Moves'!B$2:C$43,2,FALSE)=I120),1,0)</f>
        <v>1</v>
      </c>
      <c r="T120" s="56">
        <f>VLOOKUP(Q120,'Basic Moves'!B$2:H$43,5,FALSE)</f>
        <v>650</v>
      </c>
      <c r="U120" s="56">
        <f>VLOOKUP(Q120,'Basic Moves'!B$2:H$43,7,FALSE)</f>
        <v>7</v>
      </c>
      <c r="V120" s="53" t="s">
        <v>704</v>
      </c>
      <c r="W120" s="40" t="s">
        <v>208</v>
      </c>
      <c r="X120" s="56">
        <f>VLOOKUP(W120,'Charged Moves'!B$2:I$96,3,FALSE)</f>
        <v>55</v>
      </c>
      <c r="Y120" s="56">
        <f>IF(OR(VLOOKUP(W120,'Charged Moves'!B$2:C$96,2,FALSE)=H120,VLOOKUP(W120,'Charged Moves'!B$2:C$96,2,FALSE)=I120),1,0)</f>
        <v>1</v>
      </c>
      <c r="Z120" s="56">
        <f>VLOOKUP(W120,'Charged Moves'!B$2:I$96,8,FALSE)*100</f>
        <v>5</v>
      </c>
      <c r="AA120" s="56">
        <f>VLOOKUP(W120,'Charged Moves'!B$2:I$96,6,FALSE)</f>
        <v>2600</v>
      </c>
      <c r="AB120" s="56">
        <f>VLOOKUP(W120,'Charged Moves'!B$2:J$96,9,FALSE)</f>
        <v>50</v>
      </c>
      <c r="AC120" s="56" t="s">
        <v>388</v>
      </c>
      <c r="AD120" s="56" t="s">
        <v>776</v>
      </c>
      <c r="AE120" s="56" t="s">
        <v>529</v>
      </c>
      <c r="AF120" t="s">
        <v>777</v>
      </c>
      <c r="AG120" t="s">
        <v>392</v>
      </c>
    </row>
    <row r="121" spans="1:33" ht="14.25" customHeight="1" x14ac:dyDescent="0.15">
      <c r="A121" s="30">
        <v>678</v>
      </c>
      <c r="B121" s="30">
        <v>4</v>
      </c>
      <c r="C121" s="32">
        <v>0.85037037037037033</v>
      </c>
      <c r="D121" s="30">
        <v>4</v>
      </c>
      <c r="E121" s="34">
        <v>0.84628099173553717</v>
      </c>
      <c r="F121" s="41">
        <f>VLOOKUP(G121,'Species Data'!A$2:E$152,2,FALSE)</f>
        <v>112</v>
      </c>
      <c r="G121" s="41" t="s">
        <v>185</v>
      </c>
      <c r="H121" s="610" t="s">
        <v>255</v>
      </c>
      <c r="I121" s="662" t="s">
        <v>264</v>
      </c>
      <c r="J121" s="41">
        <f>VLOOKUP(G121,'Species Data'!A$2:E$152,3,FALSE)</f>
        <v>210</v>
      </c>
      <c r="K121" s="46">
        <f>VLOOKUP(G121,'Species Data'!A$2:E$152,4,FALSE)</f>
        <v>166</v>
      </c>
      <c r="L121" s="46">
        <f>VLOOKUP(G121,'Species Data'!A$2:E$152,5,FALSE)</f>
        <v>160</v>
      </c>
      <c r="M121" s="49">
        <f t="shared" si="0"/>
        <v>33600</v>
      </c>
      <c r="N121" s="51">
        <f t="shared" si="1"/>
        <v>0</v>
      </c>
      <c r="O121" s="51">
        <f t="shared" si="2"/>
        <v>0</v>
      </c>
      <c r="P121" s="40">
        <f t="shared" si="3"/>
        <v>3569664000</v>
      </c>
      <c r="Q121" s="40" t="s">
        <v>274</v>
      </c>
      <c r="R121" s="56">
        <f>VLOOKUP(Q121,'Basic Moves'!B$2:H$43,3,FALSE)</f>
        <v>15</v>
      </c>
      <c r="S121" s="56">
        <f>IF(OR(VLOOKUP(Q121,'Basic Moves'!B$2:C$43,2,FALSE)=H121,VLOOKUP(Q121,'Basic Moves'!B$2:C$43,2,FALSE)=I121),1,0)</f>
        <v>0</v>
      </c>
      <c r="T121" s="56">
        <f>VLOOKUP(Q121,'Basic Moves'!B$2:H$43,5,FALSE)</f>
        <v>1410</v>
      </c>
      <c r="U121" s="56">
        <f>VLOOKUP(Q121,'Basic Moves'!B$2:H$43,7,FALSE)</f>
        <v>12</v>
      </c>
      <c r="V121" s="53" t="s">
        <v>778</v>
      </c>
      <c r="W121" s="40" t="s">
        <v>161</v>
      </c>
      <c r="X121" s="56">
        <f>VLOOKUP(W121,'Charged Moves'!B$2:I$96,3,FALSE)</f>
        <v>100</v>
      </c>
      <c r="Y121" s="56">
        <f>IF(OR(VLOOKUP(W121,'Charged Moves'!B$2:C$96,2,FALSE)=H121,VLOOKUP(W121,'Charged Moves'!B$2:C$96,2,FALSE)=I121),1,0)</f>
        <v>1</v>
      </c>
      <c r="Z121" s="56">
        <f>VLOOKUP(W121,'Charged Moves'!B$2:I$96,8,FALSE)*100</f>
        <v>5</v>
      </c>
      <c r="AA121" s="56">
        <f>VLOOKUP(W121,'Charged Moves'!B$2:I$96,6,FALSE)</f>
        <v>4200</v>
      </c>
      <c r="AB121" s="56">
        <f>VLOOKUP(W121,'Charged Moves'!B$2:J$96,9,FALSE)</f>
        <v>100</v>
      </c>
      <c r="AC121" s="56" t="s">
        <v>779</v>
      </c>
      <c r="AD121" s="56" t="s">
        <v>780</v>
      </c>
      <c r="AE121" s="56" t="s">
        <v>781</v>
      </c>
      <c r="AF121" t="s">
        <v>782</v>
      </c>
      <c r="AG121" t="s">
        <v>783</v>
      </c>
    </row>
    <row r="122" spans="1:33" ht="14.25" customHeight="1" x14ac:dyDescent="0.15">
      <c r="A122" s="30">
        <v>345</v>
      </c>
      <c r="B122" s="30">
        <v>4</v>
      </c>
      <c r="C122" s="32">
        <v>0.86931506849315066</v>
      </c>
      <c r="D122" s="30">
        <v>4</v>
      </c>
      <c r="E122" s="34">
        <v>0.7369230769230769</v>
      </c>
      <c r="F122" s="41">
        <f>VLOOKUP(G122,'Species Data'!A$2:E$152,2,FALSE)</f>
        <v>59</v>
      </c>
      <c r="G122" s="41" t="s">
        <v>76</v>
      </c>
      <c r="H122" s="263" t="s">
        <v>249</v>
      </c>
      <c r="I122" s="452"/>
      <c r="J122" s="41">
        <f>VLOOKUP(G122,'Species Data'!A$2:E$152,3,FALSE)</f>
        <v>180</v>
      </c>
      <c r="K122" s="46">
        <f>VLOOKUP(G122,'Species Data'!A$2:E$152,4,FALSE)</f>
        <v>230</v>
      </c>
      <c r="L122" s="46">
        <f>VLOOKUP(G122,'Species Data'!A$2:E$152,5,FALSE)</f>
        <v>180</v>
      </c>
      <c r="M122" s="49">
        <f t="shared" si="0"/>
        <v>32400</v>
      </c>
      <c r="N122" s="51">
        <f t="shared" si="1"/>
        <v>0</v>
      </c>
      <c r="O122" s="51">
        <f t="shared" si="2"/>
        <v>0</v>
      </c>
      <c r="P122" s="40">
        <f t="shared" si="3"/>
        <v>3569508000</v>
      </c>
      <c r="Q122" s="40" t="s">
        <v>102</v>
      </c>
      <c r="R122" s="56">
        <f>VLOOKUP(Q122,'Basic Moves'!B$2:H$43,3,FALSE)</f>
        <v>6</v>
      </c>
      <c r="S122" s="56">
        <f>IF(OR(VLOOKUP(Q122,'Basic Moves'!B$2:C$43,2,FALSE)=H122,VLOOKUP(Q122,'Basic Moves'!B$2:C$43,2,FALSE)=I122),1,0)</f>
        <v>0</v>
      </c>
      <c r="T122" s="56">
        <f>VLOOKUP(Q122,'Basic Moves'!B$2:H$43,5,FALSE)</f>
        <v>500</v>
      </c>
      <c r="U122" s="56">
        <f>VLOOKUP(Q122,'Basic Moves'!B$2:H$43,7,FALSE)</f>
        <v>7</v>
      </c>
      <c r="V122" s="53" t="s">
        <v>784</v>
      </c>
      <c r="W122" s="40" t="s">
        <v>114</v>
      </c>
      <c r="X122" s="56">
        <f>VLOOKUP(W122,'Charged Moves'!B$2:I$96,3,FALSE)</f>
        <v>55</v>
      </c>
      <c r="Y122" s="56">
        <f>IF(OR(VLOOKUP(W122,'Charged Moves'!B$2:C$96,2,FALSE)=H122,VLOOKUP(W122,'Charged Moves'!B$2:C$96,2,FALSE)=I122),1,0)</f>
        <v>1</v>
      </c>
      <c r="Z122" s="56">
        <f>VLOOKUP(W122,'Charged Moves'!B$2:I$96,8,FALSE)*100</f>
        <v>5</v>
      </c>
      <c r="AA122" s="56">
        <f>VLOOKUP(W122,'Charged Moves'!B$2:I$96,6,FALSE)</f>
        <v>2900</v>
      </c>
      <c r="AB122" s="56">
        <f>VLOOKUP(W122,'Charged Moves'!B$2:J$96,9,FALSE)</f>
        <v>50</v>
      </c>
      <c r="AC122" s="56" t="s">
        <v>785</v>
      </c>
      <c r="AD122" s="56" t="s">
        <v>786</v>
      </c>
      <c r="AE122" s="56" t="s">
        <v>787</v>
      </c>
      <c r="AF122" t="s">
        <v>788</v>
      </c>
      <c r="AG122" t="s">
        <v>789</v>
      </c>
    </row>
    <row r="123" spans="1:33" ht="14.25" customHeight="1" x14ac:dyDescent="0.15">
      <c r="A123" s="30">
        <v>751</v>
      </c>
      <c r="B123" s="30">
        <v>2</v>
      </c>
      <c r="C123" s="32">
        <v>0.97542997542997545</v>
      </c>
      <c r="D123" s="30">
        <v>1</v>
      </c>
      <c r="E123" s="34">
        <v>1</v>
      </c>
      <c r="F123" s="41">
        <f>VLOOKUP(G123,'Species Data'!A$2:E$152,2,FALSE)</f>
        <v>123</v>
      </c>
      <c r="G123" s="41" t="s">
        <v>195</v>
      </c>
      <c r="H123" s="787" t="s">
        <v>241</v>
      </c>
      <c r="I123" s="104" t="s">
        <v>227</v>
      </c>
      <c r="J123" s="41">
        <f>VLOOKUP(G123,'Species Data'!A$2:E$152,3,FALSE)</f>
        <v>140</v>
      </c>
      <c r="K123" s="46">
        <f>VLOOKUP(G123,'Species Data'!A$2:E$152,4,FALSE)</f>
        <v>176</v>
      </c>
      <c r="L123" s="46">
        <f>VLOOKUP(G123,'Species Data'!A$2:E$152,5,FALSE)</f>
        <v>180</v>
      </c>
      <c r="M123" s="49">
        <f t="shared" si="0"/>
        <v>25200</v>
      </c>
      <c r="N123" s="51">
        <f t="shared" si="1"/>
        <v>0</v>
      </c>
      <c r="O123" s="51">
        <f t="shared" si="2"/>
        <v>0</v>
      </c>
      <c r="P123" s="40">
        <f t="shared" si="3"/>
        <v>3542616000</v>
      </c>
      <c r="Q123" s="40" t="s">
        <v>139</v>
      </c>
      <c r="R123" s="56">
        <f>VLOOKUP(Q123,'Basic Moves'!B$2:H$43,3,FALSE)</f>
        <v>15</v>
      </c>
      <c r="S123" s="56">
        <f>IF(OR(VLOOKUP(Q123,'Basic Moves'!B$2:C$43,2,FALSE)=H123,VLOOKUP(Q123,'Basic Moves'!B$2:C$43,2,FALSE)=I123),1,0)</f>
        <v>0</v>
      </c>
      <c r="T123" s="56">
        <f>VLOOKUP(Q123,'Basic Moves'!B$2:H$43,5,FALSE)</f>
        <v>1330</v>
      </c>
      <c r="U123" s="56">
        <f>VLOOKUP(Q123,'Basic Moves'!B$2:H$43,7,FALSE)</f>
        <v>12</v>
      </c>
      <c r="V123" s="53" t="s">
        <v>376</v>
      </c>
      <c r="W123" s="40" t="s">
        <v>298</v>
      </c>
      <c r="X123" s="56">
        <f>VLOOKUP(W123,'Charged Moves'!B$2:I$96,3,FALSE)</f>
        <v>75</v>
      </c>
      <c r="Y123" s="56">
        <f>IF(OR(VLOOKUP(W123,'Charged Moves'!B$2:C$96,2,FALSE)=H123,VLOOKUP(W123,'Charged Moves'!B$2:C$96,2,FALSE)=I123),1,0)</f>
        <v>1</v>
      </c>
      <c r="Z123" s="56">
        <f>VLOOKUP(W123,'Charged Moves'!B$2:I$96,8,FALSE)*100</f>
        <v>5</v>
      </c>
      <c r="AA123" s="56">
        <f>VLOOKUP(W123,'Charged Moves'!B$2:I$96,6,FALSE)</f>
        <v>4250</v>
      </c>
      <c r="AB123" s="56">
        <f>VLOOKUP(W123,'Charged Moves'!B$2:J$96,9,FALSE)</f>
        <v>50</v>
      </c>
      <c r="AC123" s="56" t="s">
        <v>790</v>
      </c>
      <c r="AD123" s="56" t="s">
        <v>791</v>
      </c>
      <c r="AE123" s="56" t="s">
        <v>792</v>
      </c>
      <c r="AF123" t="s">
        <v>793</v>
      </c>
      <c r="AG123" t="s">
        <v>794</v>
      </c>
    </row>
    <row r="124" spans="1:33" ht="14.25" customHeight="1" x14ac:dyDescent="0.15">
      <c r="A124" s="30">
        <v>826</v>
      </c>
      <c r="B124" s="144">
        <v>8</v>
      </c>
      <c r="C124" s="581">
        <v>0.58167330677290841</v>
      </c>
      <c r="D124" s="144">
        <v>3</v>
      </c>
      <c r="E124" s="583">
        <v>0.81710914454277284</v>
      </c>
      <c r="F124" s="585">
        <f>VLOOKUP(G124,'Species Data'!A$2:E$152,2,FALSE)</f>
        <v>139</v>
      </c>
      <c r="G124" s="585" t="s">
        <v>214</v>
      </c>
      <c r="H124" s="588" t="s">
        <v>264</v>
      </c>
      <c r="I124" s="590" t="s">
        <v>210</v>
      </c>
      <c r="J124" s="585">
        <f>VLOOKUP(G124,'Species Data'!A$2:E$152,3,FALSE)</f>
        <v>140</v>
      </c>
      <c r="K124" s="592">
        <f>VLOOKUP(G124,'Species Data'!A$2:E$152,4,FALSE)</f>
        <v>180</v>
      </c>
      <c r="L124" s="592">
        <f>VLOOKUP(G124,'Species Data'!A$2:E$152,5,FALSE)</f>
        <v>202</v>
      </c>
      <c r="M124" s="149">
        <f t="shared" si="0"/>
        <v>28280</v>
      </c>
      <c r="N124" s="594">
        <f t="shared" si="1"/>
        <v>0</v>
      </c>
      <c r="O124" s="594">
        <f t="shared" si="2"/>
        <v>0</v>
      </c>
      <c r="P124" s="122">
        <f t="shared" si="3"/>
        <v>3525102000</v>
      </c>
      <c r="Q124" s="122" t="s">
        <v>263</v>
      </c>
      <c r="R124" s="602">
        <f>VLOOKUP(Q124,'Basic Moves'!B$2:H$43,3,FALSE)</f>
        <v>12</v>
      </c>
      <c r="S124" s="602">
        <f>IF(OR(VLOOKUP(Q124,'Basic Moves'!B$2:C$43,2,FALSE)=H124,VLOOKUP(Q124,'Basic Moves'!B$2:C$43,2,FALSE)=I124),1,0)</f>
        <v>1</v>
      </c>
      <c r="T124" s="602">
        <f>VLOOKUP(Q124,'Basic Moves'!B$2:H$43,5,FALSE)</f>
        <v>1360</v>
      </c>
      <c r="U124" s="602">
        <f>VLOOKUP(Q124,'Basic Moves'!B$2:H$43,7,FALSE)</f>
        <v>15</v>
      </c>
      <c r="V124" s="152" t="s">
        <v>593</v>
      </c>
      <c r="W124" s="122" t="s">
        <v>307</v>
      </c>
      <c r="X124" s="602">
        <f>VLOOKUP(W124,'Charged Moves'!B$2:I$96,3,FALSE)</f>
        <v>35</v>
      </c>
      <c r="Y124" s="602">
        <f>IF(OR(VLOOKUP(W124,'Charged Moves'!B$2:C$96,2,FALSE)=H124,VLOOKUP(W124,'Charged Moves'!B$2:C$96,2,FALSE)=I124),1,0)</f>
        <v>1</v>
      </c>
      <c r="Z124" s="602">
        <f>VLOOKUP(W124,'Charged Moves'!B$2:I$96,8,FALSE)*100</f>
        <v>5</v>
      </c>
      <c r="AA124" s="602">
        <f>VLOOKUP(W124,'Charged Moves'!B$2:I$96,6,FALSE)</f>
        <v>3600</v>
      </c>
      <c r="AB124" s="602">
        <f>VLOOKUP(W124,'Charged Moves'!B$2:J$96,9,FALSE)</f>
        <v>25</v>
      </c>
      <c r="AC124" s="602" t="s">
        <v>692</v>
      </c>
      <c r="AD124" s="602" t="s">
        <v>693</v>
      </c>
      <c r="AE124" s="602" t="s">
        <v>694</v>
      </c>
      <c r="AF124" s="112" t="s">
        <v>695</v>
      </c>
      <c r="AG124" s="112" t="s">
        <v>696</v>
      </c>
    </row>
    <row r="125" spans="1:33" ht="14.25" customHeight="1" x14ac:dyDescent="0.15">
      <c r="A125" s="30">
        <v>425</v>
      </c>
      <c r="B125" s="30">
        <v>1</v>
      </c>
      <c r="C125" s="32">
        <v>1</v>
      </c>
      <c r="D125" s="30">
        <v>1</v>
      </c>
      <c r="E125" s="34">
        <v>1</v>
      </c>
      <c r="F125" s="41">
        <f>VLOOKUP(G125,'Species Data'!A$2:E$152,2,FALSE)</f>
        <v>73</v>
      </c>
      <c r="G125" s="41" t="s">
        <v>129</v>
      </c>
      <c r="H125" s="91" t="s">
        <v>210</v>
      </c>
      <c r="I125" s="362" t="s">
        <v>262</v>
      </c>
      <c r="J125" s="41">
        <f>VLOOKUP(G125,'Species Data'!A$2:E$152,3,FALSE)</f>
        <v>160</v>
      </c>
      <c r="K125" s="46">
        <f>VLOOKUP(G125,'Species Data'!A$2:E$152,4,FALSE)</f>
        <v>170</v>
      </c>
      <c r="L125" s="46">
        <f>VLOOKUP(G125,'Species Data'!A$2:E$152,5,FALSE)</f>
        <v>196</v>
      </c>
      <c r="M125" s="49">
        <f t="shared" si="0"/>
        <v>31360</v>
      </c>
      <c r="N125" s="51">
        <f t="shared" si="1"/>
        <v>0</v>
      </c>
      <c r="O125" s="51">
        <f t="shared" si="2"/>
        <v>0</v>
      </c>
      <c r="P125" s="40">
        <f t="shared" si="3"/>
        <v>3518592000</v>
      </c>
      <c r="Q125" s="40" t="s">
        <v>160</v>
      </c>
      <c r="R125" s="56">
        <f>VLOOKUP(Q125,'Basic Moves'!B$2:H$43,3,FALSE)</f>
        <v>12</v>
      </c>
      <c r="S125" s="56">
        <f>IF(OR(VLOOKUP(Q125,'Basic Moves'!B$2:C$43,2,FALSE)=H125,VLOOKUP(Q125,'Basic Moves'!B$2:C$43,2,FALSE)=I125),1,0)</f>
        <v>1</v>
      </c>
      <c r="T125" s="56">
        <f>VLOOKUP(Q125,'Basic Moves'!B$2:H$43,5,FALSE)</f>
        <v>1050</v>
      </c>
      <c r="U125" s="56">
        <f>VLOOKUP(Q125,'Basic Moves'!B$2:H$43,7,FALSE)</f>
        <v>10</v>
      </c>
      <c r="V125" s="53" t="s">
        <v>483</v>
      </c>
      <c r="W125" s="40" t="s">
        <v>143</v>
      </c>
      <c r="X125" s="56">
        <f>VLOOKUP(W125,'Charged Moves'!B$2:I$96,3,FALSE)</f>
        <v>90</v>
      </c>
      <c r="Y125" s="56">
        <f>IF(OR(VLOOKUP(W125,'Charged Moves'!B$2:C$96,2,FALSE)=H125,VLOOKUP(W125,'Charged Moves'!B$2:C$96,2,FALSE)=I125),1,0)</f>
        <v>1</v>
      </c>
      <c r="Z125" s="56">
        <f>VLOOKUP(W125,'Charged Moves'!B$2:I$96,8,FALSE)*100</f>
        <v>5</v>
      </c>
      <c r="AA125" s="56">
        <f>VLOOKUP(W125,'Charged Moves'!B$2:I$96,6,FALSE)</f>
        <v>3800</v>
      </c>
      <c r="AB125" s="56">
        <f>VLOOKUP(W125,'Charged Moves'!B$2:J$96,9,FALSE)</f>
        <v>100</v>
      </c>
      <c r="AC125" s="56" t="s">
        <v>795</v>
      </c>
      <c r="AD125" s="56" t="s">
        <v>545</v>
      </c>
      <c r="AE125" s="56" t="s">
        <v>396</v>
      </c>
      <c r="AF125" t="s">
        <v>547</v>
      </c>
      <c r="AG125" t="s">
        <v>569</v>
      </c>
    </row>
    <row r="126" spans="1:33" ht="14.25" customHeight="1" x14ac:dyDescent="0.15">
      <c r="A126" s="30">
        <v>472</v>
      </c>
      <c r="B126" s="30">
        <v>3</v>
      </c>
      <c r="C126" s="32">
        <v>0.86685552407932009</v>
      </c>
      <c r="D126" s="30">
        <v>6</v>
      </c>
      <c r="E126" s="34">
        <v>0.61515151515151512</v>
      </c>
      <c r="F126" s="41">
        <f>VLOOKUP(G126,'Species Data'!A$2:E$152,2,FALSE)</f>
        <v>80</v>
      </c>
      <c r="G126" s="41" t="s">
        <v>138</v>
      </c>
      <c r="H126" s="91" t="s">
        <v>210</v>
      </c>
      <c r="I126" s="42" t="s">
        <v>56</v>
      </c>
      <c r="J126" s="41">
        <f>VLOOKUP(G126,'Species Data'!A$2:E$152,3,FALSE)</f>
        <v>190</v>
      </c>
      <c r="K126" s="46">
        <f>VLOOKUP(G126,'Species Data'!A$2:E$152,4,FALSE)</f>
        <v>184</v>
      </c>
      <c r="L126" s="46">
        <f>VLOOKUP(G126,'Species Data'!A$2:E$152,5,FALSE)</f>
        <v>198</v>
      </c>
      <c r="M126" s="49">
        <f t="shared" si="0"/>
        <v>37620</v>
      </c>
      <c r="N126" s="51">
        <f t="shared" si="1"/>
        <v>0</v>
      </c>
      <c r="O126" s="51">
        <f t="shared" si="2"/>
        <v>0</v>
      </c>
      <c r="P126" s="40">
        <f t="shared" si="3"/>
        <v>3512955600</v>
      </c>
      <c r="Q126" s="40" t="s">
        <v>142</v>
      </c>
      <c r="R126" s="56">
        <f>VLOOKUP(Q126,'Basic Moves'!B$2:H$43,3,FALSE)</f>
        <v>6</v>
      </c>
      <c r="S126" s="56">
        <f>IF(OR(VLOOKUP(Q126,'Basic Moves'!B$2:C$43,2,FALSE)=H126,VLOOKUP(Q126,'Basic Moves'!B$2:C$43,2,FALSE)=I126),1,0)</f>
        <v>1</v>
      </c>
      <c r="T126" s="56">
        <f>VLOOKUP(Q126,'Basic Moves'!B$2:H$43,5,FALSE)</f>
        <v>500</v>
      </c>
      <c r="U126" s="56">
        <f>VLOOKUP(Q126,'Basic Moves'!B$2:H$43,7,FALSE)</f>
        <v>7</v>
      </c>
      <c r="V126" s="53" t="s">
        <v>367</v>
      </c>
      <c r="W126" s="40" t="s">
        <v>224</v>
      </c>
      <c r="X126" s="56">
        <f>VLOOKUP(W126,'Charged Moves'!B$2:I$96,3,FALSE)</f>
        <v>65</v>
      </c>
      <c r="Y126" s="56">
        <f>IF(OR(VLOOKUP(W126,'Charged Moves'!B$2:C$96,2,FALSE)=H126,VLOOKUP(W126,'Charged Moves'!B$2:C$96,2,FALSE)=I126),1,0)</f>
        <v>0</v>
      </c>
      <c r="Z126" s="56">
        <f>VLOOKUP(W126,'Charged Moves'!B$2:I$96,8,FALSE)*100</f>
        <v>5</v>
      </c>
      <c r="AA126" s="56">
        <f>VLOOKUP(W126,'Charged Moves'!B$2:I$96,6,FALSE)</f>
        <v>3650</v>
      </c>
      <c r="AB126" s="56">
        <f>VLOOKUP(W126,'Charged Moves'!B$2:J$96,9,FALSE)</f>
        <v>50</v>
      </c>
      <c r="AC126" s="56" t="s">
        <v>773</v>
      </c>
      <c r="AD126" s="56" t="s">
        <v>796</v>
      </c>
      <c r="AE126" s="56" t="s">
        <v>797</v>
      </c>
      <c r="AF126" t="s">
        <v>798</v>
      </c>
      <c r="AG126" t="s">
        <v>799</v>
      </c>
    </row>
    <row r="127" spans="1:33" ht="14.25" customHeight="1" x14ac:dyDescent="0.15">
      <c r="A127" s="30">
        <v>184</v>
      </c>
      <c r="B127" s="30">
        <v>3</v>
      </c>
      <c r="C127" s="32">
        <v>0.90677966101694918</v>
      </c>
      <c r="D127" s="30">
        <v>2</v>
      </c>
      <c r="E127" s="34">
        <v>0.91240875912408759</v>
      </c>
      <c r="F127" s="41">
        <f>VLOOKUP(G127,'Species Data'!A$2:E$152,2,FALSE)</f>
        <v>34</v>
      </c>
      <c r="G127" s="41" t="s">
        <v>80</v>
      </c>
      <c r="H127" s="362" t="s">
        <v>262</v>
      </c>
      <c r="I127" s="610" t="s">
        <v>255</v>
      </c>
      <c r="J127" s="41">
        <f>VLOOKUP(G127,'Species Data'!A$2:E$152,3,FALSE)</f>
        <v>162</v>
      </c>
      <c r="K127" s="46">
        <f>VLOOKUP(G127,'Species Data'!A$2:E$152,4,FALSE)</f>
        <v>204</v>
      </c>
      <c r="L127" s="46">
        <f>VLOOKUP(G127,'Species Data'!A$2:E$152,5,FALSE)</f>
        <v>170</v>
      </c>
      <c r="M127" s="49">
        <f t="shared" si="0"/>
        <v>27540</v>
      </c>
      <c r="N127" s="51">
        <f t="shared" si="1"/>
        <v>0</v>
      </c>
      <c r="O127" s="51">
        <f t="shared" si="2"/>
        <v>0</v>
      </c>
      <c r="P127" s="40">
        <f t="shared" si="3"/>
        <v>3511350000</v>
      </c>
      <c r="Q127" s="40" t="s">
        <v>160</v>
      </c>
      <c r="R127" s="56">
        <f>VLOOKUP(Q127,'Basic Moves'!B$2:H$43,3,FALSE)</f>
        <v>12</v>
      </c>
      <c r="S127" s="56">
        <f>IF(OR(VLOOKUP(Q127,'Basic Moves'!B$2:C$43,2,FALSE)=H127,VLOOKUP(Q127,'Basic Moves'!B$2:C$43,2,FALSE)=I127),1,0)</f>
        <v>1</v>
      </c>
      <c r="T127" s="56">
        <f>VLOOKUP(Q127,'Basic Moves'!B$2:H$43,5,FALSE)</f>
        <v>1050</v>
      </c>
      <c r="U127" s="56">
        <f>VLOOKUP(Q127,'Basic Moves'!B$2:H$43,7,FALSE)</f>
        <v>10</v>
      </c>
      <c r="V127" s="53" t="s">
        <v>483</v>
      </c>
      <c r="W127" s="40" t="s">
        <v>275</v>
      </c>
      <c r="X127" s="56">
        <f>VLOOKUP(W127,'Charged Moves'!B$2:I$96,3,FALSE)</f>
        <v>70</v>
      </c>
      <c r="Y127" s="56">
        <f>IF(OR(VLOOKUP(W127,'Charged Moves'!B$2:C$96,2,FALSE)=H127,VLOOKUP(W127,'Charged Moves'!B$2:C$96,2,FALSE)=I127),1,0)</f>
        <v>1</v>
      </c>
      <c r="Z127" s="56">
        <f>VLOOKUP(W127,'Charged Moves'!B$2:I$96,8,FALSE)*100</f>
        <v>5</v>
      </c>
      <c r="AA127" s="56">
        <f>VLOOKUP(W127,'Charged Moves'!B$2:I$96,6,FALSE)</f>
        <v>3400</v>
      </c>
      <c r="AB127" s="56">
        <f>VLOOKUP(W127,'Charged Moves'!B$2:J$96,9,FALSE)</f>
        <v>100</v>
      </c>
      <c r="AC127" s="56" t="s">
        <v>394</v>
      </c>
      <c r="AD127" s="56" t="s">
        <v>575</v>
      </c>
      <c r="AE127" s="56" t="s">
        <v>576</v>
      </c>
      <c r="AF127" t="s">
        <v>577</v>
      </c>
      <c r="AG127" t="s">
        <v>578</v>
      </c>
    </row>
    <row r="128" spans="1:33" ht="14.25" customHeight="1" x14ac:dyDescent="0.15">
      <c r="A128" s="30">
        <v>224</v>
      </c>
      <c r="B128" s="30">
        <v>6</v>
      </c>
      <c r="C128" s="32">
        <v>0.64598405885959531</v>
      </c>
      <c r="D128" s="30">
        <v>1</v>
      </c>
      <c r="E128" s="34">
        <v>1</v>
      </c>
      <c r="F128" s="41">
        <f>VLOOKUP(G128,'Species Data'!A$2:E$152,2,FALSE)</f>
        <v>40</v>
      </c>
      <c r="G128" s="41" t="s">
        <v>88</v>
      </c>
      <c r="H128" s="170" t="s">
        <v>257</v>
      </c>
      <c r="I128" s="705" t="s">
        <v>320</v>
      </c>
      <c r="J128" s="41">
        <f>VLOOKUP(G128,'Species Data'!A$2:E$152,3,FALSE)</f>
        <v>280</v>
      </c>
      <c r="K128" s="46">
        <f>VLOOKUP(G128,'Species Data'!A$2:E$152,4,FALSE)</f>
        <v>168</v>
      </c>
      <c r="L128" s="46">
        <f>VLOOKUP(G128,'Species Data'!A$2:E$152,5,FALSE)</f>
        <v>108</v>
      </c>
      <c r="M128" s="49">
        <f t="shared" si="0"/>
        <v>30240</v>
      </c>
      <c r="N128" s="51">
        <f t="shared" si="1"/>
        <v>0</v>
      </c>
      <c r="O128" s="51">
        <f t="shared" si="2"/>
        <v>0</v>
      </c>
      <c r="P128" s="40">
        <f t="shared" si="3"/>
        <v>3497800320</v>
      </c>
      <c r="Q128" s="40" t="s">
        <v>273</v>
      </c>
      <c r="R128" s="56">
        <f>VLOOKUP(Q128,'Basic Moves'!B$2:H$43,3,FALSE)</f>
        <v>12</v>
      </c>
      <c r="S128" s="56">
        <f>IF(OR(VLOOKUP(Q128,'Basic Moves'!B$2:C$43,2,FALSE)=H128,VLOOKUP(Q128,'Basic Moves'!B$2:C$43,2,FALSE)=I128),1,0)</f>
        <v>0</v>
      </c>
      <c r="T128" s="56">
        <f>VLOOKUP(Q128,'Basic Moves'!B$2:H$43,5,FALSE)</f>
        <v>1040</v>
      </c>
      <c r="U128" s="56">
        <f>VLOOKUP(Q128,'Basic Moves'!B$2:H$43,7,FALSE)</f>
        <v>10</v>
      </c>
      <c r="V128" s="53" t="s">
        <v>800</v>
      </c>
      <c r="W128" s="40" t="s">
        <v>322</v>
      </c>
      <c r="X128" s="56">
        <f>VLOOKUP(W128,'Charged Moves'!B$2:I$96,3,FALSE)</f>
        <v>55</v>
      </c>
      <c r="Y128" s="56">
        <f>IF(OR(VLOOKUP(W128,'Charged Moves'!B$2:C$96,2,FALSE)=H128,VLOOKUP(W128,'Charged Moves'!B$2:C$96,2,FALSE)=I128),1,0)</f>
        <v>1</v>
      </c>
      <c r="Z128" s="56">
        <f>VLOOKUP(W128,'Charged Moves'!B$2:I$96,8,FALSE)*100</f>
        <v>5</v>
      </c>
      <c r="AA128" s="56">
        <f>VLOOKUP(W128,'Charged Moves'!B$2:I$96,6,FALSE)</f>
        <v>4200</v>
      </c>
      <c r="AB128" s="56">
        <f>VLOOKUP(W128,'Charged Moves'!B$2:J$96,9,FALSE)</f>
        <v>33</v>
      </c>
      <c r="AC128" s="56" t="s">
        <v>801</v>
      </c>
      <c r="AD128" s="56" t="s">
        <v>802</v>
      </c>
      <c r="AE128" s="56" t="s">
        <v>803</v>
      </c>
      <c r="AF128" t="s">
        <v>804</v>
      </c>
      <c r="AG128" t="s">
        <v>651</v>
      </c>
    </row>
    <row r="129" spans="1:33" ht="14.25" customHeight="1" x14ac:dyDescent="0.15">
      <c r="A129" s="30">
        <v>52</v>
      </c>
      <c r="B129" s="30">
        <v>6</v>
      </c>
      <c r="C129" s="32">
        <v>0.68844621513944226</v>
      </c>
      <c r="D129" s="30">
        <v>2</v>
      </c>
      <c r="E129" s="34">
        <v>0.92467532467532465</v>
      </c>
      <c r="F129" s="41">
        <f>VLOOKUP(G129,'Species Data'!A$2:E$152,2,FALSE)</f>
        <v>9</v>
      </c>
      <c r="G129" s="41" t="s">
        <v>44</v>
      </c>
      <c r="H129" s="91" t="s">
        <v>210</v>
      </c>
      <c r="I129" s="657"/>
      <c r="J129" s="41">
        <f>VLOOKUP(G129,'Species Data'!A$2:E$152,3,FALSE)</f>
        <v>158</v>
      </c>
      <c r="K129" s="46">
        <f>VLOOKUP(G129,'Species Data'!A$2:E$152,4,FALSE)</f>
        <v>186</v>
      </c>
      <c r="L129" s="46">
        <f>VLOOKUP(G129,'Species Data'!A$2:E$152,5,FALSE)</f>
        <v>222</v>
      </c>
      <c r="M129" s="49">
        <f t="shared" si="0"/>
        <v>35076</v>
      </c>
      <c r="N129" s="51">
        <f t="shared" si="1"/>
        <v>0</v>
      </c>
      <c r="O129" s="51">
        <f t="shared" si="2"/>
        <v>0</v>
      </c>
      <c r="P129" s="40">
        <f t="shared" si="3"/>
        <v>3483888624</v>
      </c>
      <c r="Q129" s="40" t="s">
        <v>102</v>
      </c>
      <c r="R129" s="56">
        <f>VLOOKUP(Q129,'Basic Moves'!B$2:H$43,3,FALSE)</f>
        <v>6</v>
      </c>
      <c r="S129" s="56">
        <f>IF(OR(VLOOKUP(Q129,'Basic Moves'!B$2:C$43,2,FALSE)=H129,VLOOKUP(Q129,'Basic Moves'!B$2:C$43,2,FALSE)=I129),1,0)</f>
        <v>0</v>
      </c>
      <c r="T129" s="56">
        <f>VLOOKUP(Q129,'Basic Moves'!B$2:H$43,5,FALSE)</f>
        <v>500</v>
      </c>
      <c r="U129" s="56">
        <f>VLOOKUP(Q129,'Basic Moves'!B$2:H$43,7,FALSE)</f>
        <v>7</v>
      </c>
      <c r="V129" s="53" t="s">
        <v>784</v>
      </c>
      <c r="W129" s="40" t="s">
        <v>293</v>
      </c>
      <c r="X129" s="56">
        <f>VLOOKUP(W129,'Charged Moves'!B$2:I$96,3,FALSE)</f>
        <v>60</v>
      </c>
      <c r="Y129" s="56">
        <f>IF(OR(VLOOKUP(W129,'Charged Moves'!B$2:C$96,2,FALSE)=H129,VLOOKUP(W129,'Charged Moves'!B$2:C$96,2,FALSE)=I129),1,0)</f>
        <v>0</v>
      </c>
      <c r="Z129" s="56">
        <f>VLOOKUP(W129,'Charged Moves'!B$2:I$96,8,FALSE)*100</f>
        <v>5</v>
      </c>
      <c r="AA129" s="56">
        <f>VLOOKUP(W129,'Charged Moves'!B$2:I$96,6,FALSE)</f>
        <v>3900</v>
      </c>
      <c r="AB129" s="56">
        <f>VLOOKUP(W129,'Charged Moves'!B$2:J$96,9,FALSE)</f>
        <v>33</v>
      </c>
      <c r="AC129" s="56" t="s">
        <v>805</v>
      </c>
      <c r="AD129" s="56" t="s">
        <v>725</v>
      </c>
      <c r="AE129" s="56" t="s">
        <v>806</v>
      </c>
      <c r="AF129" t="s">
        <v>726</v>
      </c>
      <c r="AG129" t="s">
        <v>807</v>
      </c>
    </row>
    <row r="130" spans="1:33" ht="14.25" customHeight="1" x14ac:dyDescent="0.15">
      <c r="A130" s="30">
        <v>585</v>
      </c>
      <c r="B130" s="30">
        <v>4</v>
      </c>
      <c r="C130" s="32">
        <v>0.87289433384379789</v>
      </c>
      <c r="D130" s="30">
        <v>6</v>
      </c>
      <c r="E130" s="34">
        <v>0.78181818181818186</v>
      </c>
      <c r="F130" s="41">
        <f>VLOOKUP(G130,'Species Data'!A$2:E$152,2,FALSE)</f>
        <v>97</v>
      </c>
      <c r="G130" s="41" t="s">
        <v>167</v>
      </c>
      <c r="H130" s="42" t="s">
        <v>56</v>
      </c>
      <c r="I130" s="43"/>
      <c r="J130" s="41">
        <f>VLOOKUP(G130,'Species Data'!A$2:E$152,3,FALSE)</f>
        <v>170</v>
      </c>
      <c r="K130" s="46">
        <f>VLOOKUP(G130,'Species Data'!A$2:E$152,4,FALSE)</f>
        <v>162</v>
      </c>
      <c r="L130" s="46">
        <f>VLOOKUP(G130,'Species Data'!A$2:E$152,5,FALSE)</f>
        <v>196</v>
      </c>
      <c r="M130" s="49">
        <f t="shared" si="0"/>
        <v>33320</v>
      </c>
      <c r="N130" s="51">
        <f t="shared" si="1"/>
        <v>0</v>
      </c>
      <c r="O130" s="51">
        <f t="shared" si="2"/>
        <v>0</v>
      </c>
      <c r="P130" s="40">
        <f t="shared" si="3"/>
        <v>3481606800</v>
      </c>
      <c r="Q130" s="40" t="s">
        <v>94</v>
      </c>
      <c r="R130" s="56">
        <f>VLOOKUP(Q130,'Basic Moves'!B$2:H$43,3,FALSE)</f>
        <v>12</v>
      </c>
      <c r="S130" s="56">
        <f>IF(OR(VLOOKUP(Q130,'Basic Moves'!B$2:C$43,2,FALSE)=H130,VLOOKUP(Q130,'Basic Moves'!B$2:C$43,2,FALSE)=I130),1,0)</f>
        <v>1</v>
      </c>
      <c r="T130" s="56">
        <f>VLOOKUP(Q130,'Basic Moves'!B$2:H$43,5,FALSE)</f>
        <v>1050</v>
      </c>
      <c r="U130" s="56">
        <f>VLOOKUP(Q130,'Basic Moves'!B$2:H$43,7,FALSE)</f>
        <v>9</v>
      </c>
      <c r="V130" s="53" t="s">
        <v>483</v>
      </c>
      <c r="W130" s="40" t="s">
        <v>64</v>
      </c>
      <c r="X130" s="56">
        <f>VLOOKUP(W130,'Charged Moves'!B$2:I$96,3,FALSE)</f>
        <v>45</v>
      </c>
      <c r="Y130" s="56">
        <f>IF(OR(VLOOKUP(W130,'Charged Moves'!B$2:C$96,2,FALSE)=H130,VLOOKUP(W130,'Charged Moves'!B$2:C$96,2,FALSE)=I130),1,0)</f>
        <v>0</v>
      </c>
      <c r="Z130" s="56">
        <f>VLOOKUP(W130,'Charged Moves'!B$2:I$96,8,FALSE)*100</f>
        <v>5</v>
      </c>
      <c r="AA130" s="56">
        <f>VLOOKUP(W130,'Charged Moves'!B$2:I$96,6,FALSE)</f>
        <v>3080</v>
      </c>
      <c r="AB130" s="56">
        <f>VLOOKUP(W130,'Charged Moves'!B$2:J$96,9,FALSE)</f>
        <v>33</v>
      </c>
      <c r="AC130" s="56" t="s">
        <v>808</v>
      </c>
      <c r="AD130" s="56" t="s">
        <v>809</v>
      </c>
      <c r="AE130" s="56" t="s">
        <v>810</v>
      </c>
      <c r="AF130" t="s">
        <v>811</v>
      </c>
      <c r="AG130" t="s">
        <v>812</v>
      </c>
    </row>
    <row r="131" spans="1:33" ht="14.25" customHeight="1" x14ac:dyDescent="0.15">
      <c r="A131" s="30">
        <v>344</v>
      </c>
      <c r="B131" s="30">
        <v>2</v>
      </c>
      <c r="C131" s="32">
        <v>0.96219178082191781</v>
      </c>
      <c r="D131" s="30">
        <v>5</v>
      </c>
      <c r="E131" s="34">
        <v>0.71692307692307689</v>
      </c>
      <c r="F131" s="41">
        <f>VLOOKUP(G131,'Species Data'!A$2:E$152,2,FALSE)</f>
        <v>59</v>
      </c>
      <c r="G131" s="41" t="s">
        <v>76</v>
      </c>
      <c r="H131" s="263" t="s">
        <v>249</v>
      </c>
      <c r="I131" s="452"/>
      <c r="J131" s="41">
        <f>VLOOKUP(G131,'Species Data'!A$2:E$152,3,FALSE)</f>
        <v>180</v>
      </c>
      <c r="K131" s="46">
        <f>VLOOKUP(G131,'Species Data'!A$2:E$152,4,FALSE)</f>
        <v>230</v>
      </c>
      <c r="L131" s="46">
        <f>VLOOKUP(G131,'Species Data'!A$2:E$152,5,FALSE)</f>
        <v>180</v>
      </c>
      <c r="M131" s="49">
        <f t="shared" si="0"/>
        <v>32400</v>
      </c>
      <c r="N131" s="51">
        <f t="shared" si="1"/>
        <v>0</v>
      </c>
      <c r="O131" s="51">
        <f t="shared" si="2"/>
        <v>0</v>
      </c>
      <c r="P131" s="40">
        <f t="shared" si="3"/>
        <v>3472632000</v>
      </c>
      <c r="Q131" s="40" t="s">
        <v>102</v>
      </c>
      <c r="R131" s="56">
        <f>VLOOKUP(Q131,'Basic Moves'!B$2:H$43,3,FALSE)</f>
        <v>6</v>
      </c>
      <c r="S131" s="56">
        <f>IF(OR(VLOOKUP(Q131,'Basic Moves'!B$2:C$43,2,FALSE)=H131,VLOOKUP(Q131,'Basic Moves'!B$2:C$43,2,FALSE)=I131),1,0)</f>
        <v>0</v>
      </c>
      <c r="T131" s="56">
        <f>VLOOKUP(Q131,'Basic Moves'!B$2:H$43,5,FALSE)</f>
        <v>500</v>
      </c>
      <c r="U131" s="56">
        <f>VLOOKUP(Q131,'Basic Moves'!B$2:H$43,7,FALSE)</f>
        <v>7</v>
      </c>
      <c r="V131" s="53" t="s">
        <v>784</v>
      </c>
      <c r="W131" s="40" t="s">
        <v>85</v>
      </c>
      <c r="X131" s="56">
        <f>VLOOKUP(W131,'Charged Moves'!B$2:I$96,3,FALSE)</f>
        <v>100</v>
      </c>
      <c r="Y131" s="56">
        <f>IF(OR(VLOOKUP(W131,'Charged Moves'!B$2:C$96,2,FALSE)=H131,VLOOKUP(W131,'Charged Moves'!B$2:C$96,2,FALSE)=I131),1,0)</f>
        <v>1</v>
      </c>
      <c r="Z131" s="56">
        <f>VLOOKUP(W131,'Charged Moves'!B$2:I$96,8,FALSE)*100</f>
        <v>5</v>
      </c>
      <c r="AA131" s="56">
        <f>VLOOKUP(W131,'Charged Moves'!B$2:I$96,6,FALSE)</f>
        <v>4100</v>
      </c>
      <c r="AB131" s="56">
        <f>VLOOKUP(W131,'Charged Moves'!B$2:J$96,9,FALSE)</f>
        <v>100</v>
      </c>
      <c r="AC131" s="56" t="s">
        <v>813</v>
      </c>
      <c r="AD131" s="56" t="s">
        <v>814</v>
      </c>
      <c r="AE131" s="56" t="s">
        <v>815</v>
      </c>
      <c r="AF131" t="s">
        <v>408</v>
      </c>
      <c r="AG131" t="s">
        <v>816</v>
      </c>
    </row>
    <row r="132" spans="1:33" ht="14.25" customHeight="1" x14ac:dyDescent="0.15">
      <c r="A132" s="30">
        <v>185</v>
      </c>
      <c r="B132" s="30">
        <v>2</v>
      </c>
      <c r="C132" s="32">
        <v>0.90960451977401124</v>
      </c>
      <c r="D132" s="30">
        <v>3</v>
      </c>
      <c r="E132" s="34">
        <v>0.89051094890510951</v>
      </c>
      <c r="F132" s="41">
        <f>VLOOKUP(G132,'Species Data'!A$2:E$152,2,FALSE)</f>
        <v>34</v>
      </c>
      <c r="G132" s="41" t="s">
        <v>80</v>
      </c>
      <c r="H132" s="362" t="s">
        <v>262</v>
      </c>
      <c r="I132" s="610" t="s">
        <v>255</v>
      </c>
      <c r="J132" s="41">
        <f>VLOOKUP(G132,'Species Data'!A$2:E$152,3,FALSE)</f>
        <v>162</v>
      </c>
      <c r="K132" s="46">
        <f>VLOOKUP(G132,'Species Data'!A$2:E$152,4,FALSE)</f>
        <v>204</v>
      </c>
      <c r="L132" s="46">
        <f>VLOOKUP(G132,'Species Data'!A$2:E$152,5,FALSE)</f>
        <v>170</v>
      </c>
      <c r="M132" s="49">
        <f t="shared" si="0"/>
        <v>27540</v>
      </c>
      <c r="N132" s="51">
        <f t="shared" si="1"/>
        <v>0</v>
      </c>
      <c r="O132" s="51">
        <f t="shared" si="2"/>
        <v>0</v>
      </c>
      <c r="P132" s="40">
        <f t="shared" si="3"/>
        <v>3427077600</v>
      </c>
      <c r="Q132" s="40" t="s">
        <v>160</v>
      </c>
      <c r="R132" s="56">
        <f>VLOOKUP(Q132,'Basic Moves'!B$2:H$43,3,FALSE)</f>
        <v>12</v>
      </c>
      <c r="S132" s="56">
        <f>IF(OR(VLOOKUP(Q132,'Basic Moves'!B$2:C$43,2,FALSE)=H132,VLOOKUP(Q132,'Basic Moves'!B$2:C$43,2,FALSE)=I132),1,0)</f>
        <v>1</v>
      </c>
      <c r="T132" s="56">
        <f>VLOOKUP(Q132,'Basic Moves'!B$2:H$43,5,FALSE)</f>
        <v>1050</v>
      </c>
      <c r="U132" s="56">
        <f>VLOOKUP(Q132,'Basic Moves'!B$2:H$43,7,FALSE)</f>
        <v>10</v>
      </c>
      <c r="V132" s="53" t="s">
        <v>483</v>
      </c>
      <c r="W132" s="40" t="s">
        <v>285</v>
      </c>
      <c r="X132" s="56">
        <f>VLOOKUP(W132,'Charged Moves'!B$2:I$96,3,FALSE)</f>
        <v>80</v>
      </c>
      <c r="Y132" s="56">
        <f>IF(OR(VLOOKUP(W132,'Charged Moves'!B$2:C$96,2,FALSE)=H132,VLOOKUP(W132,'Charged Moves'!B$2:C$96,2,FALSE)=I132),1,0)</f>
        <v>0</v>
      </c>
      <c r="Z132" s="56">
        <f>VLOOKUP(W132,'Charged Moves'!B$2:I$96,8,FALSE)*100</f>
        <v>5</v>
      </c>
      <c r="AA132" s="56">
        <f>VLOOKUP(W132,'Charged Moves'!B$2:I$96,6,FALSE)</f>
        <v>3200</v>
      </c>
      <c r="AB132" s="56">
        <f>VLOOKUP(W132,'Charged Moves'!B$2:J$96,9,FALSE)</f>
        <v>100</v>
      </c>
      <c r="AC132" s="56" t="s">
        <v>637</v>
      </c>
      <c r="AD132" s="56" t="s">
        <v>817</v>
      </c>
      <c r="AE132" s="56" t="s">
        <v>639</v>
      </c>
      <c r="AF132" t="s">
        <v>818</v>
      </c>
      <c r="AG132" t="s">
        <v>463</v>
      </c>
    </row>
    <row r="133" spans="1:33" ht="14.25" customHeight="1" x14ac:dyDescent="0.15">
      <c r="A133" s="30">
        <v>211</v>
      </c>
      <c r="B133" s="30">
        <v>3</v>
      </c>
      <c r="C133" s="32">
        <v>0.93359375</v>
      </c>
      <c r="D133" s="30">
        <v>1</v>
      </c>
      <c r="E133" s="34">
        <v>1</v>
      </c>
      <c r="F133" s="41">
        <f>VLOOKUP(G133,'Species Data'!A$2:E$152,2,FALSE)</f>
        <v>38</v>
      </c>
      <c r="G133" s="41" t="s">
        <v>86</v>
      </c>
      <c r="H133" s="263" t="s">
        <v>249</v>
      </c>
      <c r="I133" s="452"/>
      <c r="J133" s="41">
        <f>VLOOKUP(G133,'Species Data'!A$2:E$152,3,FALSE)</f>
        <v>146</v>
      </c>
      <c r="K133" s="46">
        <f>VLOOKUP(G133,'Species Data'!A$2:E$152,4,FALSE)</f>
        <v>176</v>
      </c>
      <c r="L133" s="46">
        <f>VLOOKUP(G133,'Species Data'!A$2:E$152,5,FALSE)</f>
        <v>194</v>
      </c>
      <c r="M133" s="49">
        <f t="shared" si="0"/>
        <v>28324</v>
      </c>
      <c r="N133" s="51">
        <f t="shared" si="1"/>
        <v>0</v>
      </c>
      <c r="O133" s="51">
        <f t="shared" si="2"/>
        <v>0</v>
      </c>
      <c r="P133" s="40">
        <f t="shared" si="3"/>
        <v>3396047600</v>
      </c>
      <c r="Q133" s="40" t="s">
        <v>108</v>
      </c>
      <c r="R133" s="56">
        <f>VLOOKUP(Q133,'Basic Moves'!B$2:H$43,3,FALSE)</f>
        <v>10</v>
      </c>
      <c r="S133" s="56">
        <f>IF(OR(VLOOKUP(Q133,'Basic Moves'!B$2:C$43,2,FALSE)=H133,VLOOKUP(Q133,'Basic Moves'!B$2:C$43,2,FALSE)=I133),1,0)</f>
        <v>1</v>
      </c>
      <c r="T133" s="56">
        <f>VLOOKUP(Q133,'Basic Moves'!B$2:H$43,5,FALSE)</f>
        <v>1050</v>
      </c>
      <c r="U133" s="56">
        <f>VLOOKUP(Q133,'Basic Moves'!B$2:H$43,7,FALSE)</f>
        <v>10</v>
      </c>
      <c r="V133" s="53" t="s">
        <v>445</v>
      </c>
      <c r="W133" s="40" t="s">
        <v>114</v>
      </c>
      <c r="X133" s="56">
        <f>VLOOKUP(W133,'Charged Moves'!B$2:I$96,3,FALSE)</f>
        <v>55</v>
      </c>
      <c r="Y133" s="56">
        <f>IF(OR(VLOOKUP(W133,'Charged Moves'!B$2:C$96,2,FALSE)=H133,VLOOKUP(W133,'Charged Moves'!B$2:C$96,2,FALSE)=I133),1,0)</f>
        <v>1</v>
      </c>
      <c r="Z133" s="56">
        <f>VLOOKUP(W133,'Charged Moves'!B$2:I$96,8,FALSE)*100</f>
        <v>5</v>
      </c>
      <c r="AA133" s="56">
        <f>VLOOKUP(W133,'Charged Moves'!B$2:I$96,6,FALSE)</f>
        <v>2900</v>
      </c>
      <c r="AB133" s="56">
        <f>VLOOKUP(W133,'Charged Moves'!B$2:J$96,9,FALSE)</f>
        <v>50</v>
      </c>
      <c r="AC133" s="56" t="s">
        <v>388</v>
      </c>
      <c r="AD133" s="56" t="s">
        <v>446</v>
      </c>
      <c r="AE133" s="56" t="s">
        <v>447</v>
      </c>
      <c r="AF133" t="s">
        <v>448</v>
      </c>
      <c r="AG133" t="s">
        <v>449</v>
      </c>
    </row>
    <row r="134" spans="1:33" ht="14.25" customHeight="1" x14ac:dyDescent="0.15">
      <c r="A134" s="30">
        <v>226</v>
      </c>
      <c r="B134" s="30">
        <v>5</v>
      </c>
      <c r="C134" s="32">
        <v>0.724095646842428</v>
      </c>
      <c r="D134" s="30">
        <v>2</v>
      </c>
      <c r="E134" s="34">
        <v>0.96986201888162671</v>
      </c>
      <c r="F134" s="41">
        <f>VLOOKUP(G134,'Species Data'!A$2:E$152,2,FALSE)</f>
        <v>40</v>
      </c>
      <c r="G134" s="41" t="s">
        <v>88</v>
      </c>
      <c r="H134" s="170" t="s">
        <v>257</v>
      </c>
      <c r="I134" s="705" t="s">
        <v>320</v>
      </c>
      <c r="J134" s="41">
        <f>VLOOKUP(G134,'Species Data'!A$2:E$152,3,FALSE)</f>
        <v>280</v>
      </c>
      <c r="K134" s="46">
        <f>VLOOKUP(G134,'Species Data'!A$2:E$152,4,FALSE)</f>
        <v>168</v>
      </c>
      <c r="L134" s="46">
        <f>VLOOKUP(G134,'Species Data'!A$2:E$152,5,FALSE)</f>
        <v>108</v>
      </c>
      <c r="M134" s="49">
        <f t="shared" si="0"/>
        <v>30240</v>
      </c>
      <c r="N134" s="51">
        <f t="shared" si="1"/>
        <v>0</v>
      </c>
      <c r="O134" s="51">
        <f t="shared" si="2"/>
        <v>0</v>
      </c>
      <c r="P134" s="40">
        <f t="shared" si="3"/>
        <v>3392383680</v>
      </c>
      <c r="Q134" s="40" t="s">
        <v>273</v>
      </c>
      <c r="R134" s="56">
        <f>VLOOKUP(Q134,'Basic Moves'!B$2:H$43,3,FALSE)</f>
        <v>12</v>
      </c>
      <c r="S134" s="56">
        <f>IF(OR(VLOOKUP(Q134,'Basic Moves'!B$2:C$43,2,FALSE)=H134,VLOOKUP(Q134,'Basic Moves'!B$2:C$43,2,FALSE)=I134),1,0)</f>
        <v>0</v>
      </c>
      <c r="T134" s="56">
        <f>VLOOKUP(Q134,'Basic Moves'!B$2:H$43,5,FALSE)</f>
        <v>1040</v>
      </c>
      <c r="U134" s="56">
        <f>VLOOKUP(Q134,'Basic Moves'!B$2:H$43,7,FALSE)</f>
        <v>10</v>
      </c>
      <c r="V134" s="53" t="s">
        <v>800</v>
      </c>
      <c r="W134" s="40" t="s">
        <v>324</v>
      </c>
      <c r="X134" s="56">
        <f>VLOOKUP(W134,'Charged Moves'!B$2:I$96,3,FALSE)</f>
        <v>55</v>
      </c>
      <c r="Y134" s="56">
        <f>IF(OR(VLOOKUP(W134,'Charged Moves'!B$2:C$96,2,FALSE)=H134,VLOOKUP(W134,'Charged Moves'!B$2:C$96,2,FALSE)=I134),1,0)</f>
        <v>1</v>
      </c>
      <c r="Z134" s="56">
        <f>VLOOKUP(W134,'Charged Moves'!B$2:I$96,8,FALSE)*100</f>
        <v>5</v>
      </c>
      <c r="AA134" s="56">
        <f>VLOOKUP(W134,'Charged Moves'!B$2:I$96,6,FALSE)</f>
        <v>2900</v>
      </c>
      <c r="AB134" s="56">
        <f>VLOOKUP(W134,'Charged Moves'!B$2:J$96,9,FALSE)</f>
        <v>50</v>
      </c>
      <c r="AC134" s="56" t="s">
        <v>819</v>
      </c>
      <c r="AD134" s="56" t="s">
        <v>820</v>
      </c>
      <c r="AE134" s="56" t="s">
        <v>821</v>
      </c>
      <c r="AF134" t="s">
        <v>822</v>
      </c>
      <c r="AG134" t="s">
        <v>823</v>
      </c>
    </row>
    <row r="135" spans="1:33" ht="14.25" customHeight="1" x14ac:dyDescent="0.15">
      <c r="A135" s="30">
        <v>427</v>
      </c>
      <c r="B135" s="30">
        <v>2</v>
      </c>
      <c r="C135" s="32">
        <v>0.95652173913043481</v>
      </c>
      <c r="D135" s="30">
        <v>2</v>
      </c>
      <c r="E135" s="34">
        <v>0.96212121212121215</v>
      </c>
      <c r="F135" s="41">
        <f>VLOOKUP(G135,'Species Data'!A$2:E$152,2,FALSE)</f>
        <v>73</v>
      </c>
      <c r="G135" s="41" t="s">
        <v>129</v>
      </c>
      <c r="H135" s="91" t="s">
        <v>210</v>
      </c>
      <c r="I135" s="362" t="s">
        <v>262</v>
      </c>
      <c r="J135" s="41">
        <f>VLOOKUP(G135,'Species Data'!A$2:E$152,3,FALSE)</f>
        <v>160</v>
      </c>
      <c r="K135" s="46">
        <f>VLOOKUP(G135,'Species Data'!A$2:E$152,4,FALSE)</f>
        <v>170</v>
      </c>
      <c r="L135" s="46">
        <f>VLOOKUP(G135,'Species Data'!A$2:E$152,5,FALSE)</f>
        <v>196</v>
      </c>
      <c r="M135" s="49">
        <f t="shared" si="0"/>
        <v>31360</v>
      </c>
      <c r="N135" s="51">
        <f t="shared" si="1"/>
        <v>0</v>
      </c>
      <c r="O135" s="51">
        <f t="shared" si="2"/>
        <v>0</v>
      </c>
      <c r="P135" s="40">
        <f t="shared" si="3"/>
        <v>3385312000</v>
      </c>
      <c r="Q135" s="40" t="s">
        <v>160</v>
      </c>
      <c r="R135" s="56">
        <f>VLOOKUP(Q135,'Basic Moves'!B$2:H$43,3,FALSE)</f>
        <v>12</v>
      </c>
      <c r="S135" s="56">
        <f>IF(OR(VLOOKUP(Q135,'Basic Moves'!B$2:C$43,2,FALSE)=H135,VLOOKUP(Q135,'Basic Moves'!B$2:C$43,2,FALSE)=I135),1,0)</f>
        <v>1</v>
      </c>
      <c r="T135" s="56">
        <f>VLOOKUP(Q135,'Basic Moves'!B$2:H$43,5,FALSE)</f>
        <v>1050</v>
      </c>
      <c r="U135" s="56">
        <f>VLOOKUP(Q135,'Basic Moves'!B$2:H$43,7,FALSE)</f>
        <v>10</v>
      </c>
      <c r="V135" s="53" t="s">
        <v>483</v>
      </c>
      <c r="W135" s="40" t="s">
        <v>163</v>
      </c>
      <c r="X135" s="56">
        <f>VLOOKUP(W135,'Charged Moves'!B$2:I$96,3,FALSE)</f>
        <v>100</v>
      </c>
      <c r="Y135" s="56">
        <f>IF(OR(VLOOKUP(W135,'Charged Moves'!B$2:C$96,2,FALSE)=H135,VLOOKUP(W135,'Charged Moves'!B$2:C$96,2,FALSE)=I135),1,0)</f>
        <v>0</v>
      </c>
      <c r="Z135" s="56">
        <f>VLOOKUP(W135,'Charged Moves'!B$2:I$96,8,FALSE)*100</f>
        <v>5</v>
      </c>
      <c r="AA135" s="56">
        <f>VLOOKUP(W135,'Charged Moves'!B$2:I$96,6,FALSE)</f>
        <v>3900</v>
      </c>
      <c r="AB135" s="56">
        <f>VLOOKUP(W135,'Charged Moves'!B$2:J$96,9,FALSE)</f>
        <v>100</v>
      </c>
      <c r="AC135" s="56" t="s">
        <v>497</v>
      </c>
      <c r="AD135" s="56" t="s">
        <v>824</v>
      </c>
      <c r="AE135" s="56" t="s">
        <v>470</v>
      </c>
      <c r="AF135" t="s">
        <v>825</v>
      </c>
      <c r="AG135" t="s">
        <v>826</v>
      </c>
    </row>
    <row r="136" spans="1:33" ht="14.25" customHeight="1" x14ac:dyDescent="0.15">
      <c r="A136" s="30">
        <v>679</v>
      </c>
      <c r="B136" s="30">
        <v>5</v>
      </c>
      <c r="C136" s="32">
        <v>0.84444444444444444</v>
      </c>
      <c r="D136" s="30">
        <v>5</v>
      </c>
      <c r="E136" s="34">
        <v>0.8</v>
      </c>
      <c r="F136" s="41">
        <f>VLOOKUP(G136,'Species Data'!A$2:E$152,2,FALSE)</f>
        <v>112</v>
      </c>
      <c r="G136" s="41" t="s">
        <v>185</v>
      </c>
      <c r="H136" s="610" t="s">
        <v>255</v>
      </c>
      <c r="I136" s="662" t="s">
        <v>264</v>
      </c>
      <c r="J136" s="41">
        <f>VLOOKUP(G136,'Species Data'!A$2:E$152,3,FALSE)</f>
        <v>210</v>
      </c>
      <c r="K136" s="46">
        <f>VLOOKUP(G136,'Species Data'!A$2:E$152,4,FALSE)</f>
        <v>166</v>
      </c>
      <c r="L136" s="46">
        <f>VLOOKUP(G136,'Species Data'!A$2:E$152,5,FALSE)</f>
        <v>160</v>
      </c>
      <c r="M136" s="49">
        <f t="shared" si="0"/>
        <v>33600</v>
      </c>
      <c r="N136" s="51">
        <f t="shared" si="1"/>
        <v>0</v>
      </c>
      <c r="O136" s="51">
        <f t="shared" si="2"/>
        <v>0</v>
      </c>
      <c r="P136" s="40">
        <f t="shared" si="3"/>
        <v>3374448000</v>
      </c>
      <c r="Q136" s="40" t="s">
        <v>274</v>
      </c>
      <c r="R136" s="56">
        <f>VLOOKUP(Q136,'Basic Moves'!B$2:H$43,3,FALSE)</f>
        <v>15</v>
      </c>
      <c r="S136" s="56">
        <f>IF(OR(VLOOKUP(Q136,'Basic Moves'!B$2:C$43,2,FALSE)=H136,VLOOKUP(Q136,'Basic Moves'!B$2:C$43,2,FALSE)=I136),1,0)</f>
        <v>0</v>
      </c>
      <c r="T136" s="56">
        <f>VLOOKUP(Q136,'Basic Moves'!B$2:H$43,5,FALSE)</f>
        <v>1410</v>
      </c>
      <c r="U136" s="56">
        <f>VLOOKUP(Q136,'Basic Moves'!B$2:H$43,7,FALSE)</f>
        <v>12</v>
      </c>
      <c r="V136" s="53" t="s">
        <v>778</v>
      </c>
      <c r="W136" s="40" t="s">
        <v>289</v>
      </c>
      <c r="X136" s="56">
        <f>VLOOKUP(W136,'Charged Moves'!B$2:I$96,3,FALSE)</f>
        <v>80</v>
      </c>
      <c r="Y136" s="56">
        <f>IF(OR(VLOOKUP(W136,'Charged Moves'!B$2:C$96,2,FALSE)=H136,VLOOKUP(W136,'Charged Moves'!B$2:C$96,2,FALSE)=I136),1,0)</f>
        <v>1</v>
      </c>
      <c r="Z136" s="56">
        <f>VLOOKUP(W136,'Charged Moves'!B$2:I$96,8,FALSE)*100</f>
        <v>50</v>
      </c>
      <c r="AA136" s="56">
        <f>VLOOKUP(W136,'Charged Moves'!B$2:I$96,6,FALSE)</f>
        <v>3100</v>
      </c>
      <c r="AB136" s="56">
        <f>VLOOKUP(W136,'Charged Moves'!B$2:J$96,9,FALSE)</f>
        <v>100</v>
      </c>
      <c r="AC136" s="56" t="s">
        <v>527</v>
      </c>
      <c r="AD136" s="56" t="s">
        <v>827</v>
      </c>
      <c r="AE136" s="56" t="s">
        <v>483</v>
      </c>
      <c r="AF136" t="s">
        <v>828</v>
      </c>
      <c r="AG136" t="s">
        <v>708</v>
      </c>
    </row>
    <row r="137" spans="1:33" ht="14.25" customHeight="1" x14ac:dyDescent="0.15">
      <c r="A137" s="30">
        <v>200</v>
      </c>
      <c r="B137" s="30">
        <v>3</v>
      </c>
      <c r="C137" s="32">
        <v>0.8693436293436293</v>
      </c>
      <c r="D137" s="30">
        <v>2</v>
      </c>
      <c r="E137" s="34">
        <v>0.81408859840232384</v>
      </c>
      <c r="F137" s="41">
        <f>VLOOKUP(G137,'Species Data'!A$2:E$152,2,FALSE)</f>
        <v>36</v>
      </c>
      <c r="G137" s="41" t="s">
        <v>82</v>
      </c>
      <c r="H137" s="705" t="s">
        <v>320</v>
      </c>
      <c r="I137" s="707"/>
      <c r="J137" s="41">
        <f>VLOOKUP(G137,'Species Data'!A$2:E$152,3,FALSE)</f>
        <v>190</v>
      </c>
      <c r="K137" s="46">
        <f>VLOOKUP(G137,'Species Data'!A$2:E$152,4,FALSE)</f>
        <v>178</v>
      </c>
      <c r="L137" s="46">
        <f>VLOOKUP(G137,'Species Data'!A$2:E$152,5,FALSE)</f>
        <v>178</v>
      </c>
      <c r="M137" s="49">
        <f t="shared" si="0"/>
        <v>33820</v>
      </c>
      <c r="N137" s="51">
        <f t="shared" si="1"/>
        <v>0</v>
      </c>
      <c r="O137" s="51">
        <f t="shared" si="2"/>
        <v>0</v>
      </c>
      <c r="P137" s="40">
        <f t="shared" si="3"/>
        <v>3374187580</v>
      </c>
      <c r="Q137" s="40" t="s">
        <v>94</v>
      </c>
      <c r="R137" s="56">
        <f>VLOOKUP(Q137,'Basic Moves'!B$2:H$43,3,FALSE)</f>
        <v>12</v>
      </c>
      <c r="S137" s="56">
        <f>IF(OR(VLOOKUP(Q137,'Basic Moves'!B$2:C$43,2,FALSE)=H137,VLOOKUP(Q137,'Basic Moves'!B$2:C$43,2,FALSE)=I137),1,0)</f>
        <v>0</v>
      </c>
      <c r="T137" s="56">
        <f>VLOOKUP(Q137,'Basic Moves'!B$2:H$43,5,FALSE)</f>
        <v>1050</v>
      </c>
      <c r="U137" s="56">
        <f>VLOOKUP(Q137,'Basic Moves'!B$2:H$43,7,FALSE)</f>
        <v>9</v>
      </c>
      <c r="V137" s="53" t="s">
        <v>404</v>
      </c>
      <c r="W137" s="40" t="s">
        <v>323</v>
      </c>
      <c r="X137" s="56">
        <f>VLOOKUP(W137,'Charged Moves'!B$2:I$96,3,FALSE)</f>
        <v>85</v>
      </c>
      <c r="Y137" s="56">
        <f>IF(OR(VLOOKUP(W137,'Charged Moves'!B$2:C$96,2,FALSE)=H137,VLOOKUP(W137,'Charged Moves'!B$2:C$96,2,FALSE)=I137),1,0)</f>
        <v>1</v>
      </c>
      <c r="Z137" s="56">
        <f>VLOOKUP(W137,'Charged Moves'!B$2:I$96,8,FALSE)*100</f>
        <v>5</v>
      </c>
      <c r="AA137" s="56">
        <f>VLOOKUP(W137,'Charged Moves'!B$2:I$96,6,FALSE)</f>
        <v>4100</v>
      </c>
      <c r="AB137" s="56">
        <f>VLOOKUP(W137,'Charged Moves'!B$2:J$96,9,FALSE)</f>
        <v>100</v>
      </c>
      <c r="AC137" s="56" t="s">
        <v>829</v>
      </c>
      <c r="AD137" s="56" t="s">
        <v>830</v>
      </c>
      <c r="AE137" s="56" t="s">
        <v>831</v>
      </c>
      <c r="AF137" t="s">
        <v>832</v>
      </c>
      <c r="AG137" t="s">
        <v>833</v>
      </c>
    </row>
    <row r="138" spans="1:33" ht="14.25" customHeight="1" x14ac:dyDescent="0.15">
      <c r="A138" s="30">
        <v>808</v>
      </c>
      <c r="B138" s="30">
        <v>1</v>
      </c>
      <c r="C138" s="32">
        <v>1</v>
      </c>
      <c r="D138" s="30">
        <v>2</v>
      </c>
      <c r="E138" s="34">
        <v>0.8990825688073395</v>
      </c>
      <c r="F138" s="41">
        <f>VLOOKUP(G138,'Species Data'!A$2:E$152,2,FALSE)</f>
        <v>136</v>
      </c>
      <c r="G138" s="41" t="s">
        <v>122</v>
      </c>
      <c r="H138" s="263" t="s">
        <v>249</v>
      </c>
      <c r="I138" s="452"/>
      <c r="J138" s="41">
        <f>VLOOKUP(G138,'Species Data'!A$2:E$152,3,FALSE)</f>
        <v>130</v>
      </c>
      <c r="K138" s="46">
        <f>VLOOKUP(G138,'Species Data'!A$2:E$152,4,FALSE)</f>
        <v>238</v>
      </c>
      <c r="L138" s="46">
        <f>VLOOKUP(G138,'Species Data'!A$2:E$152,5,FALSE)</f>
        <v>178</v>
      </c>
      <c r="M138" s="49">
        <f t="shared" si="0"/>
        <v>23140</v>
      </c>
      <c r="N138" s="51">
        <f t="shared" si="1"/>
        <v>0</v>
      </c>
      <c r="O138" s="51">
        <f t="shared" si="2"/>
        <v>0</v>
      </c>
      <c r="P138" s="40">
        <f t="shared" si="3"/>
        <v>3373233500</v>
      </c>
      <c r="Q138" s="40" t="s">
        <v>108</v>
      </c>
      <c r="R138" s="56">
        <f>VLOOKUP(Q138,'Basic Moves'!B$2:H$43,3,FALSE)</f>
        <v>10</v>
      </c>
      <c r="S138" s="56">
        <f>IF(OR(VLOOKUP(Q138,'Basic Moves'!B$2:C$43,2,FALSE)=H138,VLOOKUP(Q138,'Basic Moves'!B$2:C$43,2,FALSE)=I138),1,0)</f>
        <v>1</v>
      </c>
      <c r="T138" s="56">
        <f>VLOOKUP(Q138,'Basic Moves'!B$2:H$43,5,FALSE)</f>
        <v>1050</v>
      </c>
      <c r="U138" s="56">
        <f>VLOOKUP(Q138,'Basic Moves'!B$2:H$43,7,FALSE)</f>
        <v>10</v>
      </c>
      <c r="V138" s="53" t="s">
        <v>445</v>
      </c>
      <c r="W138" s="40" t="s">
        <v>85</v>
      </c>
      <c r="X138" s="56">
        <f>VLOOKUP(W138,'Charged Moves'!B$2:I$96,3,FALSE)</f>
        <v>100</v>
      </c>
      <c r="Y138" s="56">
        <f>IF(OR(VLOOKUP(W138,'Charged Moves'!B$2:C$96,2,FALSE)=H138,VLOOKUP(W138,'Charged Moves'!B$2:C$96,2,FALSE)=I138),1,0)</f>
        <v>1</v>
      </c>
      <c r="Z138" s="56">
        <f>VLOOKUP(W138,'Charged Moves'!B$2:I$96,8,FALSE)*100</f>
        <v>5</v>
      </c>
      <c r="AA138" s="56">
        <f>VLOOKUP(W138,'Charged Moves'!B$2:I$96,6,FALSE)</f>
        <v>4100</v>
      </c>
      <c r="AB138" s="56">
        <f>VLOOKUP(W138,'Charged Moves'!B$2:J$96,9,FALSE)</f>
        <v>100</v>
      </c>
      <c r="AC138" s="56" t="s">
        <v>497</v>
      </c>
      <c r="AD138" s="56" t="s">
        <v>498</v>
      </c>
      <c r="AE138" s="56" t="s">
        <v>499</v>
      </c>
      <c r="AF138" t="s">
        <v>500</v>
      </c>
      <c r="AG138" t="s">
        <v>501</v>
      </c>
    </row>
    <row r="139" spans="1:33" ht="14.25" customHeight="1" x14ac:dyDescent="0.15">
      <c r="A139" s="30">
        <v>199</v>
      </c>
      <c r="B139" s="30">
        <v>6</v>
      </c>
      <c r="C139" s="32">
        <v>0.80679536679536679</v>
      </c>
      <c r="D139" s="30">
        <v>3</v>
      </c>
      <c r="E139" s="34">
        <v>0.80755265068990556</v>
      </c>
      <c r="F139" s="41">
        <f>VLOOKUP(G139,'Species Data'!A$2:E$152,2,FALSE)</f>
        <v>36</v>
      </c>
      <c r="G139" s="41" t="s">
        <v>82</v>
      </c>
      <c r="H139" s="705" t="s">
        <v>320</v>
      </c>
      <c r="I139" s="707"/>
      <c r="J139" s="41">
        <f>VLOOKUP(G139,'Species Data'!A$2:E$152,3,FALSE)</f>
        <v>190</v>
      </c>
      <c r="K139" s="46">
        <f>VLOOKUP(G139,'Species Data'!A$2:E$152,4,FALSE)</f>
        <v>178</v>
      </c>
      <c r="L139" s="46">
        <f>VLOOKUP(G139,'Species Data'!A$2:E$152,5,FALSE)</f>
        <v>178</v>
      </c>
      <c r="M139" s="49">
        <f t="shared" si="0"/>
        <v>33820</v>
      </c>
      <c r="N139" s="51">
        <f t="shared" si="1"/>
        <v>0</v>
      </c>
      <c r="O139" s="51">
        <f t="shared" si="2"/>
        <v>0</v>
      </c>
      <c r="P139" s="40">
        <f t="shared" si="3"/>
        <v>3347097760</v>
      </c>
      <c r="Q139" s="40" t="s">
        <v>94</v>
      </c>
      <c r="R139" s="56">
        <f>VLOOKUP(Q139,'Basic Moves'!B$2:H$43,3,FALSE)</f>
        <v>12</v>
      </c>
      <c r="S139" s="56">
        <f>IF(OR(VLOOKUP(Q139,'Basic Moves'!B$2:C$43,2,FALSE)=H139,VLOOKUP(Q139,'Basic Moves'!B$2:C$43,2,FALSE)=I139),1,0)</f>
        <v>0</v>
      </c>
      <c r="T139" s="56">
        <f>VLOOKUP(Q139,'Basic Moves'!B$2:H$43,5,FALSE)</f>
        <v>1050</v>
      </c>
      <c r="U139" s="56">
        <f>VLOOKUP(Q139,'Basic Moves'!B$2:H$43,7,FALSE)</f>
        <v>9</v>
      </c>
      <c r="V139" s="53" t="s">
        <v>404</v>
      </c>
      <c r="W139" s="40" t="s">
        <v>56</v>
      </c>
      <c r="X139" s="56">
        <f>VLOOKUP(W139,'Charged Moves'!B$2:I$96,3,FALSE)</f>
        <v>55</v>
      </c>
      <c r="Y139" s="56">
        <f>IF(OR(VLOOKUP(W139,'Charged Moves'!B$2:C$96,2,FALSE)=H139,VLOOKUP(W139,'Charged Moves'!B$2:C$96,2,FALSE)=I139),1,0)</f>
        <v>0</v>
      </c>
      <c r="Z139" s="56">
        <f>VLOOKUP(W139,'Charged Moves'!B$2:I$96,8,FALSE)*100</f>
        <v>5</v>
      </c>
      <c r="AA139" s="56">
        <f>VLOOKUP(W139,'Charged Moves'!B$2:I$96,6,FALSE)</f>
        <v>2800</v>
      </c>
      <c r="AB139" s="56">
        <f>VLOOKUP(W139,'Charged Moves'!B$2:J$96,9,FALSE)</f>
        <v>50</v>
      </c>
      <c r="AC139" s="56" t="s">
        <v>834</v>
      </c>
      <c r="AD139" s="56" t="s">
        <v>516</v>
      </c>
      <c r="AE139" s="56" t="s">
        <v>835</v>
      </c>
      <c r="AF139" t="s">
        <v>518</v>
      </c>
      <c r="AG139" t="s">
        <v>836</v>
      </c>
    </row>
    <row r="140" spans="1:33" ht="14.25" customHeight="1" x14ac:dyDescent="0.15">
      <c r="A140" s="30">
        <v>195</v>
      </c>
      <c r="B140" s="30">
        <v>4</v>
      </c>
      <c r="C140" s="32">
        <v>0.86347490347490352</v>
      </c>
      <c r="D140" s="30">
        <v>4</v>
      </c>
      <c r="E140" s="34">
        <v>0.80428467683369642</v>
      </c>
      <c r="F140" s="41">
        <f>VLOOKUP(G140,'Species Data'!A$2:E$152,2,FALSE)</f>
        <v>36</v>
      </c>
      <c r="G140" s="41" t="s">
        <v>82</v>
      </c>
      <c r="H140" s="705" t="s">
        <v>320</v>
      </c>
      <c r="I140" s="707"/>
      <c r="J140" s="41">
        <f>VLOOKUP(G140,'Species Data'!A$2:E$152,3,FALSE)</f>
        <v>190</v>
      </c>
      <c r="K140" s="46">
        <f>VLOOKUP(G140,'Species Data'!A$2:E$152,4,FALSE)</f>
        <v>178</v>
      </c>
      <c r="L140" s="46">
        <f>VLOOKUP(G140,'Species Data'!A$2:E$152,5,FALSE)</f>
        <v>178</v>
      </c>
      <c r="M140" s="49">
        <f t="shared" si="0"/>
        <v>33820</v>
      </c>
      <c r="N140" s="51">
        <f t="shared" si="1"/>
        <v>0</v>
      </c>
      <c r="O140" s="51">
        <f t="shared" si="2"/>
        <v>0</v>
      </c>
      <c r="P140" s="40">
        <f t="shared" si="3"/>
        <v>3333552850</v>
      </c>
      <c r="Q140" s="40" t="s">
        <v>156</v>
      </c>
      <c r="R140" s="56">
        <f>VLOOKUP(Q140,'Basic Moves'!B$2:H$43,3,FALSE)</f>
        <v>7</v>
      </c>
      <c r="S140" s="56">
        <f>IF(OR(VLOOKUP(Q140,'Basic Moves'!B$2:C$43,2,FALSE)=H140,VLOOKUP(Q140,'Basic Moves'!B$2:C$43,2,FALSE)=I140),1,0)</f>
        <v>0</v>
      </c>
      <c r="T140" s="56">
        <f>VLOOKUP(Q140,'Basic Moves'!B$2:H$43,5,FALSE)</f>
        <v>540</v>
      </c>
      <c r="U140" s="56">
        <f>VLOOKUP(Q140,'Basic Moves'!B$2:H$43,7,FALSE)</f>
        <v>7</v>
      </c>
      <c r="V140" s="53" t="s">
        <v>520</v>
      </c>
      <c r="W140" s="40" t="s">
        <v>322</v>
      </c>
      <c r="X140" s="56">
        <f>VLOOKUP(W140,'Charged Moves'!B$2:I$96,3,FALSE)</f>
        <v>55</v>
      </c>
      <c r="Y140" s="56">
        <f>IF(OR(VLOOKUP(W140,'Charged Moves'!B$2:C$96,2,FALSE)=H140,VLOOKUP(W140,'Charged Moves'!B$2:C$96,2,FALSE)=I140),1,0)</f>
        <v>1</v>
      </c>
      <c r="Z140" s="56">
        <f>VLOOKUP(W140,'Charged Moves'!B$2:I$96,8,FALSE)*100</f>
        <v>5</v>
      </c>
      <c r="AA140" s="56">
        <f>VLOOKUP(W140,'Charged Moves'!B$2:I$96,6,FALSE)</f>
        <v>4200</v>
      </c>
      <c r="AB140" s="56">
        <f>VLOOKUP(W140,'Charged Moves'!B$2:J$96,9,FALSE)</f>
        <v>33</v>
      </c>
      <c r="AC140" s="56" t="s">
        <v>837</v>
      </c>
      <c r="AD140" s="56" t="s">
        <v>838</v>
      </c>
      <c r="AE140" s="56" t="s">
        <v>839</v>
      </c>
      <c r="AF140" t="s">
        <v>840</v>
      </c>
      <c r="AG140" t="s">
        <v>841</v>
      </c>
    </row>
    <row r="141" spans="1:33" ht="14.25" customHeight="1" x14ac:dyDescent="0.15">
      <c r="A141" s="30">
        <v>426</v>
      </c>
      <c r="B141" s="30">
        <v>3</v>
      </c>
      <c r="C141" s="32">
        <v>0.93043478260869561</v>
      </c>
      <c r="D141" s="30">
        <v>3</v>
      </c>
      <c r="E141" s="34">
        <v>0.94696969696969702</v>
      </c>
      <c r="F141" s="41">
        <f>VLOOKUP(G141,'Species Data'!A$2:E$152,2,FALSE)</f>
        <v>73</v>
      </c>
      <c r="G141" s="41" t="s">
        <v>129</v>
      </c>
      <c r="H141" s="91" t="s">
        <v>210</v>
      </c>
      <c r="I141" s="362" t="s">
        <v>262</v>
      </c>
      <c r="J141" s="41">
        <f>VLOOKUP(G141,'Species Data'!A$2:E$152,3,FALSE)</f>
        <v>160</v>
      </c>
      <c r="K141" s="46">
        <f>VLOOKUP(G141,'Species Data'!A$2:E$152,4,FALSE)</f>
        <v>170</v>
      </c>
      <c r="L141" s="46">
        <f>VLOOKUP(G141,'Species Data'!A$2:E$152,5,FALSE)</f>
        <v>196</v>
      </c>
      <c r="M141" s="49">
        <f t="shared" si="0"/>
        <v>31360</v>
      </c>
      <c r="N141" s="51">
        <f t="shared" si="1"/>
        <v>0</v>
      </c>
      <c r="O141" s="51">
        <f t="shared" si="2"/>
        <v>0</v>
      </c>
      <c r="P141" s="40">
        <f t="shared" si="3"/>
        <v>3332000000</v>
      </c>
      <c r="Q141" s="40" t="s">
        <v>160</v>
      </c>
      <c r="R141" s="56">
        <f>VLOOKUP(Q141,'Basic Moves'!B$2:H$43,3,FALSE)</f>
        <v>12</v>
      </c>
      <c r="S141" s="56">
        <f>IF(OR(VLOOKUP(Q141,'Basic Moves'!B$2:C$43,2,FALSE)=H141,VLOOKUP(Q141,'Basic Moves'!B$2:C$43,2,FALSE)=I141),1,0)</f>
        <v>1</v>
      </c>
      <c r="T141" s="56">
        <f>VLOOKUP(Q141,'Basic Moves'!B$2:H$43,5,FALSE)</f>
        <v>1050</v>
      </c>
      <c r="U141" s="56">
        <f>VLOOKUP(Q141,'Basic Moves'!B$2:H$43,7,FALSE)</f>
        <v>10</v>
      </c>
      <c r="V141" s="53" t="s">
        <v>483</v>
      </c>
      <c r="W141" s="40" t="s">
        <v>275</v>
      </c>
      <c r="X141" s="56">
        <f>VLOOKUP(W141,'Charged Moves'!B$2:I$96,3,FALSE)</f>
        <v>70</v>
      </c>
      <c r="Y141" s="56">
        <f>IF(OR(VLOOKUP(W141,'Charged Moves'!B$2:C$96,2,FALSE)=H141,VLOOKUP(W141,'Charged Moves'!B$2:C$96,2,FALSE)=I141),1,0)</f>
        <v>1</v>
      </c>
      <c r="Z141" s="56">
        <f>VLOOKUP(W141,'Charged Moves'!B$2:I$96,8,FALSE)*100</f>
        <v>5</v>
      </c>
      <c r="AA141" s="56">
        <f>VLOOKUP(W141,'Charged Moves'!B$2:I$96,6,FALSE)</f>
        <v>3400</v>
      </c>
      <c r="AB141" s="56">
        <f>VLOOKUP(W141,'Charged Moves'!B$2:J$96,9,FALSE)</f>
        <v>100</v>
      </c>
      <c r="AC141" s="56" t="s">
        <v>394</v>
      </c>
      <c r="AD141" s="56" t="s">
        <v>575</v>
      </c>
      <c r="AE141" s="56" t="s">
        <v>576</v>
      </c>
      <c r="AF141" t="s">
        <v>577</v>
      </c>
      <c r="AG141" t="s">
        <v>578</v>
      </c>
    </row>
    <row r="142" spans="1:33" ht="14.25" customHeight="1" x14ac:dyDescent="0.15">
      <c r="A142" s="30">
        <v>662</v>
      </c>
      <c r="B142" s="144">
        <v>1</v>
      </c>
      <c r="C142" s="581">
        <v>1</v>
      </c>
      <c r="D142" s="144">
        <v>1</v>
      </c>
      <c r="E142" s="583">
        <v>1</v>
      </c>
      <c r="F142" s="585">
        <f>VLOOKUP(G142,'Species Data'!A$2:E$152,2,FALSE)</f>
        <v>110</v>
      </c>
      <c r="G142" s="585" t="s">
        <v>183</v>
      </c>
      <c r="H142" s="655" t="s">
        <v>262</v>
      </c>
      <c r="I142" s="656"/>
      <c r="J142" s="585">
        <f>VLOOKUP(G142,'Species Data'!A$2:E$152,3,FALSE)</f>
        <v>130</v>
      </c>
      <c r="K142" s="592">
        <f>VLOOKUP(G142,'Species Data'!A$2:E$152,4,FALSE)</f>
        <v>190</v>
      </c>
      <c r="L142" s="592">
        <f>VLOOKUP(G142,'Species Data'!A$2:E$152,5,FALSE)</f>
        <v>198</v>
      </c>
      <c r="M142" s="149">
        <f t="shared" si="0"/>
        <v>25740</v>
      </c>
      <c r="N142" s="594">
        <f t="shared" si="1"/>
        <v>0</v>
      </c>
      <c r="O142" s="594">
        <f t="shared" si="2"/>
        <v>0</v>
      </c>
      <c r="P142" s="122">
        <f t="shared" si="3"/>
        <v>3331721250</v>
      </c>
      <c r="Q142" s="122" t="s">
        <v>132</v>
      </c>
      <c r="R142" s="602">
        <f>VLOOKUP(Q142,'Basic Moves'!B$2:H$43,3,FALSE)</f>
        <v>10</v>
      </c>
      <c r="S142" s="602">
        <f>IF(OR(VLOOKUP(Q142,'Basic Moves'!B$2:C$43,2,FALSE)=H142,VLOOKUP(Q142,'Basic Moves'!B$2:C$43,2,FALSE)=I142),1,0)</f>
        <v>1</v>
      </c>
      <c r="T142" s="602">
        <f>VLOOKUP(Q142,'Basic Moves'!B$2:H$43,5,FALSE)</f>
        <v>1050</v>
      </c>
      <c r="U142" s="602">
        <f>VLOOKUP(Q142,'Basic Moves'!B$2:H$43,7,FALSE)</f>
        <v>10</v>
      </c>
      <c r="V142" s="152" t="s">
        <v>445</v>
      </c>
      <c r="W142" s="122" t="s">
        <v>208</v>
      </c>
      <c r="X142" s="602">
        <f>VLOOKUP(W142,'Charged Moves'!B$2:I$96,3,FALSE)</f>
        <v>55</v>
      </c>
      <c r="Y142" s="602">
        <f>IF(OR(VLOOKUP(W142,'Charged Moves'!B$2:C$96,2,FALSE)=H142,VLOOKUP(W142,'Charged Moves'!B$2:C$96,2,FALSE)=I142),1,0)</f>
        <v>1</v>
      </c>
      <c r="Z142" s="602">
        <f>VLOOKUP(W142,'Charged Moves'!B$2:I$96,8,FALSE)*100</f>
        <v>5</v>
      </c>
      <c r="AA142" s="602">
        <f>VLOOKUP(W142,'Charged Moves'!B$2:I$96,6,FALSE)</f>
        <v>2600</v>
      </c>
      <c r="AB142" s="602">
        <f>VLOOKUP(W142,'Charged Moves'!B$2:J$96,9,FALSE)</f>
        <v>50</v>
      </c>
      <c r="AC142" s="602" t="s">
        <v>388</v>
      </c>
      <c r="AD142" s="602" t="s">
        <v>759</v>
      </c>
      <c r="AE142" s="602" t="s">
        <v>387</v>
      </c>
      <c r="AF142" s="112" t="s">
        <v>760</v>
      </c>
      <c r="AG142" s="112" t="s">
        <v>449</v>
      </c>
    </row>
    <row r="143" spans="1:33" ht="14.25" customHeight="1" x14ac:dyDescent="0.15">
      <c r="A143" s="30">
        <v>208</v>
      </c>
      <c r="B143" s="30">
        <v>4</v>
      </c>
      <c r="C143" s="32">
        <v>0.92265624999999996</v>
      </c>
      <c r="D143" s="30">
        <v>2</v>
      </c>
      <c r="E143" s="34">
        <v>0.98018348623853213</v>
      </c>
      <c r="F143" s="41">
        <f>VLOOKUP(G143,'Species Data'!A$2:E$152,2,FALSE)</f>
        <v>38</v>
      </c>
      <c r="G143" s="41" t="s">
        <v>86</v>
      </c>
      <c r="H143" s="263" t="s">
        <v>249</v>
      </c>
      <c r="I143" s="452"/>
      <c r="J143" s="41">
        <f>VLOOKUP(G143,'Species Data'!A$2:E$152,3,FALSE)</f>
        <v>146</v>
      </c>
      <c r="K143" s="46">
        <f>VLOOKUP(G143,'Species Data'!A$2:E$152,4,FALSE)</f>
        <v>176</v>
      </c>
      <c r="L143" s="46">
        <f>VLOOKUP(G143,'Species Data'!A$2:E$152,5,FALSE)</f>
        <v>194</v>
      </c>
      <c r="M143" s="49">
        <f t="shared" si="0"/>
        <v>28324</v>
      </c>
      <c r="N143" s="51">
        <f t="shared" si="1"/>
        <v>0</v>
      </c>
      <c r="O143" s="51">
        <f t="shared" si="2"/>
        <v>0</v>
      </c>
      <c r="P143" s="40">
        <f t="shared" si="3"/>
        <v>3328749776</v>
      </c>
      <c r="Q143" s="40" t="s">
        <v>273</v>
      </c>
      <c r="R143" s="56">
        <f>VLOOKUP(Q143,'Basic Moves'!B$2:H$43,3,FALSE)</f>
        <v>12</v>
      </c>
      <c r="S143" s="56">
        <f>IF(OR(VLOOKUP(Q143,'Basic Moves'!B$2:C$43,2,FALSE)=H143,VLOOKUP(Q143,'Basic Moves'!B$2:C$43,2,FALSE)=I143),1,0)</f>
        <v>0</v>
      </c>
      <c r="T143" s="56">
        <f>VLOOKUP(Q143,'Basic Moves'!B$2:H$43,5,FALSE)</f>
        <v>1040</v>
      </c>
      <c r="U143" s="56">
        <f>VLOOKUP(Q143,'Basic Moves'!B$2:H$43,7,FALSE)</f>
        <v>10</v>
      </c>
      <c r="V143" s="53" t="s">
        <v>800</v>
      </c>
      <c r="W143" s="40" t="s">
        <v>114</v>
      </c>
      <c r="X143" s="56">
        <f>VLOOKUP(W143,'Charged Moves'!B$2:I$96,3,FALSE)</f>
        <v>55</v>
      </c>
      <c r="Y143" s="56">
        <f>IF(OR(VLOOKUP(W143,'Charged Moves'!B$2:C$96,2,FALSE)=H143,VLOOKUP(W143,'Charged Moves'!B$2:C$96,2,FALSE)=I143),1,0)</f>
        <v>1</v>
      </c>
      <c r="Z143" s="56">
        <f>VLOOKUP(W143,'Charged Moves'!B$2:I$96,8,FALSE)*100</f>
        <v>5</v>
      </c>
      <c r="AA143" s="56">
        <f>VLOOKUP(W143,'Charged Moves'!B$2:I$96,6,FALSE)</f>
        <v>2900</v>
      </c>
      <c r="AB143" s="56">
        <f>VLOOKUP(W143,'Charged Moves'!B$2:J$96,9,FALSE)</f>
        <v>50</v>
      </c>
      <c r="AC143" s="56" t="s">
        <v>819</v>
      </c>
      <c r="AD143" s="56" t="s">
        <v>820</v>
      </c>
      <c r="AE143" s="56" t="s">
        <v>821</v>
      </c>
      <c r="AF143" t="s">
        <v>822</v>
      </c>
      <c r="AG143" t="s">
        <v>823</v>
      </c>
    </row>
    <row r="144" spans="1:33" ht="14.25" customHeight="1" x14ac:dyDescent="0.15">
      <c r="A144" s="30">
        <v>50</v>
      </c>
      <c r="B144" s="30">
        <v>3</v>
      </c>
      <c r="C144" s="32">
        <v>0.8127490039840638</v>
      </c>
      <c r="D144" s="30">
        <v>3</v>
      </c>
      <c r="E144" s="34">
        <v>0.87878787878787878</v>
      </c>
      <c r="F144" s="41">
        <f>VLOOKUP(G144,'Species Data'!A$2:E$152,2,FALSE)</f>
        <v>9</v>
      </c>
      <c r="G144" s="41" t="s">
        <v>44</v>
      </c>
      <c r="H144" s="91" t="s">
        <v>210</v>
      </c>
      <c r="I144" s="657"/>
      <c r="J144" s="41">
        <f>VLOOKUP(G144,'Species Data'!A$2:E$152,3,FALSE)</f>
        <v>158</v>
      </c>
      <c r="K144" s="46">
        <f>VLOOKUP(G144,'Species Data'!A$2:E$152,4,FALSE)</f>
        <v>186</v>
      </c>
      <c r="L144" s="46">
        <f>VLOOKUP(G144,'Species Data'!A$2:E$152,5,FALSE)</f>
        <v>222</v>
      </c>
      <c r="M144" s="49">
        <f t="shared" si="0"/>
        <v>35076</v>
      </c>
      <c r="N144" s="51">
        <f t="shared" si="1"/>
        <v>0</v>
      </c>
      <c r="O144" s="51">
        <f t="shared" si="2"/>
        <v>0</v>
      </c>
      <c r="P144" s="40">
        <f t="shared" si="3"/>
        <v>3310999020</v>
      </c>
      <c r="Q144" s="40" t="s">
        <v>142</v>
      </c>
      <c r="R144" s="56">
        <f>VLOOKUP(Q144,'Basic Moves'!B$2:H$43,3,FALSE)</f>
        <v>6</v>
      </c>
      <c r="S144" s="56">
        <f>IF(OR(VLOOKUP(Q144,'Basic Moves'!B$2:C$43,2,FALSE)=H144,VLOOKUP(Q144,'Basic Moves'!B$2:C$43,2,FALSE)=I144),1,0)</f>
        <v>1</v>
      </c>
      <c r="T144" s="56">
        <f>VLOOKUP(Q144,'Basic Moves'!B$2:H$43,5,FALSE)</f>
        <v>500</v>
      </c>
      <c r="U144" s="56">
        <f>VLOOKUP(Q144,'Basic Moves'!B$2:H$43,7,FALSE)</f>
        <v>7</v>
      </c>
      <c r="V144" s="53" t="s">
        <v>367</v>
      </c>
      <c r="W144" s="40" t="s">
        <v>224</v>
      </c>
      <c r="X144" s="56">
        <f>VLOOKUP(W144,'Charged Moves'!B$2:I$96,3,FALSE)</f>
        <v>65</v>
      </c>
      <c r="Y144" s="56">
        <f>IF(OR(VLOOKUP(W144,'Charged Moves'!B$2:C$96,2,FALSE)=H144,VLOOKUP(W144,'Charged Moves'!B$2:C$96,2,FALSE)=I144),1,0)</f>
        <v>0</v>
      </c>
      <c r="Z144" s="56">
        <f>VLOOKUP(W144,'Charged Moves'!B$2:I$96,8,FALSE)*100</f>
        <v>5</v>
      </c>
      <c r="AA144" s="56">
        <f>VLOOKUP(W144,'Charged Moves'!B$2:I$96,6,FALSE)</f>
        <v>3650</v>
      </c>
      <c r="AB144" s="56">
        <f>VLOOKUP(W144,'Charged Moves'!B$2:J$96,9,FALSE)</f>
        <v>50</v>
      </c>
      <c r="AC144" s="56" t="s">
        <v>773</v>
      </c>
      <c r="AD144" s="56" t="s">
        <v>796</v>
      </c>
      <c r="AE144" s="56" t="s">
        <v>797</v>
      </c>
      <c r="AF144" t="s">
        <v>798</v>
      </c>
      <c r="AG144" t="s">
        <v>799</v>
      </c>
    </row>
    <row r="145" spans="1:33" ht="14.25" customHeight="1" x14ac:dyDescent="0.15">
      <c r="A145" s="30">
        <v>518</v>
      </c>
      <c r="B145" s="30">
        <v>5</v>
      </c>
      <c r="C145" s="32">
        <v>0.75531914893617025</v>
      </c>
      <c r="D145" s="30">
        <v>3</v>
      </c>
      <c r="E145" s="34">
        <v>0.83050847457627119</v>
      </c>
      <c r="F145" s="41">
        <f>VLOOKUP(G145,'Species Data'!A$2:E$152,2,FALSE)</f>
        <v>87</v>
      </c>
      <c r="G145" s="41" t="s">
        <v>148</v>
      </c>
      <c r="H145" s="91" t="s">
        <v>210</v>
      </c>
      <c r="I145" s="92" t="s">
        <v>216</v>
      </c>
      <c r="J145" s="41">
        <f>VLOOKUP(G145,'Species Data'!A$2:E$152,3,FALSE)</f>
        <v>180</v>
      </c>
      <c r="K145" s="46">
        <f>VLOOKUP(G145,'Species Data'!A$2:E$152,4,FALSE)</f>
        <v>156</v>
      </c>
      <c r="L145" s="46">
        <f>VLOOKUP(G145,'Species Data'!A$2:E$152,5,FALSE)</f>
        <v>192</v>
      </c>
      <c r="M145" s="49">
        <f t="shared" si="0"/>
        <v>34560</v>
      </c>
      <c r="N145" s="51">
        <f t="shared" si="1"/>
        <v>0</v>
      </c>
      <c r="O145" s="51">
        <f t="shared" si="2"/>
        <v>0</v>
      </c>
      <c r="P145" s="40">
        <f t="shared" si="3"/>
        <v>3302208000</v>
      </c>
      <c r="Q145" s="40" t="s">
        <v>222</v>
      </c>
      <c r="R145" s="56">
        <f>VLOOKUP(Q145,'Basic Moves'!B$2:H$43,3,FALSE)</f>
        <v>15</v>
      </c>
      <c r="S145" s="56">
        <f>IF(OR(VLOOKUP(Q145,'Basic Moves'!B$2:C$43,2,FALSE)=H145,VLOOKUP(Q145,'Basic Moves'!B$2:C$43,2,FALSE)=I145),1,0)</f>
        <v>1</v>
      </c>
      <c r="T145" s="56">
        <f>VLOOKUP(Q145,'Basic Moves'!B$2:H$43,5,FALSE)</f>
        <v>1400</v>
      </c>
      <c r="U145" s="56">
        <f>VLOOKUP(Q145,'Basic Moves'!B$2:H$43,7,FALSE)</f>
        <v>12</v>
      </c>
      <c r="V145" s="53" t="s">
        <v>370</v>
      </c>
      <c r="W145" s="40" t="s">
        <v>337</v>
      </c>
      <c r="X145" s="56">
        <f>VLOOKUP(W145,'Charged Moves'!B$2:I$96,3,FALSE)</f>
        <v>25</v>
      </c>
      <c r="Y145" s="56">
        <f>IF(OR(VLOOKUP(W145,'Charged Moves'!B$2:C$96,2,FALSE)=H145,VLOOKUP(W145,'Charged Moves'!B$2:C$96,2,FALSE)=I145),1,0)</f>
        <v>1</v>
      </c>
      <c r="Z145" s="56">
        <f>VLOOKUP(W145,'Charged Moves'!B$2:I$96,8,FALSE)*100</f>
        <v>5</v>
      </c>
      <c r="AA145" s="56">
        <f>VLOOKUP(W145,'Charged Moves'!B$2:I$96,6,FALSE)</f>
        <v>3800</v>
      </c>
      <c r="AB145" s="56">
        <f>VLOOKUP(W145,'Charged Moves'!B$2:J$96,9,FALSE)</f>
        <v>20</v>
      </c>
      <c r="AC145" s="56" t="s">
        <v>688</v>
      </c>
      <c r="AD145" s="56" t="s">
        <v>842</v>
      </c>
      <c r="AE145" s="56" t="s">
        <v>843</v>
      </c>
      <c r="AF145" t="s">
        <v>844</v>
      </c>
      <c r="AG145" t="s">
        <v>501</v>
      </c>
    </row>
    <row r="146" spans="1:33" ht="14.25" customHeight="1" x14ac:dyDescent="0.15">
      <c r="A146" s="30">
        <v>225</v>
      </c>
      <c r="B146" s="30">
        <v>3</v>
      </c>
      <c r="C146" s="32">
        <v>0.81814837522992034</v>
      </c>
      <c r="D146" s="30">
        <v>3</v>
      </c>
      <c r="E146" s="34">
        <v>0.94117647058823528</v>
      </c>
      <c r="F146" s="41">
        <f>VLOOKUP(G146,'Species Data'!A$2:E$152,2,FALSE)</f>
        <v>40</v>
      </c>
      <c r="G146" s="41" t="s">
        <v>88</v>
      </c>
      <c r="H146" s="170" t="s">
        <v>257</v>
      </c>
      <c r="I146" s="705" t="s">
        <v>320</v>
      </c>
      <c r="J146" s="41">
        <f>VLOOKUP(G146,'Species Data'!A$2:E$152,3,FALSE)</f>
        <v>280</v>
      </c>
      <c r="K146" s="46">
        <f>VLOOKUP(G146,'Species Data'!A$2:E$152,4,FALSE)</f>
        <v>168</v>
      </c>
      <c r="L146" s="46">
        <f>VLOOKUP(G146,'Species Data'!A$2:E$152,5,FALSE)</f>
        <v>108</v>
      </c>
      <c r="M146" s="49">
        <f t="shared" si="0"/>
        <v>30240</v>
      </c>
      <c r="N146" s="51">
        <f t="shared" si="1"/>
        <v>0</v>
      </c>
      <c r="O146" s="51">
        <f t="shared" si="2"/>
        <v>0</v>
      </c>
      <c r="P146" s="40">
        <f t="shared" si="3"/>
        <v>3292047360</v>
      </c>
      <c r="Q146" s="40" t="s">
        <v>273</v>
      </c>
      <c r="R146" s="56">
        <f>VLOOKUP(Q146,'Basic Moves'!B$2:H$43,3,FALSE)</f>
        <v>12</v>
      </c>
      <c r="S146" s="56">
        <f>IF(OR(VLOOKUP(Q146,'Basic Moves'!B$2:C$43,2,FALSE)=H146,VLOOKUP(Q146,'Basic Moves'!B$2:C$43,2,FALSE)=I146),1,0)</f>
        <v>0</v>
      </c>
      <c r="T146" s="56">
        <f>VLOOKUP(Q146,'Basic Moves'!B$2:H$43,5,FALSE)</f>
        <v>1040</v>
      </c>
      <c r="U146" s="56">
        <f>VLOOKUP(Q146,'Basic Moves'!B$2:H$43,7,FALSE)</f>
        <v>10</v>
      </c>
      <c r="V146" s="53" t="s">
        <v>800</v>
      </c>
      <c r="W146" s="40" t="s">
        <v>54</v>
      </c>
      <c r="X146" s="56">
        <f>VLOOKUP(W146,'Charged Moves'!B$2:I$96,3,FALSE)</f>
        <v>120</v>
      </c>
      <c r="Y146" s="56">
        <f>IF(OR(VLOOKUP(W146,'Charged Moves'!B$2:C$96,2,FALSE)=H146,VLOOKUP(W146,'Charged Moves'!B$2:C$96,2,FALSE)=I146),1,0)</f>
        <v>1</v>
      </c>
      <c r="Z146" s="56">
        <f>VLOOKUP(W146,'Charged Moves'!B$2:I$96,8,FALSE)*100</f>
        <v>5</v>
      </c>
      <c r="AA146" s="56">
        <f>VLOOKUP(W146,'Charged Moves'!B$2:I$96,6,FALSE)</f>
        <v>5000</v>
      </c>
      <c r="AB146" s="56">
        <f>VLOOKUP(W146,'Charged Moves'!B$2:J$96,9,FALSE)</f>
        <v>100</v>
      </c>
      <c r="AC146" s="56" t="s">
        <v>365</v>
      </c>
      <c r="AD146" s="56" t="s">
        <v>711</v>
      </c>
      <c r="AE146" s="56" t="s">
        <v>845</v>
      </c>
      <c r="AF146" t="s">
        <v>713</v>
      </c>
      <c r="AG146" t="s">
        <v>409</v>
      </c>
    </row>
    <row r="147" spans="1:33" ht="14.25" customHeight="1" x14ac:dyDescent="0.15">
      <c r="A147" s="30">
        <v>517</v>
      </c>
      <c r="B147" s="30">
        <v>1</v>
      </c>
      <c r="C147" s="32">
        <v>1</v>
      </c>
      <c r="D147" s="30">
        <v>4</v>
      </c>
      <c r="E147" s="34">
        <v>0.82711864406779656</v>
      </c>
      <c r="F147" s="41">
        <f>VLOOKUP(G147,'Species Data'!A$2:E$152,2,FALSE)</f>
        <v>87</v>
      </c>
      <c r="G147" s="41" t="s">
        <v>148</v>
      </c>
      <c r="H147" s="91" t="s">
        <v>210</v>
      </c>
      <c r="I147" s="92" t="s">
        <v>216</v>
      </c>
      <c r="J147" s="41">
        <f>VLOOKUP(G147,'Species Data'!A$2:E$152,3,FALSE)</f>
        <v>180</v>
      </c>
      <c r="K147" s="46">
        <f>VLOOKUP(G147,'Species Data'!A$2:E$152,4,FALSE)</f>
        <v>156</v>
      </c>
      <c r="L147" s="46">
        <f>VLOOKUP(G147,'Species Data'!A$2:E$152,5,FALSE)</f>
        <v>192</v>
      </c>
      <c r="M147" s="49">
        <f t="shared" si="0"/>
        <v>34560</v>
      </c>
      <c r="N147" s="51">
        <f t="shared" si="1"/>
        <v>0</v>
      </c>
      <c r="O147" s="51">
        <f t="shared" si="2"/>
        <v>0</v>
      </c>
      <c r="P147" s="40">
        <f t="shared" si="3"/>
        <v>3288729600</v>
      </c>
      <c r="Q147" s="40" t="s">
        <v>203</v>
      </c>
      <c r="R147" s="56">
        <f>VLOOKUP(Q147,'Basic Moves'!B$2:H$43,3,FALSE)</f>
        <v>9</v>
      </c>
      <c r="S147" s="56">
        <f>IF(OR(VLOOKUP(Q147,'Basic Moves'!B$2:C$43,2,FALSE)=H147,VLOOKUP(Q147,'Basic Moves'!B$2:C$43,2,FALSE)=I147),1,0)</f>
        <v>1</v>
      </c>
      <c r="T147" s="56">
        <f>VLOOKUP(Q147,'Basic Moves'!B$2:H$43,5,FALSE)</f>
        <v>810</v>
      </c>
      <c r="U147" s="56">
        <f>VLOOKUP(Q147,'Basic Moves'!B$2:H$43,7,FALSE)</f>
        <v>7</v>
      </c>
      <c r="V147" s="53" t="s">
        <v>417</v>
      </c>
      <c r="W147" s="40" t="s">
        <v>163</v>
      </c>
      <c r="X147" s="56">
        <f>VLOOKUP(W147,'Charged Moves'!B$2:I$96,3,FALSE)</f>
        <v>100</v>
      </c>
      <c r="Y147" s="56">
        <f>IF(OR(VLOOKUP(W147,'Charged Moves'!B$2:C$96,2,FALSE)=H147,VLOOKUP(W147,'Charged Moves'!B$2:C$96,2,FALSE)=I147),1,0)</f>
        <v>1</v>
      </c>
      <c r="Z147" s="56">
        <f>VLOOKUP(W147,'Charged Moves'!B$2:I$96,8,FALSE)*100</f>
        <v>5</v>
      </c>
      <c r="AA147" s="56">
        <f>VLOOKUP(W147,'Charged Moves'!B$2:I$96,6,FALSE)</f>
        <v>3900</v>
      </c>
      <c r="AB147" s="56">
        <f>VLOOKUP(W147,'Charged Moves'!B$2:J$96,9,FALSE)</f>
        <v>100</v>
      </c>
      <c r="AC147" s="56" t="s">
        <v>399</v>
      </c>
      <c r="AD147" s="56" t="s">
        <v>460</v>
      </c>
      <c r="AE147" s="56" t="s">
        <v>461</v>
      </c>
      <c r="AF147" t="s">
        <v>462</v>
      </c>
      <c r="AG147" t="s">
        <v>463</v>
      </c>
    </row>
    <row r="148" spans="1:33" ht="14.25" customHeight="1" x14ac:dyDescent="0.15">
      <c r="A148" s="30">
        <v>393</v>
      </c>
      <c r="B148" s="30">
        <v>6</v>
      </c>
      <c r="C148" s="32">
        <v>0.81888246628131023</v>
      </c>
      <c r="D148" s="30">
        <v>1</v>
      </c>
      <c r="E148" s="34">
        <v>1</v>
      </c>
      <c r="F148" s="41">
        <f>VLOOKUP(G148,'Species Data'!A$2:E$152,2,FALSE)</f>
        <v>68</v>
      </c>
      <c r="G148" s="41" t="s">
        <v>124</v>
      </c>
      <c r="H148" s="142" t="s">
        <v>247</v>
      </c>
      <c r="I148" s="788"/>
      <c r="J148" s="41">
        <f>VLOOKUP(G148,'Species Data'!A$2:E$152,3,FALSE)</f>
        <v>180</v>
      </c>
      <c r="K148" s="46">
        <f>VLOOKUP(G148,'Species Data'!A$2:E$152,4,FALSE)</f>
        <v>198</v>
      </c>
      <c r="L148" s="46">
        <f>VLOOKUP(G148,'Species Data'!A$2:E$152,5,FALSE)</f>
        <v>180</v>
      </c>
      <c r="M148" s="49">
        <f t="shared" si="0"/>
        <v>32400</v>
      </c>
      <c r="N148" s="51">
        <f t="shared" si="1"/>
        <v>0</v>
      </c>
      <c r="O148" s="51">
        <f t="shared" si="2"/>
        <v>0</v>
      </c>
      <c r="P148" s="40">
        <f t="shared" si="3"/>
        <v>3287790000</v>
      </c>
      <c r="Q148" s="40" t="s">
        <v>267</v>
      </c>
      <c r="R148" s="56">
        <f>VLOOKUP(Q148,'Basic Moves'!B$2:H$43,3,FALSE)</f>
        <v>10</v>
      </c>
      <c r="S148" s="56">
        <f>IF(OR(VLOOKUP(Q148,'Basic Moves'!B$2:C$43,2,FALSE)=H148,VLOOKUP(Q148,'Basic Moves'!B$2:C$43,2,FALSE)=I148),1,0)</f>
        <v>0</v>
      </c>
      <c r="T148" s="56">
        <f>VLOOKUP(Q148,'Basic Moves'!B$2:H$43,5,FALSE)</f>
        <v>1200</v>
      </c>
      <c r="U148" s="56">
        <f>VLOOKUP(Q148,'Basic Moves'!B$2:H$43,7,FALSE)</f>
        <v>10</v>
      </c>
      <c r="V148" s="53" t="s">
        <v>846</v>
      </c>
      <c r="W148" s="40" t="s">
        <v>302</v>
      </c>
      <c r="X148" s="56">
        <f>VLOOKUP(W148,'Charged Moves'!B$2:I$96,3,FALSE)</f>
        <v>30</v>
      </c>
      <c r="Y148" s="56">
        <f>IF(OR(VLOOKUP(W148,'Charged Moves'!B$2:C$96,2,FALSE)=H148,VLOOKUP(W148,'Charged Moves'!B$2:C$96,2,FALSE)=I148),1,0)</f>
        <v>1</v>
      </c>
      <c r="Z148" s="56">
        <f>VLOOKUP(W148,'Charged Moves'!B$2:I$96,8,FALSE)*100</f>
        <v>5</v>
      </c>
      <c r="AA148" s="56">
        <f>VLOOKUP(W148,'Charged Moves'!B$2:I$96,6,FALSE)</f>
        <v>2100</v>
      </c>
      <c r="AB148" s="56">
        <f>VLOOKUP(W148,'Charged Moves'!B$2:J$96,9,FALSE)</f>
        <v>33</v>
      </c>
      <c r="AC148" s="56" t="s">
        <v>847</v>
      </c>
      <c r="AD148" s="56" t="s">
        <v>848</v>
      </c>
      <c r="AE148" s="56" t="s">
        <v>849</v>
      </c>
      <c r="AF148" t="s">
        <v>850</v>
      </c>
      <c r="AG148" t="s">
        <v>851</v>
      </c>
    </row>
    <row r="149" spans="1:33" ht="14.25" customHeight="1" x14ac:dyDescent="0.15">
      <c r="A149" s="30">
        <v>785</v>
      </c>
      <c r="B149" s="144">
        <v>3</v>
      </c>
      <c r="C149" s="581">
        <v>0.83214709371293005</v>
      </c>
      <c r="D149" s="144">
        <v>1</v>
      </c>
      <c r="E149" s="583">
        <v>1</v>
      </c>
      <c r="F149" s="585">
        <f>VLOOKUP(G149,'Species Data'!A$2:E$152,2,FALSE)</f>
        <v>130</v>
      </c>
      <c r="G149" s="585" t="s">
        <v>205</v>
      </c>
      <c r="H149" s="590" t="s">
        <v>210</v>
      </c>
      <c r="I149" s="789" t="s">
        <v>227</v>
      </c>
      <c r="J149" s="585">
        <f>VLOOKUP(G149,'Species Data'!A$2:E$152,3,FALSE)</f>
        <v>190</v>
      </c>
      <c r="K149" s="592">
        <f>VLOOKUP(G149,'Species Data'!A$2:E$152,4,FALSE)</f>
        <v>192</v>
      </c>
      <c r="L149" s="592">
        <f>VLOOKUP(G149,'Species Data'!A$2:E$152,5,FALSE)</f>
        <v>196</v>
      </c>
      <c r="M149" s="149">
        <f t="shared" si="0"/>
        <v>37240</v>
      </c>
      <c r="N149" s="594">
        <f t="shared" si="1"/>
        <v>0</v>
      </c>
      <c r="O149" s="594">
        <f t="shared" si="2"/>
        <v>0</v>
      </c>
      <c r="P149" s="122">
        <f t="shared" si="3"/>
        <v>3274736640</v>
      </c>
      <c r="Q149" s="122" t="s">
        <v>59</v>
      </c>
      <c r="R149" s="602">
        <f>VLOOKUP(Q149,'Basic Moves'!B$2:H$43,3,FALSE)</f>
        <v>6</v>
      </c>
      <c r="S149" s="602">
        <f>IF(OR(VLOOKUP(Q149,'Basic Moves'!B$2:C$43,2,FALSE)=H149,VLOOKUP(Q149,'Basic Moves'!B$2:C$43,2,FALSE)=I149),1,0)</f>
        <v>0</v>
      </c>
      <c r="T149" s="602">
        <f>VLOOKUP(Q149,'Basic Moves'!B$2:H$43,5,FALSE)</f>
        <v>500</v>
      </c>
      <c r="U149" s="602">
        <f>VLOOKUP(Q149,'Basic Moves'!B$2:H$43,7,FALSE)</f>
        <v>7</v>
      </c>
      <c r="V149" s="152" t="s">
        <v>784</v>
      </c>
      <c r="W149" s="122" t="s">
        <v>60</v>
      </c>
      <c r="X149" s="602">
        <f>VLOOKUP(W149,'Charged Moves'!B$2:I$96,3,FALSE)</f>
        <v>65</v>
      </c>
      <c r="Y149" s="602">
        <f>IF(OR(VLOOKUP(W149,'Charged Moves'!B$2:C$96,2,FALSE)=H149,VLOOKUP(W149,'Charged Moves'!B$2:C$96,2,FALSE)=I149),1,0)</f>
        <v>0</v>
      </c>
      <c r="Z149" s="602">
        <f>VLOOKUP(W149,'Charged Moves'!B$2:I$96,8,FALSE)*100</f>
        <v>5</v>
      </c>
      <c r="AA149" s="602">
        <f>VLOOKUP(W149,'Charged Moves'!B$2:I$96,6,FALSE)</f>
        <v>3600</v>
      </c>
      <c r="AB149" s="602">
        <f>VLOOKUP(W149,'Charged Moves'!B$2:J$96,9,FALSE)</f>
        <v>50</v>
      </c>
      <c r="AC149" s="602" t="s">
        <v>852</v>
      </c>
      <c r="AD149" s="602" t="s">
        <v>474</v>
      </c>
      <c r="AE149" s="602" t="s">
        <v>853</v>
      </c>
      <c r="AF149" s="112" t="s">
        <v>476</v>
      </c>
      <c r="AG149" s="112" t="s">
        <v>854</v>
      </c>
    </row>
    <row r="150" spans="1:33" ht="14.25" customHeight="1" x14ac:dyDescent="0.15">
      <c r="A150" s="30">
        <v>788</v>
      </c>
      <c r="B150" s="30">
        <v>3</v>
      </c>
      <c r="C150" s="32">
        <v>0.83214709371293005</v>
      </c>
      <c r="D150" s="30">
        <v>1</v>
      </c>
      <c r="E150" s="34">
        <v>1</v>
      </c>
      <c r="F150" s="41">
        <f>VLOOKUP(G150,'Species Data'!A$2:E$152,2,FALSE)</f>
        <v>130</v>
      </c>
      <c r="G150" s="41" t="s">
        <v>205</v>
      </c>
      <c r="H150" s="91" t="s">
        <v>210</v>
      </c>
      <c r="I150" s="104" t="s">
        <v>227</v>
      </c>
      <c r="J150" s="41">
        <f>VLOOKUP(G150,'Species Data'!A$2:E$152,3,FALSE)</f>
        <v>190</v>
      </c>
      <c r="K150" s="46">
        <f>VLOOKUP(G150,'Species Data'!A$2:E$152,4,FALSE)</f>
        <v>192</v>
      </c>
      <c r="L150" s="46">
        <f>VLOOKUP(G150,'Species Data'!A$2:E$152,5,FALSE)</f>
        <v>196</v>
      </c>
      <c r="M150" s="49">
        <f t="shared" si="0"/>
        <v>37240</v>
      </c>
      <c r="N150" s="51">
        <f t="shared" si="1"/>
        <v>0</v>
      </c>
      <c r="O150" s="51">
        <f t="shared" si="2"/>
        <v>0</v>
      </c>
      <c r="P150" s="40">
        <f t="shared" si="3"/>
        <v>3274736640</v>
      </c>
      <c r="Q150" s="40" t="s">
        <v>102</v>
      </c>
      <c r="R150" s="56">
        <f>VLOOKUP(Q150,'Basic Moves'!B$2:H$43,3,FALSE)</f>
        <v>6</v>
      </c>
      <c r="S150" s="56">
        <f>IF(OR(VLOOKUP(Q150,'Basic Moves'!B$2:C$43,2,FALSE)=H150,VLOOKUP(Q150,'Basic Moves'!B$2:C$43,2,FALSE)=I150),1,0)</f>
        <v>0</v>
      </c>
      <c r="T150" s="56">
        <f>VLOOKUP(Q150,'Basic Moves'!B$2:H$43,5,FALSE)</f>
        <v>500</v>
      </c>
      <c r="U150" s="56">
        <f>VLOOKUP(Q150,'Basic Moves'!B$2:H$43,7,FALSE)</f>
        <v>7</v>
      </c>
      <c r="V150" s="53" t="s">
        <v>784</v>
      </c>
      <c r="W150" s="40" t="s">
        <v>60</v>
      </c>
      <c r="X150" s="56">
        <f>VLOOKUP(W150,'Charged Moves'!B$2:I$96,3,FALSE)</f>
        <v>65</v>
      </c>
      <c r="Y150" s="56">
        <f>IF(OR(VLOOKUP(W150,'Charged Moves'!B$2:C$96,2,FALSE)=H150,VLOOKUP(W150,'Charged Moves'!B$2:C$96,2,FALSE)=I150),1,0)</f>
        <v>0</v>
      </c>
      <c r="Z150" s="56">
        <f>VLOOKUP(W150,'Charged Moves'!B$2:I$96,8,FALSE)*100</f>
        <v>5</v>
      </c>
      <c r="AA150" s="56">
        <f>VLOOKUP(W150,'Charged Moves'!B$2:I$96,6,FALSE)</f>
        <v>3600</v>
      </c>
      <c r="AB150" s="56">
        <f>VLOOKUP(W150,'Charged Moves'!B$2:J$96,9,FALSE)</f>
        <v>50</v>
      </c>
      <c r="AC150" s="56" t="s">
        <v>852</v>
      </c>
      <c r="AD150" s="56" t="s">
        <v>474</v>
      </c>
      <c r="AE150" s="56" t="s">
        <v>853</v>
      </c>
      <c r="AF150" t="s">
        <v>476</v>
      </c>
      <c r="AG150" t="s">
        <v>854</v>
      </c>
    </row>
    <row r="151" spans="1:33" ht="14.25" customHeight="1" x14ac:dyDescent="0.15">
      <c r="A151" s="30">
        <v>665</v>
      </c>
      <c r="B151" s="30">
        <v>2</v>
      </c>
      <c r="C151" s="32">
        <v>0.95624489795918366</v>
      </c>
      <c r="D151" s="30">
        <v>2</v>
      </c>
      <c r="E151" s="34">
        <v>0.98018348623853213</v>
      </c>
      <c r="F151" s="41">
        <f>VLOOKUP(G151,'Species Data'!A$2:E$152,2,FALSE)</f>
        <v>110</v>
      </c>
      <c r="G151" s="41" t="s">
        <v>183</v>
      </c>
      <c r="H151" s="362" t="s">
        <v>262</v>
      </c>
      <c r="I151" s="511"/>
      <c r="J151" s="41">
        <f>VLOOKUP(G151,'Species Data'!A$2:E$152,3,FALSE)</f>
        <v>130</v>
      </c>
      <c r="K151" s="46">
        <f>VLOOKUP(G151,'Species Data'!A$2:E$152,4,FALSE)</f>
        <v>190</v>
      </c>
      <c r="L151" s="46">
        <f>VLOOKUP(G151,'Species Data'!A$2:E$152,5,FALSE)</f>
        <v>198</v>
      </c>
      <c r="M151" s="49">
        <f t="shared" si="0"/>
        <v>25740</v>
      </c>
      <c r="N151" s="51">
        <f t="shared" si="1"/>
        <v>0</v>
      </c>
      <c r="O151" s="51">
        <f t="shared" si="2"/>
        <v>0</v>
      </c>
      <c r="P151" s="40">
        <f t="shared" si="3"/>
        <v>3265698150</v>
      </c>
      <c r="Q151" s="40" t="s">
        <v>259</v>
      </c>
      <c r="R151" s="56">
        <f>VLOOKUP(Q151,'Basic Moves'!B$2:H$43,3,FALSE)</f>
        <v>12</v>
      </c>
      <c r="S151" s="56">
        <f>IF(OR(VLOOKUP(Q151,'Basic Moves'!B$2:C$43,2,FALSE)=H151,VLOOKUP(Q151,'Basic Moves'!B$2:C$43,2,FALSE)=I151),1,0)</f>
        <v>0</v>
      </c>
      <c r="T151" s="56">
        <f>VLOOKUP(Q151,'Basic Moves'!B$2:H$43,5,FALSE)</f>
        <v>1100</v>
      </c>
      <c r="U151" s="56">
        <f>VLOOKUP(Q151,'Basic Moves'!B$2:H$43,7,FALSE)</f>
        <v>10</v>
      </c>
      <c r="V151" s="53" t="s">
        <v>855</v>
      </c>
      <c r="W151" s="40" t="s">
        <v>208</v>
      </c>
      <c r="X151" s="56">
        <f>VLOOKUP(W151,'Charged Moves'!B$2:I$96,3,FALSE)</f>
        <v>55</v>
      </c>
      <c r="Y151" s="56">
        <f>IF(OR(VLOOKUP(W151,'Charged Moves'!B$2:C$96,2,FALSE)=H151,VLOOKUP(W151,'Charged Moves'!B$2:C$96,2,FALSE)=I151),1,0)</f>
        <v>1</v>
      </c>
      <c r="Z151" s="56">
        <f>VLOOKUP(W151,'Charged Moves'!B$2:I$96,8,FALSE)*100</f>
        <v>5</v>
      </c>
      <c r="AA151" s="56">
        <f>VLOOKUP(W151,'Charged Moves'!B$2:I$96,6,FALSE)</f>
        <v>2600</v>
      </c>
      <c r="AB151" s="56">
        <f>VLOOKUP(W151,'Charged Moves'!B$2:J$96,9,FALSE)</f>
        <v>50</v>
      </c>
      <c r="AC151" s="56" t="s">
        <v>819</v>
      </c>
      <c r="AD151" s="56" t="s">
        <v>820</v>
      </c>
      <c r="AE151" s="56" t="s">
        <v>856</v>
      </c>
      <c r="AF151" t="s">
        <v>822</v>
      </c>
      <c r="AG151" t="s">
        <v>823</v>
      </c>
    </row>
    <row r="152" spans="1:33" ht="14.25" customHeight="1" x14ac:dyDescent="0.15">
      <c r="A152" s="30">
        <v>32</v>
      </c>
      <c r="B152" s="30">
        <v>6</v>
      </c>
      <c r="C152" s="32">
        <v>0.72677595628415304</v>
      </c>
      <c r="D152" s="30">
        <v>5</v>
      </c>
      <c r="E152" s="34">
        <v>0.78899082568807344</v>
      </c>
      <c r="F152" s="41">
        <f>VLOOKUP(G152,'Species Data'!A$2:E$152,2,FALSE)</f>
        <v>6</v>
      </c>
      <c r="G152" s="41" t="s">
        <v>39</v>
      </c>
      <c r="H152" s="263" t="s">
        <v>249</v>
      </c>
      <c r="I152" s="104" t="s">
        <v>227</v>
      </c>
      <c r="J152" s="41">
        <f>VLOOKUP(G152,'Species Data'!A$2:E$152,3,FALSE)</f>
        <v>156</v>
      </c>
      <c r="K152" s="46">
        <f>VLOOKUP(G152,'Species Data'!A$2:E$152,4,FALSE)</f>
        <v>212</v>
      </c>
      <c r="L152" s="46">
        <f>VLOOKUP(G152,'Species Data'!A$2:E$152,5,FALSE)</f>
        <v>182</v>
      </c>
      <c r="M152" s="49">
        <f t="shared" si="0"/>
        <v>28392</v>
      </c>
      <c r="N152" s="51">
        <f t="shared" si="1"/>
        <v>0</v>
      </c>
      <c r="O152" s="51">
        <f t="shared" si="2"/>
        <v>0</v>
      </c>
      <c r="P152" s="40">
        <f t="shared" si="3"/>
        <v>3235268400</v>
      </c>
      <c r="Q152" s="40" t="s">
        <v>108</v>
      </c>
      <c r="R152" s="56">
        <f>VLOOKUP(Q152,'Basic Moves'!B$2:H$43,3,FALSE)</f>
        <v>10</v>
      </c>
      <c r="S152" s="56">
        <f>IF(OR(VLOOKUP(Q152,'Basic Moves'!B$2:C$43,2,FALSE)=H152,VLOOKUP(Q152,'Basic Moves'!B$2:C$43,2,FALSE)=I152),1,0)</f>
        <v>1</v>
      </c>
      <c r="T152" s="56">
        <f>VLOOKUP(Q152,'Basic Moves'!B$2:H$43,5,FALSE)</f>
        <v>1050</v>
      </c>
      <c r="U152" s="56">
        <f>VLOOKUP(Q152,'Basic Moves'!B$2:H$43,7,FALSE)</f>
        <v>10</v>
      </c>
      <c r="V152" s="53" t="s">
        <v>445</v>
      </c>
      <c r="W152" s="40" t="s">
        <v>66</v>
      </c>
      <c r="X152" s="56">
        <f>VLOOKUP(W152,'Charged Moves'!B$2:I$96,3,FALSE)</f>
        <v>35</v>
      </c>
      <c r="Y152" s="56">
        <f>IF(OR(VLOOKUP(W152,'Charged Moves'!B$2:C$96,2,FALSE)=H152,VLOOKUP(W152,'Charged Moves'!B$2:C$96,2,FALSE)=I152),1,0)</f>
        <v>0</v>
      </c>
      <c r="Z152" s="56">
        <f>VLOOKUP(W152,'Charged Moves'!B$2:I$96,8,FALSE)*100</f>
        <v>25</v>
      </c>
      <c r="AA152" s="56">
        <f>VLOOKUP(W152,'Charged Moves'!B$2:I$96,6,FALSE)</f>
        <v>1500</v>
      </c>
      <c r="AB152" s="56">
        <f>VLOOKUP(W152,'Charged Moves'!B$2:J$96,9,FALSE)</f>
        <v>50</v>
      </c>
      <c r="AC152" s="56" t="s">
        <v>857</v>
      </c>
      <c r="AD152" s="56" t="s">
        <v>858</v>
      </c>
      <c r="AE152" s="56" t="s">
        <v>859</v>
      </c>
      <c r="AF152" t="s">
        <v>860</v>
      </c>
      <c r="AG152" t="s">
        <v>414</v>
      </c>
    </row>
    <row r="153" spans="1:33" ht="14.25" customHeight="1" x14ac:dyDescent="0.15">
      <c r="A153" s="30">
        <v>51</v>
      </c>
      <c r="B153" s="30">
        <v>1</v>
      </c>
      <c r="C153" s="32">
        <v>1</v>
      </c>
      <c r="D153" s="30">
        <v>4</v>
      </c>
      <c r="E153" s="34">
        <v>0.8571428571428571</v>
      </c>
      <c r="F153" s="41">
        <f>VLOOKUP(G153,'Species Data'!A$2:E$152,2,FALSE)</f>
        <v>9</v>
      </c>
      <c r="G153" s="41" t="s">
        <v>44</v>
      </c>
      <c r="H153" s="91" t="s">
        <v>210</v>
      </c>
      <c r="I153" s="657"/>
      <c r="J153" s="41">
        <f>VLOOKUP(G153,'Species Data'!A$2:E$152,3,FALSE)</f>
        <v>158</v>
      </c>
      <c r="K153" s="46">
        <f>VLOOKUP(G153,'Species Data'!A$2:E$152,4,FALSE)</f>
        <v>186</v>
      </c>
      <c r="L153" s="46">
        <f>VLOOKUP(G153,'Species Data'!A$2:E$152,5,FALSE)</f>
        <v>222</v>
      </c>
      <c r="M153" s="49">
        <f t="shared" si="0"/>
        <v>35076</v>
      </c>
      <c r="N153" s="51">
        <f t="shared" si="1"/>
        <v>0</v>
      </c>
      <c r="O153" s="51">
        <f t="shared" si="2"/>
        <v>0</v>
      </c>
      <c r="P153" s="40">
        <f t="shared" si="3"/>
        <v>3229447320</v>
      </c>
      <c r="Q153" s="40" t="s">
        <v>142</v>
      </c>
      <c r="R153" s="56">
        <f>VLOOKUP(Q153,'Basic Moves'!B$2:H$43,3,FALSE)</f>
        <v>6</v>
      </c>
      <c r="S153" s="56">
        <f>IF(OR(VLOOKUP(Q153,'Basic Moves'!B$2:C$43,2,FALSE)=H153,VLOOKUP(Q153,'Basic Moves'!B$2:C$43,2,FALSE)=I153),1,0)</f>
        <v>1</v>
      </c>
      <c r="T153" s="56">
        <f>VLOOKUP(Q153,'Basic Moves'!B$2:H$43,5,FALSE)</f>
        <v>500</v>
      </c>
      <c r="U153" s="56">
        <f>VLOOKUP(Q153,'Basic Moves'!B$2:H$43,7,FALSE)</f>
        <v>7</v>
      </c>
      <c r="V153" s="53" t="s">
        <v>367</v>
      </c>
      <c r="W153" s="40" t="s">
        <v>143</v>
      </c>
      <c r="X153" s="56">
        <f>VLOOKUP(W153,'Charged Moves'!B$2:I$96,3,FALSE)</f>
        <v>90</v>
      </c>
      <c r="Y153" s="56">
        <f>IF(OR(VLOOKUP(W153,'Charged Moves'!B$2:C$96,2,FALSE)=H153,VLOOKUP(W153,'Charged Moves'!B$2:C$96,2,FALSE)=I153),1,0)</f>
        <v>1</v>
      </c>
      <c r="Z153" s="56">
        <f>VLOOKUP(W153,'Charged Moves'!B$2:I$96,8,FALSE)*100</f>
        <v>5</v>
      </c>
      <c r="AA153" s="56">
        <f>VLOOKUP(W153,'Charged Moves'!B$2:I$96,6,FALSE)</f>
        <v>3800</v>
      </c>
      <c r="AB153" s="56">
        <f>VLOOKUP(W153,'Charged Moves'!B$2:J$96,9,FALSE)</f>
        <v>100</v>
      </c>
      <c r="AC153" s="56" t="s">
        <v>544</v>
      </c>
      <c r="AD153" s="56" t="s">
        <v>656</v>
      </c>
      <c r="AE153" s="56" t="s">
        <v>657</v>
      </c>
      <c r="AF153" t="s">
        <v>658</v>
      </c>
      <c r="AG153" t="s">
        <v>659</v>
      </c>
    </row>
    <row r="154" spans="1:33" ht="14.25" customHeight="1" x14ac:dyDescent="0.15">
      <c r="A154" s="30">
        <v>692</v>
      </c>
      <c r="B154" s="30">
        <v>1</v>
      </c>
      <c r="C154" s="32">
        <v>1</v>
      </c>
      <c r="D154" s="30">
        <v>2</v>
      </c>
      <c r="E154" s="34">
        <v>0.85815602836879434</v>
      </c>
      <c r="F154" s="41">
        <f>VLOOKUP(G154,'Species Data'!A$2:E$152,2,FALSE)</f>
        <v>115</v>
      </c>
      <c r="G154" s="41" t="s">
        <v>188</v>
      </c>
      <c r="H154" s="170" t="s">
        <v>257</v>
      </c>
      <c r="I154" s="172"/>
      <c r="J154" s="41">
        <f>VLOOKUP(G154,'Species Data'!A$2:E$152,3,FALSE)</f>
        <v>210</v>
      </c>
      <c r="K154" s="46">
        <f>VLOOKUP(G154,'Species Data'!A$2:E$152,4,FALSE)</f>
        <v>142</v>
      </c>
      <c r="L154" s="46">
        <f>VLOOKUP(G154,'Species Data'!A$2:E$152,5,FALSE)</f>
        <v>178</v>
      </c>
      <c r="M154" s="49">
        <f t="shared" si="0"/>
        <v>37380</v>
      </c>
      <c r="N154" s="51">
        <f t="shared" si="1"/>
        <v>0</v>
      </c>
      <c r="O154" s="51">
        <f t="shared" si="2"/>
        <v>0</v>
      </c>
      <c r="P154" s="40">
        <f t="shared" si="3"/>
        <v>3211315800</v>
      </c>
      <c r="Q154" s="40" t="s">
        <v>270</v>
      </c>
      <c r="R154" s="56">
        <f>VLOOKUP(Q154,'Basic Moves'!B$2:H$43,3,FALSE)</f>
        <v>15</v>
      </c>
      <c r="S154" s="56">
        <f>IF(OR(VLOOKUP(Q154,'Basic Moves'!B$2:C$43,2,FALSE)=H154,VLOOKUP(Q154,'Basic Moves'!B$2:C$43,2,FALSE)=I154),1,0)</f>
        <v>0</v>
      </c>
      <c r="T154" s="56">
        <f>VLOOKUP(Q154,'Basic Moves'!B$2:H$43,5,FALSE)</f>
        <v>1350</v>
      </c>
      <c r="U154" s="56">
        <f>VLOOKUP(Q154,'Basic Moves'!B$2:H$43,7,FALSE)</f>
        <v>12</v>
      </c>
      <c r="V154" s="53" t="s">
        <v>737</v>
      </c>
      <c r="W154" s="40" t="s">
        <v>161</v>
      </c>
      <c r="X154" s="56">
        <f>VLOOKUP(W154,'Charged Moves'!B$2:I$96,3,FALSE)</f>
        <v>100</v>
      </c>
      <c r="Y154" s="56">
        <f>IF(OR(VLOOKUP(W154,'Charged Moves'!B$2:C$96,2,FALSE)=H154,VLOOKUP(W154,'Charged Moves'!B$2:C$96,2,FALSE)=I154),1,0)</f>
        <v>0</v>
      </c>
      <c r="Z154" s="56">
        <f>VLOOKUP(W154,'Charged Moves'!B$2:I$96,8,FALSE)*100</f>
        <v>5</v>
      </c>
      <c r="AA154" s="56">
        <f>VLOOKUP(W154,'Charged Moves'!B$2:I$96,6,FALSE)</f>
        <v>4200</v>
      </c>
      <c r="AB154" s="56">
        <f>VLOOKUP(W154,'Charged Moves'!B$2:J$96,9,FALSE)</f>
        <v>100</v>
      </c>
      <c r="AC154" s="56" t="s">
        <v>527</v>
      </c>
      <c r="AD154" s="56" t="s">
        <v>631</v>
      </c>
      <c r="AE154" s="56" t="s">
        <v>861</v>
      </c>
      <c r="AF154" t="s">
        <v>633</v>
      </c>
      <c r="AG154" t="s">
        <v>708</v>
      </c>
    </row>
    <row r="155" spans="1:33" ht="14.25" customHeight="1" x14ac:dyDescent="0.15">
      <c r="A155" s="30">
        <v>691</v>
      </c>
      <c r="B155" s="30">
        <v>4</v>
      </c>
      <c r="C155" s="32">
        <v>0.90671641791044777</v>
      </c>
      <c r="D155" s="30">
        <v>3</v>
      </c>
      <c r="E155" s="34">
        <v>0.85106382978723405</v>
      </c>
      <c r="F155" s="41">
        <f>VLOOKUP(G155,'Species Data'!A$2:E$152,2,FALSE)</f>
        <v>115</v>
      </c>
      <c r="G155" s="41" t="s">
        <v>188</v>
      </c>
      <c r="H155" s="170" t="s">
        <v>257</v>
      </c>
      <c r="I155" s="172"/>
      <c r="J155" s="41">
        <f>VLOOKUP(G155,'Species Data'!A$2:E$152,3,FALSE)</f>
        <v>210</v>
      </c>
      <c r="K155" s="46">
        <f>VLOOKUP(G155,'Species Data'!A$2:E$152,4,FALSE)</f>
        <v>142</v>
      </c>
      <c r="L155" s="46">
        <f>VLOOKUP(G155,'Species Data'!A$2:E$152,5,FALSE)</f>
        <v>178</v>
      </c>
      <c r="M155" s="49">
        <f t="shared" si="0"/>
        <v>37380</v>
      </c>
      <c r="N155" s="51">
        <f t="shared" si="1"/>
        <v>0</v>
      </c>
      <c r="O155" s="51">
        <f t="shared" si="2"/>
        <v>0</v>
      </c>
      <c r="P155" s="40">
        <f t="shared" si="3"/>
        <v>3184776000</v>
      </c>
      <c r="Q155" s="40" t="s">
        <v>270</v>
      </c>
      <c r="R155" s="56">
        <f>VLOOKUP(Q155,'Basic Moves'!B$2:H$43,3,FALSE)</f>
        <v>15</v>
      </c>
      <c r="S155" s="56">
        <f>IF(OR(VLOOKUP(Q155,'Basic Moves'!B$2:C$43,2,FALSE)=H155,VLOOKUP(Q155,'Basic Moves'!B$2:C$43,2,FALSE)=I155),1,0)</f>
        <v>0</v>
      </c>
      <c r="T155" s="56">
        <f>VLOOKUP(Q155,'Basic Moves'!B$2:H$43,5,FALSE)</f>
        <v>1350</v>
      </c>
      <c r="U155" s="56">
        <f>VLOOKUP(Q155,'Basic Moves'!B$2:H$43,7,FALSE)</f>
        <v>12</v>
      </c>
      <c r="V155" s="53" t="s">
        <v>737</v>
      </c>
      <c r="W155" s="40" t="s">
        <v>342</v>
      </c>
      <c r="X155" s="56">
        <f>VLOOKUP(W155,'Charged Moves'!B$2:I$96,3,FALSE)</f>
        <v>30</v>
      </c>
      <c r="Y155" s="56">
        <f>IF(OR(VLOOKUP(W155,'Charged Moves'!B$2:C$96,2,FALSE)=H155,VLOOKUP(W155,'Charged Moves'!B$2:C$96,2,FALSE)=I155),1,0)</f>
        <v>0</v>
      </c>
      <c r="Z155" s="56">
        <f>VLOOKUP(W155,'Charged Moves'!B$2:I$96,8,FALSE)*100</f>
        <v>25</v>
      </c>
      <c r="AA155" s="56">
        <f>VLOOKUP(W155,'Charged Moves'!B$2:I$96,6,FALSE)</f>
        <v>1600</v>
      </c>
      <c r="AB155" s="56">
        <f>VLOOKUP(W155,'Charged Moves'!B$2:J$96,9,FALSE)</f>
        <v>33</v>
      </c>
      <c r="AC155" s="56" t="s">
        <v>862</v>
      </c>
      <c r="AD155" s="56" t="s">
        <v>863</v>
      </c>
      <c r="AE155" s="56" t="s">
        <v>864</v>
      </c>
      <c r="AF155" t="s">
        <v>865</v>
      </c>
      <c r="AG155" t="s">
        <v>866</v>
      </c>
    </row>
    <row r="156" spans="1:33" ht="14.25" customHeight="1" x14ac:dyDescent="0.15">
      <c r="A156" s="30">
        <v>783</v>
      </c>
      <c r="B156" s="144">
        <v>1</v>
      </c>
      <c r="C156" s="581">
        <v>1</v>
      </c>
      <c r="D156" s="144">
        <v>3</v>
      </c>
      <c r="E156" s="583">
        <v>0.96288209606986896</v>
      </c>
      <c r="F156" s="585">
        <f>VLOOKUP(G156,'Species Data'!A$2:E$152,2,FALSE)</f>
        <v>130</v>
      </c>
      <c r="G156" s="585" t="s">
        <v>205</v>
      </c>
      <c r="H156" s="590" t="s">
        <v>210</v>
      </c>
      <c r="I156" s="789" t="s">
        <v>227</v>
      </c>
      <c r="J156" s="585">
        <f>VLOOKUP(G156,'Species Data'!A$2:E$152,3,FALSE)</f>
        <v>190</v>
      </c>
      <c r="K156" s="592">
        <f>VLOOKUP(G156,'Species Data'!A$2:E$152,4,FALSE)</f>
        <v>192</v>
      </c>
      <c r="L156" s="592">
        <f>VLOOKUP(G156,'Species Data'!A$2:E$152,5,FALSE)</f>
        <v>196</v>
      </c>
      <c r="M156" s="149">
        <f t="shared" si="0"/>
        <v>37240</v>
      </c>
      <c r="N156" s="594">
        <f t="shared" si="1"/>
        <v>0</v>
      </c>
      <c r="O156" s="594">
        <f t="shared" si="2"/>
        <v>0</v>
      </c>
      <c r="P156" s="122">
        <f t="shared" si="3"/>
        <v>3153185280</v>
      </c>
      <c r="Q156" s="122" t="s">
        <v>59</v>
      </c>
      <c r="R156" s="602">
        <f>VLOOKUP(Q156,'Basic Moves'!B$2:H$43,3,FALSE)</f>
        <v>6</v>
      </c>
      <c r="S156" s="602">
        <f>IF(OR(VLOOKUP(Q156,'Basic Moves'!B$2:C$43,2,FALSE)=H156,VLOOKUP(Q156,'Basic Moves'!B$2:C$43,2,FALSE)=I156),1,0)</f>
        <v>0</v>
      </c>
      <c r="T156" s="602">
        <f>VLOOKUP(Q156,'Basic Moves'!B$2:H$43,5,FALSE)</f>
        <v>500</v>
      </c>
      <c r="U156" s="602">
        <f>VLOOKUP(Q156,'Basic Moves'!B$2:H$43,7,FALSE)</f>
        <v>7</v>
      </c>
      <c r="V156" s="152" t="s">
        <v>784</v>
      </c>
      <c r="W156" s="122" t="s">
        <v>143</v>
      </c>
      <c r="X156" s="602">
        <f>VLOOKUP(W156,'Charged Moves'!B$2:I$96,3,FALSE)</f>
        <v>90</v>
      </c>
      <c r="Y156" s="602">
        <f>IF(OR(VLOOKUP(W156,'Charged Moves'!B$2:C$96,2,FALSE)=H156,VLOOKUP(W156,'Charged Moves'!B$2:C$96,2,FALSE)=I156),1,0)</f>
        <v>1</v>
      </c>
      <c r="Z156" s="602">
        <f>VLOOKUP(W156,'Charged Moves'!B$2:I$96,8,FALSE)*100</f>
        <v>5</v>
      </c>
      <c r="AA156" s="602">
        <f>VLOOKUP(W156,'Charged Moves'!B$2:I$96,6,FALSE)</f>
        <v>3800</v>
      </c>
      <c r="AB156" s="602">
        <f>VLOOKUP(W156,'Charged Moves'!B$2:J$96,9,FALSE)</f>
        <v>100</v>
      </c>
      <c r="AC156" s="602" t="s">
        <v>867</v>
      </c>
      <c r="AD156" s="602" t="s">
        <v>656</v>
      </c>
      <c r="AE156" s="602" t="s">
        <v>868</v>
      </c>
      <c r="AF156" s="112" t="s">
        <v>658</v>
      </c>
      <c r="AG156" s="112" t="s">
        <v>869</v>
      </c>
    </row>
    <row r="157" spans="1:33" ht="14.25" customHeight="1" x14ac:dyDescent="0.15">
      <c r="A157" s="30">
        <v>786</v>
      </c>
      <c r="B157" s="30">
        <v>1</v>
      </c>
      <c r="C157" s="32">
        <v>1</v>
      </c>
      <c r="D157" s="30">
        <v>3</v>
      </c>
      <c r="E157" s="34">
        <v>0.96288209606986896</v>
      </c>
      <c r="F157" s="41">
        <f>VLOOKUP(G157,'Species Data'!A$2:E$152,2,FALSE)</f>
        <v>130</v>
      </c>
      <c r="G157" s="41" t="s">
        <v>205</v>
      </c>
      <c r="H157" s="91" t="s">
        <v>210</v>
      </c>
      <c r="I157" s="104" t="s">
        <v>227</v>
      </c>
      <c r="J157" s="41">
        <f>VLOOKUP(G157,'Species Data'!A$2:E$152,3,FALSE)</f>
        <v>190</v>
      </c>
      <c r="K157" s="46">
        <f>VLOOKUP(G157,'Species Data'!A$2:E$152,4,FALSE)</f>
        <v>192</v>
      </c>
      <c r="L157" s="46">
        <f>VLOOKUP(G157,'Species Data'!A$2:E$152,5,FALSE)</f>
        <v>196</v>
      </c>
      <c r="M157" s="49">
        <f t="shared" si="0"/>
        <v>37240</v>
      </c>
      <c r="N157" s="51">
        <f t="shared" si="1"/>
        <v>0</v>
      </c>
      <c r="O157" s="51">
        <f t="shared" si="2"/>
        <v>0</v>
      </c>
      <c r="P157" s="40">
        <f t="shared" si="3"/>
        <v>3153185280</v>
      </c>
      <c r="Q157" s="40" t="s">
        <v>102</v>
      </c>
      <c r="R157" s="56">
        <f>VLOOKUP(Q157,'Basic Moves'!B$2:H$43,3,FALSE)</f>
        <v>6</v>
      </c>
      <c r="S157" s="56">
        <f>IF(OR(VLOOKUP(Q157,'Basic Moves'!B$2:C$43,2,FALSE)=H157,VLOOKUP(Q157,'Basic Moves'!B$2:C$43,2,FALSE)=I157),1,0)</f>
        <v>0</v>
      </c>
      <c r="T157" s="56">
        <f>VLOOKUP(Q157,'Basic Moves'!B$2:H$43,5,FALSE)</f>
        <v>500</v>
      </c>
      <c r="U157" s="56">
        <f>VLOOKUP(Q157,'Basic Moves'!B$2:H$43,7,FALSE)</f>
        <v>7</v>
      </c>
      <c r="V157" s="53" t="s">
        <v>784</v>
      </c>
      <c r="W157" s="40" t="s">
        <v>143</v>
      </c>
      <c r="X157" s="56">
        <f>VLOOKUP(W157,'Charged Moves'!B$2:I$96,3,FALSE)</f>
        <v>90</v>
      </c>
      <c r="Y157" s="56">
        <f>IF(OR(VLOOKUP(W157,'Charged Moves'!B$2:C$96,2,FALSE)=H157,VLOOKUP(W157,'Charged Moves'!B$2:C$96,2,FALSE)=I157),1,0)</f>
        <v>1</v>
      </c>
      <c r="Z157" s="56">
        <f>VLOOKUP(W157,'Charged Moves'!B$2:I$96,8,FALSE)*100</f>
        <v>5</v>
      </c>
      <c r="AA157" s="56">
        <f>VLOOKUP(W157,'Charged Moves'!B$2:I$96,6,FALSE)</f>
        <v>3800</v>
      </c>
      <c r="AB157" s="56">
        <f>VLOOKUP(W157,'Charged Moves'!B$2:J$96,9,FALSE)</f>
        <v>100</v>
      </c>
      <c r="AC157" s="56" t="s">
        <v>867</v>
      </c>
      <c r="AD157" s="56" t="s">
        <v>656</v>
      </c>
      <c r="AE157" s="56" t="s">
        <v>868</v>
      </c>
      <c r="AF157" t="s">
        <v>658</v>
      </c>
      <c r="AG157" t="s">
        <v>869</v>
      </c>
    </row>
    <row r="158" spans="1:33" ht="14.25" customHeight="1" x14ac:dyDescent="0.15">
      <c r="A158" s="30">
        <v>677</v>
      </c>
      <c r="B158" s="30">
        <v>6</v>
      </c>
      <c r="C158" s="32">
        <v>0.77333333333333332</v>
      </c>
      <c r="D158" s="30">
        <v>6</v>
      </c>
      <c r="E158" s="34">
        <v>0.7471074380165289</v>
      </c>
      <c r="F158" s="41">
        <f>VLOOKUP(G158,'Species Data'!A$2:E$152,2,FALSE)</f>
        <v>112</v>
      </c>
      <c r="G158" s="41" t="s">
        <v>185</v>
      </c>
      <c r="H158" s="610" t="s">
        <v>255</v>
      </c>
      <c r="I158" s="662" t="s">
        <v>264</v>
      </c>
      <c r="J158" s="41">
        <f>VLOOKUP(G158,'Species Data'!A$2:E$152,3,FALSE)</f>
        <v>210</v>
      </c>
      <c r="K158" s="46">
        <f>VLOOKUP(G158,'Species Data'!A$2:E$152,4,FALSE)</f>
        <v>166</v>
      </c>
      <c r="L158" s="46">
        <f>VLOOKUP(G158,'Species Data'!A$2:E$152,5,FALSE)</f>
        <v>160</v>
      </c>
      <c r="M158" s="49">
        <f t="shared" si="0"/>
        <v>33600</v>
      </c>
      <c r="N158" s="51">
        <f t="shared" si="1"/>
        <v>0</v>
      </c>
      <c r="O158" s="51">
        <f t="shared" si="2"/>
        <v>0</v>
      </c>
      <c r="P158" s="40">
        <f t="shared" si="3"/>
        <v>3151344000</v>
      </c>
      <c r="Q158" s="40" t="s">
        <v>274</v>
      </c>
      <c r="R158" s="56">
        <f>VLOOKUP(Q158,'Basic Moves'!B$2:H$43,3,FALSE)</f>
        <v>15</v>
      </c>
      <c r="S158" s="56">
        <f>IF(OR(VLOOKUP(Q158,'Basic Moves'!B$2:C$43,2,FALSE)=H158,VLOOKUP(Q158,'Basic Moves'!B$2:C$43,2,FALSE)=I158),1,0)</f>
        <v>0</v>
      </c>
      <c r="T158" s="56">
        <f>VLOOKUP(Q158,'Basic Moves'!B$2:H$43,5,FALSE)</f>
        <v>1410</v>
      </c>
      <c r="U158" s="56">
        <f>VLOOKUP(Q158,'Basic Moves'!B$2:H$43,7,FALSE)</f>
        <v>12</v>
      </c>
      <c r="V158" s="53" t="s">
        <v>778</v>
      </c>
      <c r="W158" s="40" t="s">
        <v>285</v>
      </c>
      <c r="X158" s="56">
        <f>VLOOKUP(W158,'Charged Moves'!B$2:I$96,3,FALSE)</f>
        <v>80</v>
      </c>
      <c r="Y158" s="56">
        <f>IF(OR(VLOOKUP(W158,'Charged Moves'!B$2:C$96,2,FALSE)=H158,VLOOKUP(W158,'Charged Moves'!B$2:C$96,2,FALSE)=I158),1,0)</f>
        <v>0</v>
      </c>
      <c r="Z158" s="56">
        <f>VLOOKUP(W158,'Charged Moves'!B$2:I$96,8,FALSE)*100</f>
        <v>5</v>
      </c>
      <c r="AA158" s="56">
        <f>VLOOKUP(W158,'Charged Moves'!B$2:I$96,6,FALSE)</f>
        <v>3200</v>
      </c>
      <c r="AB158" s="56">
        <f>VLOOKUP(W158,'Charged Moves'!B$2:J$96,9,FALSE)</f>
        <v>100</v>
      </c>
      <c r="AC158" s="56" t="s">
        <v>813</v>
      </c>
      <c r="AD158" s="56" t="s">
        <v>870</v>
      </c>
      <c r="AE158" s="56" t="s">
        <v>871</v>
      </c>
      <c r="AF158" t="s">
        <v>872</v>
      </c>
      <c r="AG158" t="s">
        <v>873</v>
      </c>
    </row>
    <row r="159" spans="1:33" ht="14.25" customHeight="1" x14ac:dyDescent="0.15">
      <c r="A159" s="30">
        <v>422</v>
      </c>
      <c r="B159" s="30">
        <v>4</v>
      </c>
      <c r="C159" s="32">
        <v>0.89855072463768115</v>
      </c>
      <c r="D159" s="30">
        <v>4</v>
      </c>
      <c r="E159" s="34">
        <v>0.89015151515151514</v>
      </c>
      <c r="F159" s="41">
        <f>VLOOKUP(G159,'Species Data'!A$2:E$152,2,FALSE)</f>
        <v>73</v>
      </c>
      <c r="G159" s="41" t="s">
        <v>129</v>
      </c>
      <c r="H159" s="91" t="s">
        <v>210</v>
      </c>
      <c r="I159" s="362" t="s">
        <v>262</v>
      </c>
      <c r="J159" s="41">
        <f>VLOOKUP(G159,'Species Data'!A$2:E$152,3,FALSE)</f>
        <v>160</v>
      </c>
      <c r="K159" s="46">
        <f>VLOOKUP(G159,'Species Data'!A$2:E$152,4,FALSE)</f>
        <v>170</v>
      </c>
      <c r="L159" s="46">
        <f>VLOOKUP(G159,'Species Data'!A$2:E$152,5,FALSE)</f>
        <v>196</v>
      </c>
      <c r="M159" s="49">
        <f t="shared" si="0"/>
        <v>31360</v>
      </c>
      <c r="N159" s="51">
        <f t="shared" si="1"/>
        <v>0</v>
      </c>
      <c r="O159" s="51">
        <f t="shared" si="2"/>
        <v>0</v>
      </c>
      <c r="P159" s="40">
        <f t="shared" si="3"/>
        <v>3132080000</v>
      </c>
      <c r="Q159" s="40" t="s">
        <v>132</v>
      </c>
      <c r="R159" s="56">
        <f>VLOOKUP(Q159,'Basic Moves'!B$2:H$43,3,FALSE)</f>
        <v>10</v>
      </c>
      <c r="S159" s="56">
        <f>IF(OR(VLOOKUP(Q159,'Basic Moves'!B$2:C$43,2,FALSE)=H159,VLOOKUP(Q159,'Basic Moves'!B$2:C$43,2,FALSE)=I159),1,0)</f>
        <v>1</v>
      </c>
      <c r="T159" s="56">
        <f>VLOOKUP(Q159,'Basic Moves'!B$2:H$43,5,FALSE)</f>
        <v>1050</v>
      </c>
      <c r="U159" s="56">
        <f>VLOOKUP(Q159,'Basic Moves'!B$2:H$43,7,FALSE)</f>
        <v>10</v>
      </c>
      <c r="V159" s="53" t="s">
        <v>445</v>
      </c>
      <c r="W159" s="40" t="s">
        <v>143</v>
      </c>
      <c r="X159" s="56">
        <f>VLOOKUP(W159,'Charged Moves'!B$2:I$96,3,FALSE)</f>
        <v>90</v>
      </c>
      <c r="Y159" s="56">
        <f>IF(OR(VLOOKUP(W159,'Charged Moves'!B$2:C$96,2,FALSE)=H159,VLOOKUP(W159,'Charged Moves'!B$2:C$96,2,FALSE)=I159),1,0)</f>
        <v>1</v>
      </c>
      <c r="Z159" s="56">
        <f>VLOOKUP(W159,'Charged Moves'!B$2:I$96,8,FALSE)*100</f>
        <v>5</v>
      </c>
      <c r="AA159" s="56">
        <f>VLOOKUP(W159,'Charged Moves'!B$2:I$96,6,FALSE)</f>
        <v>3800</v>
      </c>
      <c r="AB159" s="56">
        <f>VLOOKUP(W159,'Charged Moves'!B$2:J$96,9,FALSE)</f>
        <v>100</v>
      </c>
      <c r="AC159" s="56" t="s">
        <v>394</v>
      </c>
      <c r="AD159" s="56" t="s">
        <v>545</v>
      </c>
      <c r="AE159" s="56" t="s">
        <v>619</v>
      </c>
      <c r="AF159" t="s">
        <v>547</v>
      </c>
      <c r="AG159" t="s">
        <v>874</v>
      </c>
    </row>
    <row r="160" spans="1:33" ht="14.25" customHeight="1" x14ac:dyDescent="0.15">
      <c r="A160" s="30">
        <v>847</v>
      </c>
      <c r="B160" s="30">
        <v>6</v>
      </c>
      <c r="C160" s="32">
        <v>0.71292775665399244</v>
      </c>
      <c r="D160" s="30">
        <v>1</v>
      </c>
      <c r="E160" s="34">
        <v>1</v>
      </c>
      <c r="F160" s="41">
        <f>VLOOKUP(G160,'Species Data'!A$2:E$152,2,FALSE)</f>
        <v>142</v>
      </c>
      <c r="G160" s="41" t="s">
        <v>218</v>
      </c>
      <c r="H160" s="662" t="s">
        <v>264</v>
      </c>
      <c r="I160" s="104" t="s">
        <v>227</v>
      </c>
      <c r="J160" s="41">
        <f>VLOOKUP(G160,'Species Data'!A$2:E$152,3,FALSE)</f>
        <v>160</v>
      </c>
      <c r="K160" s="46">
        <f>VLOOKUP(G160,'Species Data'!A$2:E$152,4,FALSE)</f>
        <v>182</v>
      </c>
      <c r="L160" s="46">
        <f>VLOOKUP(G160,'Species Data'!A$2:E$152,5,FALSE)</f>
        <v>162</v>
      </c>
      <c r="M160" s="49">
        <f t="shared" si="0"/>
        <v>25920</v>
      </c>
      <c r="N160" s="51">
        <f t="shared" si="1"/>
        <v>0</v>
      </c>
      <c r="O160" s="51">
        <f t="shared" si="2"/>
        <v>0</v>
      </c>
      <c r="P160" s="40">
        <f t="shared" si="3"/>
        <v>3131200800</v>
      </c>
      <c r="Q160" s="40" t="s">
        <v>139</v>
      </c>
      <c r="R160" s="56">
        <f>VLOOKUP(Q160,'Basic Moves'!B$2:H$43,3,FALSE)</f>
        <v>15</v>
      </c>
      <c r="S160" s="56">
        <f>IF(OR(VLOOKUP(Q160,'Basic Moves'!B$2:C$43,2,FALSE)=H160,VLOOKUP(Q160,'Basic Moves'!B$2:C$43,2,FALSE)=I160),1,0)</f>
        <v>0</v>
      </c>
      <c r="T160" s="56">
        <f>VLOOKUP(Q160,'Basic Moves'!B$2:H$43,5,FALSE)</f>
        <v>1330</v>
      </c>
      <c r="U160" s="56">
        <f>VLOOKUP(Q160,'Basic Moves'!B$2:H$43,7,FALSE)</f>
        <v>12</v>
      </c>
      <c r="V160" s="53" t="s">
        <v>376</v>
      </c>
      <c r="W160" s="40" t="s">
        <v>307</v>
      </c>
      <c r="X160" s="56">
        <f>VLOOKUP(W160,'Charged Moves'!B$2:I$96,3,FALSE)</f>
        <v>35</v>
      </c>
      <c r="Y160" s="56">
        <f>IF(OR(VLOOKUP(W160,'Charged Moves'!B$2:C$96,2,FALSE)=H160,VLOOKUP(W160,'Charged Moves'!B$2:C$96,2,FALSE)=I160),1,0)</f>
        <v>1</v>
      </c>
      <c r="Z160" s="56">
        <f>VLOOKUP(W160,'Charged Moves'!B$2:I$96,8,FALSE)*100</f>
        <v>5</v>
      </c>
      <c r="AA160" s="56">
        <f>VLOOKUP(W160,'Charged Moves'!B$2:I$96,6,FALSE)</f>
        <v>3600</v>
      </c>
      <c r="AB160" s="56">
        <f>VLOOKUP(W160,'Charged Moves'!B$2:J$96,9,FALSE)</f>
        <v>25</v>
      </c>
      <c r="AC160" s="56" t="s">
        <v>875</v>
      </c>
      <c r="AD160" s="56" t="s">
        <v>876</v>
      </c>
      <c r="AE160" s="56" t="s">
        <v>877</v>
      </c>
      <c r="AF160" t="s">
        <v>878</v>
      </c>
      <c r="AG160" t="s">
        <v>879</v>
      </c>
    </row>
    <row r="161" spans="1:33" ht="14.25" customHeight="1" x14ac:dyDescent="0.15">
      <c r="A161" s="30">
        <v>346</v>
      </c>
      <c r="B161" s="30">
        <v>6</v>
      </c>
      <c r="C161" s="32">
        <v>0.65753424657534243</v>
      </c>
      <c r="D161" s="30">
        <v>6</v>
      </c>
      <c r="E161" s="34">
        <v>0.64461538461538459</v>
      </c>
      <c r="F161" s="41">
        <f>VLOOKUP(G161,'Species Data'!A$2:E$152,2,FALSE)</f>
        <v>59</v>
      </c>
      <c r="G161" s="41" t="s">
        <v>76</v>
      </c>
      <c r="H161" s="263" t="s">
        <v>249</v>
      </c>
      <c r="I161" s="452"/>
      <c r="J161" s="41">
        <f>VLOOKUP(G161,'Species Data'!A$2:E$152,3,FALSE)</f>
        <v>180</v>
      </c>
      <c r="K161" s="46">
        <f>VLOOKUP(G161,'Species Data'!A$2:E$152,4,FALSE)</f>
        <v>230</v>
      </c>
      <c r="L161" s="46">
        <f>VLOOKUP(G161,'Species Data'!A$2:E$152,5,FALSE)</f>
        <v>180</v>
      </c>
      <c r="M161" s="49">
        <f t="shared" si="0"/>
        <v>32400</v>
      </c>
      <c r="N161" s="51">
        <f t="shared" si="1"/>
        <v>0</v>
      </c>
      <c r="O161" s="51">
        <f t="shared" si="2"/>
        <v>0</v>
      </c>
      <c r="P161" s="40">
        <f t="shared" si="3"/>
        <v>3122388000</v>
      </c>
      <c r="Q161" s="40" t="s">
        <v>102</v>
      </c>
      <c r="R161" s="56">
        <f>VLOOKUP(Q161,'Basic Moves'!B$2:H$43,3,FALSE)</f>
        <v>6</v>
      </c>
      <c r="S161" s="56">
        <f>IF(OR(VLOOKUP(Q161,'Basic Moves'!B$2:C$43,2,FALSE)=H161,VLOOKUP(Q161,'Basic Moves'!B$2:C$43,2,FALSE)=I161),1,0)</f>
        <v>0</v>
      </c>
      <c r="T161" s="56">
        <f>VLOOKUP(Q161,'Basic Moves'!B$2:H$43,5,FALSE)</f>
        <v>500</v>
      </c>
      <c r="U161" s="56">
        <f>VLOOKUP(Q161,'Basic Moves'!B$2:H$43,7,FALSE)</f>
        <v>7</v>
      </c>
      <c r="V161" s="53" t="s">
        <v>784</v>
      </c>
      <c r="W161" s="40" t="s">
        <v>228</v>
      </c>
      <c r="X161" s="56">
        <f>VLOOKUP(W161,'Charged Moves'!B$2:I$96,3,FALSE)</f>
        <v>35</v>
      </c>
      <c r="Y161" s="56">
        <f>IF(OR(VLOOKUP(W161,'Charged Moves'!B$2:C$96,2,FALSE)=H161,VLOOKUP(W161,'Charged Moves'!B$2:C$96,2,FALSE)=I161),1,0)</f>
        <v>0</v>
      </c>
      <c r="Z161" s="56">
        <f>VLOOKUP(W161,'Charged Moves'!B$2:I$96,8,FALSE)*100</f>
        <v>5</v>
      </c>
      <c r="AA161" s="56">
        <f>VLOOKUP(W161,'Charged Moves'!B$2:I$96,6,FALSE)</f>
        <v>3400</v>
      </c>
      <c r="AB161" s="56">
        <f>VLOOKUP(W161,'Charged Moves'!B$2:J$96,9,FALSE)</f>
        <v>25</v>
      </c>
      <c r="AC161" s="56" t="s">
        <v>880</v>
      </c>
      <c r="AD161" s="56" t="s">
        <v>881</v>
      </c>
      <c r="AE161" s="56" t="s">
        <v>882</v>
      </c>
      <c r="AF161" t="s">
        <v>883</v>
      </c>
      <c r="AG161" t="s">
        <v>884</v>
      </c>
    </row>
    <row r="162" spans="1:33" ht="14.25" customHeight="1" x14ac:dyDescent="0.15">
      <c r="A162" s="30">
        <v>810</v>
      </c>
      <c r="B162" s="30">
        <v>3</v>
      </c>
      <c r="C162" s="32">
        <v>0.921875</v>
      </c>
      <c r="D162" s="30">
        <v>3</v>
      </c>
      <c r="E162" s="34">
        <v>0.82568807339449546</v>
      </c>
      <c r="F162" s="41">
        <f>VLOOKUP(G162,'Species Data'!A$2:E$152,2,FALSE)</f>
        <v>136</v>
      </c>
      <c r="G162" s="41" t="s">
        <v>122</v>
      </c>
      <c r="H162" s="263" t="s">
        <v>249</v>
      </c>
      <c r="I162" s="452"/>
      <c r="J162" s="41">
        <f>VLOOKUP(G162,'Species Data'!A$2:E$152,3,FALSE)</f>
        <v>130</v>
      </c>
      <c r="K162" s="46">
        <f>VLOOKUP(G162,'Species Data'!A$2:E$152,4,FALSE)</f>
        <v>238</v>
      </c>
      <c r="L162" s="46">
        <f>VLOOKUP(G162,'Species Data'!A$2:E$152,5,FALSE)</f>
        <v>178</v>
      </c>
      <c r="M162" s="49">
        <f t="shared" si="0"/>
        <v>23140</v>
      </c>
      <c r="N162" s="51">
        <f t="shared" si="1"/>
        <v>0</v>
      </c>
      <c r="O162" s="51">
        <f t="shared" si="2"/>
        <v>0</v>
      </c>
      <c r="P162" s="40">
        <f t="shared" si="3"/>
        <v>3097867500</v>
      </c>
      <c r="Q162" s="40" t="s">
        <v>108</v>
      </c>
      <c r="R162" s="56">
        <f>VLOOKUP(Q162,'Basic Moves'!B$2:H$43,3,FALSE)</f>
        <v>10</v>
      </c>
      <c r="S162" s="56">
        <f>IF(OR(VLOOKUP(Q162,'Basic Moves'!B$2:C$43,2,FALSE)=H162,VLOOKUP(Q162,'Basic Moves'!B$2:C$43,2,FALSE)=I162),1,0)</f>
        <v>1</v>
      </c>
      <c r="T162" s="56">
        <f>VLOOKUP(Q162,'Basic Moves'!B$2:H$43,5,FALSE)</f>
        <v>1050</v>
      </c>
      <c r="U162" s="56">
        <f>VLOOKUP(Q162,'Basic Moves'!B$2:H$43,7,FALSE)</f>
        <v>10</v>
      </c>
      <c r="V162" s="53" t="s">
        <v>445</v>
      </c>
      <c r="W162" s="40" t="s">
        <v>180</v>
      </c>
      <c r="X162" s="56">
        <f>VLOOKUP(W162,'Charged Moves'!B$2:I$96,3,FALSE)</f>
        <v>80</v>
      </c>
      <c r="Y162" s="56">
        <f>IF(OR(VLOOKUP(W162,'Charged Moves'!B$2:C$96,2,FALSE)=H162,VLOOKUP(W162,'Charged Moves'!B$2:C$96,2,FALSE)=I162),1,0)</f>
        <v>1</v>
      </c>
      <c r="Z162" s="56">
        <f>VLOOKUP(W162,'Charged Moves'!B$2:I$96,8,FALSE)*100</f>
        <v>5</v>
      </c>
      <c r="AA162" s="56">
        <f>VLOOKUP(W162,'Charged Moves'!B$2:I$96,6,FALSE)</f>
        <v>3800</v>
      </c>
      <c r="AB162" s="56">
        <f>VLOOKUP(W162,'Charged Moves'!B$2:J$96,9,FALSE)</f>
        <v>100</v>
      </c>
      <c r="AC162" s="56" t="s">
        <v>544</v>
      </c>
      <c r="AD162" s="56" t="s">
        <v>545</v>
      </c>
      <c r="AE162" s="56" t="s">
        <v>546</v>
      </c>
      <c r="AF162" t="s">
        <v>547</v>
      </c>
      <c r="AG162" t="s">
        <v>548</v>
      </c>
    </row>
    <row r="163" spans="1:33" ht="14.25" customHeight="1" x14ac:dyDescent="0.15">
      <c r="A163" s="30">
        <v>516</v>
      </c>
      <c r="B163" s="30">
        <v>3</v>
      </c>
      <c r="C163" s="32">
        <v>0.78510638297872337</v>
      </c>
      <c r="D163" s="30">
        <v>5</v>
      </c>
      <c r="E163" s="34">
        <v>0.7779661016949152</v>
      </c>
      <c r="F163" s="41">
        <f>VLOOKUP(G163,'Species Data'!A$2:E$152,2,FALSE)</f>
        <v>87</v>
      </c>
      <c r="G163" s="41" t="s">
        <v>148</v>
      </c>
      <c r="H163" s="91" t="s">
        <v>210</v>
      </c>
      <c r="I163" s="92" t="s">
        <v>216</v>
      </c>
      <c r="J163" s="41">
        <f>VLOOKUP(G163,'Species Data'!A$2:E$152,3,FALSE)</f>
        <v>180</v>
      </c>
      <c r="K163" s="46">
        <f>VLOOKUP(G163,'Species Data'!A$2:E$152,4,FALSE)</f>
        <v>156</v>
      </c>
      <c r="L163" s="46">
        <f>VLOOKUP(G163,'Species Data'!A$2:E$152,5,FALSE)</f>
        <v>192</v>
      </c>
      <c r="M163" s="49">
        <f t="shared" si="0"/>
        <v>34560</v>
      </c>
      <c r="N163" s="51">
        <f t="shared" si="1"/>
        <v>0</v>
      </c>
      <c r="O163" s="51">
        <f t="shared" si="2"/>
        <v>0</v>
      </c>
      <c r="P163" s="40">
        <f t="shared" si="3"/>
        <v>3093292800</v>
      </c>
      <c r="Q163" s="40" t="s">
        <v>203</v>
      </c>
      <c r="R163" s="56">
        <f>VLOOKUP(Q163,'Basic Moves'!B$2:H$43,3,FALSE)</f>
        <v>9</v>
      </c>
      <c r="S163" s="56">
        <f>IF(OR(VLOOKUP(Q163,'Basic Moves'!B$2:C$43,2,FALSE)=H163,VLOOKUP(Q163,'Basic Moves'!B$2:C$43,2,FALSE)=I163),1,0)</f>
        <v>1</v>
      </c>
      <c r="T163" s="56">
        <f>VLOOKUP(Q163,'Basic Moves'!B$2:H$43,5,FALSE)</f>
        <v>810</v>
      </c>
      <c r="U163" s="56">
        <f>VLOOKUP(Q163,'Basic Moves'!B$2:H$43,7,FALSE)</f>
        <v>7</v>
      </c>
      <c r="V163" s="53" t="s">
        <v>417</v>
      </c>
      <c r="W163" s="40" t="s">
        <v>304</v>
      </c>
      <c r="X163" s="56">
        <f>VLOOKUP(W163,'Charged Moves'!B$2:I$96,3,FALSE)</f>
        <v>25</v>
      </c>
      <c r="Y163" s="56">
        <f>IF(OR(VLOOKUP(W163,'Charged Moves'!B$2:C$96,2,FALSE)=H163,VLOOKUP(W163,'Charged Moves'!B$2:C$96,2,FALSE)=I163),1,0)</f>
        <v>1</v>
      </c>
      <c r="Z163" s="56">
        <f>VLOOKUP(W163,'Charged Moves'!B$2:I$96,8,FALSE)*100</f>
        <v>5</v>
      </c>
      <c r="AA163" s="56">
        <f>VLOOKUP(W163,'Charged Moves'!B$2:I$96,6,FALSE)</f>
        <v>2350</v>
      </c>
      <c r="AB163" s="56">
        <f>VLOOKUP(W163,'Charged Moves'!B$2:J$96,9,FALSE)</f>
        <v>20</v>
      </c>
      <c r="AC163" s="56" t="s">
        <v>585</v>
      </c>
      <c r="AD163" s="56" t="s">
        <v>885</v>
      </c>
      <c r="AE163" s="56" t="s">
        <v>465</v>
      </c>
      <c r="AF163" t="s">
        <v>886</v>
      </c>
      <c r="AG163" t="s">
        <v>887</v>
      </c>
    </row>
    <row r="164" spans="1:33" ht="14.25" customHeight="1" x14ac:dyDescent="0.15">
      <c r="A164" s="30">
        <v>831</v>
      </c>
      <c r="B164" s="30">
        <v>2</v>
      </c>
      <c r="C164" s="32">
        <v>0.85391766268260294</v>
      </c>
      <c r="D164" s="30">
        <v>4</v>
      </c>
      <c r="E164" s="34">
        <v>0.7168141592920354</v>
      </c>
      <c r="F164" s="41">
        <f>VLOOKUP(G164,'Species Data'!A$2:E$152,2,FALSE)</f>
        <v>139</v>
      </c>
      <c r="G164" s="41" t="s">
        <v>214</v>
      </c>
      <c r="H164" s="662" t="s">
        <v>264</v>
      </c>
      <c r="I164" s="91" t="s">
        <v>210</v>
      </c>
      <c r="J164" s="41">
        <f>VLOOKUP(G164,'Species Data'!A$2:E$152,3,FALSE)</f>
        <v>140</v>
      </c>
      <c r="K164" s="46">
        <f>VLOOKUP(G164,'Species Data'!A$2:E$152,4,FALSE)</f>
        <v>180</v>
      </c>
      <c r="L164" s="46">
        <f>VLOOKUP(G164,'Species Data'!A$2:E$152,5,FALSE)</f>
        <v>202</v>
      </c>
      <c r="M164" s="49">
        <f t="shared" si="0"/>
        <v>28280</v>
      </c>
      <c r="N164" s="51">
        <f t="shared" si="1"/>
        <v>0</v>
      </c>
      <c r="O164" s="51">
        <f t="shared" si="2"/>
        <v>0</v>
      </c>
      <c r="P164" s="40">
        <f t="shared" si="3"/>
        <v>3092418000</v>
      </c>
      <c r="Q164" s="40" t="s">
        <v>142</v>
      </c>
      <c r="R164" s="56">
        <f>VLOOKUP(Q164,'Basic Moves'!B$2:H$43,3,FALSE)</f>
        <v>6</v>
      </c>
      <c r="S164" s="56">
        <f>IF(OR(VLOOKUP(Q164,'Basic Moves'!B$2:C$43,2,FALSE)=H164,VLOOKUP(Q164,'Basic Moves'!B$2:C$43,2,FALSE)=I164),1,0)</f>
        <v>1</v>
      </c>
      <c r="T164" s="56">
        <f>VLOOKUP(Q164,'Basic Moves'!B$2:H$43,5,FALSE)</f>
        <v>500</v>
      </c>
      <c r="U164" s="56">
        <f>VLOOKUP(Q164,'Basic Moves'!B$2:H$43,7,FALSE)</f>
        <v>7</v>
      </c>
      <c r="V164" s="53" t="s">
        <v>367</v>
      </c>
      <c r="W164" s="40" t="s">
        <v>309</v>
      </c>
      <c r="X164" s="56">
        <f>VLOOKUP(W164,'Charged Moves'!B$2:I$96,3,FALSE)</f>
        <v>50</v>
      </c>
      <c r="Y164" s="56">
        <f>IF(OR(VLOOKUP(W164,'Charged Moves'!B$2:C$96,2,FALSE)=H164,VLOOKUP(W164,'Charged Moves'!B$2:C$96,2,FALSE)=I164),1,0)</f>
        <v>1</v>
      </c>
      <c r="Z164" s="56">
        <f>VLOOKUP(W164,'Charged Moves'!B$2:I$96,8,FALSE)*100</f>
        <v>5</v>
      </c>
      <c r="AA164" s="56">
        <f>VLOOKUP(W164,'Charged Moves'!B$2:I$96,6,FALSE)</f>
        <v>3200</v>
      </c>
      <c r="AB164" s="56">
        <f>VLOOKUP(W164,'Charged Moves'!B$2:J$96,9,FALSE)</f>
        <v>33</v>
      </c>
      <c r="AC164" s="56" t="s">
        <v>888</v>
      </c>
      <c r="AD164" s="56" t="s">
        <v>889</v>
      </c>
      <c r="AE164" s="56" t="s">
        <v>890</v>
      </c>
      <c r="AF164" t="s">
        <v>891</v>
      </c>
      <c r="AG164" t="s">
        <v>892</v>
      </c>
    </row>
    <row r="165" spans="1:33" ht="14.25" customHeight="1" x14ac:dyDescent="0.15">
      <c r="A165" s="30">
        <v>771</v>
      </c>
      <c r="B165" s="30">
        <v>2</v>
      </c>
      <c r="C165" s="32">
        <v>0.98207547169811316</v>
      </c>
      <c r="D165" s="30">
        <v>1</v>
      </c>
      <c r="E165" s="34">
        <v>1</v>
      </c>
      <c r="F165" s="41">
        <f>VLOOKUP(G165,'Species Data'!A$2:E$152,2,FALSE)</f>
        <v>127</v>
      </c>
      <c r="G165" s="41" t="s">
        <v>199</v>
      </c>
      <c r="H165" s="787" t="s">
        <v>241</v>
      </c>
      <c r="I165" s="790"/>
      <c r="J165" s="41">
        <f>VLOOKUP(G165,'Species Data'!A$2:E$152,3,FALSE)</f>
        <v>130</v>
      </c>
      <c r="K165" s="46">
        <f>VLOOKUP(G165,'Species Data'!A$2:E$152,4,FALSE)</f>
        <v>184</v>
      </c>
      <c r="L165" s="46">
        <f>VLOOKUP(G165,'Species Data'!A$2:E$152,5,FALSE)</f>
        <v>186</v>
      </c>
      <c r="M165" s="49">
        <f t="shared" si="0"/>
        <v>24180</v>
      </c>
      <c r="N165" s="51">
        <f t="shared" si="1"/>
        <v>0</v>
      </c>
      <c r="O165" s="51">
        <f t="shared" si="2"/>
        <v>0</v>
      </c>
      <c r="P165" s="40">
        <f t="shared" si="3"/>
        <v>3092138400</v>
      </c>
      <c r="Q165" s="40" t="s">
        <v>274</v>
      </c>
      <c r="R165" s="56">
        <f>VLOOKUP(Q165,'Basic Moves'!B$2:H$43,3,FALSE)</f>
        <v>15</v>
      </c>
      <c r="S165" s="56">
        <f>IF(OR(VLOOKUP(Q165,'Basic Moves'!B$2:C$43,2,FALSE)=H165,VLOOKUP(Q165,'Basic Moves'!B$2:C$43,2,FALSE)=I165),1,0)</f>
        <v>0</v>
      </c>
      <c r="T165" s="56">
        <f>VLOOKUP(Q165,'Basic Moves'!B$2:H$43,5,FALSE)</f>
        <v>1410</v>
      </c>
      <c r="U165" s="56">
        <f>VLOOKUP(Q165,'Basic Moves'!B$2:H$43,7,FALSE)</f>
        <v>12</v>
      </c>
      <c r="V165" s="53" t="s">
        <v>778</v>
      </c>
      <c r="W165" s="40" t="s">
        <v>330</v>
      </c>
      <c r="X165" s="56">
        <f>VLOOKUP(W165,'Charged Moves'!B$2:I$96,3,FALSE)</f>
        <v>35</v>
      </c>
      <c r="Y165" s="56">
        <f>IF(OR(VLOOKUP(W165,'Charged Moves'!B$2:C$96,2,FALSE)=H165,VLOOKUP(W165,'Charged Moves'!B$2:C$96,2,FALSE)=I165),1,0)</f>
        <v>1</v>
      </c>
      <c r="Z165" s="56">
        <f>VLOOKUP(W165,'Charged Moves'!B$2:I$96,8,FALSE)*100</f>
        <v>5</v>
      </c>
      <c r="AA165" s="56">
        <f>VLOOKUP(W165,'Charged Moves'!B$2:I$96,6,FALSE)</f>
        <v>2100</v>
      </c>
      <c r="AB165" s="56">
        <f>VLOOKUP(W165,'Charged Moves'!B$2:J$96,9,FALSE)</f>
        <v>33</v>
      </c>
      <c r="AC165" s="56" t="s">
        <v>893</v>
      </c>
      <c r="AD165" s="56" t="s">
        <v>894</v>
      </c>
      <c r="AE165" s="56" t="s">
        <v>895</v>
      </c>
      <c r="AF165" t="s">
        <v>896</v>
      </c>
      <c r="AG165" t="s">
        <v>519</v>
      </c>
    </row>
    <row r="166" spans="1:33" ht="14.25" customHeight="1" x14ac:dyDescent="0.15">
      <c r="A166" s="30">
        <v>750</v>
      </c>
      <c r="B166" s="30">
        <v>3</v>
      </c>
      <c r="C166" s="32">
        <v>0.87223587223587229</v>
      </c>
      <c r="D166" s="30">
        <v>2</v>
      </c>
      <c r="E166" s="34">
        <v>0.87010954616588421</v>
      </c>
      <c r="F166" s="41">
        <f>VLOOKUP(G166,'Species Data'!A$2:E$152,2,FALSE)</f>
        <v>123</v>
      </c>
      <c r="G166" s="41" t="s">
        <v>195</v>
      </c>
      <c r="H166" s="787" t="s">
        <v>241</v>
      </c>
      <c r="I166" s="104" t="s">
        <v>227</v>
      </c>
      <c r="J166" s="41">
        <f>VLOOKUP(G166,'Species Data'!A$2:E$152,3,FALSE)</f>
        <v>140</v>
      </c>
      <c r="K166" s="46">
        <f>VLOOKUP(G166,'Species Data'!A$2:E$152,4,FALSE)</f>
        <v>176</v>
      </c>
      <c r="L166" s="46">
        <f>VLOOKUP(G166,'Species Data'!A$2:E$152,5,FALSE)</f>
        <v>180</v>
      </c>
      <c r="M166" s="49">
        <f t="shared" si="0"/>
        <v>25200</v>
      </c>
      <c r="N166" s="51">
        <f t="shared" si="1"/>
        <v>0</v>
      </c>
      <c r="O166" s="51">
        <f t="shared" si="2"/>
        <v>0</v>
      </c>
      <c r="P166" s="40">
        <f t="shared" si="3"/>
        <v>3082464000</v>
      </c>
      <c r="Q166" s="40" t="s">
        <v>139</v>
      </c>
      <c r="R166" s="56">
        <f>VLOOKUP(Q166,'Basic Moves'!B$2:H$43,3,FALSE)</f>
        <v>15</v>
      </c>
      <c r="S166" s="56">
        <f>IF(OR(VLOOKUP(Q166,'Basic Moves'!B$2:C$43,2,FALSE)=H166,VLOOKUP(Q166,'Basic Moves'!B$2:C$43,2,FALSE)=I166),1,0)</f>
        <v>0</v>
      </c>
      <c r="T166" s="56">
        <f>VLOOKUP(Q166,'Basic Moves'!B$2:H$43,5,FALSE)</f>
        <v>1330</v>
      </c>
      <c r="U166" s="56">
        <f>VLOOKUP(Q166,'Basic Moves'!B$2:H$43,7,FALSE)</f>
        <v>12</v>
      </c>
      <c r="V166" s="53" t="s">
        <v>376</v>
      </c>
      <c r="W166" s="40" t="s">
        <v>330</v>
      </c>
      <c r="X166" s="56">
        <f>VLOOKUP(W166,'Charged Moves'!B$2:I$96,3,FALSE)</f>
        <v>35</v>
      </c>
      <c r="Y166" s="56">
        <f>IF(OR(VLOOKUP(W166,'Charged Moves'!B$2:C$96,2,FALSE)=H166,VLOOKUP(W166,'Charged Moves'!B$2:C$96,2,FALSE)=I166),1,0)</f>
        <v>1</v>
      </c>
      <c r="Z166" s="56">
        <f>VLOOKUP(W166,'Charged Moves'!B$2:I$96,8,FALSE)*100</f>
        <v>5</v>
      </c>
      <c r="AA166" s="56">
        <f>VLOOKUP(W166,'Charged Moves'!B$2:I$96,6,FALSE)</f>
        <v>2100</v>
      </c>
      <c r="AB166" s="56">
        <f>VLOOKUP(W166,'Charged Moves'!B$2:J$96,9,FALSE)</f>
        <v>33</v>
      </c>
      <c r="AC166" s="56" t="s">
        <v>893</v>
      </c>
      <c r="AD166" s="56" t="s">
        <v>897</v>
      </c>
      <c r="AE166" s="56" t="s">
        <v>370</v>
      </c>
      <c r="AF166" t="s">
        <v>898</v>
      </c>
      <c r="AG166" t="s">
        <v>519</v>
      </c>
    </row>
    <row r="167" spans="1:33" ht="14.25" customHeight="1" x14ac:dyDescent="0.15">
      <c r="A167" s="30">
        <v>221</v>
      </c>
      <c r="B167" s="30">
        <v>4</v>
      </c>
      <c r="C167" s="32">
        <v>0.79399141630901282</v>
      </c>
      <c r="D167" s="30">
        <v>4</v>
      </c>
      <c r="E167" s="34">
        <v>0.88053740014524329</v>
      </c>
      <c r="F167" s="41">
        <f>VLOOKUP(G167,'Species Data'!A$2:E$152,2,FALSE)</f>
        <v>40</v>
      </c>
      <c r="G167" s="41" t="s">
        <v>88</v>
      </c>
      <c r="H167" s="170" t="s">
        <v>257</v>
      </c>
      <c r="I167" s="705" t="s">
        <v>320</v>
      </c>
      <c r="J167" s="41">
        <f>VLOOKUP(G167,'Species Data'!A$2:E$152,3,FALSE)</f>
        <v>280</v>
      </c>
      <c r="K167" s="46">
        <f>VLOOKUP(G167,'Species Data'!A$2:E$152,4,FALSE)</f>
        <v>168</v>
      </c>
      <c r="L167" s="46">
        <f>VLOOKUP(G167,'Species Data'!A$2:E$152,5,FALSE)</f>
        <v>108</v>
      </c>
      <c r="M167" s="49">
        <f t="shared" si="0"/>
        <v>30240</v>
      </c>
      <c r="N167" s="51">
        <f t="shared" si="1"/>
        <v>0</v>
      </c>
      <c r="O167" s="51">
        <f t="shared" si="2"/>
        <v>0</v>
      </c>
      <c r="P167" s="40">
        <f t="shared" si="3"/>
        <v>3079944000</v>
      </c>
      <c r="Q167" s="40" t="s">
        <v>156</v>
      </c>
      <c r="R167" s="56">
        <f>VLOOKUP(Q167,'Basic Moves'!B$2:H$43,3,FALSE)</f>
        <v>7</v>
      </c>
      <c r="S167" s="56">
        <f>IF(OR(VLOOKUP(Q167,'Basic Moves'!B$2:C$43,2,FALSE)=H167,VLOOKUP(Q167,'Basic Moves'!B$2:C$43,2,FALSE)=I167),1,0)</f>
        <v>1</v>
      </c>
      <c r="T167" s="56">
        <f>VLOOKUP(Q167,'Basic Moves'!B$2:H$43,5,FALSE)</f>
        <v>540</v>
      </c>
      <c r="U167" s="56">
        <f>VLOOKUP(Q167,'Basic Moves'!B$2:H$43,7,FALSE)</f>
        <v>7</v>
      </c>
      <c r="V167" s="53" t="s">
        <v>495</v>
      </c>
      <c r="W167" s="40" t="s">
        <v>322</v>
      </c>
      <c r="X167" s="56">
        <f>VLOOKUP(W167,'Charged Moves'!B$2:I$96,3,FALSE)</f>
        <v>55</v>
      </c>
      <c r="Y167" s="56">
        <f>IF(OR(VLOOKUP(W167,'Charged Moves'!B$2:C$96,2,FALSE)=H167,VLOOKUP(W167,'Charged Moves'!B$2:C$96,2,FALSE)=I167),1,0)</f>
        <v>1</v>
      </c>
      <c r="Z167" s="56">
        <f>VLOOKUP(W167,'Charged Moves'!B$2:I$96,8,FALSE)*100</f>
        <v>5</v>
      </c>
      <c r="AA167" s="56">
        <f>VLOOKUP(W167,'Charged Moves'!B$2:I$96,6,FALSE)</f>
        <v>4200</v>
      </c>
      <c r="AB167" s="56">
        <f>VLOOKUP(W167,'Charged Moves'!B$2:J$96,9,FALSE)</f>
        <v>33</v>
      </c>
      <c r="AC167" s="56" t="s">
        <v>899</v>
      </c>
      <c r="AD167" s="56" t="s">
        <v>838</v>
      </c>
      <c r="AE167" s="56" t="s">
        <v>900</v>
      </c>
      <c r="AF167" t="s">
        <v>840</v>
      </c>
      <c r="AG167" t="s">
        <v>901</v>
      </c>
    </row>
    <row r="168" spans="1:33" ht="14.25" customHeight="1" x14ac:dyDescent="0.15">
      <c r="A168" s="30">
        <v>222</v>
      </c>
      <c r="B168" s="30">
        <v>1</v>
      </c>
      <c r="C168" s="32">
        <v>1</v>
      </c>
      <c r="D168" s="30">
        <v>4</v>
      </c>
      <c r="E168" s="34">
        <v>0.88053740014524329</v>
      </c>
      <c r="F168" s="41">
        <f>VLOOKUP(G168,'Species Data'!A$2:E$152,2,FALSE)</f>
        <v>40</v>
      </c>
      <c r="G168" s="41" t="s">
        <v>88</v>
      </c>
      <c r="H168" s="170" t="s">
        <v>257</v>
      </c>
      <c r="I168" s="705" t="s">
        <v>320</v>
      </c>
      <c r="J168" s="41">
        <f>VLOOKUP(G168,'Species Data'!A$2:E$152,3,FALSE)</f>
        <v>280</v>
      </c>
      <c r="K168" s="46">
        <f>VLOOKUP(G168,'Species Data'!A$2:E$152,4,FALSE)</f>
        <v>168</v>
      </c>
      <c r="L168" s="46">
        <f>VLOOKUP(G168,'Species Data'!A$2:E$152,5,FALSE)</f>
        <v>108</v>
      </c>
      <c r="M168" s="49">
        <f t="shared" si="0"/>
        <v>30240</v>
      </c>
      <c r="N168" s="51">
        <f t="shared" si="1"/>
        <v>0</v>
      </c>
      <c r="O168" s="51">
        <f t="shared" si="2"/>
        <v>0</v>
      </c>
      <c r="P168" s="40">
        <f t="shared" si="3"/>
        <v>3079944000</v>
      </c>
      <c r="Q168" s="40" t="s">
        <v>156</v>
      </c>
      <c r="R168" s="56">
        <f>VLOOKUP(Q168,'Basic Moves'!B$2:H$43,3,FALSE)</f>
        <v>7</v>
      </c>
      <c r="S168" s="56">
        <f>IF(OR(VLOOKUP(Q168,'Basic Moves'!B$2:C$43,2,FALSE)=H168,VLOOKUP(Q168,'Basic Moves'!B$2:C$43,2,FALSE)=I168),1,0)</f>
        <v>1</v>
      </c>
      <c r="T168" s="56">
        <f>VLOOKUP(Q168,'Basic Moves'!B$2:H$43,5,FALSE)</f>
        <v>540</v>
      </c>
      <c r="U168" s="56">
        <f>VLOOKUP(Q168,'Basic Moves'!B$2:H$43,7,FALSE)</f>
        <v>7</v>
      </c>
      <c r="V168" s="53" t="s">
        <v>495</v>
      </c>
      <c r="W168" s="40" t="s">
        <v>54</v>
      </c>
      <c r="X168" s="56">
        <f>VLOOKUP(W168,'Charged Moves'!B$2:I$96,3,FALSE)</f>
        <v>120</v>
      </c>
      <c r="Y168" s="56">
        <f>IF(OR(VLOOKUP(W168,'Charged Moves'!B$2:C$96,2,FALSE)=H168,VLOOKUP(W168,'Charged Moves'!B$2:C$96,2,FALSE)=I168),1,0)</f>
        <v>1</v>
      </c>
      <c r="Z168" s="56">
        <f>VLOOKUP(W168,'Charged Moves'!B$2:I$96,8,FALSE)*100</f>
        <v>5</v>
      </c>
      <c r="AA168" s="56">
        <f>VLOOKUP(W168,'Charged Moves'!B$2:I$96,6,FALSE)</f>
        <v>5000</v>
      </c>
      <c r="AB168" s="56">
        <f>VLOOKUP(W168,'Charged Moves'!B$2:J$96,9,FALSE)</f>
        <v>100</v>
      </c>
      <c r="AC168" s="56" t="s">
        <v>745</v>
      </c>
      <c r="AD168" s="56" t="s">
        <v>562</v>
      </c>
      <c r="AE168" s="56" t="s">
        <v>902</v>
      </c>
      <c r="AF168" t="s">
        <v>564</v>
      </c>
      <c r="AG168" t="s">
        <v>901</v>
      </c>
    </row>
    <row r="169" spans="1:33" ht="14.25" customHeight="1" x14ac:dyDescent="0.15">
      <c r="A169" s="30">
        <v>396</v>
      </c>
      <c r="B169" s="30">
        <v>4</v>
      </c>
      <c r="C169" s="32">
        <v>0.88439306358381498</v>
      </c>
      <c r="D169" s="30">
        <v>2</v>
      </c>
      <c r="E169" s="34">
        <v>0.93658536585365859</v>
      </c>
      <c r="F169" s="41">
        <f>VLOOKUP(G169,'Species Data'!A$2:E$152,2,FALSE)</f>
        <v>68</v>
      </c>
      <c r="G169" s="41" t="s">
        <v>124</v>
      </c>
      <c r="H169" s="142" t="s">
        <v>247</v>
      </c>
      <c r="I169" s="788"/>
      <c r="J169" s="41">
        <f>VLOOKUP(G169,'Species Data'!A$2:E$152,3,FALSE)</f>
        <v>180</v>
      </c>
      <c r="K169" s="46">
        <f>VLOOKUP(G169,'Species Data'!A$2:E$152,4,FALSE)</f>
        <v>198</v>
      </c>
      <c r="L169" s="46">
        <f>VLOOKUP(G169,'Species Data'!A$2:E$152,5,FALSE)</f>
        <v>180</v>
      </c>
      <c r="M169" s="49">
        <f t="shared" si="0"/>
        <v>32400</v>
      </c>
      <c r="N169" s="51">
        <f t="shared" si="1"/>
        <v>0</v>
      </c>
      <c r="O169" s="51">
        <f t="shared" si="2"/>
        <v>0</v>
      </c>
      <c r="P169" s="40">
        <f t="shared" si="3"/>
        <v>3079296000</v>
      </c>
      <c r="Q169" s="40" t="s">
        <v>248</v>
      </c>
      <c r="R169" s="56">
        <f>VLOOKUP(Q169,'Basic Moves'!B$2:H$43,3,FALSE)</f>
        <v>6</v>
      </c>
      <c r="S169" s="56">
        <f>IF(OR(VLOOKUP(Q169,'Basic Moves'!B$2:C$43,2,FALSE)=H169,VLOOKUP(Q169,'Basic Moves'!B$2:C$43,2,FALSE)=I169),1,0)</f>
        <v>1</v>
      </c>
      <c r="T169" s="56">
        <f>VLOOKUP(Q169,'Basic Moves'!B$2:H$43,5,FALSE)</f>
        <v>800</v>
      </c>
      <c r="U169" s="56">
        <f>VLOOKUP(Q169,'Basic Moves'!B$2:H$43,7,FALSE)</f>
        <v>8</v>
      </c>
      <c r="V169" s="53" t="s">
        <v>843</v>
      </c>
      <c r="W169" s="40" t="s">
        <v>302</v>
      </c>
      <c r="X169" s="56">
        <f>VLOOKUP(W169,'Charged Moves'!B$2:I$96,3,FALSE)</f>
        <v>30</v>
      </c>
      <c r="Y169" s="56">
        <f>IF(OR(VLOOKUP(W169,'Charged Moves'!B$2:C$96,2,FALSE)=H169,VLOOKUP(W169,'Charged Moves'!B$2:C$96,2,FALSE)=I169),1,0)</f>
        <v>1</v>
      </c>
      <c r="Z169" s="56">
        <f>VLOOKUP(W169,'Charged Moves'!B$2:I$96,8,FALSE)*100</f>
        <v>5</v>
      </c>
      <c r="AA169" s="56">
        <f>VLOOKUP(W169,'Charged Moves'!B$2:I$96,6,FALSE)</f>
        <v>2100</v>
      </c>
      <c r="AB169" s="56">
        <f>VLOOKUP(W169,'Charged Moves'!B$2:J$96,9,FALSE)</f>
        <v>33</v>
      </c>
      <c r="AC169" s="56" t="s">
        <v>903</v>
      </c>
      <c r="AD169" s="56" t="s">
        <v>904</v>
      </c>
      <c r="AE169" s="56" t="s">
        <v>624</v>
      </c>
      <c r="AF169" t="s">
        <v>905</v>
      </c>
      <c r="AG169" t="s">
        <v>906</v>
      </c>
    </row>
    <row r="170" spans="1:33" ht="14.25" customHeight="1" x14ac:dyDescent="0.15">
      <c r="A170" s="30">
        <v>35</v>
      </c>
      <c r="B170" s="30">
        <v>4</v>
      </c>
      <c r="C170" s="32">
        <v>0.85109289617486339</v>
      </c>
      <c r="D170" s="30">
        <v>6</v>
      </c>
      <c r="E170" s="34">
        <v>0.75045871559633026</v>
      </c>
      <c r="F170" s="41">
        <f>VLOOKUP(G170,'Species Data'!A$2:E$152,2,FALSE)</f>
        <v>6</v>
      </c>
      <c r="G170" s="41" t="s">
        <v>39</v>
      </c>
      <c r="H170" s="263" t="s">
        <v>249</v>
      </c>
      <c r="I170" s="104" t="s">
        <v>227</v>
      </c>
      <c r="J170" s="41">
        <f>VLOOKUP(G170,'Species Data'!A$2:E$152,3,FALSE)</f>
        <v>156</v>
      </c>
      <c r="K170" s="46">
        <f>VLOOKUP(G170,'Species Data'!A$2:E$152,4,FALSE)</f>
        <v>212</v>
      </c>
      <c r="L170" s="46">
        <f>VLOOKUP(G170,'Species Data'!A$2:E$152,5,FALSE)</f>
        <v>182</v>
      </c>
      <c r="M170" s="49">
        <f t="shared" si="0"/>
        <v>28392</v>
      </c>
      <c r="N170" s="51">
        <f t="shared" si="1"/>
        <v>0</v>
      </c>
      <c r="O170" s="51">
        <f t="shared" si="2"/>
        <v>0</v>
      </c>
      <c r="P170" s="40">
        <f t="shared" si="3"/>
        <v>3077266920</v>
      </c>
      <c r="Q170" s="40" t="s">
        <v>105</v>
      </c>
      <c r="R170" s="56">
        <f>VLOOKUP(Q170,'Basic Moves'!B$2:H$43,3,FALSE)</f>
        <v>9</v>
      </c>
      <c r="S170" s="56">
        <f>IF(OR(VLOOKUP(Q170,'Basic Moves'!B$2:C$43,2,FALSE)=H170,VLOOKUP(Q170,'Basic Moves'!B$2:C$43,2,FALSE)=I170),1,0)</f>
        <v>1</v>
      </c>
      <c r="T170" s="56">
        <f>VLOOKUP(Q170,'Basic Moves'!B$2:H$43,5,FALSE)</f>
        <v>750</v>
      </c>
      <c r="U170" s="56">
        <f>VLOOKUP(Q170,'Basic Moves'!B$2:H$43,7,FALSE)</f>
        <v>7</v>
      </c>
      <c r="V170" s="53" t="s">
        <v>728</v>
      </c>
      <c r="W170" s="40" t="s">
        <v>66</v>
      </c>
      <c r="X170" s="56">
        <f>VLOOKUP(W170,'Charged Moves'!B$2:I$96,3,FALSE)</f>
        <v>35</v>
      </c>
      <c r="Y170" s="56">
        <f>IF(OR(VLOOKUP(W170,'Charged Moves'!B$2:C$96,2,FALSE)=H170,VLOOKUP(W170,'Charged Moves'!B$2:C$96,2,FALSE)=I170),1,0)</f>
        <v>0</v>
      </c>
      <c r="Z170" s="56">
        <f>VLOOKUP(W170,'Charged Moves'!B$2:I$96,8,FALSE)*100</f>
        <v>25</v>
      </c>
      <c r="AA170" s="56">
        <f>VLOOKUP(W170,'Charged Moves'!B$2:I$96,6,FALSE)</f>
        <v>1500</v>
      </c>
      <c r="AB170" s="56">
        <f>VLOOKUP(W170,'Charged Moves'!B$2:J$96,9,FALSE)</f>
        <v>50</v>
      </c>
      <c r="AC170" s="56" t="s">
        <v>907</v>
      </c>
      <c r="AD170" s="56" t="s">
        <v>908</v>
      </c>
      <c r="AE170" s="56" t="s">
        <v>909</v>
      </c>
      <c r="AF170" t="s">
        <v>910</v>
      </c>
      <c r="AG170" t="s">
        <v>911</v>
      </c>
    </row>
    <row r="171" spans="1:33" ht="14.25" customHeight="1" x14ac:dyDescent="0.15">
      <c r="A171" s="30">
        <v>256</v>
      </c>
      <c r="B171" s="30">
        <v>6</v>
      </c>
      <c r="C171" s="32">
        <v>0.8</v>
      </c>
      <c r="D171" s="30">
        <v>6</v>
      </c>
      <c r="E171" s="34">
        <v>0.63582089552238807</v>
      </c>
      <c r="F171" s="41">
        <f>VLOOKUP(G171,'Species Data'!A$2:E$152,2,FALSE)</f>
        <v>45</v>
      </c>
      <c r="G171" s="41" t="s">
        <v>95</v>
      </c>
      <c r="H171" s="252" t="s">
        <v>253</v>
      </c>
      <c r="I171" s="362" t="s">
        <v>262</v>
      </c>
      <c r="J171" s="41">
        <f>VLOOKUP(G171,'Species Data'!A$2:E$152,3,FALSE)</f>
        <v>150</v>
      </c>
      <c r="K171" s="46">
        <f>VLOOKUP(G171,'Species Data'!A$2:E$152,4,FALSE)</f>
        <v>202</v>
      </c>
      <c r="L171" s="46">
        <f>VLOOKUP(G171,'Species Data'!A$2:E$152,5,FALSE)</f>
        <v>190</v>
      </c>
      <c r="M171" s="49">
        <f t="shared" si="0"/>
        <v>28500</v>
      </c>
      <c r="N171" s="51">
        <f t="shared" si="1"/>
        <v>0</v>
      </c>
      <c r="O171" s="51">
        <f t="shared" si="2"/>
        <v>0</v>
      </c>
      <c r="P171" s="40">
        <f t="shared" si="3"/>
        <v>3065602500</v>
      </c>
      <c r="Q171" s="40" t="s">
        <v>132</v>
      </c>
      <c r="R171" s="56">
        <f>VLOOKUP(Q171,'Basic Moves'!B$2:H$43,3,FALSE)</f>
        <v>10</v>
      </c>
      <c r="S171" s="56">
        <f>IF(OR(VLOOKUP(Q171,'Basic Moves'!B$2:C$43,2,FALSE)=H171,VLOOKUP(Q171,'Basic Moves'!B$2:C$43,2,FALSE)=I171),1,0)</f>
        <v>1</v>
      </c>
      <c r="T171" s="56">
        <f>VLOOKUP(Q171,'Basic Moves'!B$2:H$43,5,FALSE)</f>
        <v>1050</v>
      </c>
      <c r="U171" s="56">
        <f>VLOOKUP(Q171,'Basic Moves'!B$2:H$43,7,FALSE)</f>
        <v>10</v>
      </c>
      <c r="V171" s="53" t="s">
        <v>445</v>
      </c>
      <c r="W171" s="40" t="s">
        <v>323</v>
      </c>
      <c r="X171" s="56">
        <f>VLOOKUP(W171,'Charged Moves'!B$2:I$96,3,FALSE)</f>
        <v>85</v>
      </c>
      <c r="Y171" s="56">
        <f>IF(OR(VLOOKUP(W171,'Charged Moves'!B$2:C$96,2,FALSE)=H171,VLOOKUP(W171,'Charged Moves'!B$2:C$96,2,FALSE)=I171),1,0)</f>
        <v>0</v>
      </c>
      <c r="Z171" s="56">
        <f>VLOOKUP(W171,'Charged Moves'!B$2:I$96,8,FALSE)*100</f>
        <v>5</v>
      </c>
      <c r="AA171" s="56">
        <f>VLOOKUP(W171,'Charged Moves'!B$2:I$96,6,FALSE)</f>
        <v>4100</v>
      </c>
      <c r="AB171" s="56">
        <f>VLOOKUP(W171,'Charged Moves'!B$2:J$96,9,FALSE)</f>
        <v>100</v>
      </c>
      <c r="AC171" s="56" t="s">
        <v>912</v>
      </c>
      <c r="AD171" s="56" t="s">
        <v>498</v>
      </c>
      <c r="AE171" s="56" t="s">
        <v>913</v>
      </c>
      <c r="AF171" t="s">
        <v>500</v>
      </c>
      <c r="AG171" t="s">
        <v>419</v>
      </c>
    </row>
    <row r="172" spans="1:33" ht="14.25" customHeight="1" x14ac:dyDescent="0.15">
      <c r="A172" s="30">
        <v>212</v>
      </c>
      <c r="B172" s="30">
        <v>1</v>
      </c>
      <c r="C172" s="32">
        <v>1</v>
      </c>
      <c r="D172" s="30">
        <v>3</v>
      </c>
      <c r="E172" s="34">
        <v>0.8990825688073395</v>
      </c>
      <c r="F172" s="41">
        <f>VLOOKUP(G172,'Species Data'!A$2:E$152,2,FALSE)</f>
        <v>38</v>
      </c>
      <c r="G172" s="41" t="s">
        <v>86</v>
      </c>
      <c r="H172" s="263" t="s">
        <v>249</v>
      </c>
      <c r="I172" s="452"/>
      <c r="J172" s="41">
        <f>VLOOKUP(G172,'Species Data'!A$2:E$152,3,FALSE)</f>
        <v>146</v>
      </c>
      <c r="K172" s="46">
        <f>VLOOKUP(G172,'Species Data'!A$2:E$152,4,FALSE)</f>
        <v>176</v>
      </c>
      <c r="L172" s="46">
        <f>VLOOKUP(G172,'Species Data'!A$2:E$152,5,FALSE)</f>
        <v>194</v>
      </c>
      <c r="M172" s="49">
        <f t="shared" si="0"/>
        <v>28324</v>
      </c>
      <c r="N172" s="51">
        <f t="shared" si="1"/>
        <v>0</v>
      </c>
      <c r="O172" s="51">
        <f t="shared" si="2"/>
        <v>0</v>
      </c>
      <c r="P172" s="40">
        <f t="shared" si="3"/>
        <v>3053327200</v>
      </c>
      <c r="Q172" s="40" t="s">
        <v>108</v>
      </c>
      <c r="R172" s="56">
        <f>VLOOKUP(Q172,'Basic Moves'!B$2:H$43,3,FALSE)</f>
        <v>10</v>
      </c>
      <c r="S172" s="56">
        <f>IF(OR(VLOOKUP(Q172,'Basic Moves'!B$2:C$43,2,FALSE)=H172,VLOOKUP(Q172,'Basic Moves'!B$2:C$43,2,FALSE)=I172),1,0)</f>
        <v>1</v>
      </c>
      <c r="T172" s="56">
        <f>VLOOKUP(Q172,'Basic Moves'!B$2:H$43,5,FALSE)</f>
        <v>1050</v>
      </c>
      <c r="U172" s="56">
        <f>VLOOKUP(Q172,'Basic Moves'!B$2:H$43,7,FALSE)</f>
        <v>10</v>
      </c>
      <c r="V172" s="53" t="s">
        <v>445</v>
      </c>
      <c r="W172" s="40" t="s">
        <v>85</v>
      </c>
      <c r="X172" s="56">
        <f>VLOOKUP(W172,'Charged Moves'!B$2:I$96,3,FALSE)</f>
        <v>100</v>
      </c>
      <c r="Y172" s="56">
        <f>IF(OR(VLOOKUP(W172,'Charged Moves'!B$2:C$96,2,FALSE)=H172,VLOOKUP(W172,'Charged Moves'!B$2:C$96,2,FALSE)=I172),1,0)</f>
        <v>1</v>
      </c>
      <c r="Z172" s="56">
        <f>VLOOKUP(W172,'Charged Moves'!B$2:I$96,8,FALSE)*100</f>
        <v>5</v>
      </c>
      <c r="AA172" s="56">
        <f>VLOOKUP(W172,'Charged Moves'!B$2:I$96,6,FALSE)</f>
        <v>4100</v>
      </c>
      <c r="AB172" s="56">
        <f>VLOOKUP(W172,'Charged Moves'!B$2:J$96,9,FALSE)</f>
        <v>100</v>
      </c>
      <c r="AC172" s="56" t="s">
        <v>497</v>
      </c>
      <c r="AD172" s="56" t="s">
        <v>498</v>
      </c>
      <c r="AE172" s="56" t="s">
        <v>499</v>
      </c>
      <c r="AF172" t="s">
        <v>500</v>
      </c>
      <c r="AG172" t="s">
        <v>501</v>
      </c>
    </row>
    <row r="173" spans="1:33" ht="14.25" customHeight="1" x14ac:dyDescent="0.15">
      <c r="A173" s="30">
        <v>663</v>
      </c>
      <c r="B173" s="144">
        <v>3</v>
      </c>
      <c r="C173" s="581">
        <v>0.79510204081632652</v>
      </c>
      <c r="D173" s="144">
        <v>3</v>
      </c>
      <c r="E173" s="583">
        <v>0.9027522935779817</v>
      </c>
      <c r="F173" s="585">
        <f>VLOOKUP(G173,'Species Data'!A$2:E$152,2,FALSE)</f>
        <v>110</v>
      </c>
      <c r="G173" s="585" t="s">
        <v>183</v>
      </c>
      <c r="H173" s="655" t="s">
        <v>262</v>
      </c>
      <c r="I173" s="656"/>
      <c r="J173" s="585">
        <f>VLOOKUP(G173,'Species Data'!A$2:E$152,3,FALSE)</f>
        <v>130</v>
      </c>
      <c r="K173" s="592">
        <f>VLOOKUP(G173,'Species Data'!A$2:E$152,4,FALSE)</f>
        <v>190</v>
      </c>
      <c r="L173" s="592">
        <f>VLOOKUP(G173,'Species Data'!A$2:E$152,5,FALSE)</f>
        <v>198</v>
      </c>
      <c r="M173" s="149">
        <f t="shared" si="0"/>
        <v>25740</v>
      </c>
      <c r="N173" s="594">
        <f t="shared" si="1"/>
        <v>0</v>
      </c>
      <c r="O173" s="594">
        <f t="shared" si="2"/>
        <v>0</v>
      </c>
      <c r="P173" s="122">
        <f t="shared" si="3"/>
        <v>3007719000</v>
      </c>
      <c r="Q173" s="122" t="s">
        <v>132</v>
      </c>
      <c r="R173" s="602">
        <f>VLOOKUP(Q173,'Basic Moves'!B$2:H$43,3,FALSE)</f>
        <v>10</v>
      </c>
      <c r="S173" s="602">
        <f>IF(OR(VLOOKUP(Q173,'Basic Moves'!B$2:C$43,2,FALSE)=H173,VLOOKUP(Q173,'Basic Moves'!B$2:C$43,2,FALSE)=I173),1,0)</f>
        <v>1</v>
      </c>
      <c r="T173" s="602">
        <f>VLOOKUP(Q173,'Basic Moves'!B$2:H$43,5,FALSE)</f>
        <v>1050</v>
      </c>
      <c r="U173" s="602">
        <f>VLOOKUP(Q173,'Basic Moves'!B$2:H$43,7,FALSE)</f>
        <v>10</v>
      </c>
      <c r="V173" s="152" t="s">
        <v>445</v>
      </c>
      <c r="W173" s="122" t="s">
        <v>64</v>
      </c>
      <c r="X173" s="602">
        <f>VLOOKUP(W173,'Charged Moves'!B$2:I$96,3,FALSE)</f>
        <v>45</v>
      </c>
      <c r="Y173" s="602">
        <f>IF(OR(VLOOKUP(W173,'Charged Moves'!B$2:C$96,2,FALSE)=H173,VLOOKUP(W173,'Charged Moves'!B$2:C$96,2,FALSE)=I173),1,0)</f>
        <v>0</v>
      </c>
      <c r="Z173" s="602">
        <f>VLOOKUP(W173,'Charged Moves'!B$2:I$96,8,FALSE)*100</f>
        <v>5</v>
      </c>
      <c r="AA173" s="602">
        <f>VLOOKUP(W173,'Charged Moves'!B$2:I$96,6,FALSE)</f>
        <v>3080</v>
      </c>
      <c r="AB173" s="602">
        <f>VLOOKUP(W173,'Charged Moves'!B$2:J$96,9,FALSE)</f>
        <v>33</v>
      </c>
      <c r="AC173" s="602" t="s">
        <v>415</v>
      </c>
      <c r="AD173" s="602" t="s">
        <v>914</v>
      </c>
      <c r="AE173" s="602" t="s">
        <v>915</v>
      </c>
      <c r="AF173" s="112" t="s">
        <v>916</v>
      </c>
      <c r="AG173" s="112" t="s">
        <v>917</v>
      </c>
    </row>
    <row r="174" spans="1:33" ht="14.25" customHeight="1" x14ac:dyDescent="0.15">
      <c r="A174" s="30">
        <v>424</v>
      </c>
      <c r="B174" s="30">
        <v>5</v>
      </c>
      <c r="C174" s="32">
        <v>0.85507246376811596</v>
      </c>
      <c r="D174" s="30">
        <v>5</v>
      </c>
      <c r="E174" s="34">
        <v>0.85227272727272729</v>
      </c>
      <c r="F174" s="41">
        <f>VLOOKUP(G174,'Species Data'!A$2:E$152,2,FALSE)</f>
        <v>73</v>
      </c>
      <c r="G174" s="41" t="s">
        <v>129</v>
      </c>
      <c r="H174" s="91" t="s">
        <v>210</v>
      </c>
      <c r="I174" s="362" t="s">
        <v>262</v>
      </c>
      <c r="J174" s="41">
        <f>VLOOKUP(G174,'Species Data'!A$2:E$152,3,FALSE)</f>
        <v>160</v>
      </c>
      <c r="K174" s="46">
        <f>VLOOKUP(G174,'Species Data'!A$2:E$152,4,FALSE)</f>
        <v>170</v>
      </c>
      <c r="L174" s="46">
        <f>VLOOKUP(G174,'Species Data'!A$2:E$152,5,FALSE)</f>
        <v>196</v>
      </c>
      <c r="M174" s="49">
        <f t="shared" si="0"/>
        <v>31360</v>
      </c>
      <c r="N174" s="51">
        <f t="shared" si="1"/>
        <v>0</v>
      </c>
      <c r="O174" s="51">
        <f t="shared" si="2"/>
        <v>0</v>
      </c>
      <c r="P174" s="40">
        <f t="shared" si="3"/>
        <v>2998800000</v>
      </c>
      <c r="Q174" s="40" t="s">
        <v>132</v>
      </c>
      <c r="R174" s="56">
        <f>VLOOKUP(Q174,'Basic Moves'!B$2:H$43,3,FALSE)</f>
        <v>10</v>
      </c>
      <c r="S174" s="56">
        <f>IF(OR(VLOOKUP(Q174,'Basic Moves'!B$2:C$43,2,FALSE)=H174,VLOOKUP(Q174,'Basic Moves'!B$2:C$43,2,FALSE)=I174),1,0)</f>
        <v>1</v>
      </c>
      <c r="T174" s="56">
        <f>VLOOKUP(Q174,'Basic Moves'!B$2:H$43,5,FALSE)</f>
        <v>1050</v>
      </c>
      <c r="U174" s="56">
        <f>VLOOKUP(Q174,'Basic Moves'!B$2:H$43,7,FALSE)</f>
        <v>10</v>
      </c>
      <c r="V174" s="53" t="s">
        <v>445</v>
      </c>
      <c r="W174" s="40" t="s">
        <v>163</v>
      </c>
      <c r="X174" s="56">
        <f>VLOOKUP(W174,'Charged Moves'!B$2:I$96,3,FALSE)</f>
        <v>100</v>
      </c>
      <c r="Y174" s="56">
        <f>IF(OR(VLOOKUP(W174,'Charged Moves'!B$2:C$96,2,FALSE)=H174,VLOOKUP(W174,'Charged Moves'!B$2:C$96,2,FALSE)=I174),1,0)</f>
        <v>0</v>
      </c>
      <c r="Z174" s="56">
        <f>VLOOKUP(W174,'Charged Moves'!B$2:I$96,8,FALSE)*100</f>
        <v>5</v>
      </c>
      <c r="AA174" s="56">
        <f>VLOOKUP(W174,'Charged Moves'!B$2:I$96,6,FALSE)</f>
        <v>3900</v>
      </c>
      <c r="AB174" s="56">
        <f>VLOOKUP(W174,'Charged Moves'!B$2:J$96,9,FALSE)</f>
        <v>100</v>
      </c>
      <c r="AC174" s="56" t="s">
        <v>544</v>
      </c>
      <c r="AD174" s="56" t="s">
        <v>824</v>
      </c>
      <c r="AE174" s="56" t="s">
        <v>546</v>
      </c>
      <c r="AF174" t="s">
        <v>825</v>
      </c>
      <c r="AG174" t="s">
        <v>548</v>
      </c>
    </row>
    <row r="175" spans="1:33" ht="14.25" customHeight="1" x14ac:dyDescent="0.15">
      <c r="A175" s="30">
        <v>766</v>
      </c>
      <c r="B175" s="30">
        <v>2</v>
      </c>
      <c r="C175" s="32">
        <v>0.93359375</v>
      </c>
      <c r="D175" s="30">
        <v>1</v>
      </c>
      <c r="E175" s="34">
        <v>1</v>
      </c>
      <c r="F175" s="41">
        <f>VLOOKUP(G175,'Species Data'!A$2:E$152,2,FALSE)</f>
        <v>126</v>
      </c>
      <c r="G175" s="41" t="s">
        <v>198</v>
      </c>
      <c r="H175" s="263" t="s">
        <v>249</v>
      </c>
      <c r="I175" s="452"/>
      <c r="J175" s="41">
        <f>VLOOKUP(G175,'Species Data'!A$2:E$152,3,FALSE)</f>
        <v>130</v>
      </c>
      <c r="K175" s="46">
        <f>VLOOKUP(G175,'Species Data'!A$2:E$152,4,FALSE)</f>
        <v>214</v>
      </c>
      <c r="L175" s="46">
        <f>VLOOKUP(G175,'Species Data'!A$2:E$152,5,FALSE)</f>
        <v>158</v>
      </c>
      <c r="M175" s="49">
        <f t="shared" si="0"/>
        <v>20540</v>
      </c>
      <c r="N175" s="51">
        <f t="shared" si="1"/>
        <v>0</v>
      </c>
      <c r="O175" s="51">
        <f t="shared" si="2"/>
        <v>0</v>
      </c>
      <c r="P175" s="40">
        <f t="shared" si="3"/>
        <v>2994475250</v>
      </c>
      <c r="Q175" s="40" t="s">
        <v>108</v>
      </c>
      <c r="R175" s="56">
        <f>VLOOKUP(Q175,'Basic Moves'!B$2:H$43,3,FALSE)</f>
        <v>10</v>
      </c>
      <c r="S175" s="56">
        <f>IF(OR(VLOOKUP(Q175,'Basic Moves'!B$2:C$43,2,FALSE)=H175,VLOOKUP(Q175,'Basic Moves'!B$2:C$43,2,FALSE)=I175),1,0)</f>
        <v>1</v>
      </c>
      <c r="T175" s="56">
        <f>VLOOKUP(Q175,'Basic Moves'!B$2:H$43,5,FALSE)</f>
        <v>1050</v>
      </c>
      <c r="U175" s="56">
        <f>VLOOKUP(Q175,'Basic Moves'!B$2:H$43,7,FALSE)</f>
        <v>10</v>
      </c>
      <c r="V175" s="53" t="s">
        <v>445</v>
      </c>
      <c r="W175" s="40" t="s">
        <v>114</v>
      </c>
      <c r="X175" s="56">
        <f>VLOOKUP(W175,'Charged Moves'!B$2:I$96,3,FALSE)</f>
        <v>55</v>
      </c>
      <c r="Y175" s="56">
        <f>IF(OR(VLOOKUP(W175,'Charged Moves'!B$2:C$96,2,FALSE)=H175,VLOOKUP(W175,'Charged Moves'!B$2:C$96,2,FALSE)=I175),1,0)</f>
        <v>1</v>
      </c>
      <c r="Z175" s="56">
        <f>VLOOKUP(W175,'Charged Moves'!B$2:I$96,8,FALSE)*100</f>
        <v>5</v>
      </c>
      <c r="AA175" s="56">
        <f>VLOOKUP(W175,'Charged Moves'!B$2:I$96,6,FALSE)</f>
        <v>2900</v>
      </c>
      <c r="AB175" s="56">
        <f>VLOOKUP(W175,'Charged Moves'!B$2:J$96,9,FALSE)</f>
        <v>50</v>
      </c>
      <c r="AC175" s="56" t="s">
        <v>388</v>
      </c>
      <c r="AD175" s="56" t="s">
        <v>446</v>
      </c>
      <c r="AE175" s="56" t="s">
        <v>447</v>
      </c>
      <c r="AF175" t="s">
        <v>448</v>
      </c>
      <c r="AG175" t="s">
        <v>449</v>
      </c>
    </row>
    <row r="176" spans="1:33" ht="14.25" customHeight="1" x14ac:dyDescent="0.15">
      <c r="A176" s="30">
        <v>53</v>
      </c>
      <c r="B176" s="30">
        <v>5</v>
      </c>
      <c r="C176" s="32">
        <v>0.73306772908366535</v>
      </c>
      <c r="D176" s="30">
        <v>5</v>
      </c>
      <c r="E176" s="34">
        <v>0.79307359307359304</v>
      </c>
      <c r="F176" s="41">
        <f>VLOOKUP(G176,'Species Data'!A$2:E$152,2,FALSE)</f>
        <v>9</v>
      </c>
      <c r="G176" s="41" t="s">
        <v>44</v>
      </c>
      <c r="H176" s="91" t="s">
        <v>210</v>
      </c>
      <c r="I176" s="657"/>
      <c r="J176" s="41">
        <f>VLOOKUP(G176,'Species Data'!A$2:E$152,3,FALSE)</f>
        <v>158</v>
      </c>
      <c r="K176" s="46">
        <f>VLOOKUP(G176,'Species Data'!A$2:E$152,4,FALSE)</f>
        <v>186</v>
      </c>
      <c r="L176" s="46">
        <f>VLOOKUP(G176,'Species Data'!A$2:E$152,5,FALSE)</f>
        <v>222</v>
      </c>
      <c r="M176" s="49">
        <f t="shared" si="0"/>
        <v>35076</v>
      </c>
      <c r="N176" s="51">
        <f t="shared" si="1"/>
        <v>0</v>
      </c>
      <c r="O176" s="51">
        <f t="shared" si="2"/>
        <v>0</v>
      </c>
      <c r="P176" s="40">
        <f t="shared" si="3"/>
        <v>2988054288</v>
      </c>
      <c r="Q176" s="40" t="s">
        <v>102</v>
      </c>
      <c r="R176" s="56">
        <f>VLOOKUP(Q176,'Basic Moves'!B$2:H$43,3,FALSE)</f>
        <v>6</v>
      </c>
      <c r="S176" s="56">
        <f>IF(OR(VLOOKUP(Q176,'Basic Moves'!B$2:C$43,2,FALSE)=H176,VLOOKUP(Q176,'Basic Moves'!B$2:C$43,2,FALSE)=I176),1,0)</f>
        <v>0</v>
      </c>
      <c r="T176" s="56">
        <f>VLOOKUP(Q176,'Basic Moves'!B$2:H$43,5,FALSE)</f>
        <v>500</v>
      </c>
      <c r="U176" s="56">
        <f>VLOOKUP(Q176,'Basic Moves'!B$2:H$43,7,FALSE)</f>
        <v>7</v>
      </c>
      <c r="V176" s="53" t="s">
        <v>784</v>
      </c>
      <c r="W176" s="40" t="s">
        <v>224</v>
      </c>
      <c r="X176" s="56">
        <f>VLOOKUP(W176,'Charged Moves'!B$2:I$96,3,FALSE)</f>
        <v>65</v>
      </c>
      <c r="Y176" s="56">
        <f>IF(OR(VLOOKUP(W176,'Charged Moves'!B$2:C$96,2,FALSE)=H176,VLOOKUP(W176,'Charged Moves'!B$2:C$96,2,FALSE)=I176),1,0)</f>
        <v>0</v>
      </c>
      <c r="Z176" s="56">
        <f>VLOOKUP(W176,'Charged Moves'!B$2:I$96,8,FALSE)*100</f>
        <v>5</v>
      </c>
      <c r="AA176" s="56">
        <f>VLOOKUP(W176,'Charged Moves'!B$2:I$96,6,FALSE)</f>
        <v>3650</v>
      </c>
      <c r="AB176" s="56">
        <f>VLOOKUP(W176,'Charged Moves'!B$2:J$96,9,FALSE)</f>
        <v>50</v>
      </c>
      <c r="AC176" s="56" t="s">
        <v>852</v>
      </c>
      <c r="AD176" s="56" t="s">
        <v>796</v>
      </c>
      <c r="AE176" s="56" t="s">
        <v>918</v>
      </c>
      <c r="AF176" t="s">
        <v>798</v>
      </c>
      <c r="AG176" t="s">
        <v>854</v>
      </c>
    </row>
    <row r="177" spans="1:33" ht="14.25" customHeight="1" x14ac:dyDescent="0.15">
      <c r="A177" s="30">
        <v>91</v>
      </c>
      <c r="B177" s="30">
        <v>5</v>
      </c>
      <c r="C177" s="32">
        <v>0.63965884861407252</v>
      </c>
      <c r="D177" s="30">
        <v>1</v>
      </c>
      <c r="E177" s="34">
        <v>1</v>
      </c>
      <c r="F177" s="41">
        <f>VLOOKUP(G177,'Species Data'!A$2:E$152,2,FALSE)</f>
        <v>18</v>
      </c>
      <c r="G177" s="41" t="s">
        <v>57</v>
      </c>
      <c r="H177" s="170" t="s">
        <v>257</v>
      </c>
      <c r="I177" s="104" t="s">
        <v>227</v>
      </c>
      <c r="J177" s="41">
        <f>VLOOKUP(G177,'Species Data'!A$2:E$152,3,FALSE)</f>
        <v>166</v>
      </c>
      <c r="K177" s="46">
        <f>VLOOKUP(G177,'Species Data'!A$2:E$152,4,FALSE)</f>
        <v>170</v>
      </c>
      <c r="L177" s="46">
        <f>VLOOKUP(G177,'Species Data'!A$2:E$152,5,FALSE)</f>
        <v>166</v>
      </c>
      <c r="M177" s="49">
        <f t="shared" si="0"/>
        <v>27556</v>
      </c>
      <c r="N177" s="51">
        <f t="shared" si="1"/>
        <v>0</v>
      </c>
      <c r="O177" s="51">
        <f t="shared" si="2"/>
        <v>0</v>
      </c>
      <c r="P177" s="40">
        <f t="shared" si="3"/>
        <v>2986381500</v>
      </c>
      <c r="Q177" s="40" t="s">
        <v>139</v>
      </c>
      <c r="R177" s="56">
        <f>VLOOKUP(Q177,'Basic Moves'!B$2:H$43,3,FALSE)</f>
        <v>15</v>
      </c>
      <c r="S177" s="56">
        <f>IF(OR(VLOOKUP(Q177,'Basic Moves'!B$2:C$43,2,FALSE)=H177,VLOOKUP(Q177,'Basic Moves'!B$2:C$43,2,FALSE)=I177),1,0)</f>
        <v>0</v>
      </c>
      <c r="T177" s="56">
        <f>VLOOKUP(Q177,'Basic Moves'!B$2:H$43,5,FALSE)</f>
        <v>1330</v>
      </c>
      <c r="U177" s="56">
        <f>VLOOKUP(Q177,'Basic Moves'!B$2:H$43,7,FALSE)</f>
        <v>12</v>
      </c>
      <c r="V177" s="53" t="s">
        <v>376</v>
      </c>
      <c r="W177" s="40" t="s">
        <v>295</v>
      </c>
      <c r="X177" s="56">
        <f>VLOOKUP(W177,'Charged Moves'!B$2:I$96,3,FALSE)</f>
        <v>30</v>
      </c>
      <c r="Y177" s="56">
        <f>IF(OR(VLOOKUP(W177,'Charged Moves'!B$2:C$96,2,FALSE)=H177,VLOOKUP(W177,'Charged Moves'!B$2:C$96,2,FALSE)=I177),1,0)</f>
        <v>1</v>
      </c>
      <c r="Z177" s="56">
        <f>VLOOKUP(W177,'Charged Moves'!B$2:I$96,8,FALSE)*100</f>
        <v>5</v>
      </c>
      <c r="AA177" s="56">
        <f>VLOOKUP(W177,'Charged Moves'!B$2:I$96,6,FALSE)</f>
        <v>2900</v>
      </c>
      <c r="AB177" s="56">
        <f>VLOOKUP(W177,'Charged Moves'!B$2:J$96,9,FALSE)</f>
        <v>25</v>
      </c>
      <c r="AC177" s="56" t="s">
        <v>692</v>
      </c>
      <c r="AD177" s="56" t="s">
        <v>919</v>
      </c>
      <c r="AE177" s="56" t="s">
        <v>737</v>
      </c>
      <c r="AF177" t="s">
        <v>920</v>
      </c>
      <c r="AG177" t="s">
        <v>553</v>
      </c>
    </row>
    <row r="178" spans="1:33" ht="14.25" customHeight="1" x14ac:dyDescent="0.15">
      <c r="A178" s="30">
        <v>209</v>
      </c>
      <c r="B178" s="30">
        <v>2</v>
      </c>
      <c r="C178" s="32">
        <v>0.98624999999999996</v>
      </c>
      <c r="D178" s="30">
        <v>4</v>
      </c>
      <c r="E178" s="34">
        <v>0.87779816513761466</v>
      </c>
      <c r="F178" s="41">
        <f>VLOOKUP(G178,'Species Data'!A$2:E$152,2,FALSE)</f>
        <v>38</v>
      </c>
      <c r="G178" s="41" t="s">
        <v>86</v>
      </c>
      <c r="H178" s="263" t="s">
        <v>249</v>
      </c>
      <c r="I178" s="452"/>
      <c r="J178" s="41">
        <f>VLOOKUP(G178,'Species Data'!A$2:E$152,3,FALSE)</f>
        <v>146</v>
      </c>
      <c r="K178" s="46">
        <f>VLOOKUP(G178,'Species Data'!A$2:E$152,4,FALSE)</f>
        <v>176</v>
      </c>
      <c r="L178" s="46">
        <f>VLOOKUP(G178,'Species Data'!A$2:E$152,5,FALSE)</f>
        <v>194</v>
      </c>
      <c r="M178" s="49">
        <f t="shared" si="0"/>
        <v>28324</v>
      </c>
      <c r="N178" s="51">
        <f t="shared" si="1"/>
        <v>0</v>
      </c>
      <c r="O178" s="51">
        <f t="shared" si="2"/>
        <v>0</v>
      </c>
      <c r="P178" s="40">
        <f t="shared" si="3"/>
        <v>2981044352</v>
      </c>
      <c r="Q178" s="40" t="s">
        <v>273</v>
      </c>
      <c r="R178" s="56">
        <f>VLOOKUP(Q178,'Basic Moves'!B$2:H$43,3,FALSE)</f>
        <v>12</v>
      </c>
      <c r="S178" s="56">
        <f>IF(OR(VLOOKUP(Q178,'Basic Moves'!B$2:C$43,2,FALSE)=H178,VLOOKUP(Q178,'Basic Moves'!B$2:C$43,2,FALSE)=I178),1,0)</f>
        <v>0</v>
      </c>
      <c r="T178" s="56">
        <f>VLOOKUP(Q178,'Basic Moves'!B$2:H$43,5,FALSE)</f>
        <v>1040</v>
      </c>
      <c r="U178" s="56">
        <f>VLOOKUP(Q178,'Basic Moves'!B$2:H$43,7,FALSE)</f>
        <v>10</v>
      </c>
      <c r="V178" s="53" t="s">
        <v>800</v>
      </c>
      <c r="W178" s="40" t="s">
        <v>85</v>
      </c>
      <c r="X178" s="56">
        <f>VLOOKUP(W178,'Charged Moves'!B$2:I$96,3,FALSE)</f>
        <v>100</v>
      </c>
      <c r="Y178" s="56">
        <f>IF(OR(VLOOKUP(W178,'Charged Moves'!B$2:C$96,2,FALSE)=H178,VLOOKUP(W178,'Charged Moves'!B$2:C$96,2,FALSE)=I178),1,0)</f>
        <v>1</v>
      </c>
      <c r="Z178" s="56">
        <f>VLOOKUP(W178,'Charged Moves'!B$2:I$96,8,FALSE)*100</f>
        <v>5</v>
      </c>
      <c r="AA178" s="56">
        <f>VLOOKUP(W178,'Charged Moves'!B$2:I$96,6,FALSE)</f>
        <v>4100</v>
      </c>
      <c r="AB178" s="56">
        <f>VLOOKUP(W178,'Charged Moves'!B$2:J$96,9,FALSE)</f>
        <v>100</v>
      </c>
      <c r="AC178" s="56" t="s">
        <v>921</v>
      </c>
      <c r="AD178" s="56" t="s">
        <v>922</v>
      </c>
      <c r="AE178" s="56" t="s">
        <v>407</v>
      </c>
      <c r="AF178" t="s">
        <v>402</v>
      </c>
      <c r="AG178" t="s">
        <v>434</v>
      </c>
    </row>
    <row r="179" spans="1:33" ht="14.25" customHeight="1" x14ac:dyDescent="0.15">
      <c r="A179" s="30">
        <v>849</v>
      </c>
      <c r="B179" s="30">
        <v>2</v>
      </c>
      <c r="C179" s="32">
        <v>0.89353612167300378</v>
      </c>
      <c r="D179" s="30">
        <v>2</v>
      </c>
      <c r="E179" s="34">
        <v>0.94915254237288138</v>
      </c>
      <c r="F179" s="41">
        <f>VLOOKUP(G179,'Species Data'!A$2:E$152,2,FALSE)</f>
        <v>142</v>
      </c>
      <c r="G179" s="41" t="s">
        <v>218</v>
      </c>
      <c r="H179" s="662" t="s">
        <v>264</v>
      </c>
      <c r="I179" s="104" t="s">
        <v>227</v>
      </c>
      <c r="J179" s="41">
        <f>VLOOKUP(G179,'Species Data'!A$2:E$152,3,FALSE)</f>
        <v>160</v>
      </c>
      <c r="K179" s="46">
        <f>VLOOKUP(G179,'Species Data'!A$2:E$152,4,FALSE)</f>
        <v>182</v>
      </c>
      <c r="L179" s="46">
        <f>VLOOKUP(G179,'Species Data'!A$2:E$152,5,FALSE)</f>
        <v>162</v>
      </c>
      <c r="M179" s="49">
        <f t="shared" si="0"/>
        <v>25920</v>
      </c>
      <c r="N179" s="51">
        <f t="shared" si="1"/>
        <v>0</v>
      </c>
      <c r="O179" s="51">
        <f t="shared" si="2"/>
        <v>0</v>
      </c>
      <c r="P179" s="40">
        <f t="shared" si="3"/>
        <v>2971987200</v>
      </c>
      <c r="Q179" s="40" t="s">
        <v>139</v>
      </c>
      <c r="R179" s="56">
        <f>VLOOKUP(Q179,'Basic Moves'!B$2:H$43,3,FALSE)</f>
        <v>15</v>
      </c>
      <c r="S179" s="56">
        <f>IF(OR(VLOOKUP(Q179,'Basic Moves'!B$2:C$43,2,FALSE)=H179,VLOOKUP(Q179,'Basic Moves'!B$2:C$43,2,FALSE)=I179),1,0)</f>
        <v>0</v>
      </c>
      <c r="T179" s="56">
        <f>VLOOKUP(Q179,'Basic Moves'!B$2:H$43,5,FALSE)</f>
        <v>1330</v>
      </c>
      <c r="U179" s="56">
        <f>VLOOKUP(Q179,'Basic Moves'!B$2:H$43,7,FALSE)</f>
        <v>12</v>
      </c>
      <c r="V179" s="53" t="s">
        <v>376</v>
      </c>
      <c r="W179" s="40" t="s">
        <v>54</v>
      </c>
      <c r="X179" s="56">
        <f>VLOOKUP(W179,'Charged Moves'!B$2:I$96,3,FALSE)</f>
        <v>120</v>
      </c>
      <c r="Y179" s="56">
        <f>IF(OR(VLOOKUP(W179,'Charged Moves'!B$2:C$96,2,FALSE)=H179,VLOOKUP(W179,'Charged Moves'!B$2:C$96,2,FALSE)=I179),1,0)</f>
        <v>0</v>
      </c>
      <c r="Z179" s="56">
        <f>VLOOKUP(W179,'Charged Moves'!B$2:I$96,8,FALSE)*100</f>
        <v>5</v>
      </c>
      <c r="AA179" s="56">
        <f>VLOOKUP(W179,'Charged Moves'!B$2:I$96,6,FALSE)</f>
        <v>5000</v>
      </c>
      <c r="AB179" s="56">
        <f>VLOOKUP(W179,'Charged Moves'!B$2:J$96,9,FALSE)</f>
        <v>100</v>
      </c>
      <c r="AC179" s="56" t="s">
        <v>435</v>
      </c>
      <c r="AD179" s="56" t="s">
        <v>436</v>
      </c>
      <c r="AE179" s="56" t="s">
        <v>437</v>
      </c>
      <c r="AF179" t="s">
        <v>438</v>
      </c>
      <c r="AG179" t="s">
        <v>439</v>
      </c>
    </row>
    <row r="180" spans="1:33" ht="14.25" customHeight="1" x14ac:dyDescent="0.15">
      <c r="A180" s="30">
        <v>666</v>
      </c>
      <c r="B180" s="30">
        <v>5</v>
      </c>
      <c r="C180" s="32">
        <v>0.75820408163265307</v>
      </c>
      <c r="D180" s="30">
        <v>4</v>
      </c>
      <c r="E180" s="34">
        <v>0.88513761467889907</v>
      </c>
      <c r="F180" s="41">
        <f>VLOOKUP(G180,'Species Data'!A$2:E$152,2,FALSE)</f>
        <v>110</v>
      </c>
      <c r="G180" s="41" t="s">
        <v>183</v>
      </c>
      <c r="H180" s="362" t="s">
        <v>262</v>
      </c>
      <c r="I180" s="511"/>
      <c r="J180" s="41">
        <f>VLOOKUP(G180,'Species Data'!A$2:E$152,3,FALSE)</f>
        <v>130</v>
      </c>
      <c r="K180" s="46">
        <f>VLOOKUP(G180,'Species Data'!A$2:E$152,4,FALSE)</f>
        <v>190</v>
      </c>
      <c r="L180" s="46">
        <f>VLOOKUP(G180,'Species Data'!A$2:E$152,5,FALSE)</f>
        <v>198</v>
      </c>
      <c r="M180" s="49">
        <f t="shared" si="0"/>
        <v>25740</v>
      </c>
      <c r="N180" s="51">
        <f t="shared" si="1"/>
        <v>0</v>
      </c>
      <c r="O180" s="51">
        <f t="shared" si="2"/>
        <v>0</v>
      </c>
      <c r="P180" s="40">
        <f t="shared" si="3"/>
        <v>2949031800</v>
      </c>
      <c r="Q180" s="40" t="s">
        <v>259</v>
      </c>
      <c r="R180" s="56">
        <f>VLOOKUP(Q180,'Basic Moves'!B$2:H$43,3,FALSE)</f>
        <v>12</v>
      </c>
      <c r="S180" s="56">
        <f>IF(OR(VLOOKUP(Q180,'Basic Moves'!B$2:C$43,2,FALSE)=H180,VLOOKUP(Q180,'Basic Moves'!B$2:C$43,2,FALSE)=I180),1,0)</f>
        <v>0</v>
      </c>
      <c r="T180" s="56">
        <f>VLOOKUP(Q180,'Basic Moves'!B$2:H$43,5,FALSE)</f>
        <v>1100</v>
      </c>
      <c r="U180" s="56">
        <f>VLOOKUP(Q180,'Basic Moves'!B$2:H$43,7,FALSE)</f>
        <v>10</v>
      </c>
      <c r="V180" s="53" t="s">
        <v>855</v>
      </c>
      <c r="W180" s="40" t="s">
        <v>64</v>
      </c>
      <c r="X180" s="56">
        <f>VLOOKUP(W180,'Charged Moves'!B$2:I$96,3,FALSE)</f>
        <v>45</v>
      </c>
      <c r="Y180" s="56">
        <f>IF(OR(VLOOKUP(W180,'Charged Moves'!B$2:C$96,2,FALSE)=H180,VLOOKUP(W180,'Charged Moves'!B$2:C$96,2,FALSE)=I180),1,0)</f>
        <v>0</v>
      </c>
      <c r="Z180" s="56">
        <f>VLOOKUP(W180,'Charged Moves'!B$2:I$96,8,FALSE)*100</f>
        <v>5</v>
      </c>
      <c r="AA180" s="56">
        <f>VLOOKUP(W180,'Charged Moves'!B$2:I$96,6,FALSE)</f>
        <v>3080</v>
      </c>
      <c r="AB180" s="56">
        <f>VLOOKUP(W180,'Charged Moves'!B$2:J$96,9,FALSE)</f>
        <v>33</v>
      </c>
      <c r="AC180" s="56" t="s">
        <v>923</v>
      </c>
      <c r="AD180" s="56" t="s">
        <v>924</v>
      </c>
      <c r="AE180" s="56" t="s">
        <v>925</v>
      </c>
      <c r="AF180" t="s">
        <v>926</v>
      </c>
      <c r="AG180" t="s">
        <v>927</v>
      </c>
    </row>
    <row r="181" spans="1:33" ht="14.25" customHeight="1" x14ac:dyDescent="0.15">
      <c r="A181" s="30">
        <v>664</v>
      </c>
      <c r="B181" s="144">
        <v>4</v>
      </c>
      <c r="C181" s="581">
        <v>0.77551020408163263</v>
      </c>
      <c r="D181" s="144">
        <v>5</v>
      </c>
      <c r="E181" s="583">
        <v>0.88440366972477069</v>
      </c>
      <c r="F181" s="585">
        <f>VLOOKUP(G181,'Species Data'!A$2:E$152,2,FALSE)</f>
        <v>110</v>
      </c>
      <c r="G181" s="585" t="s">
        <v>183</v>
      </c>
      <c r="H181" s="655" t="s">
        <v>262</v>
      </c>
      <c r="I181" s="656"/>
      <c r="J181" s="585">
        <f>VLOOKUP(G181,'Species Data'!A$2:E$152,3,FALSE)</f>
        <v>130</v>
      </c>
      <c r="K181" s="592">
        <f>VLOOKUP(G181,'Species Data'!A$2:E$152,4,FALSE)</f>
        <v>190</v>
      </c>
      <c r="L181" s="592">
        <f>VLOOKUP(G181,'Species Data'!A$2:E$152,5,FALSE)</f>
        <v>198</v>
      </c>
      <c r="M181" s="149">
        <f t="shared" si="0"/>
        <v>25740</v>
      </c>
      <c r="N181" s="594">
        <f t="shared" si="1"/>
        <v>0</v>
      </c>
      <c r="O181" s="594">
        <f t="shared" si="2"/>
        <v>0</v>
      </c>
      <c r="P181" s="122">
        <f t="shared" si="3"/>
        <v>2946586500</v>
      </c>
      <c r="Q181" s="122" t="s">
        <v>132</v>
      </c>
      <c r="R181" s="602">
        <f>VLOOKUP(Q181,'Basic Moves'!B$2:H$43,3,FALSE)</f>
        <v>10</v>
      </c>
      <c r="S181" s="602">
        <f>IF(OR(VLOOKUP(Q181,'Basic Moves'!B$2:C$43,2,FALSE)=H181,VLOOKUP(Q181,'Basic Moves'!B$2:C$43,2,FALSE)=I181),1,0)</f>
        <v>1</v>
      </c>
      <c r="T181" s="602">
        <f>VLOOKUP(Q181,'Basic Moves'!B$2:H$43,5,FALSE)</f>
        <v>1050</v>
      </c>
      <c r="U181" s="602">
        <f>VLOOKUP(Q181,'Basic Moves'!B$2:H$43,7,FALSE)</f>
        <v>10</v>
      </c>
      <c r="V181" s="152" t="s">
        <v>445</v>
      </c>
      <c r="W181" s="122" t="s">
        <v>281</v>
      </c>
      <c r="X181" s="602">
        <f>VLOOKUP(W181,'Charged Moves'!B$2:I$96,3,FALSE)</f>
        <v>45</v>
      </c>
      <c r="Y181" s="602">
        <f>IF(OR(VLOOKUP(W181,'Charged Moves'!B$2:C$96,2,FALSE)=H181,VLOOKUP(W181,'Charged Moves'!B$2:C$96,2,FALSE)=I181),1,0)</f>
        <v>0</v>
      </c>
      <c r="Z181" s="602">
        <f>VLOOKUP(W181,'Charged Moves'!B$2:I$96,8,FALSE)*100</f>
        <v>5</v>
      </c>
      <c r="AA181" s="602">
        <f>VLOOKUP(W181,'Charged Moves'!B$2:I$96,6,FALSE)</f>
        <v>3500</v>
      </c>
      <c r="AB181" s="602">
        <f>VLOOKUP(W181,'Charged Moves'!B$2:J$96,9,FALSE)</f>
        <v>33</v>
      </c>
      <c r="AC181" s="602" t="s">
        <v>415</v>
      </c>
      <c r="AD181" s="602" t="s">
        <v>566</v>
      </c>
      <c r="AE181" s="602" t="s">
        <v>624</v>
      </c>
      <c r="AF181" s="112" t="s">
        <v>568</v>
      </c>
      <c r="AG181" s="112" t="s">
        <v>625</v>
      </c>
    </row>
    <row r="182" spans="1:33" ht="14.25" customHeight="1" x14ac:dyDescent="0.15">
      <c r="A182" s="30">
        <v>168</v>
      </c>
      <c r="B182" s="30">
        <v>2</v>
      </c>
      <c r="C182" s="32">
        <v>0.98531073446327688</v>
      </c>
      <c r="D182" s="30">
        <v>4</v>
      </c>
      <c r="E182" s="34">
        <v>0.6802919708029197</v>
      </c>
      <c r="F182" s="41">
        <f>VLOOKUP(G182,'Species Data'!A$2:E$152,2,FALSE)</f>
        <v>31</v>
      </c>
      <c r="G182" s="41" t="s">
        <v>77</v>
      </c>
      <c r="H182" s="362" t="s">
        <v>262</v>
      </c>
      <c r="I182" s="610" t="s">
        <v>255</v>
      </c>
      <c r="J182" s="41">
        <f>VLOOKUP(G182,'Species Data'!A$2:E$152,3,FALSE)</f>
        <v>180</v>
      </c>
      <c r="K182" s="46">
        <f>VLOOKUP(G182,'Species Data'!A$2:E$152,4,FALSE)</f>
        <v>184</v>
      </c>
      <c r="L182" s="46">
        <f>VLOOKUP(G182,'Species Data'!A$2:E$152,5,FALSE)</f>
        <v>190</v>
      </c>
      <c r="M182" s="49">
        <f t="shared" si="0"/>
        <v>34200</v>
      </c>
      <c r="N182" s="51">
        <f t="shared" si="1"/>
        <v>0</v>
      </c>
      <c r="O182" s="51">
        <f t="shared" si="2"/>
        <v>0</v>
      </c>
      <c r="P182" s="40">
        <f t="shared" si="3"/>
        <v>2932444800</v>
      </c>
      <c r="Q182" s="40" t="s">
        <v>102</v>
      </c>
      <c r="R182" s="56">
        <f>VLOOKUP(Q182,'Basic Moves'!B$2:H$43,3,FALSE)</f>
        <v>6</v>
      </c>
      <c r="S182" s="56">
        <f>IF(OR(VLOOKUP(Q182,'Basic Moves'!B$2:C$43,2,FALSE)=H182,VLOOKUP(Q182,'Basic Moves'!B$2:C$43,2,FALSE)=I182),1,0)</f>
        <v>0</v>
      </c>
      <c r="T182" s="56">
        <f>VLOOKUP(Q182,'Basic Moves'!B$2:H$43,5,FALSE)</f>
        <v>500</v>
      </c>
      <c r="U182" s="56">
        <f>VLOOKUP(Q182,'Basic Moves'!B$2:H$43,7,FALSE)</f>
        <v>7</v>
      </c>
      <c r="V182" s="53" t="s">
        <v>784</v>
      </c>
      <c r="W182" s="40" t="s">
        <v>161</v>
      </c>
      <c r="X182" s="56">
        <f>VLOOKUP(W182,'Charged Moves'!B$2:I$96,3,FALSE)</f>
        <v>100</v>
      </c>
      <c r="Y182" s="56">
        <f>IF(OR(VLOOKUP(W182,'Charged Moves'!B$2:C$96,2,FALSE)=H182,VLOOKUP(W182,'Charged Moves'!B$2:C$96,2,FALSE)=I182),1,0)</f>
        <v>1</v>
      </c>
      <c r="Z182" s="56">
        <f>VLOOKUP(W182,'Charged Moves'!B$2:I$96,8,FALSE)*100</f>
        <v>5</v>
      </c>
      <c r="AA182" s="56">
        <f>VLOOKUP(W182,'Charged Moves'!B$2:I$96,6,FALSE)</f>
        <v>4200</v>
      </c>
      <c r="AB182" s="56">
        <f>VLOOKUP(W182,'Charged Moves'!B$2:J$96,9,FALSE)</f>
        <v>100</v>
      </c>
      <c r="AC182" s="56" t="s">
        <v>813</v>
      </c>
      <c r="AD182" s="56" t="s">
        <v>928</v>
      </c>
      <c r="AE182" s="56" t="s">
        <v>929</v>
      </c>
      <c r="AF182" t="s">
        <v>930</v>
      </c>
      <c r="AG182" t="s">
        <v>816</v>
      </c>
    </row>
    <row r="183" spans="1:33" ht="14.25" customHeight="1" x14ac:dyDescent="0.15">
      <c r="A183" s="30">
        <v>423</v>
      </c>
      <c r="B183" s="30">
        <v>6</v>
      </c>
      <c r="C183" s="32">
        <v>0.82608695652173914</v>
      </c>
      <c r="D183" s="30">
        <v>6</v>
      </c>
      <c r="E183" s="34">
        <v>0.83333333333333337</v>
      </c>
      <c r="F183" s="41">
        <f>VLOOKUP(G183,'Species Data'!A$2:E$152,2,FALSE)</f>
        <v>73</v>
      </c>
      <c r="G183" s="41" t="s">
        <v>129</v>
      </c>
      <c r="H183" s="91" t="s">
        <v>210</v>
      </c>
      <c r="I183" s="362" t="s">
        <v>262</v>
      </c>
      <c r="J183" s="41">
        <f>VLOOKUP(G183,'Species Data'!A$2:E$152,3,FALSE)</f>
        <v>160</v>
      </c>
      <c r="K183" s="46">
        <f>VLOOKUP(G183,'Species Data'!A$2:E$152,4,FALSE)</f>
        <v>170</v>
      </c>
      <c r="L183" s="46">
        <f>VLOOKUP(G183,'Species Data'!A$2:E$152,5,FALSE)</f>
        <v>196</v>
      </c>
      <c r="M183" s="49">
        <f t="shared" si="0"/>
        <v>31360</v>
      </c>
      <c r="N183" s="51">
        <f t="shared" si="1"/>
        <v>0</v>
      </c>
      <c r="O183" s="51">
        <f t="shared" si="2"/>
        <v>0</v>
      </c>
      <c r="P183" s="40">
        <f t="shared" si="3"/>
        <v>2932160000</v>
      </c>
      <c r="Q183" s="40" t="s">
        <v>132</v>
      </c>
      <c r="R183" s="56">
        <f>VLOOKUP(Q183,'Basic Moves'!B$2:H$43,3,FALSE)</f>
        <v>10</v>
      </c>
      <c r="S183" s="56">
        <f>IF(OR(VLOOKUP(Q183,'Basic Moves'!B$2:C$43,2,FALSE)=H183,VLOOKUP(Q183,'Basic Moves'!B$2:C$43,2,FALSE)=I183),1,0)</f>
        <v>1</v>
      </c>
      <c r="T183" s="56">
        <f>VLOOKUP(Q183,'Basic Moves'!B$2:H$43,5,FALSE)</f>
        <v>1050</v>
      </c>
      <c r="U183" s="56">
        <f>VLOOKUP(Q183,'Basic Moves'!B$2:H$43,7,FALSE)</f>
        <v>10</v>
      </c>
      <c r="V183" s="53" t="s">
        <v>445</v>
      </c>
      <c r="W183" s="40" t="s">
        <v>275</v>
      </c>
      <c r="X183" s="56">
        <f>VLOOKUP(W183,'Charged Moves'!B$2:I$96,3,FALSE)</f>
        <v>70</v>
      </c>
      <c r="Y183" s="56">
        <f>IF(OR(VLOOKUP(W183,'Charged Moves'!B$2:C$96,2,FALSE)=H183,VLOOKUP(W183,'Charged Moves'!B$2:C$96,2,FALSE)=I183),1,0)</f>
        <v>1</v>
      </c>
      <c r="Z183" s="56">
        <f>VLOOKUP(W183,'Charged Moves'!B$2:I$96,8,FALSE)*100</f>
        <v>5</v>
      </c>
      <c r="AA183" s="56">
        <f>VLOOKUP(W183,'Charged Moves'!B$2:I$96,6,FALSE)</f>
        <v>3400</v>
      </c>
      <c r="AB183" s="56">
        <f>VLOOKUP(W183,'Charged Moves'!B$2:J$96,9,FALSE)</f>
        <v>100</v>
      </c>
      <c r="AC183" s="56" t="s">
        <v>686</v>
      </c>
      <c r="AD183" s="56" t="s">
        <v>575</v>
      </c>
      <c r="AE183" s="56" t="s">
        <v>483</v>
      </c>
      <c r="AF183" t="s">
        <v>577</v>
      </c>
      <c r="AG183" t="s">
        <v>687</v>
      </c>
    </row>
    <row r="184" spans="1:33" ht="14.25" customHeight="1" x14ac:dyDescent="0.15">
      <c r="A184" s="30">
        <v>738</v>
      </c>
      <c r="B184" s="30">
        <v>6</v>
      </c>
      <c r="C184" s="32">
        <v>0.76507304116865871</v>
      </c>
      <c r="D184" s="30">
        <v>1</v>
      </c>
      <c r="E184" s="34">
        <v>1</v>
      </c>
      <c r="F184" s="41">
        <f>VLOOKUP(G184,'Species Data'!A$2:E$152,2,FALSE)</f>
        <v>121</v>
      </c>
      <c r="G184" s="41" t="s">
        <v>149</v>
      </c>
      <c r="H184" s="91" t="s">
        <v>210</v>
      </c>
      <c r="I184" s="42" t="s">
        <v>56</v>
      </c>
      <c r="J184" s="41">
        <f>VLOOKUP(G184,'Species Data'!A$2:E$152,3,FALSE)</f>
        <v>120</v>
      </c>
      <c r="K184" s="46">
        <f>VLOOKUP(G184,'Species Data'!A$2:E$152,4,FALSE)</f>
        <v>194</v>
      </c>
      <c r="L184" s="46">
        <f>VLOOKUP(G184,'Species Data'!A$2:E$152,5,FALSE)</f>
        <v>192</v>
      </c>
      <c r="M184" s="49">
        <f t="shared" si="0"/>
        <v>23040</v>
      </c>
      <c r="N184" s="51">
        <f t="shared" si="1"/>
        <v>0</v>
      </c>
      <c r="O184" s="51">
        <f t="shared" si="2"/>
        <v>0</v>
      </c>
      <c r="P184" s="40">
        <f t="shared" si="3"/>
        <v>2931045120</v>
      </c>
      <c r="Q184" s="107" t="s">
        <v>259</v>
      </c>
      <c r="R184" s="56">
        <f>VLOOKUP(Q184,'Basic Moves'!B$2:H$43,3,FALSE)</f>
        <v>12</v>
      </c>
      <c r="S184" s="56">
        <f>IF(OR(VLOOKUP(Q184,'Basic Moves'!B$2:C$43,2,FALSE)=H184,VLOOKUP(Q184,'Basic Moves'!B$2:C$43,2,FALSE)=I184),1,0)</f>
        <v>0</v>
      </c>
      <c r="T184" s="56">
        <f>VLOOKUP(Q184,'Basic Moves'!B$2:H$43,5,FALSE)</f>
        <v>1100</v>
      </c>
      <c r="U184" s="56">
        <f>VLOOKUP(Q184,'Basic Moves'!B$2:H$43,7,FALSE)</f>
        <v>10</v>
      </c>
      <c r="V184" s="53" t="s">
        <v>855</v>
      </c>
      <c r="W184" s="107" t="s">
        <v>56</v>
      </c>
      <c r="X184" s="56">
        <f>VLOOKUP(W184,'Charged Moves'!B$2:I$96,3,FALSE)</f>
        <v>55</v>
      </c>
      <c r="Y184" s="56">
        <f>IF(OR(VLOOKUP(W184,'Charged Moves'!B$2:C$96,2,FALSE)=H184,VLOOKUP(W184,'Charged Moves'!B$2:C$96,2,FALSE)=I184),1,0)</f>
        <v>1</v>
      </c>
      <c r="Z184" s="56">
        <f>VLOOKUP(W184,'Charged Moves'!B$2:I$96,8,FALSE)*100</f>
        <v>5</v>
      </c>
      <c r="AA184" s="56">
        <f>VLOOKUP(W184,'Charged Moves'!B$2:I$96,6,FALSE)</f>
        <v>2800</v>
      </c>
      <c r="AB184" s="56">
        <f>VLOOKUP(W184,'Charged Moves'!B$2:J$96,9,FALSE)</f>
        <v>50</v>
      </c>
      <c r="AC184" s="56" t="s">
        <v>819</v>
      </c>
      <c r="AD184" s="56" t="s">
        <v>931</v>
      </c>
      <c r="AE184" s="56" t="s">
        <v>932</v>
      </c>
      <c r="AF184" t="s">
        <v>933</v>
      </c>
      <c r="AG184" t="s">
        <v>934</v>
      </c>
    </row>
    <row r="185" spans="1:33" ht="14.25" customHeight="1" x14ac:dyDescent="0.15">
      <c r="A185" s="30">
        <v>629</v>
      </c>
      <c r="B185" s="30">
        <v>4</v>
      </c>
      <c r="C185" s="32">
        <v>0.82835820895522383</v>
      </c>
      <c r="D185" s="30">
        <v>1</v>
      </c>
      <c r="E185" s="34">
        <v>1</v>
      </c>
      <c r="F185" s="41">
        <f>VLOOKUP(G185,'Species Data'!A$2:E$152,2,FALSE)</f>
        <v>105</v>
      </c>
      <c r="G185" s="41" t="s">
        <v>175</v>
      </c>
      <c r="H185" s="610" t="s">
        <v>255</v>
      </c>
      <c r="I185" s="791"/>
      <c r="J185" s="41">
        <f>VLOOKUP(G185,'Species Data'!A$2:E$152,3,FALSE)</f>
        <v>120</v>
      </c>
      <c r="K185" s="46">
        <f>VLOOKUP(G185,'Species Data'!A$2:E$152,4,FALSE)</f>
        <v>140</v>
      </c>
      <c r="L185" s="46">
        <f>VLOOKUP(G185,'Species Data'!A$2:E$152,5,FALSE)</f>
        <v>202</v>
      </c>
      <c r="M185" s="49">
        <f t="shared" si="0"/>
        <v>24240</v>
      </c>
      <c r="N185" s="51">
        <f t="shared" si="1"/>
        <v>0</v>
      </c>
      <c r="O185" s="51">
        <f t="shared" si="2"/>
        <v>0</v>
      </c>
      <c r="P185" s="40">
        <f t="shared" si="3"/>
        <v>2926980000</v>
      </c>
      <c r="Q185" s="40" t="s">
        <v>270</v>
      </c>
      <c r="R185" s="56">
        <f>VLOOKUP(Q185,'Basic Moves'!B$2:H$43,3,FALSE)</f>
        <v>15</v>
      </c>
      <c r="S185" s="56">
        <f>IF(OR(VLOOKUP(Q185,'Basic Moves'!B$2:C$43,2,FALSE)=H185,VLOOKUP(Q185,'Basic Moves'!B$2:C$43,2,FALSE)=I185),1,0)</f>
        <v>1</v>
      </c>
      <c r="T185" s="56">
        <f>VLOOKUP(Q185,'Basic Moves'!B$2:H$43,5,FALSE)</f>
        <v>1350</v>
      </c>
      <c r="U185" s="56">
        <f>VLOOKUP(Q185,'Basic Moves'!B$2:H$43,7,FALSE)</f>
        <v>12</v>
      </c>
      <c r="V185" s="53" t="s">
        <v>427</v>
      </c>
      <c r="W185" s="40" t="s">
        <v>286</v>
      </c>
      <c r="X185" s="56">
        <f>VLOOKUP(W185,'Charged Moves'!B$2:I$96,3,FALSE)</f>
        <v>70</v>
      </c>
      <c r="Y185" s="56">
        <f>IF(OR(VLOOKUP(W185,'Charged Moves'!B$2:C$96,2,FALSE)=H185,VLOOKUP(W185,'Charged Moves'!B$2:C$96,2,FALSE)=I185),1,0)</f>
        <v>1</v>
      </c>
      <c r="Z185" s="56">
        <f>VLOOKUP(W185,'Charged Moves'!B$2:I$96,8,FALSE)*100</f>
        <v>5</v>
      </c>
      <c r="AA185" s="56">
        <f>VLOOKUP(W185,'Charged Moves'!B$2:I$96,6,FALSE)</f>
        <v>5800</v>
      </c>
      <c r="AB185" s="56">
        <f>VLOOKUP(W185,'Charged Moves'!B$2:J$96,9,FALSE)</f>
        <v>33</v>
      </c>
      <c r="AC185" s="56" t="s">
        <v>935</v>
      </c>
      <c r="AD185" s="56" t="s">
        <v>936</v>
      </c>
      <c r="AE185" s="56" t="s">
        <v>427</v>
      </c>
      <c r="AF185" t="s">
        <v>937</v>
      </c>
      <c r="AG185" t="s">
        <v>938</v>
      </c>
    </row>
    <row r="186" spans="1:33" ht="14.25" customHeight="1" x14ac:dyDescent="0.15">
      <c r="A186" s="30">
        <v>92</v>
      </c>
      <c r="B186" s="30">
        <v>5</v>
      </c>
      <c r="C186" s="32">
        <v>0.63965884861407252</v>
      </c>
      <c r="D186" s="30">
        <v>2</v>
      </c>
      <c r="E186" s="34">
        <v>0.97647058823529409</v>
      </c>
      <c r="F186" s="41">
        <f>VLOOKUP(G186,'Species Data'!A$2:E$152,2,FALSE)</f>
        <v>18</v>
      </c>
      <c r="G186" s="41" t="s">
        <v>57</v>
      </c>
      <c r="H186" s="170" t="s">
        <v>257</v>
      </c>
      <c r="I186" s="104" t="s">
        <v>227</v>
      </c>
      <c r="J186" s="41">
        <f>VLOOKUP(G186,'Species Data'!A$2:E$152,3,FALSE)</f>
        <v>166</v>
      </c>
      <c r="K186" s="46">
        <f>VLOOKUP(G186,'Species Data'!A$2:E$152,4,FALSE)</f>
        <v>170</v>
      </c>
      <c r="L186" s="46">
        <f>VLOOKUP(G186,'Species Data'!A$2:E$152,5,FALSE)</f>
        <v>166</v>
      </c>
      <c r="M186" s="49">
        <f t="shared" si="0"/>
        <v>27556</v>
      </c>
      <c r="N186" s="51">
        <f t="shared" si="1"/>
        <v>0</v>
      </c>
      <c r="O186" s="51">
        <f t="shared" si="2"/>
        <v>0</v>
      </c>
      <c r="P186" s="40">
        <f t="shared" si="3"/>
        <v>2916113700</v>
      </c>
      <c r="Q186" s="40" t="s">
        <v>139</v>
      </c>
      <c r="R186" s="56">
        <f>VLOOKUP(Q186,'Basic Moves'!B$2:H$43,3,FALSE)</f>
        <v>15</v>
      </c>
      <c r="S186" s="56">
        <f>IF(OR(VLOOKUP(Q186,'Basic Moves'!B$2:C$43,2,FALSE)=H186,VLOOKUP(Q186,'Basic Moves'!B$2:C$43,2,FALSE)=I186),1,0)</f>
        <v>0</v>
      </c>
      <c r="T186" s="56">
        <f>VLOOKUP(Q186,'Basic Moves'!B$2:H$43,5,FALSE)</f>
        <v>1330</v>
      </c>
      <c r="U186" s="56">
        <f>VLOOKUP(Q186,'Basic Moves'!B$2:H$43,7,FALSE)</f>
        <v>12</v>
      </c>
      <c r="V186" s="53" t="s">
        <v>376</v>
      </c>
      <c r="W186" s="40" t="s">
        <v>341</v>
      </c>
      <c r="X186" s="56">
        <f>VLOOKUP(W186,'Charged Moves'!B$2:I$96,3,FALSE)</f>
        <v>30</v>
      </c>
      <c r="Y186" s="56">
        <f>IF(OR(VLOOKUP(W186,'Charged Moves'!B$2:C$96,2,FALSE)=H186,VLOOKUP(W186,'Charged Moves'!B$2:C$96,2,FALSE)=I186),1,0)</f>
        <v>1</v>
      </c>
      <c r="Z186" s="56">
        <f>VLOOKUP(W186,'Charged Moves'!B$2:I$96,8,FALSE)*100</f>
        <v>25</v>
      </c>
      <c r="AA186" s="56">
        <f>VLOOKUP(W186,'Charged Moves'!B$2:I$96,6,FALSE)</f>
        <v>3300</v>
      </c>
      <c r="AB186" s="56">
        <f>VLOOKUP(W186,'Charged Moves'!B$2:J$96,9,FALSE)</f>
        <v>25</v>
      </c>
      <c r="AC186" s="56" t="s">
        <v>692</v>
      </c>
      <c r="AD186" s="56" t="s">
        <v>939</v>
      </c>
      <c r="AE186" s="56" t="s">
        <v>940</v>
      </c>
      <c r="AF186" t="s">
        <v>941</v>
      </c>
      <c r="AG186" t="s">
        <v>942</v>
      </c>
    </row>
    <row r="187" spans="1:33" ht="14.25" customHeight="1" x14ac:dyDescent="0.15">
      <c r="A187" s="30">
        <v>765</v>
      </c>
      <c r="B187" s="30">
        <v>3</v>
      </c>
      <c r="C187" s="32">
        <v>0.8359375</v>
      </c>
      <c r="D187" s="30">
        <v>2</v>
      </c>
      <c r="E187" s="34">
        <v>0.97247706422018354</v>
      </c>
      <c r="F187" s="41">
        <f>VLOOKUP(G187,'Species Data'!A$2:E$152,2,FALSE)</f>
        <v>126</v>
      </c>
      <c r="G187" s="41" t="s">
        <v>198</v>
      </c>
      <c r="H187" s="263" t="s">
        <v>249</v>
      </c>
      <c r="I187" s="452"/>
      <c r="J187" s="41">
        <f>VLOOKUP(G187,'Species Data'!A$2:E$152,3,FALSE)</f>
        <v>130</v>
      </c>
      <c r="K187" s="46">
        <f>VLOOKUP(G187,'Species Data'!A$2:E$152,4,FALSE)</f>
        <v>214</v>
      </c>
      <c r="L187" s="46">
        <f>VLOOKUP(G187,'Species Data'!A$2:E$152,5,FALSE)</f>
        <v>158</v>
      </c>
      <c r="M187" s="49">
        <f t="shared" si="0"/>
        <v>20540</v>
      </c>
      <c r="N187" s="51">
        <f t="shared" si="1"/>
        <v>0</v>
      </c>
      <c r="O187" s="51">
        <f t="shared" si="2"/>
        <v>0</v>
      </c>
      <c r="P187" s="40">
        <f t="shared" si="3"/>
        <v>2912058500</v>
      </c>
      <c r="Q187" s="40" t="s">
        <v>108</v>
      </c>
      <c r="R187" s="56">
        <f>VLOOKUP(Q187,'Basic Moves'!B$2:H$43,3,FALSE)</f>
        <v>10</v>
      </c>
      <c r="S187" s="56">
        <f>IF(OR(VLOOKUP(Q187,'Basic Moves'!B$2:C$43,2,FALSE)=H187,VLOOKUP(Q187,'Basic Moves'!B$2:C$43,2,FALSE)=I187),1,0)</f>
        <v>1</v>
      </c>
      <c r="T187" s="56">
        <f>VLOOKUP(Q187,'Basic Moves'!B$2:H$43,5,FALSE)</f>
        <v>1050</v>
      </c>
      <c r="U187" s="56">
        <f>VLOOKUP(Q187,'Basic Moves'!B$2:H$43,7,FALSE)</f>
        <v>10</v>
      </c>
      <c r="V187" s="53" t="s">
        <v>445</v>
      </c>
      <c r="W187" s="40" t="s">
        <v>339</v>
      </c>
      <c r="X187" s="56">
        <f>VLOOKUP(W187,'Charged Moves'!B$2:I$96,3,FALSE)</f>
        <v>40</v>
      </c>
      <c r="Y187" s="56">
        <f>IF(OR(VLOOKUP(W187,'Charged Moves'!B$2:C$96,2,FALSE)=H187,VLOOKUP(W187,'Charged Moves'!B$2:C$96,2,FALSE)=I187),1,0)</f>
        <v>1</v>
      </c>
      <c r="Z187" s="56">
        <f>VLOOKUP(W187,'Charged Moves'!B$2:I$96,8,FALSE)*100</f>
        <v>5</v>
      </c>
      <c r="AA187" s="56">
        <f>VLOOKUP(W187,'Charged Moves'!B$2:I$96,6,FALSE)</f>
        <v>2800</v>
      </c>
      <c r="AB187" s="56">
        <f>VLOOKUP(W187,'Charged Moves'!B$2:J$96,9,FALSE)</f>
        <v>33</v>
      </c>
      <c r="AC187" s="56" t="s">
        <v>943</v>
      </c>
      <c r="AD187" s="56" t="s">
        <v>944</v>
      </c>
      <c r="AE187" s="56" t="s">
        <v>945</v>
      </c>
      <c r="AF187" t="s">
        <v>946</v>
      </c>
      <c r="AG187" t="s">
        <v>714</v>
      </c>
    </row>
    <row r="188" spans="1:33" ht="14.25" customHeight="1" x14ac:dyDescent="0.15">
      <c r="A188" s="30">
        <v>223</v>
      </c>
      <c r="B188" s="30">
        <v>2</v>
      </c>
      <c r="C188" s="32">
        <v>0.88044144696505211</v>
      </c>
      <c r="D188" s="30">
        <v>6</v>
      </c>
      <c r="E188" s="34">
        <v>0.83151779230210598</v>
      </c>
      <c r="F188" s="41">
        <f>VLOOKUP(G188,'Species Data'!A$2:E$152,2,FALSE)</f>
        <v>40</v>
      </c>
      <c r="G188" s="41" t="s">
        <v>88</v>
      </c>
      <c r="H188" s="170" t="s">
        <v>257</v>
      </c>
      <c r="I188" s="705" t="s">
        <v>320</v>
      </c>
      <c r="J188" s="41">
        <f>VLOOKUP(G188,'Species Data'!A$2:E$152,3,FALSE)</f>
        <v>280</v>
      </c>
      <c r="K188" s="46">
        <f>VLOOKUP(G188,'Species Data'!A$2:E$152,4,FALSE)</f>
        <v>168</v>
      </c>
      <c r="L188" s="46">
        <f>VLOOKUP(G188,'Species Data'!A$2:E$152,5,FALSE)</f>
        <v>108</v>
      </c>
      <c r="M188" s="49">
        <f t="shared" si="0"/>
        <v>30240</v>
      </c>
      <c r="N188" s="51">
        <f t="shared" si="1"/>
        <v>0</v>
      </c>
      <c r="O188" s="51">
        <f t="shared" si="2"/>
        <v>0</v>
      </c>
      <c r="P188" s="40">
        <f t="shared" si="3"/>
        <v>2908483200</v>
      </c>
      <c r="Q188" s="40" t="s">
        <v>156</v>
      </c>
      <c r="R188" s="56">
        <f>VLOOKUP(Q188,'Basic Moves'!B$2:H$43,3,FALSE)</f>
        <v>7</v>
      </c>
      <c r="S188" s="56">
        <f>IF(OR(VLOOKUP(Q188,'Basic Moves'!B$2:C$43,2,FALSE)=H188,VLOOKUP(Q188,'Basic Moves'!B$2:C$43,2,FALSE)=I188),1,0)</f>
        <v>1</v>
      </c>
      <c r="T188" s="56">
        <f>VLOOKUP(Q188,'Basic Moves'!B$2:H$43,5,FALSE)</f>
        <v>540</v>
      </c>
      <c r="U188" s="56">
        <f>VLOOKUP(Q188,'Basic Moves'!B$2:H$43,7,FALSE)</f>
        <v>7</v>
      </c>
      <c r="V188" s="53" t="s">
        <v>495</v>
      </c>
      <c r="W188" s="40" t="s">
        <v>324</v>
      </c>
      <c r="X188" s="56">
        <f>VLOOKUP(W188,'Charged Moves'!B$2:I$96,3,FALSE)</f>
        <v>55</v>
      </c>
      <c r="Y188" s="56">
        <f>IF(OR(VLOOKUP(W188,'Charged Moves'!B$2:C$96,2,FALSE)=H188,VLOOKUP(W188,'Charged Moves'!B$2:C$96,2,FALSE)=I188),1,0)</f>
        <v>1</v>
      </c>
      <c r="Z188" s="56">
        <f>VLOOKUP(W188,'Charged Moves'!B$2:I$96,8,FALSE)*100</f>
        <v>5</v>
      </c>
      <c r="AA188" s="56">
        <f>VLOOKUP(W188,'Charged Moves'!B$2:I$96,6,FALSE)</f>
        <v>2900</v>
      </c>
      <c r="AB188" s="56">
        <f>VLOOKUP(W188,'Charged Moves'!B$2:J$96,9,FALSE)</f>
        <v>50</v>
      </c>
      <c r="AC188" s="56" t="s">
        <v>388</v>
      </c>
      <c r="AD188" s="56" t="s">
        <v>947</v>
      </c>
      <c r="AE188" s="56" t="s">
        <v>948</v>
      </c>
      <c r="AF188" t="s">
        <v>949</v>
      </c>
      <c r="AG188" t="s">
        <v>477</v>
      </c>
    </row>
    <row r="189" spans="1:33" ht="14.25" customHeight="1" x14ac:dyDescent="0.15">
      <c r="A189" s="30">
        <v>280</v>
      </c>
      <c r="B189" s="30">
        <v>3</v>
      </c>
      <c r="C189" s="32">
        <v>0.81381818181818177</v>
      </c>
      <c r="D189" s="30">
        <v>1</v>
      </c>
      <c r="E189" s="34">
        <v>1</v>
      </c>
      <c r="F189" s="41">
        <f>VLOOKUP(G189,'Species Data'!A$2:E$152,2,FALSE)</f>
        <v>49</v>
      </c>
      <c r="G189" s="41" t="s">
        <v>100</v>
      </c>
      <c r="H189" s="787" t="s">
        <v>241</v>
      </c>
      <c r="I189" s="362" t="s">
        <v>262</v>
      </c>
      <c r="J189" s="41">
        <f>VLOOKUP(G189,'Species Data'!A$2:E$152,3,FALSE)</f>
        <v>140</v>
      </c>
      <c r="K189" s="46">
        <f>VLOOKUP(G189,'Species Data'!A$2:E$152,4,FALSE)</f>
        <v>172</v>
      </c>
      <c r="L189" s="46">
        <f>VLOOKUP(G189,'Species Data'!A$2:E$152,5,FALSE)</f>
        <v>154</v>
      </c>
      <c r="M189" s="49">
        <f t="shared" si="0"/>
        <v>21560</v>
      </c>
      <c r="N189" s="51">
        <f t="shared" si="1"/>
        <v>0</v>
      </c>
      <c r="O189" s="51">
        <f t="shared" si="2"/>
        <v>0</v>
      </c>
      <c r="P189" s="40">
        <f t="shared" si="3"/>
        <v>2906395800</v>
      </c>
      <c r="Q189" s="40" t="s">
        <v>62</v>
      </c>
      <c r="R189" s="56">
        <f>VLOOKUP(Q189,'Basic Moves'!B$2:H$43,3,FALSE)</f>
        <v>15</v>
      </c>
      <c r="S189" s="56">
        <f>IF(OR(VLOOKUP(Q189,'Basic Moves'!B$2:C$43,2,FALSE)=H189,VLOOKUP(Q189,'Basic Moves'!B$2:C$43,2,FALSE)=I189),1,0)</f>
        <v>0</v>
      </c>
      <c r="T189" s="56">
        <f>VLOOKUP(Q189,'Basic Moves'!B$2:H$43,5,FALSE)</f>
        <v>1510</v>
      </c>
      <c r="U189" s="56">
        <f>VLOOKUP(Q189,'Basic Moves'!B$2:H$43,7,FALSE)</f>
        <v>14</v>
      </c>
      <c r="V189" s="53" t="s">
        <v>715</v>
      </c>
      <c r="W189" s="40" t="s">
        <v>298</v>
      </c>
      <c r="X189" s="56">
        <f>VLOOKUP(W189,'Charged Moves'!B$2:I$96,3,FALSE)</f>
        <v>75</v>
      </c>
      <c r="Y189" s="56">
        <f>IF(OR(VLOOKUP(W189,'Charged Moves'!B$2:C$96,2,FALSE)=H189,VLOOKUP(W189,'Charged Moves'!B$2:C$96,2,FALSE)=I189),1,0)</f>
        <v>1</v>
      </c>
      <c r="Z189" s="56">
        <f>VLOOKUP(W189,'Charged Moves'!B$2:I$96,8,FALSE)*100</f>
        <v>5</v>
      </c>
      <c r="AA189" s="56">
        <f>VLOOKUP(W189,'Charged Moves'!B$2:I$96,6,FALSE)</f>
        <v>4250</v>
      </c>
      <c r="AB189" s="56">
        <f>VLOOKUP(W189,'Charged Moves'!B$2:J$96,9,FALSE)</f>
        <v>50</v>
      </c>
      <c r="AC189" s="56" t="s">
        <v>950</v>
      </c>
      <c r="AD189" s="56" t="s">
        <v>951</v>
      </c>
      <c r="AE189" s="56" t="s">
        <v>952</v>
      </c>
      <c r="AF189" t="s">
        <v>953</v>
      </c>
      <c r="AG189" t="s">
        <v>954</v>
      </c>
    </row>
    <row r="190" spans="1:33" ht="14.25" customHeight="1" x14ac:dyDescent="0.15">
      <c r="A190" s="30">
        <v>364</v>
      </c>
      <c r="B190" s="30">
        <v>6</v>
      </c>
      <c r="C190" s="32">
        <v>0.64173913043478259</v>
      </c>
      <c r="D190" s="30">
        <v>4</v>
      </c>
      <c r="E190" s="34">
        <v>0.42538922155688624</v>
      </c>
      <c r="F190" s="41">
        <f>VLOOKUP(G190,'Species Data'!A$2:E$152,2,FALSE)</f>
        <v>62</v>
      </c>
      <c r="G190" s="41" t="s">
        <v>117</v>
      </c>
      <c r="H190" s="91" t="s">
        <v>210</v>
      </c>
      <c r="I190" s="142" t="s">
        <v>247</v>
      </c>
      <c r="J190" s="41">
        <f>VLOOKUP(G190,'Species Data'!A$2:E$152,3,FALSE)</f>
        <v>180</v>
      </c>
      <c r="K190" s="46">
        <f>VLOOKUP(G190,'Species Data'!A$2:E$152,4,FALSE)</f>
        <v>180</v>
      </c>
      <c r="L190" s="46">
        <f>VLOOKUP(G190,'Species Data'!A$2:E$152,5,FALSE)</f>
        <v>202</v>
      </c>
      <c r="M190" s="49">
        <f t="shared" si="0"/>
        <v>36360</v>
      </c>
      <c r="N190" s="51">
        <f t="shared" si="1"/>
        <v>0</v>
      </c>
      <c r="O190" s="51">
        <f t="shared" si="2"/>
        <v>0</v>
      </c>
      <c r="P190" s="40">
        <f t="shared" si="3"/>
        <v>2905891200</v>
      </c>
      <c r="Q190" s="40" t="s">
        <v>254</v>
      </c>
      <c r="R190" s="56">
        <f>VLOOKUP(Q190,'Basic Moves'!B$2:H$43,3,FALSE)</f>
        <v>6</v>
      </c>
      <c r="S190" s="56">
        <f>IF(OR(VLOOKUP(Q190,'Basic Moves'!B$2:C$43,2,FALSE)=H190,VLOOKUP(Q190,'Basic Moves'!B$2:C$43,2,FALSE)=I190),1,0)</f>
        <v>0</v>
      </c>
      <c r="T190" s="56">
        <f>VLOOKUP(Q190,'Basic Moves'!B$2:H$43,5,FALSE)</f>
        <v>550</v>
      </c>
      <c r="U190" s="56">
        <f>VLOOKUP(Q190,'Basic Moves'!B$2:H$43,7,FALSE)</f>
        <v>7</v>
      </c>
      <c r="V190" s="53" t="s">
        <v>955</v>
      </c>
      <c r="W190" s="40" t="s">
        <v>290</v>
      </c>
      <c r="X190" s="56">
        <f>VLOOKUP(W190,'Charged Moves'!B$2:I$96,3,FALSE)</f>
        <v>45</v>
      </c>
      <c r="Y190" s="56">
        <f>IF(OR(VLOOKUP(W190,'Charged Moves'!B$2:C$96,2,FALSE)=H190,VLOOKUP(W190,'Charged Moves'!B$2:C$96,2,FALSE)=I190),1,0)</f>
        <v>0</v>
      </c>
      <c r="Z190" s="56">
        <f>VLOOKUP(W190,'Charged Moves'!B$2:I$96,8,FALSE)*100</f>
        <v>5</v>
      </c>
      <c r="AA190" s="56">
        <f>VLOOKUP(W190,'Charged Moves'!B$2:I$96,6,FALSE)</f>
        <v>3500</v>
      </c>
      <c r="AB190" s="56">
        <f>VLOOKUP(W190,'Charged Moves'!B$2:J$96,9,FALSE)</f>
        <v>33</v>
      </c>
      <c r="AC190" s="56" t="s">
        <v>956</v>
      </c>
      <c r="AD190" s="56" t="s">
        <v>957</v>
      </c>
      <c r="AE190" s="56" t="s">
        <v>958</v>
      </c>
      <c r="AF190" t="s">
        <v>959</v>
      </c>
      <c r="AG190" t="s">
        <v>960</v>
      </c>
    </row>
    <row r="191" spans="1:33" ht="14.25" customHeight="1" x14ac:dyDescent="0.15">
      <c r="A191" s="30">
        <v>667</v>
      </c>
      <c r="B191" s="30">
        <v>6</v>
      </c>
      <c r="C191" s="32">
        <v>0.71902040816326529</v>
      </c>
      <c r="D191" s="30">
        <v>6</v>
      </c>
      <c r="E191" s="34">
        <v>0.86752293577981654</v>
      </c>
      <c r="F191" s="41">
        <f>VLOOKUP(G191,'Species Data'!A$2:E$152,2,FALSE)</f>
        <v>110</v>
      </c>
      <c r="G191" s="41" t="s">
        <v>183</v>
      </c>
      <c r="H191" s="362" t="s">
        <v>262</v>
      </c>
      <c r="I191" s="511"/>
      <c r="J191" s="41">
        <f>VLOOKUP(G191,'Species Data'!A$2:E$152,3,FALSE)</f>
        <v>130</v>
      </c>
      <c r="K191" s="46">
        <f>VLOOKUP(G191,'Species Data'!A$2:E$152,4,FALSE)</f>
        <v>190</v>
      </c>
      <c r="L191" s="46">
        <f>VLOOKUP(G191,'Species Data'!A$2:E$152,5,FALSE)</f>
        <v>198</v>
      </c>
      <c r="M191" s="49">
        <f t="shared" si="0"/>
        <v>25740</v>
      </c>
      <c r="N191" s="51">
        <f t="shared" si="1"/>
        <v>0</v>
      </c>
      <c r="O191" s="51">
        <f t="shared" si="2"/>
        <v>0</v>
      </c>
      <c r="P191" s="40">
        <f t="shared" si="3"/>
        <v>2890344600</v>
      </c>
      <c r="Q191" s="40" t="s">
        <v>259</v>
      </c>
      <c r="R191" s="56">
        <f>VLOOKUP(Q191,'Basic Moves'!B$2:H$43,3,FALSE)</f>
        <v>12</v>
      </c>
      <c r="S191" s="56">
        <f>IF(OR(VLOOKUP(Q191,'Basic Moves'!B$2:C$43,2,FALSE)=H191,VLOOKUP(Q191,'Basic Moves'!B$2:C$43,2,FALSE)=I191),1,0)</f>
        <v>0</v>
      </c>
      <c r="T191" s="56">
        <f>VLOOKUP(Q191,'Basic Moves'!B$2:H$43,5,FALSE)</f>
        <v>1100</v>
      </c>
      <c r="U191" s="56">
        <f>VLOOKUP(Q191,'Basic Moves'!B$2:H$43,7,FALSE)</f>
        <v>10</v>
      </c>
      <c r="V191" s="53" t="s">
        <v>855</v>
      </c>
      <c r="W191" s="40" t="s">
        <v>281</v>
      </c>
      <c r="X191" s="56">
        <f>VLOOKUP(W191,'Charged Moves'!B$2:I$96,3,FALSE)</f>
        <v>45</v>
      </c>
      <c r="Y191" s="56">
        <f>IF(OR(VLOOKUP(W191,'Charged Moves'!B$2:C$96,2,FALSE)=H191,VLOOKUP(W191,'Charged Moves'!B$2:C$96,2,FALSE)=I191),1,0)</f>
        <v>0</v>
      </c>
      <c r="Z191" s="56">
        <f>VLOOKUP(W191,'Charged Moves'!B$2:I$96,8,FALSE)*100</f>
        <v>5</v>
      </c>
      <c r="AA191" s="56">
        <f>VLOOKUP(W191,'Charged Moves'!B$2:I$96,6,FALSE)</f>
        <v>3500</v>
      </c>
      <c r="AB191" s="56">
        <f>VLOOKUP(W191,'Charged Moves'!B$2:J$96,9,FALSE)</f>
        <v>33</v>
      </c>
      <c r="AC191" s="56" t="s">
        <v>923</v>
      </c>
      <c r="AD191" s="56" t="s">
        <v>961</v>
      </c>
      <c r="AE191" s="56" t="s">
        <v>962</v>
      </c>
      <c r="AF191" t="s">
        <v>963</v>
      </c>
      <c r="AG191" t="s">
        <v>964</v>
      </c>
    </row>
    <row r="192" spans="1:33" ht="14.25" customHeight="1" x14ac:dyDescent="0.15">
      <c r="A192" s="30">
        <v>392</v>
      </c>
      <c r="B192" s="30">
        <v>5</v>
      </c>
      <c r="C192" s="32">
        <v>0.87090558766859349</v>
      </c>
      <c r="D192" s="30">
        <v>3</v>
      </c>
      <c r="E192" s="34">
        <v>0.87804878048780488</v>
      </c>
      <c r="F192" s="41">
        <f>VLOOKUP(G192,'Species Data'!A$2:E$152,2,FALSE)</f>
        <v>68</v>
      </c>
      <c r="G192" s="41" t="s">
        <v>124</v>
      </c>
      <c r="H192" s="142" t="s">
        <v>247</v>
      </c>
      <c r="I192" s="788"/>
      <c r="J192" s="41">
        <f>VLOOKUP(G192,'Species Data'!A$2:E$152,3,FALSE)</f>
        <v>180</v>
      </c>
      <c r="K192" s="46">
        <f>VLOOKUP(G192,'Species Data'!A$2:E$152,4,FALSE)</f>
        <v>198</v>
      </c>
      <c r="L192" s="46">
        <f>VLOOKUP(G192,'Species Data'!A$2:E$152,5,FALSE)</f>
        <v>180</v>
      </c>
      <c r="M192" s="49">
        <f t="shared" si="0"/>
        <v>32400</v>
      </c>
      <c r="N192" s="51">
        <f t="shared" si="1"/>
        <v>0</v>
      </c>
      <c r="O192" s="51">
        <f t="shared" si="2"/>
        <v>0</v>
      </c>
      <c r="P192" s="40">
        <f t="shared" si="3"/>
        <v>2886840000</v>
      </c>
      <c r="Q192" s="40" t="s">
        <v>267</v>
      </c>
      <c r="R192" s="56">
        <f>VLOOKUP(Q192,'Basic Moves'!B$2:H$43,3,FALSE)</f>
        <v>10</v>
      </c>
      <c r="S192" s="56">
        <f>IF(OR(VLOOKUP(Q192,'Basic Moves'!B$2:C$43,2,FALSE)=H192,VLOOKUP(Q192,'Basic Moves'!B$2:C$43,2,FALSE)=I192),1,0)</f>
        <v>0</v>
      </c>
      <c r="T192" s="56">
        <f>VLOOKUP(Q192,'Basic Moves'!B$2:H$43,5,FALSE)</f>
        <v>1200</v>
      </c>
      <c r="U192" s="56">
        <f>VLOOKUP(Q192,'Basic Moves'!B$2:H$43,7,FALSE)</f>
        <v>10</v>
      </c>
      <c r="V192" s="53" t="s">
        <v>846</v>
      </c>
      <c r="W192" s="40" t="s">
        <v>289</v>
      </c>
      <c r="X192" s="56">
        <f>VLOOKUP(W192,'Charged Moves'!B$2:I$96,3,FALSE)</f>
        <v>80</v>
      </c>
      <c r="Y192" s="56">
        <f>IF(OR(VLOOKUP(W192,'Charged Moves'!B$2:C$96,2,FALSE)=H192,VLOOKUP(W192,'Charged Moves'!B$2:C$96,2,FALSE)=I192),1,0)</f>
        <v>0</v>
      </c>
      <c r="Z192" s="56">
        <f>VLOOKUP(W192,'Charged Moves'!B$2:I$96,8,FALSE)*100</f>
        <v>50</v>
      </c>
      <c r="AA192" s="56">
        <f>VLOOKUP(W192,'Charged Moves'!B$2:I$96,6,FALSE)</f>
        <v>3100</v>
      </c>
      <c r="AB192" s="56">
        <f>VLOOKUP(W192,'Charged Moves'!B$2:J$96,9,FALSE)</f>
        <v>100</v>
      </c>
      <c r="AC192" s="56" t="s">
        <v>965</v>
      </c>
      <c r="AD192" s="56" t="s">
        <v>966</v>
      </c>
      <c r="AE192" s="56" t="s">
        <v>967</v>
      </c>
      <c r="AF192" t="s">
        <v>968</v>
      </c>
      <c r="AG192" t="s">
        <v>969</v>
      </c>
    </row>
    <row r="193" spans="1:33" ht="14.25" customHeight="1" x14ac:dyDescent="0.15">
      <c r="A193" s="30">
        <v>54</v>
      </c>
      <c r="B193" s="30">
        <v>2</v>
      </c>
      <c r="C193" s="32">
        <v>0.89561752988047805</v>
      </c>
      <c r="D193" s="30">
        <v>6</v>
      </c>
      <c r="E193" s="34">
        <v>0.76363636363636367</v>
      </c>
      <c r="F193" s="41">
        <f>VLOOKUP(G193,'Species Data'!A$2:E$152,2,FALSE)</f>
        <v>9</v>
      </c>
      <c r="G193" s="41" t="s">
        <v>44</v>
      </c>
      <c r="H193" s="91" t="s">
        <v>210</v>
      </c>
      <c r="I193" s="657"/>
      <c r="J193" s="41">
        <f>VLOOKUP(G193,'Species Data'!A$2:E$152,3,FALSE)</f>
        <v>158</v>
      </c>
      <c r="K193" s="46">
        <f>VLOOKUP(G193,'Species Data'!A$2:E$152,4,FALSE)</f>
        <v>186</v>
      </c>
      <c r="L193" s="46">
        <f>VLOOKUP(G193,'Species Data'!A$2:E$152,5,FALSE)</f>
        <v>222</v>
      </c>
      <c r="M193" s="49">
        <f t="shared" si="0"/>
        <v>35076</v>
      </c>
      <c r="N193" s="51">
        <f t="shared" si="1"/>
        <v>0</v>
      </c>
      <c r="O193" s="51">
        <f t="shared" si="2"/>
        <v>0</v>
      </c>
      <c r="P193" s="40">
        <f t="shared" si="3"/>
        <v>2877143976</v>
      </c>
      <c r="Q193" s="40" t="s">
        <v>102</v>
      </c>
      <c r="R193" s="56">
        <f>VLOOKUP(Q193,'Basic Moves'!B$2:H$43,3,FALSE)</f>
        <v>6</v>
      </c>
      <c r="S193" s="56">
        <f>IF(OR(VLOOKUP(Q193,'Basic Moves'!B$2:C$43,2,FALSE)=H193,VLOOKUP(Q193,'Basic Moves'!B$2:C$43,2,FALSE)=I193),1,0)</f>
        <v>0</v>
      </c>
      <c r="T193" s="56">
        <f>VLOOKUP(Q193,'Basic Moves'!B$2:H$43,5,FALSE)</f>
        <v>500</v>
      </c>
      <c r="U193" s="56">
        <f>VLOOKUP(Q193,'Basic Moves'!B$2:H$43,7,FALSE)</f>
        <v>7</v>
      </c>
      <c r="V193" s="53" t="s">
        <v>784</v>
      </c>
      <c r="W193" s="40" t="s">
        <v>143</v>
      </c>
      <c r="X193" s="56">
        <f>VLOOKUP(W193,'Charged Moves'!B$2:I$96,3,FALSE)</f>
        <v>90</v>
      </c>
      <c r="Y193" s="56">
        <f>IF(OR(VLOOKUP(W193,'Charged Moves'!B$2:C$96,2,FALSE)=H193,VLOOKUP(W193,'Charged Moves'!B$2:C$96,2,FALSE)=I193),1,0)</f>
        <v>1</v>
      </c>
      <c r="Z193" s="56">
        <f>VLOOKUP(W193,'Charged Moves'!B$2:I$96,8,FALSE)*100</f>
        <v>5</v>
      </c>
      <c r="AA193" s="56">
        <f>VLOOKUP(W193,'Charged Moves'!B$2:I$96,6,FALSE)</f>
        <v>3800</v>
      </c>
      <c r="AB193" s="56">
        <f>VLOOKUP(W193,'Charged Moves'!B$2:J$96,9,FALSE)</f>
        <v>100</v>
      </c>
      <c r="AC193" s="56" t="s">
        <v>867</v>
      </c>
      <c r="AD193" s="56" t="s">
        <v>656</v>
      </c>
      <c r="AE193" s="56" t="s">
        <v>868</v>
      </c>
      <c r="AF193" t="s">
        <v>658</v>
      </c>
      <c r="AG193" t="s">
        <v>869</v>
      </c>
    </row>
    <row r="194" spans="1:33" ht="14.25" customHeight="1" x14ac:dyDescent="0.15">
      <c r="A194" s="30">
        <v>448</v>
      </c>
      <c r="B194" s="144">
        <v>1</v>
      </c>
      <c r="C194" s="581">
        <v>1</v>
      </c>
      <c r="D194" s="144">
        <v>7</v>
      </c>
      <c r="E194" s="583">
        <v>0.6776859504132231</v>
      </c>
      <c r="F194" s="585">
        <f>VLOOKUP(G194,'Species Data'!A$2:E$152,2,FALSE)</f>
        <v>76</v>
      </c>
      <c r="G194" s="585" t="s">
        <v>133</v>
      </c>
      <c r="H194" s="588" t="s">
        <v>264</v>
      </c>
      <c r="I194" s="792" t="s">
        <v>255</v>
      </c>
      <c r="J194" s="585">
        <f>VLOOKUP(G194,'Species Data'!A$2:E$152,3,FALSE)</f>
        <v>160</v>
      </c>
      <c r="K194" s="592">
        <f>VLOOKUP(G194,'Species Data'!A$2:E$152,4,FALSE)</f>
        <v>176</v>
      </c>
      <c r="L194" s="592">
        <f>VLOOKUP(G194,'Species Data'!A$2:E$152,5,FALSE)</f>
        <v>198</v>
      </c>
      <c r="M194" s="149">
        <f t="shared" si="0"/>
        <v>31680</v>
      </c>
      <c r="N194" s="594">
        <f t="shared" si="1"/>
        <v>0</v>
      </c>
      <c r="O194" s="594">
        <f t="shared" si="2"/>
        <v>0</v>
      </c>
      <c r="P194" s="122">
        <f t="shared" si="3"/>
        <v>2857536000</v>
      </c>
      <c r="Q194" s="122" t="s">
        <v>254</v>
      </c>
      <c r="R194" s="602">
        <f>VLOOKUP(Q194,'Basic Moves'!B$2:H$43,3,FALSE)</f>
        <v>6</v>
      </c>
      <c r="S194" s="602">
        <f>IF(OR(VLOOKUP(Q194,'Basic Moves'!B$2:C$43,2,FALSE)=H194,VLOOKUP(Q194,'Basic Moves'!B$2:C$43,2,FALSE)=I194),1,0)</f>
        <v>1</v>
      </c>
      <c r="T194" s="602">
        <f>VLOOKUP(Q194,'Basic Moves'!B$2:H$43,5,FALSE)</f>
        <v>550</v>
      </c>
      <c r="U194" s="602">
        <f>VLOOKUP(Q194,'Basic Moves'!B$2:H$43,7,FALSE)</f>
        <v>7</v>
      </c>
      <c r="V194" s="152" t="s">
        <v>970</v>
      </c>
      <c r="W194" s="122" t="s">
        <v>161</v>
      </c>
      <c r="X194" s="602">
        <f>VLOOKUP(W194,'Charged Moves'!B$2:I$96,3,FALSE)</f>
        <v>100</v>
      </c>
      <c r="Y194" s="602">
        <f>IF(OR(VLOOKUP(W194,'Charged Moves'!B$2:C$96,2,FALSE)=H194,VLOOKUP(W194,'Charged Moves'!B$2:C$96,2,FALSE)=I194),1,0)</f>
        <v>1</v>
      </c>
      <c r="Z194" s="602">
        <f>VLOOKUP(W194,'Charged Moves'!B$2:I$96,8,FALSE)*100</f>
        <v>5</v>
      </c>
      <c r="AA194" s="602">
        <f>VLOOKUP(W194,'Charged Moves'!B$2:I$96,6,FALSE)</f>
        <v>4200</v>
      </c>
      <c r="AB194" s="602">
        <f>VLOOKUP(W194,'Charged Moves'!B$2:J$96,9,FALSE)</f>
        <v>100</v>
      </c>
      <c r="AC194" s="602" t="s">
        <v>394</v>
      </c>
      <c r="AD194" s="602" t="s">
        <v>971</v>
      </c>
      <c r="AE194" s="602" t="s">
        <v>972</v>
      </c>
      <c r="AF194" s="112" t="s">
        <v>973</v>
      </c>
      <c r="AG194" s="112" t="s">
        <v>851</v>
      </c>
    </row>
    <row r="195" spans="1:33" ht="14.25" customHeight="1" x14ac:dyDescent="0.15">
      <c r="A195" s="30">
        <v>362</v>
      </c>
      <c r="B195" s="30">
        <v>2</v>
      </c>
      <c r="C195" s="32">
        <v>0.89826086956521745</v>
      </c>
      <c r="D195" s="30">
        <v>5</v>
      </c>
      <c r="E195" s="34">
        <v>0.41676646706586828</v>
      </c>
      <c r="F195" s="41">
        <f>VLOOKUP(G195,'Species Data'!A$2:E$152,2,FALSE)</f>
        <v>62</v>
      </c>
      <c r="G195" s="41" t="s">
        <v>117</v>
      </c>
      <c r="H195" s="91" t="s">
        <v>210</v>
      </c>
      <c r="I195" s="142" t="s">
        <v>247</v>
      </c>
      <c r="J195" s="41">
        <f>VLOOKUP(G195,'Species Data'!A$2:E$152,3,FALSE)</f>
        <v>180</v>
      </c>
      <c r="K195" s="46">
        <f>VLOOKUP(G195,'Species Data'!A$2:E$152,4,FALSE)</f>
        <v>180</v>
      </c>
      <c r="L195" s="46">
        <f>VLOOKUP(G195,'Species Data'!A$2:E$152,5,FALSE)</f>
        <v>202</v>
      </c>
      <c r="M195" s="49">
        <f t="shared" si="0"/>
        <v>36360</v>
      </c>
      <c r="N195" s="51">
        <f t="shared" si="1"/>
        <v>0</v>
      </c>
      <c r="O195" s="51">
        <f t="shared" si="2"/>
        <v>0</v>
      </c>
      <c r="P195" s="40">
        <f t="shared" si="3"/>
        <v>2846988000</v>
      </c>
      <c r="Q195" s="40" t="s">
        <v>254</v>
      </c>
      <c r="R195" s="56">
        <f>VLOOKUP(Q195,'Basic Moves'!B$2:H$43,3,FALSE)</f>
        <v>6</v>
      </c>
      <c r="S195" s="56">
        <f>IF(OR(VLOOKUP(Q195,'Basic Moves'!B$2:C$43,2,FALSE)=H195,VLOOKUP(Q195,'Basic Moves'!B$2:C$43,2,FALSE)=I195),1,0)</f>
        <v>0</v>
      </c>
      <c r="T195" s="56">
        <f>VLOOKUP(Q195,'Basic Moves'!B$2:H$43,5,FALSE)</f>
        <v>550</v>
      </c>
      <c r="U195" s="56">
        <f>VLOOKUP(Q195,'Basic Moves'!B$2:H$43,7,FALSE)</f>
        <v>7</v>
      </c>
      <c r="V195" s="53" t="s">
        <v>955</v>
      </c>
      <c r="W195" s="40" t="s">
        <v>143</v>
      </c>
      <c r="X195" s="56">
        <f>VLOOKUP(W195,'Charged Moves'!B$2:I$96,3,FALSE)</f>
        <v>90</v>
      </c>
      <c r="Y195" s="56">
        <f>IF(OR(VLOOKUP(W195,'Charged Moves'!B$2:C$96,2,FALSE)=H195,VLOOKUP(W195,'Charged Moves'!B$2:C$96,2,FALSE)=I195),1,0)</f>
        <v>1</v>
      </c>
      <c r="Z195" s="56">
        <f>VLOOKUP(W195,'Charged Moves'!B$2:I$96,8,FALSE)*100</f>
        <v>5</v>
      </c>
      <c r="AA195" s="56">
        <f>VLOOKUP(W195,'Charged Moves'!B$2:I$96,6,FALSE)</f>
        <v>3800</v>
      </c>
      <c r="AB195" s="56">
        <f>VLOOKUP(W195,'Charged Moves'!B$2:J$96,9,FALSE)</f>
        <v>100</v>
      </c>
      <c r="AC195" s="56" t="s">
        <v>867</v>
      </c>
      <c r="AD195" s="56" t="s">
        <v>974</v>
      </c>
      <c r="AE195" s="56" t="s">
        <v>975</v>
      </c>
      <c r="AF195" t="s">
        <v>976</v>
      </c>
      <c r="AG195" t="s">
        <v>977</v>
      </c>
    </row>
    <row r="196" spans="1:33" ht="14.25" customHeight="1" x14ac:dyDescent="0.15">
      <c r="A196" s="30">
        <v>447</v>
      </c>
      <c r="B196" s="144">
        <v>8</v>
      </c>
      <c r="C196" s="581">
        <v>0.75837988826815639</v>
      </c>
      <c r="D196" s="144">
        <v>8</v>
      </c>
      <c r="E196" s="583">
        <v>0.67272727272727273</v>
      </c>
      <c r="F196" s="585">
        <f>VLOOKUP(G196,'Species Data'!A$2:E$152,2,FALSE)</f>
        <v>76</v>
      </c>
      <c r="G196" s="585" t="s">
        <v>133</v>
      </c>
      <c r="H196" s="588" t="s">
        <v>264</v>
      </c>
      <c r="I196" s="792" t="s">
        <v>255</v>
      </c>
      <c r="J196" s="585">
        <f>VLOOKUP(G196,'Species Data'!A$2:E$152,3,FALSE)</f>
        <v>160</v>
      </c>
      <c r="K196" s="592">
        <f>VLOOKUP(G196,'Species Data'!A$2:E$152,4,FALSE)</f>
        <v>176</v>
      </c>
      <c r="L196" s="592">
        <f>VLOOKUP(G196,'Species Data'!A$2:E$152,5,FALSE)</f>
        <v>198</v>
      </c>
      <c r="M196" s="149">
        <f t="shared" si="0"/>
        <v>31680</v>
      </c>
      <c r="N196" s="594">
        <f t="shared" si="1"/>
        <v>0</v>
      </c>
      <c r="O196" s="594">
        <f t="shared" si="2"/>
        <v>0</v>
      </c>
      <c r="P196" s="122">
        <f t="shared" si="3"/>
        <v>2836627200</v>
      </c>
      <c r="Q196" s="122" t="s">
        <v>254</v>
      </c>
      <c r="R196" s="602">
        <f>VLOOKUP(Q196,'Basic Moves'!B$2:H$43,3,FALSE)</f>
        <v>6</v>
      </c>
      <c r="S196" s="602">
        <f>IF(OR(VLOOKUP(Q196,'Basic Moves'!B$2:C$43,2,FALSE)=H196,VLOOKUP(Q196,'Basic Moves'!B$2:C$43,2,FALSE)=I196),1,0)</f>
        <v>1</v>
      </c>
      <c r="T196" s="602">
        <f>VLOOKUP(Q196,'Basic Moves'!B$2:H$43,5,FALSE)</f>
        <v>550</v>
      </c>
      <c r="U196" s="602">
        <f>VLOOKUP(Q196,'Basic Moves'!B$2:H$43,7,FALSE)</f>
        <v>7</v>
      </c>
      <c r="V196" s="152" t="s">
        <v>970</v>
      </c>
      <c r="W196" s="122" t="s">
        <v>307</v>
      </c>
      <c r="X196" s="602">
        <f>VLOOKUP(W196,'Charged Moves'!B$2:I$96,3,FALSE)</f>
        <v>35</v>
      </c>
      <c r="Y196" s="602">
        <f>IF(OR(VLOOKUP(W196,'Charged Moves'!B$2:C$96,2,FALSE)=H196,VLOOKUP(W196,'Charged Moves'!B$2:C$96,2,FALSE)=I196),1,0)</f>
        <v>1</v>
      </c>
      <c r="Z196" s="602">
        <f>VLOOKUP(W196,'Charged Moves'!B$2:I$96,8,FALSE)*100</f>
        <v>5</v>
      </c>
      <c r="AA196" s="602">
        <f>VLOOKUP(W196,'Charged Moves'!B$2:I$96,6,FALSE)</f>
        <v>3600</v>
      </c>
      <c r="AB196" s="602">
        <f>VLOOKUP(W196,'Charged Moves'!B$2:J$96,9,FALSE)</f>
        <v>25</v>
      </c>
      <c r="AC196" s="602" t="s">
        <v>626</v>
      </c>
      <c r="AD196" s="602" t="s">
        <v>978</v>
      </c>
      <c r="AE196" s="602" t="s">
        <v>979</v>
      </c>
      <c r="AF196" s="112" t="s">
        <v>980</v>
      </c>
      <c r="AG196" s="112" t="s">
        <v>589</v>
      </c>
    </row>
    <row r="197" spans="1:33" ht="14.25" customHeight="1" x14ac:dyDescent="0.15">
      <c r="A197" s="30">
        <v>90</v>
      </c>
      <c r="B197" s="30">
        <v>4</v>
      </c>
      <c r="C197" s="32">
        <v>0.83582089552238803</v>
      </c>
      <c r="D197" s="30">
        <v>3</v>
      </c>
      <c r="E197" s="34">
        <v>0.94901960784313721</v>
      </c>
      <c r="F197" s="41">
        <f>VLOOKUP(G197,'Species Data'!A$2:E$152,2,FALSE)</f>
        <v>18</v>
      </c>
      <c r="G197" s="41" t="s">
        <v>57</v>
      </c>
      <c r="H197" s="170" t="s">
        <v>257</v>
      </c>
      <c r="I197" s="104" t="s">
        <v>227</v>
      </c>
      <c r="J197" s="41">
        <f>VLOOKUP(G197,'Species Data'!A$2:E$152,3,FALSE)</f>
        <v>166</v>
      </c>
      <c r="K197" s="46">
        <f>VLOOKUP(G197,'Species Data'!A$2:E$152,4,FALSE)</f>
        <v>170</v>
      </c>
      <c r="L197" s="46">
        <f>VLOOKUP(G197,'Species Data'!A$2:E$152,5,FALSE)</f>
        <v>166</v>
      </c>
      <c r="M197" s="49">
        <f t="shared" si="0"/>
        <v>27556</v>
      </c>
      <c r="N197" s="51">
        <f t="shared" si="1"/>
        <v>0</v>
      </c>
      <c r="O197" s="51">
        <f t="shared" si="2"/>
        <v>0</v>
      </c>
      <c r="P197" s="40">
        <f t="shared" si="3"/>
        <v>2834134600</v>
      </c>
      <c r="Q197" s="40" t="s">
        <v>139</v>
      </c>
      <c r="R197" s="56">
        <f>VLOOKUP(Q197,'Basic Moves'!B$2:H$43,3,FALSE)</f>
        <v>15</v>
      </c>
      <c r="S197" s="56">
        <f>IF(OR(VLOOKUP(Q197,'Basic Moves'!B$2:C$43,2,FALSE)=H197,VLOOKUP(Q197,'Basic Moves'!B$2:C$43,2,FALSE)=I197),1,0)</f>
        <v>0</v>
      </c>
      <c r="T197" s="56">
        <f>VLOOKUP(Q197,'Basic Moves'!B$2:H$43,5,FALSE)</f>
        <v>1330</v>
      </c>
      <c r="U197" s="56">
        <f>VLOOKUP(Q197,'Basic Moves'!B$2:H$43,7,FALSE)</f>
        <v>12</v>
      </c>
      <c r="V197" s="53" t="s">
        <v>376</v>
      </c>
      <c r="W197" s="40" t="s">
        <v>229</v>
      </c>
      <c r="X197" s="56">
        <f>VLOOKUP(W197,'Charged Moves'!B$2:I$96,3,FALSE)</f>
        <v>80</v>
      </c>
      <c r="Y197" s="56">
        <f>IF(OR(VLOOKUP(W197,'Charged Moves'!B$2:C$96,2,FALSE)=H197,VLOOKUP(W197,'Charged Moves'!B$2:C$96,2,FALSE)=I197),1,0)</f>
        <v>1</v>
      </c>
      <c r="Z197" s="56">
        <f>VLOOKUP(W197,'Charged Moves'!B$2:I$96,8,FALSE)*100</f>
        <v>5</v>
      </c>
      <c r="AA197" s="56">
        <f>VLOOKUP(W197,'Charged Moves'!B$2:I$96,6,FALSE)</f>
        <v>3200</v>
      </c>
      <c r="AB197" s="56">
        <f>VLOOKUP(W197,'Charged Moves'!B$2:J$96,9,FALSE)</f>
        <v>100</v>
      </c>
      <c r="AC197" s="56" t="s">
        <v>527</v>
      </c>
      <c r="AD197" s="56" t="s">
        <v>981</v>
      </c>
      <c r="AE197" s="56" t="s">
        <v>661</v>
      </c>
      <c r="AF197" t="s">
        <v>982</v>
      </c>
      <c r="AG197" t="s">
        <v>708</v>
      </c>
    </row>
    <row r="198" spans="1:33" ht="14.25" customHeight="1" x14ac:dyDescent="0.15">
      <c r="A198" s="30">
        <v>550</v>
      </c>
      <c r="B198" s="30">
        <v>3</v>
      </c>
      <c r="C198" s="32">
        <v>0.93971631205673756</v>
      </c>
      <c r="D198" s="30">
        <v>1</v>
      </c>
      <c r="E198" s="34">
        <v>1</v>
      </c>
      <c r="F198" s="41">
        <f>VLOOKUP(G198,'Species Data'!A$2:E$152,2,FALSE)</f>
        <v>91</v>
      </c>
      <c r="G198" s="41" t="s">
        <v>158</v>
      </c>
      <c r="H198" s="91" t="s">
        <v>210</v>
      </c>
      <c r="I198" s="92" t="s">
        <v>216</v>
      </c>
      <c r="J198" s="41">
        <f>VLOOKUP(G198,'Species Data'!A$2:E$152,3,FALSE)</f>
        <v>100</v>
      </c>
      <c r="K198" s="46">
        <f>VLOOKUP(G198,'Species Data'!A$2:E$152,4,FALSE)</f>
        <v>196</v>
      </c>
      <c r="L198" s="46">
        <f>VLOOKUP(G198,'Species Data'!A$2:E$152,5,FALSE)</f>
        <v>196</v>
      </c>
      <c r="M198" s="49">
        <f t="shared" si="0"/>
        <v>19600</v>
      </c>
      <c r="N198" s="51">
        <f t="shared" si="1"/>
        <v>0</v>
      </c>
      <c r="O198" s="51">
        <f t="shared" si="2"/>
        <v>0</v>
      </c>
      <c r="P198" s="40">
        <f t="shared" si="3"/>
        <v>2833180000</v>
      </c>
      <c r="Q198" s="40" t="s">
        <v>222</v>
      </c>
      <c r="R198" s="56">
        <f>VLOOKUP(Q198,'Basic Moves'!B$2:H$43,3,FALSE)</f>
        <v>15</v>
      </c>
      <c r="S198" s="56">
        <f>IF(OR(VLOOKUP(Q198,'Basic Moves'!B$2:C$43,2,FALSE)=H198,VLOOKUP(Q198,'Basic Moves'!B$2:C$43,2,FALSE)=I198),1,0)</f>
        <v>1</v>
      </c>
      <c r="T198" s="56">
        <f>VLOOKUP(Q198,'Basic Moves'!B$2:H$43,5,FALSE)</f>
        <v>1400</v>
      </c>
      <c r="U198" s="56">
        <f>VLOOKUP(Q198,'Basic Moves'!B$2:H$43,7,FALSE)</f>
        <v>12</v>
      </c>
      <c r="V198" s="53" t="s">
        <v>370</v>
      </c>
      <c r="W198" s="40" t="s">
        <v>163</v>
      </c>
      <c r="X198" s="56">
        <f>VLOOKUP(W198,'Charged Moves'!B$2:I$96,3,FALSE)</f>
        <v>100</v>
      </c>
      <c r="Y198" s="56">
        <f>IF(OR(VLOOKUP(W198,'Charged Moves'!B$2:C$96,2,FALSE)=H198,VLOOKUP(W198,'Charged Moves'!B$2:C$96,2,FALSE)=I198),1,0)</f>
        <v>1</v>
      </c>
      <c r="Z198" s="56">
        <f>VLOOKUP(W198,'Charged Moves'!B$2:I$96,8,FALSE)*100</f>
        <v>5</v>
      </c>
      <c r="AA198" s="56">
        <f>VLOOKUP(W198,'Charged Moves'!B$2:I$96,6,FALSE)</f>
        <v>3900</v>
      </c>
      <c r="AB198" s="56">
        <f>VLOOKUP(W198,'Charged Moves'!B$2:J$96,9,FALSE)</f>
        <v>100</v>
      </c>
      <c r="AC198" s="56" t="s">
        <v>399</v>
      </c>
      <c r="AD198" s="56" t="s">
        <v>400</v>
      </c>
      <c r="AE198" s="56" t="s">
        <v>401</v>
      </c>
      <c r="AF198" t="s">
        <v>402</v>
      </c>
      <c r="AG198" t="s">
        <v>403</v>
      </c>
    </row>
    <row r="199" spans="1:33" ht="14.25" customHeight="1" x14ac:dyDescent="0.15">
      <c r="A199" s="30">
        <v>848</v>
      </c>
      <c r="B199" s="30">
        <v>5</v>
      </c>
      <c r="C199" s="32">
        <v>0.73193916349809884</v>
      </c>
      <c r="D199" s="30">
        <v>3</v>
      </c>
      <c r="E199" s="34">
        <v>0.903954802259887</v>
      </c>
      <c r="F199" s="41">
        <f>VLOOKUP(G199,'Species Data'!A$2:E$152,2,FALSE)</f>
        <v>142</v>
      </c>
      <c r="G199" s="41" t="s">
        <v>218</v>
      </c>
      <c r="H199" s="662" t="s">
        <v>264</v>
      </c>
      <c r="I199" s="104" t="s">
        <v>227</v>
      </c>
      <c r="J199" s="41">
        <f>VLOOKUP(G199,'Species Data'!A$2:E$152,3,FALSE)</f>
        <v>160</v>
      </c>
      <c r="K199" s="46">
        <f>VLOOKUP(G199,'Species Data'!A$2:E$152,4,FALSE)</f>
        <v>182</v>
      </c>
      <c r="L199" s="46">
        <f>VLOOKUP(G199,'Species Data'!A$2:E$152,5,FALSE)</f>
        <v>162</v>
      </c>
      <c r="M199" s="49">
        <f t="shared" si="0"/>
        <v>25920</v>
      </c>
      <c r="N199" s="51">
        <f t="shared" si="1"/>
        <v>0</v>
      </c>
      <c r="O199" s="51">
        <f t="shared" si="2"/>
        <v>0</v>
      </c>
      <c r="P199" s="40">
        <f t="shared" si="3"/>
        <v>2830464000</v>
      </c>
      <c r="Q199" s="40" t="s">
        <v>139</v>
      </c>
      <c r="R199" s="56">
        <f>VLOOKUP(Q199,'Basic Moves'!B$2:H$43,3,FALSE)</f>
        <v>15</v>
      </c>
      <c r="S199" s="56">
        <f>IF(OR(VLOOKUP(Q199,'Basic Moves'!B$2:C$43,2,FALSE)=H199,VLOOKUP(Q199,'Basic Moves'!B$2:C$43,2,FALSE)=I199),1,0)</f>
        <v>0</v>
      </c>
      <c r="T199" s="56">
        <f>VLOOKUP(Q199,'Basic Moves'!B$2:H$43,5,FALSE)</f>
        <v>1330</v>
      </c>
      <c r="U199" s="56">
        <f>VLOOKUP(Q199,'Basic Moves'!B$2:H$43,7,FALSE)</f>
        <v>12</v>
      </c>
      <c r="V199" s="53" t="s">
        <v>376</v>
      </c>
      <c r="W199" s="40" t="s">
        <v>315</v>
      </c>
      <c r="X199" s="56">
        <f>VLOOKUP(W199,'Charged Moves'!B$2:I$96,3,FALSE)</f>
        <v>30</v>
      </c>
      <c r="Y199" s="56">
        <f>IF(OR(VLOOKUP(W199,'Charged Moves'!B$2:C$96,2,FALSE)=H199,VLOOKUP(W199,'Charged Moves'!B$2:C$96,2,FALSE)=I199),1,0)</f>
        <v>0</v>
      </c>
      <c r="Z199" s="56">
        <f>VLOOKUP(W199,'Charged Moves'!B$2:I$96,8,FALSE)*100</f>
        <v>5</v>
      </c>
      <c r="AA199" s="56">
        <f>VLOOKUP(W199,'Charged Moves'!B$2:I$96,6,FALSE)</f>
        <v>2000</v>
      </c>
      <c r="AB199" s="56">
        <f>VLOOKUP(W199,'Charged Moves'!B$2:J$96,9,FALSE)</f>
        <v>33</v>
      </c>
      <c r="AC199" s="56" t="s">
        <v>862</v>
      </c>
      <c r="AD199" s="56" t="s">
        <v>983</v>
      </c>
      <c r="AE199" s="56" t="s">
        <v>984</v>
      </c>
      <c r="AF199" t="s">
        <v>985</v>
      </c>
      <c r="AG199" t="s">
        <v>866</v>
      </c>
    </row>
    <row r="200" spans="1:33" ht="14.25" customHeight="1" x14ac:dyDescent="0.15">
      <c r="A200" s="30">
        <v>834</v>
      </c>
      <c r="B200" s="30">
        <v>6</v>
      </c>
      <c r="C200" s="32">
        <v>0.75298804780876494</v>
      </c>
      <c r="D200" s="30">
        <v>5</v>
      </c>
      <c r="E200" s="34">
        <v>0.65486725663716816</v>
      </c>
      <c r="F200" s="41">
        <f>VLOOKUP(G200,'Species Data'!A$2:E$152,2,FALSE)</f>
        <v>139</v>
      </c>
      <c r="G200" s="41" t="s">
        <v>214</v>
      </c>
      <c r="H200" s="662" t="s">
        <v>264</v>
      </c>
      <c r="I200" s="91" t="s">
        <v>210</v>
      </c>
      <c r="J200" s="41">
        <f>VLOOKUP(G200,'Species Data'!A$2:E$152,3,FALSE)</f>
        <v>140</v>
      </c>
      <c r="K200" s="46">
        <f>VLOOKUP(G200,'Species Data'!A$2:E$152,4,FALSE)</f>
        <v>180</v>
      </c>
      <c r="L200" s="46">
        <f>VLOOKUP(G200,'Species Data'!A$2:E$152,5,FALSE)</f>
        <v>202</v>
      </c>
      <c r="M200" s="49">
        <f t="shared" si="0"/>
        <v>28280</v>
      </c>
      <c r="N200" s="51">
        <f t="shared" si="1"/>
        <v>0</v>
      </c>
      <c r="O200" s="51">
        <f t="shared" si="2"/>
        <v>0</v>
      </c>
      <c r="P200" s="40">
        <f t="shared" si="3"/>
        <v>2825172000</v>
      </c>
      <c r="Q200" s="107" t="s">
        <v>254</v>
      </c>
      <c r="R200" s="56">
        <f>VLOOKUP(Q200,'Basic Moves'!B$2:H$43,3,FALSE)</f>
        <v>6</v>
      </c>
      <c r="S200" s="56">
        <f>IF(OR(VLOOKUP(Q200,'Basic Moves'!B$2:C$43,2,FALSE)=H200,VLOOKUP(Q200,'Basic Moves'!B$2:C$43,2,FALSE)=I200),1,0)</f>
        <v>0</v>
      </c>
      <c r="T200" s="56">
        <f>VLOOKUP(Q200,'Basic Moves'!B$2:H$43,5,FALSE)</f>
        <v>550</v>
      </c>
      <c r="U200" s="56">
        <f>VLOOKUP(Q200,'Basic Moves'!B$2:H$43,7,FALSE)</f>
        <v>7</v>
      </c>
      <c r="V200" s="53" t="s">
        <v>955</v>
      </c>
      <c r="W200" s="40" t="s">
        <v>309</v>
      </c>
      <c r="X200" s="56">
        <f>VLOOKUP(W200,'Charged Moves'!B$2:I$96,3,FALSE)</f>
        <v>50</v>
      </c>
      <c r="Y200" s="56">
        <f>IF(OR(VLOOKUP(W200,'Charged Moves'!B$2:C$96,2,FALSE)=H200,VLOOKUP(W200,'Charged Moves'!B$2:C$96,2,FALSE)=I200),1,0)</f>
        <v>1</v>
      </c>
      <c r="Z200" s="56">
        <f>VLOOKUP(W200,'Charged Moves'!B$2:I$96,8,FALSE)*100</f>
        <v>5</v>
      </c>
      <c r="AA200" s="56">
        <f>VLOOKUP(W200,'Charged Moves'!B$2:I$96,6,FALSE)</f>
        <v>3200</v>
      </c>
      <c r="AB200" s="56">
        <f>VLOOKUP(W200,'Charged Moves'!B$2:J$96,9,FALSE)</f>
        <v>33</v>
      </c>
      <c r="AC200" s="56" t="s">
        <v>986</v>
      </c>
      <c r="AD200" s="56" t="s">
        <v>987</v>
      </c>
      <c r="AE200" s="56" t="s">
        <v>988</v>
      </c>
      <c r="AF200" t="s">
        <v>989</v>
      </c>
      <c r="AG200" t="s">
        <v>990</v>
      </c>
    </row>
    <row r="201" spans="1:33" ht="14.25" customHeight="1" x14ac:dyDescent="0.15">
      <c r="A201" s="30">
        <v>394</v>
      </c>
      <c r="B201" s="30">
        <v>3</v>
      </c>
      <c r="C201" s="32">
        <v>0.88631984585741808</v>
      </c>
      <c r="D201" s="30">
        <v>4</v>
      </c>
      <c r="E201" s="34">
        <v>0.85853658536585364</v>
      </c>
      <c r="F201" s="41">
        <f>VLOOKUP(G201,'Species Data'!A$2:E$152,2,FALSE)</f>
        <v>68</v>
      </c>
      <c r="G201" s="41" t="s">
        <v>124</v>
      </c>
      <c r="H201" s="142" t="s">
        <v>247</v>
      </c>
      <c r="I201" s="788"/>
      <c r="J201" s="41">
        <f>VLOOKUP(G201,'Species Data'!A$2:E$152,3,FALSE)</f>
        <v>180</v>
      </c>
      <c r="K201" s="46">
        <f>VLOOKUP(G201,'Species Data'!A$2:E$152,4,FALSE)</f>
        <v>198</v>
      </c>
      <c r="L201" s="46">
        <f>VLOOKUP(G201,'Species Data'!A$2:E$152,5,FALSE)</f>
        <v>180</v>
      </c>
      <c r="M201" s="49">
        <f t="shared" si="0"/>
        <v>32400</v>
      </c>
      <c r="N201" s="51">
        <f t="shared" si="1"/>
        <v>0</v>
      </c>
      <c r="O201" s="51">
        <f t="shared" si="2"/>
        <v>0</v>
      </c>
      <c r="P201" s="40">
        <f t="shared" si="3"/>
        <v>2822688000</v>
      </c>
      <c r="Q201" s="40" t="s">
        <v>267</v>
      </c>
      <c r="R201" s="56">
        <f>VLOOKUP(Q201,'Basic Moves'!B$2:H$43,3,FALSE)</f>
        <v>10</v>
      </c>
      <c r="S201" s="56">
        <f>IF(OR(VLOOKUP(Q201,'Basic Moves'!B$2:C$43,2,FALSE)=H201,VLOOKUP(Q201,'Basic Moves'!B$2:C$43,2,FALSE)=I201),1,0)</f>
        <v>0</v>
      </c>
      <c r="T201" s="56">
        <f>VLOOKUP(Q201,'Basic Moves'!B$2:H$43,5,FALSE)</f>
        <v>1200</v>
      </c>
      <c r="U201" s="56">
        <f>VLOOKUP(Q201,'Basic Moves'!B$2:H$43,7,FALSE)</f>
        <v>10</v>
      </c>
      <c r="V201" s="53" t="s">
        <v>846</v>
      </c>
      <c r="W201" s="40" t="s">
        <v>287</v>
      </c>
      <c r="X201" s="56">
        <f>VLOOKUP(W201,'Charged Moves'!B$2:I$96,3,FALSE)</f>
        <v>60</v>
      </c>
      <c r="Y201" s="56">
        <f>IF(OR(VLOOKUP(W201,'Charged Moves'!B$2:C$96,2,FALSE)=H201,VLOOKUP(W201,'Charged Moves'!B$2:C$96,2,FALSE)=I201),1,0)</f>
        <v>1</v>
      </c>
      <c r="Z201" s="56">
        <f>VLOOKUP(W201,'Charged Moves'!B$2:I$96,8,FALSE)*100</f>
        <v>25</v>
      </c>
      <c r="AA201" s="56">
        <f>VLOOKUP(W201,'Charged Moves'!B$2:I$96,6,FALSE)</f>
        <v>2000</v>
      </c>
      <c r="AB201" s="56">
        <f>VLOOKUP(W201,'Charged Moves'!B$2:J$96,9,FALSE)</f>
        <v>100</v>
      </c>
      <c r="AC201" s="56" t="s">
        <v>991</v>
      </c>
      <c r="AD201" s="56" t="s">
        <v>992</v>
      </c>
      <c r="AE201" s="56" t="s">
        <v>993</v>
      </c>
      <c r="AF201" t="s">
        <v>994</v>
      </c>
      <c r="AG201" t="s">
        <v>995</v>
      </c>
    </row>
    <row r="202" spans="1:33" ht="14.25" customHeight="1" x14ac:dyDescent="0.15">
      <c r="A202" s="30">
        <v>462</v>
      </c>
      <c r="B202" s="30">
        <v>5</v>
      </c>
      <c r="C202" s="32">
        <v>0.765625</v>
      </c>
      <c r="D202" s="30">
        <v>1</v>
      </c>
      <c r="E202" s="34">
        <v>1</v>
      </c>
      <c r="F202" s="41">
        <f>VLOOKUP(G202,'Species Data'!A$2:E$152,2,FALSE)</f>
        <v>78</v>
      </c>
      <c r="G202" s="41" t="s">
        <v>135</v>
      </c>
      <c r="H202" s="263" t="s">
        <v>249</v>
      </c>
      <c r="I202" s="452"/>
      <c r="J202" s="41">
        <f>VLOOKUP(G202,'Species Data'!A$2:E$152,3,FALSE)</f>
        <v>130</v>
      </c>
      <c r="K202" s="46">
        <f>VLOOKUP(G202,'Species Data'!A$2:E$152,4,FALSE)</f>
        <v>200</v>
      </c>
      <c r="L202" s="46">
        <f>VLOOKUP(G202,'Species Data'!A$2:E$152,5,FALSE)</f>
        <v>170</v>
      </c>
      <c r="M202" s="49">
        <f t="shared" si="0"/>
        <v>22100</v>
      </c>
      <c r="N202" s="51">
        <f t="shared" si="1"/>
        <v>0</v>
      </c>
      <c r="O202" s="51">
        <f t="shared" si="2"/>
        <v>0</v>
      </c>
      <c r="P202" s="40">
        <f t="shared" si="3"/>
        <v>2817750000</v>
      </c>
      <c r="Q202" s="40" t="s">
        <v>108</v>
      </c>
      <c r="R202" s="56">
        <f>VLOOKUP(Q202,'Basic Moves'!B$2:H$43,3,FALSE)</f>
        <v>10</v>
      </c>
      <c r="S202" s="56">
        <f>IF(OR(VLOOKUP(Q202,'Basic Moves'!B$2:C$43,2,FALSE)=H202,VLOOKUP(Q202,'Basic Moves'!B$2:C$43,2,FALSE)=I202),1,0)</f>
        <v>1</v>
      </c>
      <c r="T202" s="56">
        <f>VLOOKUP(Q202,'Basic Moves'!B$2:H$43,5,FALSE)</f>
        <v>1050</v>
      </c>
      <c r="U202" s="56">
        <f>VLOOKUP(Q202,'Basic Moves'!B$2:H$43,7,FALSE)</f>
        <v>10</v>
      </c>
      <c r="V202" s="53" t="s">
        <v>445</v>
      </c>
      <c r="W202" s="40" t="s">
        <v>296</v>
      </c>
      <c r="X202" s="56">
        <f>VLOOKUP(W202,'Charged Moves'!B$2:I$96,3,FALSE)</f>
        <v>50</v>
      </c>
      <c r="Y202" s="56">
        <f>IF(OR(VLOOKUP(W202,'Charged Moves'!B$2:C$96,2,FALSE)=H202,VLOOKUP(W202,'Charged Moves'!B$2:C$96,2,FALSE)=I202),1,0)</f>
        <v>0</v>
      </c>
      <c r="Z202" s="56">
        <f>VLOOKUP(W202,'Charged Moves'!B$2:I$96,8,FALSE)*100</f>
        <v>25</v>
      </c>
      <c r="AA202" s="56">
        <f>VLOOKUP(W202,'Charged Moves'!B$2:I$96,6,FALSE)</f>
        <v>3400</v>
      </c>
      <c r="AB202" s="56">
        <f>VLOOKUP(W202,'Charged Moves'!B$2:J$96,9,FALSE)</f>
        <v>33</v>
      </c>
      <c r="AC202" s="56" t="s">
        <v>943</v>
      </c>
      <c r="AD202" s="56" t="s">
        <v>996</v>
      </c>
      <c r="AE202" s="56" t="s">
        <v>997</v>
      </c>
      <c r="AF202" t="s">
        <v>998</v>
      </c>
      <c r="AG202" t="s">
        <v>553</v>
      </c>
    </row>
    <row r="203" spans="1:33" ht="14.25" customHeight="1" x14ac:dyDescent="0.15">
      <c r="A203" s="30">
        <v>784</v>
      </c>
      <c r="B203" s="144">
        <v>5</v>
      </c>
      <c r="C203" s="581">
        <v>0.71174377224199292</v>
      </c>
      <c r="D203" s="144">
        <v>5</v>
      </c>
      <c r="E203" s="583">
        <v>0.85807860262008728</v>
      </c>
      <c r="F203" s="585">
        <f>VLOOKUP(G203,'Species Data'!A$2:E$152,2,FALSE)</f>
        <v>130</v>
      </c>
      <c r="G203" s="585" t="s">
        <v>205</v>
      </c>
      <c r="H203" s="590" t="s">
        <v>210</v>
      </c>
      <c r="I203" s="789" t="s">
        <v>227</v>
      </c>
      <c r="J203" s="585">
        <f>VLOOKUP(G203,'Species Data'!A$2:E$152,3,FALSE)</f>
        <v>190</v>
      </c>
      <c r="K203" s="592">
        <f>VLOOKUP(G203,'Species Data'!A$2:E$152,4,FALSE)</f>
        <v>192</v>
      </c>
      <c r="L203" s="592">
        <f>VLOOKUP(G203,'Species Data'!A$2:E$152,5,FALSE)</f>
        <v>196</v>
      </c>
      <c r="M203" s="149">
        <f t="shared" si="0"/>
        <v>37240</v>
      </c>
      <c r="N203" s="594">
        <f t="shared" si="1"/>
        <v>0</v>
      </c>
      <c r="O203" s="594">
        <f t="shared" si="2"/>
        <v>0</v>
      </c>
      <c r="P203" s="122">
        <f t="shared" si="3"/>
        <v>2809981440</v>
      </c>
      <c r="Q203" s="122" t="s">
        <v>59</v>
      </c>
      <c r="R203" s="602">
        <f>VLOOKUP(Q203,'Basic Moves'!B$2:H$43,3,FALSE)</f>
        <v>6</v>
      </c>
      <c r="S203" s="602">
        <f>IF(OR(VLOOKUP(Q203,'Basic Moves'!B$2:C$43,2,FALSE)=H203,VLOOKUP(Q203,'Basic Moves'!B$2:C$43,2,FALSE)=I203),1,0)</f>
        <v>0</v>
      </c>
      <c r="T203" s="602">
        <f>VLOOKUP(Q203,'Basic Moves'!B$2:H$43,5,FALSE)</f>
        <v>500</v>
      </c>
      <c r="U203" s="602">
        <f>VLOOKUP(Q203,'Basic Moves'!B$2:H$43,7,FALSE)</f>
        <v>7</v>
      </c>
      <c r="V203" s="152" t="s">
        <v>784</v>
      </c>
      <c r="W203" s="122" t="s">
        <v>318</v>
      </c>
      <c r="X203" s="602">
        <f>VLOOKUP(W203,'Charged Moves'!B$2:I$96,3,FALSE)</f>
        <v>25</v>
      </c>
      <c r="Y203" s="602">
        <f>IF(OR(VLOOKUP(W203,'Charged Moves'!B$2:C$96,2,FALSE)=H203,VLOOKUP(W203,'Charged Moves'!B$2:C$96,2,FALSE)=I203),1,0)</f>
        <v>0</v>
      </c>
      <c r="Z203" s="602">
        <f>VLOOKUP(W203,'Charged Moves'!B$2:I$96,8,FALSE)*100</f>
        <v>5</v>
      </c>
      <c r="AA203" s="602">
        <f>VLOOKUP(W203,'Charged Moves'!B$2:I$96,6,FALSE)</f>
        <v>2700</v>
      </c>
      <c r="AB203" s="602">
        <f>VLOOKUP(W203,'Charged Moves'!B$2:J$96,9,FALSE)</f>
        <v>20</v>
      </c>
      <c r="AC203" s="602" t="s">
        <v>999</v>
      </c>
      <c r="AD203" s="602" t="s">
        <v>1000</v>
      </c>
      <c r="AE203" s="602" t="s">
        <v>1001</v>
      </c>
      <c r="AF203" s="112" t="s">
        <v>1002</v>
      </c>
      <c r="AG203" s="112" t="s">
        <v>1003</v>
      </c>
    </row>
    <row r="204" spans="1:33" ht="14.25" customHeight="1" x14ac:dyDescent="0.15">
      <c r="A204" s="30">
        <v>787</v>
      </c>
      <c r="B204" s="30">
        <v>5</v>
      </c>
      <c r="C204" s="32">
        <v>0.71174377224199292</v>
      </c>
      <c r="D204" s="30">
        <v>5</v>
      </c>
      <c r="E204" s="34">
        <v>0.85807860262008728</v>
      </c>
      <c r="F204" s="41">
        <f>VLOOKUP(G204,'Species Data'!A$2:E$152,2,FALSE)</f>
        <v>130</v>
      </c>
      <c r="G204" s="41" t="s">
        <v>205</v>
      </c>
      <c r="H204" s="91" t="s">
        <v>210</v>
      </c>
      <c r="I204" s="104" t="s">
        <v>227</v>
      </c>
      <c r="J204" s="41">
        <f>VLOOKUP(G204,'Species Data'!A$2:E$152,3,FALSE)</f>
        <v>190</v>
      </c>
      <c r="K204" s="46">
        <f>VLOOKUP(G204,'Species Data'!A$2:E$152,4,FALSE)</f>
        <v>192</v>
      </c>
      <c r="L204" s="46">
        <f>VLOOKUP(G204,'Species Data'!A$2:E$152,5,FALSE)</f>
        <v>196</v>
      </c>
      <c r="M204" s="49">
        <f t="shared" si="0"/>
        <v>37240</v>
      </c>
      <c r="N204" s="51">
        <f t="shared" si="1"/>
        <v>0</v>
      </c>
      <c r="O204" s="51">
        <f t="shared" si="2"/>
        <v>0</v>
      </c>
      <c r="P204" s="40">
        <f t="shared" si="3"/>
        <v>2809981440</v>
      </c>
      <c r="Q204" s="40" t="s">
        <v>102</v>
      </c>
      <c r="R204" s="56">
        <f>VLOOKUP(Q204,'Basic Moves'!B$2:H$43,3,FALSE)</f>
        <v>6</v>
      </c>
      <c r="S204" s="56">
        <f>IF(OR(VLOOKUP(Q204,'Basic Moves'!B$2:C$43,2,FALSE)=H204,VLOOKUP(Q204,'Basic Moves'!B$2:C$43,2,FALSE)=I204),1,0)</f>
        <v>0</v>
      </c>
      <c r="T204" s="56">
        <f>VLOOKUP(Q204,'Basic Moves'!B$2:H$43,5,FALSE)</f>
        <v>500</v>
      </c>
      <c r="U204" s="56">
        <f>VLOOKUP(Q204,'Basic Moves'!B$2:H$43,7,FALSE)</f>
        <v>7</v>
      </c>
      <c r="V204" s="53" t="s">
        <v>784</v>
      </c>
      <c r="W204" s="40" t="s">
        <v>318</v>
      </c>
      <c r="X204" s="56">
        <f>VLOOKUP(W204,'Charged Moves'!B$2:I$96,3,FALSE)</f>
        <v>25</v>
      </c>
      <c r="Y204" s="56">
        <f>IF(OR(VLOOKUP(W204,'Charged Moves'!B$2:C$96,2,FALSE)=H204,VLOOKUP(W204,'Charged Moves'!B$2:C$96,2,FALSE)=I204),1,0)</f>
        <v>0</v>
      </c>
      <c r="Z204" s="56">
        <f>VLOOKUP(W204,'Charged Moves'!B$2:I$96,8,FALSE)*100</f>
        <v>5</v>
      </c>
      <c r="AA204" s="56">
        <f>VLOOKUP(W204,'Charged Moves'!B$2:I$96,6,FALSE)</f>
        <v>2700</v>
      </c>
      <c r="AB204" s="56">
        <f>VLOOKUP(W204,'Charged Moves'!B$2:J$96,9,FALSE)</f>
        <v>20</v>
      </c>
      <c r="AC204" s="56" t="s">
        <v>999</v>
      </c>
      <c r="AD204" s="56" t="s">
        <v>1000</v>
      </c>
      <c r="AE204" s="56" t="s">
        <v>1001</v>
      </c>
      <c r="AF204" t="s">
        <v>1002</v>
      </c>
      <c r="AG204" t="s">
        <v>1003</v>
      </c>
    </row>
    <row r="205" spans="1:33" ht="14.25" customHeight="1" x14ac:dyDescent="0.15">
      <c r="A205" s="30">
        <v>210</v>
      </c>
      <c r="B205" s="30">
        <v>5</v>
      </c>
      <c r="C205" s="32">
        <v>0.921875</v>
      </c>
      <c r="D205" s="30">
        <v>5</v>
      </c>
      <c r="E205" s="34">
        <v>0.82568807339449546</v>
      </c>
      <c r="F205" s="41">
        <f>VLOOKUP(G205,'Species Data'!A$2:E$152,2,FALSE)</f>
        <v>38</v>
      </c>
      <c r="G205" s="41" t="s">
        <v>86</v>
      </c>
      <c r="H205" s="263" t="s">
        <v>249</v>
      </c>
      <c r="I205" s="452"/>
      <c r="J205" s="41">
        <f>VLOOKUP(G205,'Species Data'!A$2:E$152,3,FALSE)</f>
        <v>146</v>
      </c>
      <c r="K205" s="46">
        <f>VLOOKUP(G205,'Species Data'!A$2:E$152,4,FALSE)</f>
        <v>176</v>
      </c>
      <c r="L205" s="46">
        <f>VLOOKUP(G205,'Species Data'!A$2:E$152,5,FALSE)</f>
        <v>194</v>
      </c>
      <c r="M205" s="49">
        <f t="shared" si="0"/>
        <v>28324</v>
      </c>
      <c r="N205" s="51">
        <f t="shared" si="1"/>
        <v>0</v>
      </c>
      <c r="O205" s="51">
        <f t="shared" si="2"/>
        <v>0</v>
      </c>
      <c r="P205" s="40">
        <f t="shared" si="3"/>
        <v>2804076000</v>
      </c>
      <c r="Q205" s="40" t="s">
        <v>108</v>
      </c>
      <c r="R205" s="56">
        <f>VLOOKUP(Q205,'Basic Moves'!B$2:H$43,3,FALSE)</f>
        <v>10</v>
      </c>
      <c r="S205" s="56">
        <f>IF(OR(VLOOKUP(Q205,'Basic Moves'!B$2:C$43,2,FALSE)=H205,VLOOKUP(Q205,'Basic Moves'!B$2:C$43,2,FALSE)=I205),1,0)</f>
        <v>1</v>
      </c>
      <c r="T205" s="56">
        <f>VLOOKUP(Q205,'Basic Moves'!B$2:H$43,5,FALSE)</f>
        <v>1050</v>
      </c>
      <c r="U205" s="56">
        <f>VLOOKUP(Q205,'Basic Moves'!B$2:H$43,7,FALSE)</f>
        <v>10</v>
      </c>
      <c r="V205" s="53" t="s">
        <v>445</v>
      </c>
      <c r="W205" s="40" t="s">
        <v>180</v>
      </c>
      <c r="X205" s="56">
        <f>VLOOKUP(W205,'Charged Moves'!B$2:I$96,3,FALSE)</f>
        <v>80</v>
      </c>
      <c r="Y205" s="56">
        <f>IF(OR(VLOOKUP(W205,'Charged Moves'!B$2:C$96,2,FALSE)=H205,VLOOKUP(W205,'Charged Moves'!B$2:C$96,2,FALSE)=I205),1,0)</f>
        <v>1</v>
      </c>
      <c r="Z205" s="56">
        <f>VLOOKUP(W205,'Charged Moves'!B$2:I$96,8,FALSE)*100</f>
        <v>5</v>
      </c>
      <c r="AA205" s="56">
        <f>VLOOKUP(W205,'Charged Moves'!B$2:I$96,6,FALSE)</f>
        <v>3800</v>
      </c>
      <c r="AB205" s="56">
        <f>VLOOKUP(W205,'Charged Moves'!B$2:J$96,9,FALSE)</f>
        <v>100</v>
      </c>
      <c r="AC205" s="56" t="s">
        <v>544</v>
      </c>
      <c r="AD205" s="56" t="s">
        <v>545</v>
      </c>
      <c r="AE205" s="56" t="s">
        <v>546</v>
      </c>
      <c r="AF205" t="s">
        <v>547</v>
      </c>
      <c r="AG205" t="s">
        <v>548</v>
      </c>
    </row>
    <row r="206" spans="1:33" ht="14.25" customHeight="1" x14ac:dyDescent="0.15">
      <c r="A206" s="30">
        <v>207</v>
      </c>
      <c r="B206" s="30">
        <v>6</v>
      </c>
      <c r="C206" s="32">
        <v>0.90749999999999997</v>
      </c>
      <c r="D206" s="30">
        <v>6</v>
      </c>
      <c r="E206" s="34">
        <v>0.82201834862385326</v>
      </c>
      <c r="F206" s="41">
        <f>VLOOKUP(G206,'Species Data'!A$2:E$152,2,FALSE)</f>
        <v>38</v>
      </c>
      <c r="G206" s="41" t="s">
        <v>86</v>
      </c>
      <c r="H206" s="263" t="s">
        <v>249</v>
      </c>
      <c r="I206" s="452"/>
      <c r="J206" s="41">
        <f>VLOOKUP(G206,'Species Data'!A$2:E$152,3,FALSE)</f>
        <v>146</v>
      </c>
      <c r="K206" s="46">
        <f>VLOOKUP(G206,'Species Data'!A$2:E$152,4,FALSE)</f>
        <v>176</v>
      </c>
      <c r="L206" s="46">
        <f>VLOOKUP(G206,'Species Data'!A$2:E$152,5,FALSE)</f>
        <v>194</v>
      </c>
      <c r="M206" s="49">
        <f t="shared" si="0"/>
        <v>28324</v>
      </c>
      <c r="N206" s="51">
        <f t="shared" si="1"/>
        <v>0</v>
      </c>
      <c r="O206" s="51">
        <f t="shared" si="2"/>
        <v>0</v>
      </c>
      <c r="P206" s="40">
        <f t="shared" si="3"/>
        <v>2791613440</v>
      </c>
      <c r="Q206" s="40" t="s">
        <v>273</v>
      </c>
      <c r="R206" s="56">
        <f>VLOOKUP(Q206,'Basic Moves'!B$2:H$43,3,FALSE)</f>
        <v>12</v>
      </c>
      <c r="S206" s="56">
        <f>IF(OR(VLOOKUP(Q206,'Basic Moves'!B$2:C$43,2,FALSE)=H206,VLOOKUP(Q206,'Basic Moves'!B$2:C$43,2,FALSE)=I206),1,0)</f>
        <v>0</v>
      </c>
      <c r="T206" s="56">
        <f>VLOOKUP(Q206,'Basic Moves'!B$2:H$43,5,FALSE)</f>
        <v>1040</v>
      </c>
      <c r="U206" s="56">
        <f>VLOOKUP(Q206,'Basic Moves'!B$2:H$43,7,FALSE)</f>
        <v>10</v>
      </c>
      <c r="V206" s="53" t="s">
        <v>800</v>
      </c>
      <c r="W206" s="40" t="s">
        <v>180</v>
      </c>
      <c r="X206" s="56">
        <f>VLOOKUP(W206,'Charged Moves'!B$2:I$96,3,FALSE)</f>
        <v>80</v>
      </c>
      <c r="Y206" s="56">
        <f>IF(OR(VLOOKUP(W206,'Charged Moves'!B$2:C$96,2,FALSE)=H206,VLOOKUP(W206,'Charged Moves'!B$2:C$96,2,FALSE)=I206),1,0)</f>
        <v>1</v>
      </c>
      <c r="Z206" s="56">
        <f>VLOOKUP(W206,'Charged Moves'!B$2:I$96,8,FALSE)*100</f>
        <v>5</v>
      </c>
      <c r="AA206" s="56">
        <f>VLOOKUP(W206,'Charged Moves'!B$2:I$96,6,FALSE)</f>
        <v>3800</v>
      </c>
      <c r="AB206" s="56">
        <f>VLOOKUP(W206,'Charged Moves'!B$2:J$96,9,FALSE)</f>
        <v>100</v>
      </c>
      <c r="AC206" s="56" t="s">
        <v>1004</v>
      </c>
      <c r="AD206" s="56" t="s">
        <v>1005</v>
      </c>
      <c r="AE206" s="56" t="s">
        <v>432</v>
      </c>
      <c r="AF206" t="s">
        <v>1006</v>
      </c>
      <c r="AG206" t="s">
        <v>1007</v>
      </c>
    </row>
    <row r="207" spans="1:33" ht="14.25" customHeight="1" x14ac:dyDescent="0.15">
      <c r="A207" s="30">
        <v>319</v>
      </c>
      <c r="B207" s="30">
        <v>3</v>
      </c>
      <c r="C207" s="32">
        <v>0.8127490039840638</v>
      </c>
      <c r="D207" s="30">
        <v>4</v>
      </c>
      <c r="E207" s="34">
        <v>0.72759856630824371</v>
      </c>
      <c r="F207" s="41">
        <f>VLOOKUP(G207,'Species Data'!A$2:E$152,2,FALSE)</f>
        <v>55</v>
      </c>
      <c r="G207" s="41" t="s">
        <v>110</v>
      </c>
      <c r="H207" s="91" t="s">
        <v>210</v>
      </c>
      <c r="I207" s="657"/>
      <c r="J207" s="41">
        <f>VLOOKUP(G207,'Species Data'!A$2:E$152,3,FALSE)</f>
        <v>160</v>
      </c>
      <c r="K207" s="46">
        <f>VLOOKUP(G207,'Species Data'!A$2:E$152,4,FALSE)</f>
        <v>194</v>
      </c>
      <c r="L207" s="46">
        <f>VLOOKUP(G207,'Species Data'!A$2:E$152,5,FALSE)</f>
        <v>176</v>
      </c>
      <c r="M207" s="49">
        <f t="shared" si="0"/>
        <v>28160</v>
      </c>
      <c r="N207" s="51">
        <f t="shared" si="1"/>
        <v>0</v>
      </c>
      <c r="O207" s="51">
        <f t="shared" si="2"/>
        <v>0</v>
      </c>
      <c r="P207" s="40">
        <f t="shared" si="3"/>
        <v>2772492800</v>
      </c>
      <c r="Q207" s="40" t="s">
        <v>142</v>
      </c>
      <c r="R207" s="56">
        <f>VLOOKUP(Q207,'Basic Moves'!B$2:H$43,3,FALSE)</f>
        <v>6</v>
      </c>
      <c r="S207" s="56">
        <f>IF(OR(VLOOKUP(Q207,'Basic Moves'!B$2:C$43,2,FALSE)=H207,VLOOKUP(Q207,'Basic Moves'!B$2:C$43,2,FALSE)=I207),1,0)</f>
        <v>1</v>
      </c>
      <c r="T207" s="56">
        <f>VLOOKUP(Q207,'Basic Moves'!B$2:H$43,5,FALSE)</f>
        <v>500</v>
      </c>
      <c r="U207" s="56">
        <f>VLOOKUP(Q207,'Basic Moves'!B$2:H$43,7,FALSE)</f>
        <v>7</v>
      </c>
      <c r="V207" s="53" t="s">
        <v>367</v>
      </c>
      <c r="W207" s="40" t="s">
        <v>224</v>
      </c>
      <c r="X207" s="56">
        <f>VLOOKUP(W207,'Charged Moves'!B$2:I$96,3,FALSE)</f>
        <v>65</v>
      </c>
      <c r="Y207" s="56">
        <f>IF(OR(VLOOKUP(W207,'Charged Moves'!B$2:C$96,2,FALSE)=H207,VLOOKUP(W207,'Charged Moves'!B$2:C$96,2,FALSE)=I207),1,0)</f>
        <v>0</v>
      </c>
      <c r="Z207" s="56">
        <f>VLOOKUP(W207,'Charged Moves'!B$2:I$96,8,FALSE)*100</f>
        <v>5</v>
      </c>
      <c r="AA207" s="56">
        <f>VLOOKUP(W207,'Charged Moves'!B$2:I$96,6,FALSE)</f>
        <v>3650</v>
      </c>
      <c r="AB207" s="56">
        <f>VLOOKUP(W207,'Charged Moves'!B$2:J$96,9,FALSE)</f>
        <v>50</v>
      </c>
      <c r="AC207" s="56" t="s">
        <v>773</v>
      </c>
      <c r="AD207" s="56" t="s">
        <v>796</v>
      </c>
      <c r="AE207" s="56" t="s">
        <v>797</v>
      </c>
      <c r="AF207" t="s">
        <v>798</v>
      </c>
      <c r="AG207" t="s">
        <v>799</v>
      </c>
    </row>
    <row r="208" spans="1:33" ht="14.25" customHeight="1" x14ac:dyDescent="0.15">
      <c r="A208" s="30">
        <v>363</v>
      </c>
      <c r="B208" s="30">
        <v>5</v>
      </c>
      <c r="C208" s="32">
        <v>0.73304347826086957</v>
      </c>
      <c r="D208" s="30">
        <v>6</v>
      </c>
      <c r="E208" s="34">
        <v>0.40526946107784428</v>
      </c>
      <c r="F208" s="41">
        <f>VLOOKUP(G208,'Species Data'!A$2:E$152,2,FALSE)</f>
        <v>62</v>
      </c>
      <c r="G208" s="41" t="s">
        <v>117</v>
      </c>
      <c r="H208" s="91" t="s">
        <v>210</v>
      </c>
      <c r="I208" s="142" t="s">
        <v>247</v>
      </c>
      <c r="J208" s="41">
        <f>VLOOKUP(G208,'Species Data'!A$2:E$152,3,FALSE)</f>
        <v>180</v>
      </c>
      <c r="K208" s="46">
        <f>VLOOKUP(G208,'Species Data'!A$2:E$152,4,FALSE)</f>
        <v>180</v>
      </c>
      <c r="L208" s="46">
        <f>VLOOKUP(G208,'Species Data'!A$2:E$152,5,FALSE)</f>
        <v>202</v>
      </c>
      <c r="M208" s="49">
        <f t="shared" si="0"/>
        <v>36360</v>
      </c>
      <c r="N208" s="51">
        <f t="shared" si="1"/>
        <v>0</v>
      </c>
      <c r="O208" s="51">
        <f t="shared" si="2"/>
        <v>0</v>
      </c>
      <c r="P208" s="40">
        <f t="shared" si="3"/>
        <v>2768450400</v>
      </c>
      <c r="Q208" s="40" t="s">
        <v>254</v>
      </c>
      <c r="R208" s="56">
        <f>VLOOKUP(Q208,'Basic Moves'!B$2:H$43,3,FALSE)</f>
        <v>6</v>
      </c>
      <c r="S208" s="56">
        <f>IF(OR(VLOOKUP(Q208,'Basic Moves'!B$2:C$43,2,FALSE)=H208,VLOOKUP(Q208,'Basic Moves'!B$2:C$43,2,FALSE)=I208),1,0)</f>
        <v>0</v>
      </c>
      <c r="T208" s="56">
        <f>VLOOKUP(Q208,'Basic Moves'!B$2:H$43,5,FALSE)</f>
        <v>550</v>
      </c>
      <c r="U208" s="56">
        <f>VLOOKUP(Q208,'Basic Moves'!B$2:H$43,7,FALSE)</f>
        <v>7</v>
      </c>
      <c r="V208" s="53" t="s">
        <v>955</v>
      </c>
      <c r="W208" s="40" t="s">
        <v>302</v>
      </c>
      <c r="X208" s="56">
        <f>VLOOKUP(W208,'Charged Moves'!B$2:I$96,3,FALSE)</f>
        <v>30</v>
      </c>
      <c r="Y208" s="56">
        <f>IF(OR(VLOOKUP(W208,'Charged Moves'!B$2:C$96,2,FALSE)=H208,VLOOKUP(W208,'Charged Moves'!B$2:C$96,2,FALSE)=I208),1,0)</f>
        <v>1</v>
      </c>
      <c r="Z208" s="56">
        <f>VLOOKUP(W208,'Charged Moves'!B$2:I$96,8,FALSE)*100</f>
        <v>5</v>
      </c>
      <c r="AA208" s="56">
        <f>VLOOKUP(W208,'Charged Moves'!B$2:I$96,6,FALSE)</f>
        <v>2100</v>
      </c>
      <c r="AB208" s="56">
        <f>VLOOKUP(W208,'Charged Moves'!B$2:J$96,9,FALSE)</f>
        <v>33</v>
      </c>
      <c r="AC208" s="56" t="s">
        <v>1008</v>
      </c>
      <c r="AD208" s="56" t="s">
        <v>1009</v>
      </c>
      <c r="AE208" s="56" t="s">
        <v>1010</v>
      </c>
      <c r="AF208" t="s">
        <v>1011</v>
      </c>
      <c r="AG208" t="s">
        <v>1012</v>
      </c>
    </row>
    <row r="209" spans="1:33" ht="14.25" customHeight="1" x14ac:dyDescent="0.15">
      <c r="A209" s="30">
        <v>196</v>
      </c>
      <c r="B209" s="30">
        <v>2</v>
      </c>
      <c r="C209" s="32">
        <v>0.89575289575289574</v>
      </c>
      <c r="D209" s="30">
        <v>5</v>
      </c>
      <c r="E209" s="34">
        <v>0.66521423384168488</v>
      </c>
      <c r="F209" s="41">
        <f>VLOOKUP(G209,'Species Data'!A$2:E$152,2,FALSE)</f>
        <v>36</v>
      </c>
      <c r="G209" s="41" t="s">
        <v>82</v>
      </c>
      <c r="H209" s="705" t="s">
        <v>320</v>
      </c>
      <c r="I209" s="707"/>
      <c r="J209" s="41">
        <f>VLOOKUP(G209,'Species Data'!A$2:E$152,3,FALSE)</f>
        <v>190</v>
      </c>
      <c r="K209" s="46">
        <f>VLOOKUP(G209,'Species Data'!A$2:E$152,4,FALSE)</f>
        <v>178</v>
      </c>
      <c r="L209" s="46">
        <f>VLOOKUP(G209,'Species Data'!A$2:E$152,5,FALSE)</f>
        <v>178</v>
      </c>
      <c r="M209" s="49">
        <f t="shared" si="0"/>
        <v>33820</v>
      </c>
      <c r="N209" s="51">
        <f t="shared" si="1"/>
        <v>0</v>
      </c>
      <c r="O209" s="51">
        <f t="shared" si="2"/>
        <v>0</v>
      </c>
      <c r="P209" s="40">
        <f t="shared" si="3"/>
        <v>2757141680</v>
      </c>
      <c r="Q209" s="40" t="s">
        <v>156</v>
      </c>
      <c r="R209" s="56">
        <f>VLOOKUP(Q209,'Basic Moves'!B$2:H$43,3,FALSE)</f>
        <v>7</v>
      </c>
      <c r="S209" s="56">
        <f>IF(OR(VLOOKUP(Q209,'Basic Moves'!B$2:C$43,2,FALSE)=H209,VLOOKUP(Q209,'Basic Moves'!B$2:C$43,2,FALSE)=I209),1,0)</f>
        <v>0</v>
      </c>
      <c r="T209" s="56">
        <f>VLOOKUP(Q209,'Basic Moves'!B$2:H$43,5,FALSE)</f>
        <v>540</v>
      </c>
      <c r="U209" s="56">
        <f>VLOOKUP(Q209,'Basic Moves'!B$2:H$43,7,FALSE)</f>
        <v>7</v>
      </c>
      <c r="V209" s="53" t="s">
        <v>520</v>
      </c>
      <c r="W209" s="40" t="s">
        <v>56</v>
      </c>
      <c r="X209" s="56">
        <f>VLOOKUP(W209,'Charged Moves'!B$2:I$96,3,FALSE)</f>
        <v>55</v>
      </c>
      <c r="Y209" s="56">
        <f>IF(OR(VLOOKUP(W209,'Charged Moves'!B$2:C$96,2,FALSE)=H209,VLOOKUP(W209,'Charged Moves'!B$2:C$96,2,FALSE)=I209),1,0)</f>
        <v>0</v>
      </c>
      <c r="Z209" s="56">
        <f>VLOOKUP(W209,'Charged Moves'!B$2:I$96,8,FALSE)*100</f>
        <v>5</v>
      </c>
      <c r="AA209" s="56">
        <f>VLOOKUP(W209,'Charged Moves'!B$2:I$96,6,FALSE)</f>
        <v>2800</v>
      </c>
      <c r="AB209" s="56">
        <f>VLOOKUP(W209,'Charged Moves'!B$2:J$96,9,FALSE)</f>
        <v>50</v>
      </c>
      <c r="AC209" s="56" t="s">
        <v>484</v>
      </c>
      <c r="AD209" s="56" t="s">
        <v>522</v>
      </c>
      <c r="AE209" s="56" t="s">
        <v>1013</v>
      </c>
      <c r="AF209" t="s">
        <v>524</v>
      </c>
      <c r="AG209" t="s">
        <v>854</v>
      </c>
    </row>
    <row r="210" spans="1:33" ht="14.25" customHeight="1" x14ac:dyDescent="0.15">
      <c r="A210" s="30">
        <v>719</v>
      </c>
      <c r="B210" s="30">
        <v>2</v>
      </c>
      <c r="C210" s="32">
        <v>0.85857142857142854</v>
      </c>
      <c r="D210" s="30">
        <v>1</v>
      </c>
      <c r="E210" s="34">
        <v>1</v>
      </c>
      <c r="F210" s="41">
        <f>VLOOKUP(G210,'Species Data'!A$2:E$152,2,FALSE)</f>
        <v>119</v>
      </c>
      <c r="G210" s="41" t="s">
        <v>192</v>
      </c>
      <c r="H210" s="91" t="s">
        <v>210</v>
      </c>
      <c r="I210" s="657"/>
      <c r="J210" s="41">
        <f>VLOOKUP(G210,'Species Data'!A$2:E$152,3,FALSE)</f>
        <v>160</v>
      </c>
      <c r="K210" s="46">
        <f>VLOOKUP(G210,'Species Data'!A$2:E$152,4,FALSE)</f>
        <v>172</v>
      </c>
      <c r="L210" s="46">
        <f>VLOOKUP(G210,'Species Data'!A$2:E$152,5,FALSE)</f>
        <v>160</v>
      </c>
      <c r="M210" s="49">
        <f t="shared" si="0"/>
        <v>25600</v>
      </c>
      <c r="N210" s="51">
        <f t="shared" si="1"/>
        <v>0</v>
      </c>
      <c r="O210" s="51">
        <f t="shared" si="2"/>
        <v>0</v>
      </c>
      <c r="P210" s="40">
        <f t="shared" si="3"/>
        <v>2756403200</v>
      </c>
      <c r="Q210" s="40" t="s">
        <v>160</v>
      </c>
      <c r="R210" s="56">
        <f>VLOOKUP(Q210,'Basic Moves'!B$2:H$43,3,FALSE)</f>
        <v>12</v>
      </c>
      <c r="S210" s="56">
        <f>IF(OR(VLOOKUP(Q210,'Basic Moves'!B$2:C$43,2,FALSE)=H210,VLOOKUP(Q210,'Basic Moves'!B$2:C$43,2,FALSE)=I210),1,0)</f>
        <v>0</v>
      </c>
      <c r="T210" s="56">
        <f>VLOOKUP(Q210,'Basic Moves'!B$2:H$43,5,FALSE)</f>
        <v>1050</v>
      </c>
      <c r="U210" s="56">
        <f>VLOOKUP(Q210,'Basic Moves'!B$2:H$43,7,FALSE)</f>
        <v>10</v>
      </c>
      <c r="V210" s="53" t="s">
        <v>404</v>
      </c>
      <c r="W210" s="40" t="s">
        <v>296</v>
      </c>
      <c r="X210" s="56">
        <f>VLOOKUP(W210,'Charged Moves'!B$2:I$96,3,FALSE)</f>
        <v>50</v>
      </c>
      <c r="Y210" s="56">
        <f>IF(OR(VLOOKUP(W210,'Charged Moves'!B$2:C$96,2,FALSE)=H210,VLOOKUP(W210,'Charged Moves'!B$2:C$96,2,FALSE)=I210),1,0)</f>
        <v>0</v>
      </c>
      <c r="Z210" s="56">
        <f>VLOOKUP(W210,'Charged Moves'!B$2:I$96,8,FALSE)*100</f>
        <v>25</v>
      </c>
      <c r="AA210" s="56">
        <f>VLOOKUP(W210,'Charged Moves'!B$2:I$96,6,FALSE)</f>
        <v>3400</v>
      </c>
      <c r="AB210" s="56">
        <f>VLOOKUP(W210,'Charged Moves'!B$2:J$96,9,FALSE)</f>
        <v>33</v>
      </c>
      <c r="AC210" s="56" t="s">
        <v>1014</v>
      </c>
      <c r="AD210" s="56" t="s">
        <v>996</v>
      </c>
      <c r="AE210" s="56" t="s">
        <v>1015</v>
      </c>
      <c r="AF210" t="s">
        <v>998</v>
      </c>
      <c r="AG210" t="s">
        <v>1016</v>
      </c>
    </row>
    <row r="211" spans="1:33" ht="14.25" customHeight="1" x14ac:dyDescent="0.15">
      <c r="A211" s="30">
        <v>197</v>
      </c>
      <c r="B211" s="30">
        <v>1</v>
      </c>
      <c r="C211" s="32">
        <v>1</v>
      </c>
      <c r="D211" s="30">
        <v>6</v>
      </c>
      <c r="E211" s="34">
        <v>0.66448801742919394</v>
      </c>
      <c r="F211" s="41">
        <f>VLOOKUP(G211,'Species Data'!A$2:E$152,2,FALSE)</f>
        <v>36</v>
      </c>
      <c r="G211" s="41" t="s">
        <v>82</v>
      </c>
      <c r="H211" s="705" t="s">
        <v>320</v>
      </c>
      <c r="I211" s="707"/>
      <c r="J211" s="41">
        <f>VLOOKUP(G211,'Species Data'!A$2:E$152,3,FALSE)</f>
        <v>190</v>
      </c>
      <c r="K211" s="46">
        <f>VLOOKUP(G211,'Species Data'!A$2:E$152,4,FALSE)</f>
        <v>178</v>
      </c>
      <c r="L211" s="46">
        <f>VLOOKUP(G211,'Species Data'!A$2:E$152,5,FALSE)</f>
        <v>178</v>
      </c>
      <c r="M211" s="49">
        <f t="shared" si="0"/>
        <v>33820</v>
      </c>
      <c r="N211" s="51">
        <f t="shared" si="1"/>
        <v>0</v>
      </c>
      <c r="O211" s="51">
        <f t="shared" si="2"/>
        <v>0</v>
      </c>
      <c r="P211" s="40">
        <f t="shared" si="3"/>
        <v>2754131700</v>
      </c>
      <c r="Q211" s="40" t="s">
        <v>156</v>
      </c>
      <c r="R211" s="56">
        <f>VLOOKUP(Q211,'Basic Moves'!B$2:H$43,3,FALSE)</f>
        <v>7</v>
      </c>
      <c r="S211" s="56">
        <f>IF(OR(VLOOKUP(Q211,'Basic Moves'!B$2:C$43,2,FALSE)=H211,VLOOKUP(Q211,'Basic Moves'!B$2:C$43,2,FALSE)=I211),1,0)</f>
        <v>0</v>
      </c>
      <c r="T211" s="56">
        <f>VLOOKUP(Q211,'Basic Moves'!B$2:H$43,5,FALSE)</f>
        <v>540</v>
      </c>
      <c r="U211" s="56">
        <f>VLOOKUP(Q211,'Basic Moves'!B$2:H$43,7,FALSE)</f>
        <v>7</v>
      </c>
      <c r="V211" s="53" t="s">
        <v>520</v>
      </c>
      <c r="W211" s="40" t="s">
        <v>323</v>
      </c>
      <c r="X211" s="56">
        <f>VLOOKUP(W211,'Charged Moves'!B$2:I$96,3,FALSE)</f>
        <v>85</v>
      </c>
      <c r="Y211" s="56">
        <f>IF(OR(VLOOKUP(W211,'Charged Moves'!B$2:C$96,2,FALSE)=H211,VLOOKUP(W211,'Charged Moves'!B$2:C$96,2,FALSE)=I211),1,0)</f>
        <v>1</v>
      </c>
      <c r="Z211" s="56">
        <f>VLOOKUP(W211,'Charged Moves'!B$2:I$96,8,FALSE)*100</f>
        <v>5</v>
      </c>
      <c r="AA211" s="56">
        <f>VLOOKUP(W211,'Charged Moves'!B$2:I$96,6,FALSE)</f>
        <v>4100</v>
      </c>
      <c r="AB211" s="56">
        <f>VLOOKUP(W211,'Charged Moves'!B$2:J$96,9,FALSE)</f>
        <v>100</v>
      </c>
      <c r="AC211" s="56" t="s">
        <v>1017</v>
      </c>
      <c r="AD211" s="56" t="s">
        <v>612</v>
      </c>
      <c r="AE211" s="56" t="s">
        <v>495</v>
      </c>
      <c r="AF211" t="s">
        <v>614</v>
      </c>
      <c r="AG211" t="s">
        <v>1018</v>
      </c>
    </row>
    <row r="212" spans="1:33" ht="14.25" customHeight="1" x14ac:dyDescent="0.15">
      <c r="A212" s="30">
        <v>515</v>
      </c>
      <c r="B212" s="30">
        <v>3</v>
      </c>
      <c r="C212" s="32">
        <v>0.78510638297872337</v>
      </c>
      <c r="D212" s="30">
        <v>6</v>
      </c>
      <c r="E212" s="34">
        <v>0.68983050847457628</v>
      </c>
      <c r="F212" s="41">
        <f>VLOOKUP(G212,'Species Data'!A$2:E$152,2,FALSE)</f>
        <v>87</v>
      </c>
      <c r="G212" s="41" t="s">
        <v>148</v>
      </c>
      <c r="H212" s="91" t="s">
        <v>210</v>
      </c>
      <c r="I212" s="92" t="s">
        <v>216</v>
      </c>
      <c r="J212" s="41">
        <f>VLOOKUP(G212,'Species Data'!A$2:E$152,3,FALSE)</f>
        <v>180</v>
      </c>
      <c r="K212" s="46">
        <f>VLOOKUP(G212,'Species Data'!A$2:E$152,4,FALSE)</f>
        <v>156</v>
      </c>
      <c r="L212" s="46">
        <f>VLOOKUP(G212,'Species Data'!A$2:E$152,5,FALSE)</f>
        <v>192</v>
      </c>
      <c r="M212" s="49">
        <f t="shared" si="0"/>
        <v>34560</v>
      </c>
      <c r="N212" s="51">
        <f t="shared" si="1"/>
        <v>0</v>
      </c>
      <c r="O212" s="51">
        <f t="shared" si="2"/>
        <v>0</v>
      </c>
      <c r="P212" s="40">
        <f t="shared" si="3"/>
        <v>2742854400</v>
      </c>
      <c r="Q212" s="40" t="s">
        <v>203</v>
      </c>
      <c r="R212" s="56">
        <f>VLOOKUP(Q212,'Basic Moves'!B$2:H$43,3,FALSE)</f>
        <v>9</v>
      </c>
      <c r="S212" s="56">
        <f>IF(OR(VLOOKUP(Q212,'Basic Moves'!B$2:C$43,2,FALSE)=H212,VLOOKUP(Q212,'Basic Moves'!B$2:C$43,2,FALSE)=I212),1,0)</f>
        <v>1</v>
      </c>
      <c r="T212" s="56">
        <f>VLOOKUP(Q212,'Basic Moves'!B$2:H$43,5,FALSE)</f>
        <v>810</v>
      </c>
      <c r="U212" s="56">
        <f>VLOOKUP(Q212,'Basic Moves'!B$2:H$43,7,FALSE)</f>
        <v>7</v>
      </c>
      <c r="V212" s="53" t="s">
        <v>417</v>
      </c>
      <c r="W212" s="40" t="s">
        <v>337</v>
      </c>
      <c r="X212" s="56">
        <f>VLOOKUP(W212,'Charged Moves'!B$2:I$96,3,FALSE)</f>
        <v>25</v>
      </c>
      <c r="Y212" s="56">
        <f>IF(OR(VLOOKUP(W212,'Charged Moves'!B$2:C$96,2,FALSE)=H212,VLOOKUP(W212,'Charged Moves'!B$2:C$96,2,FALSE)=I212),1,0)</f>
        <v>1</v>
      </c>
      <c r="Z212" s="56">
        <f>VLOOKUP(W212,'Charged Moves'!B$2:I$96,8,FALSE)*100</f>
        <v>5</v>
      </c>
      <c r="AA212" s="56">
        <f>VLOOKUP(W212,'Charged Moves'!B$2:I$96,6,FALSE)</f>
        <v>3800</v>
      </c>
      <c r="AB212" s="56">
        <f>VLOOKUP(W212,'Charged Moves'!B$2:J$96,9,FALSE)</f>
        <v>20</v>
      </c>
      <c r="AC212" s="56" t="s">
        <v>585</v>
      </c>
      <c r="AD212" s="56" t="s">
        <v>586</v>
      </c>
      <c r="AE212" s="56" t="s">
        <v>587</v>
      </c>
      <c r="AF212" t="s">
        <v>588</v>
      </c>
      <c r="AG212" t="s">
        <v>589</v>
      </c>
    </row>
    <row r="213" spans="1:33" ht="14.25" customHeight="1" x14ac:dyDescent="0.15">
      <c r="A213" s="30">
        <v>549</v>
      </c>
      <c r="B213" s="30">
        <v>4</v>
      </c>
      <c r="C213" s="32">
        <v>0.91489361702127658</v>
      </c>
      <c r="D213" s="30">
        <v>2</v>
      </c>
      <c r="E213" s="34">
        <v>0.96610169491525422</v>
      </c>
      <c r="F213" s="41">
        <f>VLOOKUP(G213,'Species Data'!A$2:E$152,2,FALSE)</f>
        <v>91</v>
      </c>
      <c r="G213" s="41" t="s">
        <v>158</v>
      </c>
      <c r="H213" s="91" t="s">
        <v>210</v>
      </c>
      <c r="I213" s="92" t="s">
        <v>216</v>
      </c>
      <c r="J213" s="41">
        <f>VLOOKUP(G213,'Species Data'!A$2:E$152,3,FALSE)</f>
        <v>100</v>
      </c>
      <c r="K213" s="46">
        <f>VLOOKUP(G213,'Species Data'!A$2:E$152,4,FALSE)</f>
        <v>196</v>
      </c>
      <c r="L213" s="46">
        <f>VLOOKUP(G213,'Species Data'!A$2:E$152,5,FALSE)</f>
        <v>196</v>
      </c>
      <c r="M213" s="49">
        <f t="shared" si="0"/>
        <v>19600</v>
      </c>
      <c r="N213" s="51">
        <f t="shared" si="1"/>
        <v>0</v>
      </c>
      <c r="O213" s="51">
        <f t="shared" si="2"/>
        <v>0</v>
      </c>
      <c r="P213" s="40">
        <f t="shared" si="3"/>
        <v>2737140000</v>
      </c>
      <c r="Q213" s="40" t="s">
        <v>222</v>
      </c>
      <c r="R213" s="56">
        <f>VLOOKUP(Q213,'Basic Moves'!B$2:H$43,3,FALSE)</f>
        <v>15</v>
      </c>
      <c r="S213" s="56">
        <f>IF(OR(VLOOKUP(Q213,'Basic Moves'!B$2:C$43,2,FALSE)=H213,VLOOKUP(Q213,'Basic Moves'!B$2:C$43,2,FALSE)=I213),1,0)</f>
        <v>1</v>
      </c>
      <c r="T213" s="56">
        <f>VLOOKUP(Q213,'Basic Moves'!B$2:H$43,5,FALSE)</f>
        <v>1400</v>
      </c>
      <c r="U213" s="56">
        <f>VLOOKUP(Q213,'Basic Moves'!B$2:H$43,7,FALSE)</f>
        <v>12</v>
      </c>
      <c r="V213" s="53" t="s">
        <v>370</v>
      </c>
      <c r="W213" s="40" t="s">
        <v>143</v>
      </c>
      <c r="X213" s="56">
        <f>VLOOKUP(W213,'Charged Moves'!B$2:I$96,3,FALSE)</f>
        <v>90</v>
      </c>
      <c r="Y213" s="56">
        <f>IF(OR(VLOOKUP(W213,'Charged Moves'!B$2:C$96,2,FALSE)=H213,VLOOKUP(W213,'Charged Moves'!B$2:C$96,2,FALSE)=I213),1,0)</f>
        <v>1</v>
      </c>
      <c r="Z213" s="56">
        <f>VLOOKUP(W213,'Charged Moves'!B$2:I$96,8,FALSE)*100</f>
        <v>5</v>
      </c>
      <c r="AA213" s="56">
        <f>VLOOKUP(W213,'Charged Moves'!B$2:I$96,6,FALSE)</f>
        <v>3800</v>
      </c>
      <c r="AB213" s="56">
        <f>VLOOKUP(W213,'Charged Moves'!B$2:J$96,9,FALSE)</f>
        <v>100</v>
      </c>
      <c r="AC213" s="56" t="s">
        <v>745</v>
      </c>
      <c r="AD213" s="56" t="s">
        <v>1019</v>
      </c>
      <c r="AE213" s="56" t="s">
        <v>1020</v>
      </c>
      <c r="AF213" t="s">
        <v>825</v>
      </c>
      <c r="AG213" t="s">
        <v>770</v>
      </c>
    </row>
    <row r="214" spans="1:33" ht="14.25" customHeight="1" x14ac:dyDescent="0.15">
      <c r="A214" s="30">
        <v>536</v>
      </c>
      <c r="B214" s="30">
        <v>9</v>
      </c>
      <c r="C214" s="32">
        <v>0.65493496557000763</v>
      </c>
      <c r="D214" s="30">
        <v>7</v>
      </c>
      <c r="E214" s="34">
        <v>0.58333333333333337</v>
      </c>
      <c r="F214" s="41">
        <f>VLOOKUP(G214,'Species Data'!A$2:E$152,2,FALSE)</f>
        <v>89</v>
      </c>
      <c r="G214" s="41" t="s">
        <v>152</v>
      </c>
      <c r="H214" s="362" t="s">
        <v>262</v>
      </c>
      <c r="I214" s="511"/>
      <c r="J214" s="41">
        <f>VLOOKUP(G214,'Species Data'!A$2:E$152,3,FALSE)</f>
        <v>210</v>
      </c>
      <c r="K214" s="46">
        <f>VLOOKUP(G214,'Species Data'!A$2:E$152,4,FALSE)</f>
        <v>180</v>
      </c>
      <c r="L214" s="46">
        <f>VLOOKUP(G214,'Species Data'!A$2:E$152,5,FALSE)</f>
        <v>188</v>
      </c>
      <c r="M214" s="49">
        <f t="shared" si="0"/>
        <v>39480</v>
      </c>
      <c r="N214" s="51">
        <f t="shared" si="1"/>
        <v>0</v>
      </c>
      <c r="O214" s="51">
        <f t="shared" si="2"/>
        <v>0</v>
      </c>
      <c r="P214" s="40">
        <f t="shared" si="3"/>
        <v>2735964000</v>
      </c>
      <c r="Q214" s="107" t="s">
        <v>251</v>
      </c>
      <c r="R214" s="56">
        <f>VLOOKUP(Q214,'Basic Moves'!B$2:H$43,3,FALSE)</f>
        <v>5</v>
      </c>
      <c r="S214" s="56">
        <f>IF(OR(VLOOKUP(Q214,'Basic Moves'!B$2:C$43,2,FALSE)=H214,VLOOKUP(Q214,'Basic Moves'!B$2:C$43,2,FALSE)=I214),1,0)</f>
        <v>0</v>
      </c>
      <c r="T214" s="56">
        <f>VLOOKUP(Q214,'Basic Moves'!B$2:H$43,5,FALSE)</f>
        <v>500</v>
      </c>
      <c r="U214" s="56">
        <f>VLOOKUP(Q214,'Basic Moves'!B$2:H$43,7,FALSE)</f>
        <v>6</v>
      </c>
      <c r="V214" s="53" t="s">
        <v>526</v>
      </c>
      <c r="W214" s="40" t="s">
        <v>281</v>
      </c>
      <c r="X214" s="56">
        <f>VLOOKUP(W214,'Charged Moves'!B$2:I$96,3,FALSE)</f>
        <v>45</v>
      </c>
      <c r="Y214" s="56">
        <f>IF(OR(VLOOKUP(W214,'Charged Moves'!B$2:C$96,2,FALSE)=H214,VLOOKUP(W214,'Charged Moves'!B$2:C$96,2,FALSE)=I214),1,0)</f>
        <v>0</v>
      </c>
      <c r="Z214" s="56">
        <f>VLOOKUP(W214,'Charged Moves'!B$2:I$96,8,FALSE)*100</f>
        <v>5</v>
      </c>
      <c r="AA214" s="56">
        <f>VLOOKUP(W214,'Charged Moves'!B$2:I$96,6,FALSE)</f>
        <v>3500</v>
      </c>
      <c r="AB214" s="56">
        <f>VLOOKUP(W214,'Charged Moves'!B$2:J$96,9,FALSE)</f>
        <v>33</v>
      </c>
      <c r="AC214" s="56" t="s">
        <v>1021</v>
      </c>
      <c r="AD214" s="56" t="s">
        <v>485</v>
      </c>
      <c r="AE214" s="56" t="s">
        <v>1022</v>
      </c>
      <c r="AF214" t="s">
        <v>1023</v>
      </c>
      <c r="AG214" t="s">
        <v>1024</v>
      </c>
    </row>
    <row r="215" spans="1:33" ht="14.25" customHeight="1" x14ac:dyDescent="0.15">
      <c r="A215" s="30">
        <v>461</v>
      </c>
      <c r="B215" s="30">
        <v>1</v>
      </c>
      <c r="C215" s="32">
        <v>1</v>
      </c>
      <c r="D215" s="30">
        <v>2</v>
      </c>
      <c r="E215" s="34">
        <v>0.96078431372549022</v>
      </c>
      <c r="F215" s="41">
        <f>VLOOKUP(G215,'Species Data'!A$2:E$152,2,FALSE)</f>
        <v>78</v>
      </c>
      <c r="G215" s="41" t="s">
        <v>135</v>
      </c>
      <c r="H215" s="263" t="s">
        <v>249</v>
      </c>
      <c r="I215" s="452"/>
      <c r="J215" s="41">
        <f>VLOOKUP(G215,'Species Data'!A$2:E$152,3,FALSE)</f>
        <v>130</v>
      </c>
      <c r="K215" s="46">
        <f>VLOOKUP(G215,'Species Data'!A$2:E$152,4,FALSE)</f>
        <v>200</v>
      </c>
      <c r="L215" s="46">
        <f>VLOOKUP(G215,'Species Data'!A$2:E$152,5,FALSE)</f>
        <v>170</v>
      </c>
      <c r="M215" s="49">
        <f t="shared" si="0"/>
        <v>22100</v>
      </c>
      <c r="N215" s="51">
        <f t="shared" si="1"/>
        <v>0</v>
      </c>
      <c r="O215" s="51">
        <f t="shared" si="2"/>
        <v>0</v>
      </c>
      <c r="P215" s="40">
        <f t="shared" si="3"/>
        <v>2707250000</v>
      </c>
      <c r="Q215" s="40" t="s">
        <v>108</v>
      </c>
      <c r="R215" s="56">
        <f>VLOOKUP(Q215,'Basic Moves'!B$2:H$43,3,FALSE)</f>
        <v>10</v>
      </c>
      <c r="S215" s="56">
        <f>IF(OR(VLOOKUP(Q215,'Basic Moves'!B$2:C$43,2,FALSE)=H215,VLOOKUP(Q215,'Basic Moves'!B$2:C$43,2,FALSE)=I215),1,0)</f>
        <v>1</v>
      </c>
      <c r="T215" s="56">
        <f>VLOOKUP(Q215,'Basic Moves'!B$2:H$43,5,FALSE)</f>
        <v>1050</v>
      </c>
      <c r="U215" s="56">
        <f>VLOOKUP(Q215,'Basic Moves'!B$2:H$43,7,FALSE)</f>
        <v>10</v>
      </c>
      <c r="V215" s="53" t="s">
        <v>445</v>
      </c>
      <c r="W215" s="40" t="s">
        <v>85</v>
      </c>
      <c r="X215" s="56">
        <f>VLOOKUP(W215,'Charged Moves'!B$2:I$96,3,FALSE)</f>
        <v>100</v>
      </c>
      <c r="Y215" s="56">
        <f>IF(OR(VLOOKUP(W215,'Charged Moves'!B$2:C$96,2,FALSE)=H215,VLOOKUP(W215,'Charged Moves'!B$2:C$96,2,FALSE)=I215),1,0)</f>
        <v>1</v>
      </c>
      <c r="Z215" s="56">
        <f>VLOOKUP(W215,'Charged Moves'!B$2:I$96,8,FALSE)*100</f>
        <v>5</v>
      </c>
      <c r="AA215" s="56">
        <f>VLOOKUP(W215,'Charged Moves'!B$2:I$96,6,FALSE)</f>
        <v>4100</v>
      </c>
      <c r="AB215" s="56">
        <f>VLOOKUP(W215,'Charged Moves'!B$2:J$96,9,FALSE)</f>
        <v>100</v>
      </c>
      <c r="AC215" s="56" t="s">
        <v>497</v>
      </c>
      <c r="AD215" s="56" t="s">
        <v>498</v>
      </c>
      <c r="AE215" s="56" t="s">
        <v>499</v>
      </c>
      <c r="AF215" t="s">
        <v>500</v>
      </c>
      <c r="AG215" t="s">
        <v>501</v>
      </c>
    </row>
    <row r="216" spans="1:33" ht="14.25" customHeight="1" x14ac:dyDescent="0.15">
      <c r="A216" s="30">
        <v>318</v>
      </c>
      <c r="B216" s="30">
        <v>1</v>
      </c>
      <c r="C216" s="32">
        <v>1</v>
      </c>
      <c r="D216" s="30">
        <v>5</v>
      </c>
      <c r="E216" s="34">
        <v>0.70967741935483875</v>
      </c>
      <c r="F216" s="41">
        <f>VLOOKUP(G216,'Species Data'!A$2:E$152,2,FALSE)</f>
        <v>55</v>
      </c>
      <c r="G216" s="41" t="s">
        <v>110</v>
      </c>
      <c r="H216" s="91" t="s">
        <v>210</v>
      </c>
      <c r="I216" s="657"/>
      <c r="J216" s="41">
        <f>VLOOKUP(G216,'Species Data'!A$2:E$152,3,FALSE)</f>
        <v>160</v>
      </c>
      <c r="K216" s="46">
        <f>VLOOKUP(G216,'Species Data'!A$2:E$152,4,FALSE)</f>
        <v>194</v>
      </c>
      <c r="L216" s="46">
        <f>VLOOKUP(G216,'Species Data'!A$2:E$152,5,FALSE)</f>
        <v>176</v>
      </c>
      <c r="M216" s="49">
        <f t="shared" si="0"/>
        <v>28160</v>
      </c>
      <c r="N216" s="51">
        <f t="shared" si="1"/>
        <v>0</v>
      </c>
      <c r="O216" s="51">
        <f t="shared" si="2"/>
        <v>0</v>
      </c>
      <c r="P216" s="40">
        <f t="shared" si="3"/>
        <v>2704204800</v>
      </c>
      <c r="Q216" s="40" t="s">
        <v>142</v>
      </c>
      <c r="R216" s="56">
        <f>VLOOKUP(Q216,'Basic Moves'!B$2:H$43,3,FALSE)</f>
        <v>6</v>
      </c>
      <c r="S216" s="56">
        <f>IF(OR(VLOOKUP(Q216,'Basic Moves'!B$2:C$43,2,FALSE)=H216,VLOOKUP(Q216,'Basic Moves'!B$2:C$43,2,FALSE)=I216),1,0)</f>
        <v>1</v>
      </c>
      <c r="T216" s="56">
        <f>VLOOKUP(Q216,'Basic Moves'!B$2:H$43,5,FALSE)</f>
        <v>500</v>
      </c>
      <c r="U216" s="56">
        <f>VLOOKUP(Q216,'Basic Moves'!B$2:H$43,7,FALSE)</f>
        <v>7</v>
      </c>
      <c r="V216" s="53" t="s">
        <v>367</v>
      </c>
      <c r="W216" s="40" t="s">
        <v>143</v>
      </c>
      <c r="X216" s="56">
        <f>VLOOKUP(W216,'Charged Moves'!B$2:I$96,3,FALSE)</f>
        <v>90</v>
      </c>
      <c r="Y216" s="56">
        <f>IF(OR(VLOOKUP(W216,'Charged Moves'!B$2:C$96,2,FALSE)=H216,VLOOKUP(W216,'Charged Moves'!B$2:C$96,2,FALSE)=I216),1,0)</f>
        <v>1</v>
      </c>
      <c r="Z216" s="56">
        <f>VLOOKUP(W216,'Charged Moves'!B$2:I$96,8,FALSE)*100</f>
        <v>5</v>
      </c>
      <c r="AA216" s="56">
        <f>VLOOKUP(W216,'Charged Moves'!B$2:I$96,6,FALSE)</f>
        <v>3800</v>
      </c>
      <c r="AB216" s="56">
        <f>VLOOKUP(W216,'Charged Moves'!B$2:J$96,9,FALSE)</f>
        <v>100</v>
      </c>
      <c r="AC216" s="56" t="s">
        <v>544</v>
      </c>
      <c r="AD216" s="56" t="s">
        <v>656</v>
      </c>
      <c r="AE216" s="56" t="s">
        <v>657</v>
      </c>
      <c r="AF216" t="s">
        <v>658</v>
      </c>
      <c r="AG216" t="s">
        <v>659</v>
      </c>
    </row>
    <row r="217" spans="1:33" ht="14.25" customHeight="1" x14ac:dyDescent="0.15">
      <c r="A217" s="30">
        <v>632</v>
      </c>
      <c r="B217" s="30">
        <v>5</v>
      </c>
      <c r="C217" s="32">
        <v>0.73880597014925375</v>
      </c>
      <c r="D217" s="30">
        <v>2</v>
      </c>
      <c r="E217" s="34">
        <v>0.92173913043478262</v>
      </c>
      <c r="F217" s="41">
        <f>VLOOKUP(G217,'Species Data'!A$2:E$152,2,FALSE)</f>
        <v>105</v>
      </c>
      <c r="G217" s="41" t="s">
        <v>175</v>
      </c>
      <c r="H217" s="610" t="s">
        <v>255</v>
      </c>
      <c r="I217" s="791"/>
      <c r="J217" s="41">
        <f>VLOOKUP(G217,'Species Data'!A$2:E$152,3,FALSE)</f>
        <v>120</v>
      </c>
      <c r="K217" s="46">
        <f>VLOOKUP(G217,'Species Data'!A$2:E$152,4,FALSE)</f>
        <v>140</v>
      </c>
      <c r="L217" s="46">
        <f>VLOOKUP(G217,'Species Data'!A$2:E$152,5,FALSE)</f>
        <v>202</v>
      </c>
      <c r="M217" s="49">
        <f t="shared" si="0"/>
        <v>24240</v>
      </c>
      <c r="N217" s="51">
        <f t="shared" si="1"/>
        <v>0</v>
      </c>
      <c r="O217" s="51">
        <f t="shared" si="2"/>
        <v>0</v>
      </c>
      <c r="P217" s="40">
        <f t="shared" si="3"/>
        <v>2697912000</v>
      </c>
      <c r="Q217" s="40" t="s">
        <v>274</v>
      </c>
      <c r="R217" s="56">
        <f>VLOOKUP(Q217,'Basic Moves'!B$2:H$43,3,FALSE)</f>
        <v>15</v>
      </c>
      <c r="S217" s="56">
        <f>IF(OR(VLOOKUP(Q217,'Basic Moves'!B$2:C$43,2,FALSE)=H217,VLOOKUP(Q217,'Basic Moves'!B$2:C$43,2,FALSE)=I217),1,0)</f>
        <v>0</v>
      </c>
      <c r="T217" s="56">
        <f>VLOOKUP(Q217,'Basic Moves'!B$2:H$43,5,FALSE)</f>
        <v>1410</v>
      </c>
      <c r="U217" s="56">
        <f>VLOOKUP(Q217,'Basic Moves'!B$2:H$43,7,FALSE)</f>
        <v>12</v>
      </c>
      <c r="V217" s="53" t="s">
        <v>778</v>
      </c>
      <c r="W217" s="40" t="s">
        <v>286</v>
      </c>
      <c r="X217" s="56">
        <f>VLOOKUP(W217,'Charged Moves'!B$2:I$96,3,FALSE)</f>
        <v>70</v>
      </c>
      <c r="Y217" s="56">
        <f>IF(OR(VLOOKUP(W217,'Charged Moves'!B$2:C$96,2,FALSE)=H217,VLOOKUP(W217,'Charged Moves'!B$2:C$96,2,FALSE)=I217),1,0)</f>
        <v>1</v>
      </c>
      <c r="Z217" s="56">
        <f>VLOOKUP(W217,'Charged Moves'!B$2:I$96,8,FALSE)*100</f>
        <v>5</v>
      </c>
      <c r="AA217" s="56">
        <f>VLOOKUP(W217,'Charged Moves'!B$2:I$96,6,FALSE)</f>
        <v>5800</v>
      </c>
      <c r="AB217" s="56">
        <f>VLOOKUP(W217,'Charged Moves'!B$2:J$96,9,FALSE)</f>
        <v>33</v>
      </c>
      <c r="AC217" s="56" t="s">
        <v>819</v>
      </c>
      <c r="AD217" s="56" t="s">
        <v>1025</v>
      </c>
      <c r="AE217" s="56" t="s">
        <v>354</v>
      </c>
      <c r="AF217" t="s">
        <v>1026</v>
      </c>
      <c r="AG217" t="s">
        <v>1027</v>
      </c>
    </row>
    <row r="218" spans="1:33" ht="14.25" customHeight="1" x14ac:dyDescent="0.15">
      <c r="A218" s="30">
        <v>764</v>
      </c>
      <c r="B218" s="30">
        <v>1</v>
      </c>
      <c r="C218" s="32">
        <v>1</v>
      </c>
      <c r="D218" s="30">
        <v>3</v>
      </c>
      <c r="E218" s="34">
        <v>0.8990825688073395</v>
      </c>
      <c r="F218" s="41">
        <f>VLOOKUP(G218,'Species Data'!A$2:E$152,2,FALSE)</f>
        <v>126</v>
      </c>
      <c r="G218" s="41" t="s">
        <v>198</v>
      </c>
      <c r="H218" s="263" t="s">
        <v>249</v>
      </c>
      <c r="I218" s="452"/>
      <c r="J218" s="41">
        <f>VLOOKUP(G218,'Species Data'!A$2:E$152,3,FALSE)</f>
        <v>130</v>
      </c>
      <c r="K218" s="46">
        <f>VLOOKUP(G218,'Species Data'!A$2:E$152,4,FALSE)</f>
        <v>214</v>
      </c>
      <c r="L218" s="46">
        <f>VLOOKUP(G218,'Species Data'!A$2:E$152,5,FALSE)</f>
        <v>158</v>
      </c>
      <c r="M218" s="49">
        <f t="shared" si="0"/>
        <v>20540</v>
      </c>
      <c r="N218" s="51">
        <f t="shared" si="1"/>
        <v>0</v>
      </c>
      <c r="O218" s="51">
        <f t="shared" si="2"/>
        <v>0</v>
      </c>
      <c r="P218" s="40">
        <f t="shared" si="3"/>
        <v>2692280500</v>
      </c>
      <c r="Q218" s="40" t="s">
        <v>108</v>
      </c>
      <c r="R218" s="56">
        <f>VLOOKUP(Q218,'Basic Moves'!B$2:H$43,3,FALSE)</f>
        <v>10</v>
      </c>
      <c r="S218" s="56">
        <f>IF(OR(VLOOKUP(Q218,'Basic Moves'!B$2:C$43,2,FALSE)=H218,VLOOKUP(Q218,'Basic Moves'!B$2:C$43,2,FALSE)=I218),1,0)</f>
        <v>1</v>
      </c>
      <c r="T218" s="56">
        <f>VLOOKUP(Q218,'Basic Moves'!B$2:H$43,5,FALSE)</f>
        <v>1050</v>
      </c>
      <c r="U218" s="56">
        <f>VLOOKUP(Q218,'Basic Moves'!B$2:H$43,7,FALSE)</f>
        <v>10</v>
      </c>
      <c r="V218" s="53" t="s">
        <v>445</v>
      </c>
      <c r="W218" s="40" t="s">
        <v>85</v>
      </c>
      <c r="X218" s="56">
        <f>VLOOKUP(W218,'Charged Moves'!B$2:I$96,3,FALSE)</f>
        <v>100</v>
      </c>
      <c r="Y218" s="56">
        <f>IF(OR(VLOOKUP(W218,'Charged Moves'!B$2:C$96,2,FALSE)=H218,VLOOKUP(W218,'Charged Moves'!B$2:C$96,2,FALSE)=I218),1,0)</f>
        <v>1</v>
      </c>
      <c r="Z218" s="56">
        <f>VLOOKUP(W218,'Charged Moves'!B$2:I$96,8,FALSE)*100</f>
        <v>5</v>
      </c>
      <c r="AA218" s="56">
        <f>VLOOKUP(W218,'Charged Moves'!B$2:I$96,6,FALSE)</f>
        <v>4100</v>
      </c>
      <c r="AB218" s="56">
        <f>VLOOKUP(W218,'Charged Moves'!B$2:J$96,9,FALSE)</f>
        <v>100</v>
      </c>
      <c r="AC218" s="56" t="s">
        <v>497</v>
      </c>
      <c r="AD218" s="56" t="s">
        <v>498</v>
      </c>
      <c r="AE218" s="56" t="s">
        <v>499</v>
      </c>
      <c r="AF218" t="s">
        <v>500</v>
      </c>
      <c r="AG218" t="s">
        <v>501</v>
      </c>
    </row>
    <row r="219" spans="1:33" ht="14.25" customHeight="1" x14ac:dyDescent="0.15">
      <c r="A219" s="30">
        <v>87</v>
      </c>
      <c r="B219" s="30">
        <v>1</v>
      </c>
      <c r="C219" s="32">
        <v>1</v>
      </c>
      <c r="D219" s="30">
        <v>4</v>
      </c>
      <c r="E219" s="34">
        <v>0.89607843137254906</v>
      </c>
      <c r="F219" s="41">
        <f>VLOOKUP(G219,'Species Data'!A$2:E$152,2,FALSE)</f>
        <v>18</v>
      </c>
      <c r="G219" s="41" t="s">
        <v>57</v>
      </c>
      <c r="H219" s="170" t="s">
        <v>257</v>
      </c>
      <c r="I219" s="104" t="s">
        <v>227</v>
      </c>
      <c r="J219" s="41">
        <f>VLOOKUP(G219,'Species Data'!A$2:E$152,3,FALSE)</f>
        <v>166</v>
      </c>
      <c r="K219" s="46">
        <f>VLOOKUP(G219,'Species Data'!A$2:E$152,4,FALSE)</f>
        <v>170</v>
      </c>
      <c r="L219" s="46">
        <f>VLOOKUP(G219,'Species Data'!A$2:E$152,5,FALSE)</f>
        <v>166</v>
      </c>
      <c r="M219" s="49">
        <f t="shared" si="0"/>
        <v>27556</v>
      </c>
      <c r="N219" s="51">
        <f t="shared" si="1"/>
        <v>0</v>
      </c>
      <c r="O219" s="51">
        <f t="shared" si="2"/>
        <v>0</v>
      </c>
      <c r="P219" s="40">
        <f t="shared" si="3"/>
        <v>2676032050</v>
      </c>
      <c r="Q219" s="40" t="s">
        <v>105</v>
      </c>
      <c r="R219" s="56">
        <f>VLOOKUP(Q219,'Basic Moves'!B$2:H$43,3,FALSE)</f>
        <v>9</v>
      </c>
      <c r="S219" s="56">
        <f>IF(OR(VLOOKUP(Q219,'Basic Moves'!B$2:C$43,2,FALSE)=H219,VLOOKUP(Q219,'Basic Moves'!B$2:C$43,2,FALSE)=I219),1,0)</f>
        <v>1</v>
      </c>
      <c r="T219" s="56">
        <f>VLOOKUP(Q219,'Basic Moves'!B$2:H$43,5,FALSE)</f>
        <v>750</v>
      </c>
      <c r="U219" s="56">
        <f>VLOOKUP(Q219,'Basic Moves'!B$2:H$43,7,FALSE)</f>
        <v>7</v>
      </c>
      <c r="V219" s="53" t="s">
        <v>728</v>
      </c>
      <c r="W219" s="40" t="s">
        <v>229</v>
      </c>
      <c r="X219" s="56">
        <f>VLOOKUP(W219,'Charged Moves'!B$2:I$96,3,FALSE)</f>
        <v>80</v>
      </c>
      <c r="Y219" s="56">
        <f>IF(OR(VLOOKUP(W219,'Charged Moves'!B$2:C$96,2,FALSE)=H219,VLOOKUP(W219,'Charged Moves'!B$2:C$96,2,FALSE)=I219),1,0)</f>
        <v>1</v>
      </c>
      <c r="Z219" s="56">
        <f>VLOOKUP(W219,'Charged Moves'!B$2:I$96,8,FALSE)*100</f>
        <v>5</v>
      </c>
      <c r="AA219" s="56">
        <f>VLOOKUP(W219,'Charged Moves'!B$2:I$96,6,FALSE)</f>
        <v>3200</v>
      </c>
      <c r="AB219" s="56">
        <f>VLOOKUP(W219,'Charged Moves'!B$2:J$96,9,FALSE)</f>
        <v>100</v>
      </c>
      <c r="AC219" s="56" t="s">
        <v>682</v>
      </c>
      <c r="AD219" s="56" t="s">
        <v>1028</v>
      </c>
      <c r="AE219" s="56" t="s">
        <v>1029</v>
      </c>
      <c r="AF219" t="s">
        <v>1030</v>
      </c>
      <c r="AG219" t="s">
        <v>1031</v>
      </c>
    </row>
    <row r="220" spans="1:33" ht="14.25" customHeight="1" x14ac:dyDescent="0.15">
      <c r="A220" s="30">
        <v>770</v>
      </c>
      <c r="B220" s="30">
        <v>4</v>
      </c>
      <c r="C220" s="32">
        <v>0.79245283018867929</v>
      </c>
      <c r="D220" s="30">
        <v>2</v>
      </c>
      <c r="E220" s="34">
        <v>0.86330935251798557</v>
      </c>
      <c r="F220" s="41">
        <f>VLOOKUP(G220,'Species Data'!A$2:E$152,2,FALSE)</f>
        <v>127</v>
      </c>
      <c r="G220" s="41" t="s">
        <v>199</v>
      </c>
      <c r="H220" s="787" t="s">
        <v>241</v>
      </c>
      <c r="I220" s="790"/>
      <c r="J220" s="41">
        <f>VLOOKUP(G220,'Species Data'!A$2:E$152,3,FALSE)</f>
        <v>130</v>
      </c>
      <c r="K220" s="46">
        <f>VLOOKUP(G220,'Species Data'!A$2:E$152,4,FALSE)</f>
        <v>184</v>
      </c>
      <c r="L220" s="46">
        <f>VLOOKUP(G220,'Species Data'!A$2:E$152,5,FALSE)</f>
        <v>186</v>
      </c>
      <c r="M220" s="49">
        <f t="shared" si="0"/>
        <v>24180</v>
      </c>
      <c r="N220" s="51">
        <f t="shared" si="1"/>
        <v>0</v>
      </c>
      <c r="O220" s="51">
        <f t="shared" si="2"/>
        <v>0</v>
      </c>
      <c r="P220" s="40">
        <f t="shared" si="3"/>
        <v>2669472000</v>
      </c>
      <c r="Q220" s="40" t="s">
        <v>274</v>
      </c>
      <c r="R220" s="56">
        <f>VLOOKUP(Q220,'Basic Moves'!B$2:H$43,3,FALSE)</f>
        <v>15</v>
      </c>
      <c r="S220" s="56">
        <f>IF(OR(VLOOKUP(Q220,'Basic Moves'!B$2:C$43,2,FALSE)=H220,VLOOKUP(Q220,'Basic Moves'!B$2:C$43,2,FALSE)=I220),1,0)</f>
        <v>0</v>
      </c>
      <c r="T220" s="56">
        <f>VLOOKUP(Q220,'Basic Moves'!B$2:H$43,5,FALSE)</f>
        <v>1410</v>
      </c>
      <c r="U220" s="56">
        <f>VLOOKUP(Q220,'Basic Moves'!B$2:H$43,7,FALSE)</f>
        <v>12</v>
      </c>
      <c r="V220" s="53" t="s">
        <v>778</v>
      </c>
      <c r="W220" s="40" t="s">
        <v>283</v>
      </c>
      <c r="X220" s="56">
        <f>VLOOKUP(W220,'Charged Moves'!B$2:I$96,3,FALSE)</f>
        <v>25</v>
      </c>
      <c r="Y220" s="56">
        <f>IF(OR(VLOOKUP(W220,'Charged Moves'!B$2:C$96,2,FALSE)=H220,VLOOKUP(W220,'Charged Moves'!B$2:C$96,2,FALSE)=I220),1,0)</f>
        <v>0</v>
      </c>
      <c r="Z220" s="56">
        <f>VLOOKUP(W220,'Charged Moves'!B$2:I$96,8,FALSE)*100</f>
        <v>5</v>
      </c>
      <c r="AA220" s="56">
        <f>VLOOKUP(W220,'Charged Moves'!B$2:I$96,6,FALSE)</f>
        <v>2100</v>
      </c>
      <c r="AB220" s="56">
        <f>VLOOKUP(W220,'Charged Moves'!B$2:J$96,9,FALSE)</f>
        <v>20</v>
      </c>
      <c r="AC220" s="56" t="s">
        <v>1032</v>
      </c>
      <c r="AD220" s="56" t="s">
        <v>1033</v>
      </c>
      <c r="AE220" s="56" t="s">
        <v>1034</v>
      </c>
      <c r="AF220" t="s">
        <v>1035</v>
      </c>
      <c r="AG220" t="s">
        <v>866</v>
      </c>
    </row>
    <row r="221" spans="1:33" ht="14.25" customHeight="1" x14ac:dyDescent="0.15">
      <c r="A221" s="30">
        <v>567</v>
      </c>
      <c r="B221" s="30">
        <v>4</v>
      </c>
      <c r="C221" s="32">
        <v>0.88049853372434017</v>
      </c>
      <c r="D221" s="30">
        <v>1</v>
      </c>
      <c r="E221" s="34">
        <v>1</v>
      </c>
      <c r="F221" s="41">
        <f>VLOOKUP(G221,'Species Data'!A$2:E$152,2,FALSE)</f>
        <v>94</v>
      </c>
      <c r="G221" s="41" t="s">
        <v>164</v>
      </c>
      <c r="H221" s="793" t="s">
        <v>252</v>
      </c>
      <c r="I221" s="362" t="s">
        <v>262</v>
      </c>
      <c r="J221" s="41">
        <f>VLOOKUP(G221,'Species Data'!A$2:E$152,3,FALSE)</f>
        <v>120</v>
      </c>
      <c r="K221" s="46">
        <f>VLOOKUP(G221,'Species Data'!A$2:E$152,4,FALSE)</f>
        <v>204</v>
      </c>
      <c r="L221" s="46">
        <f>VLOOKUP(G221,'Species Data'!A$2:E$152,5,FALSE)</f>
        <v>156</v>
      </c>
      <c r="M221" s="49">
        <f t="shared" si="0"/>
        <v>18720</v>
      </c>
      <c r="N221" s="51">
        <f t="shared" si="1"/>
        <v>0</v>
      </c>
      <c r="O221" s="51">
        <f t="shared" si="2"/>
        <v>0</v>
      </c>
      <c r="P221" s="40">
        <f t="shared" si="3"/>
        <v>2654121600</v>
      </c>
      <c r="Q221" s="40" t="s">
        <v>223</v>
      </c>
      <c r="R221" s="56">
        <f>VLOOKUP(Q221,'Basic Moves'!B$2:H$43,3,FALSE)</f>
        <v>11</v>
      </c>
      <c r="S221" s="56">
        <f>IF(OR(VLOOKUP(Q221,'Basic Moves'!B$2:C$43,2,FALSE)=H221,VLOOKUP(Q221,'Basic Moves'!B$2:C$43,2,FALSE)=I221),1,0)</f>
        <v>1</v>
      </c>
      <c r="T221" s="56">
        <f>VLOOKUP(Q221,'Basic Moves'!B$2:H$43,5,FALSE)</f>
        <v>950</v>
      </c>
      <c r="U221" s="56">
        <f>VLOOKUP(Q221,'Basic Moves'!B$2:H$43,7,FALSE)</f>
        <v>8</v>
      </c>
      <c r="V221" s="53" t="s">
        <v>452</v>
      </c>
      <c r="W221" s="40" t="s">
        <v>64</v>
      </c>
      <c r="X221" s="56">
        <f>VLOOKUP(W221,'Charged Moves'!B$2:I$96,3,FALSE)</f>
        <v>45</v>
      </c>
      <c r="Y221" s="56">
        <f>IF(OR(VLOOKUP(W221,'Charged Moves'!B$2:C$96,2,FALSE)=H221,VLOOKUP(W221,'Charged Moves'!B$2:C$96,2,FALSE)=I221),1,0)</f>
        <v>1</v>
      </c>
      <c r="Z221" s="56">
        <f>VLOOKUP(W221,'Charged Moves'!B$2:I$96,8,FALSE)*100</f>
        <v>5</v>
      </c>
      <c r="AA221" s="56">
        <f>VLOOKUP(W221,'Charged Moves'!B$2:I$96,6,FALSE)</f>
        <v>3080</v>
      </c>
      <c r="AB221" s="56">
        <f>VLOOKUP(W221,'Charged Moves'!B$2:J$96,9,FALSE)</f>
        <v>33</v>
      </c>
      <c r="AC221" s="56" t="s">
        <v>1036</v>
      </c>
      <c r="AD221" s="56" t="s">
        <v>1037</v>
      </c>
      <c r="AE221" s="56" t="s">
        <v>1038</v>
      </c>
      <c r="AF221" t="s">
        <v>1039</v>
      </c>
      <c r="AG221" t="s">
        <v>519</v>
      </c>
    </row>
    <row r="222" spans="1:33" ht="14.25" customHeight="1" x14ac:dyDescent="0.15">
      <c r="A222" s="30">
        <v>88</v>
      </c>
      <c r="B222" s="30">
        <v>2</v>
      </c>
      <c r="C222" s="32">
        <v>0.85074626865671643</v>
      </c>
      <c r="D222" s="30">
        <v>5</v>
      </c>
      <c r="E222" s="34">
        <v>0.88823529411764701</v>
      </c>
      <c r="F222" s="41">
        <f>VLOOKUP(G222,'Species Data'!A$2:E$152,2,FALSE)</f>
        <v>18</v>
      </c>
      <c r="G222" s="41" t="s">
        <v>57</v>
      </c>
      <c r="H222" s="170" t="s">
        <v>257</v>
      </c>
      <c r="I222" s="104" t="s">
        <v>227</v>
      </c>
      <c r="J222" s="41">
        <f>VLOOKUP(G222,'Species Data'!A$2:E$152,3,FALSE)</f>
        <v>166</v>
      </c>
      <c r="K222" s="46">
        <f>VLOOKUP(G222,'Species Data'!A$2:E$152,4,FALSE)</f>
        <v>170</v>
      </c>
      <c r="L222" s="46">
        <f>VLOOKUP(G222,'Species Data'!A$2:E$152,5,FALSE)</f>
        <v>166</v>
      </c>
      <c r="M222" s="49">
        <f t="shared" si="0"/>
        <v>27556</v>
      </c>
      <c r="N222" s="51">
        <f t="shared" si="1"/>
        <v>0</v>
      </c>
      <c r="O222" s="51">
        <f t="shared" si="2"/>
        <v>0</v>
      </c>
      <c r="P222" s="40">
        <f t="shared" si="3"/>
        <v>2652609450</v>
      </c>
      <c r="Q222" s="40" t="s">
        <v>105</v>
      </c>
      <c r="R222" s="56">
        <f>VLOOKUP(Q222,'Basic Moves'!B$2:H$43,3,FALSE)</f>
        <v>9</v>
      </c>
      <c r="S222" s="56">
        <f>IF(OR(VLOOKUP(Q222,'Basic Moves'!B$2:C$43,2,FALSE)=H222,VLOOKUP(Q222,'Basic Moves'!B$2:C$43,2,FALSE)=I222),1,0)</f>
        <v>1</v>
      </c>
      <c r="T222" s="56">
        <f>VLOOKUP(Q222,'Basic Moves'!B$2:H$43,5,FALSE)</f>
        <v>750</v>
      </c>
      <c r="U222" s="56">
        <f>VLOOKUP(Q222,'Basic Moves'!B$2:H$43,7,FALSE)</f>
        <v>7</v>
      </c>
      <c r="V222" s="53" t="s">
        <v>728</v>
      </c>
      <c r="W222" s="40" t="s">
        <v>295</v>
      </c>
      <c r="X222" s="56">
        <f>VLOOKUP(W222,'Charged Moves'!B$2:I$96,3,FALSE)</f>
        <v>30</v>
      </c>
      <c r="Y222" s="56">
        <f>IF(OR(VLOOKUP(W222,'Charged Moves'!B$2:C$96,2,FALSE)=H222,VLOOKUP(W222,'Charged Moves'!B$2:C$96,2,FALSE)=I222),1,0)</f>
        <v>1</v>
      </c>
      <c r="Z222" s="56">
        <f>VLOOKUP(W222,'Charged Moves'!B$2:I$96,8,FALSE)*100</f>
        <v>5</v>
      </c>
      <c r="AA222" s="56">
        <f>VLOOKUP(W222,'Charged Moves'!B$2:I$96,6,FALSE)</f>
        <v>2900</v>
      </c>
      <c r="AB222" s="56">
        <f>VLOOKUP(W222,'Charged Moves'!B$2:J$96,9,FALSE)</f>
        <v>25</v>
      </c>
      <c r="AC222" s="56" t="s">
        <v>1040</v>
      </c>
      <c r="AD222" s="56" t="s">
        <v>1041</v>
      </c>
      <c r="AE222" s="56" t="s">
        <v>493</v>
      </c>
      <c r="AF222" t="s">
        <v>1042</v>
      </c>
      <c r="AG222" t="s">
        <v>1043</v>
      </c>
    </row>
    <row r="223" spans="1:33" ht="14.25" customHeight="1" x14ac:dyDescent="0.15">
      <c r="A223" s="30">
        <v>732</v>
      </c>
      <c r="B223" s="144">
        <v>9</v>
      </c>
      <c r="C223" s="581">
        <v>0.52589641434262946</v>
      </c>
      <c r="D223" s="144">
        <v>2</v>
      </c>
      <c r="E223" s="583">
        <v>0.89973313000381239</v>
      </c>
      <c r="F223" s="585">
        <f>VLOOKUP(G223,'Species Data'!A$2:E$152,2,FALSE)</f>
        <v>121</v>
      </c>
      <c r="G223" s="585" t="s">
        <v>149</v>
      </c>
      <c r="H223" s="590" t="s">
        <v>210</v>
      </c>
      <c r="I223" s="731" t="s">
        <v>56</v>
      </c>
      <c r="J223" s="585">
        <f>VLOOKUP(G223,'Species Data'!A$2:E$152,3,FALSE)</f>
        <v>120</v>
      </c>
      <c r="K223" s="592">
        <f>VLOOKUP(G223,'Species Data'!A$2:E$152,4,FALSE)</f>
        <v>194</v>
      </c>
      <c r="L223" s="592">
        <f>VLOOKUP(G223,'Species Data'!A$2:E$152,5,FALSE)</f>
        <v>192</v>
      </c>
      <c r="M223" s="149">
        <f t="shared" si="0"/>
        <v>23040</v>
      </c>
      <c r="N223" s="594">
        <f t="shared" si="1"/>
        <v>0</v>
      </c>
      <c r="O223" s="594">
        <f t="shared" si="2"/>
        <v>0</v>
      </c>
      <c r="P223" s="122">
        <f t="shared" si="3"/>
        <v>2637158400</v>
      </c>
      <c r="Q223" s="122" t="s">
        <v>256</v>
      </c>
      <c r="R223" s="602">
        <f>VLOOKUP(Q223,'Basic Moves'!B$2:H$43,3,FALSE)</f>
        <v>10</v>
      </c>
      <c r="S223" s="602">
        <f>IF(OR(VLOOKUP(Q223,'Basic Moves'!B$2:C$43,2,FALSE)=H223,VLOOKUP(Q223,'Basic Moves'!B$2:C$43,2,FALSE)=I223),1,0)</f>
        <v>0</v>
      </c>
      <c r="T223" s="602">
        <f>VLOOKUP(Q223,'Basic Moves'!B$2:H$43,5,FALSE)</f>
        <v>1330</v>
      </c>
      <c r="U223" s="602">
        <f>VLOOKUP(Q223,'Basic Moves'!B$2:H$43,7,FALSE)</f>
        <v>12</v>
      </c>
      <c r="V223" s="152" t="s">
        <v>641</v>
      </c>
      <c r="W223" s="122" t="s">
        <v>288</v>
      </c>
      <c r="X223" s="602">
        <f>VLOOKUP(W223,'Charged Moves'!B$2:I$96,3,FALSE)</f>
        <v>40</v>
      </c>
      <c r="Y223" s="602">
        <f>IF(OR(VLOOKUP(W223,'Charged Moves'!B$2:C$96,2,FALSE)=H223,VLOOKUP(W223,'Charged Moves'!B$2:C$96,2,FALSE)=I223),1,0)</f>
        <v>1</v>
      </c>
      <c r="Z223" s="602">
        <f>VLOOKUP(W223,'Charged Moves'!B$2:I$96,8,FALSE)*100</f>
        <v>5</v>
      </c>
      <c r="AA223" s="602">
        <f>VLOOKUP(W223,'Charged Moves'!B$2:I$96,6,FALSE)</f>
        <v>3800</v>
      </c>
      <c r="AB223" s="602">
        <f>VLOOKUP(W223,'Charged Moves'!B$2:J$96,9,FALSE)</f>
        <v>25</v>
      </c>
      <c r="AC223" s="602" t="s">
        <v>1044</v>
      </c>
      <c r="AD223" s="602" t="s">
        <v>1045</v>
      </c>
      <c r="AE223" s="602" t="s">
        <v>715</v>
      </c>
      <c r="AF223" s="112" t="s">
        <v>1046</v>
      </c>
      <c r="AG223" s="112" t="s">
        <v>1047</v>
      </c>
    </row>
    <row r="224" spans="1:33" ht="14.25" customHeight="1" x14ac:dyDescent="0.15">
      <c r="A224" s="30">
        <v>829</v>
      </c>
      <c r="B224" s="30">
        <v>5</v>
      </c>
      <c r="C224" s="32">
        <v>0.79681274900398402</v>
      </c>
      <c r="D224" s="30">
        <v>6</v>
      </c>
      <c r="E224" s="34">
        <v>0.60914454277286134</v>
      </c>
      <c r="F224" s="41">
        <f>VLOOKUP(G224,'Species Data'!A$2:E$152,2,FALSE)</f>
        <v>139</v>
      </c>
      <c r="G224" s="41" t="s">
        <v>214</v>
      </c>
      <c r="H224" s="662" t="s">
        <v>264</v>
      </c>
      <c r="I224" s="91" t="s">
        <v>210</v>
      </c>
      <c r="J224" s="41">
        <f>VLOOKUP(G224,'Species Data'!A$2:E$152,3,FALSE)</f>
        <v>140</v>
      </c>
      <c r="K224" s="46">
        <f>VLOOKUP(G224,'Species Data'!A$2:E$152,4,FALSE)</f>
        <v>180</v>
      </c>
      <c r="L224" s="46">
        <f>VLOOKUP(G224,'Species Data'!A$2:E$152,5,FALSE)</f>
        <v>202</v>
      </c>
      <c r="M224" s="49">
        <f t="shared" si="0"/>
        <v>28280</v>
      </c>
      <c r="N224" s="51">
        <f t="shared" si="1"/>
        <v>0</v>
      </c>
      <c r="O224" s="51">
        <f t="shared" si="2"/>
        <v>0</v>
      </c>
      <c r="P224" s="40">
        <f t="shared" si="3"/>
        <v>2627919000</v>
      </c>
      <c r="Q224" s="40" t="s">
        <v>142</v>
      </c>
      <c r="R224" s="56">
        <f>VLOOKUP(Q224,'Basic Moves'!B$2:H$43,3,FALSE)</f>
        <v>6</v>
      </c>
      <c r="S224" s="56">
        <f>IF(OR(VLOOKUP(Q224,'Basic Moves'!B$2:C$43,2,FALSE)=H224,VLOOKUP(Q224,'Basic Moves'!B$2:C$43,2,FALSE)=I224),1,0)</f>
        <v>1</v>
      </c>
      <c r="T224" s="56">
        <f>VLOOKUP(Q224,'Basic Moves'!B$2:H$43,5,FALSE)</f>
        <v>500</v>
      </c>
      <c r="U224" s="56">
        <f>VLOOKUP(Q224,'Basic Moves'!B$2:H$43,7,FALSE)</f>
        <v>7</v>
      </c>
      <c r="V224" s="53" t="s">
        <v>367</v>
      </c>
      <c r="W224" s="40" t="s">
        <v>307</v>
      </c>
      <c r="X224" s="56">
        <f>VLOOKUP(W224,'Charged Moves'!B$2:I$96,3,FALSE)</f>
        <v>35</v>
      </c>
      <c r="Y224" s="56">
        <f>IF(OR(VLOOKUP(W224,'Charged Moves'!B$2:C$96,2,FALSE)=H224,VLOOKUP(W224,'Charged Moves'!B$2:C$96,2,FALSE)=I224),1,0)</f>
        <v>1</v>
      </c>
      <c r="Z224" s="56">
        <f>VLOOKUP(W224,'Charged Moves'!B$2:I$96,8,FALSE)*100</f>
        <v>5</v>
      </c>
      <c r="AA224" s="56">
        <f>VLOOKUP(W224,'Charged Moves'!B$2:I$96,6,FALSE)</f>
        <v>3600</v>
      </c>
      <c r="AB224" s="56">
        <f>VLOOKUP(W224,'Charged Moves'!B$2:J$96,9,FALSE)</f>
        <v>25</v>
      </c>
      <c r="AC224" s="56" t="s">
        <v>626</v>
      </c>
      <c r="AD224" s="56" t="s">
        <v>1048</v>
      </c>
      <c r="AE224" s="56" t="s">
        <v>1049</v>
      </c>
      <c r="AF224" t="s">
        <v>1050</v>
      </c>
      <c r="AG224" t="s">
        <v>1051</v>
      </c>
    </row>
    <row r="225" spans="1:33" ht="14.25" customHeight="1" x14ac:dyDescent="0.15">
      <c r="A225" s="30">
        <v>446</v>
      </c>
      <c r="B225" s="144">
        <v>2</v>
      </c>
      <c r="C225" s="581">
        <v>0.98743016759776536</v>
      </c>
      <c r="D225" s="144">
        <v>9</v>
      </c>
      <c r="E225" s="583">
        <v>0.62148760330578512</v>
      </c>
      <c r="F225" s="585">
        <f>VLOOKUP(G225,'Species Data'!A$2:E$152,2,FALSE)</f>
        <v>76</v>
      </c>
      <c r="G225" s="585" t="s">
        <v>133</v>
      </c>
      <c r="H225" s="588" t="s">
        <v>264</v>
      </c>
      <c r="I225" s="792" t="s">
        <v>255</v>
      </c>
      <c r="J225" s="585">
        <f>VLOOKUP(G225,'Species Data'!A$2:E$152,3,FALSE)</f>
        <v>160</v>
      </c>
      <c r="K225" s="592">
        <f>VLOOKUP(G225,'Species Data'!A$2:E$152,4,FALSE)</f>
        <v>176</v>
      </c>
      <c r="L225" s="592">
        <f>VLOOKUP(G225,'Species Data'!A$2:E$152,5,FALSE)</f>
        <v>198</v>
      </c>
      <c r="M225" s="149">
        <f t="shared" si="0"/>
        <v>31680</v>
      </c>
      <c r="N225" s="594">
        <f t="shared" si="1"/>
        <v>0</v>
      </c>
      <c r="O225" s="594">
        <f t="shared" si="2"/>
        <v>0</v>
      </c>
      <c r="P225" s="122">
        <f t="shared" si="3"/>
        <v>2620569600</v>
      </c>
      <c r="Q225" s="122" t="s">
        <v>254</v>
      </c>
      <c r="R225" s="602">
        <f>VLOOKUP(Q225,'Basic Moves'!B$2:H$43,3,FALSE)</f>
        <v>6</v>
      </c>
      <c r="S225" s="602">
        <f>IF(OR(VLOOKUP(Q225,'Basic Moves'!B$2:C$43,2,FALSE)=H225,VLOOKUP(Q225,'Basic Moves'!B$2:C$43,2,FALSE)=I225),1,0)</f>
        <v>1</v>
      </c>
      <c r="T225" s="602">
        <f>VLOOKUP(Q225,'Basic Moves'!B$2:H$43,5,FALSE)</f>
        <v>550</v>
      </c>
      <c r="U225" s="602">
        <f>VLOOKUP(Q225,'Basic Moves'!B$2:H$43,7,FALSE)</f>
        <v>7</v>
      </c>
      <c r="V225" s="152" t="s">
        <v>970</v>
      </c>
      <c r="W225" s="122" t="s">
        <v>289</v>
      </c>
      <c r="X225" s="602">
        <f>VLOOKUP(W225,'Charged Moves'!B$2:I$96,3,FALSE)</f>
        <v>80</v>
      </c>
      <c r="Y225" s="602">
        <f>IF(OR(VLOOKUP(W225,'Charged Moves'!B$2:C$96,2,FALSE)=H225,VLOOKUP(W225,'Charged Moves'!B$2:C$96,2,FALSE)=I225),1,0)</f>
        <v>1</v>
      </c>
      <c r="Z225" s="602">
        <f>VLOOKUP(W225,'Charged Moves'!B$2:I$96,8,FALSE)*100</f>
        <v>50</v>
      </c>
      <c r="AA225" s="602">
        <f>VLOOKUP(W225,'Charged Moves'!B$2:I$96,6,FALSE)</f>
        <v>3100</v>
      </c>
      <c r="AB225" s="602">
        <f>VLOOKUP(W225,'Charged Moves'!B$2:J$96,9,FALSE)</f>
        <v>100</v>
      </c>
      <c r="AC225" s="602" t="s">
        <v>686</v>
      </c>
      <c r="AD225" s="602" t="s">
        <v>1052</v>
      </c>
      <c r="AE225" s="602" t="s">
        <v>1053</v>
      </c>
      <c r="AF225" s="112" t="s">
        <v>1054</v>
      </c>
      <c r="AG225" s="112" t="s">
        <v>1055</v>
      </c>
    </row>
    <row r="226" spans="1:33" ht="14.25" customHeight="1" x14ac:dyDescent="0.15">
      <c r="A226" s="30">
        <v>776</v>
      </c>
      <c r="B226" s="30">
        <v>3</v>
      </c>
      <c r="C226" s="32">
        <v>0.8571428571428571</v>
      </c>
      <c r="D226" s="30">
        <v>1</v>
      </c>
      <c r="E226" s="34">
        <v>1</v>
      </c>
      <c r="F226" s="41">
        <f>VLOOKUP(G226,'Species Data'!A$2:E$152,2,FALSE)</f>
        <v>128</v>
      </c>
      <c r="G226" s="41" t="s">
        <v>201</v>
      </c>
      <c r="H226" s="170" t="s">
        <v>257</v>
      </c>
      <c r="I226" s="172"/>
      <c r="J226" s="41">
        <f>VLOOKUP(G226,'Species Data'!A$2:E$152,3,FALSE)</f>
        <v>150</v>
      </c>
      <c r="K226" s="46">
        <f>VLOOKUP(G226,'Species Data'!A$2:E$152,4,FALSE)</f>
        <v>148</v>
      </c>
      <c r="L226" s="46">
        <f>VLOOKUP(G226,'Species Data'!A$2:E$152,5,FALSE)</f>
        <v>184</v>
      </c>
      <c r="M226" s="49">
        <f t="shared" si="0"/>
        <v>27600</v>
      </c>
      <c r="N226" s="51">
        <f t="shared" si="1"/>
        <v>0</v>
      </c>
      <c r="O226" s="51">
        <f t="shared" si="2"/>
        <v>0</v>
      </c>
      <c r="P226" s="40">
        <f t="shared" si="3"/>
        <v>2619378000</v>
      </c>
      <c r="Q226" s="40" t="s">
        <v>259</v>
      </c>
      <c r="R226" s="56">
        <f>VLOOKUP(Q226,'Basic Moves'!B$2:H$43,3,FALSE)</f>
        <v>12</v>
      </c>
      <c r="S226" s="56">
        <f>IF(OR(VLOOKUP(Q226,'Basic Moves'!B$2:C$43,2,FALSE)=H226,VLOOKUP(Q226,'Basic Moves'!B$2:C$43,2,FALSE)=I226),1,0)</f>
        <v>1</v>
      </c>
      <c r="T226" s="56">
        <f>VLOOKUP(Q226,'Basic Moves'!B$2:H$43,5,FALSE)</f>
        <v>1100</v>
      </c>
      <c r="U226" s="56">
        <f>VLOOKUP(Q226,'Basic Moves'!B$2:H$43,7,FALSE)</f>
        <v>10</v>
      </c>
      <c r="V226" s="53" t="s">
        <v>1056</v>
      </c>
      <c r="W226" s="40" t="s">
        <v>344</v>
      </c>
      <c r="X226" s="56">
        <f>VLOOKUP(W226,'Charged Moves'!B$2:I$96,3,FALSE)</f>
        <v>25</v>
      </c>
      <c r="Y226" s="56">
        <f>IF(OR(VLOOKUP(W226,'Charged Moves'!B$2:C$96,2,FALSE)=H226,VLOOKUP(W226,'Charged Moves'!B$2:C$96,2,FALSE)=I226),1,0)</f>
        <v>1</v>
      </c>
      <c r="Z226" s="56">
        <f>VLOOKUP(W226,'Charged Moves'!B$2:I$96,8,FALSE)*100</f>
        <v>5</v>
      </c>
      <c r="AA226" s="56">
        <f>VLOOKUP(W226,'Charged Moves'!B$2:I$96,6,FALSE)</f>
        <v>2200</v>
      </c>
      <c r="AB226" s="56">
        <f>VLOOKUP(W226,'Charged Moves'!B$2:J$96,9,FALSE)</f>
        <v>25</v>
      </c>
      <c r="AC226" s="56" t="s">
        <v>692</v>
      </c>
      <c r="AD226" s="56" t="s">
        <v>1057</v>
      </c>
      <c r="AE226" s="56" t="s">
        <v>1058</v>
      </c>
      <c r="AF226" t="s">
        <v>1059</v>
      </c>
      <c r="AG226" t="s">
        <v>1060</v>
      </c>
    </row>
    <row r="227" spans="1:33" ht="14.25" customHeight="1" x14ac:dyDescent="0.15">
      <c r="A227" s="30">
        <v>395</v>
      </c>
      <c r="B227" s="30">
        <v>2</v>
      </c>
      <c r="C227" s="32">
        <v>0.96917148362235073</v>
      </c>
      <c r="D227" s="30">
        <v>5</v>
      </c>
      <c r="E227" s="34">
        <v>0.79512195121951224</v>
      </c>
      <c r="F227" s="41">
        <f>VLOOKUP(G227,'Species Data'!A$2:E$152,2,FALSE)</f>
        <v>68</v>
      </c>
      <c r="G227" s="41" t="s">
        <v>124</v>
      </c>
      <c r="H227" s="142" t="s">
        <v>247</v>
      </c>
      <c r="I227" s="788"/>
      <c r="J227" s="41">
        <f>VLOOKUP(G227,'Species Data'!A$2:E$152,3,FALSE)</f>
        <v>180</v>
      </c>
      <c r="K227" s="46">
        <f>VLOOKUP(G227,'Species Data'!A$2:E$152,4,FALSE)</f>
        <v>198</v>
      </c>
      <c r="L227" s="46">
        <f>VLOOKUP(G227,'Species Data'!A$2:E$152,5,FALSE)</f>
        <v>180</v>
      </c>
      <c r="M227" s="49">
        <f t="shared" si="0"/>
        <v>32400</v>
      </c>
      <c r="N227" s="51">
        <f t="shared" si="1"/>
        <v>0</v>
      </c>
      <c r="O227" s="51">
        <f t="shared" si="2"/>
        <v>0</v>
      </c>
      <c r="P227" s="40">
        <f t="shared" si="3"/>
        <v>2614194000</v>
      </c>
      <c r="Q227" s="40" t="s">
        <v>248</v>
      </c>
      <c r="R227" s="56">
        <f>VLOOKUP(Q227,'Basic Moves'!B$2:H$43,3,FALSE)</f>
        <v>6</v>
      </c>
      <c r="S227" s="56">
        <f>IF(OR(VLOOKUP(Q227,'Basic Moves'!B$2:C$43,2,FALSE)=H227,VLOOKUP(Q227,'Basic Moves'!B$2:C$43,2,FALSE)=I227),1,0)</f>
        <v>1</v>
      </c>
      <c r="T227" s="56">
        <f>VLOOKUP(Q227,'Basic Moves'!B$2:H$43,5,FALSE)</f>
        <v>800</v>
      </c>
      <c r="U227" s="56">
        <f>VLOOKUP(Q227,'Basic Moves'!B$2:H$43,7,FALSE)</f>
        <v>8</v>
      </c>
      <c r="V227" s="53" t="s">
        <v>843</v>
      </c>
      <c r="W227" s="40" t="s">
        <v>289</v>
      </c>
      <c r="X227" s="56">
        <f>VLOOKUP(W227,'Charged Moves'!B$2:I$96,3,FALSE)</f>
        <v>80</v>
      </c>
      <c r="Y227" s="56">
        <f>IF(OR(VLOOKUP(W227,'Charged Moves'!B$2:C$96,2,FALSE)=H227,VLOOKUP(W227,'Charged Moves'!B$2:C$96,2,FALSE)=I227),1,0)</f>
        <v>0</v>
      </c>
      <c r="Z227" s="56">
        <f>VLOOKUP(W227,'Charged Moves'!B$2:I$96,8,FALSE)*100</f>
        <v>50</v>
      </c>
      <c r="AA227" s="56">
        <f>VLOOKUP(W227,'Charged Moves'!B$2:I$96,6,FALSE)</f>
        <v>3100</v>
      </c>
      <c r="AB227" s="56">
        <f>VLOOKUP(W227,'Charged Moves'!B$2:J$96,9,FALSE)</f>
        <v>100</v>
      </c>
      <c r="AC227" s="56" t="s">
        <v>1061</v>
      </c>
      <c r="AD227" s="56" t="s">
        <v>528</v>
      </c>
      <c r="AE227" s="56" t="s">
        <v>1062</v>
      </c>
      <c r="AF227" t="s">
        <v>1063</v>
      </c>
      <c r="AG227" t="s">
        <v>1064</v>
      </c>
    </row>
    <row r="228" spans="1:33" ht="14.25" customHeight="1" x14ac:dyDescent="0.15">
      <c r="A228" s="30">
        <v>772</v>
      </c>
      <c r="B228" s="30">
        <v>3</v>
      </c>
      <c r="C228" s="32">
        <v>0.82641509433962268</v>
      </c>
      <c r="D228" s="30">
        <v>3</v>
      </c>
      <c r="E228" s="34">
        <v>0.84172661870503596</v>
      </c>
      <c r="F228" s="41">
        <f>VLOOKUP(G228,'Species Data'!A$2:E$152,2,FALSE)</f>
        <v>127</v>
      </c>
      <c r="G228" s="41" t="s">
        <v>199</v>
      </c>
      <c r="H228" s="787" t="s">
        <v>241</v>
      </c>
      <c r="I228" s="790"/>
      <c r="J228" s="41">
        <f>VLOOKUP(G228,'Species Data'!A$2:E$152,3,FALSE)</f>
        <v>130</v>
      </c>
      <c r="K228" s="46">
        <f>VLOOKUP(G228,'Species Data'!A$2:E$152,4,FALSE)</f>
        <v>184</v>
      </c>
      <c r="L228" s="46">
        <f>VLOOKUP(G228,'Species Data'!A$2:E$152,5,FALSE)</f>
        <v>186</v>
      </c>
      <c r="M228" s="49">
        <f t="shared" si="0"/>
        <v>24180</v>
      </c>
      <c r="N228" s="51">
        <f t="shared" si="1"/>
        <v>0</v>
      </c>
      <c r="O228" s="51">
        <f t="shared" si="2"/>
        <v>0</v>
      </c>
      <c r="P228" s="40">
        <f t="shared" si="3"/>
        <v>2602735200</v>
      </c>
      <c r="Q228" s="40" t="s">
        <v>274</v>
      </c>
      <c r="R228" s="56">
        <f>VLOOKUP(Q228,'Basic Moves'!B$2:H$43,3,FALSE)</f>
        <v>15</v>
      </c>
      <c r="S228" s="56">
        <f>IF(OR(VLOOKUP(Q228,'Basic Moves'!B$2:C$43,2,FALSE)=H228,VLOOKUP(Q228,'Basic Moves'!B$2:C$43,2,FALSE)=I228),1,0)</f>
        <v>0</v>
      </c>
      <c r="T228" s="56">
        <f>VLOOKUP(Q228,'Basic Moves'!B$2:H$43,5,FALSE)</f>
        <v>1410</v>
      </c>
      <c r="U228" s="56">
        <f>VLOOKUP(Q228,'Basic Moves'!B$2:H$43,7,FALSE)</f>
        <v>12</v>
      </c>
      <c r="V228" s="53" t="s">
        <v>778</v>
      </c>
      <c r="W228" s="40" t="s">
        <v>302</v>
      </c>
      <c r="X228" s="56">
        <f>VLOOKUP(W228,'Charged Moves'!B$2:I$96,3,FALSE)</f>
        <v>30</v>
      </c>
      <c r="Y228" s="56">
        <f>IF(OR(VLOOKUP(W228,'Charged Moves'!B$2:C$96,2,FALSE)=H228,VLOOKUP(W228,'Charged Moves'!B$2:C$96,2,FALSE)=I228),1,0)</f>
        <v>0</v>
      </c>
      <c r="Z228" s="56">
        <f>VLOOKUP(W228,'Charged Moves'!B$2:I$96,8,FALSE)*100</f>
        <v>5</v>
      </c>
      <c r="AA228" s="56">
        <f>VLOOKUP(W228,'Charged Moves'!B$2:I$96,6,FALSE)</f>
        <v>2100</v>
      </c>
      <c r="AB228" s="56">
        <f>VLOOKUP(W228,'Charged Moves'!B$2:J$96,9,FALSE)</f>
        <v>33</v>
      </c>
      <c r="AC228" s="56" t="s">
        <v>862</v>
      </c>
      <c r="AD228" s="56" t="s">
        <v>894</v>
      </c>
      <c r="AE228" s="56" t="s">
        <v>593</v>
      </c>
      <c r="AF228" t="s">
        <v>896</v>
      </c>
      <c r="AG228" t="s">
        <v>1065</v>
      </c>
    </row>
    <row r="229" spans="1:33" ht="14.25" customHeight="1" x14ac:dyDescent="0.15">
      <c r="A229" s="30">
        <v>89</v>
      </c>
      <c r="B229" s="30">
        <v>2</v>
      </c>
      <c r="C229" s="32">
        <v>0.85074626865671643</v>
      </c>
      <c r="D229" s="30">
        <v>6</v>
      </c>
      <c r="E229" s="34">
        <v>0.87058823529411766</v>
      </c>
      <c r="F229" s="41">
        <f>VLOOKUP(G229,'Species Data'!A$2:E$152,2,FALSE)</f>
        <v>18</v>
      </c>
      <c r="G229" s="41" t="s">
        <v>57</v>
      </c>
      <c r="H229" s="170" t="s">
        <v>257</v>
      </c>
      <c r="I229" s="104" t="s">
        <v>227</v>
      </c>
      <c r="J229" s="41">
        <f>VLOOKUP(G229,'Species Data'!A$2:E$152,3,FALSE)</f>
        <v>166</v>
      </c>
      <c r="K229" s="46">
        <f>VLOOKUP(G229,'Species Data'!A$2:E$152,4,FALSE)</f>
        <v>170</v>
      </c>
      <c r="L229" s="46">
        <f>VLOOKUP(G229,'Species Data'!A$2:E$152,5,FALSE)</f>
        <v>166</v>
      </c>
      <c r="M229" s="49">
        <f t="shared" si="0"/>
        <v>27556</v>
      </c>
      <c r="N229" s="51">
        <f t="shared" si="1"/>
        <v>0</v>
      </c>
      <c r="O229" s="51">
        <f t="shared" si="2"/>
        <v>0</v>
      </c>
      <c r="P229" s="40">
        <f t="shared" si="3"/>
        <v>2599908600</v>
      </c>
      <c r="Q229" s="40" t="s">
        <v>105</v>
      </c>
      <c r="R229" s="56">
        <f>VLOOKUP(Q229,'Basic Moves'!B$2:H$43,3,FALSE)</f>
        <v>9</v>
      </c>
      <c r="S229" s="56">
        <f>IF(OR(VLOOKUP(Q229,'Basic Moves'!B$2:C$43,2,FALSE)=H229,VLOOKUP(Q229,'Basic Moves'!B$2:C$43,2,FALSE)=I229),1,0)</f>
        <v>1</v>
      </c>
      <c r="T229" s="56">
        <f>VLOOKUP(Q229,'Basic Moves'!B$2:H$43,5,FALSE)</f>
        <v>750</v>
      </c>
      <c r="U229" s="56">
        <f>VLOOKUP(Q229,'Basic Moves'!B$2:H$43,7,FALSE)</f>
        <v>7</v>
      </c>
      <c r="V229" s="53" t="s">
        <v>728</v>
      </c>
      <c r="W229" s="40" t="s">
        <v>341</v>
      </c>
      <c r="X229" s="56">
        <f>VLOOKUP(W229,'Charged Moves'!B$2:I$96,3,FALSE)</f>
        <v>30</v>
      </c>
      <c r="Y229" s="56">
        <f>IF(OR(VLOOKUP(W229,'Charged Moves'!B$2:C$96,2,FALSE)=H229,VLOOKUP(W229,'Charged Moves'!B$2:C$96,2,FALSE)=I229),1,0)</f>
        <v>1</v>
      </c>
      <c r="Z229" s="56">
        <f>VLOOKUP(W229,'Charged Moves'!B$2:I$96,8,FALSE)*100</f>
        <v>25</v>
      </c>
      <c r="AA229" s="56">
        <f>VLOOKUP(W229,'Charged Moves'!B$2:I$96,6,FALSE)</f>
        <v>3300</v>
      </c>
      <c r="AB229" s="56">
        <f>VLOOKUP(W229,'Charged Moves'!B$2:J$96,9,FALSE)</f>
        <v>25</v>
      </c>
      <c r="AC229" s="56" t="s">
        <v>1040</v>
      </c>
      <c r="AD229" s="56" t="s">
        <v>1066</v>
      </c>
      <c r="AE229" s="56" t="s">
        <v>1067</v>
      </c>
      <c r="AF229" t="s">
        <v>1068</v>
      </c>
      <c r="AG229" t="s">
        <v>990</v>
      </c>
    </row>
    <row r="230" spans="1:33" ht="14.25" customHeight="1" x14ac:dyDescent="0.15">
      <c r="A230" s="30">
        <v>317</v>
      </c>
      <c r="B230" s="30">
        <v>2</v>
      </c>
      <c r="C230" s="32">
        <v>0.83532536520584333</v>
      </c>
      <c r="D230" s="30">
        <v>6</v>
      </c>
      <c r="E230" s="34">
        <v>0.68100358422939067</v>
      </c>
      <c r="F230" s="41">
        <f>VLOOKUP(G230,'Species Data'!A$2:E$152,2,FALSE)</f>
        <v>55</v>
      </c>
      <c r="G230" s="41" t="s">
        <v>110</v>
      </c>
      <c r="H230" s="91" t="s">
        <v>210</v>
      </c>
      <c r="I230" s="657"/>
      <c r="J230" s="41">
        <f>VLOOKUP(G230,'Species Data'!A$2:E$152,3,FALSE)</f>
        <v>160</v>
      </c>
      <c r="K230" s="46">
        <f>VLOOKUP(G230,'Species Data'!A$2:E$152,4,FALSE)</f>
        <v>194</v>
      </c>
      <c r="L230" s="46">
        <f>VLOOKUP(G230,'Species Data'!A$2:E$152,5,FALSE)</f>
        <v>176</v>
      </c>
      <c r="M230" s="49">
        <f t="shared" si="0"/>
        <v>28160</v>
      </c>
      <c r="N230" s="51">
        <f t="shared" si="1"/>
        <v>0</v>
      </c>
      <c r="O230" s="51">
        <f t="shared" si="2"/>
        <v>0</v>
      </c>
      <c r="P230" s="40">
        <f t="shared" si="3"/>
        <v>2594944000</v>
      </c>
      <c r="Q230" s="40" t="s">
        <v>142</v>
      </c>
      <c r="R230" s="56">
        <f>VLOOKUP(Q230,'Basic Moves'!B$2:H$43,3,FALSE)</f>
        <v>6</v>
      </c>
      <c r="S230" s="56">
        <f>IF(OR(VLOOKUP(Q230,'Basic Moves'!B$2:C$43,2,FALSE)=H230,VLOOKUP(Q230,'Basic Moves'!B$2:C$43,2,FALSE)=I230),1,0)</f>
        <v>1</v>
      </c>
      <c r="T230" s="56">
        <f>VLOOKUP(Q230,'Basic Moves'!B$2:H$43,5,FALSE)</f>
        <v>500</v>
      </c>
      <c r="U230" s="56">
        <f>VLOOKUP(Q230,'Basic Moves'!B$2:H$43,7,FALSE)</f>
        <v>7</v>
      </c>
      <c r="V230" s="53" t="s">
        <v>367</v>
      </c>
      <c r="W230" s="40" t="s">
        <v>56</v>
      </c>
      <c r="X230" s="56">
        <f>VLOOKUP(W230,'Charged Moves'!B$2:I$96,3,FALSE)</f>
        <v>55</v>
      </c>
      <c r="Y230" s="56">
        <f>IF(OR(VLOOKUP(W230,'Charged Moves'!B$2:C$96,2,FALSE)=H230,VLOOKUP(W230,'Charged Moves'!B$2:C$96,2,FALSE)=I230),1,0)</f>
        <v>0</v>
      </c>
      <c r="Z230" s="56">
        <f>VLOOKUP(W230,'Charged Moves'!B$2:I$96,8,FALSE)*100</f>
        <v>5</v>
      </c>
      <c r="AA230" s="56">
        <f>VLOOKUP(W230,'Charged Moves'!B$2:I$96,6,FALSE)</f>
        <v>2800</v>
      </c>
      <c r="AB230" s="56">
        <f>VLOOKUP(W230,'Charged Moves'!B$2:J$96,9,FALSE)</f>
        <v>50</v>
      </c>
      <c r="AC230" s="56" t="s">
        <v>771</v>
      </c>
      <c r="AD230" s="56" t="s">
        <v>762</v>
      </c>
      <c r="AE230" s="56" t="s">
        <v>1069</v>
      </c>
      <c r="AF230" t="s">
        <v>764</v>
      </c>
      <c r="AG230" t="s">
        <v>531</v>
      </c>
    </row>
    <row r="231" spans="1:33" ht="14.25" customHeight="1" x14ac:dyDescent="0.15">
      <c r="A231" s="30">
        <v>749</v>
      </c>
      <c r="B231" s="30">
        <v>5</v>
      </c>
      <c r="C231" s="32">
        <v>0.73710073710073709</v>
      </c>
      <c r="D231" s="30">
        <v>3</v>
      </c>
      <c r="E231" s="34">
        <v>0.73239436619718312</v>
      </c>
      <c r="F231" s="41">
        <f>VLOOKUP(G231,'Species Data'!A$2:E$152,2,FALSE)</f>
        <v>123</v>
      </c>
      <c r="G231" s="41" t="s">
        <v>195</v>
      </c>
      <c r="H231" s="787" t="s">
        <v>241</v>
      </c>
      <c r="I231" s="104" t="s">
        <v>227</v>
      </c>
      <c r="J231" s="41">
        <f>VLOOKUP(G231,'Species Data'!A$2:E$152,3,FALSE)</f>
        <v>140</v>
      </c>
      <c r="K231" s="46">
        <f>VLOOKUP(G231,'Species Data'!A$2:E$152,4,FALSE)</f>
        <v>176</v>
      </c>
      <c r="L231" s="46">
        <f>VLOOKUP(G231,'Species Data'!A$2:E$152,5,FALSE)</f>
        <v>180</v>
      </c>
      <c r="M231" s="49">
        <f t="shared" si="0"/>
        <v>25200</v>
      </c>
      <c r="N231" s="51">
        <f t="shared" si="1"/>
        <v>0</v>
      </c>
      <c r="O231" s="51">
        <f t="shared" si="2"/>
        <v>0</v>
      </c>
      <c r="P231" s="40">
        <f t="shared" si="3"/>
        <v>2594592000</v>
      </c>
      <c r="Q231" s="40" t="s">
        <v>139</v>
      </c>
      <c r="R231" s="56">
        <f>VLOOKUP(Q231,'Basic Moves'!B$2:H$43,3,FALSE)</f>
        <v>15</v>
      </c>
      <c r="S231" s="56">
        <f>IF(OR(VLOOKUP(Q231,'Basic Moves'!B$2:C$43,2,FALSE)=H231,VLOOKUP(Q231,'Basic Moves'!B$2:C$43,2,FALSE)=I231),1,0)</f>
        <v>0</v>
      </c>
      <c r="T231" s="56">
        <f>VLOOKUP(Q231,'Basic Moves'!B$2:H$43,5,FALSE)</f>
        <v>1330</v>
      </c>
      <c r="U231" s="56">
        <f>VLOOKUP(Q231,'Basic Moves'!B$2:H$43,7,FALSE)</f>
        <v>12</v>
      </c>
      <c r="V231" s="53" t="s">
        <v>376</v>
      </c>
      <c r="W231" s="40" t="s">
        <v>300</v>
      </c>
      <c r="X231" s="56">
        <f>VLOOKUP(W231,'Charged Moves'!B$2:I$96,3,FALSE)</f>
        <v>30</v>
      </c>
      <c r="Y231" s="56">
        <f>IF(OR(VLOOKUP(W231,'Charged Moves'!B$2:C$96,2,FALSE)=H231,VLOOKUP(W231,'Charged Moves'!B$2:C$96,2,FALSE)=I231),1,0)</f>
        <v>0</v>
      </c>
      <c r="Z231" s="56">
        <f>VLOOKUP(W231,'Charged Moves'!B$2:I$96,8,FALSE)*100</f>
        <v>25</v>
      </c>
      <c r="AA231" s="56">
        <f>VLOOKUP(W231,'Charged Moves'!B$2:I$96,6,FALSE)</f>
        <v>2700</v>
      </c>
      <c r="AB231" s="56">
        <f>VLOOKUP(W231,'Charged Moves'!B$2:J$96,9,FALSE)</f>
        <v>25</v>
      </c>
      <c r="AC231" s="56" t="s">
        <v>1070</v>
      </c>
      <c r="AD231" s="56" t="s">
        <v>1071</v>
      </c>
      <c r="AE231" s="56" t="s">
        <v>1072</v>
      </c>
      <c r="AF231" t="s">
        <v>1073</v>
      </c>
      <c r="AG231" t="s">
        <v>1065</v>
      </c>
    </row>
    <row r="232" spans="1:33" ht="14.25" customHeight="1" x14ac:dyDescent="0.15">
      <c r="A232" s="30">
        <v>778</v>
      </c>
      <c r="B232" s="30">
        <v>1</v>
      </c>
      <c r="C232" s="32">
        <v>1</v>
      </c>
      <c r="D232" s="30">
        <v>2</v>
      </c>
      <c r="E232" s="34">
        <v>0.99025341130604283</v>
      </c>
      <c r="F232" s="41">
        <f>VLOOKUP(G232,'Species Data'!A$2:E$152,2,FALSE)</f>
        <v>128</v>
      </c>
      <c r="G232" s="41" t="s">
        <v>201</v>
      </c>
      <c r="H232" s="170" t="s">
        <v>257</v>
      </c>
      <c r="I232" s="172"/>
      <c r="J232" s="41">
        <f>VLOOKUP(G232,'Species Data'!A$2:E$152,3,FALSE)</f>
        <v>150</v>
      </c>
      <c r="K232" s="46">
        <f>VLOOKUP(G232,'Species Data'!A$2:E$152,4,FALSE)</f>
        <v>148</v>
      </c>
      <c r="L232" s="46">
        <f>VLOOKUP(G232,'Species Data'!A$2:E$152,5,FALSE)</f>
        <v>184</v>
      </c>
      <c r="M232" s="49">
        <f t="shared" si="0"/>
        <v>27600</v>
      </c>
      <c r="N232" s="51">
        <f t="shared" si="1"/>
        <v>0</v>
      </c>
      <c r="O232" s="51">
        <f t="shared" si="2"/>
        <v>0</v>
      </c>
      <c r="P232" s="40">
        <f t="shared" si="3"/>
        <v>2593848000</v>
      </c>
      <c r="Q232" s="40" t="s">
        <v>259</v>
      </c>
      <c r="R232" s="56">
        <f>VLOOKUP(Q232,'Basic Moves'!B$2:H$43,3,FALSE)</f>
        <v>12</v>
      </c>
      <c r="S232" s="56">
        <f>IF(OR(VLOOKUP(Q232,'Basic Moves'!B$2:C$43,2,FALSE)=H232,VLOOKUP(Q232,'Basic Moves'!B$2:C$43,2,FALSE)=I232),1,0)</f>
        <v>1</v>
      </c>
      <c r="T232" s="56">
        <f>VLOOKUP(Q232,'Basic Moves'!B$2:H$43,5,FALSE)</f>
        <v>1100</v>
      </c>
      <c r="U232" s="56">
        <f>VLOOKUP(Q232,'Basic Moves'!B$2:H$43,7,FALSE)</f>
        <v>10</v>
      </c>
      <c r="V232" s="53" t="s">
        <v>1056</v>
      </c>
      <c r="W232" s="40" t="s">
        <v>161</v>
      </c>
      <c r="X232" s="56">
        <f>VLOOKUP(W232,'Charged Moves'!B$2:I$96,3,FALSE)</f>
        <v>100</v>
      </c>
      <c r="Y232" s="56">
        <f>IF(OR(VLOOKUP(W232,'Charged Moves'!B$2:C$96,2,FALSE)=H232,VLOOKUP(W232,'Charged Moves'!B$2:C$96,2,FALSE)=I232),1,0)</f>
        <v>0</v>
      </c>
      <c r="Z232" s="56">
        <f>VLOOKUP(W232,'Charged Moves'!B$2:I$96,8,FALSE)*100</f>
        <v>5</v>
      </c>
      <c r="AA232" s="56">
        <f>VLOOKUP(W232,'Charged Moves'!B$2:I$96,6,FALSE)</f>
        <v>4200</v>
      </c>
      <c r="AB232" s="56">
        <f>VLOOKUP(W232,'Charged Moves'!B$2:J$96,9,FALSE)</f>
        <v>100</v>
      </c>
      <c r="AC232" s="56" t="s">
        <v>497</v>
      </c>
      <c r="AD232" s="56" t="s">
        <v>1074</v>
      </c>
      <c r="AE232" s="56" t="s">
        <v>613</v>
      </c>
      <c r="AF232" t="s">
        <v>1075</v>
      </c>
      <c r="AG232" t="s">
        <v>826</v>
      </c>
    </row>
    <row r="233" spans="1:33" ht="14.25" customHeight="1" x14ac:dyDescent="0.15">
      <c r="A233" s="30">
        <v>570</v>
      </c>
      <c r="B233" s="30">
        <v>1</v>
      </c>
      <c r="C233" s="794">
        <v>1</v>
      </c>
      <c r="D233" s="30">
        <v>2</v>
      </c>
      <c r="E233" s="460">
        <v>0.96942446043165464</v>
      </c>
      <c r="F233" s="30">
        <f>VLOOKUP(G233,'Species Data'!A$2:E$152,2,FALSE)</f>
        <v>94</v>
      </c>
      <c r="G233" s="5" t="s">
        <v>164</v>
      </c>
      <c r="H233" s="795" t="s">
        <v>252</v>
      </c>
      <c r="I233" s="796" t="s">
        <v>262</v>
      </c>
      <c r="J233" s="30">
        <f>VLOOKUP(G233,'Species Data'!A$2:E$152,3,FALSE)</f>
        <v>120</v>
      </c>
      <c r="K233" s="216">
        <f>VLOOKUP(G233,'Species Data'!A$2:E$152,4,FALSE)</f>
        <v>204</v>
      </c>
      <c r="L233" s="216">
        <f>VLOOKUP(G233,'Species Data'!A$2:E$152,5,FALSE)</f>
        <v>156</v>
      </c>
      <c r="M233" s="797">
        <f t="shared" si="0"/>
        <v>18720</v>
      </c>
      <c r="N233" s="95">
        <f t="shared" si="1"/>
        <v>0</v>
      </c>
      <c r="O233" s="95">
        <f t="shared" si="2"/>
        <v>0</v>
      </c>
      <c r="P233" s="12">
        <f t="shared" si="3"/>
        <v>2572970400</v>
      </c>
      <c r="Q233" s="12" t="s">
        <v>223</v>
      </c>
      <c r="R233" s="54">
        <f>VLOOKUP(Q233,'Basic Moves'!B$2:H$43,3,FALSE)</f>
        <v>11</v>
      </c>
      <c r="S233" s="54">
        <f>IF(OR(VLOOKUP(Q233,'Basic Moves'!B$2:C$43,2,FALSE)=H233,VLOOKUP(Q233,'Basic Moves'!B$2:C$43,2,FALSE)=I233),1,0)</f>
        <v>1</v>
      </c>
      <c r="T233" s="54">
        <f>VLOOKUP(Q233,'Basic Moves'!B$2:H$43,5,FALSE)</f>
        <v>950</v>
      </c>
      <c r="U233" s="54">
        <f>VLOOKUP(Q233,'Basic Moves'!B$2:H$43,7,FALSE)</f>
        <v>8</v>
      </c>
      <c r="V233" s="798" t="s">
        <v>452</v>
      </c>
      <c r="W233" s="97" t="s">
        <v>208</v>
      </c>
      <c r="X233" s="54">
        <f>VLOOKUP(W233,'Charged Moves'!B$2:I$96,3,FALSE)</f>
        <v>55</v>
      </c>
      <c r="Y233" s="54">
        <f>IF(OR(VLOOKUP(W233,'Charged Moves'!B$2:C$96,2,FALSE)=H233,VLOOKUP(W233,'Charged Moves'!B$2:C$96,2,FALSE)=I233),1,0)</f>
        <v>1</v>
      </c>
      <c r="Z233" s="54">
        <f>VLOOKUP(W233,'Charged Moves'!B$2:I$96,8,FALSE)*100</f>
        <v>5</v>
      </c>
      <c r="AA233" s="54">
        <f>VLOOKUP(W233,'Charged Moves'!B$2:I$96,6,FALSE)</f>
        <v>2600</v>
      </c>
      <c r="AB233" s="54">
        <f>VLOOKUP(W233,'Charged Moves'!B$2:J$96,9,FALSE)</f>
        <v>50</v>
      </c>
      <c r="AC233" s="54" t="s">
        <v>1076</v>
      </c>
      <c r="AD233" s="54" t="s">
        <v>1077</v>
      </c>
      <c r="AE233" s="54" t="s">
        <v>1078</v>
      </c>
      <c r="AF233" s="55" t="s">
        <v>1079</v>
      </c>
      <c r="AG233" s="55" t="s">
        <v>1080</v>
      </c>
    </row>
    <row r="234" spans="1:33" ht="14.25" customHeight="1" x14ac:dyDescent="0.15">
      <c r="A234" s="30">
        <v>245</v>
      </c>
      <c r="B234" s="30">
        <v>1</v>
      </c>
      <c r="C234" s="32">
        <v>1</v>
      </c>
      <c r="D234" s="30">
        <v>1</v>
      </c>
      <c r="E234" s="34">
        <v>1</v>
      </c>
      <c r="F234" s="41">
        <f>VLOOKUP(G234,'Species Data'!A$2:E$152,2,FALSE)</f>
        <v>44</v>
      </c>
      <c r="G234" s="41" t="s">
        <v>92</v>
      </c>
      <c r="H234" s="252" t="s">
        <v>253</v>
      </c>
      <c r="I234" s="362" t="s">
        <v>262</v>
      </c>
      <c r="J234" s="41">
        <f>VLOOKUP(G234,'Species Data'!A$2:E$152,3,FALSE)</f>
        <v>120</v>
      </c>
      <c r="K234" s="46">
        <f>VLOOKUP(G234,'Species Data'!A$2:E$152,4,FALSE)</f>
        <v>162</v>
      </c>
      <c r="L234" s="46">
        <f>VLOOKUP(G234,'Species Data'!A$2:E$152,5,FALSE)</f>
        <v>158</v>
      </c>
      <c r="M234" s="49">
        <f t="shared" si="0"/>
        <v>18960</v>
      </c>
      <c r="N234" s="51">
        <f t="shared" si="1"/>
        <v>0</v>
      </c>
      <c r="O234" s="51">
        <f t="shared" si="2"/>
        <v>0</v>
      </c>
      <c r="P234" s="40">
        <f t="shared" si="3"/>
        <v>2572398000</v>
      </c>
      <c r="Q234" s="40" t="s">
        <v>137</v>
      </c>
      <c r="R234" s="56">
        <f>VLOOKUP(Q234,'Basic Moves'!B$2:H$43,3,FALSE)</f>
        <v>15</v>
      </c>
      <c r="S234" s="56">
        <f>IF(OR(VLOOKUP(Q234,'Basic Moves'!B$2:C$43,2,FALSE)=H234,VLOOKUP(Q234,'Basic Moves'!B$2:C$43,2,FALSE)=I234),1,0)</f>
        <v>1</v>
      </c>
      <c r="T234" s="56">
        <f>VLOOKUP(Q234,'Basic Moves'!B$2:H$43,5,FALSE)</f>
        <v>1450</v>
      </c>
      <c r="U234" s="56">
        <f>VLOOKUP(Q234,'Basic Moves'!B$2:H$43,7,FALSE)</f>
        <v>12</v>
      </c>
      <c r="V234" s="53" t="s">
        <v>493</v>
      </c>
      <c r="W234" s="40" t="s">
        <v>260</v>
      </c>
      <c r="X234" s="56">
        <f>VLOOKUP(W234,'Charged Moves'!B$2:I$96,3,FALSE)</f>
        <v>65</v>
      </c>
      <c r="Y234" s="56">
        <f>IF(OR(VLOOKUP(W234,'Charged Moves'!B$2:C$96,2,FALSE)=H234,VLOOKUP(W234,'Charged Moves'!B$2:C$96,2,FALSE)=I234),1,0)</f>
        <v>1</v>
      </c>
      <c r="Z234" s="56">
        <f>VLOOKUP(W234,'Charged Moves'!B$2:I$96,8,FALSE)*100</f>
        <v>5</v>
      </c>
      <c r="AA234" s="56">
        <f>VLOOKUP(W234,'Charged Moves'!B$2:I$96,6,FALSE)</f>
        <v>3200</v>
      </c>
      <c r="AB234" s="56">
        <f>VLOOKUP(W234,'Charged Moves'!B$2:J$96,9,FALSE)</f>
        <v>50</v>
      </c>
      <c r="AC234" s="56" t="s">
        <v>371</v>
      </c>
      <c r="AD234" s="56" t="s">
        <v>494</v>
      </c>
      <c r="AE234" s="56" t="s">
        <v>495</v>
      </c>
      <c r="AF234" t="s">
        <v>496</v>
      </c>
      <c r="AG234" t="s">
        <v>375</v>
      </c>
    </row>
    <row r="235" spans="1:33" ht="14.25" customHeight="1" x14ac:dyDescent="0.15">
      <c r="A235" s="30">
        <v>628</v>
      </c>
      <c r="B235" s="30">
        <v>3</v>
      </c>
      <c r="C235" s="32">
        <v>0.84328358208955223</v>
      </c>
      <c r="D235" s="30">
        <v>3</v>
      </c>
      <c r="E235" s="34">
        <v>0.87681159420289856</v>
      </c>
      <c r="F235" s="41">
        <f>VLOOKUP(G235,'Species Data'!A$2:E$152,2,FALSE)</f>
        <v>105</v>
      </c>
      <c r="G235" s="41" t="s">
        <v>175</v>
      </c>
      <c r="H235" s="610" t="s">
        <v>255</v>
      </c>
      <c r="I235" s="791"/>
      <c r="J235" s="41">
        <f>VLOOKUP(G235,'Species Data'!A$2:E$152,3,FALSE)</f>
        <v>120</v>
      </c>
      <c r="K235" s="46">
        <f>VLOOKUP(G235,'Species Data'!A$2:E$152,4,FALSE)</f>
        <v>140</v>
      </c>
      <c r="L235" s="46">
        <f>VLOOKUP(G235,'Species Data'!A$2:E$152,5,FALSE)</f>
        <v>202</v>
      </c>
      <c r="M235" s="49">
        <f t="shared" si="0"/>
        <v>24240</v>
      </c>
      <c r="N235" s="51">
        <f t="shared" si="1"/>
        <v>0</v>
      </c>
      <c r="O235" s="51">
        <f t="shared" si="2"/>
        <v>0</v>
      </c>
      <c r="P235" s="40">
        <f t="shared" si="3"/>
        <v>2566410000</v>
      </c>
      <c r="Q235" s="40" t="s">
        <v>270</v>
      </c>
      <c r="R235" s="56">
        <f>VLOOKUP(Q235,'Basic Moves'!B$2:H$43,3,FALSE)</f>
        <v>15</v>
      </c>
      <c r="S235" s="56">
        <f>IF(OR(VLOOKUP(Q235,'Basic Moves'!B$2:C$43,2,FALSE)=H235,VLOOKUP(Q235,'Basic Moves'!B$2:C$43,2,FALSE)=I235),1,0)</f>
        <v>1</v>
      </c>
      <c r="T235" s="56">
        <f>VLOOKUP(Q235,'Basic Moves'!B$2:H$43,5,FALSE)</f>
        <v>1350</v>
      </c>
      <c r="U235" s="56">
        <f>VLOOKUP(Q235,'Basic Moves'!B$2:H$43,7,FALSE)</f>
        <v>12</v>
      </c>
      <c r="V235" s="53" t="s">
        <v>427</v>
      </c>
      <c r="W235" s="40" t="s">
        <v>327</v>
      </c>
      <c r="X235" s="56">
        <f>VLOOKUP(W235,'Charged Moves'!B$2:I$96,3,FALSE)</f>
        <v>25</v>
      </c>
      <c r="Y235" s="56">
        <f>IF(OR(VLOOKUP(W235,'Charged Moves'!B$2:C$96,2,FALSE)=H235,VLOOKUP(W235,'Charged Moves'!B$2:C$96,2,FALSE)=I235),1,0)</f>
        <v>1</v>
      </c>
      <c r="Z235" s="56">
        <f>VLOOKUP(W235,'Charged Moves'!B$2:I$96,8,FALSE)*100</f>
        <v>5</v>
      </c>
      <c r="AA235" s="56">
        <f>VLOOKUP(W235,'Charged Moves'!B$2:I$96,6,FALSE)</f>
        <v>1600</v>
      </c>
      <c r="AB235" s="56">
        <f>VLOOKUP(W235,'Charged Moves'!B$2:J$96,9,FALSE)</f>
        <v>25</v>
      </c>
      <c r="AC235" s="56" t="s">
        <v>1081</v>
      </c>
      <c r="AD235" s="56" t="s">
        <v>1082</v>
      </c>
      <c r="AE235" s="56" t="s">
        <v>1083</v>
      </c>
      <c r="AF235" t="s">
        <v>1084</v>
      </c>
      <c r="AG235" t="s">
        <v>386</v>
      </c>
    </row>
    <row r="236" spans="1:33" ht="14.25" customHeight="1" x14ac:dyDescent="0.15">
      <c r="A236" s="30">
        <v>630</v>
      </c>
      <c r="B236" s="30">
        <v>1</v>
      </c>
      <c r="C236" s="32">
        <v>1</v>
      </c>
      <c r="D236" s="30">
        <v>3</v>
      </c>
      <c r="E236" s="34">
        <v>0.87681159420289856</v>
      </c>
      <c r="F236" s="41">
        <f>VLOOKUP(G236,'Species Data'!A$2:E$152,2,FALSE)</f>
        <v>105</v>
      </c>
      <c r="G236" s="41" t="s">
        <v>175</v>
      </c>
      <c r="H236" s="610" t="s">
        <v>255</v>
      </c>
      <c r="I236" s="791"/>
      <c r="J236" s="41">
        <f>VLOOKUP(G236,'Species Data'!A$2:E$152,3,FALSE)</f>
        <v>120</v>
      </c>
      <c r="K236" s="46">
        <f>VLOOKUP(G236,'Species Data'!A$2:E$152,4,FALSE)</f>
        <v>140</v>
      </c>
      <c r="L236" s="46">
        <f>VLOOKUP(G236,'Species Data'!A$2:E$152,5,FALSE)</f>
        <v>202</v>
      </c>
      <c r="M236" s="49">
        <f t="shared" si="0"/>
        <v>24240</v>
      </c>
      <c r="N236" s="51">
        <f t="shared" si="1"/>
        <v>0</v>
      </c>
      <c r="O236" s="51">
        <f t="shared" si="2"/>
        <v>0</v>
      </c>
      <c r="P236" s="40">
        <f t="shared" si="3"/>
        <v>2566410000</v>
      </c>
      <c r="Q236" s="40" t="s">
        <v>270</v>
      </c>
      <c r="R236" s="56">
        <f>VLOOKUP(Q236,'Basic Moves'!B$2:H$43,3,FALSE)</f>
        <v>15</v>
      </c>
      <c r="S236" s="56">
        <f>IF(OR(VLOOKUP(Q236,'Basic Moves'!B$2:C$43,2,FALSE)=H236,VLOOKUP(Q236,'Basic Moves'!B$2:C$43,2,FALSE)=I236),1,0)</f>
        <v>1</v>
      </c>
      <c r="T236" s="56">
        <f>VLOOKUP(Q236,'Basic Moves'!B$2:H$43,5,FALSE)</f>
        <v>1350</v>
      </c>
      <c r="U236" s="56">
        <f>VLOOKUP(Q236,'Basic Moves'!B$2:H$43,7,FALSE)</f>
        <v>12</v>
      </c>
      <c r="V236" s="53" t="s">
        <v>427</v>
      </c>
      <c r="W236" s="40" t="s">
        <v>161</v>
      </c>
      <c r="X236" s="56">
        <f>VLOOKUP(W236,'Charged Moves'!B$2:I$96,3,FALSE)</f>
        <v>100</v>
      </c>
      <c r="Y236" s="56">
        <f>IF(OR(VLOOKUP(W236,'Charged Moves'!B$2:C$96,2,FALSE)=H236,VLOOKUP(W236,'Charged Moves'!B$2:C$96,2,FALSE)=I236),1,0)</f>
        <v>1</v>
      </c>
      <c r="Z236" s="56">
        <f>VLOOKUP(W236,'Charged Moves'!B$2:I$96,8,FALSE)*100</f>
        <v>5</v>
      </c>
      <c r="AA236" s="56">
        <f>VLOOKUP(W236,'Charged Moves'!B$2:I$96,6,FALSE)</f>
        <v>4200</v>
      </c>
      <c r="AB236" s="56">
        <f>VLOOKUP(W236,'Charged Moves'!B$2:J$96,9,FALSE)</f>
        <v>100</v>
      </c>
      <c r="AC236" s="56" t="s">
        <v>399</v>
      </c>
      <c r="AD236" s="56" t="s">
        <v>631</v>
      </c>
      <c r="AE236" s="56" t="s">
        <v>632</v>
      </c>
      <c r="AF236" t="s">
        <v>633</v>
      </c>
      <c r="AG236" t="s">
        <v>386</v>
      </c>
    </row>
    <row r="237" spans="1:33" ht="14.25" customHeight="1" x14ac:dyDescent="0.15">
      <c r="A237" s="30">
        <v>377</v>
      </c>
      <c r="B237" s="30">
        <v>2</v>
      </c>
      <c r="C237" s="32">
        <v>0.87279151943462896</v>
      </c>
      <c r="D237" s="30">
        <v>1</v>
      </c>
      <c r="E237" s="34">
        <v>1</v>
      </c>
      <c r="F237" s="41">
        <f>VLOOKUP(G237,'Species Data'!A$2:E$152,2,FALSE)</f>
        <v>65</v>
      </c>
      <c r="G237" s="41" t="s">
        <v>120</v>
      </c>
      <c r="H237" s="42" t="s">
        <v>56</v>
      </c>
      <c r="I237" s="43"/>
      <c r="J237" s="41">
        <f>VLOOKUP(G237,'Species Data'!A$2:E$152,3,FALSE)</f>
        <v>110</v>
      </c>
      <c r="K237" s="46">
        <f>VLOOKUP(G237,'Species Data'!A$2:E$152,4,FALSE)</f>
        <v>186</v>
      </c>
      <c r="L237" s="46">
        <f>VLOOKUP(G237,'Species Data'!A$2:E$152,5,FALSE)</f>
        <v>152</v>
      </c>
      <c r="M237" s="49">
        <f t="shared" si="0"/>
        <v>16720</v>
      </c>
      <c r="N237" s="51">
        <f t="shared" si="1"/>
        <v>0</v>
      </c>
      <c r="O237" s="51">
        <f t="shared" si="2"/>
        <v>0</v>
      </c>
      <c r="P237" s="40">
        <f t="shared" si="3"/>
        <v>2565684000</v>
      </c>
      <c r="Q237" s="40" t="s">
        <v>62</v>
      </c>
      <c r="R237" s="56">
        <f>VLOOKUP(Q237,'Basic Moves'!B$2:H$43,3,FALSE)</f>
        <v>15</v>
      </c>
      <c r="S237" s="56">
        <f>IF(OR(VLOOKUP(Q237,'Basic Moves'!B$2:C$43,2,FALSE)=H237,VLOOKUP(Q237,'Basic Moves'!B$2:C$43,2,FALSE)=I237),1,0)</f>
        <v>1</v>
      </c>
      <c r="T237" s="56">
        <f>VLOOKUP(Q237,'Basic Moves'!B$2:H$43,5,FALSE)</f>
        <v>1510</v>
      </c>
      <c r="U237" s="56">
        <f>VLOOKUP(Q237,'Basic Moves'!B$2:H$43,7,FALSE)</f>
        <v>14</v>
      </c>
      <c r="V237" s="53" t="s">
        <v>354</v>
      </c>
      <c r="W237" s="40" t="s">
        <v>56</v>
      </c>
      <c r="X237" s="56">
        <f>VLOOKUP(W237,'Charged Moves'!B$2:I$96,3,FALSE)</f>
        <v>55</v>
      </c>
      <c r="Y237" s="56">
        <f>IF(OR(VLOOKUP(W237,'Charged Moves'!B$2:C$96,2,FALSE)=H237,VLOOKUP(W237,'Charged Moves'!B$2:C$96,2,FALSE)=I237),1,0)</f>
        <v>1</v>
      </c>
      <c r="Z237" s="56">
        <f>VLOOKUP(W237,'Charged Moves'!B$2:I$96,8,FALSE)*100</f>
        <v>5</v>
      </c>
      <c r="AA237" s="56">
        <f>VLOOKUP(W237,'Charged Moves'!B$2:I$96,6,FALSE)</f>
        <v>2800</v>
      </c>
      <c r="AB237" s="56">
        <f>VLOOKUP(W237,'Charged Moves'!B$2:J$96,9,FALSE)</f>
        <v>50</v>
      </c>
      <c r="AC237" s="56" t="s">
        <v>355</v>
      </c>
      <c r="AD237" s="56" t="s">
        <v>356</v>
      </c>
      <c r="AE237" s="56" t="s">
        <v>357</v>
      </c>
      <c r="AF237" t="s">
        <v>358</v>
      </c>
      <c r="AG237" t="s">
        <v>359</v>
      </c>
    </row>
    <row r="238" spans="1:33" ht="14.25" customHeight="1" x14ac:dyDescent="0.15">
      <c r="A238" s="30">
        <v>736</v>
      </c>
      <c r="B238" s="30">
        <v>5</v>
      </c>
      <c r="C238" s="32">
        <v>0.78565737051792828</v>
      </c>
      <c r="D238" s="30">
        <v>3</v>
      </c>
      <c r="E238" s="34">
        <v>0.87380861608844829</v>
      </c>
      <c r="F238" s="41">
        <f>VLOOKUP(G238,'Species Data'!A$2:E$152,2,FALSE)</f>
        <v>121</v>
      </c>
      <c r="G238" s="41" t="s">
        <v>149</v>
      </c>
      <c r="H238" s="91" t="s">
        <v>210</v>
      </c>
      <c r="I238" s="42" t="s">
        <v>56</v>
      </c>
      <c r="J238" s="41">
        <f>VLOOKUP(G238,'Species Data'!A$2:E$152,3,FALSE)</f>
        <v>120</v>
      </c>
      <c r="K238" s="46">
        <f>VLOOKUP(G238,'Species Data'!A$2:E$152,4,FALSE)</f>
        <v>194</v>
      </c>
      <c r="L238" s="46">
        <f>VLOOKUP(G238,'Species Data'!A$2:E$152,5,FALSE)</f>
        <v>192</v>
      </c>
      <c r="M238" s="49">
        <f t="shared" si="0"/>
        <v>23040</v>
      </c>
      <c r="N238" s="51">
        <f t="shared" si="1"/>
        <v>0</v>
      </c>
      <c r="O238" s="51">
        <f t="shared" si="2"/>
        <v>0</v>
      </c>
      <c r="P238" s="40">
        <f t="shared" si="3"/>
        <v>2561172480</v>
      </c>
      <c r="Q238" s="107" t="s">
        <v>259</v>
      </c>
      <c r="R238" s="56">
        <f>VLOOKUP(Q238,'Basic Moves'!B$2:H$43,3,FALSE)</f>
        <v>12</v>
      </c>
      <c r="S238" s="56">
        <f>IF(OR(VLOOKUP(Q238,'Basic Moves'!B$2:C$43,2,FALSE)=H238,VLOOKUP(Q238,'Basic Moves'!B$2:C$43,2,FALSE)=I238),1,0)</f>
        <v>0</v>
      </c>
      <c r="T238" s="56">
        <f>VLOOKUP(Q238,'Basic Moves'!B$2:H$43,5,FALSE)</f>
        <v>1100</v>
      </c>
      <c r="U238" s="56">
        <f>VLOOKUP(Q238,'Basic Moves'!B$2:H$43,7,FALSE)</f>
        <v>10</v>
      </c>
      <c r="V238" s="53" t="s">
        <v>855</v>
      </c>
      <c r="W238" s="40" t="s">
        <v>143</v>
      </c>
      <c r="X238" s="56">
        <f>VLOOKUP(W238,'Charged Moves'!B$2:I$96,3,FALSE)</f>
        <v>90</v>
      </c>
      <c r="Y238" s="56">
        <f>IF(OR(VLOOKUP(W238,'Charged Moves'!B$2:C$96,2,FALSE)=H238,VLOOKUP(W238,'Charged Moves'!B$2:C$96,2,FALSE)=I238),1,0)</f>
        <v>1</v>
      </c>
      <c r="Z238" s="56">
        <f>VLOOKUP(W238,'Charged Moves'!B$2:I$96,8,FALSE)*100</f>
        <v>5</v>
      </c>
      <c r="AA238" s="56">
        <f>VLOOKUP(W238,'Charged Moves'!B$2:I$96,6,FALSE)</f>
        <v>3800</v>
      </c>
      <c r="AB238" s="56">
        <f>VLOOKUP(W238,'Charged Moves'!B$2:J$96,9,FALSE)</f>
        <v>100</v>
      </c>
      <c r="AC238" s="56" t="s">
        <v>536</v>
      </c>
      <c r="AD238" s="56" t="s">
        <v>1085</v>
      </c>
      <c r="AE238" s="56" t="s">
        <v>1086</v>
      </c>
      <c r="AF238" t="s">
        <v>1087</v>
      </c>
      <c r="AG238" t="s">
        <v>1088</v>
      </c>
    </row>
    <row r="239" spans="1:33" ht="14.25" customHeight="1" x14ac:dyDescent="0.15">
      <c r="A239" s="30">
        <v>397</v>
      </c>
      <c r="B239" s="30">
        <v>1</v>
      </c>
      <c r="C239" s="32">
        <v>1</v>
      </c>
      <c r="D239" s="30">
        <v>6</v>
      </c>
      <c r="E239" s="34">
        <v>0.775609756097561</v>
      </c>
      <c r="F239" s="41">
        <f>VLOOKUP(G239,'Species Data'!A$2:E$152,2,FALSE)</f>
        <v>68</v>
      </c>
      <c r="G239" s="41" t="s">
        <v>124</v>
      </c>
      <c r="H239" s="142" t="s">
        <v>247</v>
      </c>
      <c r="I239" s="788"/>
      <c r="J239" s="41">
        <f>VLOOKUP(G239,'Species Data'!A$2:E$152,3,FALSE)</f>
        <v>180</v>
      </c>
      <c r="K239" s="46">
        <f>VLOOKUP(G239,'Species Data'!A$2:E$152,4,FALSE)</f>
        <v>198</v>
      </c>
      <c r="L239" s="46">
        <f>VLOOKUP(G239,'Species Data'!A$2:E$152,5,FALSE)</f>
        <v>180</v>
      </c>
      <c r="M239" s="49">
        <f t="shared" si="0"/>
        <v>32400</v>
      </c>
      <c r="N239" s="51">
        <f t="shared" si="1"/>
        <v>0</v>
      </c>
      <c r="O239" s="51">
        <f t="shared" si="2"/>
        <v>0</v>
      </c>
      <c r="P239" s="40">
        <f t="shared" si="3"/>
        <v>2550042000</v>
      </c>
      <c r="Q239" s="40" t="s">
        <v>248</v>
      </c>
      <c r="R239" s="56">
        <f>VLOOKUP(Q239,'Basic Moves'!B$2:H$43,3,FALSE)</f>
        <v>6</v>
      </c>
      <c r="S239" s="56">
        <f>IF(OR(VLOOKUP(Q239,'Basic Moves'!B$2:C$43,2,FALSE)=H239,VLOOKUP(Q239,'Basic Moves'!B$2:C$43,2,FALSE)=I239),1,0)</f>
        <v>1</v>
      </c>
      <c r="T239" s="56">
        <f>VLOOKUP(Q239,'Basic Moves'!B$2:H$43,5,FALSE)</f>
        <v>800</v>
      </c>
      <c r="U239" s="56">
        <f>VLOOKUP(Q239,'Basic Moves'!B$2:H$43,7,FALSE)</f>
        <v>8</v>
      </c>
      <c r="V239" s="53" t="s">
        <v>843</v>
      </c>
      <c r="W239" s="40" t="s">
        <v>287</v>
      </c>
      <c r="X239" s="56">
        <f>VLOOKUP(W239,'Charged Moves'!B$2:I$96,3,FALSE)</f>
        <v>60</v>
      </c>
      <c r="Y239" s="56">
        <f>IF(OR(VLOOKUP(W239,'Charged Moves'!B$2:C$96,2,FALSE)=H239,VLOOKUP(W239,'Charged Moves'!B$2:C$96,2,FALSE)=I239),1,0)</f>
        <v>1</v>
      </c>
      <c r="Z239" s="56">
        <f>VLOOKUP(W239,'Charged Moves'!B$2:I$96,8,FALSE)*100</f>
        <v>25</v>
      </c>
      <c r="AA239" s="56">
        <f>VLOOKUP(W239,'Charged Moves'!B$2:I$96,6,FALSE)</f>
        <v>2000</v>
      </c>
      <c r="AB239" s="56">
        <f>VLOOKUP(W239,'Charged Moves'!B$2:J$96,9,FALSE)</f>
        <v>100</v>
      </c>
      <c r="AC239" s="56" t="s">
        <v>1089</v>
      </c>
      <c r="AD239" s="56" t="s">
        <v>609</v>
      </c>
      <c r="AE239" s="56" t="s">
        <v>1090</v>
      </c>
      <c r="AF239" t="s">
        <v>1091</v>
      </c>
      <c r="AG239" t="s">
        <v>1092</v>
      </c>
    </row>
    <row r="240" spans="1:33" ht="14.25" customHeight="1" x14ac:dyDescent="0.15">
      <c r="A240" s="30">
        <v>737</v>
      </c>
      <c r="B240" s="30">
        <v>8</v>
      </c>
      <c r="C240" s="32">
        <v>0.59707835325365211</v>
      </c>
      <c r="D240" s="30">
        <v>4</v>
      </c>
      <c r="E240" s="34">
        <v>0.86618375905451772</v>
      </c>
      <c r="F240" s="41">
        <f>VLOOKUP(G240,'Species Data'!A$2:E$152,2,FALSE)</f>
        <v>121</v>
      </c>
      <c r="G240" s="41" t="s">
        <v>149</v>
      </c>
      <c r="H240" s="91" t="s">
        <v>210</v>
      </c>
      <c r="I240" s="42" t="s">
        <v>56</v>
      </c>
      <c r="J240" s="41">
        <f>VLOOKUP(G240,'Species Data'!A$2:E$152,3,FALSE)</f>
        <v>120</v>
      </c>
      <c r="K240" s="46">
        <f>VLOOKUP(G240,'Species Data'!A$2:E$152,4,FALSE)</f>
        <v>194</v>
      </c>
      <c r="L240" s="46">
        <f>VLOOKUP(G240,'Species Data'!A$2:E$152,5,FALSE)</f>
        <v>192</v>
      </c>
      <c r="M240" s="49">
        <f t="shared" si="0"/>
        <v>23040</v>
      </c>
      <c r="N240" s="51">
        <f t="shared" si="1"/>
        <v>0</v>
      </c>
      <c r="O240" s="51">
        <f t="shared" si="2"/>
        <v>0</v>
      </c>
      <c r="P240" s="40">
        <f t="shared" si="3"/>
        <v>2538823680</v>
      </c>
      <c r="Q240" s="107" t="s">
        <v>259</v>
      </c>
      <c r="R240" s="56">
        <f>VLOOKUP(Q240,'Basic Moves'!B$2:H$43,3,FALSE)</f>
        <v>12</v>
      </c>
      <c r="S240" s="56">
        <f>IF(OR(VLOOKUP(Q240,'Basic Moves'!B$2:C$43,2,FALSE)=H240,VLOOKUP(Q240,'Basic Moves'!B$2:C$43,2,FALSE)=I240),1,0)</f>
        <v>0</v>
      </c>
      <c r="T240" s="56">
        <f>VLOOKUP(Q240,'Basic Moves'!B$2:H$43,5,FALSE)</f>
        <v>1100</v>
      </c>
      <c r="U240" s="56">
        <f>VLOOKUP(Q240,'Basic Moves'!B$2:H$43,7,FALSE)</f>
        <v>10</v>
      </c>
      <c r="V240" s="53" t="s">
        <v>855</v>
      </c>
      <c r="W240" s="40" t="s">
        <v>310</v>
      </c>
      <c r="X240" s="56">
        <f>VLOOKUP(W240,'Charged Moves'!B$2:I$96,3,FALSE)</f>
        <v>40</v>
      </c>
      <c r="Y240" s="56">
        <f>IF(OR(VLOOKUP(W240,'Charged Moves'!B$2:C$96,2,FALSE)=H240,VLOOKUP(W240,'Charged Moves'!B$2:C$96,2,FALSE)=I240),1,0)</f>
        <v>0</v>
      </c>
      <c r="Z240" s="56">
        <f>VLOOKUP(W240,'Charged Moves'!B$2:I$96,8,FALSE)*100</f>
        <v>5</v>
      </c>
      <c r="AA240" s="56">
        <f>VLOOKUP(W240,'Charged Moves'!B$2:I$96,6,FALSE)</f>
        <v>2900</v>
      </c>
      <c r="AB240" s="56">
        <f>VLOOKUP(W240,'Charged Moves'!B$2:J$96,9,FALSE)</f>
        <v>33</v>
      </c>
      <c r="AC240" s="56" t="s">
        <v>1093</v>
      </c>
      <c r="AD240" s="56" t="s">
        <v>1094</v>
      </c>
      <c r="AE240" s="56" t="s">
        <v>1095</v>
      </c>
      <c r="AF240" t="s">
        <v>1096</v>
      </c>
      <c r="AG240" t="s">
        <v>1097</v>
      </c>
    </row>
    <row r="241" spans="1:33" ht="14.25" customHeight="1" x14ac:dyDescent="0.15">
      <c r="A241" s="30">
        <v>538</v>
      </c>
      <c r="B241" s="30">
        <v>6</v>
      </c>
      <c r="C241" s="32">
        <v>0.84774292272379492</v>
      </c>
      <c r="D241" s="30">
        <v>8</v>
      </c>
      <c r="E241" s="34">
        <v>0.53787878787878785</v>
      </c>
      <c r="F241" s="41">
        <f>VLOOKUP(G241,'Species Data'!A$2:E$152,2,FALSE)</f>
        <v>89</v>
      </c>
      <c r="G241" s="41" t="s">
        <v>152</v>
      </c>
      <c r="H241" s="362" t="s">
        <v>262</v>
      </c>
      <c r="I241" s="511"/>
      <c r="J241" s="41">
        <f>VLOOKUP(G241,'Species Data'!A$2:E$152,3,FALSE)</f>
        <v>210</v>
      </c>
      <c r="K241" s="46">
        <f>VLOOKUP(G241,'Species Data'!A$2:E$152,4,FALSE)</f>
        <v>180</v>
      </c>
      <c r="L241" s="46">
        <f>VLOOKUP(G241,'Species Data'!A$2:E$152,5,FALSE)</f>
        <v>188</v>
      </c>
      <c r="M241" s="49">
        <f t="shared" si="0"/>
        <v>39480</v>
      </c>
      <c r="N241" s="51">
        <f t="shared" si="1"/>
        <v>0</v>
      </c>
      <c r="O241" s="51">
        <f t="shared" si="2"/>
        <v>0</v>
      </c>
      <c r="P241" s="40">
        <f t="shared" si="3"/>
        <v>2522772000</v>
      </c>
      <c r="Q241" s="107" t="s">
        <v>251</v>
      </c>
      <c r="R241" s="56">
        <f>VLOOKUP(Q241,'Basic Moves'!B$2:H$43,3,FALSE)</f>
        <v>5</v>
      </c>
      <c r="S241" s="56">
        <f>IF(OR(VLOOKUP(Q241,'Basic Moves'!B$2:C$43,2,FALSE)=H241,VLOOKUP(Q241,'Basic Moves'!B$2:C$43,2,FALSE)=I241),1,0)</f>
        <v>0</v>
      </c>
      <c r="T241" s="56">
        <f>VLOOKUP(Q241,'Basic Moves'!B$2:H$43,5,FALSE)</f>
        <v>500</v>
      </c>
      <c r="U241" s="56">
        <f>VLOOKUP(Q241,'Basic Moves'!B$2:H$43,7,FALSE)</f>
        <v>6</v>
      </c>
      <c r="V241" s="53" t="s">
        <v>526</v>
      </c>
      <c r="W241" s="40" t="s">
        <v>275</v>
      </c>
      <c r="X241" s="56">
        <f>VLOOKUP(W241,'Charged Moves'!B$2:I$96,3,FALSE)</f>
        <v>70</v>
      </c>
      <c r="Y241" s="56">
        <f>IF(OR(VLOOKUP(W241,'Charged Moves'!B$2:C$96,2,FALSE)=H241,VLOOKUP(W241,'Charged Moves'!B$2:C$96,2,FALSE)=I241),1,0)</f>
        <v>1</v>
      </c>
      <c r="Z241" s="56">
        <f>VLOOKUP(W241,'Charged Moves'!B$2:I$96,8,FALSE)*100</f>
        <v>5</v>
      </c>
      <c r="AA241" s="56">
        <f>VLOOKUP(W241,'Charged Moves'!B$2:I$96,6,FALSE)</f>
        <v>3400</v>
      </c>
      <c r="AB241" s="56">
        <f>VLOOKUP(W241,'Charged Moves'!B$2:J$96,9,FALSE)</f>
        <v>100</v>
      </c>
      <c r="AC241" s="56" t="s">
        <v>1089</v>
      </c>
      <c r="AD241" s="56" t="s">
        <v>1098</v>
      </c>
      <c r="AE241" s="56" t="s">
        <v>1099</v>
      </c>
      <c r="AF241" t="s">
        <v>1100</v>
      </c>
      <c r="AG241" t="s">
        <v>1101</v>
      </c>
    </row>
    <row r="242" spans="1:33" ht="14.25" customHeight="1" x14ac:dyDescent="0.15">
      <c r="A242" s="30">
        <v>830</v>
      </c>
      <c r="B242" s="30">
        <v>1</v>
      </c>
      <c r="C242" s="32">
        <v>1</v>
      </c>
      <c r="D242" s="30">
        <v>7</v>
      </c>
      <c r="E242" s="34">
        <v>0.58407079646017701</v>
      </c>
      <c r="F242" s="41">
        <f>VLOOKUP(G242,'Species Data'!A$2:E$152,2,FALSE)</f>
        <v>139</v>
      </c>
      <c r="G242" s="41" t="s">
        <v>214</v>
      </c>
      <c r="H242" s="662" t="s">
        <v>264</v>
      </c>
      <c r="I242" s="91" t="s">
        <v>210</v>
      </c>
      <c r="J242" s="41">
        <f>VLOOKUP(G242,'Species Data'!A$2:E$152,3,FALSE)</f>
        <v>140</v>
      </c>
      <c r="K242" s="46">
        <f>VLOOKUP(G242,'Species Data'!A$2:E$152,4,FALSE)</f>
        <v>180</v>
      </c>
      <c r="L242" s="46">
        <f>VLOOKUP(G242,'Species Data'!A$2:E$152,5,FALSE)</f>
        <v>202</v>
      </c>
      <c r="M242" s="49">
        <f t="shared" si="0"/>
        <v>28280</v>
      </c>
      <c r="N242" s="51">
        <f t="shared" si="1"/>
        <v>0</v>
      </c>
      <c r="O242" s="51">
        <f t="shared" si="2"/>
        <v>0</v>
      </c>
      <c r="P242" s="40">
        <f t="shared" si="3"/>
        <v>2519748000</v>
      </c>
      <c r="Q242" s="40" t="s">
        <v>142</v>
      </c>
      <c r="R242" s="56">
        <f>VLOOKUP(Q242,'Basic Moves'!B$2:H$43,3,FALSE)</f>
        <v>6</v>
      </c>
      <c r="S242" s="56">
        <f>IF(OR(VLOOKUP(Q242,'Basic Moves'!B$2:C$43,2,FALSE)=H242,VLOOKUP(Q242,'Basic Moves'!B$2:C$43,2,FALSE)=I242),1,0)</f>
        <v>1</v>
      </c>
      <c r="T242" s="56">
        <f>VLOOKUP(Q242,'Basic Moves'!B$2:H$43,5,FALSE)</f>
        <v>500</v>
      </c>
      <c r="U242" s="56">
        <f>VLOOKUP(Q242,'Basic Moves'!B$2:H$43,7,FALSE)</f>
        <v>7</v>
      </c>
      <c r="V242" s="53" t="s">
        <v>367</v>
      </c>
      <c r="W242" s="40" t="s">
        <v>143</v>
      </c>
      <c r="X242" s="56">
        <f>VLOOKUP(W242,'Charged Moves'!B$2:I$96,3,FALSE)</f>
        <v>90</v>
      </c>
      <c r="Y242" s="56">
        <f>IF(OR(VLOOKUP(W242,'Charged Moves'!B$2:C$96,2,FALSE)=H242,VLOOKUP(W242,'Charged Moves'!B$2:C$96,2,FALSE)=I242),1,0)</f>
        <v>1</v>
      </c>
      <c r="Z242" s="56">
        <f>VLOOKUP(W242,'Charged Moves'!B$2:I$96,8,FALSE)*100</f>
        <v>5</v>
      </c>
      <c r="AA242" s="56">
        <f>VLOOKUP(W242,'Charged Moves'!B$2:I$96,6,FALSE)</f>
        <v>3800</v>
      </c>
      <c r="AB242" s="56">
        <f>VLOOKUP(W242,'Charged Moves'!B$2:J$96,9,FALSE)</f>
        <v>100</v>
      </c>
      <c r="AC242" s="56" t="s">
        <v>544</v>
      </c>
      <c r="AD242" s="56" t="s">
        <v>656</v>
      </c>
      <c r="AE242" s="56" t="s">
        <v>657</v>
      </c>
      <c r="AF242" t="s">
        <v>658</v>
      </c>
      <c r="AG242" t="s">
        <v>659</v>
      </c>
    </row>
    <row r="243" spans="1:33" ht="14.25" customHeight="1" x14ac:dyDescent="0.15">
      <c r="A243" s="30">
        <v>463</v>
      </c>
      <c r="B243" s="30">
        <v>2</v>
      </c>
      <c r="C243" s="32">
        <v>0.921875</v>
      </c>
      <c r="D243" s="30">
        <v>3</v>
      </c>
      <c r="E243" s="34">
        <v>0.88235294117647056</v>
      </c>
      <c r="F243" s="41">
        <f>VLOOKUP(G243,'Species Data'!A$2:E$152,2,FALSE)</f>
        <v>78</v>
      </c>
      <c r="G243" s="41" t="s">
        <v>135</v>
      </c>
      <c r="H243" s="263" t="s">
        <v>249</v>
      </c>
      <c r="I243" s="452"/>
      <c r="J243" s="41">
        <f>VLOOKUP(G243,'Species Data'!A$2:E$152,3,FALSE)</f>
        <v>130</v>
      </c>
      <c r="K243" s="46">
        <f>VLOOKUP(G243,'Species Data'!A$2:E$152,4,FALSE)</f>
        <v>200</v>
      </c>
      <c r="L243" s="46">
        <f>VLOOKUP(G243,'Species Data'!A$2:E$152,5,FALSE)</f>
        <v>170</v>
      </c>
      <c r="M243" s="49">
        <f t="shared" si="0"/>
        <v>22100</v>
      </c>
      <c r="N243" s="51">
        <f t="shared" si="1"/>
        <v>0</v>
      </c>
      <c r="O243" s="51">
        <f t="shared" si="2"/>
        <v>0</v>
      </c>
      <c r="P243" s="40">
        <f t="shared" si="3"/>
        <v>2486250000</v>
      </c>
      <c r="Q243" s="40" t="s">
        <v>108</v>
      </c>
      <c r="R243" s="56">
        <f>VLOOKUP(Q243,'Basic Moves'!B$2:H$43,3,FALSE)</f>
        <v>10</v>
      </c>
      <c r="S243" s="56">
        <f>IF(OR(VLOOKUP(Q243,'Basic Moves'!B$2:C$43,2,FALSE)=H243,VLOOKUP(Q243,'Basic Moves'!B$2:C$43,2,FALSE)=I243),1,0)</f>
        <v>1</v>
      </c>
      <c r="T243" s="56">
        <f>VLOOKUP(Q243,'Basic Moves'!B$2:H$43,5,FALSE)</f>
        <v>1050</v>
      </c>
      <c r="U243" s="56">
        <f>VLOOKUP(Q243,'Basic Moves'!B$2:H$43,7,FALSE)</f>
        <v>10</v>
      </c>
      <c r="V243" s="53" t="s">
        <v>445</v>
      </c>
      <c r="W243" s="40" t="s">
        <v>180</v>
      </c>
      <c r="X243" s="56">
        <f>VLOOKUP(W243,'Charged Moves'!B$2:I$96,3,FALSE)</f>
        <v>80</v>
      </c>
      <c r="Y243" s="56">
        <f>IF(OR(VLOOKUP(W243,'Charged Moves'!B$2:C$96,2,FALSE)=H243,VLOOKUP(W243,'Charged Moves'!B$2:C$96,2,FALSE)=I243),1,0)</f>
        <v>1</v>
      </c>
      <c r="Z243" s="56">
        <f>VLOOKUP(W243,'Charged Moves'!B$2:I$96,8,FALSE)*100</f>
        <v>5</v>
      </c>
      <c r="AA243" s="56">
        <f>VLOOKUP(W243,'Charged Moves'!B$2:I$96,6,FALSE)</f>
        <v>3800</v>
      </c>
      <c r="AB243" s="56">
        <f>VLOOKUP(W243,'Charged Moves'!B$2:J$96,9,FALSE)</f>
        <v>100</v>
      </c>
      <c r="AC243" s="56" t="s">
        <v>544</v>
      </c>
      <c r="AD243" s="56" t="s">
        <v>545</v>
      </c>
      <c r="AE243" s="56" t="s">
        <v>546</v>
      </c>
      <c r="AF243" t="s">
        <v>547</v>
      </c>
      <c r="AG243" t="s">
        <v>548</v>
      </c>
    </row>
    <row r="244" spans="1:33" ht="14.25" customHeight="1" x14ac:dyDescent="0.15">
      <c r="A244" s="30">
        <v>735</v>
      </c>
      <c r="B244" s="144">
        <v>3</v>
      </c>
      <c r="C244" s="581">
        <v>0.79681274900398402</v>
      </c>
      <c r="D244" s="144">
        <v>5</v>
      </c>
      <c r="E244" s="583">
        <v>0.84254670224933281</v>
      </c>
      <c r="F244" s="585">
        <f>VLOOKUP(G244,'Species Data'!A$2:E$152,2,FALSE)</f>
        <v>121</v>
      </c>
      <c r="G244" s="585" t="s">
        <v>149</v>
      </c>
      <c r="H244" s="590" t="s">
        <v>210</v>
      </c>
      <c r="I244" s="731" t="s">
        <v>56</v>
      </c>
      <c r="J244" s="585">
        <f>VLOOKUP(G244,'Species Data'!A$2:E$152,3,FALSE)</f>
        <v>120</v>
      </c>
      <c r="K244" s="592">
        <f>VLOOKUP(G244,'Species Data'!A$2:E$152,4,FALSE)</f>
        <v>194</v>
      </c>
      <c r="L244" s="592">
        <f>VLOOKUP(G244,'Species Data'!A$2:E$152,5,FALSE)</f>
        <v>192</v>
      </c>
      <c r="M244" s="149">
        <f t="shared" si="0"/>
        <v>23040</v>
      </c>
      <c r="N244" s="594">
        <f t="shared" si="1"/>
        <v>0</v>
      </c>
      <c r="O244" s="594">
        <f t="shared" si="2"/>
        <v>0</v>
      </c>
      <c r="P244" s="122">
        <f t="shared" si="3"/>
        <v>2469542400</v>
      </c>
      <c r="Q244" s="122" t="s">
        <v>142</v>
      </c>
      <c r="R244" s="602">
        <f>VLOOKUP(Q244,'Basic Moves'!B$2:H$43,3,FALSE)</f>
        <v>6</v>
      </c>
      <c r="S244" s="602">
        <f>IF(OR(VLOOKUP(Q244,'Basic Moves'!B$2:C$43,2,FALSE)=H244,VLOOKUP(Q244,'Basic Moves'!B$2:C$43,2,FALSE)=I244),1,0)</f>
        <v>1</v>
      </c>
      <c r="T244" s="602">
        <f>VLOOKUP(Q244,'Basic Moves'!B$2:H$43,5,FALSE)</f>
        <v>500</v>
      </c>
      <c r="U244" s="602">
        <f>VLOOKUP(Q244,'Basic Moves'!B$2:H$43,7,FALSE)</f>
        <v>7</v>
      </c>
      <c r="V244" s="152" t="s">
        <v>367</v>
      </c>
      <c r="W244" s="122" t="s">
        <v>288</v>
      </c>
      <c r="X244" s="602">
        <f>VLOOKUP(W244,'Charged Moves'!B$2:I$96,3,FALSE)</f>
        <v>40</v>
      </c>
      <c r="Y244" s="602">
        <f>IF(OR(VLOOKUP(W244,'Charged Moves'!B$2:C$96,2,FALSE)=H244,VLOOKUP(W244,'Charged Moves'!B$2:C$96,2,FALSE)=I244),1,0)</f>
        <v>1</v>
      </c>
      <c r="Z244" s="602">
        <f>VLOOKUP(W244,'Charged Moves'!B$2:I$96,8,FALSE)*100</f>
        <v>5</v>
      </c>
      <c r="AA244" s="602">
        <f>VLOOKUP(W244,'Charged Moves'!B$2:I$96,6,FALSE)</f>
        <v>3800</v>
      </c>
      <c r="AB244" s="602">
        <f>VLOOKUP(W244,'Charged Moves'!B$2:J$96,9,FALSE)</f>
        <v>25</v>
      </c>
      <c r="AC244" s="602" t="s">
        <v>1102</v>
      </c>
      <c r="AD244" s="602" t="s">
        <v>1103</v>
      </c>
      <c r="AE244" s="602" t="s">
        <v>1104</v>
      </c>
      <c r="AF244" s="112" t="s">
        <v>1105</v>
      </c>
      <c r="AG244" s="112" t="s">
        <v>1106</v>
      </c>
    </row>
    <row r="245" spans="1:33" ht="14.25" customHeight="1" x14ac:dyDescent="0.15">
      <c r="A245" s="30">
        <v>537</v>
      </c>
      <c r="B245" s="30">
        <v>7</v>
      </c>
      <c r="C245" s="32">
        <v>0.83856159143075748</v>
      </c>
      <c r="D245" s="30">
        <v>9</v>
      </c>
      <c r="E245" s="34">
        <v>0.52651515151515149</v>
      </c>
      <c r="F245" s="41">
        <f>VLOOKUP(G245,'Species Data'!A$2:E$152,2,FALSE)</f>
        <v>89</v>
      </c>
      <c r="G245" s="41" t="s">
        <v>152</v>
      </c>
      <c r="H245" s="362" t="s">
        <v>262</v>
      </c>
      <c r="I245" s="511"/>
      <c r="J245" s="41">
        <f>VLOOKUP(G245,'Species Data'!A$2:E$152,3,FALSE)</f>
        <v>210</v>
      </c>
      <c r="K245" s="46">
        <f>VLOOKUP(G245,'Species Data'!A$2:E$152,4,FALSE)</f>
        <v>180</v>
      </c>
      <c r="L245" s="46">
        <f>VLOOKUP(G245,'Species Data'!A$2:E$152,5,FALSE)</f>
        <v>188</v>
      </c>
      <c r="M245" s="49">
        <f t="shared" si="0"/>
        <v>39480</v>
      </c>
      <c r="N245" s="51">
        <f t="shared" si="1"/>
        <v>0</v>
      </c>
      <c r="O245" s="51">
        <f t="shared" si="2"/>
        <v>0</v>
      </c>
      <c r="P245" s="40">
        <f t="shared" si="3"/>
        <v>2469474000</v>
      </c>
      <c r="Q245" s="107" t="s">
        <v>251</v>
      </c>
      <c r="R245" s="56">
        <f>VLOOKUP(Q245,'Basic Moves'!B$2:H$43,3,FALSE)</f>
        <v>5</v>
      </c>
      <c r="S245" s="56">
        <f>IF(OR(VLOOKUP(Q245,'Basic Moves'!B$2:C$43,2,FALSE)=H245,VLOOKUP(Q245,'Basic Moves'!B$2:C$43,2,FALSE)=I245),1,0)</f>
        <v>0</v>
      </c>
      <c r="T245" s="56">
        <f>VLOOKUP(Q245,'Basic Moves'!B$2:H$43,5,FALSE)</f>
        <v>500</v>
      </c>
      <c r="U245" s="56">
        <f>VLOOKUP(Q245,'Basic Moves'!B$2:H$43,7,FALSE)</f>
        <v>6</v>
      </c>
      <c r="V245" s="53" t="s">
        <v>526</v>
      </c>
      <c r="W245" s="40" t="s">
        <v>326</v>
      </c>
      <c r="X245" s="56">
        <f>VLOOKUP(W245,'Charged Moves'!B$2:I$96,3,FALSE)</f>
        <v>65</v>
      </c>
      <c r="Y245" s="56">
        <f>IF(OR(VLOOKUP(W245,'Charged Moves'!B$2:C$96,2,FALSE)=H245,VLOOKUP(W245,'Charged Moves'!B$2:C$96,2,FALSE)=I245),1,0)</f>
        <v>1</v>
      </c>
      <c r="Z245" s="56">
        <f>VLOOKUP(W245,'Charged Moves'!B$2:I$96,8,FALSE)*100</f>
        <v>5</v>
      </c>
      <c r="AA245" s="56">
        <f>VLOOKUP(W245,'Charged Moves'!B$2:I$96,6,FALSE)</f>
        <v>3000</v>
      </c>
      <c r="AB245" s="56">
        <f>VLOOKUP(W245,'Charged Moves'!B$2:J$96,9,FALSE)</f>
        <v>100</v>
      </c>
      <c r="AC245" s="56" t="s">
        <v>1107</v>
      </c>
      <c r="AD245" s="56" t="s">
        <v>1108</v>
      </c>
      <c r="AE245" s="56" t="s">
        <v>680</v>
      </c>
      <c r="AF245" t="s">
        <v>1109</v>
      </c>
      <c r="AG245" t="s">
        <v>1110</v>
      </c>
    </row>
    <row r="246" spans="1:33" ht="14.25" customHeight="1" x14ac:dyDescent="0.15">
      <c r="A246" s="30">
        <v>169</v>
      </c>
      <c r="B246" s="30">
        <v>6</v>
      </c>
      <c r="C246" s="32">
        <v>0.85988700564971754</v>
      </c>
      <c r="D246" s="30">
        <v>5</v>
      </c>
      <c r="E246" s="34">
        <v>0.57080291970802921</v>
      </c>
      <c r="F246" s="41">
        <f>VLOOKUP(G246,'Species Data'!A$2:E$152,2,FALSE)</f>
        <v>31</v>
      </c>
      <c r="G246" s="41" t="s">
        <v>77</v>
      </c>
      <c r="H246" s="362" t="s">
        <v>262</v>
      </c>
      <c r="I246" s="610" t="s">
        <v>255</v>
      </c>
      <c r="J246" s="41">
        <f>VLOOKUP(G246,'Species Data'!A$2:E$152,3,FALSE)</f>
        <v>180</v>
      </c>
      <c r="K246" s="46">
        <f>VLOOKUP(G246,'Species Data'!A$2:E$152,4,FALSE)</f>
        <v>184</v>
      </c>
      <c r="L246" s="46">
        <f>VLOOKUP(G246,'Species Data'!A$2:E$152,5,FALSE)</f>
        <v>190</v>
      </c>
      <c r="M246" s="49">
        <f t="shared" si="0"/>
        <v>34200</v>
      </c>
      <c r="N246" s="51">
        <f t="shared" si="1"/>
        <v>0</v>
      </c>
      <c r="O246" s="51">
        <f t="shared" si="2"/>
        <v>0</v>
      </c>
      <c r="P246" s="40">
        <f t="shared" si="3"/>
        <v>2460484800</v>
      </c>
      <c r="Q246" s="40" t="s">
        <v>102</v>
      </c>
      <c r="R246" s="56">
        <f>VLOOKUP(Q246,'Basic Moves'!B$2:H$43,3,FALSE)</f>
        <v>6</v>
      </c>
      <c r="S246" s="56">
        <f>IF(OR(VLOOKUP(Q246,'Basic Moves'!B$2:C$43,2,FALSE)=H246,VLOOKUP(Q246,'Basic Moves'!B$2:C$43,2,FALSE)=I246),1,0)</f>
        <v>0</v>
      </c>
      <c r="T246" s="56">
        <f>VLOOKUP(Q246,'Basic Moves'!B$2:H$43,5,FALSE)</f>
        <v>500</v>
      </c>
      <c r="U246" s="56">
        <f>VLOOKUP(Q246,'Basic Moves'!B$2:H$43,7,FALSE)</f>
        <v>7</v>
      </c>
      <c r="V246" s="53" t="s">
        <v>784</v>
      </c>
      <c r="W246" s="40" t="s">
        <v>275</v>
      </c>
      <c r="X246" s="56">
        <f>VLOOKUP(W246,'Charged Moves'!B$2:I$96,3,FALSE)</f>
        <v>70</v>
      </c>
      <c r="Y246" s="56">
        <f>IF(OR(VLOOKUP(W246,'Charged Moves'!B$2:C$96,2,FALSE)=H246,VLOOKUP(W246,'Charged Moves'!B$2:C$96,2,FALSE)=I246),1,0)</f>
        <v>1</v>
      </c>
      <c r="Z246" s="56">
        <f>VLOOKUP(W246,'Charged Moves'!B$2:I$96,8,FALSE)*100</f>
        <v>5</v>
      </c>
      <c r="AA246" s="56">
        <f>VLOOKUP(W246,'Charged Moves'!B$2:I$96,6,FALSE)</f>
        <v>3400</v>
      </c>
      <c r="AB246" s="56">
        <f>VLOOKUP(W246,'Charged Moves'!B$2:J$96,9,FALSE)</f>
        <v>100</v>
      </c>
      <c r="AC246" s="56" t="s">
        <v>1061</v>
      </c>
      <c r="AD246" s="56" t="s">
        <v>1111</v>
      </c>
      <c r="AE246" s="56" t="s">
        <v>1112</v>
      </c>
      <c r="AF246" t="s">
        <v>1113</v>
      </c>
      <c r="AG246" t="s">
        <v>1114</v>
      </c>
    </row>
    <row r="247" spans="1:33" ht="14.25" customHeight="1" x14ac:dyDescent="0.15">
      <c r="A247" s="30">
        <v>777</v>
      </c>
      <c r="B247" s="30">
        <v>3</v>
      </c>
      <c r="C247" s="32">
        <v>0.8571428571428571</v>
      </c>
      <c r="D247" s="30">
        <v>3</v>
      </c>
      <c r="E247" s="34">
        <v>0.93567251461988299</v>
      </c>
      <c r="F247" s="41">
        <f>VLOOKUP(G247,'Species Data'!A$2:E$152,2,FALSE)</f>
        <v>128</v>
      </c>
      <c r="G247" s="41" t="s">
        <v>201</v>
      </c>
      <c r="H247" s="170" t="s">
        <v>257</v>
      </c>
      <c r="I247" s="172"/>
      <c r="J247" s="41">
        <f>VLOOKUP(G247,'Species Data'!A$2:E$152,3,FALSE)</f>
        <v>150</v>
      </c>
      <c r="K247" s="46">
        <f>VLOOKUP(G247,'Species Data'!A$2:E$152,4,FALSE)</f>
        <v>148</v>
      </c>
      <c r="L247" s="46">
        <f>VLOOKUP(G247,'Species Data'!A$2:E$152,5,FALSE)</f>
        <v>184</v>
      </c>
      <c r="M247" s="49">
        <f t="shared" si="0"/>
        <v>27600</v>
      </c>
      <c r="N247" s="51">
        <f t="shared" si="1"/>
        <v>0</v>
      </c>
      <c r="O247" s="51">
        <f t="shared" si="2"/>
        <v>0</v>
      </c>
      <c r="P247" s="40">
        <f t="shared" si="3"/>
        <v>2450880000</v>
      </c>
      <c r="Q247" s="40" t="s">
        <v>259</v>
      </c>
      <c r="R247" s="56">
        <f>VLOOKUP(Q247,'Basic Moves'!B$2:H$43,3,FALSE)</f>
        <v>12</v>
      </c>
      <c r="S247" s="56">
        <f>IF(OR(VLOOKUP(Q247,'Basic Moves'!B$2:C$43,2,FALSE)=H247,VLOOKUP(Q247,'Basic Moves'!B$2:C$43,2,FALSE)=I247),1,0)</f>
        <v>1</v>
      </c>
      <c r="T247" s="56">
        <f>VLOOKUP(Q247,'Basic Moves'!B$2:H$43,5,FALSE)</f>
        <v>1100</v>
      </c>
      <c r="U247" s="56">
        <f>VLOOKUP(Q247,'Basic Moves'!B$2:H$43,7,FALSE)</f>
        <v>10</v>
      </c>
      <c r="V247" s="53" t="s">
        <v>1056</v>
      </c>
      <c r="W247" s="40" t="s">
        <v>315</v>
      </c>
      <c r="X247" s="56">
        <f>VLOOKUP(W247,'Charged Moves'!B$2:I$96,3,FALSE)</f>
        <v>30</v>
      </c>
      <c r="Y247" s="56">
        <f>IF(OR(VLOOKUP(W247,'Charged Moves'!B$2:C$96,2,FALSE)=H247,VLOOKUP(W247,'Charged Moves'!B$2:C$96,2,FALSE)=I247),1,0)</f>
        <v>0</v>
      </c>
      <c r="Z247" s="56">
        <f>VLOOKUP(W247,'Charged Moves'!B$2:I$96,8,FALSE)*100</f>
        <v>5</v>
      </c>
      <c r="AA247" s="56">
        <f>VLOOKUP(W247,'Charged Moves'!B$2:I$96,6,FALSE)</f>
        <v>2000</v>
      </c>
      <c r="AB247" s="56">
        <f>VLOOKUP(W247,'Charged Moves'!B$2:J$96,9,FALSE)</f>
        <v>33</v>
      </c>
      <c r="AC247" s="56" t="s">
        <v>1115</v>
      </c>
      <c r="AD247" s="56" t="s">
        <v>1116</v>
      </c>
      <c r="AE247" s="56" t="s">
        <v>1117</v>
      </c>
      <c r="AF247" t="s">
        <v>1118</v>
      </c>
      <c r="AG247" t="s">
        <v>866</v>
      </c>
    </row>
    <row r="248" spans="1:33" ht="14.25" customHeight="1" x14ac:dyDescent="0.15">
      <c r="A248" s="30">
        <v>279</v>
      </c>
      <c r="B248" s="30">
        <v>5</v>
      </c>
      <c r="C248" s="32">
        <v>0.7185454545454546</v>
      </c>
      <c r="D248" s="30">
        <v>2</v>
      </c>
      <c r="E248" s="34">
        <v>0.84210526315789469</v>
      </c>
      <c r="F248" s="41">
        <f>VLOOKUP(G248,'Species Data'!A$2:E$152,2,FALSE)</f>
        <v>49</v>
      </c>
      <c r="G248" s="41" t="s">
        <v>100</v>
      </c>
      <c r="H248" s="787" t="s">
        <v>241</v>
      </c>
      <c r="I248" s="362" t="s">
        <v>262</v>
      </c>
      <c r="J248" s="41">
        <f>VLOOKUP(G248,'Species Data'!A$2:E$152,3,FALSE)</f>
        <v>140</v>
      </c>
      <c r="K248" s="46">
        <f>VLOOKUP(G248,'Species Data'!A$2:E$152,4,FALSE)</f>
        <v>172</v>
      </c>
      <c r="L248" s="46">
        <f>VLOOKUP(G248,'Species Data'!A$2:E$152,5,FALSE)</f>
        <v>154</v>
      </c>
      <c r="M248" s="49">
        <f t="shared" si="0"/>
        <v>21560</v>
      </c>
      <c r="N248" s="51">
        <f t="shared" si="1"/>
        <v>0</v>
      </c>
      <c r="O248" s="51">
        <f t="shared" si="2"/>
        <v>0</v>
      </c>
      <c r="P248" s="40">
        <f t="shared" si="3"/>
        <v>2447491200</v>
      </c>
      <c r="Q248" s="40" t="s">
        <v>62</v>
      </c>
      <c r="R248" s="56">
        <f>VLOOKUP(Q248,'Basic Moves'!B$2:H$43,3,FALSE)</f>
        <v>15</v>
      </c>
      <c r="S248" s="56">
        <f>IF(OR(VLOOKUP(Q248,'Basic Moves'!B$2:C$43,2,FALSE)=H248,VLOOKUP(Q248,'Basic Moves'!B$2:C$43,2,FALSE)=I248),1,0)</f>
        <v>0</v>
      </c>
      <c r="T248" s="56">
        <f>VLOOKUP(Q248,'Basic Moves'!B$2:H$43,5,FALSE)</f>
        <v>1510</v>
      </c>
      <c r="U248" s="56">
        <f>VLOOKUP(Q248,'Basic Moves'!B$2:H$43,7,FALSE)</f>
        <v>14</v>
      </c>
      <c r="V248" s="53" t="s">
        <v>715</v>
      </c>
      <c r="W248" s="40" t="s">
        <v>56</v>
      </c>
      <c r="X248" s="56">
        <f>VLOOKUP(W248,'Charged Moves'!B$2:I$96,3,FALSE)</f>
        <v>55</v>
      </c>
      <c r="Y248" s="56">
        <f>IF(OR(VLOOKUP(W248,'Charged Moves'!B$2:C$96,2,FALSE)=H248,VLOOKUP(W248,'Charged Moves'!B$2:C$96,2,FALSE)=I248),1,0)</f>
        <v>0</v>
      </c>
      <c r="Z248" s="56">
        <f>VLOOKUP(W248,'Charged Moves'!B$2:I$96,8,FALSE)*100</f>
        <v>5</v>
      </c>
      <c r="AA248" s="56">
        <f>VLOOKUP(W248,'Charged Moves'!B$2:I$96,6,FALSE)</f>
        <v>2800</v>
      </c>
      <c r="AB248" s="56">
        <f>VLOOKUP(W248,'Charged Moves'!B$2:J$96,9,FALSE)</f>
        <v>50</v>
      </c>
      <c r="AC248" s="56" t="s">
        <v>771</v>
      </c>
      <c r="AD248" s="56" t="s">
        <v>356</v>
      </c>
      <c r="AE248" s="56" t="s">
        <v>772</v>
      </c>
      <c r="AF248" t="s">
        <v>358</v>
      </c>
      <c r="AG248" t="s">
        <v>569</v>
      </c>
    </row>
    <row r="249" spans="1:33" ht="14.25" customHeight="1" x14ac:dyDescent="0.15">
      <c r="A249" s="30">
        <v>246</v>
      </c>
      <c r="B249" s="30">
        <v>3</v>
      </c>
      <c r="C249" s="32">
        <v>0.96911196911196906</v>
      </c>
      <c r="D249" s="30">
        <v>2</v>
      </c>
      <c r="E249" s="34">
        <v>0.94776119402985071</v>
      </c>
      <c r="F249" s="41">
        <f>VLOOKUP(G249,'Species Data'!A$2:E$152,2,FALSE)</f>
        <v>44</v>
      </c>
      <c r="G249" s="41" t="s">
        <v>92</v>
      </c>
      <c r="H249" s="252" t="s">
        <v>253</v>
      </c>
      <c r="I249" s="362" t="s">
        <v>262</v>
      </c>
      <c r="J249" s="41">
        <f>VLOOKUP(G249,'Species Data'!A$2:E$152,3,FALSE)</f>
        <v>120</v>
      </c>
      <c r="K249" s="46">
        <f>VLOOKUP(G249,'Species Data'!A$2:E$152,4,FALSE)</f>
        <v>162</v>
      </c>
      <c r="L249" s="46">
        <f>VLOOKUP(G249,'Species Data'!A$2:E$152,5,FALSE)</f>
        <v>158</v>
      </c>
      <c r="M249" s="49">
        <f t="shared" si="0"/>
        <v>18960</v>
      </c>
      <c r="N249" s="51">
        <f t="shared" si="1"/>
        <v>0</v>
      </c>
      <c r="O249" s="51">
        <f t="shared" si="2"/>
        <v>0</v>
      </c>
      <c r="P249" s="40">
        <f t="shared" si="3"/>
        <v>2438019000</v>
      </c>
      <c r="Q249" s="40" t="s">
        <v>137</v>
      </c>
      <c r="R249" s="56">
        <f>VLOOKUP(Q249,'Basic Moves'!B$2:H$43,3,FALSE)</f>
        <v>15</v>
      </c>
      <c r="S249" s="56">
        <f>IF(OR(VLOOKUP(Q249,'Basic Moves'!B$2:C$43,2,FALSE)=H249,VLOOKUP(Q249,'Basic Moves'!B$2:C$43,2,FALSE)=I249),1,0)</f>
        <v>1</v>
      </c>
      <c r="T249" s="56">
        <f>VLOOKUP(Q249,'Basic Moves'!B$2:H$43,5,FALSE)</f>
        <v>1450</v>
      </c>
      <c r="U249" s="56">
        <f>VLOOKUP(Q249,'Basic Moves'!B$2:H$43,7,FALSE)</f>
        <v>12</v>
      </c>
      <c r="V249" s="53" t="s">
        <v>493</v>
      </c>
      <c r="W249" s="40" t="s">
        <v>208</v>
      </c>
      <c r="X249" s="56">
        <f>VLOOKUP(W249,'Charged Moves'!B$2:I$96,3,FALSE)</f>
        <v>55</v>
      </c>
      <c r="Y249" s="56">
        <f>IF(OR(VLOOKUP(W249,'Charged Moves'!B$2:C$96,2,FALSE)=H249,VLOOKUP(W249,'Charged Moves'!B$2:C$96,2,FALSE)=I249),1,0)</f>
        <v>1</v>
      </c>
      <c r="Z249" s="56">
        <f>VLOOKUP(W249,'Charged Moves'!B$2:I$96,8,FALSE)*100</f>
        <v>5</v>
      </c>
      <c r="AA249" s="56">
        <f>VLOOKUP(W249,'Charged Moves'!B$2:I$96,6,FALSE)</f>
        <v>2600</v>
      </c>
      <c r="AB249" s="56">
        <f>VLOOKUP(W249,'Charged Moves'!B$2:J$96,9,FALSE)</f>
        <v>50</v>
      </c>
      <c r="AC249" s="56" t="s">
        <v>511</v>
      </c>
      <c r="AD249" s="56" t="s">
        <v>512</v>
      </c>
      <c r="AE249" s="56" t="s">
        <v>513</v>
      </c>
      <c r="AF249" t="s">
        <v>514</v>
      </c>
      <c r="AG249" t="s">
        <v>454</v>
      </c>
    </row>
    <row r="250" spans="1:33" ht="14.25" customHeight="1" x14ac:dyDescent="0.15">
      <c r="A250" s="30">
        <v>170</v>
      </c>
      <c r="B250" s="30">
        <v>5</v>
      </c>
      <c r="C250" s="32">
        <v>0.86440677966101698</v>
      </c>
      <c r="D250" s="30">
        <v>6</v>
      </c>
      <c r="E250" s="34">
        <v>0.5576642335766423</v>
      </c>
      <c r="F250" s="41">
        <f>VLOOKUP(G250,'Species Data'!A$2:E$152,2,FALSE)</f>
        <v>31</v>
      </c>
      <c r="G250" s="41" t="s">
        <v>77</v>
      </c>
      <c r="H250" s="362" t="s">
        <v>262</v>
      </c>
      <c r="I250" s="610" t="s">
        <v>255</v>
      </c>
      <c r="J250" s="41">
        <f>VLOOKUP(G250,'Species Data'!A$2:E$152,3,FALSE)</f>
        <v>180</v>
      </c>
      <c r="K250" s="46">
        <f>VLOOKUP(G250,'Species Data'!A$2:E$152,4,FALSE)</f>
        <v>184</v>
      </c>
      <c r="L250" s="46">
        <f>VLOOKUP(G250,'Species Data'!A$2:E$152,5,FALSE)</f>
        <v>190</v>
      </c>
      <c r="M250" s="49">
        <f t="shared" si="0"/>
        <v>34200</v>
      </c>
      <c r="N250" s="51">
        <f t="shared" si="1"/>
        <v>0</v>
      </c>
      <c r="O250" s="51">
        <f t="shared" si="2"/>
        <v>0</v>
      </c>
      <c r="P250" s="40">
        <f t="shared" si="3"/>
        <v>2403849600</v>
      </c>
      <c r="Q250" s="40" t="s">
        <v>102</v>
      </c>
      <c r="R250" s="56">
        <f>VLOOKUP(Q250,'Basic Moves'!B$2:H$43,3,FALSE)</f>
        <v>6</v>
      </c>
      <c r="S250" s="56">
        <f>IF(OR(VLOOKUP(Q250,'Basic Moves'!B$2:C$43,2,FALSE)=H250,VLOOKUP(Q250,'Basic Moves'!B$2:C$43,2,FALSE)=I250),1,0)</f>
        <v>0</v>
      </c>
      <c r="T250" s="56">
        <f>VLOOKUP(Q250,'Basic Moves'!B$2:H$43,5,FALSE)</f>
        <v>500</v>
      </c>
      <c r="U250" s="56">
        <f>VLOOKUP(Q250,'Basic Moves'!B$2:H$43,7,FALSE)</f>
        <v>7</v>
      </c>
      <c r="V250" s="53" t="s">
        <v>784</v>
      </c>
      <c r="W250" s="40" t="s">
        <v>289</v>
      </c>
      <c r="X250" s="56">
        <f>VLOOKUP(W250,'Charged Moves'!B$2:I$96,3,FALSE)</f>
        <v>80</v>
      </c>
      <c r="Y250" s="56">
        <f>IF(OR(VLOOKUP(W250,'Charged Moves'!B$2:C$96,2,FALSE)=H250,VLOOKUP(W250,'Charged Moves'!B$2:C$96,2,FALSE)=I250),1,0)</f>
        <v>0</v>
      </c>
      <c r="Z250" s="56">
        <f>VLOOKUP(W250,'Charged Moves'!B$2:I$96,8,FALSE)*100</f>
        <v>50</v>
      </c>
      <c r="AA250" s="56">
        <f>VLOOKUP(W250,'Charged Moves'!B$2:I$96,6,FALSE)</f>
        <v>3100</v>
      </c>
      <c r="AB250" s="56">
        <f>VLOOKUP(W250,'Charged Moves'!B$2:J$96,9,FALSE)</f>
        <v>100</v>
      </c>
      <c r="AC250" s="56" t="s">
        <v>1119</v>
      </c>
      <c r="AD250" s="56" t="s">
        <v>1120</v>
      </c>
      <c r="AE250" s="56" t="s">
        <v>797</v>
      </c>
      <c r="AF250" t="s">
        <v>1121</v>
      </c>
      <c r="AG250" t="s">
        <v>1122</v>
      </c>
    </row>
    <row r="251" spans="1:33" ht="14.25" customHeight="1" x14ac:dyDescent="0.15">
      <c r="A251" s="30">
        <v>278</v>
      </c>
      <c r="B251" s="30">
        <v>6</v>
      </c>
      <c r="C251" s="32">
        <v>0.59854545454545449</v>
      </c>
      <c r="D251" s="30">
        <v>3</v>
      </c>
      <c r="E251" s="34">
        <v>0.82296650717703346</v>
      </c>
      <c r="F251" s="41">
        <f>VLOOKUP(G251,'Species Data'!A$2:E$152,2,FALSE)</f>
        <v>49</v>
      </c>
      <c r="G251" s="41" t="s">
        <v>100</v>
      </c>
      <c r="H251" s="787" t="s">
        <v>241</v>
      </c>
      <c r="I251" s="362" t="s">
        <v>262</v>
      </c>
      <c r="J251" s="41">
        <f>VLOOKUP(G251,'Species Data'!A$2:E$152,3,FALSE)</f>
        <v>140</v>
      </c>
      <c r="K251" s="46">
        <f>VLOOKUP(G251,'Species Data'!A$2:E$152,4,FALSE)</f>
        <v>172</v>
      </c>
      <c r="L251" s="46">
        <f>VLOOKUP(G251,'Species Data'!A$2:E$152,5,FALSE)</f>
        <v>154</v>
      </c>
      <c r="M251" s="49">
        <f t="shared" si="0"/>
        <v>21560</v>
      </c>
      <c r="N251" s="51">
        <f t="shared" si="1"/>
        <v>0</v>
      </c>
      <c r="O251" s="51">
        <f t="shared" si="2"/>
        <v>0</v>
      </c>
      <c r="P251" s="40">
        <f t="shared" si="3"/>
        <v>2391866400</v>
      </c>
      <c r="Q251" s="40" t="s">
        <v>62</v>
      </c>
      <c r="R251" s="56">
        <f>VLOOKUP(Q251,'Basic Moves'!B$2:H$43,3,FALSE)</f>
        <v>15</v>
      </c>
      <c r="S251" s="56">
        <f>IF(OR(VLOOKUP(Q251,'Basic Moves'!B$2:C$43,2,FALSE)=H251,VLOOKUP(Q251,'Basic Moves'!B$2:C$43,2,FALSE)=I251),1,0)</f>
        <v>0</v>
      </c>
      <c r="T251" s="56">
        <f>VLOOKUP(Q251,'Basic Moves'!B$2:H$43,5,FALSE)</f>
        <v>1510</v>
      </c>
      <c r="U251" s="56">
        <f>VLOOKUP(Q251,'Basic Moves'!B$2:H$43,7,FALSE)</f>
        <v>14</v>
      </c>
      <c r="V251" s="53" t="s">
        <v>715</v>
      </c>
      <c r="W251" s="40" t="s">
        <v>299</v>
      </c>
      <c r="X251" s="56">
        <f>VLOOKUP(W251,'Charged Moves'!B$2:I$96,3,FALSE)</f>
        <v>25</v>
      </c>
      <c r="Y251" s="56">
        <f>IF(OR(VLOOKUP(W251,'Charged Moves'!B$2:C$96,2,FALSE)=H251,VLOOKUP(W251,'Charged Moves'!B$2:C$96,2,FALSE)=I251),1,0)</f>
        <v>1</v>
      </c>
      <c r="Z251" s="56">
        <f>VLOOKUP(W251,'Charged Moves'!B$2:I$96,8,FALSE)*100</f>
        <v>5</v>
      </c>
      <c r="AA251" s="56">
        <f>VLOOKUP(W251,'Charged Moves'!B$2:I$96,6,FALSE)</f>
        <v>2400</v>
      </c>
      <c r="AB251" s="56">
        <f>VLOOKUP(W251,'Charged Moves'!B$2:J$96,9,FALSE)</f>
        <v>20</v>
      </c>
      <c r="AC251" s="56" t="s">
        <v>1123</v>
      </c>
      <c r="AD251" s="56" t="s">
        <v>1124</v>
      </c>
      <c r="AE251" s="56" t="s">
        <v>1125</v>
      </c>
      <c r="AF251" t="s">
        <v>1126</v>
      </c>
      <c r="AG251" t="s">
        <v>812</v>
      </c>
    </row>
    <row r="252" spans="1:33" ht="14.25" customHeight="1" x14ac:dyDescent="0.15">
      <c r="A252" s="30">
        <v>503</v>
      </c>
      <c r="B252" s="30">
        <v>2</v>
      </c>
      <c r="C252" s="32">
        <v>0.97407407407407409</v>
      </c>
      <c r="D252" s="30">
        <v>1</v>
      </c>
      <c r="E252" s="34">
        <v>1</v>
      </c>
      <c r="F252" s="41">
        <f>VLOOKUP(G252,'Species Data'!A$2:E$152,2,FALSE)</f>
        <v>85</v>
      </c>
      <c r="G252" s="41" t="s">
        <v>146</v>
      </c>
      <c r="H252" s="170" t="s">
        <v>257</v>
      </c>
      <c r="I252" s="104" t="s">
        <v>227</v>
      </c>
      <c r="J252" s="41">
        <f>VLOOKUP(G252,'Species Data'!A$2:E$152,3,FALSE)</f>
        <v>120</v>
      </c>
      <c r="K252" s="46">
        <f>VLOOKUP(G252,'Species Data'!A$2:E$152,4,FALSE)</f>
        <v>182</v>
      </c>
      <c r="L252" s="46">
        <f>VLOOKUP(G252,'Species Data'!A$2:E$152,5,FALSE)</f>
        <v>150</v>
      </c>
      <c r="M252" s="49">
        <f t="shared" si="0"/>
        <v>18000</v>
      </c>
      <c r="N252" s="51">
        <f t="shared" si="1"/>
        <v>0</v>
      </c>
      <c r="O252" s="51">
        <f t="shared" si="2"/>
        <v>0</v>
      </c>
      <c r="P252" s="40">
        <f t="shared" si="3"/>
        <v>2391480000</v>
      </c>
      <c r="Q252" s="40" t="s">
        <v>139</v>
      </c>
      <c r="R252" s="56">
        <f>VLOOKUP(Q252,'Basic Moves'!B$2:H$43,3,FALSE)</f>
        <v>15</v>
      </c>
      <c r="S252" s="56">
        <f>IF(OR(VLOOKUP(Q252,'Basic Moves'!B$2:C$43,2,FALSE)=H252,VLOOKUP(Q252,'Basic Moves'!B$2:C$43,2,FALSE)=I252),1,0)</f>
        <v>0</v>
      </c>
      <c r="T252" s="56">
        <f>VLOOKUP(Q252,'Basic Moves'!B$2:H$43,5,FALSE)</f>
        <v>1330</v>
      </c>
      <c r="U252" s="56">
        <f>VLOOKUP(Q252,'Basic Moves'!B$2:H$43,7,FALSE)</f>
        <v>12</v>
      </c>
      <c r="V252" s="53" t="s">
        <v>376</v>
      </c>
      <c r="W252" s="40" t="s">
        <v>294</v>
      </c>
      <c r="X252" s="56">
        <f>VLOOKUP(W252,'Charged Moves'!B$2:I$96,3,FALSE)</f>
        <v>40</v>
      </c>
      <c r="Y252" s="56">
        <f>IF(OR(VLOOKUP(W252,'Charged Moves'!B$2:C$96,2,FALSE)=H252,VLOOKUP(W252,'Charged Moves'!B$2:C$96,2,FALSE)=I252),1,0)</f>
        <v>1</v>
      </c>
      <c r="Z252" s="56">
        <f>VLOOKUP(W252,'Charged Moves'!B$2:I$96,8,FALSE)*100</f>
        <v>5</v>
      </c>
      <c r="AA252" s="56">
        <f>VLOOKUP(W252,'Charged Moves'!B$2:I$96,6,FALSE)</f>
        <v>2700</v>
      </c>
      <c r="AB252" s="56">
        <f>VLOOKUP(W252,'Charged Moves'!B$2:J$96,9,FALSE)</f>
        <v>33</v>
      </c>
      <c r="AC252" s="56" t="s">
        <v>943</v>
      </c>
      <c r="AD252" s="56" t="s">
        <v>1127</v>
      </c>
      <c r="AE252" s="56" t="s">
        <v>1128</v>
      </c>
      <c r="AF252" t="s">
        <v>1129</v>
      </c>
      <c r="AG252" t="s">
        <v>1130</v>
      </c>
    </row>
    <row r="253" spans="1:33" ht="14.25" customHeight="1" x14ac:dyDescent="0.15">
      <c r="A253" s="30">
        <v>696</v>
      </c>
      <c r="B253" s="30">
        <v>5</v>
      </c>
      <c r="C253" s="32">
        <v>0.8675373134328358</v>
      </c>
      <c r="D253" s="30">
        <v>4</v>
      </c>
      <c r="E253" s="34">
        <v>0.63829787234042556</v>
      </c>
      <c r="F253" s="41">
        <f>VLOOKUP(G253,'Species Data'!A$2:E$152,2,FALSE)</f>
        <v>115</v>
      </c>
      <c r="G253" s="41" t="s">
        <v>188</v>
      </c>
      <c r="H253" s="170" t="s">
        <v>257</v>
      </c>
      <c r="I253" s="172"/>
      <c r="J253" s="41">
        <f>VLOOKUP(G253,'Species Data'!A$2:E$152,3,FALSE)</f>
        <v>210</v>
      </c>
      <c r="K253" s="46">
        <f>VLOOKUP(G253,'Species Data'!A$2:E$152,4,FALSE)</f>
        <v>142</v>
      </c>
      <c r="L253" s="46">
        <f>VLOOKUP(G253,'Species Data'!A$2:E$152,5,FALSE)</f>
        <v>178</v>
      </c>
      <c r="M253" s="49">
        <f t="shared" si="0"/>
        <v>37380</v>
      </c>
      <c r="N253" s="51">
        <f t="shared" si="1"/>
        <v>0</v>
      </c>
      <c r="O253" s="51">
        <f t="shared" si="2"/>
        <v>0</v>
      </c>
      <c r="P253" s="40">
        <f t="shared" si="3"/>
        <v>2388582000</v>
      </c>
      <c r="Q253" s="40" t="s">
        <v>246</v>
      </c>
      <c r="R253" s="56">
        <f>VLOOKUP(Q253,'Basic Moves'!B$2:H$43,3,FALSE)</f>
        <v>5</v>
      </c>
      <c r="S253" s="56">
        <f>IF(OR(VLOOKUP(Q253,'Basic Moves'!B$2:C$43,2,FALSE)=H253,VLOOKUP(Q253,'Basic Moves'!B$2:C$43,2,FALSE)=I253),1,0)</f>
        <v>0</v>
      </c>
      <c r="T253" s="56">
        <f>VLOOKUP(Q253,'Basic Moves'!B$2:H$43,5,FALSE)</f>
        <v>600</v>
      </c>
      <c r="U253" s="56">
        <f>VLOOKUP(Q253,'Basic Moves'!B$2:H$43,7,FALSE)</f>
        <v>7</v>
      </c>
      <c r="V253" s="53" t="s">
        <v>846</v>
      </c>
      <c r="W253" s="40" t="s">
        <v>345</v>
      </c>
      <c r="X253" s="56">
        <f>VLOOKUP(W253,'Charged Moves'!B$2:I$96,3,FALSE)</f>
        <v>30</v>
      </c>
      <c r="Y253" s="56">
        <f>IF(OR(VLOOKUP(W253,'Charged Moves'!B$2:C$96,2,FALSE)=H253,VLOOKUP(W253,'Charged Moves'!B$2:C$96,2,FALSE)=I253),1,0)</f>
        <v>1</v>
      </c>
      <c r="Z253" s="56">
        <f>VLOOKUP(W253,'Charged Moves'!B$2:I$96,8,FALSE)*100</f>
        <v>5</v>
      </c>
      <c r="AA253" s="56">
        <f>VLOOKUP(W253,'Charged Moves'!B$2:I$96,6,FALSE)</f>
        <v>2100</v>
      </c>
      <c r="AB253" s="56">
        <f>VLOOKUP(W253,'Charged Moves'!B$2:J$96,9,FALSE)</f>
        <v>25</v>
      </c>
      <c r="AC253" s="56" t="s">
        <v>1131</v>
      </c>
      <c r="AD253" s="56" t="s">
        <v>1132</v>
      </c>
      <c r="AE253" s="56" t="s">
        <v>1133</v>
      </c>
      <c r="AF253" t="s">
        <v>1134</v>
      </c>
      <c r="AG253" t="s">
        <v>969</v>
      </c>
    </row>
    <row r="254" spans="1:33" ht="14.25" customHeight="1" x14ac:dyDescent="0.15">
      <c r="A254" s="30">
        <v>832</v>
      </c>
      <c r="B254" s="30">
        <v>9</v>
      </c>
      <c r="C254" s="32">
        <v>0.57689243027888448</v>
      </c>
      <c r="D254" s="30">
        <v>8</v>
      </c>
      <c r="E254" s="34">
        <v>0.55250737463126842</v>
      </c>
      <c r="F254" s="41">
        <f>VLOOKUP(G254,'Species Data'!A$2:E$152,2,FALSE)</f>
        <v>139</v>
      </c>
      <c r="G254" s="41" t="s">
        <v>214</v>
      </c>
      <c r="H254" s="662" t="s">
        <v>264</v>
      </c>
      <c r="I254" s="91" t="s">
        <v>210</v>
      </c>
      <c r="J254" s="41">
        <f>VLOOKUP(G254,'Species Data'!A$2:E$152,3,FALSE)</f>
        <v>140</v>
      </c>
      <c r="K254" s="46">
        <f>VLOOKUP(G254,'Species Data'!A$2:E$152,4,FALSE)</f>
        <v>180</v>
      </c>
      <c r="L254" s="46">
        <f>VLOOKUP(G254,'Species Data'!A$2:E$152,5,FALSE)</f>
        <v>202</v>
      </c>
      <c r="M254" s="49">
        <f t="shared" si="0"/>
        <v>28280</v>
      </c>
      <c r="N254" s="51">
        <f t="shared" si="1"/>
        <v>0</v>
      </c>
      <c r="O254" s="51">
        <f t="shared" si="2"/>
        <v>0</v>
      </c>
      <c r="P254" s="40">
        <f t="shared" si="3"/>
        <v>2383579800</v>
      </c>
      <c r="Q254" s="107" t="s">
        <v>254</v>
      </c>
      <c r="R254" s="56">
        <f>VLOOKUP(Q254,'Basic Moves'!B$2:H$43,3,FALSE)</f>
        <v>6</v>
      </c>
      <c r="S254" s="56">
        <f>IF(OR(VLOOKUP(Q254,'Basic Moves'!B$2:C$43,2,FALSE)=H254,VLOOKUP(Q254,'Basic Moves'!B$2:C$43,2,FALSE)=I254),1,0)</f>
        <v>0</v>
      </c>
      <c r="T254" s="56">
        <f>VLOOKUP(Q254,'Basic Moves'!B$2:H$43,5,FALSE)</f>
        <v>550</v>
      </c>
      <c r="U254" s="56">
        <f>VLOOKUP(Q254,'Basic Moves'!B$2:H$43,7,FALSE)</f>
        <v>7</v>
      </c>
      <c r="V254" s="53" t="s">
        <v>955</v>
      </c>
      <c r="W254" s="40" t="s">
        <v>307</v>
      </c>
      <c r="X254" s="56">
        <f>VLOOKUP(W254,'Charged Moves'!B$2:I$96,3,FALSE)</f>
        <v>35</v>
      </c>
      <c r="Y254" s="56">
        <f>IF(OR(VLOOKUP(W254,'Charged Moves'!B$2:C$96,2,FALSE)=H254,VLOOKUP(W254,'Charged Moves'!B$2:C$96,2,FALSE)=I254),1,0)</f>
        <v>1</v>
      </c>
      <c r="Z254" s="56">
        <f>VLOOKUP(W254,'Charged Moves'!B$2:I$96,8,FALSE)*100</f>
        <v>5</v>
      </c>
      <c r="AA254" s="56">
        <f>VLOOKUP(W254,'Charged Moves'!B$2:I$96,6,FALSE)</f>
        <v>3600</v>
      </c>
      <c r="AB254" s="56">
        <f>VLOOKUP(W254,'Charged Moves'!B$2:J$96,9,FALSE)</f>
        <v>25</v>
      </c>
      <c r="AC254" s="56" t="s">
        <v>1135</v>
      </c>
      <c r="AD254" s="56" t="s">
        <v>978</v>
      </c>
      <c r="AE254" s="56" t="s">
        <v>1136</v>
      </c>
      <c r="AF254" t="s">
        <v>980</v>
      </c>
      <c r="AG254" t="s">
        <v>1137</v>
      </c>
    </row>
    <row r="255" spans="1:33" ht="14.25" customHeight="1" x14ac:dyDescent="0.15">
      <c r="A255" s="30">
        <v>716</v>
      </c>
      <c r="B255" s="30">
        <v>5</v>
      </c>
      <c r="C255" s="32">
        <v>0.75714285714285712</v>
      </c>
      <c r="D255" s="30">
        <v>2</v>
      </c>
      <c r="E255" s="34">
        <v>0.86261980830670926</v>
      </c>
      <c r="F255" s="41">
        <f>VLOOKUP(G255,'Species Data'!A$2:E$152,2,FALSE)</f>
        <v>119</v>
      </c>
      <c r="G255" s="41" t="s">
        <v>192</v>
      </c>
      <c r="H255" s="91" t="s">
        <v>210</v>
      </c>
      <c r="I255" s="657"/>
      <c r="J255" s="41">
        <f>VLOOKUP(G255,'Species Data'!A$2:E$152,3,FALSE)</f>
        <v>160</v>
      </c>
      <c r="K255" s="46">
        <f>VLOOKUP(G255,'Species Data'!A$2:E$152,4,FALSE)</f>
        <v>172</v>
      </c>
      <c r="L255" s="46">
        <f>VLOOKUP(G255,'Species Data'!A$2:E$152,5,FALSE)</f>
        <v>160</v>
      </c>
      <c r="M255" s="49">
        <f t="shared" si="0"/>
        <v>25600</v>
      </c>
      <c r="N255" s="51">
        <f t="shared" si="1"/>
        <v>0</v>
      </c>
      <c r="O255" s="51">
        <f t="shared" si="2"/>
        <v>0</v>
      </c>
      <c r="P255" s="40">
        <f t="shared" si="3"/>
        <v>2377728000</v>
      </c>
      <c r="Q255" s="40" t="s">
        <v>250</v>
      </c>
      <c r="R255" s="56">
        <f>VLOOKUP(Q255,'Basic Moves'!B$2:H$43,3,FALSE)</f>
        <v>10</v>
      </c>
      <c r="S255" s="56">
        <f>IF(OR(VLOOKUP(Q255,'Basic Moves'!B$2:C$43,2,FALSE)=H255,VLOOKUP(Q255,'Basic Moves'!B$2:C$43,2,FALSE)=I255),1,0)</f>
        <v>0</v>
      </c>
      <c r="T255" s="56">
        <f>VLOOKUP(Q255,'Basic Moves'!B$2:H$43,5,FALSE)</f>
        <v>1150</v>
      </c>
      <c r="U255" s="56">
        <f>VLOOKUP(Q255,'Basic Moves'!B$2:H$43,7,FALSE)</f>
        <v>10</v>
      </c>
      <c r="V255" s="53" t="s">
        <v>1138</v>
      </c>
      <c r="W255" s="40" t="s">
        <v>296</v>
      </c>
      <c r="X255" s="56">
        <f>VLOOKUP(W255,'Charged Moves'!B$2:I$96,3,FALSE)</f>
        <v>50</v>
      </c>
      <c r="Y255" s="56">
        <f>IF(OR(VLOOKUP(W255,'Charged Moves'!B$2:C$96,2,FALSE)=H255,VLOOKUP(W255,'Charged Moves'!B$2:C$96,2,FALSE)=I255),1,0)</f>
        <v>0</v>
      </c>
      <c r="Z255" s="56">
        <f>VLOOKUP(W255,'Charged Moves'!B$2:I$96,8,FALSE)*100</f>
        <v>25</v>
      </c>
      <c r="AA255" s="56">
        <f>VLOOKUP(W255,'Charged Moves'!B$2:I$96,6,FALSE)</f>
        <v>3400</v>
      </c>
      <c r="AB255" s="56">
        <f>VLOOKUP(W255,'Charged Moves'!B$2:J$96,9,FALSE)</f>
        <v>33</v>
      </c>
      <c r="AC255" s="56" t="s">
        <v>1139</v>
      </c>
      <c r="AD255" s="56" t="s">
        <v>1140</v>
      </c>
      <c r="AE255" s="56" t="s">
        <v>1141</v>
      </c>
      <c r="AF255" t="s">
        <v>1142</v>
      </c>
      <c r="AG255" t="s">
        <v>1143</v>
      </c>
    </row>
    <row r="256" spans="1:33" ht="14.25" customHeight="1" x14ac:dyDescent="0.15">
      <c r="A256" s="30">
        <v>739</v>
      </c>
      <c r="B256" s="30">
        <v>2</v>
      </c>
      <c r="C256" s="32">
        <v>0.9375830013280213</v>
      </c>
      <c r="D256" s="30">
        <v>6</v>
      </c>
      <c r="E256" s="34">
        <v>0.80823484559664505</v>
      </c>
      <c r="F256" s="41">
        <f>VLOOKUP(G256,'Species Data'!A$2:E$152,2,FALSE)</f>
        <v>121</v>
      </c>
      <c r="G256" s="41" t="s">
        <v>149</v>
      </c>
      <c r="H256" s="91" t="s">
        <v>210</v>
      </c>
      <c r="I256" s="42" t="s">
        <v>56</v>
      </c>
      <c r="J256" s="41">
        <f>VLOOKUP(G256,'Species Data'!A$2:E$152,3,FALSE)</f>
        <v>120</v>
      </c>
      <c r="K256" s="46">
        <f>VLOOKUP(G256,'Species Data'!A$2:E$152,4,FALSE)</f>
        <v>194</v>
      </c>
      <c r="L256" s="46">
        <f>VLOOKUP(G256,'Species Data'!A$2:E$152,5,FALSE)</f>
        <v>192</v>
      </c>
      <c r="M256" s="49">
        <f t="shared" si="0"/>
        <v>23040</v>
      </c>
      <c r="N256" s="51">
        <f t="shared" si="1"/>
        <v>0</v>
      </c>
      <c r="O256" s="51">
        <f t="shared" si="2"/>
        <v>0</v>
      </c>
      <c r="P256" s="40">
        <f t="shared" si="3"/>
        <v>2368972800</v>
      </c>
      <c r="Q256" s="40" t="s">
        <v>142</v>
      </c>
      <c r="R256" s="56">
        <f>VLOOKUP(Q256,'Basic Moves'!B$2:H$43,3,FALSE)</f>
        <v>6</v>
      </c>
      <c r="S256" s="56">
        <f>IF(OR(VLOOKUP(Q256,'Basic Moves'!B$2:C$43,2,FALSE)=H256,VLOOKUP(Q256,'Basic Moves'!B$2:C$43,2,FALSE)=I256),1,0)</f>
        <v>1</v>
      </c>
      <c r="T256" s="56">
        <f>VLOOKUP(Q256,'Basic Moves'!B$2:H$43,5,FALSE)</f>
        <v>500</v>
      </c>
      <c r="U256" s="56">
        <f>VLOOKUP(Q256,'Basic Moves'!B$2:H$43,7,FALSE)</f>
        <v>7</v>
      </c>
      <c r="V256" s="53" t="s">
        <v>367</v>
      </c>
      <c r="W256" s="107" t="s">
        <v>56</v>
      </c>
      <c r="X256" s="56">
        <f>VLOOKUP(W256,'Charged Moves'!B$2:I$96,3,FALSE)</f>
        <v>55</v>
      </c>
      <c r="Y256" s="56">
        <f>IF(OR(VLOOKUP(W256,'Charged Moves'!B$2:C$96,2,FALSE)=H256,VLOOKUP(W256,'Charged Moves'!B$2:C$96,2,FALSE)=I256),1,0)</f>
        <v>1</v>
      </c>
      <c r="Z256" s="56">
        <f>VLOOKUP(W256,'Charged Moves'!B$2:I$96,8,FALSE)*100</f>
        <v>5</v>
      </c>
      <c r="AA256" s="56">
        <f>VLOOKUP(W256,'Charged Moves'!B$2:I$96,6,FALSE)</f>
        <v>2800</v>
      </c>
      <c r="AB256" s="56">
        <f>VLOOKUP(W256,'Charged Moves'!B$2:J$96,9,FALSE)</f>
        <v>50</v>
      </c>
      <c r="AC256" s="56" t="s">
        <v>761</v>
      </c>
      <c r="AD256" s="56" t="s">
        <v>762</v>
      </c>
      <c r="AE256" s="56" t="s">
        <v>763</v>
      </c>
      <c r="AF256" t="s">
        <v>764</v>
      </c>
      <c r="AG256" t="s">
        <v>765</v>
      </c>
    </row>
    <row r="257" spans="1:33" ht="14.25" customHeight="1" x14ac:dyDescent="0.15">
      <c r="A257" s="30">
        <v>806</v>
      </c>
      <c r="B257" s="30">
        <v>2</v>
      </c>
      <c r="C257" s="32">
        <v>0.98399999999999999</v>
      </c>
      <c r="D257" s="30">
        <v>1</v>
      </c>
      <c r="E257" s="34">
        <v>1</v>
      </c>
      <c r="F257" s="41">
        <f>VLOOKUP(G257,'Species Data'!A$2:E$152,2,FALSE)</f>
        <v>135</v>
      </c>
      <c r="G257" s="41" t="s">
        <v>211</v>
      </c>
      <c r="H257" s="558" t="s">
        <v>245</v>
      </c>
      <c r="I257" s="799"/>
      <c r="J257" s="41">
        <f>VLOOKUP(G257,'Species Data'!A$2:E$152,3,FALSE)</f>
        <v>130</v>
      </c>
      <c r="K257" s="46">
        <f>VLOOKUP(G257,'Species Data'!A$2:E$152,4,FALSE)</f>
        <v>192</v>
      </c>
      <c r="L257" s="46">
        <f>VLOOKUP(G257,'Species Data'!A$2:E$152,5,FALSE)</f>
        <v>174</v>
      </c>
      <c r="M257" s="49">
        <f t="shared" si="0"/>
        <v>22620</v>
      </c>
      <c r="N257" s="51">
        <f t="shared" si="1"/>
        <v>0</v>
      </c>
      <c r="O257" s="51">
        <f t="shared" si="2"/>
        <v>0</v>
      </c>
      <c r="P257" s="40">
        <f t="shared" si="3"/>
        <v>2361528000</v>
      </c>
      <c r="Q257" s="40" t="s">
        <v>153</v>
      </c>
      <c r="R257" s="56">
        <f>VLOOKUP(Q257,'Basic Moves'!B$2:H$43,3,FALSE)</f>
        <v>5</v>
      </c>
      <c r="S257" s="56">
        <f>IF(OR(VLOOKUP(Q257,'Basic Moves'!B$2:C$43,2,FALSE)=H257,VLOOKUP(Q257,'Basic Moves'!B$2:C$43,2,FALSE)=I257),1,0)</f>
        <v>1</v>
      </c>
      <c r="T257" s="56">
        <f>VLOOKUP(Q257,'Basic Moves'!B$2:H$43,5,FALSE)</f>
        <v>600</v>
      </c>
      <c r="U257" s="56">
        <f>VLOOKUP(Q257,'Basic Moves'!B$2:H$43,7,FALSE)</f>
        <v>8</v>
      </c>
      <c r="V257" s="53" t="s">
        <v>579</v>
      </c>
      <c r="W257" s="40" t="s">
        <v>182</v>
      </c>
      <c r="X257" s="56">
        <f>VLOOKUP(W257,'Charged Moves'!B$2:I$96,3,FALSE)</f>
        <v>55</v>
      </c>
      <c r="Y257" s="56">
        <f>IF(OR(VLOOKUP(W257,'Charged Moves'!B$2:C$96,2,FALSE)=H257,VLOOKUP(W257,'Charged Moves'!B$2:C$96,2,FALSE)=I257),1,0)</f>
        <v>1</v>
      </c>
      <c r="Z257" s="56">
        <f>VLOOKUP(W257,'Charged Moves'!B$2:I$96,8,FALSE)*100</f>
        <v>5</v>
      </c>
      <c r="AA257" s="56">
        <f>VLOOKUP(W257,'Charged Moves'!B$2:I$96,6,FALSE)</f>
        <v>2700</v>
      </c>
      <c r="AB257" s="56">
        <f>VLOOKUP(W257,'Charged Moves'!B$2:J$96,9,FALSE)</f>
        <v>50</v>
      </c>
      <c r="AC257" s="56" t="s">
        <v>580</v>
      </c>
      <c r="AD257" s="56" t="s">
        <v>581</v>
      </c>
      <c r="AE257" s="56" t="s">
        <v>582</v>
      </c>
      <c r="AF257" t="s">
        <v>583</v>
      </c>
      <c r="AG257" t="s">
        <v>584</v>
      </c>
    </row>
    <row r="258" spans="1:33" ht="14.25" customHeight="1" x14ac:dyDescent="0.15">
      <c r="A258" s="30">
        <v>548</v>
      </c>
      <c r="B258" s="30">
        <v>6</v>
      </c>
      <c r="C258" s="32">
        <v>0.75531914893617025</v>
      </c>
      <c r="D258" s="30">
        <v>3</v>
      </c>
      <c r="E258" s="34">
        <v>0.83050847457627119</v>
      </c>
      <c r="F258" s="41">
        <f>VLOOKUP(G258,'Species Data'!A$2:E$152,2,FALSE)</f>
        <v>91</v>
      </c>
      <c r="G258" s="41" t="s">
        <v>158</v>
      </c>
      <c r="H258" s="91" t="s">
        <v>210</v>
      </c>
      <c r="I258" s="92" t="s">
        <v>216</v>
      </c>
      <c r="J258" s="41">
        <f>VLOOKUP(G258,'Species Data'!A$2:E$152,3,FALSE)</f>
        <v>100</v>
      </c>
      <c r="K258" s="46">
        <f>VLOOKUP(G258,'Species Data'!A$2:E$152,4,FALSE)</f>
        <v>196</v>
      </c>
      <c r="L258" s="46">
        <f>VLOOKUP(G258,'Species Data'!A$2:E$152,5,FALSE)</f>
        <v>196</v>
      </c>
      <c r="M258" s="49">
        <f t="shared" si="0"/>
        <v>19600</v>
      </c>
      <c r="N258" s="51">
        <f t="shared" si="1"/>
        <v>0</v>
      </c>
      <c r="O258" s="51">
        <f t="shared" si="2"/>
        <v>0</v>
      </c>
      <c r="P258" s="40">
        <f t="shared" si="3"/>
        <v>2352980000</v>
      </c>
      <c r="Q258" s="40" t="s">
        <v>222</v>
      </c>
      <c r="R258" s="56">
        <f>VLOOKUP(Q258,'Basic Moves'!B$2:H$43,3,FALSE)</f>
        <v>15</v>
      </c>
      <c r="S258" s="56">
        <f>IF(OR(VLOOKUP(Q258,'Basic Moves'!B$2:C$43,2,FALSE)=H258,VLOOKUP(Q258,'Basic Moves'!B$2:C$43,2,FALSE)=I258),1,0)</f>
        <v>1</v>
      </c>
      <c r="T258" s="56">
        <f>VLOOKUP(Q258,'Basic Moves'!B$2:H$43,5,FALSE)</f>
        <v>1400</v>
      </c>
      <c r="U258" s="56">
        <f>VLOOKUP(Q258,'Basic Moves'!B$2:H$43,7,FALSE)</f>
        <v>12</v>
      </c>
      <c r="V258" s="53" t="s">
        <v>370</v>
      </c>
      <c r="W258" s="40" t="s">
        <v>337</v>
      </c>
      <c r="X258" s="56">
        <f>VLOOKUP(W258,'Charged Moves'!B$2:I$96,3,FALSE)</f>
        <v>25</v>
      </c>
      <c r="Y258" s="56">
        <f>IF(OR(VLOOKUP(W258,'Charged Moves'!B$2:C$96,2,FALSE)=H258,VLOOKUP(W258,'Charged Moves'!B$2:C$96,2,FALSE)=I258),1,0)</f>
        <v>1</v>
      </c>
      <c r="Z258" s="56">
        <f>VLOOKUP(W258,'Charged Moves'!B$2:I$96,8,FALSE)*100</f>
        <v>5</v>
      </c>
      <c r="AA258" s="56">
        <f>VLOOKUP(W258,'Charged Moves'!B$2:I$96,6,FALSE)</f>
        <v>3800</v>
      </c>
      <c r="AB258" s="56">
        <f>VLOOKUP(W258,'Charged Moves'!B$2:J$96,9,FALSE)</f>
        <v>20</v>
      </c>
      <c r="AC258" s="56" t="s">
        <v>688</v>
      </c>
      <c r="AD258" s="56" t="s">
        <v>842</v>
      </c>
      <c r="AE258" s="56" t="s">
        <v>843</v>
      </c>
      <c r="AF258" t="s">
        <v>844</v>
      </c>
      <c r="AG258" t="s">
        <v>501</v>
      </c>
    </row>
    <row r="259" spans="1:33" ht="14.25" customHeight="1" x14ac:dyDescent="0.15">
      <c r="A259" s="30">
        <v>653</v>
      </c>
      <c r="B259" s="30">
        <v>2</v>
      </c>
      <c r="C259" s="32">
        <v>0.94774774774774773</v>
      </c>
      <c r="D259" s="30">
        <v>1</v>
      </c>
      <c r="E259" s="34">
        <v>1</v>
      </c>
      <c r="F259" s="41">
        <f>VLOOKUP(G259,'Species Data'!A$2:E$152,2,FALSE)</f>
        <v>108</v>
      </c>
      <c r="G259" s="41" t="s">
        <v>179</v>
      </c>
      <c r="H259" s="170" t="s">
        <v>257</v>
      </c>
      <c r="I259" s="172"/>
      <c r="J259" s="41">
        <f>VLOOKUP(G259,'Species Data'!A$2:E$152,3,FALSE)</f>
        <v>180</v>
      </c>
      <c r="K259" s="46">
        <f>VLOOKUP(G259,'Species Data'!A$2:E$152,4,FALSE)</f>
        <v>126</v>
      </c>
      <c r="L259" s="46">
        <f>VLOOKUP(G259,'Species Data'!A$2:E$152,5,FALSE)</f>
        <v>160</v>
      </c>
      <c r="M259" s="49">
        <f t="shared" si="0"/>
        <v>28800</v>
      </c>
      <c r="N259" s="51">
        <f t="shared" si="1"/>
        <v>0</v>
      </c>
      <c r="O259" s="51">
        <f t="shared" si="2"/>
        <v>0</v>
      </c>
      <c r="P259" s="40">
        <f t="shared" si="3"/>
        <v>2351462400</v>
      </c>
      <c r="Q259" s="40" t="s">
        <v>94</v>
      </c>
      <c r="R259" s="56">
        <f>VLOOKUP(Q259,'Basic Moves'!B$2:H$43,3,FALSE)</f>
        <v>12</v>
      </c>
      <c r="S259" s="56">
        <f>IF(OR(VLOOKUP(Q259,'Basic Moves'!B$2:C$43,2,FALSE)=H259,VLOOKUP(Q259,'Basic Moves'!B$2:C$43,2,FALSE)=I259),1,0)</f>
        <v>0</v>
      </c>
      <c r="T259" s="56">
        <f>VLOOKUP(Q259,'Basic Moves'!B$2:H$43,5,FALSE)</f>
        <v>1050</v>
      </c>
      <c r="U259" s="56">
        <f>VLOOKUP(Q259,'Basic Moves'!B$2:H$43,7,FALSE)</f>
        <v>9</v>
      </c>
      <c r="V259" s="53" t="s">
        <v>404</v>
      </c>
      <c r="W259" s="40" t="s">
        <v>54</v>
      </c>
      <c r="X259" s="56">
        <f>VLOOKUP(W259,'Charged Moves'!B$2:I$96,3,FALSE)</f>
        <v>120</v>
      </c>
      <c r="Y259" s="56">
        <f>IF(OR(VLOOKUP(W259,'Charged Moves'!B$2:C$96,2,FALSE)=H259,VLOOKUP(W259,'Charged Moves'!B$2:C$96,2,FALSE)=I259),1,0)</f>
        <v>1</v>
      </c>
      <c r="Z259" s="56">
        <f>VLOOKUP(W259,'Charged Moves'!B$2:I$96,8,FALSE)*100</f>
        <v>5</v>
      </c>
      <c r="AA259" s="56">
        <f>VLOOKUP(W259,'Charged Moves'!B$2:I$96,6,FALSE)</f>
        <v>5000</v>
      </c>
      <c r="AB259" s="56">
        <f>VLOOKUP(W259,'Charged Moves'!B$2:J$96,9,FALSE)</f>
        <v>100</v>
      </c>
      <c r="AC259" s="56" t="s">
        <v>405</v>
      </c>
      <c r="AD259" s="56" t="s">
        <v>406</v>
      </c>
      <c r="AE259" s="56" t="s">
        <v>407</v>
      </c>
      <c r="AF259" t="s">
        <v>408</v>
      </c>
      <c r="AG259" t="s">
        <v>409</v>
      </c>
    </row>
    <row r="260" spans="1:33" ht="14.25" customHeight="1" x14ac:dyDescent="0.15">
      <c r="A260" s="30">
        <v>7</v>
      </c>
      <c r="B260" s="30">
        <v>5</v>
      </c>
      <c r="C260" s="32">
        <v>0.86671270718232041</v>
      </c>
      <c r="D260" s="30">
        <v>1</v>
      </c>
      <c r="E260" s="34">
        <v>1</v>
      </c>
      <c r="F260" s="41">
        <f>VLOOKUP(G260,'Species Data'!A$2:E$152,2,FALSE)</f>
        <v>2</v>
      </c>
      <c r="G260" s="41" t="s">
        <v>34</v>
      </c>
      <c r="H260" s="252" t="s">
        <v>253</v>
      </c>
      <c r="I260" s="362" t="s">
        <v>262</v>
      </c>
      <c r="J260" s="41">
        <f>VLOOKUP(G260,'Species Data'!A$2:E$152,3,FALSE)</f>
        <v>120</v>
      </c>
      <c r="K260" s="46">
        <f>VLOOKUP(G260,'Species Data'!A$2:E$152,4,FALSE)</f>
        <v>156</v>
      </c>
      <c r="L260" s="46">
        <f>VLOOKUP(G260,'Species Data'!A$2:E$152,5,FALSE)</f>
        <v>158</v>
      </c>
      <c r="M260" s="49">
        <f t="shared" si="0"/>
        <v>18960</v>
      </c>
      <c r="N260" s="51">
        <f t="shared" si="1"/>
        <v>0</v>
      </c>
      <c r="O260" s="51">
        <f t="shared" si="2"/>
        <v>0</v>
      </c>
      <c r="P260" s="40">
        <f t="shared" si="3"/>
        <v>2347722000</v>
      </c>
      <c r="Q260" s="40" t="s">
        <v>137</v>
      </c>
      <c r="R260" s="56">
        <f>VLOOKUP(Q260,'Basic Moves'!B$2:H$43,3,FALSE)</f>
        <v>15</v>
      </c>
      <c r="S260" s="56">
        <f>IF(OR(VLOOKUP(Q260,'Basic Moves'!B$2:C$43,2,FALSE)=H260,VLOOKUP(Q260,'Basic Moves'!B$2:C$43,2,FALSE)=I260),1,0)</f>
        <v>1</v>
      </c>
      <c r="T260" s="56">
        <f>VLOOKUP(Q260,'Basic Moves'!B$2:H$43,5,FALSE)</f>
        <v>1450</v>
      </c>
      <c r="U260" s="56">
        <f>VLOOKUP(Q260,'Basic Moves'!B$2:H$43,7,FALSE)</f>
        <v>12</v>
      </c>
      <c r="V260" s="53" t="s">
        <v>493</v>
      </c>
      <c r="W260" s="40" t="s">
        <v>208</v>
      </c>
      <c r="X260" s="56">
        <f>VLOOKUP(W260,'Charged Moves'!B$2:I$96,3,FALSE)</f>
        <v>55</v>
      </c>
      <c r="Y260" s="56">
        <f>IF(OR(VLOOKUP(W260,'Charged Moves'!B$2:C$96,2,FALSE)=H260,VLOOKUP(W260,'Charged Moves'!B$2:C$96,2,FALSE)=I260),1,0)</f>
        <v>1</v>
      </c>
      <c r="Z260" s="56">
        <f>VLOOKUP(W260,'Charged Moves'!B$2:I$96,8,FALSE)*100</f>
        <v>5</v>
      </c>
      <c r="AA260" s="56">
        <f>VLOOKUP(W260,'Charged Moves'!B$2:I$96,6,FALSE)</f>
        <v>2600</v>
      </c>
      <c r="AB260" s="56">
        <f>VLOOKUP(W260,'Charged Moves'!B$2:J$96,9,FALSE)</f>
        <v>50</v>
      </c>
      <c r="AC260" s="56" t="s">
        <v>511</v>
      </c>
      <c r="AD260" s="56" t="s">
        <v>512</v>
      </c>
      <c r="AE260" s="56" t="s">
        <v>513</v>
      </c>
      <c r="AF260" t="s">
        <v>514</v>
      </c>
      <c r="AG260" t="s">
        <v>454</v>
      </c>
    </row>
    <row r="261" spans="1:33" ht="14.25" customHeight="1" x14ac:dyDescent="0.15">
      <c r="A261" s="30">
        <v>568</v>
      </c>
      <c r="B261" s="30">
        <v>5</v>
      </c>
      <c r="C261" s="32">
        <v>0.84677419354838712</v>
      </c>
      <c r="D261" s="30">
        <v>3</v>
      </c>
      <c r="E261" s="34">
        <v>0.88309352517985606</v>
      </c>
      <c r="F261" s="41">
        <f>VLOOKUP(G261,'Species Data'!A$2:E$152,2,FALSE)</f>
        <v>94</v>
      </c>
      <c r="G261" s="41" t="s">
        <v>164</v>
      </c>
      <c r="H261" s="793" t="s">
        <v>252</v>
      </c>
      <c r="I261" s="362" t="s">
        <v>262</v>
      </c>
      <c r="J261" s="41">
        <f>VLOOKUP(G261,'Species Data'!A$2:E$152,3,FALSE)</f>
        <v>120</v>
      </c>
      <c r="K261" s="46">
        <f>VLOOKUP(G261,'Species Data'!A$2:E$152,4,FALSE)</f>
        <v>204</v>
      </c>
      <c r="L261" s="46">
        <f>VLOOKUP(G261,'Species Data'!A$2:E$152,5,FALSE)</f>
        <v>156</v>
      </c>
      <c r="M261" s="49">
        <f t="shared" si="0"/>
        <v>18720</v>
      </c>
      <c r="N261" s="51">
        <f t="shared" si="1"/>
        <v>0</v>
      </c>
      <c r="O261" s="51">
        <f t="shared" si="2"/>
        <v>0</v>
      </c>
      <c r="P261" s="40">
        <f t="shared" si="3"/>
        <v>2343837600</v>
      </c>
      <c r="Q261" s="40" t="s">
        <v>223</v>
      </c>
      <c r="R261" s="56">
        <f>VLOOKUP(Q261,'Basic Moves'!B$2:H$43,3,FALSE)</f>
        <v>11</v>
      </c>
      <c r="S261" s="56">
        <f>IF(OR(VLOOKUP(Q261,'Basic Moves'!B$2:C$43,2,FALSE)=H261,VLOOKUP(Q261,'Basic Moves'!B$2:C$43,2,FALSE)=I261),1,0)</f>
        <v>1</v>
      </c>
      <c r="T261" s="56">
        <f>VLOOKUP(Q261,'Basic Moves'!B$2:H$43,5,FALSE)</f>
        <v>950</v>
      </c>
      <c r="U261" s="56">
        <f>VLOOKUP(Q261,'Basic Moves'!B$2:H$43,7,FALSE)</f>
        <v>8</v>
      </c>
      <c r="V261" s="53" t="s">
        <v>452</v>
      </c>
      <c r="W261" s="40" t="s">
        <v>281</v>
      </c>
      <c r="X261" s="56">
        <f>VLOOKUP(W261,'Charged Moves'!B$2:I$96,3,FALSE)</f>
        <v>45</v>
      </c>
      <c r="Y261" s="56">
        <f>IF(OR(VLOOKUP(W261,'Charged Moves'!B$2:C$96,2,FALSE)=H261,VLOOKUP(W261,'Charged Moves'!B$2:C$96,2,FALSE)=I261),1,0)</f>
        <v>0</v>
      </c>
      <c r="Z261" s="56">
        <f>VLOOKUP(W261,'Charged Moves'!B$2:I$96,8,FALSE)*100</f>
        <v>5</v>
      </c>
      <c r="AA261" s="56">
        <f>VLOOKUP(W261,'Charged Moves'!B$2:I$96,6,FALSE)</f>
        <v>3500</v>
      </c>
      <c r="AB261" s="56">
        <f>VLOOKUP(W261,'Charged Moves'!B$2:J$96,9,FALSE)</f>
        <v>33</v>
      </c>
      <c r="AC261" s="56" t="s">
        <v>1144</v>
      </c>
      <c r="AD261" s="56" t="s">
        <v>1145</v>
      </c>
      <c r="AE261" s="56" t="s">
        <v>1146</v>
      </c>
      <c r="AF261" t="s">
        <v>1147</v>
      </c>
      <c r="AG261" t="s">
        <v>1148</v>
      </c>
    </row>
    <row r="262" spans="1:33" ht="14.25" customHeight="1" x14ac:dyDescent="0.15">
      <c r="A262" s="30">
        <v>547</v>
      </c>
      <c r="B262" s="30">
        <v>1</v>
      </c>
      <c r="C262" s="32">
        <v>1</v>
      </c>
      <c r="D262" s="30">
        <v>4</v>
      </c>
      <c r="E262" s="34">
        <v>0.82711864406779656</v>
      </c>
      <c r="F262" s="41">
        <f>VLOOKUP(G262,'Species Data'!A$2:E$152,2,FALSE)</f>
        <v>91</v>
      </c>
      <c r="G262" s="41" t="s">
        <v>158</v>
      </c>
      <c r="H262" s="91" t="s">
        <v>210</v>
      </c>
      <c r="I262" s="92" t="s">
        <v>216</v>
      </c>
      <c r="J262" s="41">
        <f>VLOOKUP(G262,'Species Data'!A$2:E$152,3,FALSE)</f>
        <v>100</v>
      </c>
      <c r="K262" s="46">
        <f>VLOOKUP(G262,'Species Data'!A$2:E$152,4,FALSE)</f>
        <v>196</v>
      </c>
      <c r="L262" s="46">
        <f>VLOOKUP(G262,'Species Data'!A$2:E$152,5,FALSE)</f>
        <v>196</v>
      </c>
      <c r="M262" s="49">
        <f t="shared" si="0"/>
        <v>19600</v>
      </c>
      <c r="N262" s="51">
        <f t="shared" si="1"/>
        <v>0</v>
      </c>
      <c r="O262" s="51">
        <f t="shared" si="2"/>
        <v>0</v>
      </c>
      <c r="P262" s="40">
        <f t="shared" si="3"/>
        <v>2343376000</v>
      </c>
      <c r="Q262" s="40" t="s">
        <v>203</v>
      </c>
      <c r="R262" s="56">
        <f>VLOOKUP(Q262,'Basic Moves'!B$2:H$43,3,FALSE)</f>
        <v>9</v>
      </c>
      <c r="S262" s="56">
        <f>IF(OR(VLOOKUP(Q262,'Basic Moves'!B$2:C$43,2,FALSE)=H262,VLOOKUP(Q262,'Basic Moves'!B$2:C$43,2,FALSE)=I262),1,0)</f>
        <v>1</v>
      </c>
      <c r="T262" s="56">
        <f>VLOOKUP(Q262,'Basic Moves'!B$2:H$43,5,FALSE)</f>
        <v>810</v>
      </c>
      <c r="U262" s="56">
        <f>VLOOKUP(Q262,'Basic Moves'!B$2:H$43,7,FALSE)</f>
        <v>7</v>
      </c>
      <c r="V262" s="53" t="s">
        <v>417</v>
      </c>
      <c r="W262" s="40" t="s">
        <v>163</v>
      </c>
      <c r="X262" s="56">
        <f>VLOOKUP(W262,'Charged Moves'!B$2:I$96,3,FALSE)</f>
        <v>100</v>
      </c>
      <c r="Y262" s="56">
        <f>IF(OR(VLOOKUP(W262,'Charged Moves'!B$2:C$96,2,FALSE)=H262,VLOOKUP(W262,'Charged Moves'!B$2:C$96,2,FALSE)=I262),1,0)</f>
        <v>1</v>
      </c>
      <c r="Z262" s="56">
        <f>VLOOKUP(W262,'Charged Moves'!B$2:I$96,8,FALSE)*100</f>
        <v>5</v>
      </c>
      <c r="AA262" s="56">
        <f>VLOOKUP(W262,'Charged Moves'!B$2:I$96,6,FALSE)</f>
        <v>3900</v>
      </c>
      <c r="AB262" s="56">
        <f>VLOOKUP(W262,'Charged Moves'!B$2:J$96,9,FALSE)</f>
        <v>100</v>
      </c>
      <c r="AC262" s="56" t="s">
        <v>399</v>
      </c>
      <c r="AD262" s="56" t="s">
        <v>460</v>
      </c>
      <c r="AE262" s="56" t="s">
        <v>461</v>
      </c>
      <c r="AF262" t="s">
        <v>462</v>
      </c>
      <c r="AG262" t="s">
        <v>463</v>
      </c>
    </row>
    <row r="263" spans="1:33" ht="14.25" customHeight="1" x14ac:dyDescent="0.15">
      <c r="A263" s="30">
        <v>353</v>
      </c>
      <c r="B263" s="30">
        <v>1</v>
      </c>
      <c r="C263" s="32">
        <v>1</v>
      </c>
      <c r="D263" s="30">
        <v>1</v>
      </c>
      <c r="E263" s="34">
        <v>1</v>
      </c>
      <c r="F263" s="41">
        <f>VLOOKUP(G263,'Species Data'!A$2:E$152,2,FALSE)</f>
        <v>61</v>
      </c>
      <c r="G263" s="41" t="s">
        <v>116</v>
      </c>
      <c r="H263" s="91" t="s">
        <v>210</v>
      </c>
      <c r="I263" s="657"/>
      <c r="J263" s="41">
        <f>VLOOKUP(G263,'Species Data'!A$2:E$152,3,FALSE)</f>
        <v>130</v>
      </c>
      <c r="K263" s="46">
        <f>VLOOKUP(G263,'Species Data'!A$2:E$152,4,FALSE)</f>
        <v>132</v>
      </c>
      <c r="L263" s="46">
        <f>VLOOKUP(G263,'Species Data'!A$2:E$152,5,FALSE)</f>
        <v>132</v>
      </c>
      <c r="M263" s="49">
        <f t="shared" si="0"/>
        <v>17160</v>
      </c>
      <c r="N263" s="51">
        <f t="shared" si="1"/>
        <v>0</v>
      </c>
      <c r="O263" s="51">
        <f t="shared" si="2"/>
        <v>0</v>
      </c>
      <c r="P263" s="40">
        <f t="shared" si="3"/>
        <v>2321748000</v>
      </c>
      <c r="Q263" s="40" t="s">
        <v>272</v>
      </c>
      <c r="R263" s="56">
        <f>VLOOKUP(Q263,'Basic Moves'!B$2:H$43,3,FALSE)</f>
        <v>25</v>
      </c>
      <c r="S263" s="56">
        <f>IF(OR(VLOOKUP(Q263,'Basic Moves'!B$2:C$43,2,FALSE)=H263,VLOOKUP(Q263,'Basic Moves'!B$2:C$43,2,FALSE)=I263),1,0)</f>
        <v>1</v>
      </c>
      <c r="T263" s="56">
        <f>VLOOKUP(Q263,'Basic Moves'!B$2:H$43,5,FALSE)</f>
        <v>2300</v>
      </c>
      <c r="U263" s="56">
        <f>VLOOKUP(Q263,'Basic Moves'!B$2:H$43,7,FALSE)</f>
        <v>25</v>
      </c>
      <c r="V263" s="53" t="s">
        <v>393</v>
      </c>
      <c r="W263" s="40" t="s">
        <v>335</v>
      </c>
      <c r="X263" s="56">
        <f>VLOOKUP(W263,'Charged Moves'!B$2:I$96,3,FALSE)</f>
        <v>55</v>
      </c>
      <c r="Y263" s="56">
        <f>IF(OR(VLOOKUP(W263,'Charged Moves'!B$2:C$96,2,FALSE)=H263,VLOOKUP(W263,'Charged Moves'!B$2:C$96,2,FALSE)=I263),1,0)</f>
        <v>1</v>
      </c>
      <c r="Z263" s="56">
        <f>VLOOKUP(W263,'Charged Moves'!B$2:I$96,8,FALSE)*100</f>
        <v>5</v>
      </c>
      <c r="AA263" s="56">
        <f>VLOOKUP(W263,'Charged Moves'!B$2:I$96,6,FALSE)</f>
        <v>4000</v>
      </c>
      <c r="AB263" s="56">
        <f>VLOOKUP(W263,'Charged Moves'!B$2:J$96,9,FALSE)</f>
        <v>33</v>
      </c>
      <c r="AC263" s="56" t="s">
        <v>899</v>
      </c>
      <c r="AD263" s="56" t="s">
        <v>1149</v>
      </c>
      <c r="AE263" s="56" t="s">
        <v>710</v>
      </c>
      <c r="AF263" t="s">
        <v>1150</v>
      </c>
      <c r="AG263" t="s">
        <v>1151</v>
      </c>
    </row>
    <row r="264" spans="1:33" ht="14.25" customHeight="1" x14ac:dyDescent="0.15">
      <c r="A264" s="30">
        <v>233</v>
      </c>
      <c r="B264" s="30">
        <v>1</v>
      </c>
      <c r="C264" s="32">
        <v>1</v>
      </c>
      <c r="D264" s="30">
        <v>1</v>
      </c>
      <c r="E264" s="34">
        <v>1</v>
      </c>
      <c r="F264" s="41">
        <f>VLOOKUP(G264,'Species Data'!A$2:E$152,2,FALSE)</f>
        <v>42</v>
      </c>
      <c r="G264" s="41" t="s">
        <v>90</v>
      </c>
      <c r="H264" s="362" t="s">
        <v>262</v>
      </c>
      <c r="I264" s="104" t="s">
        <v>227</v>
      </c>
      <c r="J264" s="41">
        <f>VLOOKUP(G264,'Species Data'!A$2:E$152,3,FALSE)</f>
        <v>150</v>
      </c>
      <c r="K264" s="46">
        <f>VLOOKUP(G264,'Species Data'!A$2:E$152,4,FALSE)</f>
        <v>164</v>
      </c>
      <c r="L264" s="46">
        <f>VLOOKUP(G264,'Species Data'!A$2:E$152,5,FALSE)</f>
        <v>164</v>
      </c>
      <c r="M264" s="49">
        <f t="shared" si="0"/>
        <v>24600</v>
      </c>
      <c r="N264" s="51">
        <f t="shared" si="1"/>
        <v>0</v>
      </c>
      <c r="O264" s="51">
        <f t="shared" si="2"/>
        <v>0</v>
      </c>
      <c r="P264" s="40">
        <f t="shared" si="3"/>
        <v>2314737000</v>
      </c>
      <c r="Q264" s="40" t="s">
        <v>105</v>
      </c>
      <c r="R264" s="56">
        <f>VLOOKUP(Q264,'Basic Moves'!B$2:H$43,3,FALSE)</f>
        <v>9</v>
      </c>
      <c r="S264" s="56">
        <f>IF(OR(VLOOKUP(Q264,'Basic Moves'!B$2:C$43,2,FALSE)=H264,VLOOKUP(Q264,'Basic Moves'!B$2:C$43,2,FALSE)=I264),1,0)</f>
        <v>1</v>
      </c>
      <c r="T264" s="56">
        <f>VLOOKUP(Q264,'Basic Moves'!B$2:H$43,5,FALSE)</f>
        <v>750</v>
      </c>
      <c r="U264" s="56">
        <f>VLOOKUP(Q264,'Basic Moves'!B$2:H$43,7,FALSE)</f>
        <v>7</v>
      </c>
      <c r="V264" s="53" t="s">
        <v>728</v>
      </c>
      <c r="W264" s="40" t="s">
        <v>299</v>
      </c>
      <c r="X264" s="56">
        <f>VLOOKUP(W264,'Charged Moves'!B$2:I$96,3,FALSE)</f>
        <v>25</v>
      </c>
      <c r="Y264" s="56">
        <f>IF(OR(VLOOKUP(W264,'Charged Moves'!B$2:C$96,2,FALSE)=H264,VLOOKUP(W264,'Charged Moves'!B$2:C$96,2,FALSE)=I264),1,0)</f>
        <v>1</v>
      </c>
      <c r="Z264" s="56">
        <f>VLOOKUP(W264,'Charged Moves'!B$2:I$96,8,FALSE)*100</f>
        <v>5</v>
      </c>
      <c r="AA264" s="56">
        <f>VLOOKUP(W264,'Charged Moves'!B$2:I$96,6,FALSE)</f>
        <v>2400</v>
      </c>
      <c r="AB264" s="56">
        <f>VLOOKUP(W264,'Charged Moves'!B$2:J$96,9,FALSE)</f>
        <v>20</v>
      </c>
      <c r="AC264" s="56" t="s">
        <v>585</v>
      </c>
      <c r="AD264" s="56" t="s">
        <v>1152</v>
      </c>
      <c r="AE264" s="56" t="s">
        <v>1062</v>
      </c>
      <c r="AF264" t="s">
        <v>1153</v>
      </c>
      <c r="AG264" t="s">
        <v>887</v>
      </c>
    </row>
    <row r="265" spans="1:33" ht="14.25" customHeight="1" x14ac:dyDescent="0.15">
      <c r="A265" s="30">
        <v>654</v>
      </c>
      <c r="B265" s="30">
        <v>5</v>
      </c>
      <c r="C265" s="32">
        <v>0.76576576576576572</v>
      </c>
      <c r="D265" s="30">
        <v>2</v>
      </c>
      <c r="E265" s="34">
        <v>0.98379629629629628</v>
      </c>
      <c r="F265" s="41">
        <f>VLOOKUP(G265,'Species Data'!A$2:E$152,2,FALSE)</f>
        <v>108</v>
      </c>
      <c r="G265" s="41" t="s">
        <v>179</v>
      </c>
      <c r="H265" s="170" t="s">
        <v>257</v>
      </c>
      <c r="I265" s="172"/>
      <c r="J265" s="41">
        <f>VLOOKUP(G265,'Species Data'!A$2:E$152,3,FALSE)</f>
        <v>180</v>
      </c>
      <c r="K265" s="46">
        <f>VLOOKUP(G265,'Species Data'!A$2:E$152,4,FALSE)</f>
        <v>126</v>
      </c>
      <c r="L265" s="46">
        <f>VLOOKUP(G265,'Species Data'!A$2:E$152,5,FALSE)</f>
        <v>160</v>
      </c>
      <c r="M265" s="49">
        <f t="shared" si="0"/>
        <v>28800</v>
      </c>
      <c r="N265" s="51">
        <f t="shared" si="1"/>
        <v>0</v>
      </c>
      <c r="O265" s="51">
        <f t="shared" si="2"/>
        <v>0</v>
      </c>
      <c r="P265" s="40">
        <f t="shared" si="3"/>
        <v>2313360000</v>
      </c>
      <c r="Q265" s="40" t="s">
        <v>94</v>
      </c>
      <c r="R265" s="56">
        <f>VLOOKUP(Q265,'Basic Moves'!B$2:H$43,3,FALSE)</f>
        <v>12</v>
      </c>
      <c r="S265" s="56">
        <f>IF(OR(VLOOKUP(Q265,'Basic Moves'!B$2:C$43,2,FALSE)=H265,VLOOKUP(Q265,'Basic Moves'!B$2:C$43,2,FALSE)=I265),1,0)</f>
        <v>0</v>
      </c>
      <c r="T265" s="56">
        <f>VLOOKUP(Q265,'Basic Moves'!B$2:H$43,5,FALSE)</f>
        <v>1050</v>
      </c>
      <c r="U265" s="56">
        <f>VLOOKUP(Q265,'Basic Moves'!B$2:H$43,7,FALSE)</f>
        <v>9</v>
      </c>
      <c r="V265" s="53" t="s">
        <v>404</v>
      </c>
      <c r="W265" s="40" t="s">
        <v>345</v>
      </c>
      <c r="X265" s="56">
        <f>VLOOKUP(W265,'Charged Moves'!B$2:I$96,3,FALSE)</f>
        <v>30</v>
      </c>
      <c r="Y265" s="56">
        <f>IF(OR(VLOOKUP(W265,'Charged Moves'!B$2:C$96,2,FALSE)=H265,VLOOKUP(W265,'Charged Moves'!B$2:C$96,2,FALSE)=I265),1,0)</f>
        <v>1</v>
      </c>
      <c r="Z265" s="56">
        <f>VLOOKUP(W265,'Charged Moves'!B$2:I$96,8,FALSE)*100</f>
        <v>5</v>
      </c>
      <c r="AA265" s="56">
        <f>VLOOKUP(W265,'Charged Moves'!B$2:I$96,6,FALSE)</f>
        <v>2100</v>
      </c>
      <c r="AB265" s="56">
        <f>VLOOKUP(W265,'Charged Moves'!B$2:J$96,9,FALSE)</f>
        <v>25</v>
      </c>
      <c r="AC265" s="56" t="s">
        <v>1044</v>
      </c>
      <c r="AD265" s="56" t="s">
        <v>1154</v>
      </c>
      <c r="AE265" s="56" t="s">
        <v>493</v>
      </c>
      <c r="AF265" t="s">
        <v>1155</v>
      </c>
      <c r="AG265" t="s">
        <v>553</v>
      </c>
    </row>
    <row r="266" spans="1:33" ht="14.25" customHeight="1" x14ac:dyDescent="0.15">
      <c r="A266" s="30">
        <v>378</v>
      </c>
      <c r="B266" s="30">
        <v>6</v>
      </c>
      <c r="C266" s="32">
        <v>0.69964664310954061</v>
      </c>
      <c r="D266" s="30">
        <v>2</v>
      </c>
      <c r="E266" s="34">
        <v>0.89848484848484844</v>
      </c>
      <c r="F266" s="41">
        <f>VLOOKUP(G266,'Species Data'!A$2:E$152,2,FALSE)</f>
        <v>65</v>
      </c>
      <c r="G266" s="41" t="s">
        <v>120</v>
      </c>
      <c r="H266" s="42" t="s">
        <v>56</v>
      </c>
      <c r="I266" s="43"/>
      <c r="J266" s="41">
        <f>VLOOKUP(G266,'Species Data'!A$2:E$152,3,FALSE)</f>
        <v>110</v>
      </c>
      <c r="K266" s="46">
        <f>VLOOKUP(G266,'Species Data'!A$2:E$152,4,FALSE)</f>
        <v>186</v>
      </c>
      <c r="L266" s="46">
        <f>VLOOKUP(G266,'Species Data'!A$2:E$152,5,FALSE)</f>
        <v>152</v>
      </c>
      <c r="M266" s="49">
        <f t="shared" si="0"/>
        <v>16720</v>
      </c>
      <c r="N266" s="51">
        <f t="shared" si="1"/>
        <v>0</v>
      </c>
      <c r="O266" s="51">
        <f t="shared" si="2"/>
        <v>0</v>
      </c>
      <c r="P266" s="40">
        <f t="shared" si="3"/>
        <v>2305228200</v>
      </c>
      <c r="Q266" s="40" t="s">
        <v>62</v>
      </c>
      <c r="R266" s="56">
        <f>VLOOKUP(Q266,'Basic Moves'!B$2:H$43,3,FALSE)</f>
        <v>15</v>
      </c>
      <c r="S266" s="56">
        <f>IF(OR(VLOOKUP(Q266,'Basic Moves'!B$2:C$43,2,FALSE)=H266,VLOOKUP(Q266,'Basic Moves'!B$2:C$43,2,FALSE)=I266),1,0)</f>
        <v>1</v>
      </c>
      <c r="T266" s="56">
        <f>VLOOKUP(Q266,'Basic Moves'!B$2:H$43,5,FALSE)</f>
        <v>1510</v>
      </c>
      <c r="U266" s="56">
        <f>VLOOKUP(Q266,'Basic Moves'!B$2:H$43,7,FALSE)</f>
        <v>14</v>
      </c>
      <c r="V266" s="53" t="s">
        <v>354</v>
      </c>
      <c r="W266" s="40" t="s">
        <v>322</v>
      </c>
      <c r="X266" s="56">
        <f>VLOOKUP(W266,'Charged Moves'!B$2:I$96,3,FALSE)</f>
        <v>55</v>
      </c>
      <c r="Y266" s="56">
        <f>IF(OR(VLOOKUP(W266,'Charged Moves'!B$2:C$96,2,FALSE)=H266,VLOOKUP(W266,'Charged Moves'!B$2:C$96,2,FALSE)=I266),1,0)</f>
        <v>0</v>
      </c>
      <c r="Z266" s="56">
        <f>VLOOKUP(W266,'Charged Moves'!B$2:I$96,8,FALSE)*100</f>
        <v>5</v>
      </c>
      <c r="AA266" s="56">
        <f>VLOOKUP(W266,'Charged Moves'!B$2:I$96,6,FALSE)</f>
        <v>4200</v>
      </c>
      <c r="AB266" s="56">
        <f>VLOOKUP(W266,'Charged Moves'!B$2:J$96,9,FALSE)</f>
        <v>33</v>
      </c>
      <c r="AC266" s="56" t="s">
        <v>1156</v>
      </c>
      <c r="AD266" s="56" t="s">
        <v>1157</v>
      </c>
      <c r="AE266" s="56" t="s">
        <v>1158</v>
      </c>
      <c r="AF266" t="s">
        <v>1159</v>
      </c>
      <c r="AG266" t="s">
        <v>1160</v>
      </c>
    </row>
    <row r="267" spans="1:33" ht="14.25" customHeight="1" x14ac:dyDescent="0.15">
      <c r="A267" s="30">
        <v>484</v>
      </c>
      <c r="B267" s="30">
        <v>1</v>
      </c>
      <c r="C267" s="32">
        <v>1</v>
      </c>
      <c r="D267" s="30">
        <v>1</v>
      </c>
      <c r="E267" s="34">
        <v>1</v>
      </c>
      <c r="F267" s="41">
        <f>VLOOKUP(G267,'Species Data'!A$2:E$152,2,FALSE)</f>
        <v>82</v>
      </c>
      <c r="G267" s="41" t="s">
        <v>141</v>
      </c>
      <c r="H267" s="558" t="s">
        <v>245</v>
      </c>
      <c r="I267" s="800" t="s">
        <v>266</v>
      </c>
      <c r="J267" s="41">
        <f>VLOOKUP(G267,'Species Data'!A$2:E$152,3,FALSE)</f>
        <v>100</v>
      </c>
      <c r="K267" s="46">
        <f>VLOOKUP(G267,'Species Data'!A$2:E$152,4,FALSE)</f>
        <v>186</v>
      </c>
      <c r="L267" s="46">
        <f>VLOOKUP(G267,'Species Data'!A$2:E$152,5,FALSE)</f>
        <v>180</v>
      </c>
      <c r="M267" s="49">
        <f t="shared" si="0"/>
        <v>18000</v>
      </c>
      <c r="N267" s="51">
        <f t="shared" si="1"/>
        <v>0</v>
      </c>
      <c r="O267" s="51">
        <f t="shared" si="2"/>
        <v>0</v>
      </c>
      <c r="P267" s="40">
        <f t="shared" si="3"/>
        <v>2297565000</v>
      </c>
      <c r="Q267" s="40" t="s">
        <v>235</v>
      </c>
      <c r="R267" s="56">
        <f>VLOOKUP(Q267,'Basic Moves'!B$2:H$43,3,FALSE)</f>
        <v>7</v>
      </c>
      <c r="S267" s="56">
        <f>IF(OR(VLOOKUP(Q267,'Basic Moves'!B$2:C$43,2,FALSE)=H267,VLOOKUP(Q267,'Basic Moves'!B$2:C$43,2,FALSE)=I267),1,0)</f>
        <v>1</v>
      </c>
      <c r="T267" s="56">
        <f>VLOOKUP(Q267,'Basic Moves'!B$2:H$43,5,FALSE)</f>
        <v>700</v>
      </c>
      <c r="U267" s="56">
        <f>VLOOKUP(Q267,'Basic Moves'!B$2:H$43,7,FALSE)</f>
        <v>8</v>
      </c>
      <c r="V267" s="53" t="s">
        <v>1161</v>
      </c>
      <c r="W267" s="40" t="s">
        <v>293</v>
      </c>
      <c r="X267" s="56">
        <f>VLOOKUP(W267,'Charged Moves'!B$2:I$96,3,FALSE)</f>
        <v>60</v>
      </c>
      <c r="Y267" s="56">
        <f>IF(OR(VLOOKUP(W267,'Charged Moves'!B$2:C$96,2,FALSE)=H267,VLOOKUP(W267,'Charged Moves'!B$2:C$96,2,FALSE)=I267),1,0)</f>
        <v>1</v>
      </c>
      <c r="Z267" s="56">
        <f>VLOOKUP(W267,'Charged Moves'!B$2:I$96,8,FALSE)*100</f>
        <v>5</v>
      </c>
      <c r="AA267" s="56">
        <f>VLOOKUP(W267,'Charged Moves'!B$2:I$96,6,FALSE)</f>
        <v>3900</v>
      </c>
      <c r="AB267" s="56">
        <f>VLOOKUP(W267,'Charged Moves'!B$2:J$96,9,FALSE)</f>
        <v>33</v>
      </c>
      <c r="AC267" s="56" t="s">
        <v>1162</v>
      </c>
      <c r="AD267" s="56" t="s">
        <v>1163</v>
      </c>
      <c r="AE267" s="56" t="s">
        <v>1164</v>
      </c>
      <c r="AF267" t="s">
        <v>1165</v>
      </c>
      <c r="AG267" t="s">
        <v>1166</v>
      </c>
    </row>
    <row r="268" spans="1:33" ht="14.25" customHeight="1" x14ac:dyDescent="0.15">
      <c r="A268" s="30">
        <v>569</v>
      </c>
      <c r="B268" s="144">
        <v>2</v>
      </c>
      <c r="C268" s="581">
        <v>0.95307917888563054</v>
      </c>
      <c r="D268" s="144">
        <v>4</v>
      </c>
      <c r="E268" s="583">
        <v>0.8651079136690647</v>
      </c>
      <c r="F268" s="585">
        <f>VLOOKUP(G268,'Species Data'!A$2:E$152,2,FALSE)</f>
        <v>94</v>
      </c>
      <c r="G268" s="585" t="s">
        <v>164</v>
      </c>
      <c r="H268" s="801" t="s">
        <v>252</v>
      </c>
      <c r="I268" s="655" t="s">
        <v>262</v>
      </c>
      <c r="J268" s="585">
        <f>VLOOKUP(G268,'Species Data'!A$2:E$152,3,FALSE)</f>
        <v>120</v>
      </c>
      <c r="K268" s="592">
        <f>VLOOKUP(G268,'Species Data'!A$2:E$152,4,FALSE)</f>
        <v>204</v>
      </c>
      <c r="L268" s="592">
        <f>VLOOKUP(G268,'Species Data'!A$2:E$152,5,FALSE)</f>
        <v>156</v>
      </c>
      <c r="M268" s="149">
        <f t="shared" si="0"/>
        <v>18720</v>
      </c>
      <c r="N268" s="594">
        <f t="shared" si="1"/>
        <v>0</v>
      </c>
      <c r="O268" s="594">
        <f t="shared" si="2"/>
        <v>0</v>
      </c>
      <c r="P268" s="122">
        <f t="shared" si="3"/>
        <v>2296101600</v>
      </c>
      <c r="Q268" s="122" t="s">
        <v>223</v>
      </c>
      <c r="R268" s="602">
        <f>VLOOKUP(Q268,'Basic Moves'!B$2:H$43,3,FALSE)</f>
        <v>11</v>
      </c>
      <c r="S268" s="602">
        <f>IF(OR(VLOOKUP(Q268,'Basic Moves'!B$2:C$43,2,FALSE)=H268,VLOOKUP(Q268,'Basic Moves'!B$2:C$43,2,FALSE)=I268),1,0)</f>
        <v>1</v>
      </c>
      <c r="T268" s="602">
        <f>VLOOKUP(Q268,'Basic Moves'!B$2:H$43,5,FALSE)</f>
        <v>950</v>
      </c>
      <c r="U268" s="602">
        <f>VLOOKUP(Q268,'Basic Moves'!B$2:H$43,7,FALSE)</f>
        <v>8</v>
      </c>
      <c r="V268" s="152" t="s">
        <v>452</v>
      </c>
      <c r="W268" s="153" t="s">
        <v>275</v>
      </c>
      <c r="X268" s="602">
        <f>VLOOKUP(W268,'Charged Moves'!B$2:I$96,3,FALSE)</f>
        <v>70</v>
      </c>
      <c r="Y268" s="602">
        <f>IF(OR(VLOOKUP(W268,'Charged Moves'!B$2:C$96,2,FALSE)=H268,VLOOKUP(W268,'Charged Moves'!B$2:C$96,2,FALSE)=I268),1,0)</f>
        <v>1</v>
      </c>
      <c r="Z268" s="602">
        <f>VLOOKUP(W268,'Charged Moves'!B$2:I$96,8,FALSE)*100</f>
        <v>5</v>
      </c>
      <c r="AA268" s="602">
        <f>VLOOKUP(W268,'Charged Moves'!B$2:I$96,6,FALSE)</f>
        <v>3400</v>
      </c>
      <c r="AB268" s="602">
        <f>VLOOKUP(W268,'Charged Moves'!B$2:J$96,9,FALSE)</f>
        <v>100</v>
      </c>
      <c r="AC268" s="602" t="s">
        <v>1167</v>
      </c>
      <c r="AD268" s="602" t="s">
        <v>1168</v>
      </c>
      <c r="AE268" s="602" t="s">
        <v>702</v>
      </c>
      <c r="AF268" s="112" t="s">
        <v>1169</v>
      </c>
      <c r="AG268" s="112" t="s">
        <v>1170</v>
      </c>
    </row>
    <row r="269" spans="1:33" ht="14.25" customHeight="1" x14ac:dyDescent="0.15">
      <c r="A269" s="30">
        <v>720</v>
      </c>
      <c r="B269" s="30">
        <v>1</v>
      </c>
      <c r="C269" s="32">
        <v>1</v>
      </c>
      <c r="D269" s="30">
        <v>3</v>
      </c>
      <c r="E269" s="34">
        <v>0.83067092651757191</v>
      </c>
      <c r="F269" s="41">
        <f>VLOOKUP(G269,'Species Data'!A$2:E$152,2,FALSE)</f>
        <v>119</v>
      </c>
      <c r="G269" s="41" t="s">
        <v>192</v>
      </c>
      <c r="H269" s="91" t="s">
        <v>210</v>
      </c>
      <c r="I269" s="657"/>
      <c r="J269" s="41">
        <f>VLOOKUP(G269,'Species Data'!A$2:E$152,3,FALSE)</f>
        <v>160</v>
      </c>
      <c r="K269" s="46">
        <f>VLOOKUP(G269,'Species Data'!A$2:E$152,4,FALSE)</f>
        <v>172</v>
      </c>
      <c r="L269" s="46">
        <f>VLOOKUP(G269,'Species Data'!A$2:E$152,5,FALSE)</f>
        <v>160</v>
      </c>
      <c r="M269" s="49">
        <f t="shared" si="0"/>
        <v>25600</v>
      </c>
      <c r="N269" s="51">
        <f t="shared" si="1"/>
        <v>0</v>
      </c>
      <c r="O269" s="51">
        <f t="shared" si="2"/>
        <v>0</v>
      </c>
      <c r="P269" s="40">
        <f t="shared" si="3"/>
        <v>2289664000</v>
      </c>
      <c r="Q269" s="40" t="s">
        <v>160</v>
      </c>
      <c r="R269" s="56">
        <f>VLOOKUP(Q269,'Basic Moves'!B$2:H$43,3,FALSE)</f>
        <v>12</v>
      </c>
      <c r="S269" s="56">
        <f>IF(OR(VLOOKUP(Q269,'Basic Moves'!B$2:C$43,2,FALSE)=H269,VLOOKUP(Q269,'Basic Moves'!B$2:C$43,2,FALSE)=I269),1,0)</f>
        <v>0</v>
      </c>
      <c r="T269" s="56">
        <f>VLOOKUP(Q269,'Basic Moves'!B$2:H$43,5,FALSE)</f>
        <v>1050</v>
      </c>
      <c r="U269" s="56">
        <f>VLOOKUP(Q269,'Basic Moves'!B$2:H$43,7,FALSE)</f>
        <v>10</v>
      </c>
      <c r="V269" s="53" t="s">
        <v>404</v>
      </c>
      <c r="W269" s="40" t="s">
        <v>285</v>
      </c>
      <c r="X269" s="56">
        <f>VLOOKUP(W269,'Charged Moves'!B$2:I$96,3,FALSE)</f>
        <v>80</v>
      </c>
      <c r="Y269" s="56">
        <f>IF(OR(VLOOKUP(W269,'Charged Moves'!B$2:C$96,2,FALSE)=H269,VLOOKUP(W269,'Charged Moves'!B$2:C$96,2,FALSE)=I269),1,0)</f>
        <v>0</v>
      </c>
      <c r="Z269" s="56">
        <f>VLOOKUP(W269,'Charged Moves'!B$2:I$96,8,FALSE)*100</f>
        <v>5</v>
      </c>
      <c r="AA269" s="56">
        <f>VLOOKUP(W269,'Charged Moves'!B$2:I$96,6,FALSE)</f>
        <v>3200</v>
      </c>
      <c r="AB269" s="56">
        <f>VLOOKUP(W269,'Charged Moves'!B$2:J$96,9,FALSE)</f>
        <v>100</v>
      </c>
      <c r="AC269" s="56" t="s">
        <v>1171</v>
      </c>
      <c r="AD269" s="56" t="s">
        <v>817</v>
      </c>
      <c r="AE269" s="56" t="s">
        <v>596</v>
      </c>
      <c r="AF269" t="s">
        <v>818</v>
      </c>
      <c r="AG269" t="s">
        <v>1172</v>
      </c>
    </row>
    <row r="270" spans="1:33" ht="14.25" customHeight="1" x14ac:dyDescent="0.15">
      <c r="A270" s="30">
        <v>379</v>
      </c>
      <c r="B270" s="30">
        <v>5</v>
      </c>
      <c r="C270" s="32">
        <v>0.70600706713780914</v>
      </c>
      <c r="D270" s="30">
        <v>3</v>
      </c>
      <c r="E270" s="34">
        <v>0.89090909090909087</v>
      </c>
      <c r="F270" s="41">
        <f>VLOOKUP(G270,'Species Data'!A$2:E$152,2,FALSE)</f>
        <v>65</v>
      </c>
      <c r="G270" s="41" t="s">
        <v>120</v>
      </c>
      <c r="H270" s="42" t="s">
        <v>56</v>
      </c>
      <c r="I270" s="43"/>
      <c r="J270" s="41">
        <f>VLOOKUP(G270,'Species Data'!A$2:E$152,3,FALSE)</f>
        <v>110</v>
      </c>
      <c r="K270" s="46">
        <f>VLOOKUP(G270,'Species Data'!A$2:E$152,4,FALSE)</f>
        <v>186</v>
      </c>
      <c r="L270" s="46">
        <f>VLOOKUP(G270,'Species Data'!A$2:E$152,5,FALSE)</f>
        <v>152</v>
      </c>
      <c r="M270" s="49">
        <f t="shared" si="0"/>
        <v>16720</v>
      </c>
      <c r="N270" s="51">
        <f t="shared" si="1"/>
        <v>0</v>
      </c>
      <c r="O270" s="51">
        <f t="shared" si="2"/>
        <v>0</v>
      </c>
      <c r="P270" s="40">
        <f t="shared" si="3"/>
        <v>2285791200</v>
      </c>
      <c r="Q270" s="40" t="s">
        <v>62</v>
      </c>
      <c r="R270" s="56">
        <f>VLOOKUP(Q270,'Basic Moves'!B$2:H$43,3,FALSE)</f>
        <v>15</v>
      </c>
      <c r="S270" s="56">
        <f>IF(OR(VLOOKUP(Q270,'Basic Moves'!B$2:C$43,2,FALSE)=H270,VLOOKUP(Q270,'Basic Moves'!B$2:C$43,2,FALSE)=I270),1,0)</f>
        <v>1</v>
      </c>
      <c r="T270" s="56">
        <f>VLOOKUP(Q270,'Basic Moves'!B$2:H$43,5,FALSE)</f>
        <v>1510</v>
      </c>
      <c r="U270" s="56">
        <f>VLOOKUP(Q270,'Basic Moves'!B$2:H$43,7,FALSE)</f>
        <v>14</v>
      </c>
      <c r="V270" s="53" t="s">
        <v>354</v>
      </c>
      <c r="W270" s="40" t="s">
        <v>64</v>
      </c>
      <c r="X270" s="56">
        <f>VLOOKUP(W270,'Charged Moves'!B$2:I$96,3,FALSE)</f>
        <v>45</v>
      </c>
      <c r="Y270" s="56">
        <f>IF(OR(VLOOKUP(W270,'Charged Moves'!B$2:C$96,2,FALSE)=H270,VLOOKUP(W270,'Charged Moves'!B$2:C$96,2,FALSE)=I270),1,0)</f>
        <v>0</v>
      </c>
      <c r="Z270" s="56">
        <f>VLOOKUP(W270,'Charged Moves'!B$2:I$96,8,FALSE)*100</f>
        <v>5</v>
      </c>
      <c r="AA270" s="56">
        <f>VLOOKUP(W270,'Charged Moves'!B$2:I$96,6,FALSE)</f>
        <v>3080</v>
      </c>
      <c r="AB270" s="56">
        <f>VLOOKUP(W270,'Charged Moves'!B$2:J$96,9,FALSE)</f>
        <v>33</v>
      </c>
      <c r="AC270" s="56" t="s">
        <v>360</v>
      </c>
      <c r="AD270" s="56" t="s">
        <v>361</v>
      </c>
      <c r="AE270" s="56" t="s">
        <v>362</v>
      </c>
      <c r="AF270" t="s">
        <v>363</v>
      </c>
      <c r="AG270" t="s">
        <v>364</v>
      </c>
    </row>
    <row r="271" spans="1:33" ht="14.25" customHeight="1" x14ac:dyDescent="0.15">
      <c r="A271" s="30">
        <v>8</v>
      </c>
      <c r="B271" s="30">
        <v>2</v>
      </c>
      <c r="C271" s="32">
        <v>0.93232044198895025</v>
      </c>
      <c r="D271" s="30">
        <v>2</v>
      </c>
      <c r="E271" s="34">
        <v>0.96850393700787396</v>
      </c>
      <c r="F271" s="41">
        <f>VLOOKUP(G271,'Species Data'!A$2:E$152,2,FALSE)</f>
        <v>2</v>
      </c>
      <c r="G271" s="41" t="s">
        <v>34</v>
      </c>
      <c r="H271" s="252" t="s">
        <v>253</v>
      </c>
      <c r="I271" s="362" t="s">
        <v>262</v>
      </c>
      <c r="J271" s="41">
        <f>VLOOKUP(G271,'Species Data'!A$2:E$152,3,FALSE)</f>
        <v>120</v>
      </c>
      <c r="K271" s="46">
        <f>VLOOKUP(G271,'Species Data'!A$2:E$152,4,FALSE)</f>
        <v>156</v>
      </c>
      <c r="L271" s="46">
        <f>VLOOKUP(G271,'Species Data'!A$2:E$152,5,FALSE)</f>
        <v>158</v>
      </c>
      <c r="M271" s="49">
        <f t="shared" si="0"/>
        <v>18960</v>
      </c>
      <c r="N271" s="51">
        <f t="shared" si="1"/>
        <v>0</v>
      </c>
      <c r="O271" s="51">
        <f t="shared" si="2"/>
        <v>0</v>
      </c>
      <c r="P271" s="40">
        <f t="shared" si="3"/>
        <v>2273778000</v>
      </c>
      <c r="Q271" s="40" t="s">
        <v>137</v>
      </c>
      <c r="R271" s="56">
        <f>VLOOKUP(Q271,'Basic Moves'!B$2:H$43,3,FALSE)</f>
        <v>15</v>
      </c>
      <c r="S271" s="56">
        <f>IF(OR(VLOOKUP(Q271,'Basic Moves'!B$2:C$43,2,FALSE)=H271,VLOOKUP(Q271,'Basic Moves'!B$2:C$43,2,FALSE)=I271),1,0)</f>
        <v>1</v>
      </c>
      <c r="T271" s="56">
        <f>VLOOKUP(Q271,'Basic Moves'!B$2:H$43,5,FALSE)</f>
        <v>1450</v>
      </c>
      <c r="U271" s="56">
        <f>VLOOKUP(Q271,'Basic Moves'!B$2:H$43,7,FALSE)</f>
        <v>12</v>
      </c>
      <c r="V271" s="53" t="s">
        <v>493</v>
      </c>
      <c r="W271" s="40" t="s">
        <v>96</v>
      </c>
      <c r="X271" s="56">
        <f>VLOOKUP(W271,'Charged Moves'!B$2:I$96,3,FALSE)</f>
        <v>120</v>
      </c>
      <c r="Y271" s="56">
        <f>IF(OR(VLOOKUP(W271,'Charged Moves'!B$2:C$96,2,FALSE)=H271,VLOOKUP(W271,'Charged Moves'!B$2:C$96,2,FALSE)=I271),1,0)</f>
        <v>1</v>
      </c>
      <c r="Z271" s="56">
        <f>VLOOKUP(W271,'Charged Moves'!B$2:I$96,8,FALSE)*100</f>
        <v>5</v>
      </c>
      <c r="AA271" s="56">
        <f>VLOOKUP(W271,'Charged Moves'!B$2:I$96,6,FALSE)</f>
        <v>4900</v>
      </c>
      <c r="AB271" s="56">
        <f>VLOOKUP(W271,'Charged Moves'!B$2:J$96,9,FALSE)</f>
        <v>100</v>
      </c>
      <c r="AC271" s="56" t="s">
        <v>532</v>
      </c>
      <c r="AD271" s="56" t="s">
        <v>533</v>
      </c>
      <c r="AE271" s="56" t="s">
        <v>534</v>
      </c>
      <c r="AF271" t="s">
        <v>535</v>
      </c>
      <c r="AG271" t="s">
        <v>472</v>
      </c>
    </row>
    <row r="272" spans="1:33" ht="14.25" customHeight="1" x14ac:dyDescent="0.15">
      <c r="A272" s="30">
        <v>546</v>
      </c>
      <c r="B272" s="30">
        <v>2</v>
      </c>
      <c r="C272" s="32">
        <v>0.96382978723404256</v>
      </c>
      <c r="D272" s="30">
        <v>5</v>
      </c>
      <c r="E272" s="34">
        <v>0.79322033898305089</v>
      </c>
      <c r="F272" s="41">
        <f>VLOOKUP(G272,'Species Data'!A$2:E$152,2,FALSE)</f>
        <v>91</v>
      </c>
      <c r="G272" s="41" t="s">
        <v>158</v>
      </c>
      <c r="H272" s="91" t="s">
        <v>210</v>
      </c>
      <c r="I272" s="92" t="s">
        <v>216</v>
      </c>
      <c r="J272" s="41">
        <f>VLOOKUP(G272,'Species Data'!A$2:E$152,3,FALSE)</f>
        <v>100</v>
      </c>
      <c r="K272" s="46">
        <f>VLOOKUP(G272,'Species Data'!A$2:E$152,4,FALSE)</f>
        <v>196</v>
      </c>
      <c r="L272" s="46">
        <f>VLOOKUP(G272,'Species Data'!A$2:E$152,5,FALSE)</f>
        <v>196</v>
      </c>
      <c r="M272" s="49">
        <f t="shared" si="0"/>
        <v>19600</v>
      </c>
      <c r="N272" s="51">
        <f t="shared" si="1"/>
        <v>0</v>
      </c>
      <c r="O272" s="51">
        <f t="shared" si="2"/>
        <v>0</v>
      </c>
      <c r="P272" s="40">
        <f t="shared" si="3"/>
        <v>2247336000</v>
      </c>
      <c r="Q272" s="40" t="s">
        <v>203</v>
      </c>
      <c r="R272" s="56">
        <f>VLOOKUP(Q272,'Basic Moves'!B$2:H$43,3,FALSE)</f>
        <v>9</v>
      </c>
      <c r="S272" s="56">
        <f>IF(OR(VLOOKUP(Q272,'Basic Moves'!B$2:C$43,2,FALSE)=H272,VLOOKUP(Q272,'Basic Moves'!B$2:C$43,2,FALSE)=I272),1,0)</f>
        <v>1</v>
      </c>
      <c r="T272" s="56">
        <f>VLOOKUP(Q272,'Basic Moves'!B$2:H$43,5,FALSE)</f>
        <v>810</v>
      </c>
      <c r="U272" s="56">
        <f>VLOOKUP(Q272,'Basic Moves'!B$2:H$43,7,FALSE)</f>
        <v>7</v>
      </c>
      <c r="V272" s="53" t="s">
        <v>417</v>
      </c>
      <c r="W272" s="40" t="s">
        <v>143</v>
      </c>
      <c r="X272" s="56">
        <f>VLOOKUP(W272,'Charged Moves'!B$2:I$96,3,FALSE)</f>
        <v>90</v>
      </c>
      <c r="Y272" s="56">
        <f>IF(OR(VLOOKUP(W272,'Charged Moves'!B$2:C$96,2,FALSE)=H272,VLOOKUP(W272,'Charged Moves'!B$2:C$96,2,FALSE)=I272),1,0)</f>
        <v>1</v>
      </c>
      <c r="Z272" s="56">
        <f>VLOOKUP(W272,'Charged Moves'!B$2:I$96,8,FALSE)*100</f>
        <v>5</v>
      </c>
      <c r="AA272" s="56">
        <f>VLOOKUP(W272,'Charged Moves'!B$2:I$96,6,FALSE)</f>
        <v>3800</v>
      </c>
      <c r="AB272" s="56">
        <f>VLOOKUP(W272,'Charged Moves'!B$2:J$96,9,FALSE)</f>
        <v>100</v>
      </c>
      <c r="AC272" s="56" t="s">
        <v>745</v>
      </c>
      <c r="AD272" s="56" t="s">
        <v>1173</v>
      </c>
      <c r="AE272" s="56" t="s">
        <v>672</v>
      </c>
      <c r="AF272" t="s">
        <v>1174</v>
      </c>
      <c r="AG272" t="s">
        <v>1065</v>
      </c>
    </row>
    <row r="273" spans="1:33" ht="14.25" customHeight="1" x14ac:dyDescent="0.15">
      <c r="A273" s="30">
        <v>779</v>
      </c>
      <c r="B273" s="30">
        <v>6</v>
      </c>
      <c r="C273" s="32">
        <v>0.72587301587301589</v>
      </c>
      <c r="D273" s="30">
        <v>4</v>
      </c>
      <c r="E273" s="34">
        <v>0.85769980506822607</v>
      </c>
      <c r="F273" s="41">
        <f>VLOOKUP(G273,'Species Data'!A$2:E$152,2,FALSE)</f>
        <v>128</v>
      </c>
      <c r="G273" s="41" t="s">
        <v>201</v>
      </c>
      <c r="H273" s="170" t="s">
        <v>257</v>
      </c>
      <c r="I273" s="172"/>
      <c r="J273" s="41">
        <f>VLOOKUP(G273,'Species Data'!A$2:E$152,3,FALSE)</f>
        <v>150</v>
      </c>
      <c r="K273" s="46">
        <f>VLOOKUP(G273,'Species Data'!A$2:E$152,4,FALSE)</f>
        <v>148</v>
      </c>
      <c r="L273" s="46">
        <f>VLOOKUP(G273,'Species Data'!A$2:E$152,5,FALSE)</f>
        <v>184</v>
      </c>
      <c r="M273" s="49">
        <f t="shared" si="0"/>
        <v>27600</v>
      </c>
      <c r="N273" s="51">
        <f t="shared" si="1"/>
        <v>0</v>
      </c>
      <c r="O273" s="51">
        <f t="shared" si="2"/>
        <v>0</v>
      </c>
      <c r="P273" s="40">
        <f t="shared" si="3"/>
        <v>2246640000</v>
      </c>
      <c r="Q273" s="40" t="s">
        <v>94</v>
      </c>
      <c r="R273" s="56">
        <f>VLOOKUP(Q273,'Basic Moves'!B$2:H$43,3,FALSE)</f>
        <v>12</v>
      </c>
      <c r="S273" s="56">
        <f>IF(OR(VLOOKUP(Q273,'Basic Moves'!B$2:C$43,2,FALSE)=H273,VLOOKUP(Q273,'Basic Moves'!B$2:C$43,2,FALSE)=I273),1,0)</f>
        <v>0</v>
      </c>
      <c r="T273" s="56">
        <f>VLOOKUP(Q273,'Basic Moves'!B$2:H$43,5,FALSE)</f>
        <v>1050</v>
      </c>
      <c r="U273" s="56">
        <f>VLOOKUP(Q273,'Basic Moves'!B$2:H$43,7,FALSE)</f>
        <v>9</v>
      </c>
      <c r="V273" s="53" t="s">
        <v>404</v>
      </c>
      <c r="W273" s="40" t="s">
        <v>344</v>
      </c>
      <c r="X273" s="56">
        <f>VLOOKUP(W273,'Charged Moves'!B$2:I$96,3,FALSE)</f>
        <v>25</v>
      </c>
      <c r="Y273" s="56">
        <f>IF(OR(VLOOKUP(W273,'Charged Moves'!B$2:C$96,2,FALSE)=H273,VLOOKUP(W273,'Charged Moves'!B$2:C$96,2,FALSE)=I273),1,0)</f>
        <v>1</v>
      </c>
      <c r="Z273" s="56">
        <f>VLOOKUP(W273,'Charged Moves'!B$2:I$96,8,FALSE)*100</f>
        <v>5</v>
      </c>
      <c r="AA273" s="56">
        <f>VLOOKUP(W273,'Charged Moves'!B$2:I$96,6,FALSE)</f>
        <v>2200</v>
      </c>
      <c r="AB273" s="56">
        <f>VLOOKUP(W273,'Charged Moves'!B$2:J$96,9,FALSE)</f>
        <v>25</v>
      </c>
      <c r="AC273" s="56" t="s">
        <v>1175</v>
      </c>
      <c r="AD273" s="56" t="s">
        <v>1176</v>
      </c>
      <c r="AE273" s="56" t="s">
        <v>1177</v>
      </c>
      <c r="AF273" t="s">
        <v>1178</v>
      </c>
      <c r="AG273" t="s">
        <v>687</v>
      </c>
    </row>
    <row r="274" spans="1:33" ht="14.25" customHeight="1" x14ac:dyDescent="0.15">
      <c r="A274" s="30">
        <v>248</v>
      </c>
      <c r="B274" s="30">
        <v>2</v>
      </c>
      <c r="C274" s="32">
        <v>0.98455598455598459</v>
      </c>
      <c r="D274" s="30">
        <v>3</v>
      </c>
      <c r="E274" s="34">
        <v>0.87313432835820892</v>
      </c>
      <c r="F274" s="41">
        <f>VLOOKUP(G274,'Species Data'!A$2:E$152,2,FALSE)</f>
        <v>44</v>
      </c>
      <c r="G274" s="41" t="s">
        <v>92</v>
      </c>
      <c r="H274" s="252" t="s">
        <v>253</v>
      </c>
      <c r="I274" s="362" t="s">
        <v>262</v>
      </c>
      <c r="J274" s="41">
        <f>VLOOKUP(G274,'Species Data'!A$2:E$152,3,FALSE)</f>
        <v>120</v>
      </c>
      <c r="K274" s="46">
        <f>VLOOKUP(G274,'Species Data'!A$2:E$152,4,FALSE)</f>
        <v>162</v>
      </c>
      <c r="L274" s="46">
        <f>VLOOKUP(G274,'Species Data'!A$2:E$152,5,FALSE)</f>
        <v>158</v>
      </c>
      <c r="M274" s="49">
        <f t="shared" si="0"/>
        <v>18960</v>
      </c>
      <c r="N274" s="51">
        <f t="shared" si="1"/>
        <v>0</v>
      </c>
      <c r="O274" s="51">
        <f t="shared" si="2"/>
        <v>0</v>
      </c>
      <c r="P274" s="40">
        <f t="shared" si="3"/>
        <v>2246049000</v>
      </c>
      <c r="Q274" s="40" t="s">
        <v>132</v>
      </c>
      <c r="R274" s="56">
        <f>VLOOKUP(Q274,'Basic Moves'!B$2:H$43,3,FALSE)</f>
        <v>10</v>
      </c>
      <c r="S274" s="56">
        <f>IF(OR(VLOOKUP(Q274,'Basic Moves'!B$2:C$43,2,FALSE)=H274,VLOOKUP(Q274,'Basic Moves'!B$2:C$43,2,FALSE)=I274),1,0)</f>
        <v>1</v>
      </c>
      <c r="T274" s="56">
        <f>VLOOKUP(Q274,'Basic Moves'!B$2:H$43,5,FALSE)</f>
        <v>1050</v>
      </c>
      <c r="U274" s="56">
        <f>VLOOKUP(Q274,'Basic Moves'!B$2:H$43,7,FALSE)</f>
        <v>10</v>
      </c>
      <c r="V274" s="53" t="s">
        <v>445</v>
      </c>
      <c r="W274" s="40" t="s">
        <v>260</v>
      </c>
      <c r="X274" s="56">
        <f>VLOOKUP(W274,'Charged Moves'!B$2:I$96,3,FALSE)</f>
        <v>65</v>
      </c>
      <c r="Y274" s="56">
        <f>IF(OR(VLOOKUP(W274,'Charged Moves'!B$2:C$96,2,FALSE)=H274,VLOOKUP(W274,'Charged Moves'!B$2:C$96,2,FALSE)=I274),1,0)</f>
        <v>1</v>
      </c>
      <c r="Z274" s="56">
        <f>VLOOKUP(W274,'Charged Moves'!B$2:I$96,8,FALSE)*100</f>
        <v>5</v>
      </c>
      <c r="AA274" s="56">
        <f>VLOOKUP(W274,'Charged Moves'!B$2:I$96,6,FALSE)</f>
        <v>3200</v>
      </c>
      <c r="AB274" s="56">
        <f>VLOOKUP(W274,'Charged Moves'!B$2:J$96,9,FALSE)</f>
        <v>50</v>
      </c>
      <c r="AC274" s="56" t="s">
        <v>377</v>
      </c>
      <c r="AD274" s="56" t="s">
        <v>634</v>
      </c>
      <c r="AE274" s="56" t="s">
        <v>635</v>
      </c>
      <c r="AF274" t="s">
        <v>636</v>
      </c>
      <c r="AG274" t="s">
        <v>510</v>
      </c>
    </row>
    <row r="275" spans="1:33" ht="14.25" customHeight="1" x14ac:dyDescent="0.15">
      <c r="A275" s="30">
        <v>759</v>
      </c>
      <c r="B275" s="30">
        <v>2</v>
      </c>
      <c r="C275" s="32">
        <v>0.98399999999999999</v>
      </c>
      <c r="D275" s="30">
        <v>1</v>
      </c>
      <c r="E275" s="34">
        <v>1</v>
      </c>
      <c r="F275" s="41">
        <f>VLOOKUP(G275,'Species Data'!A$2:E$152,2,FALSE)</f>
        <v>125</v>
      </c>
      <c r="G275" s="41" t="s">
        <v>197</v>
      </c>
      <c r="H275" s="558" t="s">
        <v>245</v>
      </c>
      <c r="I275" s="799"/>
      <c r="J275" s="41">
        <f>VLOOKUP(G275,'Species Data'!A$2:E$152,3,FALSE)</f>
        <v>130</v>
      </c>
      <c r="K275" s="46">
        <f>VLOOKUP(G275,'Species Data'!A$2:E$152,4,FALSE)</f>
        <v>198</v>
      </c>
      <c r="L275" s="46">
        <f>VLOOKUP(G275,'Species Data'!A$2:E$152,5,FALSE)</f>
        <v>160</v>
      </c>
      <c r="M275" s="49">
        <f t="shared" si="0"/>
        <v>20800</v>
      </c>
      <c r="N275" s="51">
        <f t="shared" si="1"/>
        <v>0</v>
      </c>
      <c r="O275" s="51">
        <f t="shared" si="2"/>
        <v>0</v>
      </c>
      <c r="P275" s="40">
        <f t="shared" si="3"/>
        <v>2239380000</v>
      </c>
      <c r="Q275" s="40" t="s">
        <v>153</v>
      </c>
      <c r="R275" s="56">
        <f>VLOOKUP(Q275,'Basic Moves'!B$2:H$43,3,FALSE)</f>
        <v>5</v>
      </c>
      <c r="S275" s="56">
        <f>IF(OR(VLOOKUP(Q275,'Basic Moves'!B$2:C$43,2,FALSE)=H275,VLOOKUP(Q275,'Basic Moves'!B$2:C$43,2,FALSE)=I275),1,0)</f>
        <v>1</v>
      </c>
      <c r="T275" s="56">
        <f>VLOOKUP(Q275,'Basic Moves'!B$2:H$43,5,FALSE)</f>
        <v>600</v>
      </c>
      <c r="U275" s="56">
        <f>VLOOKUP(Q275,'Basic Moves'!B$2:H$43,7,FALSE)</f>
        <v>8</v>
      </c>
      <c r="V275" s="53" t="s">
        <v>579</v>
      </c>
      <c r="W275" s="40" t="s">
        <v>182</v>
      </c>
      <c r="X275" s="56">
        <f>VLOOKUP(W275,'Charged Moves'!B$2:I$96,3,FALSE)</f>
        <v>55</v>
      </c>
      <c r="Y275" s="56">
        <f>IF(OR(VLOOKUP(W275,'Charged Moves'!B$2:C$96,2,FALSE)=H275,VLOOKUP(W275,'Charged Moves'!B$2:C$96,2,FALSE)=I275),1,0)</f>
        <v>1</v>
      </c>
      <c r="Z275" s="56">
        <f>VLOOKUP(W275,'Charged Moves'!B$2:I$96,8,FALSE)*100</f>
        <v>5</v>
      </c>
      <c r="AA275" s="56">
        <f>VLOOKUP(W275,'Charged Moves'!B$2:I$96,6,FALSE)</f>
        <v>2700</v>
      </c>
      <c r="AB275" s="56">
        <f>VLOOKUP(W275,'Charged Moves'!B$2:J$96,9,FALSE)</f>
        <v>50</v>
      </c>
      <c r="AC275" s="56" t="s">
        <v>580</v>
      </c>
      <c r="AD275" s="56" t="s">
        <v>581</v>
      </c>
      <c r="AE275" s="56" t="s">
        <v>582</v>
      </c>
      <c r="AF275" t="s">
        <v>583</v>
      </c>
      <c r="AG275" t="s">
        <v>584</v>
      </c>
    </row>
    <row r="276" spans="1:33" ht="14.25" customHeight="1" x14ac:dyDescent="0.15">
      <c r="A276" s="30">
        <v>234</v>
      </c>
      <c r="B276" s="30">
        <v>1</v>
      </c>
      <c r="C276" s="32">
        <v>1</v>
      </c>
      <c r="D276" s="30">
        <v>2</v>
      </c>
      <c r="E276" s="34">
        <v>0.9673202614379085</v>
      </c>
      <c r="F276" s="41">
        <f>VLOOKUP(G276,'Species Data'!A$2:E$152,2,FALSE)</f>
        <v>42</v>
      </c>
      <c r="G276" s="41" t="s">
        <v>90</v>
      </c>
      <c r="H276" s="362" t="s">
        <v>262</v>
      </c>
      <c r="I276" s="104" t="s">
        <v>227</v>
      </c>
      <c r="J276" s="41">
        <f>VLOOKUP(G276,'Species Data'!A$2:E$152,3,FALSE)</f>
        <v>150</v>
      </c>
      <c r="K276" s="46">
        <f>VLOOKUP(G276,'Species Data'!A$2:E$152,4,FALSE)</f>
        <v>164</v>
      </c>
      <c r="L276" s="46">
        <f>VLOOKUP(G276,'Species Data'!A$2:E$152,5,FALSE)</f>
        <v>164</v>
      </c>
      <c r="M276" s="49">
        <f t="shared" si="0"/>
        <v>24600</v>
      </c>
      <c r="N276" s="51">
        <f t="shared" si="1"/>
        <v>0</v>
      </c>
      <c r="O276" s="51">
        <f t="shared" si="2"/>
        <v>0</v>
      </c>
      <c r="P276" s="40">
        <f t="shared" si="3"/>
        <v>2239092000</v>
      </c>
      <c r="Q276" s="40" t="s">
        <v>105</v>
      </c>
      <c r="R276" s="56">
        <f>VLOOKUP(Q276,'Basic Moves'!B$2:H$43,3,FALSE)</f>
        <v>9</v>
      </c>
      <c r="S276" s="56">
        <f>IF(OR(VLOOKUP(Q276,'Basic Moves'!B$2:C$43,2,FALSE)=H276,VLOOKUP(Q276,'Basic Moves'!B$2:C$43,2,FALSE)=I276),1,0)</f>
        <v>1</v>
      </c>
      <c r="T276" s="56">
        <f>VLOOKUP(Q276,'Basic Moves'!B$2:H$43,5,FALSE)</f>
        <v>750</v>
      </c>
      <c r="U276" s="56">
        <f>VLOOKUP(Q276,'Basic Moves'!B$2:H$43,7,FALSE)</f>
        <v>7</v>
      </c>
      <c r="V276" s="53" t="s">
        <v>728</v>
      </c>
      <c r="W276" s="40" t="s">
        <v>341</v>
      </c>
      <c r="X276" s="56">
        <f>VLOOKUP(W276,'Charged Moves'!B$2:I$96,3,FALSE)</f>
        <v>30</v>
      </c>
      <c r="Y276" s="56">
        <f>IF(OR(VLOOKUP(W276,'Charged Moves'!B$2:C$96,2,FALSE)=H276,VLOOKUP(W276,'Charged Moves'!B$2:C$96,2,FALSE)=I276),1,0)</f>
        <v>1</v>
      </c>
      <c r="Z276" s="56">
        <f>VLOOKUP(W276,'Charged Moves'!B$2:I$96,8,FALSE)*100</f>
        <v>25</v>
      </c>
      <c r="AA276" s="56">
        <f>VLOOKUP(W276,'Charged Moves'!B$2:I$96,6,FALSE)</f>
        <v>3300</v>
      </c>
      <c r="AB276" s="56">
        <f>VLOOKUP(W276,'Charged Moves'!B$2:J$96,9,FALSE)</f>
        <v>25</v>
      </c>
      <c r="AC276" s="56" t="s">
        <v>1040</v>
      </c>
      <c r="AD276" s="56" t="s">
        <v>1066</v>
      </c>
      <c r="AE276" s="56" t="s">
        <v>1067</v>
      </c>
      <c r="AF276" t="s">
        <v>1068</v>
      </c>
      <c r="AG276" t="s">
        <v>990</v>
      </c>
    </row>
    <row r="277" spans="1:33" ht="14.25" customHeight="1" x14ac:dyDescent="0.15">
      <c r="A277" s="30">
        <v>781</v>
      </c>
      <c r="B277" s="30">
        <v>2</v>
      </c>
      <c r="C277" s="32">
        <v>0.86603174603174604</v>
      </c>
      <c r="D277" s="30">
        <v>5</v>
      </c>
      <c r="E277" s="34">
        <v>0.85458089668615989</v>
      </c>
      <c r="F277" s="41">
        <f>VLOOKUP(G277,'Species Data'!A$2:E$152,2,FALSE)</f>
        <v>128</v>
      </c>
      <c r="G277" s="41" t="s">
        <v>201</v>
      </c>
      <c r="H277" s="170" t="s">
        <v>257</v>
      </c>
      <c r="I277" s="172"/>
      <c r="J277" s="41">
        <f>VLOOKUP(G277,'Species Data'!A$2:E$152,3,FALSE)</f>
        <v>150</v>
      </c>
      <c r="K277" s="46">
        <f>VLOOKUP(G277,'Species Data'!A$2:E$152,4,FALSE)</f>
        <v>148</v>
      </c>
      <c r="L277" s="46">
        <f>VLOOKUP(G277,'Species Data'!A$2:E$152,5,FALSE)</f>
        <v>184</v>
      </c>
      <c r="M277" s="49">
        <f t="shared" si="0"/>
        <v>27600</v>
      </c>
      <c r="N277" s="51">
        <f t="shared" si="1"/>
        <v>0</v>
      </c>
      <c r="O277" s="51">
        <f t="shared" si="2"/>
        <v>0</v>
      </c>
      <c r="P277" s="40">
        <f t="shared" si="3"/>
        <v>2238470400</v>
      </c>
      <c r="Q277" s="40" t="s">
        <v>94</v>
      </c>
      <c r="R277" s="56">
        <f>VLOOKUP(Q277,'Basic Moves'!B$2:H$43,3,FALSE)</f>
        <v>12</v>
      </c>
      <c r="S277" s="56">
        <f>IF(OR(VLOOKUP(Q277,'Basic Moves'!B$2:C$43,2,FALSE)=H277,VLOOKUP(Q277,'Basic Moves'!B$2:C$43,2,FALSE)=I277),1,0)</f>
        <v>0</v>
      </c>
      <c r="T277" s="56">
        <f>VLOOKUP(Q277,'Basic Moves'!B$2:H$43,5,FALSE)</f>
        <v>1050</v>
      </c>
      <c r="U277" s="56">
        <f>VLOOKUP(Q277,'Basic Moves'!B$2:H$43,7,FALSE)</f>
        <v>9</v>
      </c>
      <c r="V277" s="53" t="s">
        <v>404</v>
      </c>
      <c r="W277" s="40" t="s">
        <v>161</v>
      </c>
      <c r="X277" s="56">
        <f>VLOOKUP(W277,'Charged Moves'!B$2:I$96,3,FALSE)</f>
        <v>100</v>
      </c>
      <c r="Y277" s="56">
        <f>IF(OR(VLOOKUP(W277,'Charged Moves'!B$2:C$96,2,FALSE)=H277,VLOOKUP(W277,'Charged Moves'!B$2:C$96,2,FALSE)=I277),1,0)</f>
        <v>0</v>
      </c>
      <c r="Z277" s="56">
        <f>VLOOKUP(W277,'Charged Moves'!B$2:I$96,8,FALSE)*100</f>
        <v>5</v>
      </c>
      <c r="AA277" s="56">
        <f>VLOOKUP(W277,'Charged Moves'!B$2:I$96,6,FALSE)</f>
        <v>4200</v>
      </c>
      <c r="AB277" s="56">
        <f>VLOOKUP(W277,'Charged Moves'!B$2:J$96,9,FALSE)</f>
        <v>100</v>
      </c>
      <c r="AC277" s="56" t="s">
        <v>455</v>
      </c>
      <c r="AD277" s="56" t="s">
        <v>456</v>
      </c>
      <c r="AE277" s="56" t="s">
        <v>457</v>
      </c>
      <c r="AF277" t="s">
        <v>458</v>
      </c>
      <c r="AG277" t="s">
        <v>459</v>
      </c>
    </row>
    <row r="278" spans="1:33" ht="14.25" customHeight="1" x14ac:dyDescent="0.15">
      <c r="A278" s="30">
        <v>850</v>
      </c>
      <c r="B278" s="30">
        <v>3</v>
      </c>
      <c r="C278" s="32">
        <v>0.76045627376425851</v>
      </c>
      <c r="D278" s="30">
        <v>4</v>
      </c>
      <c r="E278" s="34">
        <v>0.71450094161958566</v>
      </c>
      <c r="F278" s="41">
        <f>VLOOKUP(G278,'Species Data'!A$2:E$152,2,FALSE)</f>
        <v>142</v>
      </c>
      <c r="G278" s="41" t="s">
        <v>218</v>
      </c>
      <c r="H278" s="662" t="s">
        <v>264</v>
      </c>
      <c r="I278" s="104" t="s">
        <v>227</v>
      </c>
      <c r="J278" s="41">
        <f>VLOOKUP(G278,'Species Data'!A$2:E$152,3,FALSE)</f>
        <v>160</v>
      </c>
      <c r="K278" s="46">
        <f>VLOOKUP(G278,'Species Data'!A$2:E$152,4,FALSE)</f>
        <v>182</v>
      </c>
      <c r="L278" s="46">
        <f>VLOOKUP(G278,'Species Data'!A$2:E$152,5,FALSE)</f>
        <v>162</v>
      </c>
      <c r="M278" s="49">
        <f t="shared" si="0"/>
        <v>25920</v>
      </c>
      <c r="N278" s="51">
        <f t="shared" si="1"/>
        <v>0</v>
      </c>
      <c r="O278" s="51">
        <f t="shared" si="2"/>
        <v>0</v>
      </c>
      <c r="P278" s="40">
        <f t="shared" si="3"/>
        <v>2237245920</v>
      </c>
      <c r="Q278" s="40" t="s">
        <v>102</v>
      </c>
      <c r="R278" s="56">
        <f>VLOOKUP(Q278,'Basic Moves'!B$2:H$43,3,FALSE)</f>
        <v>6</v>
      </c>
      <c r="S278" s="56">
        <f>IF(OR(VLOOKUP(Q278,'Basic Moves'!B$2:C$43,2,FALSE)=H278,VLOOKUP(Q278,'Basic Moves'!B$2:C$43,2,FALSE)=I278),1,0)</f>
        <v>0</v>
      </c>
      <c r="T278" s="56">
        <f>VLOOKUP(Q278,'Basic Moves'!B$2:H$43,5,FALSE)</f>
        <v>500</v>
      </c>
      <c r="U278" s="56">
        <f>VLOOKUP(Q278,'Basic Moves'!B$2:H$43,7,FALSE)</f>
        <v>7</v>
      </c>
      <c r="V278" s="53" t="s">
        <v>784</v>
      </c>
      <c r="W278" s="40" t="s">
        <v>307</v>
      </c>
      <c r="X278" s="56">
        <f>VLOOKUP(W278,'Charged Moves'!B$2:I$96,3,FALSE)</f>
        <v>35</v>
      </c>
      <c r="Y278" s="56">
        <f>IF(OR(VLOOKUP(W278,'Charged Moves'!B$2:C$96,2,FALSE)=H278,VLOOKUP(W278,'Charged Moves'!B$2:C$96,2,FALSE)=I278),1,0)</f>
        <v>1</v>
      </c>
      <c r="Z278" s="56">
        <f>VLOOKUP(W278,'Charged Moves'!B$2:I$96,8,FALSE)*100</f>
        <v>5</v>
      </c>
      <c r="AA278" s="56">
        <f>VLOOKUP(W278,'Charged Moves'!B$2:I$96,6,FALSE)</f>
        <v>3600</v>
      </c>
      <c r="AB278" s="56">
        <f>VLOOKUP(W278,'Charged Moves'!B$2:J$96,9,FALSE)</f>
        <v>25</v>
      </c>
      <c r="AC278" s="56" t="s">
        <v>1135</v>
      </c>
      <c r="AD278" s="56" t="s">
        <v>1048</v>
      </c>
      <c r="AE278" s="56" t="s">
        <v>1179</v>
      </c>
      <c r="AF278" t="s">
        <v>1050</v>
      </c>
      <c r="AG278" t="s">
        <v>1180</v>
      </c>
    </row>
    <row r="279" spans="1:33" ht="14.25" customHeight="1" x14ac:dyDescent="0.15">
      <c r="A279" s="30">
        <v>731</v>
      </c>
      <c r="B279" s="144">
        <v>10</v>
      </c>
      <c r="C279" s="581">
        <v>0.5046480743691899</v>
      </c>
      <c r="D279" s="144">
        <v>7</v>
      </c>
      <c r="E279" s="583">
        <v>0.76248570339306143</v>
      </c>
      <c r="F279" s="585">
        <f>VLOOKUP(G279,'Species Data'!A$2:E$152,2,FALSE)</f>
        <v>121</v>
      </c>
      <c r="G279" s="585" t="s">
        <v>149</v>
      </c>
      <c r="H279" s="590" t="s">
        <v>210</v>
      </c>
      <c r="I279" s="731" t="s">
        <v>56</v>
      </c>
      <c r="J279" s="585">
        <f>VLOOKUP(G279,'Species Data'!A$2:E$152,3,FALSE)</f>
        <v>120</v>
      </c>
      <c r="K279" s="592">
        <f>VLOOKUP(G279,'Species Data'!A$2:E$152,4,FALSE)</f>
        <v>194</v>
      </c>
      <c r="L279" s="592">
        <f>VLOOKUP(G279,'Species Data'!A$2:E$152,5,FALSE)</f>
        <v>192</v>
      </c>
      <c r="M279" s="149">
        <f t="shared" si="0"/>
        <v>23040</v>
      </c>
      <c r="N279" s="594">
        <f t="shared" si="1"/>
        <v>0</v>
      </c>
      <c r="O279" s="594">
        <f t="shared" si="2"/>
        <v>0</v>
      </c>
      <c r="P279" s="122">
        <f t="shared" si="3"/>
        <v>2234880000</v>
      </c>
      <c r="Q279" s="122" t="s">
        <v>256</v>
      </c>
      <c r="R279" s="602">
        <f>VLOOKUP(Q279,'Basic Moves'!B$2:H$43,3,FALSE)</f>
        <v>10</v>
      </c>
      <c r="S279" s="602">
        <f>IF(OR(VLOOKUP(Q279,'Basic Moves'!B$2:C$43,2,FALSE)=H279,VLOOKUP(Q279,'Basic Moves'!B$2:C$43,2,FALSE)=I279),1,0)</f>
        <v>0</v>
      </c>
      <c r="T279" s="602">
        <f>VLOOKUP(Q279,'Basic Moves'!B$2:H$43,5,FALSE)</f>
        <v>1330</v>
      </c>
      <c r="U279" s="602">
        <f>VLOOKUP(Q279,'Basic Moves'!B$2:H$43,7,FALSE)</f>
        <v>12</v>
      </c>
      <c r="V279" s="152" t="s">
        <v>641</v>
      </c>
      <c r="W279" s="122" t="s">
        <v>310</v>
      </c>
      <c r="X279" s="602">
        <f>VLOOKUP(W279,'Charged Moves'!B$2:I$96,3,FALSE)</f>
        <v>40</v>
      </c>
      <c r="Y279" s="602">
        <f>IF(OR(VLOOKUP(W279,'Charged Moves'!B$2:C$96,2,FALSE)=H279,VLOOKUP(W279,'Charged Moves'!B$2:C$96,2,FALSE)=I279),1,0)</f>
        <v>0</v>
      </c>
      <c r="Z279" s="602">
        <f>VLOOKUP(W279,'Charged Moves'!B$2:I$96,8,FALSE)*100</f>
        <v>5</v>
      </c>
      <c r="AA279" s="602">
        <f>VLOOKUP(W279,'Charged Moves'!B$2:I$96,6,FALSE)</f>
        <v>2900</v>
      </c>
      <c r="AB279" s="602">
        <f>VLOOKUP(W279,'Charged Moves'!B$2:J$96,9,FALSE)</f>
        <v>33</v>
      </c>
      <c r="AC279" s="602" t="s">
        <v>1181</v>
      </c>
      <c r="AD279" s="602" t="s">
        <v>1182</v>
      </c>
      <c r="AE279" s="602" t="s">
        <v>429</v>
      </c>
      <c r="AF279" s="112" t="s">
        <v>1183</v>
      </c>
      <c r="AG279" s="112" t="s">
        <v>1184</v>
      </c>
    </row>
    <row r="280" spans="1:33" ht="14.25" customHeight="1" x14ac:dyDescent="0.15">
      <c r="A280" s="30">
        <v>139</v>
      </c>
      <c r="B280" s="30">
        <v>3</v>
      </c>
      <c r="C280" s="32">
        <v>0.87187039764359353</v>
      </c>
      <c r="D280" s="30">
        <v>1</v>
      </c>
      <c r="E280" s="34">
        <v>1</v>
      </c>
      <c r="F280" s="41">
        <f>VLOOKUP(G280,'Species Data'!A$2:E$152,2,FALSE)</f>
        <v>26</v>
      </c>
      <c r="G280" s="41" t="s">
        <v>71</v>
      </c>
      <c r="H280" s="558" t="s">
        <v>245</v>
      </c>
      <c r="I280" s="799"/>
      <c r="J280" s="41">
        <f>VLOOKUP(G280,'Species Data'!A$2:E$152,3,FALSE)</f>
        <v>120</v>
      </c>
      <c r="K280" s="46">
        <f>VLOOKUP(G280,'Species Data'!A$2:E$152,4,FALSE)</f>
        <v>200</v>
      </c>
      <c r="L280" s="46">
        <f>VLOOKUP(G280,'Species Data'!A$2:E$152,5,FALSE)</f>
        <v>154</v>
      </c>
      <c r="M280" s="49">
        <f t="shared" si="0"/>
        <v>18480</v>
      </c>
      <c r="N280" s="51">
        <f t="shared" si="1"/>
        <v>0</v>
      </c>
      <c r="O280" s="51">
        <f t="shared" si="2"/>
        <v>0</v>
      </c>
      <c r="P280" s="40">
        <f t="shared" si="3"/>
        <v>2231460000</v>
      </c>
      <c r="Q280" s="40" t="s">
        <v>235</v>
      </c>
      <c r="R280" s="56">
        <f>VLOOKUP(Q280,'Basic Moves'!B$2:H$43,3,FALSE)</f>
        <v>7</v>
      </c>
      <c r="S280" s="56">
        <f>IF(OR(VLOOKUP(Q280,'Basic Moves'!B$2:C$43,2,FALSE)=H280,VLOOKUP(Q280,'Basic Moves'!B$2:C$43,2,FALSE)=I280),1,0)</f>
        <v>1</v>
      </c>
      <c r="T280" s="56">
        <f>VLOOKUP(Q280,'Basic Moves'!B$2:H$43,5,FALSE)</f>
        <v>700</v>
      </c>
      <c r="U280" s="56">
        <f>VLOOKUP(Q280,'Basic Moves'!B$2:H$43,7,FALSE)</f>
        <v>8</v>
      </c>
      <c r="V280" s="53" t="s">
        <v>1161</v>
      </c>
      <c r="W280" s="40" t="s">
        <v>317</v>
      </c>
      <c r="X280" s="56">
        <f>VLOOKUP(W280,'Charged Moves'!B$2:I$96,3,FALSE)</f>
        <v>40</v>
      </c>
      <c r="Y280" s="56">
        <f>IF(OR(VLOOKUP(W280,'Charged Moves'!B$2:C$96,2,FALSE)=H280,VLOOKUP(W280,'Charged Moves'!B$2:C$96,2,FALSE)=I280),1,0)</f>
        <v>1</v>
      </c>
      <c r="Z280" s="56">
        <f>VLOOKUP(W280,'Charged Moves'!B$2:I$96,8,FALSE)*100</f>
        <v>5</v>
      </c>
      <c r="AA280" s="56">
        <f>VLOOKUP(W280,'Charged Moves'!B$2:I$96,6,FALSE)</f>
        <v>2400</v>
      </c>
      <c r="AB280" s="56">
        <f>VLOOKUP(W280,'Charged Moves'!B$2:J$96,9,FALSE)</f>
        <v>33</v>
      </c>
      <c r="AC280" s="56" t="s">
        <v>1185</v>
      </c>
      <c r="AD280" s="56" t="s">
        <v>1186</v>
      </c>
      <c r="AE280" s="56" t="s">
        <v>751</v>
      </c>
      <c r="AF280" t="s">
        <v>1187</v>
      </c>
      <c r="AG280" t="s">
        <v>1188</v>
      </c>
    </row>
    <row r="281" spans="1:33" ht="14.25" customHeight="1" x14ac:dyDescent="0.15">
      <c r="A281" s="30">
        <v>631</v>
      </c>
      <c r="B281" s="30">
        <v>6</v>
      </c>
      <c r="C281" s="32">
        <v>0.7305970149253731</v>
      </c>
      <c r="D281" s="30">
        <v>5</v>
      </c>
      <c r="E281" s="34">
        <v>0.76231884057971011</v>
      </c>
      <c r="F281" s="41">
        <f>VLOOKUP(G281,'Species Data'!A$2:E$152,2,FALSE)</f>
        <v>105</v>
      </c>
      <c r="G281" s="41" t="s">
        <v>175</v>
      </c>
      <c r="H281" s="610" t="s">
        <v>255</v>
      </c>
      <c r="I281" s="791"/>
      <c r="J281" s="41">
        <f>VLOOKUP(G281,'Species Data'!A$2:E$152,3,FALSE)</f>
        <v>120</v>
      </c>
      <c r="K281" s="46">
        <f>VLOOKUP(G281,'Species Data'!A$2:E$152,4,FALSE)</f>
        <v>140</v>
      </c>
      <c r="L281" s="46">
        <f>VLOOKUP(G281,'Species Data'!A$2:E$152,5,FALSE)</f>
        <v>202</v>
      </c>
      <c r="M281" s="49">
        <f t="shared" si="0"/>
        <v>24240</v>
      </c>
      <c r="N281" s="51">
        <f t="shared" si="1"/>
        <v>0</v>
      </c>
      <c r="O281" s="51">
        <f t="shared" si="2"/>
        <v>0</v>
      </c>
      <c r="P281" s="40">
        <f t="shared" si="3"/>
        <v>2231292000</v>
      </c>
      <c r="Q281" s="40" t="s">
        <v>274</v>
      </c>
      <c r="R281" s="56">
        <f>VLOOKUP(Q281,'Basic Moves'!B$2:H$43,3,FALSE)</f>
        <v>15</v>
      </c>
      <c r="S281" s="56">
        <f>IF(OR(VLOOKUP(Q281,'Basic Moves'!B$2:C$43,2,FALSE)=H281,VLOOKUP(Q281,'Basic Moves'!B$2:C$43,2,FALSE)=I281),1,0)</f>
        <v>0</v>
      </c>
      <c r="T281" s="56">
        <f>VLOOKUP(Q281,'Basic Moves'!B$2:H$43,5,FALSE)</f>
        <v>1410</v>
      </c>
      <c r="U281" s="56">
        <f>VLOOKUP(Q281,'Basic Moves'!B$2:H$43,7,FALSE)</f>
        <v>12</v>
      </c>
      <c r="V281" s="53" t="s">
        <v>778</v>
      </c>
      <c r="W281" s="40" t="s">
        <v>327</v>
      </c>
      <c r="X281" s="56">
        <f>VLOOKUP(W281,'Charged Moves'!B$2:I$96,3,FALSE)</f>
        <v>25</v>
      </c>
      <c r="Y281" s="56">
        <f>IF(OR(VLOOKUP(W281,'Charged Moves'!B$2:C$96,2,FALSE)=H281,VLOOKUP(W281,'Charged Moves'!B$2:C$96,2,FALSE)=I281),1,0)</f>
        <v>1</v>
      </c>
      <c r="Z281" s="56">
        <f>VLOOKUP(W281,'Charged Moves'!B$2:I$96,8,FALSE)*100</f>
        <v>5</v>
      </c>
      <c r="AA281" s="56">
        <f>VLOOKUP(W281,'Charged Moves'!B$2:I$96,6,FALSE)</f>
        <v>1600</v>
      </c>
      <c r="AB281" s="56">
        <f>VLOOKUP(W281,'Charged Moves'!B$2:J$96,9,FALSE)</f>
        <v>25</v>
      </c>
      <c r="AC281" s="56" t="s">
        <v>688</v>
      </c>
      <c r="AD281" s="56" t="s">
        <v>1189</v>
      </c>
      <c r="AE281" s="56" t="s">
        <v>465</v>
      </c>
      <c r="AF281" t="s">
        <v>1190</v>
      </c>
      <c r="AG281" t="s">
        <v>723</v>
      </c>
    </row>
    <row r="282" spans="1:33" ht="14.25" customHeight="1" x14ac:dyDescent="0.15">
      <c r="A282" s="30">
        <v>563</v>
      </c>
      <c r="B282" s="30">
        <v>7</v>
      </c>
      <c r="C282" s="32">
        <v>0.77829912023460412</v>
      </c>
      <c r="D282" s="30">
        <v>5</v>
      </c>
      <c r="E282" s="34">
        <v>0.83848920863309351</v>
      </c>
      <c r="F282" s="41">
        <f>VLOOKUP(G282,'Species Data'!A$2:E$152,2,FALSE)</f>
        <v>94</v>
      </c>
      <c r="G282" s="41" t="s">
        <v>164</v>
      </c>
      <c r="H282" s="793" t="s">
        <v>252</v>
      </c>
      <c r="I282" s="362" t="s">
        <v>262</v>
      </c>
      <c r="J282" s="41">
        <f>VLOOKUP(G282,'Species Data'!A$2:E$152,3,FALSE)</f>
        <v>120</v>
      </c>
      <c r="K282" s="46">
        <f>VLOOKUP(G282,'Species Data'!A$2:E$152,4,FALSE)</f>
        <v>204</v>
      </c>
      <c r="L282" s="46">
        <f>VLOOKUP(G282,'Species Data'!A$2:E$152,5,FALSE)</f>
        <v>156</v>
      </c>
      <c r="M282" s="49">
        <f t="shared" si="0"/>
        <v>18720</v>
      </c>
      <c r="N282" s="51">
        <f t="shared" si="1"/>
        <v>0</v>
      </c>
      <c r="O282" s="51">
        <f t="shared" si="2"/>
        <v>0</v>
      </c>
      <c r="P282" s="40">
        <f t="shared" si="3"/>
        <v>2225452320</v>
      </c>
      <c r="Q282" s="40" t="s">
        <v>244</v>
      </c>
      <c r="R282" s="56">
        <f>VLOOKUP(Q282,'Basic Moves'!B$2:H$43,3,FALSE)</f>
        <v>7</v>
      </c>
      <c r="S282" s="56">
        <f>IF(OR(VLOOKUP(Q282,'Basic Moves'!B$2:C$43,2,FALSE)=H282,VLOOKUP(Q282,'Basic Moves'!B$2:C$43,2,FALSE)=I282),1,0)</f>
        <v>0</v>
      </c>
      <c r="T282" s="56">
        <f>VLOOKUP(Q282,'Basic Moves'!B$2:H$43,5,FALSE)</f>
        <v>700</v>
      </c>
      <c r="U282" s="56">
        <f>VLOOKUP(Q282,'Basic Moves'!B$2:H$43,7,FALSE)</f>
        <v>9</v>
      </c>
      <c r="V282" s="53" t="s">
        <v>1191</v>
      </c>
      <c r="W282" s="40" t="s">
        <v>64</v>
      </c>
      <c r="X282" s="56">
        <f>VLOOKUP(W282,'Charged Moves'!B$2:I$96,3,FALSE)</f>
        <v>45</v>
      </c>
      <c r="Y282" s="56">
        <f>IF(OR(VLOOKUP(W282,'Charged Moves'!B$2:C$96,2,FALSE)=H282,VLOOKUP(W282,'Charged Moves'!B$2:C$96,2,FALSE)=I282),1,0)</f>
        <v>1</v>
      </c>
      <c r="Z282" s="56">
        <f>VLOOKUP(W282,'Charged Moves'!B$2:I$96,8,FALSE)*100</f>
        <v>5</v>
      </c>
      <c r="AA282" s="56">
        <f>VLOOKUP(W282,'Charged Moves'!B$2:I$96,6,FALSE)</f>
        <v>3080</v>
      </c>
      <c r="AB282" s="56">
        <f>VLOOKUP(W282,'Charged Moves'!B$2:J$96,9,FALSE)</f>
        <v>33</v>
      </c>
      <c r="AC282" s="56" t="s">
        <v>1192</v>
      </c>
      <c r="AD282" s="56" t="s">
        <v>1193</v>
      </c>
      <c r="AE282" s="56" t="s">
        <v>1194</v>
      </c>
      <c r="AF282" t="s">
        <v>1195</v>
      </c>
      <c r="AG282" t="s">
        <v>1196</v>
      </c>
    </row>
    <row r="283" spans="1:33" ht="14.25" customHeight="1" x14ac:dyDescent="0.15">
      <c r="A283" s="30">
        <v>833</v>
      </c>
      <c r="B283" s="30">
        <v>4</v>
      </c>
      <c r="C283" s="32">
        <v>0.82310756972111554</v>
      </c>
      <c r="D283" s="30">
        <v>9</v>
      </c>
      <c r="E283" s="34">
        <v>0.51327433628318586</v>
      </c>
      <c r="F283" s="41">
        <f>VLOOKUP(G283,'Species Data'!A$2:E$152,2,FALSE)</f>
        <v>139</v>
      </c>
      <c r="G283" s="41" t="s">
        <v>214</v>
      </c>
      <c r="H283" s="662" t="s">
        <v>264</v>
      </c>
      <c r="I283" s="91" t="s">
        <v>210</v>
      </c>
      <c r="J283" s="41">
        <f>VLOOKUP(G283,'Species Data'!A$2:E$152,3,FALSE)</f>
        <v>140</v>
      </c>
      <c r="K283" s="46">
        <f>VLOOKUP(G283,'Species Data'!A$2:E$152,4,FALSE)</f>
        <v>180</v>
      </c>
      <c r="L283" s="46">
        <f>VLOOKUP(G283,'Species Data'!A$2:E$152,5,FALSE)</f>
        <v>202</v>
      </c>
      <c r="M283" s="49">
        <f t="shared" si="0"/>
        <v>28280</v>
      </c>
      <c r="N283" s="51">
        <f t="shared" si="1"/>
        <v>0</v>
      </c>
      <c r="O283" s="51">
        <f t="shared" si="2"/>
        <v>0</v>
      </c>
      <c r="P283" s="40">
        <f t="shared" si="3"/>
        <v>2214324000</v>
      </c>
      <c r="Q283" s="107" t="s">
        <v>254</v>
      </c>
      <c r="R283" s="56">
        <f>VLOOKUP(Q283,'Basic Moves'!B$2:H$43,3,FALSE)</f>
        <v>6</v>
      </c>
      <c r="S283" s="56">
        <f>IF(OR(VLOOKUP(Q283,'Basic Moves'!B$2:C$43,2,FALSE)=H283,VLOOKUP(Q283,'Basic Moves'!B$2:C$43,2,FALSE)=I283),1,0)</f>
        <v>0</v>
      </c>
      <c r="T283" s="56">
        <f>VLOOKUP(Q283,'Basic Moves'!B$2:H$43,5,FALSE)</f>
        <v>550</v>
      </c>
      <c r="U283" s="56">
        <f>VLOOKUP(Q283,'Basic Moves'!B$2:H$43,7,FALSE)</f>
        <v>7</v>
      </c>
      <c r="V283" s="53" t="s">
        <v>955</v>
      </c>
      <c r="W283" s="40" t="s">
        <v>143</v>
      </c>
      <c r="X283" s="56">
        <f>VLOOKUP(W283,'Charged Moves'!B$2:I$96,3,FALSE)</f>
        <v>90</v>
      </c>
      <c r="Y283" s="56">
        <f>IF(OR(VLOOKUP(W283,'Charged Moves'!B$2:C$96,2,FALSE)=H283,VLOOKUP(W283,'Charged Moves'!B$2:C$96,2,FALSE)=I283),1,0)</f>
        <v>1</v>
      </c>
      <c r="Z283" s="56">
        <f>VLOOKUP(W283,'Charged Moves'!B$2:I$96,8,FALSE)*100</f>
        <v>5</v>
      </c>
      <c r="AA283" s="56">
        <f>VLOOKUP(W283,'Charged Moves'!B$2:I$96,6,FALSE)</f>
        <v>3800</v>
      </c>
      <c r="AB283" s="56">
        <f>VLOOKUP(W283,'Charged Moves'!B$2:J$96,9,FALSE)</f>
        <v>100</v>
      </c>
      <c r="AC283" s="56" t="s">
        <v>867</v>
      </c>
      <c r="AD283" s="56" t="s">
        <v>974</v>
      </c>
      <c r="AE283" s="56" t="s">
        <v>975</v>
      </c>
      <c r="AF283" t="s">
        <v>976</v>
      </c>
      <c r="AG283" t="s">
        <v>977</v>
      </c>
    </row>
    <row r="284" spans="1:33" ht="14.25" customHeight="1" x14ac:dyDescent="0.15">
      <c r="A284" s="30">
        <v>758</v>
      </c>
      <c r="B284" s="30">
        <v>4</v>
      </c>
      <c r="C284" s="32">
        <v>0.89200000000000002</v>
      </c>
      <c r="D284" s="30">
        <v>2</v>
      </c>
      <c r="E284" s="34">
        <v>0.9885057471264368</v>
      </c>
      <c r="F284" s="41">
        <f>VLOOKUP(G284,'Species Data'!A$2:E$152,2,FALSE)</f>
        <v>125</v>
      </c>
      <c r="G284" s="41" t="s">
        <v>197</v>
      </c>
      <c r="H284" s="558" t="s">
        <v>245</v>
      </c>
      <c r="I284" s="799"/>
      <c r="J284" s="41">
        <f>VLOOKUP(G284,'Species Data'!A$2:E$152,3,FALSE)</f>
        <v>130</v>
      </c>
      <c r="K284" s="46">
        <f>VLOOKUP(G284,'Species Data'!A$2:E$152,4,FALSE)</f>
        <v>198</v>
      </c>
      <c r="L284" s="46">
        <f>VLOOKUP(G284,'Species Data'!A$2:E$152,5,FALSE)</f>
        <v>160</v>
      </c>
      <c r="M284" s="49">
        <f t="shared" si="0"/>
        <v>20800</v>
      </c>
      <c r="N284" s="51">
        <f t="shared" si="1"/>
        <v>0</v>
      </c>
      <c r="O284" s="51">
        <f t="shared" si="2"/>
        <v>0</v>
      </c>
      <c r="P284" s="40">
        <f t="shared" si="3"/>
        <v>2213640000</v>
      </c>
      <c r="Q284" s="40" t="s">
        <v>153</v>
      </c>
      <c r="R284" s="56">
        <f>VLOOKUP(Q284,'Basic Moves'!B$2:H$43,3,FALSE)</f>
        <v>5</v>
      </c>
      <c r="S284" s="56">
        <f>IF(OR(VLOOKUP(Q284,'Basic Moves'!B$2:C$43,2,FALSE)=H284,VLOOKUP(Q284,'Basic Moves'!B$2:C$43,2,FALSE)=I284),1,0)</f>
        <v>1</v>
      </c>
      <c r="T284" s="56">
        <f>VLOOKUP(Q284,'Basic Moves'!B$2:H$43,5,FALSE)</f>
        <v>600</v>
      </c>
      <c r="U284" s="56">
        <f>VLOOKUP(Q284,'Basic Moves'!B$2:H$43,7,FALSE)</f>
        <v>8</v>
      </c>
      <c r="V284" s="53" t="s">
        <v>579</v>
      </c>
      <c r="W284" s="40" t="s">
        <v>317</v>
      </c>
      <c r="X284" s="56">
        <f>VLOOKUP(W284,'Charged Moves'!B$2:I$96,3,FALSE)</f>
        <v>40</v>
      </c>
      <c r="Y284" s="56">
        <f>IF(OR(VLOOKUP(W284,'Charged Moves'!B$2:C$96,2,FALSE)=H284,VLOOKUP(W284,'Charged Moves'!B$2:C$96,2,FALSE)=I284),1,0)</f>
        <v>1</v>
      </c>
      <c r="Z284" s="56">
        <f>VLOOKUP(W284,'Charged Moves'!B$2:I$96,8,FALSE)*100</f>
        <v>5</v>
      </c>
      <c r="AA284" s="56">
        <f>VLOOKUP(W284,'Charged Moves'!B$2:I$96,6,FALSE)</f>
        <v>2400</v>
      </c>
      <c r="AB284" s="56">
        <f>VLOOKUP(W284,'Charged Moves'!B$2:J$96,9,FALSE)</f>
        <v>33</v>
      </c>
      <c r="AC284" s="56" t="s">
        <v>1197</v>
      </c>
      <c r="AD284" s="56" t="s">
        <v>1198</v>
      </c>
      <c r="AE284" s="56" t="s">
        <v>422</v>
      </c>
      <c r="AF284" t="s">
        <v>1199</v>
      </c>
      <c r="AG284" t="s">
        <v>414</v>
      </c>
    </row>
    <row r="285" spans="1:33" ht="14.25" customHeight="1" x14ac:dyDescent="0.15">
      <c r="A285" s="30">
        <v>730</v>
      </c>
      <c r="B285" s="144">
        <v>7</v>
      </c>
      <c r="C285" s="581">
        <v>0.65073041168658696</v>
      </c>
      <c r="D285" s="144">
        <v>8</v>
      </c>
      <c r="E285" s="583">
        <v>0.75486084635913075</v>
      </c>
      <c r="F285" s="585">
        <f>VLOOKUP(G285,'Species Data'!A$2:E$152,2,FALSE)</f>
        <v>121</v>
      </c>
      <c r="G285" s="585" t="s">
        <v>149</v>
      </c>
      <c r="H285" s="590" t="s">
        <v>210</v>
      </c>
      <c r="I285" s="731" t="s">
        <v>56</v>
      </c>
      <c r="J285" s="585">
        <f>VLOOKUP(G285,'Species Data'!A$2:E$152,3,FALSE)</f>
        <v>120</v>
      </c>
      <c r="K285" s="592">
        <f>VLOOKUP(G285,'Species Data'!A$2:E$152,4,FALSE)</f>
        <v>194</v>
      </c>
      <c r="L285" s="592">
        <f>VLOOKUP(G285,'Species Data'!A$2:E$152,5,FALSE)</f>
        <v>192</v>
      </c>
      <c r="M285" s="149">
        <f t="shared" si="0"/>
        <v>23040</v>
      </c>
      <c r="N285" s="594">
        <f t="shared" si="1"/>
        <v>0</v>
      </c>
      <c r="O285" s="594">
        <f t="shared" si="2"/>
        <v>0</v>
      </c>
      <c r="P285" s="122">
        <f t="shared" si="3"/>
        <v>2212531200</v>
      </c>
      <c r="Q285" s="122" t="s">
        <v>256</v>
      </c>
      <c r="R285" s="602">
        <f>VLOOKUP(Q285,'Basic Moves'!B$2:H$43,3,FALSE)</f>
        <v>10</v>
      </c>
      <c r="S285" s="602">
        <f>IF(OR(VLOOKUP(Q285,'Basic Moves'!B$2:C$43,2,FALSE)=H285,VLOOKUP(Q285,'Basic Moves'!B$2:C$43,2,FALSE)=I285),1,0)</f>
        <v>0</v>
      </c>
      <c r="T285" s="602">
        <f>VLOOKUP(Q285,'Basic Moves'!B$2:H$43,5,FALSE)</f>
        <v>1330</v>
      </c>
      <c r="U285" s="602">
        <f>VLOOKUP(Q285,'Basic Moves'!B$2:H$43,7,FALSE)</f>
        <v>12</v>
      </c>
      <c r="V285" s="152" t="s">
        <v>641</v>
      </c>
      <c r="W285" s="122" t="s">
        <v>143</v>
      </c>
      <c r="X285" s="602">
        <f>VLOOKUP(W285,'Charged Moves'!B$2:I$96,3,FALSE)</f>
        <v>90</v>
      </c>
      <c r="Y285" s="602">
        <f>IF(OR(VLOOKUP(W285,'Charged Moves'!B$2:C$96,2,FALSE)=H285,VLOOKUP(W285,'Charged Moves'!B$2:C$96,2,FALSE)=I285),1,0)</f>
        <v>1</v>
      </c>
      <c r="Z285" s="602">
        <f>VLOOKUP(W285,'Charged Moves'!B$2:I$96,8,FALSE)*100</f>
        <v>5</v>
      </c>
      <c r="AA285" s="602">
        <f>VLOOKUP(W285,'Charged Moves'!B$2:I$96,6,FALSE)</f>
        <v>3800</v>
      </c>
      <c r="AB285" s="602">
        <f>VLOOKUP(W285,'Charged Moves'!B$2:J$96,9,FALSE)</f>
        <v>100</v>
      </c>
      <c r="AC285" s="602" t="s">
        <v>867</v>
      </c>
      <c r="AD285" s="602" t="s">
        <v>1200</v>
      </c>
      <c r="AE285" s="602" t="s">
        <v>997</v>
      </c>
      <c r="AF285" s="112" t="s">
        <v>1201</v>
      </c>
      <c r="AG285" s="112" t="s">
        <v>659</v>
      </c>
    </row>
    <row r="286" spans="1:33" ht="14.25" customHeight="1" x14ac:dyDescent="0.15">
      <c r="A286" s="30">
        <v>733</v>
      </c>
      <c r="B286" s="30">
        <v>1</v>
      </c>
      <c r="C286" s="32">
        <v>1</v>
      </c>
      <c r="D286" s="30">
        <v>8</v>
      </c>
      <c r="E286" s="34">
        <v>0.75486084635913075</v>
      </c>
      <c r="F286" s="41">
        <f>VLOOKUP(G286,'Species Data'!A$2:E$152,2,FALSE)</f>
        <v>121</v>
      </c>
      <c r="G286" s="41" t="s">
        <v>149</v>
      </c>
      <c r="H286" s="91" t="s">
        <v>210</v>
      </c>
      <c r="I286" s="42" t="s">
        <v>56</v>
      </c>
      <c r="J286" s="41">
        <f>VLOOKUP(G286,'Species Data'!A$2:E$152,3,FALSE)</f>
        <v>120</v>
      </c>
      <c r="K286" s="46">
        <f>VLOOKUP(G286,'Species Data'!A$2:E$152,4,FALSE)</f>
        <v>194</v>
      </c>
      <c r="L286" s="46">
        <f>VLOOKUP(G286,'Species Data'!A$2:E$152,5,FALSE)</f>
        <v>192</v>
      </c>
      <c r="M286" s="49">
        <f t="shared" si="0"/>
        <v>23040</v>
      </c>
      <c r="N286" s="51">
        <f t="shared" si="1"/>
        <v>0</v>
      </c>
      <c r="O286" s="51">
        <f t="shared" si="2"/>
        <v>0</v>
      </c>
      <c r="P286" s="40">
        <f t="shared" si="3"/>
        <v>2212531200</v>
      </c>
      <c r="Q286" s="40" t="s">
        <v>142</v>
      </c>
      <c r="R286" s="56">
        <f>VLOOKUP(Q286,'Basic Moves'!B$2:H$43,3,FALSE)</f>
        <v>6</v>
      </c>
      <c r="S286" s="56">
        <f>IF(OR(VLOOKUP(Q286,'Basic Moves'!B$2:C$43,2,FALSE)=H286,VLOOKUP(Q286,'Basic Moves'!B$2:C$43,2,FALSE)=I286),1,0)</f>
        <v>1</v>
      </c>
      <c r="T286" s="56">
        <f>VLOOKUP(Q286,'Basic Moves'!B$2:H$43,5,FALSE)</f>
        <v>500</v>
      </c>
      <c r="U286" s="56">
        <f>VLOOKUP(Q286,'Basic Moves'!B$2:H$43,7,FALSE)</f>
        <v>7</v>
      </c>
      <c r="V286" s="53" t="s">
        <v>367</v>
      </c>
      <c r="W286" s="40" t="s">
        <v>143</v>
      </c>
      <c r="X286" s="56">
        <f>VLOOKUP(W286,'Charged Moves'!B$2:I$96,3,FALSE)</f>
        <v>90</v>
      </c>
      <c r="Y286" s="56">
        <f>IF(OR(VLOOKUP(W286,'Charged Moves'!B$2:C$96,2,FALSE)=H286,VLOOKUP(W286,'Charged Moves'!B$2:C$96,2,FALSE)=I286),1,0)</f>
        <v>1</v>
      </c>
      <c r="Z286" s="56">
        <f>VLOOKUP(W286,'Charged Moves'!B$2:I$96,8,FALSE)*100</f>
        <v>5</v>
      </c>
      <c r="AA286" s="56">
        <f>VLOOKUP(W286,'Charged Moves'!B$2:I$96,6,FALSE)</f>
        <v>3800</v>
      </c>
      <c r="AB286" s="56">
        <f>VLOOKUP(W286,'Charged Moves'!B$2:J$96,9,FALSE)</f>
        <v>100</v>
      </c>
      <c r="AC286" s="56" t="s">
        <v>544</v>
      </c>
      <c r="AD286" s="56" t="s">
        <v>656</v>
      </c>
      <c r="AE286" s="56" t="s">
        <v>657</v>
      </c>
      <c r="AF286" t="s">
        <v>658</v>
      </c>
      <c r="AG286" t="s">
        <v>659</v>
      </c>
    </row>
    <row r="287" spans="1:33" ht="14.25" customHeight="1" x14ac:dyDescent="0.15">
      <c r="A287" s="30">
        <v>748</v>
      </c>
      <c r="B287" s="30">
        <v>1</v>
      </c>
      <c r="C287" s="32">
        <v>1</v>
      </c>
      <c r="D287" s="30">
        <v>4</v>
      </c>
      <c r="E287" s="34">
        <v>0.62441314553990612</v>
      </c>
      <c r="F287" s="41">
        <f>VLOOKUP(G287,'Species Data'!A$2:E$152,2,FALSE)</f>
        <v>123</v>
      </c>
      <c r="G287" s="41" t="s">
        <v>195</v>
      </c>
      <c r="H287" s="787" t="s">
        <v>241</v>
      </c>
      <c r="I287" s="104" t="s">
        <v>227</v>
      </c>
      <c r="J287" s="41">
        <f>VLOOKUP(G287,'Species Data'!A$2:E$152,3,FALSE)</f>
        <v>140</v>
      </c>
      <c r="K287" s="46">
        <f>VLOOKUP(G287,'Species Data'!A$2:E$152,4,FALSE)</f>
        <v>176</v>
      </c>
      <c r="L287" s="46">
        <f>VLOOKUP(G287,'Species Data'!A$2:E$152,5,FALSE)</f>
        <v>180</v>
      </c>
      <c r="M287" s="49">
        <f t="shared" si="0"/>
        <v>25200</v>
      </c>
      <c r="N287" s="51">
        <f t="shared" si="1"/>
        <v>0</v>
      </c>
      <c r="O287" s="51">
        <f t="shared" si="2"/>
        <v>0</v>
      </c>
      <c r="P287" s="40">
        <f t="shared" si="3"/>
        <v>2212056000</v>
      </c>
      <c r="Q287" s="40" t="s">
        <v>240</v>
      </c>
      <c r="R287" s="56">
        <f>VLOOKUP(Q287,'Basic Moves'!B$2:H$43,3,FALSE)</f>
        <v>3</v>
      </c>
      <c r="S287" s="56">
        <f>IF(OR(VLOOKUP(Q287,'Basic Moves'!B$2:C$43,2,FALSE)=H287,VLOOKUP(Q287,'Basic Moves'!B$2:C$43,2,FALSE)=I287),1,0)</f>
        <v>1</v>
      </c>
      <c r="T287" s="56">
        <f>VLOOKUP(Q287,'Basic Moves'!B$2:H$43,5,FALSE)</f>
        <v>400</v>
      </c>
      <c r="U287" s="56">
        <f>VLOOKUP(Q287,'Basic Moves'!B$2:H$43,7,FALSE)</f>
        <v>6</v>
      </c>
      <c r="V287" s="53" t="s">
        <v>843</v>
      </c>
      <c r="W287" s="40" t="s">
        <v>298</v>
      </c>
      <c r="X287" s="56">
        <f>VLOOKUP(W287,'Charged Moves'!B$2:I$96,3,FALSE)</f>
        <v>75</v>
      </c>
      <c r="Y287" s="56">
        <f>IF(OR(VLOOKUP(W287,'Charged Moves'!B$2:C$96,2,FALSE)=H287,VLOOKUP(W287,'Charged Moves'!B$2:C$96,2,FALSE)=I287),1,0)</f>
        <v>1</v>
      </c>
      <c r="Z287" s="56">
        <f>VLOOKUP(W287,'Charged Moves'!B$2:I$96,8,FALSE)*100</f>
        <v>5</v>
      </c>
      <c r="AA287" s="56">
        <f>VLOOKUP(W287,'Charged Moves'!B$2:I$96,6,FALSE)</f>
        <v>4250</v>
      </c>
      <c r="AB287" s="56">
        <f>VLOOKUP(W287,'Charged Moves'!B$2:J$96,9,FALSE)</f>
        <v>50</v>
      </c>
      <c r="AC287" s="56" t="s">
        <v>1202</v>
      </c>
      <c r="AD287" s="56" t="s">
        <v>1203</v>
      </c>
      <c r="AE287" s="56" t="s">
        <v>1204</v>
      </c>
      <c r="AF287" t="s">
        <v>1205</v>
      </c>
      <c r="AG287" t="s">
        <v>1206</v>
      </c>
    </row>
    <row r="288" spans="1:33" ht="14.25" customHeight="1" x14ac:dyDescent="0.15">
      <c r="A288" s="30">
        <v>406</v>
      </c>
      <c r="B288" s="30">
        <v>5</v>
      </c>
      <c r="C288" s="32">
        <v>0.92430278884462147</v>
      </c>
      <c r="D288" s="30">
        <v>1</v>
      </c>
      <c r="E288" s="34">
        <v>1</v>
      </c>
      <c r="F288" s="41">
        <f>VLOOKUP(G288,'Species Data'!A$2:E$152,2,FALSE)</f>
        <v>70</v>
      </c>
      <c r="G288" s="41" t="s">
        <v>126</v>
      </c>
      <c r="H288" s="252" t="s">
        <v>253</v>
      </c>
      <c r="I288" s="362" t="s">
        <v>262</v>
      </c>
      <c r="J288" s="41">
        <f>VLOOKUP(G288,'Species Data'!A$2:E$152,3,FALSE)</f>
        <v>130</v>
      </c>
      <c r="K288" s="46">
        <f>VLOOKUP(G288,'Species Data'!A$2:E$152,4,FALSE)</f>
        <v>190</v>
      </c>
      <c r="L288" s="46">
        <f>VLOOKUP(G288,'Species Data'!A$2:E$152,5,FALSE)</f>
        <v>110</v>
      </c>
      <c r="M288" s="49">
        <f t="shared" si="0"/>
        <v>14300</v>
      </c>
      <c r="N288" s="51">
        <f t="shared" si="1"/>
        <v>0</v>
      </c>
      <c r="O288" s="51">
        <f t="shared" si="2"/>
        <v>0</v>
      </c>
      <c r="P288" s="40">
        <f t="shared" si="3"/>
        <v>2207562500</v>
      </c>
      <c r="Q288" s="40" t="s">
        <v>137</v>
      </c>
      <c r="R288" s="56">
        <f>VLOOKUP(Q288,'Basic Moves'!B$2:H$43,3,FALSE)</f>
        <v>15</v>
      </c>
      <c r="S288" s="56">
        <f>IF(OR(VLOOKUP(Q288,'Basic Moves'!B$2:C$43,2,FALSE)=H288,VLOOKUP(Q288,'Basic Moves'!B$2:C$43,2,FALSE)=I288),1,0)</f>
        <v>1</v>
      </c>
      <c r="T288" s="56">
        <f>VLOOKUP(Q288,'Basic Moves'!B$2:H$43,5,FALSE)</f>
        <v>1450</v>
      </c>
      <c r="U288" s="56">
        <f>VLOOKUP(Q288,'Basic Moves'!B$2:H$43,7,FALSE)</f>
        <v>12</v>
      </c>
      <c r="V288" s="53" t="s">
        <v>493</v>
      </c>
      <c r="W288" s="40" t="s">
        <v>178</v>
      </c>
      <c r="X288" s="56">
        <f>VLOOKUP(W288,'Charged Moves'!B$2:I$96,3,FALSE)</f>
        <v>40</v>
      </c>
      <c r="Y288" s="56">
        <f>IF(OR(VLOOKUP(W288,'Charged Moves'!B$2:C$96,2,FALSE)=H288,VLOOKUP(W288,'Charged Moves'!B$2:C$96,2,FALSE)=I288),1,0)</f>
        <v>1</v>
      </c>
      <c r="Z288" s="56">
        <f>VLOOKUP(W288,'Charged Moves'!B$2:I$96,8,FALSE)*100</f>
        <v>5</v>
      </c>
      <c r="AA288" s="56">
        <f>VLOOKUP(W288,'Charged Moves'!B$2:I$96,6,FALSE)</f>
        <v>2400</v>
      </c>
      <c r="AB288" s="56">
        <f>VLOOKUP(W288,'Charged Moves'!B$2:J$96,9,FALSE)</f>
        <v>33</v>
      </c>
      <c r="AC288" s="56" t="s">
        <v>1207</v>
      </c>
      <c r="AD288" s="56" t="s">
        <v>1208</v>
      </c>
      <c r="AE288" s="56" t="s">
        <v>1013</v>
      </c>
      <c r="AF288" t="s">
        <v>1209</v>
      </c>
      <c r="AG288" t="s">
        <v>1210</v>
      </c>
    </row>
    <row r="289" spans="1:33" ht="14.25" customHeight="1" x14ac:dyDescent="0.15">
      <c r="A289" s="30">
        <v>780</v>
      </c>
      <c r="B289" s="30">
        <v>5</v>
      </c>
      <c r="C289" s="32">
        <v>0.73523809523809525</v>
      </c>
      <c r="D289" s="30">
        <v>6</v>
      </c>
      <c r="E289" s="34">
        <v>0.8327485380116959</v>
      </c>
      <c r="F289" s="41">
        <f>VLOOKUP(G289,'Species Data'!A$2:E$152,2,FALSE)</f>
        <v>128</v>
      </c>
      <c r="G289" s="41" t="s">
        <v>201</v>
      </c>
      <c r="H289" s="170" t="s">
        <v>257</v>
      </c>
      <c r="I289" s="172"/>
      <c r="J289" s="41">
        <f>VLOOKUP(G289,'Species Data'!A$2:E$152,3,FALSE)</f>
        <v>150</v>
      </c>
      <c r="K289" s="46">
        <f>VLOOKUP(G289,'Species Data'!A$2:E$152,4,FALSE)</f>
        <v>148</v>
      </c>
      <c r="L289" s="46">
        <f>VLOOKUP(G289,'Species Data'!A$2:E$152,5,FALSE)</f>
        <v>184</v>
      </c>
      <c r="M289" s="49">
        <f t="shared" si="0"/>
        <v>27600</v>
      </c>
      <c r="N289" s="51">
        <f t="shared" si="1"/>
        <v>0</v>
      </c>
      <c r="O289" s="51">
        <f t="shared" si="2"/>
        <v>0</v>
      </c>
      <c r="P289" s="40">
        <f t="shared" si="3"/>
        <v>2181283200</v>
      </c>
      <c r="Q289" s="40" t="s">
        <v>94</v>
      </c>
      <c r="R289" s="56">
        <f>VLOOKUP(Q289,'Basic Moves'!B$2:H$43,3,FALSE)</f>
        <v>12</v>
      </c>
      <c r="S289" s="56">
        <f>IF(OR(VLOOKUP(Q289,'Basic Moves'!B$2:C$43,2,FALSE)=H289,VLOOKUP(Q289,'Basic Moves'!B$2:C$43,2,FALSE)=I289),1,0)</f>
        <v>0</v>
      </c>
      <c r="T289" s="56">
        <f>VLOOKUP(Q289,'Basic Moves'!B$2:H$43,5,FALSE)</f>
        <v>1050</v>
      </c>
      <c r="U289" s="56">
        <f>VLOOKUP(Q289,'Basic Moves'!B$2:H$43,7,FALSE)</f>
        <v>9</v>
      </c>
      <c r="V289" s="53" t="s">
        <v>404</v>
      </c>
      <c r="W289" s="40" t="s">
        <v>315</v>
      </c>
      <c r="X289" s="56">
        <f>VLOOKUP(W289,'Charged Moves'!B$2:I$96,3,FALSE)</f>
        <v>30</v>
      </c>
      <c r="Y289" s="56">
        <f>IF(OR(VLOOKUP(W289,'Charged Moves'!B$2:C$96,2,FALSE)=H289,VLOOKUP(W289,'Charged Moves'!B$2:C$96,2,FALSE)=I289),1,0)</f>
        <v>0</v>
      </c>
      <c r="Z289" s="56">
        <f>VLOOKUP(W289,'Charged Moves'!B$2:I$96,8,FALSE)*100</f>
        <v>5</v>
      </c>
      <c r="AA289" s="56">
        <f>VLOOKUP(W289,'Charged Moves'!B$2:I$96,6,FALSE)</f>
        <v>2000</v>
      </c>
      <c r="AB289" s="56">
        <f>VLOOKUP(W289,'Charged Moves'!B$2:J$96,9,FALSE)</f>
        <v>33</v>
      </c>
      <c r="AC289" s="56" t="s">
        <v>1211</v>
      </c>
      <c r="AD289" s="56" t="s">
        <v>1212</v>
      </c>
      <c r="AE289" s="56" t="s">
        <v>1213</v>
      </c>
      <c r="AF289" t="s">
        <v>1214</v>
      </c>
      <c r="AG289" t="s">
        <v>807</v>
      </c>
    </row>
    <row r="290" spans="1:33" ht="14.25" customHeight="1" x14ac:dyDescent="0.15">
      <c r="A290" s="30">
        <v>633</v>
      </c>
      <c r="B290" s="30">
        <v>2</v>
      </c>
      <c r="C290" s="32">
        <v>0.85671641791044773</v>
      </c>
      <c r="D290" s="30">
        <v>6</v>
      </c>
      <c r="E290" s="34">
        <v>0.74202898550724639</v>
      </c>
      <c r="F290" s="41">
        <f>VLOOKUP(G290,'Species Data'!A$2:E$152,2,FALSE)</f>
        <v>105</v>
      </c>
      <c r="G290" s="41" t="s">
        <v>175</v>
      </c>
      <c r="H290" s="610" t="s">
        <v>255</v>
      </c>
      <c r="I290" s="791"/>
      <c r="J290" s="41">
        <f>VLOOKUP(G290,'Species Data'!A$2:E$152,3,FALSE)</f>
        <v>120</v>
      </c>
      <c r="K290" s="46">
        <f>VLOOKUP(G290,'Species Data'!A$2:E$152,4,FALSE)</f>
        <v>140</v>
      </c>
      <c r="L290" s="46">
        <f>VLOOKUP(G290,'Species Data'!A$2:E$152,5,FALSE)</f>
        <v>202</v>
      </c>
      <c r="M290" s="49">
        <f t="shared" si="0"/>
        <v>24240</v>
      </c>
      <c r="N290" s="51">
        <f t="shared" si="1"/>
        <v>0</v>
      </c>
      <c r="O290" s="51">
        <f t="shared" si="2"/>
        <v>0</v>
      </c>
      <c r="P290" s="40">
        <f t="shared" si="3"/>
        <v>2171904000</v>
      </c>
      <c r="Q290" s="40" t="s">
        <v>274</v>
      </c>
      <c r="R290" s="56">
        <f>VLOOKUP(Q290,'Basic Moves'!B$2:H$43,3,FALSE)</f>
        <v>15</v>
      </c>
      <c r="S290" s="56">
        <f>IF(OR(VLOOKUP(Q290,'Basic Moves'!B$2:C$43,2,FALSE)=H290,VLOOKUP(Q290,'Basic Moves'!B$2:C$43,2,FALSE)=I290),1,0)</f>
        <v>0</v>
      </c>
      <c r="T290" s="56">
        <f>VLOOKUP(Q290,'Basic Moves'!B$2:H$43,5,FALSE)</f>
        <v>1410</v>
      </c>
      <c r="U290" s="56">
        <f>VLOOKUP(Q290,'Basic Moves'!B$2:H$43,7,FALSE)</f>
        <v>12</v>
      </c>
      <c r="V290" s="53" t="s">
        <v>778</v>
      </c>
      <c r="W290" s="40" t="s">
        <v>161</v>
      </c>
      <c r="X290" s="56">
        <f>VLOOKUP(W290,'Charged Moves'!B$2:I$96,3,FALSE)</f>
        <v>100</v>
      </c>
      <c r="Y290" s="56">
        <f>IF(OR(VLOOKUP(W290,'Charged Moves'!B$2:C$96,2,FALSE)=H290,VLOOKUP(W290,'Charged Moves'!B$2:C$96,2,FALSE)=I290),1,0)</f>
        <v>1</v>
      </c>
      <c r="Z290" s="56">
        <f>VLOOKUP(W290,'Charged Moves'!B$2:I$96,8,FALSE)*100</f>
        <v>5</v>
      </c>
      <c r="AA290" s="56">
        <f>VLOOKUP(W290,'Charged Moves'!B$2:I$96,6,FALSE)</f>
        <v>4200</v>
      </c>
      <c r="AB290" s="56">
        <f>VLOOKUP(W290,'Charged Moves'!B$2:J$96,9,FALSE)</f>
        <v>100</v>
      </c>
      <c r="AC290" s="56" t="s">
        <v>779</v>
      </c>
      <c r="AD290" s="56" t="s">
        <v>780</v>
      </c>
      <c r="AE290" s="56" t="s">
        <v>781</v>
      </c>
      <c r="AF290" t="s">
        <v>782</v>
      </c>
      <c r="AG290" t="s">
        <v>783</v>
      </c>
    </row>
    <row r="291" spans="1:33" ht="14.25" customHeight="1" x14ac:dyDescent="0.15">
      <c r="A291" s="30">
        <v>815</v>
      </c>
      <c r="B291" s="30">
        <v>1</v>
      </c>
      <c r="C291" s="32">
        <v>1</v>
      </c>
      <c r="D291" s="30">
        <v>1</v>
      </c>
      <c r="E291" s="34">
        <v>1</v>
      </c>
      <c r="F291" s="41">
        <f>VLOOKUP(G291,'Species Data'!A$2:E$152,2,FALSE)</f>
        <v>137</v>
      </c>
      <c r="G291" s="41" t="s">
        <v>212</v>
      </c>
      <c r="H291" s="170" t="s">
        <v>257</v>
      </c>
      <c r="I291" s="172"/>
      <c r="J291" s="41">
        <f>VLOOKUP(G291,'Species Data'!A$2:E$152,3,FALSE)</f>
        <v>130</v>
      </c>
      <c r="K291" s="46">
        <f>VLOOKUP(G291,'Species Data'!A$2:E$152,4,FALSE)</f>
        <v>156</v>
      </c>
      <c r="L291" s="46">
        <f>VLOOKUP(G291,'Species Data'!A$2:E$152,5,FALSE)</f>
        <v>158</v>
      </c>
      <c r="M291" s="49">
        <f t="shared" si="0"/>
        <v>20540</v>
      </c>
      <c r="N291" s="51">
        <f t="shared" si="1"/>
        <v>0</v>
      </c>
      <c r="O291" s="51">
        <f t="shared" si="2"/>
        <v>0</v>
      </c>
      <c r="P291" s="40">
        <f t="shared" si="3"/>
        <v>2162862000</v>
      </c>
      <c r="Q291" s="40" t="s">
        <v>259</v>
      </c>
      <c r="R291" s="56">
        <f>VLOOKUP(Q291,'Basic Moves'!B$2:H$43,3,FALSE)</f>
        <v>12</v>
      </c>
      <c r="S291" s="56">
        <f>IF(OR(VLOOKUP(Q291,'Basic Moves'!B$2:C$43,2,FALSE)=H291,VLOOKUP(Q291,'Basic Moves'!B$2:C$43,2,FALSE)=I291),1,0)</f>
        <v>1</v>
      </c>
      <c r="T291" s="56">
        <f>VLOOKUP(Q291,'Basic Moves'!B$2:H$43,5,FALSE)</f>
        <v>1100</v>
      </c>
      <c r="U291" s="56">
        <f>VLOOKUP(Q291,'Basic Moves'!B$2:H$43,7,FALSE)</f>
        <v>10</v>
      </c>
      <c r="V291" s="53" t="s">
        <v>1056</v>
      </c>
      <c r="W291" s="40" t="s">
        <v>329</v>
      </c>
      <c r="X291" s="56">
        <f>VLOOKUP(W291,'Charged Moves'!B$2:I$96,3,FALSE)</f>
        <v>45</v>
      </c>
      <c r="Y291" s="56">
        <f>IF(OR(VLOOKUP(W291,'Charged Moves'!B$2:C$96,2,FALSE)=H291,VLOOKUP(W291,'Charged Moves'!B$2:C$96,2,FALSE)=I291),1,0)</f>
        <v>0</v>
      </c>
      <c r="Z291" s="56">
        <f>VLOOKUP(W291,'Charged Moves'!B$2:I$96,8,FALSE)*100</f>
        <v>5</v>
      </c>
      <c r="AA291" s="56">
        <f>VLOOKUP(W291,'Charged Moves'!B$2:I$96,6,FALSE)</f>
        <v>3100</v>
      </c>
      <c r="AB291" s="56">
        <f>VLOOKUP(W291,'Charged Moves'!B$2:J$96,9,FALSE)</f>
        <v>33</v>
      </c>
      <c r="AC291" s="56" t="s">
        <v>565</v>
      </c>
      <c r="AD291" s="56" t="s">
        <v>1215</v>
      </c>
      <c r="AE291" s="56" t="s">
        <v>871</v>
      </c>
      <c r="AF291" t="s">
        <v>1216</v>
      </c>
      <c r="AG291" t="s">
        <v>1217</v>
      </c>
    </row>
    <row r="292" spans="1:33" ht="14.25" customHeight="1" x14ac:dyDescent="0.15">
      <c r="A292" s="30">
        <v>405</v>
      </c>
      <c r="B292" s="30">
        <v>1</v>
      </c>
      <c r="C292" s="32">
        <v>1</v>
      </c>
      <c r="D292" s="30">
        <v>2</v>
      </c>
      <c r="E292" s="34">
        <v>0.97692307692307689</v>
      </c>
      <c r="F292" s="41">
        <f>VLOOKUP(G292,'Species Data'!A$2:E$152,2,FALSE)</f>
        <v>70</v>
      </c>
      <c r="G292" s="41" t="s">
        <v>126</v>
      </c>
      <c r="H292" s="252" t="s">
        <v>253</v>
      </c>
      <c r="I292" s="362" t="s">
        <v>262</v>
      </c>
      <c r="J292" s="41">
        <f>VLOOKUP(G292,'Species Data'!A$2:E$152,3,FALSE)</f>
        <v>130</v>
      </c>
      <c r="K292" s="46">
        <f>VLOOKUP(G292,'Species Data'!A$2:E$152,4,FALSE)</f>
        <v>190</v>
      </c>
      <c r="L292" s="46">
        <f>VLOOKUP(G292,'Species Data'!A$2:E$152,5,FALSE)</f>
        <v>110</v>
      </c>
      <c r="M292" s="49">
        <f t="shared" si="0"/>
        <v>14300</v>
      </c>
      <c r="N292" s="51">
        <f t="shared" si="1"/>
        <v>0</v>
      </c>
      <c r="O292" s="51">
        <f t="shared" si="2"/>
        <v>0</v>
      </c>
      <c r="P292" s="40">
        <f t="shared" si="3"/>
        <v>2156618750</v>
      </c>
      <c r="Q292" s="40" t="s">
        <v>137</v>
      </c>
      <c r="R292" s="56">
        <f>VLOOKUP(Q292,'Basic Moves'!B$2:H$43,3,FALSE)</f>
        <v>15</v>
      </c>
      <c r="S292" s="56">
        <f>IF(OR(VLOOKUP(Q292,'Basic Moves'!B$2:C$43,2,FALSE)=H292,VLOOKUP(Q292,'Basic Moves'!B$2:C$43,2,FALSE)=I292),1,0)</f>
        <v>1</v>
      </c>
      <c r="T292" s="56">
        <f>VLOOKUP(Q292,'Basic Moves'!B$2:H$43,5,FALSE)</f>
        <v>1450</v>
      </c>
      <c r="U292" s="56">
        <f>VLOOKUP(Q292,'Basic Moves'!B$2:H$43,7,FALSE)</f>
        <v>12</v>
      </c>
      <c r="V292" s="53" t="s">
        <v>493</v>
      </c>
      <c r="W292" s="40" t="s">
        <v>208</v>
      </c>
      <c r="X292" s="56">
        <f>VLOOKUP(W292,'Charged Moves'!B$2:I$96,3,FALSE)</f>
        <v>55</v>
      </c>
      <c r="Y292" s="56">
        <f>IF(OR(VLOOKUP(W292,'Charged Moves'!B$2:C$96,2,FALSE)=H292,VLOOKUP(W292,'Charged Moves'!B$2:C$96,2,FALSE)=I292),1,0)</f>
        <v>1</v>
      </c>
      <c r="Z292" s="56">
        <f>VLOOKUP(W292,'Charged Moves'!B$2:I$96,8,FALSE)*100</f>
        <v>5</v>
      </c>
      <c r="AA292" s="56">
        <f>VLOOKUP(W292,'Charged Moves'!B$2:I$96,6,FALSE)</f>
        <v>2600</v>
      </c>
      <c r="AB292" s="56">
        <f>VLOOKUP(W292,'Charged Moves'!B$2:J$96,9,FALSE)</f>
        <v>50</v>
      </c>
      <c r="AC292" s="56" t="s">
        <v>511</v>
      </c>
      <c r="AD292" s="56" t="s">
        <v>512</v>
      </c>
      <c r="AE292" s="56" t="s">
        <v>513</v>
      </c>
      <c r="AF292" t="s">
        <v>514</v>
      </c>
      <c r="AG292" t="s">
        <v>454</v>
      </c>
    </row>
    <row r="293" spans="1:33" ht="14.25" customHeight="1" x14ac:dyDescent="0.15">
      <c r="A293" s="30">
        <v>277</v>
      </c>
      <c r="B293" s="30">
        <v>1</v>
      </c>
      <c r="C293" s="32">
        <v>1</v>
      </c>
      <c r="D293" s="30">
        <v>4</v>
      </c>
      <c r="E293" s="34">
        <v>0.74162679425837319</v>
      </c>
      <c r="F293" s="41">
        <f>VLOOKUP(G293,'Species Data'!A$2:E$152,2,FALSE)</f>
        <v>49</v>
      </c>
      <c r="G293" s="41" t="s">
        <v>100</v>
      </c>
      <c r="H293" s="787" t="s">
        <v>241</v>
      </c>
      <c r="I293" s="362" t="s">
        <v>262</v>
      </c>
      <c r="J293" s="41">
        <f>VLOOKUP(G293,'Species Data'!A$2:E$152,3,FALSE)</f>
        <v>140</v>
      </c>
      <c r="K293" s="46">
        <f>VLOOKUP(G293,'Species Data'!A$2:E$152,4,FALSE)</f>
        <v>172</v>
      </c>
      <c r="L293" s="46">
        <f>VLOOKUP(G293,'Species Data'!A$2:E$152,5,FALSE)</f>
        <v>154</v>
      </c>
      <c r="M293" s="49">
        <f t="shared" si="0"/>
        <v>21560</v>
      </c>
      <c r="N293" s="51">
        <f t="shared" si="1"/>
        <v>0</v>
      </c>
      <c r="O293" s="51">
        <f t="shared" si="2"/>
        <v>0</v>
      </c>
      <c r="P293" s="40">
        <f t="shared" si="3"/>
        <v>2155461000</v>
      </c>
      <c r="Q293" s="40" t="s">
        <v>242</v>
      </c>
      <c r="R293" s="56">
        <f>VLOOKUP(Q293,'Basic Moves'!B$2:H$43,3,FALSE)</f>
        <v>5</v>
      </c>
      <c r="S293" s="56">
        <f>IF(OR(VLOOKUP(Q293,'Basic Moves'!B$2:C$43,2,FALSE)=H293,VLOOKUP(Q293,'Basic Moves'!B$2:C$43,2,FALSE)=I293),1,0)</f>
        <v>1</v>
      </c>
      <c r="T293" s="56">
        <f>VLOOKUP(Q293,'Basic Moves'!B$2:H$43,5,FALSE)</f>
        <v>450</v>
      </c>
      <c r="U293" s="56">
        <f>VLOOKUP(Q293,'Basic Moves'!B$2:H$43,7,FALSE)</f>
        <v>7</v>
      </c>
      <c r="V293" s="53" t="s">
        <v>427</v>
      </c>
      <c r="W293" s="40" t="s">
        <v>298</v>
      </c>
      <c r="X293" s="56">
        <f>VLOOKUP(W293,'Charged Moves'!B$2:I$96,3,FALSE)</f>
        <v>75</v>
      </c>
      <c r="Y293" s="56">
        <f>IF(OR(VLOOKUP(W293,'Charged Moves'!B$2:C$96,2,FALSE)=H293,VLOOKUP(W293,'Charged Moves'!B$2:C$96,2,FALSE)=I293),1,0)</f>
        <v>1</v>
      </c>
      <c r="Z293" s="56">
        <f>VLOOKUP(W293,'Charged Moves'!B$2:I$96,8,FALSE)*100</f>
        <v>5</v>
      </c>
      <c r="AA293" s="56">
        <f>VLOOKUP(W293,'Charged Moves'!B$2:I$96,6,FALSE)</f>
        <v>4250</v>
      </c>
      <c r="AB293" s="56">
        <f>VLOOKUP(W293,'Charged Moves'!B$2:J$96,9,FALSE)</f>
        <v>50</v>
      </c>
      <c r="AC293" s="56" t="s">
        <v>1218</v>
      </c>
      <c r="AD293" s="56" t="s">
        <v>1219</v>
      </c>
      <c r="AE293" s="56" t="s">
        <v>1220</v>
      </c>
      <c r="AF293" t="s">
        <v>1221</v>
      </c>
      <c r="AG293" t="s">
        <v>1222</v>
      </c>
    </row>
    <row r="294" spans="1:33" ht="14.25" customHeight="1" x14ac:dyDescent="0.15">
      <c r="A294" s="30">
        <v>805</v>
      </c>
      <c r="B294" s="30">
        <v>3</v>
      </c>
      <c r="C294" s="32">
        <v>0.80800000000000005</v>
      </c>
      <c r="D294" s="30">
        <v>2</v>
      </c>
      <c r="E294" s="34">
        <v>0.90804597701149425</v>
      </c>
      <c r="F294" s="41">
        <f>VLOOKUP(G294,'Species Data'!A$2:E$152,2,FALSE)</f>
        <v>135</v>
      </c>
      <c r="G294" s="41" t="s">
        <v>211</v>
      </c>
      <c r="H294" s="558" t="s">
        <v>245</v>
      </c>
      <c r="I294" s="799"/>
      <c r="J294" s="41">
        <f>VLOOKUP(G294,'Species Data'!A$2:E$152,3,FALSE)</f>
        <v>130</v>
      </c>
      <c r="K294" s="46">
        <f>VLOOKUP(G294,'Species Data'!A$2:E$152,4,FALSE)</f>
        <v>192</v>
      </c>
      <c r="L294" s="46">
        <f>VLOOKUP(G294,'Species Data'!A$2:E$152,5,FALSE)</f>
        <v>174</v>
      </c>
      <c r="M294" s="49">
        <f t="shared" si="0"/>
        <v>22620</v>
      </c>
      <c r="N294" s="51">
        <f t="shared" si="1"/>
        <v>0</v>
      </c>
      <c r="O294" s="51">
        <f t="shared" si="2"/>
        <v>0</v>
      </c>
      <c r="P294" s="40">
        <f t="shared" si="3"/>
        <v>2144376000</v>
      </c>
      <c r="Q294" s="40" t="s">
        <v>153</v>
      </c>
      <c r="R294" s="56">
        <f>VLOOKUP(Q294,'Basic Moves'!B$2:H$43,3,FALSE)</f>
        <v>5</v>
      </c>
      <c r="S294" s="56">
        <f>IF(OR(VLOOKUP(Q294,'Basic Moves'!B$2:C$43,2,FALSE)=H294,VLOOKUP(Q294,'Basic Moves'!B$2:C$43,2,FALSE)=I294),1,0)</f>
        <v>1</v>
      </c>
      <c r="T294" s="56">
        <f>VLOOKUP(Q294,'Basic Moves'!B$2:H$43,5,FALSE)</f>
        <v>600</v>
      </c>
      <c r="U294" s="56">
        <f>VLOOKUP(Q294,'Basic Moves'!B$2:H$43,7,FALSE)</f>
        <v>8</v>
      </c>
      <c r="V294" s="53" t="s">
        <v>579</v>
      </c>
      <c r="W294" s="40" t="s">
        <v>292</v>
      </c>
      <c r="X294" s="56">
        <f>VLOOKUP(W294,'Charged Moves'!B$2:I$96,3,FALSE)</f>
        <v>35</v>
      </c>
      <c r="Y294" s="56">
        <f>IF(OR(VLOOKUP(W294,'Charged Moves'!B$2:C$96,2,FALSE)=H294,VLOOKUP(W294,'Charged Moves'!B$2:C$96,2,FALSE)=I294),1,0)</f>
        <v>1</v>
      </c>
      <c r="Z294" s="56">
        <f>VLOOKUP(W294,'Charged Moves'!B$2:I$96,8,FALSE)*100</f>
        <v>5</v>
      </c>
      <c r="AA294" s="56">
        <f>VLOOKUP(W294,'Charged Moves'!B$2:I$96,6,FALSE)</f>
        <v>2500</v>
      </c>
      <c r="AB294" s="56">
        <f>VLOOKUP(W294,'Charged Moves'!B$2:J$96,9,FALSE)</f>
        <v>33</v>
      </c>
      <c r="AC294" s="56" t="s">
        <v>663</v>
      </c>
      <c r="AD294" s="56" t="s">
        <v>664</v>
      </c>
      <c r="AE294" s="56" t="s">
        <v>665</v>
      </c>
      <c r="AF294" t="s">
        <v>666</v>
      </c>
      <c r="AG294" t="s">
        <v>667</v>
      </c>
    </row>
    <row r="295" spans="1:33" ht="14.25" customHeight="1" x14ac:dyDescent="0.15">
      <c r="A295" s="30">
        <v>566</v>
      </c>
      <c r="B295" s="30">
        <v>3</v>
      </c>
      <c r="C295" s="32">
        <v>0.89296187683284456</v>
      </c>
      <c r="D295" s="30">
        <v>6</v>
      </c>
      <c r="E295" s="34">
        <v>0.80683453237410074</v>
      </c>
      <c r="F295" s="41">
        <f>VLOOKUP(G295,'Species Data'!A$2:E$152,2,FALSE)</f>
        <v>94</v>
      </c>
      <c r="G295" s="41" t="s">
        <v>164</v>
      </c>
      <c r="H295" s="793" t="s">
        <v>252</v>
      </c>
      <c r="I295" s="362" t="s">
        <v>262</v>
      </c>
      <c r="J295" s="41">
        <f>VLOOKUP(G295,'Species Data'!A$2:E$152,3,FALSE)</f>
        <v>120</v>
      </c>
      <c r="K295" s="46">
        <f>VLOOKUP(G295,'Species Data'!A$2:E$152,4,FALSE)</f>
        <v>204</v>
      </c>
      <c r="L295" s="46">
        <f>VLOOKUP(G295,'Species Data'!A$2:E$152,5,FALSE)</f>
        <v>156</v>
      </c>
      <c r="M295" s="49">
        <f t="shared" si="0"/>
        <v>18720</v>
      </c>
      <c r="N295" s="51">
        <f t="shared" si="1"/>
        <v>0</v>
      </c>
      <c r="O295" s="51">
        <f t="shared" si="2"/>
        <v>0</v>
      </c>
      <c r="P295" s="40">
        <f t="shared" si="3"/>
        <v>2141436960</v>
      </c>
      <c r="Q295" s="40" t="s">
        <v>244</v>
      </c>
      <c r="R295" s="56">
        <f>VLOOKUP(Q295,'Basic Moves'!B$2:H$43,3,FALSE)</f>
        <v>7</v>
      </c>
      <c r="S295" s="56">
        <f>IF(OR(VLOOKUP(Q295,'Basic Moves'!B$2:C$43,2,FALSE)=H295,VLOOKUP(Q295,'Basic Moves'!B$2:C$43,2,FALSE)=I295),1,0)</f>
        <v>0</v>
      </c>
      <c r="T295" s="56">
        <f>VLOOKUP(Q295,'Basic Moves'!B$2:H$43,5,FALSE)</f>
        <v>700</v>
      </c>
      <c r="U295" s="56">
        <f>VLOOKUP(Q295,'Basic Moves'!B$2:H$43,7,FALSE)</f>
        <v>9</v>
      </c>
      <c r="V295" s="53" t="s">
        <v>1191</v>
      </c>
      <c r="W295" s="107" t="s">
        <v>208</v>
      </c>
      <c r="X295" s="56">
        <f>VLOOKUP(W295,'Charged Moves'!B$2:I$96,3,FALSE)</f>
        <v>55</v>
      </c>
      <c r="Y295" s="56">
        <f>IF(OR(VLOOKUP(W295,'Charged Moves'!B$2:C$96,2,FALSE)=H295,VLOOKUP(W295,'Charged Moves'!B$2:C$96,2,FALSE)=I295),1,0)</f>
        <v>1</v>
      </c>
      <c r="Z295" s="56">
        <f>VLOOKUP(W295,'Charged Moves'!B$2:I$96,8,FALSE)*100</f>
        <v>5</v>
      </c>
      <c r="AA295" s="56">
        <f>VLOOKUP(W295,'Charged Moves'!B$2:I$96,6,FALSE)</f>
        <v>2600</v>
      </c>
      <c r="AB295" s="56">
        <f>VLOOKUP(W295,'Charged Moves'!B$2:J$96,9,FALSE)</f>
        <v>50</v>
      </c>
      <c r="AC295" s="56" t="s">
        <v>1223</v>
      </c>
      <c r="AD295" s="56" t="s">
        <v>1224</v>
      </c>
      <c r="AE295" s="56" t="s">
        <v>1225</v>
      </c>
      <c r="AF295" t="s">
        <v>406</v>
      </c>
      <c r="AG295" t="s">
        <v>1226</v>
      </c>
    </row>
    <row r="296" spans="1:33" ht="14.25" customHeight="1" x14ac:dyDescent="0.15">
      <c r="A296" s="30">
        <v>500</v>
      </c>
      <c r="B296" s="30">
        <v>1</v>
      </c>
      <c r="C296" s="32">
        <v>1</v>
      </c>
      <c r="D296" s="30">
        <v>2</v>
      </c>
      <c r="E296" s="34">
        <v>0.8904109589041096</v>
      </c>
      <c r="F296" s="41">
        <f>VLOOKUP(G296,'Species Data'!A$2:E$152,2,FALSE)</f>
        <v>85</v>
      </c>
      <c r="G296" s="41" t="s">
        <v>146</v>
      </c>
      <c r="H296" s="170" t="s">
        <v>257</v>
      </c>
      <c r="I296" s="104" t="s">
        <v>227</v>
      </c>
      <c r="J296" s="41">
        <f>VLOOKUP(G296,'Species Data'!A$2:E$152,3,FALSE)</f>
        <v>120</v>
      </c>
      <c r="K296" s="46">
        <f>VLOOKUP(G296,'Species Data'!A$2:E$152,4,FALSE)</f>
        <v>182</v>
      </c>
      <c r="L296" s="46">
        <f>VLOOKUP(G296,'Species Data'!A$2:E$152,5,FALSE)</f>
        <v>150</v>
      </c>
      <c r="M296" s="49">
        <f t="shared" si="0"/>
        <v>18000</v>
      </c>
      <c r="N296" s="51">
        <f t="shared" si="1"/>
        <v>0</v>
      </c>
      <c r="O296" s="51">
        <f t="shared" si="2"/>
        <v>0</v>
      </c>
      <c r="P296" s="40">
        <f t="shared" si="3"/>
        <v>2129400000</v>
      </c>
      <c r="Q296" s="40" t="s">
        <v>273</v>
      </c>
      <c r="R296" s="56">
        <f>VLOOKUP(Q296,'Basic Moves'!B$2:H$43,3,FALSE)</f>
        <v>12</v>
      </c>
      <c r="S296" s="56">
        <f>IF(OR(VLOOKUP(Q296,'Basic Moves'!B$2:C$43,2,FALSE)=H296,VLOOKUP(Q296,'Basic Moves'!B$2:C$43,2,FALSE)=I296),1,0)</f>
        <v>0</v>
      </c>
      <c r="T296" s="56">
        <f>VLOOKUP(Q296,'Basic Moves'!B$2:H$43,5,FALSE)</f>
        <v>1040</v>
      </c>
      <c r="U296" s="56">
        <f>VLOOKUP(Q296,'Basic Moves'!B$2:H$43,7,FALSE)</f>
        <v>10</v>
      </c>
      <c r="V296" s="53" t="s">
        <v>800</v>
      </c>
      <c r="W296" s="40" t="s">
        <v>294</v>
      </c>
      <c r="X296" s="56">
        <f>VLOOKUP(W296,'Charged Moves'!B$2:I$96,3,FALSE)</f>
        <v>40</v>
      </c>
      <c r="Y296" s="56">
        <f>IF(OR(VLOOKUP(W296,'Charged Moves'!B$2:C$96,2,FALSE)=H296,VLOOKUP(W296,'Charged Moves'!B$2:C$96,2,FALSE)=I296),1,0)</f>
        <v>1</v>
      </c>
      <c r="Z296" s="56">
        <f>VLOOKUP(W296,'Charged Moves'!B$2:I$96,8,FALSE)*100</f>
        <v>5</v>
      </c>
      <c r="AA296" s="56">
        <f>VLOOKUP(W296,'Charged Moves'!B$2:I$96,6,FALSE)</f>
        <v>2700</v>
      </c>
      <c r="AB296" s="56">
        <f>VLOOKUP(W296,'Charged Moves'!B$2:J$96,9,FALSE)</f>
        <v>33</v>
      </c>
      <c r="AC296" s="56" t="s">
        <v>1014</v>
      </c>
      <c r="AD296" s="56" t="s">
        <v>1227</v>
      </c>
      <c r="AE296" s="56" t="s">
        <v>1056</v>
      </c>
      <c r="AF296" t="s">
        <v>1228</v>
      </c>
      <c r="AG296" t="s">
        <v>543</v>
      </c>
    </row>
    <row r="297" spans="1:33" ht="14.25" customHeight="1" x14ac:dyDescent="0.15">
      <c r="A297" s="30">
        <v>852</v>
      </c>
      <c r="B297" s="30">
        <v>1</v>
      </c>
      <c r="C297" s="32">
        <v>1</v>
      </c>
      <c r="D297" s="30">
        <v>5</v>
      </c>
      <c r="E297" s="34">
        <v>0.67796610169491522</v>
      </c>
      <c r="F297" s="41">
        <f>VLOOKUP(G297,'Species Data'!A$2:E$152,2,FALSE)</f>
        <v>142</v>
      </c>
      <c r="G297" s="41" t="s">
        <v>218</v>
      </c>
      <c r="H297" s="662" t="s">
        <v>264</v>
      </c>
      <c r="I297" s="104" t="s">
        <v>227</v>
      </c>
      <c r="J297" s="41">
        <f>VLOOKUP(G297,'Species Data'!A$2:E$152,3,FALSE)</f>
        <v>160</v>
      </c>
      <c r="K297" s="46">
        <f>VLOOKUP(G297,'Species Data'!A$2:E$152,4,FALSE)</f>
        <v>182</v>
      </c>
      <c r="L297" s="46">
        <f>VLOOKUP(G297,'Species Data'!A$2:E$152,5,FALSE)</f>
        <v>162</v>
      </c>
      <c r="M297" s="49">
        <f t="shared" si="0"/>
        <v>25920</v>
      </c>
      <c r="N297" s="51">
        <f t="shared" si="1"/>
        <v>0</v>
      </c>
      <c r="O297" s="51">
        <f t="shared" si="2"/>
        <v>0</v>
      </c>
      <c r="P297" s="40">
        <f t="shared" si="3"/>
        <v>2122848000</v>
      </c>
      <c r="Q297" s="40" t="s">
        <v>102</v>
      </c>
      <c r="R297" s="56">
        <f>VLOOKUP(Q297,'Basic Moves'!B$2:H$43,3,FALSE)</f>
        <v>6</v>
      </c>
      <c r="S297" s="56">
        <f>IF(OR(VLOOKUP(Q297,'Basic Moves'!B$2:C$43,2,FALSE)=H297,VLOOKUP(Q297,'Basic Moves'!B$2:C$43,2,FALSE)=I297),1,0)</f>
        <v>0</v>
      </c>
      <c r="T297" s="56">
        <f>VLOOKUP(Q297,'Basic Moves'!B$2:H$43,5,FALSE)</f>
        <v>500</v>
      </c>
      <c r="U297" s="56">
        <f>VLOOKUP(Q297,'Basic Moves'!B$2:H$43,7,FALSE)</f>
        <v>7</v>
      </c>
      <c r="V297" s="53" t="s">
        <v>784</v>
      </c>
      <c r="W297" s="40" t="s">
        <v>54</v>
      </c>
      <c r="X297" s="56">
        <f>VLOOKUP(W297,'Charged Moves'!B$2:I$96,3,FALSE)</f>
        <v>120</v>
      </c>
      <c r="Y297" s="56">
        <f>IF(OR(VLOOKUP(W297,'Charged Moves'!B$2:C$96,2,FALSE)=H297,VLOOKUP(W297,'Charged Moves'!B$2:C$96,2,FALSE)=I297),1,0)</f>
        <v>0</v>
      </c>
      <c r="Z297" s="56">
        <f>VLOOKUP(W297,'Charged Moves'!B$2:I$96,8,FALSE)*100</f>
        <v>5</v>
      </c>
      <c r="AA297" s="56">
        <f>VLOOKUP(W297,'Charged Moves'!B$2:I$96,6,FALSE)</f>
        <v>5000</v>
      </c>
      <c r="AB297" s="56">
        <f>VLOOKUP(W297,'Charged Moves'!B$2:J$96,9,FALSE)</f>
        <v>100</v>
      </c>
      <c r="AC297" s="56" t="s">
        <v>912</v>
      </c>
      <c r="AD297" s="56" t="s">
        <v>537</v>
      </c>
      <c r="AE297" s="56" t="s">
        <v>407</v>
      </c>
      <c r="AF297" t="s">
        <v>538</v>
      </c>
      <c r="AG297" t="s">
        <v>969</v>
      </c>
    </row>
    <row r="298" spans="1:33" ht="14.25" customHeight="1" x14ac:dyDescent="0.15">
      <c r="A298" s="30">
        <v>115</v>
      </c>
      <c r="B298" s="30">
        <v>1</v>
      </c>
      <c r="C298" s="32">
        <v>1</v>
      </c>
      <c r="D298" s="30">
        <v>1</v>
      </c>
      <c r="E298" s="34">
        <v>1</v>
      </c>
      <c r="F298" s="41">
        <f>VLOOKUP(G298,'Species Data'!A$2:E$152,2,FALSE)</f>
        <v>22</v>
      </c>
      <c r="G298" s="41" t="s">
        <v>67</v>
      </c>
      <c r="H298" s="170" t="s">
        <v>257</v>
      </c>
      <c r="I298" s="104" t="s">
        <v>227</v>
      </c>
      <c r="J298" s="41">
        <f>VLOOKUP(G298,'Species Data'!A$2:E$152,3,FALSE)</f>
        <v>130</v>
      </c>
      <c r="K298" s="46">
        <f>VLOOKUP(G298,'Species Data'!A$2:E$152,4,FALSE)</f>
        <v>168</v>
      </c>
      <c r="L298" s="46">
        <f>VLOOKUP(G298,'Species Data'!A$2:E$152,5,FALSE)</f>
        <v>146</v>
      </c>
      <c r="M298" s="49">
        <f t="shared" si="0"/>
        <v>18980</v>
      </c>
      <c r="N298" s="51">
        <f t="shared" si="1"/>
        <v>0</v>
      </c>
      <c r="O298" s="51">
        <f t="shared" si="2"/>
        <v>0</v>
      </c>
      <c r="P298" s="40">
        <f t="shared" si="3"/>
        <v>2120445600</v>
      </c>
      <c r="Q298" s="40" t="s">
        <v>139</v>
      </c>
      <c r="R298" s="56">
        <f>VLOOKUP(Q298,'Basic Moves'!B$2:H$43,3,FALSE)</f>
        <v>15</v>
      </c>
      <c r="S298" s="56">
        <f>IF(OR(VLOOKUP(Q298,'Basic Moves'!B$2:C$43,2,FALSE)=H298,VLOOKUP(Q298,'Basic Moves'!B$2:C$43,2,FALSE)=I298),1,0)</f>
        <v>0</v>
      </c>
      <c r="T298" s="56">
        <f>VLOOKUP(Q298,'Basic Moves'!B$2:H$43,5,FALSE)</f>
        <v>1330</v>
      </c>
      <c r="U298" s="56">
        <f>VLOOKUP(Q298,'Basic Moves'!B$2:H$43,7,FALSE)</f>
        <v>12</v>
      </c>
      <c r="V298" s="53" t="s">
        <v>376</v>
      </c>
      <c r="W298" s="40" t="s">
        <v>296</v>
      </c>
      <c r="X298" s="56">
        <f>VLOOKUP(W298,'Charged Moves'!B$2:I$96,3,FALSE)</f>
        <v>50</v>
      </c>
      <c r="Y298" s="56">
        <f>IF(OR(VLOOKUP(W298,'Charged Moves'!B$2:C$96,2,FALSE)=H298,VLOOKUP(W298,'Charged Moves'!B$2:C$96,2,FALSE)=I298),1,0)</f>
        <v>0</v>
      </c>
      <c r="Z298" s="56">
        <f>VLOOKUP(W298,'Charged Moves'!B$2:I$96,8,FALSE)*100</f>
        <v>25</v>
      </c>
      <c r="AA298" s="56">
        <f>VLOOKUP(W298,'Charged Moves'!B$2:I$96,6,FALSE)</f>
        <v>3400</v>
      </c>
      <c r="AB298" s="56">
        <f>VLOOKUP(W298,'Charged Moves'!B$2:J$96,9,FALSE)</f>
        <v>33</v>
      </c>
      <c r="AC298" s="56" t="s">
        <v>943</v>
      </c>
      <c r="AD298" s="56" t="s">
        <v>1229</v>
      </c>
      <c r="AE298" s="56" t="s">
        <v>1230</v>
      </c>
      <c r="AF298" t="s">
        <v>1231</v>
      </c>
      <c r="AG298" t="s">
        <v>1232</v>
      </c>
    </row>
    <row r="299" spans="1:33" ht="14.25" customHeight="1" x14ac:dyDescent="0.15">
      <c r="A299" s="30">
        <v>734</v>
      </c>
      <c r="B299" s="30">
        <v>3</v>
      </c>
      <c r="C299" s="32">
        <v>0.79681274900398402</v>
      </c>
      <c r="D299" s="30">
        <v>10</v>
      </c>
      <c r="E299" s="34">
        <v>0.72054898970644299</v>
      </c>
      <c r="F299" s="41">
        <f>VLOOKUP(G299,'Species Data'!A$2:E$152,2,FALSE)</f>
        <v>121</v>
      </c>
      <c r="G299" s="41" t="s">
        <v>149</v>
      </c>
      <c r="H299" s="91" t="s">
        <v>210</v>
      </c>
      <c r="I299" s="42" t="s">
        <v>56</v>
      </c>
      <c r="J299" s="41">
        <f>VLOOKUP(G299,'Species Data'!A$2:E$152,3,FALSE)</f>
        <v>120</v>
      </c>
      <c r="K299" s="46">
        <f>VLOOKUP(G299,'Species Data'!A$2:E$152,4,FALSE)</f>
        <v>194</v>
      </c>
      <c r="L299" s="46">
        <f>VLOOKUP(G299,'Species Data'!A$2:E$152,5,FALSE)</f>
        <v>192</v>
      </c>
      <c r="M299" s="49">
        <f t="shared" si="0"/>
        <v>23040</v>
      </c>
      <c r="N299" s="51">
        <f t="shared" si="1"/>
        <v>0</v>
      </c>
      <c r="O299" s="51">
        <f t="shared" si="2"/>
        <v>0</v>
      </c>
      <c r="P299" s="40">
        <f t="shared" si="3"/>
        <v>2111961600</v>
      </c>
      <c r="Q299" s="40" t="s">
        <v>142</v>
      </c>
      <c r="R299" s="56">
        <f>VLOOKUP(Q299,'Basic Moves'!B$2:H$43,3,FALSE)</f>
        <v>6</v>
      </c>
      <c r="S299" s="56">
        <f>IF(OR(VLOOKUP(Q299,'Basic Moves'!B$2:C$43,2,FALSE)=H299,VLOOKUP(Q299,'Basic Moves'!B$2:C$43,2,FALSE)=I299),1,0)</f>
        <v>1</v>
      </c>
      <c r="T299" s="56">
        <f>VLOOKUP(Q299,'Basic Moves'!B$2:H$43,5,FALSE)</f>
        <v>500</v>
      </c>
      <c r="U299" s="56">
        <f>VLOOKUP(Q299,'Basic Moves'!B$2:H$43,7,FALSE)</f>
        <v>7</v>
      </c>
      <c r="V299" s="53" t="s">
        <v>367</v>
      </c>
      <c r="W299" s="40" t="s">
        <v>310</v>
      </c>
      <c r="X299" s="56">
        <f>VLOOKUP(W299,'Charged Moves'!B$2:I$96,3,FALSE)</f>
        <v>40</v>
      </c>
      <c r="Y299" s="56">
        <f>IF(OR(VLOOKUP(W299,'Charged Moves'!B$2:C$96,2,FALSE)=H299,VLOOKUP(W299,'Charged Moves'!B$2:C$96,2,FALSE)=I299),1,0)</f>
        <v>0</v>
      </c>
      <c r="Z299" s="56">
        <f>VLOOKUP(W299,'Charged Moves'!B$2:I$96,8,FALSE)*100</f>
        <v>5</v>
      </c>
      <c r="AA299" s="56">
        <f>VLOOKUP(W299,'Charged Moves'!B$2:I$96,6,FALSE)</f>
        <v>2900</v>
      </c>
      <c r="AB299" s="56">
        <f>VLOOKUP(W299,'Charged Moves'!B$2:J$96,9,FALSE)</f>
        <v>33</v>
      </c>
      <c r="AC299" s="56" t="s">
        <v>1233</v>
      </c>
      <c r="AD299" s="56" t="s">
        <v>1234</v>
      </c>
      <c r="AE299" s="56" t="s">
        <v>1235</v>
      </c>
      <c r="AF299" t="s">
        <v>1236</v>
      </c>
      <c r="AG299" t="s">
        <v>1237</v>
      </c>
    </row>
    <row r="300" spans="1:33" ht="14.25" customHeight="1" x14ac:dyDescent="0.15">
      <c r="A300" s="30">
        <v>649</v>
      </c>
      <c r="B300" s="30">
        <v>1</v>
      </c>
      <c r="C300" s="32">
        <v>1</v>
      </c>
      <c r="D300" s="30">
        <v>1</v>
      </c>
      <c r="E300" s="34">
        <v>1</v>
      </c>
      <c r="F300" s="41">
        <v>107</v>
      </c>
      <c r="G300" s="41" t="s">
        <v>177</v>
      </c>
      <c r="H300" s="142" t="s">
        <v>247</v>
      </c>
      <c r="I300" s="788"/>
      <c r="J300" s="41">
        <f>VLOOKUP(G300,'Species Data'!A$2:E$152,3,FALSE)</f>
        <v>100</v>
      </c>
      <c r="K300" s="46">
        <f>VLOOKUP(G300,'Species Data'!A$2:E$152,4,FALSE)</f>
        <v>138</v>
      </c>
      <c r="L300" s="46">
        <f>VLOOKUP(G300,'Species Data'!A$2:E$152,5,FALSE)</f>
        <v>204</v>
      </c>
      <c r="M300" s="49">
        <f t="shared" si="0"/>
        <v>20400</v>
      </c>
      <c r="N300" s="51">
        <f t="shared" si="1"/>
        <v>0</v>
      </c>
      <c r="O300" s="51">
        <f t="shared" si="2"/>
        <v>0</v>
      </c>
      <c r="P300" s="40">
        <f t="shared" si="3"/>
        <v>2111400000</v>
      </c>
      <c r="Q300" s="107" t="s">
        <v>274</v>
      </c>
      <c r="R300" s="56">
        <f>VLOOKUP(Q300,'Basic Moves'!B$2:H$43,3,FALSE)</f>
        <v>15</v>
      </c>
      <c r="S300" s="56">
        <f>IF(OR(VLOOKUP(Q300,'Basic Moves'!B$2:C$43,2,FALSE)=H300,VLOOKUP(Q300,'Basic Moves'!B$2:C$43,2,FALSE)=I300),1,0)</f>
        <v>1</v>
      </c>
      <c r="T300" s="56">
        <f>VLOOKUP(Q300,'Basic Moves'!B$2:H$43,5,FALSE)</f>
        <v>1410</v>
      </c>
      <c r="U300" s="56">
        <f>VLOOKUP(Q300,'Basic Moves'!B$2:H$43,7,FALSE)</f>
        <v>12</v>
      </c>
      <c r="V300" s="53" t="s">
        <v>1238</v>
      </c>
      <c r="W300" s="107" t="s">
        <v>342</v>
      </c>
      <c r="X300" s="56">
        <f>VLOOKUP(W300,'Charged Moves'!B$2:I$96,3,FALSE)</f>
        <v>30</v>
      </c>
      <c r="Y300" s="56">
        <f>IF(OR(VLOOKUP(W300,'Charged Moves'!B$2:C$96,2,FALSE)=H300,VLOOKUP(W300,'Charged Moves'!B$2:C$96,2,FALSE)=I300),1,0)</f>
        <v>1</v>
      </c>
      <c r="Z300" s="56">
        <f>VLOOKUP(W300,'Charged Moves'!B$2:I$96,8,FALSE)*100</f>
        <v>25</v>
      </c>
      <c r="AA300" s="56">
        <f>VLOOKUP(W300,'Charged Moves'!B$2:I$96,6,FALSE)</f>
        <v>1600</v>
      </c>
      <c r="AB300" s="56">
        <f>VLOOKUP(W300,'Charged Moves'!B$2:J$96,9,FALSE)</f>
        <v>33</v>
      </c>
      <c r="AC300" s="56" t="s">
        <v>1239</v>
      </c>
      <c r="AD300" s="56" t="s">
        <v>1240</v>
      </c>
      <c r="AE300" s="56" t="s">
        <v>1241</v>
      </c>
      <c r="AF300" t="s">
        <v>1242</v>
      </c>
      <c r="AG300" t="s">
        <v>641</v>
      </c>
    </row>
    <row r="301" spans="1:33" ht="14.25" customHeight="1" x14ac:dyDescent="0.15">
      <c r="A301" s="30">
        <v>440</v>
      </c>
      <c r="B301" s="30">
        <v>7</v>
      </c>
      <c r="C301" s="32">
        <v>0.78500707213578502</v>
      </c>
      <c r="D301" s="30">
        <v>1</v>
      </c>
      <c r="E301" s="34">
        <v>1</v>
      </c>
      <c r="F301" s="41">
        <f>VLOOKUP(G301,'Species Data'!A$2:E$152,2,FALSE)</f>
        <v>75</v>
      </c>
      <c r="G301" s="41" t="s">
        <v>131</v>
      </c>
      <c r="H301" s="662" t="s">
        <v>264</v>
      </c>
      <c r="I301" s="610" t="s">
        <v>255</v>
      </c>
      <c r="J301" s="41">
        <f>VLOOKUP(G301,'Species Data'!A$2:E$152,3,FALSE)</f>
        <v>110</v>
      </c>
      <c r="K301" s="46">
        <f>VLOOKUP(G301,'Species Data'!A$2:E$152,4,FALSE)</f>
        <v>142</v>
      </c>
      <c r="L301" s="46">
        <f>VLOOKUP(G301,'Species Data'!A$2:E$152,5,FALSE)</f>
        <v>156</v>
      </c>
      <c r="M301" s="49">
        <f t="shared" si="0"/>
        <v>17160</v>
      </c>
      <c r="N301" s="51">
        <f t="shared" si="1"/>
        <v>0</v>
      </c>
      <c r="O301" s="51">
        <f t="shared" si="2"/>
        <v>0</v>
      </c>
      <c r="P301" s="40">
        <f t="shared" si="3"/>
        <v>2101671000</v>
      </c>
      <c r="Q301" s="107" t="s">
        <v>270</v>
      </c>
      <c r="R301" s="56">
        <f>VLOOKUP(Q301,'Basic Moves'!B$2:H$43,3,FALSE)</f>
        <v>15</v>
      </c>
      <c r="S301" s="56">
        <f>IF(OR(VLOOKUP(Q301,'Basic Moves'!B$2:C$43,2,FALSE)=H301,VLOOKUP(Q301,'Basic Moves'!B$2:C$43,2,FALSE)=I301),1,0)</f>
        <v>1</v>
      </c>
      <c r="T301" s="56">
        <f>VLOOKUP(Q301,'Basic Moves'!B$2:H$43,5,FALSE)</f>
        <v>1350</v>
      </c>
      <c r="U301" s="56">
        <f>VLOOKUP(Q301,'Basic Moves'!B$2:H$43,7,FALSE)</f>
        <v>12</v>
      </c>
      <c r="V301" s="53" t="s">
        <v>427</v>
      </c>
      <c r="W301" s="40" t="s">
        <v>286</v>
      </c>
      <c r="X301" s="56">
        <f>VLOOKUP(W301,'Charged Moves'!B$2:I$96,3,FALSE)</f>
        <v>70</v>
      </c>
      <c r="Y301" s="56">
        <f>IF(OR(VLOOKUP(W301,'Charged Moves'!B$2:C$96,2,FALSE)=H301,VLOOKUP(W301,'Charged Moves'!B$2:C$96,2,FALSE)=I301),1,0)</f>
        <v>1</v>
      </c>
      <c r="Z301" s="56">
        <f>VLOOKUP(W301,'Charged Moves'!B$2:I$96,8,FALSE)*100</f>
        <v>5</v>
      </c>
      <c r="AA301" s="56">
        <f>VLOOKUP(W301,'Charged Moves'!B$2:I$96,6,FALSE)</f>
        <v>5800</v>
      </c>
      <c r="AB301" s="56">
        <f>VLOOKUP(W301,'Charged Moves'!B$2:J$96,9,FALSE)</f>
        <v>33</v>
      </c>
      <c r="AC301" s="56" t="s">
        <v>935</v>
      </c>
      <c r="AD301" s="56" t="s">
        <v>936</v>
      </c>
      <c r="AE301" s="56" t="s">
        <v>427</v>
      </c>
      <c r="AF301" t="s">
        <v>937</v>
      </c>
      <c r="AG301" t="s">
        <v>938</v>
      </c>
    </row>
    <row r="302" spans="1:33" ht="14.25" customHeight="1" x14ac:dyDescent="0.15">
      <c r="A302" s="30">
        <v>487</v>
      </c>
      <c r="B302" s="30">
        <v>2</v>
      </c>
      <c r="C302" s="32">
        <v>0.96106048053024029</v>
      </c>
      <c r="D302" s="30">
        <v>2</v>
      </c>
      <c r="E302" s="34">
        <v>0.91074681238615662</v>
      </c>
      <c r="F302" s="41">
        <f>VLOOKUP(G302,'Species Data'!A$2:E$152,2,FALSE)</f>
        <v>82</v>
      </c>
      <c r="G302" s="41" t="s">
        <v>141</v>
      </c>
      <c r="H302" s="558" t="s">
        <v>245</v>
      </c>
      <c r="I302" s="800" t="s">
        <v>266</v>
      </c>
      <c r="J302" s="41">
        <f>VLOOKUP(G302,'Species Data'!A$2:E$152,3,FALSE)</f>
        <v>100</v>
      </c>
      <c r="K302" s="46">
        <f>VLOOKUP(G302,'Species Data'!A$2:E$152,4,FALSE)</f>
        <v>186</v>
      </c>
      <c r="L302" s="46">
        <f>VLOOKUP(G302,'Species Data'!A$2:E$152,5,FALSE)</f>
        <v>180</v>
      </c>
      <c r="M302" s="49">
        <f t="shared" si="0"/>
        <v>18000</v>
      </c>
      <c r="N302" s="51">
        <f t="shared" si="1"/>
        <v>0</v>
      </c>
      <c r="O302" s="51">
        <f t="shared" si="2"/>
        <v>0</v>
      </c>
      <c r="P302" s="40">
        <f t="shared" si="3"/>
        <v>2092500000</v>
      </c>
      <c r="Q302" s="40" t="s">
        <v>153</v>
      </c>
      <c r="R302" s="56">
        <f>VLOOKUP(Q302,'Basic Moves'!B$2:H$43,3,FALSE)</f>
        <v>5</v>
      </c>
      <c r="S302" s="56">
        <f>IF(OR(VLOOKUP(Q302,'Basic Moves'!B$2:C$43,2,FALSE)=H302,VLOOKUP(Q302,'Basic Moves'!B$2:C$43,2,FALSE)=I302),1,0)</f>
        <v>1</v>
      </c>
      <c r="T302" s="56">
        <f>VLOOKUP(Q302,'Basic Moves'!B$2:H$43,5,FALSE)</f>
        <v>600</v>
      </c>
      <c r="U302" s="56">
        <f>VLOOKUP(Q302,'Basic Moves'!B$2:H$43,7,FALSE)</f>
        <v>8</v>
      </c>
      <c r="V302" s="53" t="s">
        <v>579</v>
      </c>
      <c r="W302" s="40" t="s">
        <v>293</v>
      </c>
      <c r="X302" s="56">
        <f>VLOOKUP(W302,'Charged Moves'!B$2:I$96,3,FALSE)</f>
        <v>60</v>
      </c>
      <c r="Y302" s="56">
        <f>IF(OR(VLOOKUP(W302,'Charged Moves'!B$2:C$96,2,FALSE)=H302,VLOOKUP(W302,'Charged Moves'!B$2:C$96,2,FALSE)=I302),1,0)</f>
        <v>1</v>
      </c>
      <c r="Z302" s="56">
        <f>VLOOKUP(W302,'Charged Moves'!B$2:I$96,8,FALSE)*100</f>
        <v>5</v>
      </c>
      <c r="AA302" s="56">
        <f>VLOOKUP(W302,'Charged Moves'!B$2:I$96,6,FALSE)</f>
        <v>3900</v>
      </c>
      <c r="AB302" s="56">
        <f>VLOOKUP(W302,'Charged Moves'!B$2:J$96,9,FALSE)</f>
        <v>33</v>
      </c>
      <c r="AC302" s="56" t="s">
        <v>1243</v>
      </c>
      <c r="AD302" s="56" t="s">
        <v>1244</v>
      </c>
      <c r="AE302" s="56" t="s">
        <v>1013</v>
      </c>
      <c r="AF302" t="s">
        <v>1245</v>
      </c>
      <c r="AG302" t="s">
        <v>578</v>
      </c>
    </row>
    <row r="303" spans="1:33" ht="14.25" customHeight="1" x14ac:dyDescent="0.15">
      <c r="A303" s="30">
        <v>249</v>
      </c>
      <c r="B303" s="30">
        <v>4</v>
      </c>
      <c r="C303" s="32">
        <v>0.94594594594594594</v>
      </c>
      <c r="D303" s="30">
        <v>4</v>
      </c>
      <c r="E303" s="34">
        <v>0.81343283582089554</v>
      </c>
      <c r="F303" s="41">
        <f>VLOOKUP(G303,'Species Data'!A$2:E$152,2,FALSE)</f>
        <v>44</v>
      </c>
      <c r="G303" s="41" t="s">
        <v>92</v>
      </c>
      <c r="H303" s="252" t="s">
        <v>253</v>
      </c>
      <c r="I303" s="362" t="s">
        <v>262</v>
      </c>
      <c r="J303" s="41">
        <f>VLOOKUP(G303,'Species Data'!A$2:E$152,3,FALSE)</f>
        <v>120</v>
      </c>
      <c r="K303" s="46">
        <f>VLOOKUP(G303,'Species Data'!A$2:E$152,4,FALSE)</f>
        <v>162</v>
      </c>
      <c r="L303" s="46">
        <f>VLOOKUP(G303,'Species Data'!A$2:E$152,5,FALSE)</f>
        <v>158</v>
      </c>
      <c r="M303" s="49">
        <f t="shared" si="0"/>
        <v>18960</v>
      </c>
      <c r="N303" s="51">
        <f t="shared" si="1"/>
        <v>0</v>
      </c>
      <c r="O303" s="51">
        <f t="shared" si="2"/>
        <v>0</v>
      </c>
      <c r="P303" s="40">
        <f t="shared" si="3"/>
        <v>2092473000</v>
      </c>
      <c r="Q303" s="40" t="s">
        <v>132</v>
      </c>
      <c r="R303" s="56">
        <f>VLOOKUP(Q303,'Basic Moves'!B$2:H$43,3,FALSE)</f>
        <v>10</v>
      </c>
      <c r="S303" s="56">
        <f>IF(OR(VLOOKUP(Q303,'Basic Moves'!B$2:C$43,2,FALSE)=H303,VLOOKUP(Q303,'Basic Moves'!B$2:C$43,2,FALSE)=I303),1,0)</f>
        <v>1</v>
      </c>
      <c r="T303" s="56">
        <f>VLOOKUP(Q303,'Basic Moves'!B$2:H$43,5,FALSE)</f>
        <v>1050</v>
      </c>
      <c r="U303" s="56">
        <f>VLOOKUP(Q303,'Basic Moves'!B$2:H$43,7,FALSE)</f>
        <v>10</v>
      </c>
      <c r="V303" s="53" t="s">
        <v>445</v>
      </c>
      <c r="W303" s="40" t="s">
        <v>208</v>
      </c>
      <c r="X303" s="56">
        <f>VLOOKUP(W303,'Charged Moves'!B$2:I$96,3,FALSE)</f>
        <v>55</v>
      </c>
      <c r="Y303" s="56">
        <f>IF(OR(VLOOKUP(W303,'Charged Moves'!B$2:C$96,2,FALSE)=H303,VLOOKUP(W303,'Charged Moves'!B$2:C$96,2,FALSE)=I303),1,0)</f>
        <v>1</v>
      </c>
      <c r="Z303" s="56">
        <f>VLOOKUP(W303,'Charged Moves'!B$2:I$96,8,FALSE)*100</f>
        <v>5</v>
      </c>
      <c r="AA303" s="56">
        <f>VLOOKUP(W303,'Charged Moves'!B$2:I$96,6,FALSE)</f>
        <v>2600</v>
      </c>
      <c r="AB303" s="56">
        <f>VLOOKUP(W303,'Charged Moves'!B$2:J$96,9,FALSE)</f>
        <v>50</v>
      </c>
      <c r="AC303" s="56" t="s">
        <v>388</v>
      </c>
      <c r="AD303" s="56" t="s">
        <v>759</v>
      </c>
      <c r="AE303" s="56" t="s">
        <v>387</v>
      </c>
      <c r="AF303" t="s">
        <v>760</v>
      </c>
      <c r="AG303" t="s">
        <v>449</v>
      </c>
    </row>
    <row r="304" spans="1:33" ht="14.25" customHeight="1" x14ac:dyDescent="0.15">
      <c r="A304" s="30">
        <v>611</v>
      </c>
      <c r="B304" s="30">
        <v>3</v>
      </c>
      <c r="C304" s="32">
        <v>0.89645061728395059</v>
      </c>
      <c r="D304" s="30">
        <v>1</v>
      </c>
      <c r="E304" s="34">
        <v>1</v>
      </c>
      <c r="F304" s="41">
        <f>VLOOKUP(G304,'Species Data'!A$2:E$152,2,FALSE)</f>
        <v>101</v>
      </c>
      <c r="G304" s="41" t="s">
        <v>172</v>
      </c>
      <c r="H304" s="558" t="s">
        <v>245</v>
      </c>
      <c r="I304" s="799"/>
      <c r="J304" s="41">
        <f>VLOOKUP(G304,'Species Data'!A$2:E$152,3,FALSE)</f>
        <v>120</v>
      </c>
      <c r="K304" s="46">
        <f>VLOOKUP(G304,'Species Data'!A$2:E$152,4,FALSE)</f>
        <v>150</v>
      </c>
      <c r="L304" s="46">
        <f>VLOOKUP(G304,'Species Data'!A$2:E$152,5,FALSE)</f>
        <v>174</v>
      </c>
      <c r="M304" s="49">
        <f t="shared" si="0"/>
        <v>20880</v>
      </c>
      <c r="N304" s="51">
        <f t="shared" si="1"/>
        <v>0</v>
      </c>
      <c r="O304" s="51">
        <f t="shared" si="2"/>
        <v>0</v>
      </c>
      <c r="P304" s="40">
        <f t="shared" si="3"/>
        <v>2091393000</v>
      </c>
      <c r="Q304" s="40" t="s">
        <v>259</v>
      </c>
      <c r="R304" s="56">
        <f>VLOOKUP(Q304,'Basic Moves'!B$2:H$43,3,FALSE)</f>
        <v>12</v>
      </c>
      <c r="S304" s="56">
        <f>IF(OR(VLOOKUP(Q304,'Basic Moves'!B$2:C$43,2,FALSE)=H304,VLOOKUP(Q304,'Basic Moves'!B$2:C$43,2,FALSE)=I304),1,0)</f>
        <v>0</v>
      </c>
      <c r="T304" s="56">
        <f>VLOOKUP(Q304,'Basic Moves'!B$2:H$43,5,FALSE)</f>
        <v>1100</v>
      </c>
      <c r="U304" s="56">
        <f>VLOOKUP(Q304,'Basic Moves'!B$2:H$43,7,FALSE)</f>
        <v>10</v>
      </c>
      <c r="V304" s="53" t="s">
        <v>855</v>
      </c>
      <c r="W304" s="40" t="s">
        <v>182</v>
      </c>
      <c r="X304" s="56">
        <f>VLOOKUP(W304,'Charged Moves'!B$2:I$96,3,FALSE)</f>
        <v>55</v>
      </c>
      <c r="Y304" s="56">
        <f>IF(OR(VLOOKUP(W304,'Charged Moves'!B$2:C$96,2,FALSE)=H304,VLOOKUP(W304,'Charged Moves'!B$2:C$96,2,FALSE)=I304),1,0)</f>
        <v>1</v>
      </c>
      <c r="Z304" s="56">
        <f>VLOOKUP(W304,'Charged Moves'!B$2:I$96,8,FALSE)*100</f>
        <v>5</v>
      </c>
      <c r="AA304" s="56">
        <f>VLOOKUP(W304,'Charged Moves'!B$2:I$96,6,FALSE)</f>
        <v>2700</v>
      </c>
      <c r="AB304" s="56">
        <f>VLOOKUP(W304,'Charged Moves'!B$2:J$96,9,FALSE)</f>
        <v>50</v>
      </c>
      <c r="AC304" s="56" t="s">
        <v>819</v>
      </c>
      <c r="AD304" s="56" t="s">
        <v>1246</v>
      </c>
      <c r="AE304" s="56" t="s">
        <v>1247</v>
      </c>
      <c r="AF304" t="s">
        <v>1248</v>
      </c>
      <c r="AG304" t="s">
        <v>823</v>
      </c>
    </row>
    <row r="305" spans="1:33" ht="14.25" customHeight="1" x14ac:dyDescent="0.15">
      <c r="A305" s="30">
        <v>504</v>
      </c>
      <c r="B305" s="30">
        <v>5</v>
      </c>
      <c r="C305" s="32">
        <v>0.83333333333333337</v>
      </c>
      <c r="D305" s="30">
        <v>3</v>
      </c>
      <c r="E305" s="34">
        <v>0.87328767123287676</v>
      </c>
      <c r="F305" s="41">
        <f>VLOOKUP(G305,'Species Data'!A$2:E$152,2,FALSE)</f>
        <v>85</v>
      </c>
      <c r="G305" s="41" t="s">
        <v>146</v>
      </c>
      <c r="H305" s="170" t="s">
        <v>257</v>
      </c>
      <c r="I305" s="104" t="s">
        <v>227</v>
      </c>
      <c r="J305" s="41">
        <f>VLOOKUP(G305,'Species Data'!A$2:E$152,3,FALSE)</f>
        <v>120</v>
      </c>
      <c r="K305" s="46">
        <f>VLOOKUP(G305,'Species Data'!A$2:E$152,4,FALSE)</f>
        <v>182</v>
      </c>
      <c r="L305" s="46">
        <f>VLOOKUP(G305,'Species Data'!A$2:E$152,5,FALSE)</f>
        <v>150</v>
      </c>
      <c r="M305" s="49">
        <f t="shared" si="0"/>
        <v>18000</v>
      </c>
      <c r="N305" s="51">
        <f t="shared" si="1"/>
        <v>0</v>
      </c>
      <c r="O305" s="51">
        <f t="shared" si="2"/>
        <v>0</v>
      </c>
      <c r="P305" s="40">
        <f t="shared" si="3"/>
        <v>2088450000</v>
      </c>
      <c r="Q305" s="40" t="s">
        <v>139</v>
      </c>
      <c r="R305" s="56">
        <f>VLOOKUP(Q305,'Basic Moves'!B$2:H$43,3,FALSE)</f>
        <v>15</v>
      </c>
      <c r="S305" s="56">
        <f>IF(OR(VLOOKUP(Q305,'Basic Moves'!B$2:C$43,2,FALSE)=H305,VLOOKUP(Q305,'Basic Moves'!B$2:C$43,2,FALSE)=I305),1,0)</f>
        <v>0</v>
      </c>
      <c r="T305" s="56">
        <f>VLOOKUP(Q305,'Basic Moves'!B$2:H$43,5,FALSE)</f>
        <v>1330</v>
      </c>
      <c r="U305" s="56">
        <f>VLOOKUP(Q305,'Basic Moves'!B$2:H$43,7,FALSE)</f>
        <v>12</v>
      </c>
      <c r="V305" s="53" t="s">
        <v>376</v>
      </c>
      <c r="W305" s="40" t="s">
        <v>295</v>
      </c>
      <c r="X305" s="56">
        <f>VLOOKUP(W305,'Charged Moves'!B$2:I$96,3,FALSE)</f>
        <v>30</v>
      </c>
      <c r="Y305" s="56">
        <f>IF(OR(VLOOKUP(W305,'Charged Moves'!B$2:C$96,2,FALSE)=H305,VLOOKUP(W305,'Charged Moves'!B$2:C$96,2,FALSE)=I305),1,0)</f>
        <v>1</v>
      </c>
      <c r="Z305" s="56">
        <f>VLOOKUP(W305,'Charged Moves'!B$2:I$96,8,FALSE)*100</f>
        <v>5</v>
      </c>
      <c r="AA305" s="56">
        <f>VLOOKUP(W305,'Charged Moves'!B$2:I$96,6,FALSE)</f>
        <v>2900</v>
      </c>
      <c r="AB305" s="56">
        <f>VLOOKUP(W305,'Charged Moves'!B$2:J$96,9,FALSE)</f>
        <v>25</v>
      </c>
      <c r="AC305" s="56" t="s">
        <v>692</v>
      </c>
      <c r="AD305" s="56" t="s">
        <v>919</v>
      </c>
      <c r="AE305" s="56" t="s">
        <v>737</v>
      </c>
      <c r="AF305" t="s">
        <v>920</v>
      </c>
      <c r="AG305" t="s">
        <v>553</v>
      </c>
    </row>
    <row r="306" spans="1:33" ht="14.25" customHeight="1" x14ac:dyDescent="0.15">
      <c r="A306" s="30">
        <v>434</v>
      </c>
      <c r="B306" s="30">
        <v>9</v>
      </c>
      <c r="C306" s="32">
        <v>0.72418670438472421</v>
      </c>
      <c r="D306" s="30">
        <v>2</v>
      </c>
      <c r="E306" s="34">
        <v>0.98840579710144927</v>
      </c>
      <c r="F306" s="41">
        <f>VLOOKUP(G306,'Species Data'!A$2:E$152,2,FALSE)</f>
        <v>75</v>
      </c>
      <c r="G306" s="41" t="s">
        <v>131</v>
      </c>
      <c r="H306" s="662" t="s">
        <v>264</v>
      </c>
      <c r="I306" s="610" t="s">
        <v>255</v>
      </c>
      <c r="J306" s="41">
        <f>VLOOKUP(G306,'Species Data'!A$2:E$152,3,FALSE)</f>
        <v>110</v>
      </c>
      <c r="K306" s="46">
        <f>VLOOKUP(G306,'Species Data'!A$2:E$152,4,FALSE)</f>
        <v>142</v>
      </c>
      <c r="L306" s="46">
        <f>VLOOKUP(G306,'Species Data'!A$2:E$152,5,FALSE)</f>
        <v>156</v>
      </c>
      <c r="M306" s="49">
        <f t="shared" si="0"/>
        <v>17160</v>
      </c>
      <c r="N306" s="51">
        <f t="shared" si="1"/>
        <v>0</v>
      </c>
      <c r="O306" s="51">
        <f t="shared" si="2"/>
        <v>0</v>
      </c>
      <c r="P306" s="40">
        <f t="shared" si="3"/>
        <v>2077303800</v>
      </c>
      <c r="Q306" s="40" t="s">
        <v>263</v>
      </c>
      <c r="R306" s="56">
        <f>VLOOKUP(Q306,'Basic Moves'!B$2:H$43,3,FALSE)</f>
        <v>12</v>
      </c>
      <c r="S306" s="56">
        <f>IF(OR(VLOOKUP(Q306,'Basic Moves'!B$2:C$43,2,FALSE)=H306,VLOOKUP(Q306,'Basic Moves'!B$2:C$43,2,FALSE)=I306),1,0)</f>
        <v>1</v>
      </c>
      <c r="T306" s="56">
        <f>VLOOKUP(Q306,'Basic Moves'!B$2:H$43,5,FALSE)</f>
        <v>1360</v>
      </c>
      <c r="U306" s="56">
        <f>VLOOKUP(Q306,'Basic Moves'!B$2:H$43,7,FALSE)</f>
        <v>15</v>
      </c>
      <c r="V306" s="53" t="s">
        <v>593</v>
      </c>
      <c r="W306" s="40" t="s">
        <v>286</v>
      </c>
      <c r="X306" s="56">
        <f>VLOOKUP(W306,'Charged Moves'!B$2:I$96,3,FALSE)</f>
        <v>70</v>
      </c>
      <c r="Y306" s="56">
        <f>IF(OR(VLOOKUP(W306,'Charged Moves'!B$2:C$96,2,FALSE)=H306,VLOOKUP(W306,'Charged Moves'!B$2:C$96,2,FALSE)=I306),1,0)</f>
        <v>1</v>
      </c>
      <c r="Z306" s="56">
        <f>VLOOKUP(W306,'Charged Moves'!B$2:I$96,8,FALSE)*100</f>
        <v>5</v>
      </c>
      <c r="AA306" s="56">
        <f>VLOOKUP(W306,'Charged Moves'!B$2:I$96,6,FALSE)</f>
        <v>5800</v>
      </c>
      <c r="AB306" s="56">
        <f>VLOOKUP(W306,'Charged Moves'!B$2:J$96,9,FALSE)</f>
        <v>33</v>
      </c>
      <c r="AC306" s="56" t="s">
        <v>1249</v>
      </c>
      <c r="AD306" s="56" t="s">
        <v>1250</v>
      </c>
      <c r="AE306" s="56" t="s">
        <v>1251</v>
      </c>
      <c r="AF306" t="s">
        <v>1252</v>
      </c>
      <c r="AG306" t="s">
        <v>1253</v>
      </c>
    </row>
    <row r="307" spans="1:33" ht="14.25" customHeight="1" x14ac:dyDescent="0.15">
      <c r="A307" s="30">
        <v>235</v>
      </c>
      <c r="B307" s="30">
        <v>1</v>
      </c>
      <c r="C307" s="32">
        <v>1</v>
      </c>
      <c r="D307" s="30">
        <v>3</v>
      </c>
      <c r="E307" s="34">
        <v>0.89542483660130723</v>
      </c>
      <c r="F307" s="41">
        <f>VLOOKUP(G307,'Species Data'!A$2:E$152,2,FALSE)</f>
        <v>42</v>
      </c>
      <c r="G307" s="41" t="s">
        <v>90</v>
      </c>
      <c r="H307" s="362" t="s">
        <v>262</v>
      </c>
      <c r="I307" s="104" t="s">
        <v>227</v>
      </c>
      <c r="J307" s="41">
        <f>VLOOKUP(G307,'Species Data'!A$2:E$152,3,FALSE)</f>
        <v>150</v>
      </c>
      <c r="K307" s="46">
        <f>VLOOKUP(G307,'Species Data'!A$2:E$152,4,FALSE)</f>
        <v>164</v>
      </c>
      <c r="L307" s="46">
        <f>VLOOKUP(G307,'Species Data'!A$2:E$152,5,FALSE)</f>
        <v>164</v>
      </c>
      <c r="M307" s="49">
        <f t="shared" si="0"/>
        <v>24600</v>
      </c>
      <c r="N307" s="51">
        <f t="shared" si="1"/>
        <v>0</v>
      </c>
      <c r="O307" s="51">
        <f t="shared" si="2"/>
        <v>0</v>
      </c>
      <c r="P307" s="40">
        <f t="shared" si="3"/>
        <v>2072673000</v>
      </c>
      <c r="Q307" s="40" t="s">
        <v>105</v>
      </c>
      <c r="R307" s="56">
        <f>VLOOKUP(Q307,'Basic Moves'!B$2:H$43,3,FALSE)</f>
        <v>9</v>
      </c>
      <c r="S307" s="56">
        <f>IF(OR(VLOOKUP(Q307,'Basic Moves'!B$2:C$43,2,FALSE)=H307,VLOOKUP(Q307,'Basic Moves'!B$2:C$43,2,FALSE)=I307),1,0)</f>
        <v>1</v>
      </c>
      <c r="T307" s="56">
        <f>VLOOKUP(Q307,'Basic Moves'!B$2:H$43,5,FALSE)</f>
        <v>750</v>
      </c>
      <c r="U307" s="56">
        <f>VLOOKUP(Q307,'Basic Moves'!B$2:H$43,7,FALSE)</f>
        <v>7</v>
      </c>
      <c r="V307" s="53" t="s">
        <v>728</v>
      </c>
      <c r="W307" s="40" t="s">
        <v>313</v>
      </c>
      <c r="X307" s="56">
        <f>VLOOKUP(W307,'Charged Moves'!B$2:I$96,3,FALSE)</f>
        <v>30</v>
      </c>
      <c r="Y307" s="56">
        <f>IF(OR(VLOOKUP(W307,'Charged Moves'!B$2:C$96,2,FALSE)=H307,VLOOKUP(W307,'Charged Moves'!B$2:C$96,2,FALSE)=I307),1,0)</f>
        <v>0</v>
      </c>
      <c r="Z307" s="56">
        <f>VLOOKUP(W307,'Charged Moves'!B$2:I$96,8,FALSE)*100</f>
        <v>5</v>
      </c>
      <c r="AA307" s="56">
        <f>VLOOKUP(W307,'Charged Moves'!B$2:I$96,6,FALSE)</f>
        <v>3100</v>
      </c>
      <c r="AB307" s="56">
        <f>VLOOKUP(W307,'Charged Moves'!B$2:J$96,9,FALSE)</f>
        <v>25</v>
      </c>
      <c r="AC307" s="56" t="s">
        <v>1254</v>
      </c>
      <c r="AD307" s="56" t="s">
        <v>1255</v>
      </c>
      <c r="AE307" s="56" t="s">
        <v>1256</v>
      </c>
      <c r="AF307" t="s">
        <v>1257</v>
      </c>
      <c r="AG307" t="s">
        <v>1258</v>
      </c>
    </row>
    <row r="308" spans="1:33" ht="14.25" customHeight="1" x14ac:dyDescent="0.15">
      <c r="A308" s="30">
        <v>442</v>
      </c>
      <c r="B308" s="30">
        <v>4</v>
      </c>
      <c r="C308" s="32">
        <v>0.86280056577086284</v>
      </c>
      <c r="D308" s="30">
        <v>3</v>
      </c>
      <c r="E308" s="34">
        <v>0.98550724637681164</v>
      </c>
      <c r="F308" s="41">
        <f>VLOOKUP(G308,'Species Data'!A$2:E$152,2,FALSE)</f>
        <v>75</v>
      </c>
      <c r="G308" s="41" t="s">
        <v>131</v>
      </c>
      <c r="H308" s="662" t="s">
        <v>264</v>
      </c>
      <c r="I308" s="610" t="s">
        <v>255</v>
      </c>
      <c r="J308" s="41">
        <f>VLOOKUP(G308,'Species Data'!A$2:E$152,3,FALSE)</f>
        <v>110</v>
      </c>
      <c r="K308" s="46">
        <f>VLOOKUP(G308,'Species Data'!A$2:E$152,4,FALSE)</f>
        <v>142</v>
      </c>
      <c r="L308" s="46">
        <f>VLOOKUP(G308,'Species Data'!A$2:E$152,5,FALSE)</f>
        <v>156</v>
      </c>
      <c r="M308" s="49">
        <f t="shared" si="0"/>
        <v>17160</v>
      </c>
      <c r="N308" s="51">
        <f t="shared" si="1"/>
        <v>0</v>
      </c>
      <c r="O308" s="51">
        <f t="shared" si="2"/>
        <v>0</v>
      </c>
      <c r="P308" s="40">
        <f t="shared" si="3"/>
        <v>2071212000</v>
      </c>
      <c r="Q308" s="107" t="s">
        <v>270</v>
      </c>
      <c r="R308" s="56">
        <f>VLOOKUP(Q308,'Basic Moves'!B$2:H$43,3,FALSE)</f>
        <v>15</v>
      </c>
      <c r="S308" s="56">
        <f>IF(OR(VLOOKUP(Q308,'Basic Moves'!B$2:C$43,2,FALSE)=H308,VLOOKUP(Q308,'Basic Moves'!B$2:C$43,2,FALSE)=I308),1,0)</f>
        <v>1</v>
      </c>
      <c r="T308" s="56">
        <f>VLOOKUP(Q308,'Basic Moves'!B$2:H$43,5,FALSE)</f>
        <v>1350</v>
      </c>
      <c r="U308" s="56">
        <f>VLOOKUP(Q308,'Basic Moves'!B$2:H$43,7,FALSE)</f>
        <v>12</v>
      </c>
      <c r="V308" s="53" t="s">
        <v>427</v>
      </c>
      <c r="W308" s="40" t="s">
        <v>309</v>
      </c>
      <c r="X308" s="56">
        <f>VLOOKUP(W308,'Charged Moves'!B$2:I$96,3,FALSE)</f>
        <v>50</v>
      </c>
      <c r="Y308" s="56">
        <f>IF(OR(VLOOKUP(W308,'Charged Moves'!B$2:C$96,2,FALSE)=H308,VLOOKUP(W308,'Charged Moves'!B$2:C$96,2,FALSE)=I308),1,0)</f>
        <v>1</v>
      </c>
      <c r="Z308" s="56">
        <f>VLOOKUP(W308,'Charged Moves'!B$2:I$96,8,FALSE)*100</f>
        <v>5</v>
      </c>
      <c r="AA308" s="56">
        <f>VLOOKUP(W308,'Charged Moves'!B$2:I$96,6,FALSE)</f>
        <v>3200</v>
      </c>
      <c r="AB308" s="56">
        <f>VLOOKUP(W308,'Charged Moves'!B$2:J$96,9,FALSE)</f>
        <v>33</v>
      </c>
      <c r="AC308" s="56" t="s">
        <v>1259</v>
      </c>
      <c r="AD308" s="56" t="s">
        <v>1260</v>
      </c>
      <c r="AE308" s="56" t="s">
        <v>698</v>
      </c>
      <c r="AF308" t="s">
        <v>1261</v>
      </c>
      <c r="AG308" t="s">
        <v>1262</v>
      </c>
    </row>
    <row r="309" spans="1:33" ht="14.25" customHeight="1" x14ac:dyDescent="0.15">
      <c r="A309" s="30">
        <v>436</v>
      </c>
      <c r="B309" s="30">
        <v>6</v>
      </c>
      <c r="C309" s="32">
        <v>0.79207920792079212</v>
      </c>
      <c r="D309" s="30">
        <v>4</v>
      </c>
      <c r="E309" s="34">
        <v>0.9826086956521739</v>
      </c>
      <c r="F309" s="41">
        <f>VLOOKUP(G309,'Species Data'!A$2:E$152,2,FALSE)</f>
        <v>75</v>
      </c>
      <c r="G309" s="41" t="s">
        <v>131</v>
      </c>
      <c r="H309" s="662" t="s">
        <v>264</v>
      </c>
      <c r="I309" s="610" t="s">
        <v>255</v>
      </c>
      <c r="J309" s="41">
        <f>VLOOKUP(G309,'Species Data'!A$2:E$152,3,FALSE)</f>
        <v>110</v>
      </c>
      <c r="K309" s="46">
        <f>VLOOKUP(G309,'Species Data'!A$2:E$152,4,FALSE)</f>
        <v>142</v>
      </c>
      <c r="L309" s="46">
        <f>VLOOKUP(G309,'Species Data'!A$2:E$152,5,FALSE)</f>
        <v>156</v>
      </c>
      <c r="M309" s="49">
        <f t="shared" si="0"/>
        <v>17160</v>
      </c>
      <c r="N309" s="51">
        <f t="shared" si="1"/>
        <v>0</v>
      </c>
      <c r="O309" s="51">
        <f t="shared" si="2"/>
        <v>0</v>
      </c>
      <c r="P309" s="40">
        <f t="shared" si="3"/>
        <v>2065120200</v>
      </c>
      <c r="Q309" s="40" t="s">
        <v>263</v>
      </c>
      <c r="R309" s="56">
        <f>VLOOKUP(Q309,'Basic Moves'!B$2:H$43,3,FALSE)</f>
        <v>12</v>
      </c>
      <c r="S309" s="56">
        <f>IF(OR(VLOOKUP(Q309,'Basic Moves'!B$2:C$43,2,FALSE)=H309,VLOOKUP(Q309,'Basic Moves'!B$2:C$43,2,FALSE)=I309),1,0)</f>
        <v>1</v>
      </c>
      <c r="T309" s="56">
        <f>VLOOKUP(Q309,'Basic Moves'!B$2:H$43,5,FALSE)</f>
        <v>1360</v>
      </c>
      <c r="U309" s="56">
        <f>VLOOKUP(Q309,'Basic Moves'!B$2:H$43,7,FALSE)</f>
        <v>15</v>
      </c>
      <c r="V309" s="53" t="s">
        <v>593</v>
      </c>
      <c r="W309" s="40" t="s">
        <v>309</v>
      </c>
      <c r="X309" s="56">
        <f>VLOOKUP(W309,'Charged Moves'!B$2:I$96,3,FALSE)</f>
        <v>50</v>
      </c>
      <c r="Y309" s="56">
        <f>IF(OR(VLOOKUP(W309,'Charged Moves'!B$2:C$96,2,FALSE)=H309,VLOOKUP(W309,'Charged Moves'!B$2:C$96,2,FALSE)=I309),1,0)</f>
        <v>1</v>
      </c>
      <c r="Z309" s="56">
        <f>VLOOKUP(W309,'Charged Moves'!B$2:I$96,8,FALSE)*100</f>
        <v>5</v>
      </c>
      <c r="AA309" s="56">
        <f>VLOOKUP(W309,'Charged Moves'!B$2:I$96,6,FALSE)</f>
        <v>3200</v>
      </c>
      <c r="AB309" s="56">
        <f>VLOOKUP(W309,'Charged Moves'!B$2:J$96,9,FALSE)</f>
        <v>33</v>
      </c>
      <c r="AC309" s="56" t="s">
        <v>594</v>
      </c>
      <c r="AD309" s="56" t="s">
        <v>595</v>
      </c>
      <c r="AE309" s="56" t="s">
        <v>596</v>
      </c>
      <c r="AF309" t="s">
        <v>597</v>
      </c>
      <c r="AG309" t="s">
        <v>598</v>
      </c>
    </row>
    <row r="310" spans="1:33" ht="14.25" customHeight="1" x14ac:dyDescent="0.15">
      <c r="A310" s="30">
        <v>647</v>
      </c>
      <c r="B310" s="30">
        <v>2</v>
      </c>
      <c r="C310" s="32">
        <v>0.90970464135021101</v>
      </c>
      <c r="D310" s="30">
        <v>2</v>
      </c>
      <c r="E310" s="34">
        <v>0.97666666666666668</v>
      </c>
      <c r="F310" s="41">
        <f>VLOOKUP(G310,'Species Data'!A$2:E$152,2,FALSE)</f>
        <v>107</v>
      </c>
      <c r="G310" s="41" t="s">
        <v>177</v>
      </c>
      <c r="H310" s="142" t="s">
        <v>247</v>
      </c>
      <c r="I310" s="788"/>
      <c r="J310" s="41">
        <f>VLOOKUP(G310,'Species Data'!A$2:E$152,3,FALSE)</f>
        <v>100</v>
      </c>
      <c r="K310" s="46">
        <f>VLOOKUP(G310,'Species Data'!A$2:E$152,4,FALSE)</f>
        <v>138</v>
      </c>
      <c r="L310" s="46">
        <f>VLOOKUP(G310,'Species Data'!A$2:E$152,5,FALSE)</f>
        <v>204</v>
      </c>
      <c r="M310" s="49">
        <f t="shared" si="0"/>
        <v>20400</v>
      </c>
      <c r="N310" s="51">
        <f t="shared" si="1"/>
        <v>0</v>
      </c>
      <c r="O310" s="51">
        <f t="shared" si="2"/>
        <v>0</v>
      </c>
      <c r="P310" s="40">
        <f t="shared" si="3"/>
        <v>2062134000</v>
      </c>
      <c r="Q310" s="40" t="s">
        <v>274</v>
      </c>
      <c r="R310" s="56">
        <f>VLOOKUP(Q310,'Basic Moves'!B$2:H$43,3,FALSE)</f>
        <v>15</v>
      </c>
      <c r="S310" s="56">
        <f>IF(OR(VLOOKUP(Q310,'Basic Moves'!B$2:C$43,2,FALSE)=H310,VLOOKUP(Q310,'Basic Moves'!B$2:C$43,2,FALSE)=I310),1,0)</f>
        <v>1</v>
      </c>
      <c r="T310" s="56">
        <f>VLOOKUP(Q310,'Basic Moves'!B$2:H$43,5,FALSE)</f>
        <v>1410</v>
      </c>
      <c r="U310" s="56">
        <f>VLOOKUP(Q310,'Basic Moves'!B$2:H$43,7,FALSE)</f>
        <v>12</v>
      </c>
      <c r="V310" s="53" t="s">
        <v>1238</v>
      </c>
      <c r="W310" s="40" t="s">
        <v>317</v>
      </c>
      <c r="X310" s="56">
        <f>VLOOKUP(W310,'Charged Moves'!B$2:I$96,3,FALSE)</f>
        <v>40</v>
      </c>
      <c r="Y310" s="56">
        <f>IF(OR(VLOOKUP(W310,'Charged Moves'!B$2:C$96,2,FALSE)=H310,VLOOKUP(W310,'Charged Moves'!B$2:C$96,2,FALSE)=I310),1,0)</f>
        <v>0</v>
      </c>
      <c r="Z310" s="56">
        <f>VLOOKUP(W310,'Charged Moves'!B$2:I$96,8,FALSE)*100</f>
        <v>5</v>
      </c>
      <c r="AA310" s="56">
        <f>VLOOKUP(W310,'Charged Moves'!B$2:I$96,6,FALSE)</f>
        <v>2400</v>
      </c>
      <c r="AB310" s="56">
        <f>VLOOKUP(W310,'Charged Moves'!B$2:J$96,9,FALSE)</f>
        <v>33</v>
      </c>
      <c r="AC310" s="56" t="s">
        <v>1263</v>
      </c>
      <c r="AD310" s="56" t="s">
        <v>1264</v>
      </c>
      <c r="AE310" s="56" t="s">
        <v>1265</v>
      </c>
      <c r="AF310" t="s">
        <v>1266</v>
      </c>
      <c r="AG310" t="s">
        <v>1267</v>
      </c>
    </row>
    <row r="311" spans="1:33" ht="14.25" customHeight="1" x14ac:dyDescent="0.15">
      <c r="A311" s="30">
        <v>768</v>
      </c>
      <c r="B311" s="30">
        <v>6</v>
      </c>
      <c r="C311" s="32">
        <v>0.70499999999999996</v>
      </c>
      <c r="D311" s="30">
        <v>4</v>
      </c>
      <c r="E311" s="34">
        <v>0.68697247706422016</v>
      </c>
      <c r="F311" s="41">
        <f>VLOOKUP(G311,'Species Data'!A$2:E$152,2,FALSE)</f>
        <v>126</v>
      </c>
      <c r="G311" s="41" t="s">
        <v>198</v>
      </c>
      <c r="H311" s="263" t="s">
        <v>249</v>
      </c>
      <c r="I311" s="452"/>
      <c r="J311" s="41">
        <f>VLOOKUP(G311,'Species Data'!A$2:E$152,3,FALSE)</f>
        <v>130</v>
      </c>
      <c r="K311" s="46">
        <f>VLOOKUP(G311,'Species Data'!A$2:E$152,4,FALSE)</f>
        <v>214</v>
      </c>
      <c r="L311" s="46">
        <f>VLOOKUP(G311,'Species Data'!A$2:E$152,5,FALSE)</f>
        <v>158</v>
      </c>
      <c r="M311" s="49">
        <f t="shared" si="0"/>
        <v>20540</v>
      </c>
      <c r="N311" s="51">
        <f t="shared" si="1"/>
        <v>0</v>
      </c>
      <c r="O311" s="51">
        <f t="shared" si="2"/>
        <v>0</v>
      </c>
      <c r="P311" s="40">
        <f t="shared" si="3"/>
        <v>2057122080</v>
      </c>
      <c r="Q311" s="40" t="s">
        <v>248</v>
      </c>
      <c r="R311" s="56">
        <f>VLOOKUP(Q311,'Basic Moves'!B$2:H$43,3,FALSE)</f>
        <v>6</v>
      </c>
      <c r="S311" s="56">
        <f>IF(OR(VLOOKUP(Q311,'Basic Moves'!B$2:C$43,2,FALSE)=H311,VLOOKUP(Q311,'Basic Moves'!B$2:C$43,2,FALSE)=I311),1,0)</f>
        <v>0</v>
      </c>
      <c r="T311" s="56">
        <f>VLOOKUP(Q311,'Basic Moves'!B$2:H$43,5,FALSE)</f>
        <v>800</v>
      </c>
      <c r="U311" s="56">
        <f>VLOOKUP(Q311,'Basic Moves'!B$2:H$43,7,FALSE)</f>
        <v>8</v>
      </c>
      <c r="V311" s="53" t="s">
        <v>641</v>
      </c>
      <c r="W311" s="40" t="s">
        <v>339</v>
      </c>
      <c r="X311" s="56">
        <f>VLOOKUP(W311,'Charged Moves'!B$2:I$96,3,FALSE)</f>
        <v>40</v>
      </c>
      <c r="Y311" s="56">
        <f>IF(OR(VLOOKUP(W311,'Charged Moves'!B$2:C$96,2,FALSE)=H311,VLOOKUP(W311,'Charged Moves'!B$2:C$96,2,FALSE)=I311),1,0)</f>
        <v>1</v>
      </c>
      <c r="Z311" s="56">
        <f>VLOOKUP(W311,'Charged Moves'!B$2:I$96,8,FALSE)*100</f>
        <v>5</v>
      </c>
      <c r="AA311" s="56">
        <f>VLOOKUP(W311,'Charged Moves'!B$2:I$96,6,FALSE)</f>
        <v>2800</v>
      </c>
      <c r="AB311" s="56">
        <f>VLOOKUP(W311,'Charged Moves'!B$2:J$96,9,FALSE)</f>
        <v>33</v>
      </c>
      <c r="AC311" s="56" t="s">
        <v>1268</v>
      </c>
      <c r="AD311" s="56" t="s">
        <v>1269</v>
      </c>
      <c r="AE311" s="56" t="s">
        <v>1270</v>
      </c>
      <c r="AF311" t="s">
        <v>1271</v>
      </c>
      <c r="AG311" t="s">
        <v>1272</v>
      </c>
    </row>
    <row r="312" spans="1:33" ht="14.25" customHeight="1" x14ac:dyDescent="0.15">
      <c r="A312" s="30">
        <v>842</v>
      </c>
      <c r="B312" s="30">
        <v>3</v>
      </c>
      <c r="C312" s="32">
        <v>0.7164866581956798</v>
      </c>
      <c r="D312" s="30">
        <v>1</v>
      </c>
      <c r="E312" s="34">
        <v>1</v>
      </c>
      <c r="F312" s="41">
        <f>VLOOKUP(G312,'Species Data'!A$2:E$152,2,FALSE)</f>
        <v>141</v>
      </c>
      <c r="G312" s="41" t="s">
        <v>217</v>
      </c>
      <c r="H312" s="662" t="s">
        <v>264</v>
      </c>
      <c r="I312" s="91" t="s">
        <v>210</v>
      </c>
      <c r="J312" s="41">
        <f>VLOOKUP(G312,'Species Data'!A$2:E$152,3,FALSE)</f>
        <v>120</v>
      </c>
      <c r="K312" s="46">
        <f>VLOOKUP(G312,'Species Data'!A$2:E$152,4,FALSE)</f>
        <v>190</v>
      </c>
      <c r="L312" s="46">
        <f>VLOOKUP(G312,'Species Data'!A$2:E$152,5,FALSE)</f>
        <v>190</v>
      </c>
      <c r="M312" s="49">
        <f t="shared" si="0"/>
        <v>22800</v>
      </c>
      <c r="N312" s="51">
        <f t="shared" si="1"/>
        <v>0</v>
      </c>
      <c r="O312" s="51">
        <f t="shared" si="2"/>
        <v>0</v>
      </c>
      <c r="P312" s="40">
        <f t="shared" si="3"/>
        <v>2054451000</v>
      </c>
      <c r="Q312" s="40" t="s">
        <v>254</v>
      </c>
      <c r="R312" s="56">
        <f>VLOOKUP(Q312,'Basic Moves'!B$2:H$43,3,FALSE)</f>
        <v>6</v>
      </c>
      <c r="S312" s="56">
        <f>IF(OR(VLOOKUP(Q312,'Basic Moves'!B$2:C$43,2,FALSE)=H312,VLOOKUP(Q312,'Basic Moves'!B$2:C$43,2,FALSE)=I312),1,0)</f>
        <v>0</v>
      </c>
      <c r="T312" s="56">
        <f>VLOOKUP(Q312,'Basic Moves'!B$2:H$43,5,FALSE)</f>
        <v>550</v>
      </c>
      <c r="U312" s="56">
        <f>VLOOKUP(Q312,'Basic Moves'!B$2:H$43,7,FALSE)</f>
        <v>7</v>
      </c>
      <c r="V312" s="53" t="s">
        <v>955</v>
      </c>
      <c r="W312" s="40" t="s">
        <v>334</v>
      </c>
      <c r="X312" s="56">
        <f>VLOOKUP(W312,'Charged Moves'!B$2:I$96,3,FALSE)</f>
        <v>35</v>
      </c>
      <c r="Y312" s="56">
        <f>IF(OR(VLOOKUP(W312,'Charged Moves'!B$2:C$96,2,FALSE)=H312,VLOOKUP(W312,'Charged Moves'!B$2:C$96,2,FALSE)=I312),1,0)</f>
        <v>1</v>
      </c>
      <c r="Z312" s="56">
        <f>VLOOKUP(W312,'Charged Moves'!B$2:I$96,8,FALSE)*100</f>
        <v>5</v>
      </c>
      <c r="AA312" s="56">
        <f>VLOOKUP(W312,'Charged Moves'!B$2:I$96,6,FALSE)</f>
        <v>3300</v>
      </c>
      <c r="AB312" s="56">
        <f>VLOOKUP(W312,'Charged Moves'!B$2:J$96,9,FALSE)</f>
        <v>25</v>
      </c>
      <c r="AC312" s="56" t="s">
        <v>1135</v>
      </c>
      <c r="AD312" s="56" t="s">
        <v>1273</v>
      </c>
      <c r="AE312" s="56" t="s">
        <v>1274</v>
      </c>
      <c r="AF312" t="s">
        <v>1275</v>
      </c>
      <c r="AG312" t="s">
        <v>1180</v>
      </c>
    </row>
    <row r="313" spans="1:33" ht="14.25" customHeight="1" x14ac:dyDescent="0.15">
      <c r="A313" s="30">
        <v>718</v>
      </c>
      <c r="B313" s="30">
        <v>4</v>
      </c>
      <c r="C313" s="32">
        <v>0.81428571428571428</v>
      </c>
      <c r="D313" s="30">
        <v>4</v>
      </c>
      <c r="E313" s="34">
        <v>0.74281150159744413</v>
      </c>
      <c r="F313" s="41">
        <f>VLOOKUP(G313,'Species Data'!A$2:E$152,2,FALSE)</f>
        <v>119</v>
      </c>
      <c r="G313" s="41" t="s">
        <v>192</v>
      </c>
      <c r="H313" s="91" t="s">
        <v>210</v>
      </c>
      <c r="I313" s="657"/>
      <c r="J313" s="41">
        <f>VLOOKUP(G313,'Species Data'!A$2:E$152,3,FALSE)</f>
        <v>160</v>
      </c>
      <c r="K313" s="46">
        <f>VLOOKUP(G313,'Species Data'!A$2:E$152,4,FALSE)</f>
        <v>172</v>
      </c>
      <c r="L313" s="46">
        <f>VLOOKUP(G313,'Species Data'!A$2:E$152,5,FALSE)</f>
        <v>160</v>
      </c>
      <c r="M313" s="49">
        <f t="shared" si="0"/>
        <v>25600</v>
      </c>
      <c r="N313" s="51">
        <f t="shared" si="1"/>
        <v>0</v>
      </c>
      <c r="O313" s="51">
        <f t="shared" si="2"/>
        <v>0</v>
      </c>
      <c r="P313" s="40">
        <f t="shared" si="3"/>
        <v>2047488000</v>
      </c>
      <c r="Q313" s="40" t="s">
        <v>160</v>
      </c>
      <c r="R313" s="56">
        <f>VLOOKUP(Q313,'Basic Moves'!B$2:H$43,3,FALSE)</f>
        <v>12</v>
      </c>
      <c r="S313" s="56">
        <f>IF(OR(VLOOKUP(Q313,'Basic Moves'!B$2:C$43,2,FALSE)=H313,VLOOKUP(Q313,'Basic Moves'!B$2:C$43,2,FALSE)=I313),1,0)</f>
        <v>0</v>
      </c>
      <c r="T313" s="56">
        <f>VLOOKUP(Q313,'Basic Moves'!B$2:H$43,5,FALSE)</f>
        <v>1050</v>
      </c>
      <c r="U313" s="56">
        <f>VLOOKUP(Q313,'Basic Moves'!B$2:H$43,7,FALSE)</f>
        <v>10</v>
      </c>
      <c r="V313" s="53" t="s">
        <v>404</v>
      </c>
      <c r="W313" s="40" t="s">
        <v>337</v>
      </c>
      <c r="X313" s="56">
        <f>VLOOKUP(W313,'Charged Moves'!B$2:I$96,3,FALSE)</f>
        <v>25</v>
      </c>
      <c r="Y313" s="56">
        <f>IF(OR(VLOOKUP(W313,'Charged Moves'!B$2:C$96,2,FALSE)=H313,VLOOKUP(W313,'Charged Moves'!B$2:C$96,2,FALSE)=I313),1,0)</f>
        <v>0</v>
      </c>
      <c r="Z313" s="56">
        <f>VLOOKUP(W313,'Charged Moves'!B$2:I$96,8,FALSE)*100</f>
        <v>5</v>
      </c>
      <c r="AA313" s="56">
        <f>VLOOKUP(W313,'Charged Moves'!B$2:I$96,6,FALSE)</f>
        <v>3800</v>
      </c>
      <c r="AB313" s="56">
        <f>VLOOKUP(W313,'Charged Moves'!B$2:J$96,9,FALSE)</f>
        <v>20</v>
      </c>
      <c r="AC313" s="56" t="s">
        <v>1276</v>
      </c>
      <c r="AD313" s="56" t="s">
        <v>1277</v>
      </c>
      <c r="AE313" s="56" t="s">
        <v>1278</v>
      </c>
      <c r="AF313" t="s">
        <v>1279</v>
      </c>
      <c r="AG313" t="s">
        <v>1280</v>
      </c>
    </row>
    <row r="314" spans="1:33" ht="14.25" customHeight="1" x14ac:dyDescent="0.15">
      <c r="A314" s="30">
        <v>505</v>
      </c>
      <c r="B314" s="30">
        <v>5</v>
      </c>
      <c r="C314" s="32">
        <v>0.83333333333333337</v>
      </c>
      <c r="D314" s="30">
        <v>4</v>
      </c>
      <c r="E314" s="34">
        <v>0.85273972602739723</v>
      </c>
      <c r="F314" s="41">
        <f>VLOOKUP(G314,'Species Data'!A$2:E$152,2,FALSE)</f>
        <v>85</v>
      </c>
      <c r="G314" s="41" t="s">
        <v>146</v>
      </c>
      <c r="H314" s="170" t="s">
        <v>257</v>
      </c>
      <c r="I314" s="104" t="s">
        <v>227</v>
      </c>
      <c r="J314" s="41">
        <f>VLOOKUP(G314,'Species Data'!A$2:E$152,3,FALSE)</f>
        <v>120</v>
      </c>
      <c r="K314" s="46">
        <f>VLOOKUP(G314,'Species Data'!A$2:E$152,4,FALSE)</f>
        <v>182</v>
      </c>
      <c r="L314" s="46">
        <f>VLOOKUP(G314,'Species Data'!A$2:E$152,5,FALSE)</f>
        <v>150</v>
      </c>
      <c r="M314" s="49">
        <f t="shared" si="0"/>
        <v>18000</v>
      </c>
      <c r="N314" s="51">
        <f t="shared" si="1"/>
        <v>0</v>
      </c>
      <c r="O314" s="51">
        <f t="shared" si="2"/>
        <v>0</v>
      </c>
      <c r="P314" s="40">
        <f t="shared" si="3"/>
        <v>2039310000</v>
      </c>
      <c r="Q314" s="40" t="s">
        <v>139</v>
      </c>
      <c r="R314" s="56">
        <f>VLOOKUP(Q314,'Basic Moves'!B$2:H$43,3,FALSE)</f>
        <v>15</v>
      </c>
      <c r="S314" s="56">
        <f>IF(OR(VLOOKUP(Q314,'Basic Moves'!B$2:C$43,2,FALSE)=H314,VLOOKUP(Q314,'Basic Moves'!B$2:C$43,2,FALSE)=I314),1,0)</f>
        <v>0</v>
      </c>
      <c r="T314" s="56">
        <f>VLOOKUP(Q314,'Basic Moves'!B$2:H$43,5,FALSE)</f>
        <v>1330</v>
      </c>
      <c r="U314" s="56">
        <f>VLOOKUP(Q314,'Basic Moves'!B$2:H$43,7,FALSE)</f>
        <v>12</v>
      </c>
      <c r="V314" s="53" t="s">
        <v>376</v>
      </c>
      <c r="W314" s="40" t="s">
        <v>341</v>
      </c>
      <c r="X314" s="56">
        <f>VLOOKUP(W314,'Charged Moves'!B$2:I$96,3,FALSE)</f>
        <v>30</v>
      </c>
      <c r="Y314" s="56">
        <f>IF(OR(VLOOKUP(W314,'Charged Moves'!B$2:C$96,2,FALSE)=H314,VLOOKUP(W314,'Charged Moves'!B$2:C$96,2,FALSE)=I314),1,0)</f>
        <v>1</v>
      </c>
      <c r="Z314" s="56">
        <f>VLOOKUP(W314,'Charged Moves'!B$2:I$96,8,FALSE)*100</f>
        <v>25</v>
      </c>
      <c r="AA314" s="56">
        <f>VLOOKUP(W314,'Charged Moves'!B$2:I$96,6,FALSE)</f>
        <v>3300</v>
      </c>
      <c r="AB314" s="56">
        <f>VLOOKUP(W314,'Charged Moves'!B$2:J$96,9,FALSE)</f>
        <v>25</v>
      </c>
      <c r="AC314" s="56" t="s">
        <v>692</v>
      </c>
      <c r="AD314" s="56" t="s">
        <v>939</v>
      </c>
      <c r="AE314" s="56" t="s">
        <v>940</v>
      </c>
      <c r="AF314" t="s">
        <v>941</v>
      </c>
      <c r="AG314" t="s">
        <v>942</v>
      </c>
    </row>
    <row r="315" spans="1:33" ht="14.25" customHeight="1" x14ac:dyDescent="0.15">
      <c r="A315" s="30">
        <v>814</v>
      </c>
      <c r="B315" s="30">
        <v>1</v>
      </c>
      <c r="C315" s="32">
        <v>1</v>
      </c>
      <c r="D315" s="30">
        <v>2</v>
      </c>
      <c r="E315" s="34">
        <v>0.94074074074074077</v>
      </c>
      <c r="F315" s="41">
        <f>VLOOKUP(G315,'Species Data'!A$2:E$152,2,FALSE)</f>
        <v>137</v>
      </c>
      <c r="G315" s="41" t="s">
        <v>212</v>
      </c>
      <c r="H315" s="170" t="s">
        <v>257</v>
      </c>
      <c r="I315" s="172"/>
      <c r="J315" s="41">
        <f>VLOOKUP(G315,'Species Data'!A$2:E$152,3,FALSE)</f>
        <v>130</v>
      </c>
      <c r="K315" s="46">
        <f>VLOOKUP(G315,'Species Data'!A$2:E$152,4,FALSE)</f>
        <v>156</v>
      </c>
      <c r="L315" s="46">
        <f>VLOOKUP(G315,'Species Data'!A$2:E$152,5,FALSE)</f>
        <v>158</v>
      </c>
      <c r="M315" s="49">
        <f t="shared" si="0"/>
        <v>20540</v>
      </c>
      <c r="N315" s="51">
        <f t="shared" si="1"/>
        <v>0</v>
      </c>
      <c r="O315" s="51">
        <f t="shared" si="2"/>
        <v>0</v>
      </c>
      <c r="P315" s="40">
        <f t="shared" si="3"/>
        <v>2034692400</v>
      </c>
      <c r="Q315" s="40" t="s">
        <v>259</v>
      </c>
      <c r="R315" s="56">
        <f>VLOOKUP(Q315,'Basic Moves'!B$2:H$43,3,FALSE)</f>
        <v>12</v>
      </c>
      <c r="S315" s="56">
        <f>IF(OR(VLOOKUP(Q315,'Basic Moves'!B$2:C$43,2,FALSE)=H315,VLOOKUP(Q315,'Basic Moves'!B$2:C$43,2,FALSE)=I315),1,0)</f>
        <v>1</v>
      </c>
      <c r="T315" s="56">
        <f>VLOOKUP(Q315,'Basic Moves'!B$2:H$43,5,FALSE)</f>
        <v>1100</v>
      </c>
      <c r="U315" s="56">
        <f>VLOOKUP(Q315,'Basic Moves'!B$2:H$43,7,FALSE)</f>
        <v>10</v>
      </c>
      <c r="V315" s="53" t="s">
        <v>1056</v>
      </c>
      <c r="W315" s="40" t="s">
        <v>288</v>
      </c>
      <c r="X315" s="56">
        <f>VLOOKUP(W315,'Charged Moves'!B$2:I$96,3,FALSE)</f>
        <v>40</v>
      </c>
      <c r="Y315" s="56">
        <f>IF(OR(VLOOKUP(W315,'Charged Moves'!B$2:C$96,2,FALSE)=H315,VLOOKUP(W315,'Charged Moves'!B$2:C$96,2,FALSE)=I315),1,0)</f>
        <v>0</v>
      </c>
      <c r="Z315" s="56">
        <f>VLOOKUP(W315,'Charged Moves'!B$2:I$96,8,FALSE)*100</f>
        <v>5</v>
      </c>
      <c r="AA315" s="56">
        <f>VLOOKUP(W315,'Charged Moves'!B$2:I$96,6,FALSE)</f>
        <v>3800</v>
      </c>
      <c r="AB315" s="56">
        <f>VLOOKUP(W315,'Charged Moves'!B$2:J$96,9,FALSE)</f>
        <v>25</v>
      </c>
      <c r="AC315" s="56" t="s">
        <v>1281</v>
      </c>
      <c r="AD315" s="56" t="s">
        <v>750</v>
      </c>
      <c r="AE315" s="56" t="s">
        <v>1282</v>
      </c>
      <c r="AF315" t="s">
        <v>1283</v>
      </c>
      <c r="AG315" t="s">
        <v>826</v>
      </c>
    </row>
    <row r="316" spans="1:33" ht="14.25" customHeight="1" x14ac:dyDescent="0.15">
      <c r="A316" s="30">
        <v>114</v>
      </c>
      <c r="B316" s="30">
        <v>3</v>
      </c>
      <c r="C316" s="32">
        <v>0.93360995850622408</v>
      </c>
      <c r="D316" s="30">
        <v>2</v>
      </c>
      <c r="E316" s="34">
        <v>0.95864661654135341</v>
      </c>
      <c r="F316" s="41">
        <f>VLOOKUP(G316,'Species Data'!A$2:E$152,2,FALSE)</f>
        <v>22</v>
      </c>
      <c r="G316" s="41" t="s">
        <v>67</v>
      </c>
      <c r="H316" s="170" t="s">
        <v>257</v>
      </c>
      <c r="I316" s="104" t="s">
        <v>227</v>
      </c>
      <c r="J316" s="41">
        <f>VLOOKUP(G316,'Species Data'!A$2:E$152,3,FALSE)</f>
        <v>130</v>
      </c>
      <c r="K316" s="46">
        <f>VLOOKUP(G316,'Species Data'!A$2:E$152,4,FALSE)</f>
        <v>168</v>
      </c>
      <c r="L316" s="46">
        <f>VLOOKUP(G316,'Species Data'!A$2:E$152,5,FALSE)</f>
        <v>146</v>
      </c>
      <c r="M316" s="49">
        <f t="shared" si="0"/>
        <v>18980</v>
      </c>
      <c r="N316" s="51">
        <f t="shared" si="1"/>
        <v>0</v>
      </c>
      <c r="O316" s="51">
        <f t="shared" si="2"/>
        <v>0</v>
      </c>
      <c r="P316" s="40">
        <f t="shared" si="3"/>
        <v>2032758000</v>
      </c>
      <c r="Q316" s="40" t="s">
        <v>139</v>
      </c>
      <c r="R316" s="56">
        <f>VLOOKUP(Q316,'Basic Moves'!B$2:H$43,3,FALSE)</f>
        <v>15</v>
      </c>
      <c r="S316" s="56">
        <f>IF(OR(VLOOKUP(Q316,'Basic Moves'!B$2:C$43,2,FALSE)=H316,VLOOKUP(Q316,'Basic Moves'!B$2:C$43,2,FALSE)=I316),1,0)</f>
        <v>0</v>
      </c>
      <c r="T316" s="56">
        <f>VLOOKUP(Q316,'Basic Moves'!B$2:H$43,5,FALSE)</f>
        <v>1330</v>
      </c>
      <c r="U316" s="56">
        <f>VLOOKUP(Q316,'Basic Moves'!B$2:H$43,7,FALSE)</f>
        <v>12</v>
      </c>
      <c r="V316" s="53" t="s">
        <v>376</v>
      </c>
      <c r="W316" s="40" t="s">
        <v>295</v>
      </c>
      <c r="X316" s="56">
        <f>VLOOKUP(W316,'Charged Moves'!B$2:I$96,3,FALSE)</f>
        <v>30</v>
      </c>
      <c r="Y316" s="56">
        <f>IF(OR(VLOOKUP(W316,'Charged Moves'!B$2:C$96,2,FALSE)=H316,VLOOKUP(W316,'Charged Moves'!B$2:C$96,2,FALSE)=I316),1,0)</f>
        <v>1</v>
      </c>
      <c r="Z316" s="56">
        <f>VLOOKUP(W316,'Charged Moves'!B$2:I$96,8,FALSE)*100</f>
        <v>5</v>
      </c>
      <c r="AA316" s="56">
        <f>VLOOKUP(W316,'Charged Moves'!B$2:I$96,6,FALSE)</f>
        <v>2900</v>
      </c>
      <c r="AB316" s="56">
        <f>VLOOKUP(W316,'Charged Moves'!B$2:J$96,9,FALSE)</f>
        <v>25</v>
      </c>
      <c r="AC316" s="56" t="s">
        <v>692</v>
      </c>
      <c r="AD316" s="56" t="s">
        <v>919</v>
      </c>
      <c r="AE316" s="56" t="s">
        <v>737</v>
      </c>
      <c r="AF316" t="s">
        <v>920</v>
      </c>
      <c r="AG316" t="s">
        <v>553</v>
      </c>
    </row>
    <row r="317" spans="1:33" ht="14.25" customHeight="1" x14ac:dyDescent="0.15">
      <c r="A317" s="30">
        <v>841</v>
      </c>
      <c r="B317" s="30">
        <v>4</v>
      </c>
      <c r="C317" s="32">
        <v>0.68996188055908514</v>
      </c>
      <c r="D317" s="30">
        <v>2</v>
      </c>
      <c r="E317" s="34">
        <v>0.98734844491302054</v>
      </c>
      <c r="F317" s="41">
        <f>VLOOKUP(G317,'Species Data'!A$2:E$152,2,FALSE)</f>
        <v>141</v>
      </c>
      <c r="G317" s="41" t="s">
        <v>217</v>
      </c>
      <c r="H317" s="662" t="s">
        <v>264</v>
      </c>
      <c r="I317" s="91" t="s">
        <v>210</v>
      </c>
      <c r="J317" s="41">
        <f>VLOOKUP(G317,'Species Data'!A$2:E$152,3,FALSE)</f>
        <v>120</v>
      </c>
      <c r="K317" s="46">
        <f>VLOOKUP(G317,'Species Data'!A$2:E$152,4,FALSE)</f>
        <v>190</v>
      </c>
      <c r="L317" s="46">
        <f>VLOOKUP(G317,'Species Data'!A$2:E$152,5,FALSE)</f>
        <v>190</v>
      </c>
      <c r="M317" s="49">
        <f t="shared" si="0"/>
        <v>22800</v>
      </c>
      <c r="N317" s="51">
        <f t="shared" si="1"/>
        <v>0</v>
      </c>
      <c r="O317" s="51">
        <f t="shared" si="2"/>
        <v>0</v>
      </c>
      <c r="P317" s="40">
        <f t="shared" si="3"/>
        <v>2028459000</v>
      </c>
      <c r="Q317" s="40" t="s">
        <v>254</v>
      </c>
      <c r="R317" s="56">
        <f>VLOOKUP(Q317,'Basic Moves'!B$2:H$43,3,FALSE)</f>
        <v>6</v>
      </c>
      <c r="S317" s="56">
        <f>IF(OR(VLOOKUP(Q317,'Basic Moves'!B$2:C$43,2,FALSE)=H317,VLOOKUP(Q317,'Basic Moves'!B$2:C$43,2,FALSE)=I317),1,0)</f>
        <v>0</v>
      </c>
      <c r="T317" s="56">
        <f>VLOOKUP(Q317,'Basic Moves'!B$2:H$43,5,FALSE)</f>
        <v>550</v>
      </c>
      <c r="U317" s="56">
        <f>VLOOKUP(Q317,'Basic Moves'!B$2:H$43,7,FALSE)</f>
        <v>7</v>
      </c>
      <c r="V317" s="53" t="s">
        <v>955</v>
      </c>
      <c r="W317" s="40" t="s">
        <v>307</v>
      </c>
      <c r="X317" s="56">
        <f>VLOOKUP(W317,'Charged Moves'!B$2:I$96,3,FALSE)</f>
        <v>35</v>
      </c>
      <c r="Y317" s="56">
        <f>IF(OR(VLOOKUP(W317,'Charged Moves'!B$2:C$96,2,FALSE)=H317,VLOOKUP(W317,'Charged Moves'!B$2:C$96,2,FALSE)=I317),1,0)</f>
        <v>1</v>
      </c>
      <c r="Z317" s="56">
        <f>VLOOKUP(W317,'Charged Moves'!B$2:I$96,8,FALSE)*100</f>
        <v>5</v>
      </c>
      <c r="AA317" s="56">
        <f>VLOOKUP(W317,'Charged Moves'!B$2:I$96,6,FALSE)</f>
        <v>3600</v>
      </c>
      <c r="AB317" s="56">
        <f>VLOOKUP(W317,'Charged Moves'!B$2:J$96,9,FALSE)</f>
        <v>25</v>
      </c>
      <c r="AC317" s="56" t="s">
        <v>1135</v>
      </c>
      <c r="AD317" s="56" t="s">
        <v>978</v>
      </c>
      <c r="AE317" s="56" t="s">
        <v>1136</v>
      </c>
      <c r="AF317" t="s">
        <v>980</v>
      </c>
      <c r="AG317" t="s">
        <v>1137</v>
      </c>
    </row>
    <row r="318" spans="1:33" ht="14.25" customHeight="1" x14ac:dyDescent="0.15">
      <c r="A318" s="30">
        <v>186</v>
      </c>
      <c r="B318" s="30">
        <v>4</v>
      </c>
      <c r="C318" s="32">
        <v>0.82937853107344628</v>
      </c>
      <c r="D318" s="30">
        <v>4</v>
      </c>
      <c r="E318" s="34">
        <v>0.52700729927007295</v>
      </c>
      <c r="F318" s="41">
        <f>VLOOKUP(G318,'Species Data'!A$2:E$152,2,FALSE)</f>
        <v>34</v>
      </c>
      <c r="G318" s="41" t="s">
        <v>80</v>
      </c>
      <c r="H318" s="362" t="s">
        <v>262</v>
      </c>
      <c r="I318" s="610" t="s">
        <v>255</v>
      </c>
      <c r="J318" s="41">
        <f>VLOOKUP(G318,'Species Data'!A$2:E$152,3,FALSE)</f>
        <v>162</v>
      </c>
      <c r="K318" s="46">
        <f>VLOOKUP(G318,'Species Data'!A$2:E$152,4,FALSE)</f>
        <v>204</v>
      </c>
      <c r="L318" s="46">
        <f>VLOOKUP(G318,'Species Data'!A$2:E$152,5,FALSE)</f>
        <v>170</v>
      </c>
      <c r="M318" s="49">
        <f t="shared" si="0"/>
        <v>27540</v>
      </c>
      <c r="N318" s="51">
        <f t="shared" si="1"/>
        <v>0</v>
      </c>
      <c r="O318" s="51">
        <f t="shared" si="2"/>
        <v>0</v>
      </c>
      <c r="P318" s="40">
        <f t="shared" si="3"/>
        <v>2028155760</v>
      </c>
      <c r="Q318" s="40" t="s">
        <v>240</v>
      </c>
      <c r="R318" s="56">
        <f>VLOOKUP(Q318,'Basic Moves'!B$2:H$43,3,FALSE)</f>
        <v>3</v>
      </c>
      <c r="S318" s="56">
        <f>IF(OR(VLOOKUP(Q318,'Basic Moves'!B$2:C$43,2,FALSE)=H318,VLOOKUP(Q318,'Basic Moves'!B$2:C$43,2,FALSE)=I318),1,0)</f>
        <v>0</v>
      </c>
      <c r="T318" s="56">
        <f>VLOOKUP(Q318,'Basic Moves'!B$2:H$43,5,FALSE)</f>
        <v>400</v>
      </c>
      <c r="U318" s="56">
        <f>VLOOKUP(Q318,'Basic Moves'!B$2:H$43,7,FALSE)</f>
        <v>6</v>
      </c>
      <c r="V318" s="53" t="s">
        <v>641</v>
      </c>
      <c r="W318" s="40" t="s">
        <v>161</v>
      </c>
      <c r="X318" s="56">
        <f>VLOOKUP(W318,'Charged Moves'!B$2:I$96,3,FALSE)</f>
        <v>100</v>
      </c>
      <c r="Y318" s="56">
        <f>IF(OR(VLOOKUP(W318,'Charged Moves'!B$2:C$96,2,FALSE)=H318,VLOOKUP(W318,'Charged Moves'!B$2:C$96,2,FALSE)=I318),1,0)</f>
        <v>1</v>
      </c>
      <c r="Z318" s="56">
        <f>VLOOKUP(W318,'Charged Moves'!B$2:I$96,8,FALSE)*100</f>
        <v>5</v>
      </c>
      <c r="AA318" s="56">
        <f>VLOOKUP(W318,'Charged Moves'!B$2:I$96,6,FALSE)</f>
        <v>4200</v>
      </c>
      <c r="AB318" s="56">
        <f>VLOOKUP(W318,'Charged Moves'!B$2:J$96,9,FALSE)</f>
        <v>100</v>
      </c>
      <c r="AC318" s="56" t="s">
        <v>1284</v>
      </c>
      <c r="AD318" s="56" t="s">
        <v>1285</v>
      </c>
      <c r="AE318" s="56" t="s">
        <v>1286</v>
      </c>
      <c r="AF318" t="s">
        <v>1287</v>
      </c>
      <c r="AG318" t="s">
        <v>1288</v>
      </c>
    </row>
    <row r="319" spans="1:33" ht="14.25" customHeight="1" x14ac:dyDescent="0.15">
      <c r="A319" s="30">
        <v>149</v>
      </c>
      <c r="B319" s="30">
        <v>5</v>
      </c>
      <c r="C319" s="32">
        <v>0.70614525139664808</v>
      </c>
      <c r="D319" s="30">
        <v>1</v>
      </c>
      <c r="E319" s="34">
        <v>1</v>
      </c>
      <c r="F319" s="41">
        <f>VLOOKUP(G319,'Species Data'!A$2:E$152,2,FALSE)</f>
        <v>28</v>
      </c>
      <c r="G319" s="41" t="s">
        <v>73</v>
      </c>
      <c r="H319" s="610" t="s">
        <v>255</v>
      </c>
      <c r="I319" s="791"/>
      <c r="J319" s="41">
        <f>VLOOKUP(G319,'Species Data'!A$2:E$152,3,FALSE)</f>
        <v>150</v>
      </c>
      <c r="K319" s="46">
        <f>VLOOKUP(G319,'Species Data'!A$2:E$152,4,FALSE)</f>
        <v>150</v>
      </c>
      <c r="L319" s="46">
        <f>VLOOKUP(G319,'Species Data'!A$2:E$152,5,FALSE)</f>
        <v>172</v>
      </c>
      <c r="M319" s="49">
        <f t="shared" si="0"/>
        <v>25800</v>
      </c>
      <c r="N319" s="51">
        <f t="shared" si="1"/>
        <v>0</v>
      </c>
      <c r="O319" s="51">
        <f t="shared" si="2"/>
        <v>0</v>
      </c>
      <c r="P319" s="40">
        <f t="shared" si="3"/>
        <v>2021107500</v>
      </c>
      <c r="Q319" s="40" t="s">
        <v>265</v>
      </c>
      <c r="R319" s="56">
        <f>VLOOKUP(Q319,'Basic Moves'!B$2:H$43,3,FALSE)</f>
        <v>8</v>
      </c>
      <c r="S319" s="56">
        <f>IF(OR(VLOOKUP(Q319,'Basic Moves'!B$2:C$43,2,FALSE)=H319,VLOOKUP(Q319,'Basic Moves'!B$2:C$43,2,FALSE)=I319),1,0)</f>
        <v>0</v>
      </c>
      <c r="T319" s="56">
        <f>VLOOKUP(Q319,'Basic Moves'!B$2:H$43,5,FALSE)</f>
        <v>630</v>
      </c>
      <c r="U319" s="56">
        <f>VLOOKUP(Q319,'Basic Moves'!B$2:H$43,7,FALSE)</f>
        <v>7</v>
      </c>
      <c r="V319" s="53" t="s">
        <v>1289</v>
      </c>
      <c r="W319" s="40" t="s">
        <v>228</v>
      </c>
      <c r="X319" s="56">
        <f>VLOOKUP(W319,'Charged Moves'!B$2:I$96,3,FALSE)</f>
        <v>35</v>
      </c>
      <c r="Y319" s="56">
        <f>IF(OR(VLOOKUP(W319,'Charged Moves'!B$2:C$96,2,FALSE)=H319,VLOOKUP(W319,'Charged Moves'!B$2:C$96,2,FALSE)=I319),1,0)</f>
        <v>1</v>
      </c>
      <c r="Z319" s="56">
        <f>VLOOKUP(W319,'Charged Moves'!B$2:I$96,8,FALSE)*100</f>
        <v>5</v>
      </c>
      <c r="AA319" s="56">
        <f>VLOOKUP(W319,'Charged Moves'!B$2:I$96,6,FALSE)</f>
        <v>3400</v>
      </c>
      <c r="AB319" s="56">
        <f>VLOOKUP(W319,'Charged Moves'!B$2:J$96,9,FALSE)</f>
        <v>25</v>
      </c>
      <c r="AC319" s="56" t="s">
        <v>1290</v>
      </c>
      <c r="AD319" s="56" t="s">
        <v>1291</v>
      </c>
      <c r="AE319" s="56" t="s">
        <v>1292</v>
      </c>
      <c r="AF319" t="s">
        <v>1293</v>
      </c>
      <c r="AG319" t="s">
        <v>1294</v>
      </c>
    </row>
    <row r="320" spans="1:33" ht="14.25" customHeight="1" x14ac:dyDescent="0.15">
      <c r="A320" s="30">
        <v>147</v>
      </c>
      <c r="B320" s="30">
        <v>2</v>
      </c>
      <c r="C320" s="32">
        <v>0.96256983240223459</v>
      </c>
      <c r="D320" s="30">
        <v>2</v>
      </c>
      <c r="E320" s="34">
        <v>0.99952130205840117</v>
      </c>
      <c r="F320" s="41">
        <f>VLOOKUP(G320,'Species Data'!A$2:E$152,2,FALSE)</f>
        <v>28</v>
      </c>
      <c r="G320" s="41" t="s">
        <v>73</v>
      </c>
      <c r="H320" s="610" t="s">
        <v>255</v>
      </c>
      <c r="I320" s="791"/>
      <c r="J320" s="41">
        <f>VLOOKUP(G320,'Species Data'!A$2:E$152,3,FALSE)</f>
        <v>150</v>
      </c>
      <c r="K320" s="46">
        <f>VLOOKUP(G320,'Species Data'!A$2:E$152,4,FALSE)</f>
        <v>150</v>
      </c>
      <c r="L320" s="46">
        <f>VLOOKUP(G320,'Species Data'!A$2:E$152,5,FALSE)</f>
        <v>172</v>
      </c>
      <c r="M320" s="49">
        <f t="shared" si="0"/>
        <v>25800</v>
      </c>
      <c r="N320" s="51">
        <f t="shared" si="1"/>
        <v>0</v>
      </c>
      <c r="O320" s="51">
        <f t="shared" si="2"/>
        <v>0</v>
      </c>
      <c r="P320" s="40">
        <f t="shared" si="3"/>
        <v>2020140000</v>
      </c>
      <c r="Q320" s="40" t="s">
        <v>265</v>
      </c>
      <c r="R320" s="56">
        <f>VLOOKUP(Q320,'Basic Moves'!B$2:H$43,3,FALSE)</f>
        <v>8</v>
      </c>
      <c r="S320" s="56">
        <f>IF(OR(VLOOKUP(Q320,'Basic Moves'!B$2:C$43,2,FALSE)=H320,VLOOKUP(Q320,'Basic Moves'!B$2:C$43,2,FALSE)=I320),1,0)</f>
        <v>0</v>
      </c>
      <c r="T320" s="56">
        <f>VLOOKUP(Q320,'Basic Moves'!B$2:H$43,5,FALSE)</f>
        <v>630</v>
      </c>
      <c r="U320" s="56">
        <f>VLOOKUP(Q320,'Basic Moves'!B$2:H$43,7,FALSE)</f>
        <v>7</v>
      </c>
      <c r="V320" s="53" t="s">
        <v>1289</v>
      </c>
      <c r="W320" s="40" t="s">
        <v>161</v>
      </c>
      <c r="X320" s="56">
        <f>VLOOKUP(W320,'Charged Moves'!B$2:I$96,3,FALSE)</f>
        <v>100</v>
      </c>
      <c r="Y320" s="56">
        <f>IF(OR(VLOOKUP(W320,'Charged Moves'!B$2:C$96,2,FALSE)=H320,VLOOKUP(W320,'Charged Moves'!B$2:C$96,2,FALSE)=I320),1,0)</f>
        <v>1</v>
      </c>
      <c r="Z320" s="56">
        <f>VLOOKUP(W320,'Charged Moves'!B$2:I$96,8,FALSE)*100</f>
        <v>5</v>
      </c>
      <c r="AA320" s="56">
        <f>VLOOKUP(W320,'Charged Moves'!B$2:I$96,6,FALSE)</f>
        <v>4200</v>
      </c>
      <c r="AB320" s="56">
        <f>VLOOKUP(W320,'Charged Moves'!B$2:J$96,9,FALSE)</f>
        <v>100</v>
      </c>
      <c r="AC320" s="56" t="s">
        <v>921</v>
      </c>
      <c r="AD320" s="56" t="s">
        <v>905</v>
      </c>
      <c r="AE320" s="56" t="s">
        <v>1295</v>
      </c>
      <c r="AF320" t="s">
        <v>1296</v>
      </c>
      <c r="AG320" t="s">
        <v>1297</v>
      </c>
    </row>
    <row r="321" spans="1:33" ht="14.25" customHeight="1" x14ac:dyDescent="0.15">
      <c r="A321" s="30">
        <v>247</v>
      </c>
      <c r="B321" s="30">
        <v>5</v>
      </c>
      <c r="C321" s="32">
        <v>0.87644787644787647</v>
      </c>
      <c r="D321" s="30">
        <v>5</v>
      </c>
      <c r="E321" s="34">
        <v>0.78507462686567164</v>
      </c>
      <c r="F321" s="41">
        <f>VLOOKUP(G321,'Species Data'!A$2:E$152,2,FALSE)</f>
        <v>44</v>
      </c>
      <c r="G321" s="41" t="s">
        <v>92</v>
      </c>
      <c r="H321" s="252" t="s">
        <v>253</v>
      </c>
      <c r="I321" s="362" t="s">
        <v>262</v>
      </c>
      <c r="J321" s="41">
        <f>VLOOKUP(G321,'Species Data'!A$2:E$152,3,FALSE)</f>
        <v>120</v>
      </c>
      <c r="K321" s="46">
        <f>VLOOKUP(G321,'Species Data'!A$2:E$152,4,FALSE)</f>
        <v>162</v>
      </c>
      <c r="L321" s="46">
        <f>VLOOKUP(G321,'Species Data'!A$2:E$152,5,FALSE)</f>
        <v>158</v>
      </c>
      <c r="M321" s="49">
        <f t="shared" si="0"/>
        <v>18960</v>
      </c>
      <c r="N321" s="51">
        <f t="shared" si="1"/>
        <v>0</v>
      </c>
      <c r="O321" s="51">
        <f t="shared" si="2"/>
        <v>0</v>
      </c>
      <c r="P321" s="40">
        <f t="shared" si="3"/>
        <v>2019524400</v>
      </c>
      <c r="Q321" s="40" t="s">
        <v>137</v>
      </c>
      <c r="R321" s="56">
        <f>VLOOKUP(Q321,'Basic Moves'!B$2:H$43,3,FALSE)</f>
        <v>15</v>
      </c>
      <c r="S321" s="56">
        <f>IF(OR(VLOOKUP(Q321,'Basic Moves'!B$2:C$43,2,FALSE)=H321,VLOOKUP(Q321,'Basic Moves'!B$2:C$43,2,FALSE)=I321),1,0)</f>
        <v>1</v>
      </c>
      <c r="T321" s="56">
        <f>VLOOKUP(Q321,'Basic Moves'!B$2:H$43,5,FALSE)</f>
        <v>1450</v>
      </c>
      <c r="U321" s="56">
        <f>VLOOKUP(Q321,'Basic Moves'!B$2:H$43,7,FALSE)</f>
        <v>12</v>
      </c>
      <c r="V321" s="53" t="s">
        <v>493</v>
      </c>
      <c r="W321" s="40" t="s">
        <v>323</v>
      </c>
      <c r="X321" s="56">
        <f>VLOOKUP(W321,'Charged Moves'!B$2:I$96,3,FALSE)</f>
        <v>85</v>
      </c>
      <c r="Y321" s="56">
        <f>IF(OR(VLOOKUP(W321,'Charged Moves'!B$2:C$96,2,FALSE)=H321,VLOOKUP(W321,'Charged Moves'!B$2:C$96,2,FALSE)=I321),1,0)</f>
        <v>0</v>
      </c>
      <c r="Z321" s="56">
        <f>VLOOKUP(W321,'Charged Moves'!B$2:I$96,8,FALSE)*100</f>
        <v>5</v>
      </c>
      <c r="AA321" s="56">
        <f>VLOOKUP(W321,'Charged Moves'!B$2:I$96,6,FALSE)</f>
        <v>4100</v>
      </c>
      <c r="AB321" s="56">
        <f>VLOOKUP(W321,'Charged Moves'!B$2:J$96,9,FALSE)</f>
        <v>100</v>
      </c>
      <c r="AC321" s="56" t="s">
        <v>719</v>
      </c>
      <c r="AD321" s="56" t="s">
        <v>720</v>
      </c>
      <c r="AE321" s="56" t="s">
        <v>721</v>
      </c>
      <c r="AF321" t="s">
        <v>722</v>
      </c>
      <c r="AG321" t="s">
        <v>723</v>
      </c>
    </row>
    <row r="322" spans="1:33" ht="14.25" customHeight="1" x14ac:dyDescent="0.15">
      <c r="A322" s="30">
        <v>9</v>
      </c>
      <c r="B322" s="30">
        <v>6</v>
      </c>
      <c r="C322" s="32">
        <v>0.85980662983425415</v>
      </c>
      <c r="D322" s="30">
        <v>3</v>
      </c>
      <c r="E322" s="34">
        <v>0.8582677165354331</v>
      </c>
      <c r="F322" s="41">
        <f>VLOOKUP(G322,'Species Data'!A$2:E$152,2,FALSE)</f>
        <v>2</v>
      </c>
      <c r="G322" s="41" t="s">
        <v>34</v>
      </c>
      <c r="H322" s="252" t="s">
        <v>253</v>
      </c>
      <c r="I322" s="362" t="s">
        <v>262</v>
      </c>
      <c r="J322" s="41">
        <f>VLOOKUP(G322,'Species Data'!A$2:E$152,3,FALSE)</f>
        <v>120</v>
      </c>
      <c r="K322" s="46">
        <f>VLOOKUP(G322,'Species Data'!A$2:E$152,4,FALSE)</f>
        <v>156</v>
      </c>
      <c r="L322" s="46">
        <f>VLOOKUP(G322,'Species Data'!A$2:E$152,5,FALSE)</f>
        <v>158</v>
      </c>
      <c r="M322" s="49">
        <f t="shared" si="0"/>
        <v>18960</v>
      </c>
      <c r="N322" s="51">
        <f t="shared" si="1"/>
        <v>0</v>
      </c>
      <c r="O322" s="51">
        <f t="shared" si="2"/>
        <v>0</v>
      </c>
      <c r="P322" s="40">
        <f t="shared" si="3"/>
        <v>2014974000</v>
      </c>
      <c r="Q322" s="40" t="s">
        <v>137</v>
      </c>
      <c r="R322" s="56">
        <f>VLOOKUP(Q322,'Basic Moves'!B$2:H$43,3,FALSE)</f>
        <v>15</v>
      </c>
      <c r="S322" s="56">
        <f>IF(OR(VLOOKUP(Q322,'Basic Moves'!B$2:C$43,2,FALSE)=H322,VLOOKUP(Q322,'Basic Moves'!B$2:C$43,2,FALSE)=I322),1,0)</f>
        <v>1</v>
      </c>
      <c r="T322" s="56">
        <f>VLOOKUP(Q322,'Basic Moves'!B$2:H$43,5,FALSE)</f>
        <v>1450</v>
      </c>
      <c r="U322" s="56">
        <f>VLOOKUP(Q322,'Basic Moves'!B$2:H$43,7,FALSE)</f>
        <v>12</v>
      </c>
      <c r="V322" s="53" t="s">
        <v>493</v>
      </c>
      <c r="W322" s="40" t="s">
        <v>340</v>
      </c>
      <c r="X322" s="56">
        <f>VLOOKUP(W322,'Charged Moves'!B$2:I$96,3,FALSE)</f>
        <v>70</v>
      </c>
      <c r="Y322" s="56">
        <f>IF(OR(VLOOKUP(W322,'Charged Moves'!B$2:C$96,2,FALSE)=H322,VLOOKUP(W322,'Charged Moves'!B$2:C$96,2,FALSE)=I322),1,0)</f>
        <v>1</v>
      </c>
      <c r="Z322" s="56">
        <f>VLOOKUP(W322,'Charged Moves'!B$2:I$96,8,FALSE)*100</f>
        <v>0</v>
      </c>
      <c r="AA322" s="56">
        <f>VLOOKUP(W322,'Charged Moves'!B$2:I$96,6,FALSE)</f>
        <v>2800</v>
      </c>
      <c r="AB322" s="56">
        <f>VLOOKUP(W322,'Charged Moves'!B$2:J$96,9,FALSE)</f>
        <v>100</v>
      </c>
      <c r="AC322" s="56" t="s">
        <v>1298</v>
      </c>
      <c r="AD322" s="56" t="s">
        <v>1299</v>
      </c>
      <c r="AE322" s="56" t="s">
        <v>1300</v>
      </c>
      <c r="AF322" t="s">
        <v>1301</v>
      </c>
      <c r="AG322" t="s">
        <v>449</v>
      </c>
    </row>
    <row r="323" spans="1:33" ht="14.25" customHeight="1" x14ac:dyDescent="0.15">
      <c r="A323" s="30">
        <v>807</v>
      </c>
      <c r="B323" s="30">
        <v>1</v>
      </c>
      <c r="C323" s="32">
        <v>1</v>
      </c>
      <c r="D323" s="30">
        <v>3</v>
      </c>
      <c r="E323" s="34">
        <v>0.85057471264367812</v>
      </c>
      <c r="F323" s="41">
        <f>VLOOKUP(G323,'Species Data'!A$2:E$152,2,FALSE)</f>
        <v>135</v>
      </c>
      <c r="G323" s="41" t="s">
        <v>211</v>
      </c>
      <c r="H323" s="558" t="s">
        <v>245</v>
      </c>
      <c r="I323" s="799"/>
      <c r="J323" s="41">
        <f>VLOOKUP(G323,'Species Data'!A$2:E$152,3,FALSE)</f>
        <v>130</v>
      </c>
      <c r="K323" s="46">
        <f>VLOOKUP(G323,'Species Data'!A$2:E$152,4,FALSE)</f>
        <v>192</v>
      </c>
      <c r="L323" s="46">
        <f>VLOOKUP(G323,'Species Data'!A$2:E$152,5,FALSE)</f>
        <v>174</v>
      </c>
      <c r="M323" s="49">
        <f t="shared" si="0"/>
        <v>22620</v>
      </c>
      <c r="N323" s="51">
        <f t="shared" si="1"/>
        <v>0</v>
      </c>
      <c r="O323" s="51">
        <f t="shared" si="2"/>
        <v>0</v>
      </c>
      <c r="P323" s="40">
        <f t="shared" si="3"/>
        <v>2008656000</v>
      </c>
      <c r="Q323" s="40" t="s">
        <v>153</v>
      </c>
      <c r="R323" s="56">
        <f>VLOOKUP(Q323,'Basic Moves'!B$2:H$43,3,FALSE)</f>
        <v>5</v>
      </c>
      <c r="S323" s="56">
        <f>IF(OR(VLOOKUP(Q323,'Basic Moves'!B$2:C$43,2,FALSE)=H323,VLOOKUP(Q323,'Basic Moves'!B$2:C$43,2,FALSE)=I323),1,0)</f>
        <v>1</v>
      </c>
      <c r="T323" s="56">
        <f>VLOOKUP(Q323,'Basic Moves'!B$2:H$43,5,FALSE)</f>
        <v>600</v>
      </c>
      <c r="U323" s="56">
        <f>VLOOKUP(Q323,'Basic Moves'!B$2:H$43,7,FALSE)</f>
        <v>8</v>
      </c>
      <c r="V323" s="53" t="s">
        <v>579</v>
      </c>
      <c r="W323" s="40" t="s">
        <v>154</v>
      </c>
      <c r="X323" s="56">
        <f>VLOOKUP(W323,'Charged Moves'!B$2:I$96,3,FALSE)</f>
        <v>100</v>
      </c>
      <c r="Y323" s="56">
        <f>IF(OR(VLOOKUP(W323,'Charged Moves'!B$2:C$96,2,FALSE)=H323,VLOOKUP(W323,'Charged Moves'!B$2:C$96,2,FALSE)=I323),1,0)</f>
        <v>1</v>
      </c>
      <c r="Z323" s="56">
        <f>VLOOKUP(W323,'Charged Moves'!B$2:I$96,8,FALSE)*100</f>
        <v>5</v>
      </c>
      <c r="AA323" s="56">
        <f>VLOOKUP(W323,'Charged Moves'!B$2:I$96,6,FALSE)</f>
        <v>4300</v>
      </c>
      <c r="AB323" s="56">
        <f>VLOOKUP(W323,'Charged Moves'!B$2:J$96,9,FALSE)</f>
        <v>100</v>
      </c>
      <c r="AC323" s="56" t="s">
        <v>709</v>
      </c>
      <c r="AD323" s="56" t="s">
        <v>733</v>
      </c>
      <c r="AE323" s="56" t="s">
        <v>734</v>
      </c>
      <c r="AF323" t="s">
        <v>735</v>
      </c>
      <c r="AG323" t="s">
        <v>736</v>
      </c>
    </row>
    <row r="324" spans="1:33" ht="14.25" customHeight="1" x14ac:dyDescent="0.15">
      <c r="A324" s="30">
        <v>769</v>
      </c>
      <c r="B324" s="30">
        <v>5</v>
      </c>
      <c r="C324" s="32">
        <v>0.76515624999999998</v>
      </c>
      <c r="D324" s="30">
        <v>5</v>
      </c>
      <c r="E324" s="34">
        <v>0.66788990825688077</v>
      </c>
      <c r="F324" s="41">
        <f>VLOOKUP(G324,'Species Data'!A$2:E$152,2,FALSE)</f>
        <v>126</v>
      </c>
      <c r="G324" s="41" t="s">
        <v>198</v>
      </c>
      <c r="H324" s="263" t="s">
        <v>249</v>
      </c>
      <c r="I324" s="452"/>
      <c r="J324" s="41">
        <f>VLOOKUP(G324,'Species Data'!A$2:E$152,3,FALSE)</f>
        <v>130</v>
      </c>
      <c r="K324" s="46">
        <f>VLOOKUP(G324,'Species Data'!A$2:E$152,4,FALSE)</f>
        <v>214</v>
      </c>
      <c r="L324" s="46">
        <f>VLOOKUP(G324,'Species Data'!A$2:E$152,5,FALSE)</f>
        <v>158</v>
      </c>
      <c r="M324" s="49">
        <f t="shared" si="0"/>
        <v>20540</v>
      </c>
      <c r="N324" s="51">
        <f t="shared" si="1"/>
        <v>0</v>
      </c>
      <c r="O324" s="51">
        <f t="shared" si="2"/>
        <v>0</v>
      </c>
      <c r="P324" s="40">
        <f t="shared" si="3"/>
        <v>1999979800</v>
      </c>
      <c r="Q324" s="40" t="s">
        <v>248</v>
      </c>
      <c r="R324" s="56">
        <f>VLOOKUP(Q324,'Basic Moves'!B$2:H$43,3,FALSE)</f>
        <v>6</v>
      </c>
      <c r="S324" s="56">
        <f>IF(OR(VLOOKUP(Q324,'Basic Moves'!B$2:C$43,2,FALSE)=H324,VLOOKUP(Q324,'Basic Moves'!B$2:C$43,2,FALSE)=I324),1,0)</f>
        <v>0</v>
      </c>
      <c r="T324" s="56">
        <f>VLOOKUP(Q324,'Basic Moves'!B$2:H$43,5,FALSE)</f>
        <v>800</v>
      </c>
      <c r="U324" s="56">
        <f>VLOOKUP(Q324,'Basic Moves'!B$2:H$43,7,FALSE)</f>
        <v>8</v>
      </c>
      <c r="V324" s="53" t="s">
        <v>641</v>
      </c>
      <c r="W324" s="40" t="s">
        <v>114</v>
      </c>
      <c r="X324" s="56">
        <f>VLOOKUP(W324,'Charged Moves'!B$2:I$96,3,FALSE)</f>
        <v>55</v>
      </c>
      <c r="Y324" s="56">
        <f>IF(OR(VLOOKUP(W324,'Charged Moves'!B$2:C$96,2,FALSE)=H324,VLOOKUP(W324,'Charged Moves'!B$2:C$96,2,FALSE)=I324),1,0)</f>
        <v>1</v>
      </c>
      <c r="Z324" s="56">
        <f>VLOOKUP(W324,'Charged Moves'!B$2:I$96,8,FALSE)*100</f>
        <v>5</v>
      </c>
      <c r="AA324" s="56">
        <f>VLOOKUP(W324,'Charged Moves'!B$2:I$96,6,FALSE)</f>
        <v>2900</v>
      </c>
      <c r="AB324" s="56">
        <f>VLOOKUP(W324,'Charged Moves'!B$2:J$96,9,FALSE)</f>
        <v>50</v>
      </c>
      <c r="AC324" s="56" t="s">
        <v>420</v>
      </c>
      <c r="AD324" s="56" t="s">
        <v>1302</v>
      </c>
      <c r="AE324" s="56" t="s">
        <v>1303</v>
      </c>
      <c r="AF324" t="s">
        <v>1304</v>
      </c>
      <c r="AG324" t="s">
        <v>1305</v>
      </c>
    </row>
    <row r="325" spans="1:33" ht="14.25" customHeight="1" x14ac:dyDescent="0.15">
      <c r="A325" s="30">
        <v>152</v>
      </c>
      <c r="B325" s="30">
        <v>3</v>
      </c>
      <c r="C325" s="32">
        <v>0.75837988826815639</v>
      </c>
      <c r="D325" s="30">
        <v>3</v>
      </c>
      <c r="E325" s="34">
        <v>0.9885112494016276</v>
      </c>
      <c r="F325" s="41">
        <f>VLOOKUP(G325,'Species Data'!A$2:E$152,2,FALSE)</f>
        <v>28</v>
      </c>
      <c r="G325" s="41" t="s">
        <v>73</v>
      </c>
      <c r="H325" s="610" t="s">
        <v>255</v>
      </c>
      <c r="I325" s="791"/>
      <c r="J325" s="41">
        <f>VLOOKUP(G325,'Species Data'!A$2:E$152,3,FALSE)</f>
        <v>150</v>
      </c>
      <c r="K325" s="46">
        <f>VLOOKUP(G325,'Species Data'!A$2:E$152,4,FALSE)</f>
        <v>150</v>
      </c>
      <c r="L325" s="46">
        <f>VLOOKUP(G325,'Species Data'!A$2:E$152,5,FALSE)</f>
        <v>172</v>
      </c>
      <c r="M325" s="49">
        <f t="shared" si="0"/>
        <v>25800</v>
      </c>
      <c r="N325" s="51">
        <f t="shared" si="1"/>
        <v>0</v>
      </c>
      <c r="O325" s="51">
        <f t="shared" si="2"/>
        <v>0</v>
      </c>
      <c r="P325" s="40">
        <f t="shared" si="3"/>
        <v>1997887500</v>
      </c>
      <c r="Q325" s="40" t="s">
        <v>254</v>
      </c>
      <c r="R325" s="56">
        <f>VLOOKUP(Q325,'Basic Moves'!B$2:H$43,3,FALSE)</f>
        <v>6</v>
      </c>
      <c r="S325" s="56">
        <f>IF(OR(VLOOKUP(Q325,'Basic Moves'!B$2:C$43,2,FALSE)=H325,VLOOKUP(Q325,'Basic Moves'!B$2:C$43,2,FALSE)=I325),1,0)</f>
        <v>1</v>
      </c>
      <c r="T325" s="56">
        <f>VLOOKUP(Q325,'Basic Moves'!B$2:H$43,5,FALSE)</f>
        <v>550</v>
      </c>
      <c r="U325" s="56">
        <f>VLOOKUP(Q325,'Basic Moves'!B$2:H$43,7,FALSE)</f>
        <v>7</v>
      </c>
      <c r="V325" s="53" t="s">
        <v>970</v>
      </c>
      <c r="W325" s="40" t="s">
        <v>228</v>
      </c>
      <c r="X325" s="56">
        <f>VLOOKUP(W325,'Charged Moves'!B$2:I$96,3,FALSE)</f>
        <v>35</v>
      </c>
      <c r="Y325" s="56">
        <f>IF(OR(VLOOKUP(W325,'Charged Moves'!B$2:C$96,2,FALSE)=H325,VLOOKUP(W325,'Charged Moves'!B$2:C$96,2,FALSE)=I325),1,0)</f>
        <v>1</v>
      </c>
      <c r="Z325" s="56">
        <f>VLOOKUP(W325,'Charged Moves'!B$2:I$96,8,FALSE)*100</f>
        <v>5</v>
      </c>
      <c r="AA325" s="56">
        <f>VLOOKUP(W325,'Charged Moves'!B$2:I$96,6,FALSE)</f>
        <v>3400</v>
      </c>
      <c r="AB325" s="56">
        <f>VLOOKUP(W325,'Charged Moves'!B$2:J$96,9,FALSE)</f>
        <v>25</v>
      </c>
      <c r="AC325" s="56" t="s">
        <v>626</v>
      </c>
      <c r="AD325" s="56" t="s">
        <v>1306</v>
      </c>
      <c r="AE325" s="56" t="s">
        <v>1307</v>
      </c>
      <c r="AF325" t="s">
        <v>1308</v>
      </c>
      <c r="AG325" t="s">
        <v>1051</v>
      </c>
    </row>
    <row r="326" spans="1:33" ht="14.25" customHeight="1" x14ac:dyDescent="0.15">
      <c r="A326" s="30">
        <v>646</v>
      </c>
      <c r="B326" s="30">
        <v>3</v>
      </c>
      <c r="C326" s="32">
        <v>0.88607594936708856</v>
      </c>
      <c r="D326" s="30">
        <v>3</v>
      </c>
      <c r="E326" s="34">
        <v>0.94499999999999995</v>
      </c>
      <c r="F326" s="41">
        <f>VLOOKUP(G326,'Species Data'!A$2:E$152,2,FALSE)</f>
        <v>107</v>
      </c>
      <c r="G326" s="41" t="s">
        <v>177</v>
      </c>
      <c r="H326" s="142" t="s">
        <v>247</v>
      </c>
      <c r="I326" s="788"/>
      <c r="J326" s="41">
        <f>VLOOKUP(G326,'Species Data'!A$2:E$152,3,FALSE)</f>
        <v>100</v>
      </c>
      <c r="K326" s="46">
        <f>VLOOKUP(G326,'Species Data'!A$2:E$152,4,FALSE)</f>
        <v>138</v>
      </c>
      <c r="L326" s="46">
        <f>VLOOKUP(G326,'Species Data'!A$2:E$152,5,FALSE)</f>
        <v>204</v>
      </c>
      <c r="M326" s="49">
        <f t="shared" si="0"/>
        <v>20400</v>
      </c>
      <c r="N326" s="51">
        <f t="shared" si="1"/>
        <v>0</v>
      </c>
      <c r="O326" s="51">
        <f t="shared" si="2"/>
        <v>0</v>
      </c>
      <c r="P326" s="40">
        <f t="shared" si="3"/>
        <v>1995273000</v>
      </c>
      <c r="Q326" s="40" t="s">
        <v>274</v>
      </c>
      <c r="R326" s="56">
        <f>VLOOKUP(Q326,'Basic Moves'!B$2:H$43,3,FALSE)</f>
        <v>15</v>
      </c>
      <c r="S326" s="56">
        <f>IF(OR(VLOOKUP(Q326,'Basic Moves'!B$2:C$43,2,FALSE)=H326,VLOOKUP(Q326,'Basic Moves'!B$2:C$43,2,FALSE)=I326),1,0)</f>
        <v>1</v>
      </c>
      <c r="T326" s="56">
        <f>VLOOKUP(Q326,'Basic Moves'!B$2:H$43,5,FALSE)</f>
        <v>1410</v>
      </c>
      <c r="U326" s="56">
        <f>VLOOKUP(Q326,'Basic Moves'!B$2:H$43,7,FALSE)</f>
        <v>12</v>
      </c>
      <c r="V326" s="53" t="s">
        <v>1238</v>
      </c>
      <c r="W326" s="40" t="s">
        <v>290</v>
      </c>
      <c r="X326" s="56">
        <f>VLOOKUP(W326,'Charged Moves'!B$2:I$96,3,FALSE)</f>
        <v>45</v>
      </c>
      <c r="Y326" s="56">
        <f>IF(OR(VLOOKUP(W326,'Charged Moves'!B$2:C$96,2,FALSE)=H326,VLOOKUP(W326,'Charged Moves'!B$2:C$96,2,FALSE)=I326),1,0)</f>
        <v>0</v>
      </c>
      <c r="Z326" s="56">
        <f>VLOOKUP(W326,'Charged Moves'!B$2:I$96,8,FALSE)*100</f>
        <v>5</v>
      </c>
      <c r="AA326" s="56">
        <f>VLOOKUP(W326,'Charged Moves'!B$2:I$96,6,FALSE)</f>
        <v>3500</v>
      </c>
      <c r="AB326" s="56">
        <f>VLOOKUP(W326,'Charged Moves'!B$2:J$96,9,FALSE)</f>
        <v>33</v>
      </c>
      <c r="AC326" s="56" t="s">
        <v>1309</v>
      </c>
      <c r="AD326" s="56" t="s">
        <v>1310</v>
      </c>
      <c r="AE326" s="56" t="s">
        <v>864</v>
      </c>
      <c r="AF326" t="s">
        <v>1311</v>
      </c>
      <c r="AG326" t="s">
        <v>369</v>
      </c>
    </row>
    <row r="327" spans="1:33" ht="14.25" customHeight="1" x14ac:dyDescent="0.15">
      <c r="A327" s="30">
        <v>126</v>
      </c>
      <c r="B327" s="30">
        <v>6</v>
      </c>
      <c r="C327" s="32">
        <v>0.76452599388379205</v>
      </c>
      <c r="D327" s="30">
        <v>1</v>
      </c>
      <c r="E327" s="34">
        <v>1</v>
      </c>
      <c r="F327" s="41">
        <f>VLOOKUP(G327,'Species Data'!A$2:E$152,2,FALSE)</f>
        <v>24</v>
      </c>
      <c r="G327" s="41" t="s">
        <v>69</v>
      </c>
      <c r="H327" s="362" t="s">
        <v>262</v>
      </c>
      <c r="I327" s="511"/>
      <c r="J327" s="41">
        <f>VLOOKUP(G327,'Species Data'!A$2:E$152,3,FALSE)</f>
        <v>120</v>
      </c>
      <c r="K327" s="46">
        <f>VLOOKUP(G327,'Species Data'!A$2:E$152,4,FALSE)</f>
        <v>166</v>
      </c>
      <c r="L327" s="46">
        <f>VLOOKUP(G327,'Species Data'!A$2:E$152,5,FALSE)</f>
        <v>166</v>
      </c>
      <c r="M327" s="49">
        <f t="shared" si="0"/>
        <v>19920</v>
      </c>
      <c r="N327" s="51">
        <f t="shared" si="1"/>
        <v>0</v>
      </c>
      <c r="O327" s="51">
        <f t="shared" si="2"/>
        <v>0</v>
      </c>
      <c r="P327" s="40">
        <f t="shared" si="3"/>
        <v>1992298800</v>
      </c>
      <c r="Q327" s="40" t="s">
        <v>132</v>
      </c>
      <c r="R327" s="56">
        <f>VLOOKUP(Q327,'Basic Moves'!B$2:H$43,3,FALSE)</f>
        <v>10</v>
      </c>
      <c r="S327" s="56">
        <f>IF(OR(VLOOKUP(Q327,'Basic Moves'!B$2:C$43,2,FALSE)=H327,VLOOKUP(Q327,'Basic Moves'!B$2:C$43,2,FALSE)=I327),1,0)</f>
        <v>1</v>
      </c>
      <c r="T327" s="56">
        <f>VLOOKUP(Q327,'Basic Moves'!B$2:H$43,5,FALSE)</f>
        <v>1050</v>
      </c>
      <c r="U327" s="56">
        <f>VLOOKUP(Q327,'Basic Moves'!B$2:H$43,7,FALSE)</f>
        <v>10</v>
      </c>
      <c r="V327" s="53" t="s">
        <v>445</v>
      </c>
      <c r="W327" s="40" t="s">
        <v>281</v>
      </c>
      <c r="X327" s="56">
        <f>VLOOKUP(W327,'Charged Moves'!B$2:I$96,3,FALSE)</f>
        <v>45</v>
      </c>
      <c r="Y327" s="56">
        <f>IF(OR(VLOOKUP(W327,'Charged Moves'!B$2:C$96,2,FALSE)=H327,VLOOKUP(W327,'Charged Moves'!B$2:C$96,2,FALSE)=I327),1,0)</f>
        <v>0</v>
      </c>
      <c r="Z327" s="56">
        <f>VLOOKUP(W327,'Charged Moves'!B$2:I$96,8,FALSE)*100</f>
        <v>5</v>
      </c>
      <c r="AA327" s="56">
        <f>VLOOKUP(W327,'Charged Moves'!B$2:I$96,6,FALSE)</f>
        <v>3500</v>
      </c>
      <c r="AB327" s="56">
        <f>VLOOKUP(W327,'Charged Moves'!B$2:J$96,9,FALSE)</f>
        <v>33</v>
      </c>
      <c r="AC327" s="56" t="s">
        <v>415</v>
      </c>
      <c r="AD327" s="56" t="s">
        <v>566</v>
      </c>
      <c r="AE327" s="56" t="s">
        <v>624</v>
      </c>
      <c r="AF327" t="s">
        <v>568</v>
      </c>
      <c r="AG327" t="s">
        <v>625</v>
      </c>
    </row>
    <row r="328" spans="1:33" ht="14.25" customHeight="1" x14ac:dyDescent="0.15">
      <c r="A328" s="30">
        <v>741</v>
      </c>
      <c r="B328" s="30">
        <v>2</v>
      </c>
      <c r="C328" s="32">
        <v>0.94563552833078102</v>
      </c>
      <c r="D328" s="30">
        <v>1</v>
      </c>
      <c r="E328" s="34">
        <v>1</v>
      </c>
      <c r="F328" s="41">
        <f>VLOOKUP(G328,'Species Data'!A$2:E$152,2,FALSE)</f>
        <v>122</v>
      </c>
      <c r="G328" s="41" t="s">
        <v>194</v>
      </c>
      <c r="H328" s="42" t="s">
        <v>56</v>
      </c>
      <c r="I328" s="43"/>
      <c r="J328" s="41">
        <f>VLOOKUP(G328,'Species Data'!A$2:E$152,3,FALSE)</f>
        <v>80</v>
      </c>
      <c r="K328" s="46">
        <f>VLOOKUP(G328,'Species Data'!A$2:E$152,4,FALSE)</f>
        <v>154</v>
      </c>
      <c r="L328" s="46">
        <f>VLOOKUP(G328,'Species Data'!A$2:E$152,5,FALSE)</f>
        <v>196</v>
      </c>
      <c r="M328" s="49">
        <f t="shared" si="0"/>
        <v>15680</v>
      </c>
      <c r="N328" s="51">
        <f t="shared" si="1"/>
        <v>0</v>
      </c>
      <c r="O328" s="51">
        <f t="shared" si="2"/>
        <v>0</v>
      </c>
      <c r="P328" s="40">
        <f t="shared" si="3"/>
        <v>1992144000</v>
      </c>
      <c r="Q328" s="40" t="s">
        <v>62</v>
      </c>
      <c r="R328" s="56">
        <f>VLOOKUP(Q328,'Basic Moves'!B$2:H$43,3,FALSE)</f>
        <v>15</v>
      </c>
      <c r="S328" s="56">
        <f>IF(OR(VLOOKUP(Q328,'Basic Moves'!B$2:C$43,2,FALSE)=H328,VLOOKUP(Q328,'Basic Moves'!B$2:C$43,2,FALSE)=I328),1,0)</f>
        <v>1</v>
      </c>
      <c r="T328" s="56">
        <f>VLOOKUP(Q328,'Basic Moves'!B$2:H$43,5,FALSE)</f>
        <v>1510</v>
      </c>
      <c r="U328" s="56">
        <f>VLOOKUP(Q328,'Basic Moves'!B$2:H$43,7,FALSE)</f>
        <v>14</v>
      </c>
      <c r="V328" s="53" t="s">
        <v>354</v>
      </c>
      <c r="W328" s="40" t="s">
        <v>56</v>
      </c>
      <c r="X328" s="56">
        <f>VLOOKUP(W328,'Charged Moves'!B$2:I$96,3,FALSE)</f>
        <v>55</v>
      </c>
      <c r="Y328" s="56">
        <f>IF(OR(VLOOKUP(W328,'Charged Moves'!B$2:C$96,2,FALSE)=H328,VLOOKUP(W328,'Charged Moves'!B$2:C$96,2,FALSE)=I328),1,0)</f>
        <v>1</v>
      </c>
      <c r="Z328" s="56">
        <f>VLOOKUP(W328,'Charged Moves'!B$2:I$96,8,FALSE)*100</f>
        <v>5</v>
      </c>
      <c r="AA328" s="56">
        <f>VLOOKUP(W328,'Charged Moves'!B$2:I$96,6,FALSE)</f>
        <v>2800</v>
      </c>
      <c r="AB328" s="56">
        <f>VLOOKUP(W328,'Charged Moves'!B$2:J$96,9,FALSE)</f>
        <v>50</v>
      </c>
      <c r="AC328" s="56" t="s">
        <v>355</v>
      </c>
      <c r="AD328" s="56" t="s">
        <v>356</v>
      </c>
      <c r="AE328" s="56" t="s">
        <v>357</v>
      </c>
      <c r="AF328" t="s">
        <v>358</v>
      </c>
      <c r="AG328" t="s">
        <v>359</v>
      </c>
    </row>
    <row r="329" spans="1:33" ht="14.25" customHeight="1" x14ac:dyDescent="0.15">
      <c r="A329" s="30">
        <v>140</v>
      </c>
      <c r="B329" s="30">
        <v>1</v>
      </c>
      <c r="C329" s="32">
        <v>1</v>
      </c>
      <c r="D329" s="30">
        <v>2</v>
      </c>
      <c r="E329" s="34">
        <v>0.89233954451345754</v>
      </c>
      <c r="F329" s="41">
        <f>VLOOKUP(G329,'Species Data'!A$2:E$152,2,FALSE)</f>
        <v>26</v>
      </c>
      <c r="G329" s="41" t="s">
        <v>71</v>
      </c>
      <c r="H329" s="558" t="s">
        <v>245</v>
      </c>
      <c r="I329" s="799"/>
      <c r="J329" s="41">
        <f>VLOOKUP(G329,'Species Data'!A$2:E$152,3,FALSE)</f>
        <v>120</v>
      </c>
      <c r="K329" s="46">
        <f>VLOOKUP(G329,'Species Data'!A$2:E$152,4,FALSE)</f>
        <v>200</v>
      </c>
      <c r="L329" s="46">
        <f>VLOOKUP(G329,'Species Data'!A$2:E$152,5,FALSE)</f>
        <v>154</v>
      </c>
      <c r="M329" s="49">
        <f t="shared" si="0"/>
        <v>18480</v>
      </c>
      <c r="N329" s="51">
        <f t="shared" si="1"/>
        <v>0</v>
      </c>
      <c r="O329" s="51">
        <f t="shared" si="2"/>
        <v>0</v>
      </c>
      <c r="P329" s="40">
        <f t="shared" si="3"/>
        <v>1991220000</v>
      </c>
      <c r="Q329" s="40" t="s">
        <v>235</v>
      </c>
      <c r="R329" s="56">
        <f>VLOOKUP(Q329,'Basic Moves'!B$2:H$43,3,FALSE)</f>
        <v>7</v>
      </c>
      <c r="S329" s="56">
        <f>IF(OR(VLOOKUP(Q329,'Basic Moves'!B$2:C$43,2,FALSE)=H329,VLOOKUP(Q329,'Basic Moves'!B$2:C$43,2,FALSE)=I329),1,0)</f>
        <v>1</v>
      </c>
      <c r="T329" s="56">
        <f>VLOOKUP(Q329,'Basic Moves'!B$2:H$43,5,FALSE)</f>
        <v>700</v>
      </c>
      <c r="U329" s="56">
        <f>VLOOKUP(Q329,'Basic Moves'!B$2:H$43,7,FALSE)</f>
        <v>8</v>
      </c>
      <c r="V329" s="53" t="s">
        <v>1161</v>
      </c>
      <c r="W329" s="40" t="s">
        <v>154</v>
      </c>
      <c r="X329" s="56">
        <f>VLOOKUP(W329,'Charged Moves'!B$2:I$96,3,FALSE)</f>
        <v>100</v>
      </c>
      <c r="Y329" s="56">
        <f>IF(OR(VLOOKUP(W329,'Charged Moves'!B$2:C$96,2,FALSE)=H329,VLOOKUP(W329,'Charged Moves'!B$2:C$96,2,FALSE)=I329),1,0)</f>
        <v>1</v>
      </c>
      <c r="Z329" s="56">
        <f>VLOOKUP(W329,'Charged Moves'!B$2:I$96,8,FALSE)*100</f>
        <v>5</v>
      </c>
      <c r="AA329" s="56">
        <f>VLOOKUP(W329,'Charged Moves'!B$2:I$96,6,FALSE)</f>
        <v>4300</v>
      </c>
      <c r="AB329" s="56">
        <f>VLOOKUP(W329,'Charged Moves'!B$2:J$96,9,FALSE)</f>
        <v>100</v>
      </c>
      <c r="AC329" s="56" t="s">
        <v>1312</v>
      </c>
      <c r="AD329" s="56" t="s">
        <v>1313</v>
      </c>
      <c r="AE329" s="56" t="s">
        <v>1314</v>
      </c>
      <c r="AF329" t="s">
        <v>1315</v>
      </c>
      <c r="AG329" t="s">
        <v>1316</v>
      </c>
    </row>
    <row r="330" spans="1:33" ht="14.25" customHeight="1" x14ac:dyDescent="0.15">
      <c r="A330" s="30">
        <v>816</v>
      </c>
      <c r="B330" s="30">
        <v>1</v>
      </c>
      <c r="C330" s="32">
        <v>1</v>
      </c>
      <c r="D330" s="30">
        <v>3</v>
      </c>
      <c r="E330" s="34">
        <v>0.91851851851851851</v>
      </c>
      <c r="F330" s="41">
        <f>VLOOKUP(G330,'Species Data'!A$2:E$152,2,FALSE)</f>
        <v>137</v>
      </c>
      <c r="G330" s="41" t="s">
        <v>212</v>
      </c>
      <c r="H330" s="170" t="s">
        <v>257</v>
      </c>
      <c r="I330" s="172"/>
      <c r="J330" s="41">
        <f>VLOOKUP(G330,'Species Data'!A$2:E$152,3,FALSE)</f>
        <v>130</v>
      </c>
      <c r="K330" s="46">
        <f>VLOOKUP(G330,'Species Data'!A$2:E$152,4,FALSE)</f>
        <v>156</v>
      </c>
      <c r="L330" s="46">
        <f>VLOOKUP(G330,'Species Data'!A$2:E$152,5,FALSE)</f>
        <v>158</v>
      </c>
      <c r="M330" s="49">
        <f t="shared" si="0"/>
        <v>20540</v>
      </c>
      <c r="N330" s="51">
        <f t="shared" si="1"/>
        <v>0</v>
      </c>
      <c r="O330" s="51">
        <f t="shared" si="2"/>
        <v>0</v>
      </c>
      <c r="P330" s="40">
        <f t="shared" si="3"/>
        <v>1986628800</v>
      </c>
      <c r="Q330" s="40" t="s">
        <v>259</v>
      </c>
      <c r="R330" s="56">
        <f>VLOOKUP(Q330,'Basic Moves'!B$2:H$43,3,FALSE)</f>
        <v>12</v>
      </c>
      <c r="S330" s="56">
        <f>IF(OR(VLOOKUP(Q330,'Basic Moves'!B$2:C$43,2,FALSE)=H330,VLOOKUP(Q330,'Basic Moves'!B$2:C$43,2,FALSE)=I330),1,0)</f>
        <v>1</v>
      </c>
      <c r="T330" s="56">
        <f>VLOOKUP(Q330,'Basic Moves'!B$2:H$43,5,FALSE)</f>
        <v>1100</v>
      </c>
      <c r="U330" s="56">
        <f>VLOOKUP(Q330,'Basic Moves'!B$2:H$43,7,FALSE)</f>
        <v>10</v>
      </c>
      <c r="V330" s="53" t="s">
        <v>1056</v>
      </c>
      <c r="W330" s="40" t="s">
        <v>292</v>
      </c>
      <c r="X330" s="56">
        <f>VLOOKUP(W330,'Charged Moves'!B$2:I$96,3,FALSE)</f>
        <v>35</v>
      </c>
      <c r="Y330" s="56">
        <f>IF(OR(VLOOKUP(W330,'Charged Moves'!B$2:C$96,2,FALSE)=H330,VLOOKUP(W330,'Charged Moves'!B$2:C$96,2,FALSE)=I330),1,0)</f>
        <v>0</v>
      </c>
      <c r="Z330" s="56">
        <f>VLOOKUP(W330,'Charged Moves'!B$2:I$96,8,FALSE)*100</f>
        <v>5</v>
      </c>
      <c r="AA330" s="56">
        <f>VLOOKUP(W330,'Charged Moves'!B$2:I$96,6,FALSE)</f>
        <v>2500</v>
      </c>
      <c r="AB330" s="56">
        <f>VLOOKUP(W330,'Charged Moves'!B$2:J$96,9,FALSE)</f>
        <v>33</v>
      </c>
      <c r="AC330" s="56" t="s">
        <v>1317</v>
      </c>
      <c r="AD330" s="56" t="s">
        <v>1318</v>
      </c>
      <c r="AE330" s="56" t="s">
        <v>493</v>
      </c>
      <c r="AF330" t="s">
        <v>1319</v>
      </c>
      <c r="AG330" t="s">
        <v>1320</v>
      </c>
    </row>
    <row r="331" spans="1:33" ht="14.25" customHeight="1" x14ac:dyDescent="0.15">
      <c r="A331" s="30">
        <v>136</v>
      </c>
      <c r="B331" s="30">
        <v>4</v>
      </c>
      <c r="C331" s="32">
        <v>0.82106038291605299</v>
      </c>
      <c r="D331" s="30">
        <v>3</v>
      </c>
      <c r="E331" s="34">
        <v>0.89026915113871641</v>
      </c>
      <c r="F331" s="41">
        <f>VLOOKUP(G331,'Species Data'!A$2:E$152,2,FALSE)</f>
        <v>26</v>
      </c>
      <c r="G331" s="41" t="s">
        <v>71</v>
      </c>
      <c r="H331" s="558" t="s">
        <v>245</v>
      </c>
      <c r="I331" s="799"/>
      <c r="J331" s="41">
        <f>VLOOKUP(G331,'Species Data'!A$2:E$152,3,FALSE)</f>
        <v>120</v>
      </c>
      <c r="K331" s="46">
        <f>VLOOKUP(G331,'Species Data'!A$2:E$152,4,FALSE)</f>
        <v>200</v>
      </c>
      <c r="L331" s="46">
        <f>VLOOKUP(G331,'Species Data'!A$2:E$152,5,FALSE)</f>
        <v>154</v>
      </c>
      <c r="M331" s="49">
        <f t="shared" si="0"/>
        <v>18480</v>
      </c>
      <c r="N331" s="51">
        <f t="shared" si="1"/>
        <v>0</v>
      </c>
      <c r="O331" s="51">
        <f t="shared" si="2"/>
        <v>0</v>
      </c>
      <c r="P331" s="40">
        <f t="shared" si="3"/>
        <v>1986600000</v>
      </c>
      <c r="Q331" s="40" t="s">
        <v>153</v>
      </c>
      <c r="R331" s="56">
        <f>VLOOKUP(Q331,'Basic Moves'!B$2:H$43,3,FALSE)</f>
        <v>5</v>
      </c>
      <c r="S331" s="56">
        <f>IF(OR(VLOOKUP(Q331,'Basic Moves'!B$2:C$43,2,FALSE)=H331,VLOOKUP(Q331,'Basic Moves'!B$2:C$43,2,FALSE)=I331),1,0)</f>
        <v>1</v>
      </c>
      <c r="T331" s="56">
        <f>VLOOKUP(Q331,'Basic Moves'!B$2:H$43,5,FALSE)</f>
        <v>600</v>
      </c>
      <c r="U331" s="56">
        <f>VLOOKUP(Q331,'Basic Moves'!B$2:H$43,7,FALSE)</f>
        <v>8</v>
      </c>
      <c r="V331" s="53" t="s">
        <v>579</v>
      </c>
      <c r="W331" s="40" t="s">
        <v>317</v>
      </c>
      <c r="X331" s="56">
        <f>VLOOKUP(W331,'Charged Moves'!B$2:I$96,3,FALSE)</f>
        <v>40</v>
      </c>
      <c r="Y331" s="56">
        <f>IF(OR(VLOOKUP(W331,'Charged Moves'!B$2:C$96,2,FALSE)=H331,VLOOKUP(W331,'Charged Moves'!B$2:C$96,2,FALSE)=I331),1,0)</f>
        <v>1</v>
      </c>
      <c r="Z331" s="56">
        <f>VLOOKUP(W331,'Charged Moves'!B$2:I$96,8,FALSE)*100</f>
        <v>5</v>
      </c>
      <c r="AA331" s="56">
        <f>VLOOKUP(W331,'Charged Moves'!B$2:I$96,6,FALSE)</f>
        <v>2400</v>
      </c>
      <c r="AB331" s="56">
        <f>VLOOKUP(W331,'Charged Moves'!B$2:J$96,9,FALSE)</f>
        <v>33</v>
      </c>
      <c r="AC331" s="56" t="s">
        <v>1197</v>
      </c>
      <c r="AD331" s="56" t="s">
        <v>1198</v>
      </c>
      <c r="AE331" s="56" t="s">
        <v>422</v>
      </c>
      <c r="AF331" t="s">
        <v>1199</v>
      </c>
      <c r="AG331" t="s">
        <v>414</v>
      </c>
    </row>
    <row r="332" spans="1:33" ht="14.25" customHeight="1" x14ac:dyDescent="0.15">
      <c r="A332" s="30">
        <v>150</v>
      </c>
      <c r="B332" s="30">
        <v>1</v>
      </c>
      <c r="C332" s="32">
        <v>1</v>
      </c>
      <c r="D332" s="30">
        <v>4</v>
      </c>
      <c r="E332" s="34">
        <v>0.98133078027764475</v>
      </c>
      <c r="F332" s="41">
        <f>VLOOKUP(G332,'Species Data'!A$2:E$152,2,FALSE)</f>
        <v>28</v>
      </c>
      <c r="G332" s="41" t="s">
        <v>73</v>
      </c>
      <c r="H332" s="610" t="s">
        <v>255</v>
      </c>
      <c r="I332" s="791"/>
      <c r="J332" s="41">
        <f>VLOOKUP(G332,'Species Data'!A$2:E$152,3,FALSE)</f>
        <v>150</v>
      </c>
      <c r="K332" s="46">
        <f>VLOOKUP(G332,'Species Data'!A$2:E$152,4,FALSE)</f>
        <v>150</v>
      </c>
      <c r="L332" s="46">
        <f>VLOOKUP(G332,'Species Data'!A$2:E$152,5,FALSE)</f>
        <v>172</v>
      </c>
      <c r="M332" s="49">
        <f t="shared" si="0"/>
        <v>25800</v>
      </c>
      <c r="N332" s="51">
        <f t="shared" si="1"/>
        <v>0</v>
      </c>
      <c r="O332" s="51">
        <f t="shared" si="2"/>
        <v>0</v>
      </c>
      <c r="P332" s="40">
        <f t="shared" si="3"/>
        <v>1983375000</v>
      </c>
      <c r="Q332" s="40" t="s">
        <v>254</v>
      </c>
      <c r="R332" s="56">
        <f>VLOOKUP(Q332,'Basic Moves'!B$2:H$43,3,FALSE)</f>
        <v>6</v>
      </c>
      <c r="S332" s="56">
        <f>IF(OR(VLOOKUP(Q332,'Basic Moves'!B$2:C$43,2,FALSE)=H332,VLOOKUP(Q332,'Basic Moves'!B$2:C$43,2,FALSE)=I332),1,0)</f>
        <v>1</v>
      </c>
      <c r="T332" s="56">
        <f>VLOOKUP(Q332,'Basic Moves'!B$2:H$43,5,FALSE)</f>
        <v>550</v>
      </c>
      <c r="U332" s="56">
        <f>VLOOKUP(Q332,'Basic Moves'!B$2:H$43,7,FALSE)</f>
        <v>7</v>
      </c>
      <c r="V332" s="53" t="s">
        <v>970</v>
      </c>
      <c r="W332" s="40" t="s">
        <v>161</v>
      </c>
      <c r="X332" s="56">
        <f>VLOOKUP(W332,'Charged Moves'!B$2:I$96,3,FALSE)</f>
        <v>100</v>
      </c>
      <c r="Y332" s="56">
        <f>IF(OR(VLOOKUP(W332,'Charged Moves'!B$2:C$96,2,FALSE)=H332,VLOOKUP(W332,'Charged Moves'!B$2:C$96,2,FALSE)=I332),1,0)</f>
        <v>1</v>
      </c>
      <c r="Z332" s="56">
        <f>VLOOKUP(W332,'Charged Moves'!B$2:I$96,8,FALSE)*100</f>
        <v>5</v>
      </c>
      <c r="AA332" s="56">
        <f>VLOOKUP(W332,'Charged Moves'!B$2:I$96,6,FALSE)</f>
        <v>4200</v>
      </c>
      <c r="AB332" s="56">
        <f>VLOOKUP(W332,'Charged Moves'!B$2:J$96,9,FALSE)</f>
        <v>100</v>
      </c>
      <c r="AC332" s="56" t="s">
        <v>394</v>
      </c>
      <c r="AD332" s="56" t="s">
        <v>971</v>
      </c>
      <c r="AE332" s="56" t="s">
        <v>972</v>
      </c>
      <c r="AF332" t="s">
        <v>973</v>
      </c>
      <c r="AG332" t="s">
        <v>851</v>
      </c>
    </row>
    <row r="333" spans="1:33" ht="14.25" customHeight="1" x14ac:dyDescent="0.15">
      <c r="A333" s="30">
        <v>717</v>
      </c>
      <c r="B333" s="30">
        <v>3</v>
      </c>
      <c r="C333" s="32">
        <v>0.8214285714285714</v>
      </c>
      <c r="D333" s="30">
        <v>5</v>
      </c>
      <c r="E333" s="34">
        <v>0.71884984025559107</v>
      </c>
      <c r="F333" s="41">
        <f>VLOOKUP(G333,'Species Data'!A$2:E$152,2,FALSE)</f>
        <v>119</v>
      </c>
      <c r="G333" s="41" t="s">
        <v>192</v>
      </c>
      <c r="H333" s="91" t="s">
        <v>210</v>
      </c>
      <c r="I333" s="657"/>
      <c r="J333" s="41">
        <f>VLOOKUP(G333,'Species Data'!A$2:E$152,3,FALSE)</f>
        <v>160</v>
      </c>
      <c r="K333" s="46">
        <f>VLOOKUP(G333,'Species Data'!A$2:E$152,4,FALSE)</f>
        <v>172</v>
      </c>
      <c r="L333" s="46">
        <f>VLOOKUP(G333,'Species Data'!A$2:E$152,5,FALSE)</f>
        <v>160</v>
      </c>
      <c r="M333" s="49">
        <f t="shared" si="0"/>
        <v>25600</v>
      </c>
      <c r="N333" s="51">
        <f t="shared" si="1"/>
        <v>0</v>
      </c>
      <c r="O333" s="51">
        <f t="shared" si="2"/>
        <v>0</v>
      </c>
      <c r="P333" s="40">
        <f t="shared" si="3"/>
        <v>1981440000</v>
      </c>
      <c r="Q333" s="40" t="s">
        <v>250</v>
      </c>
      <c r="R333" s="56">
        <f>VLOOKUP(Q333,'Basic Moves'!B$2:H$43,3,FALSE)</f>
        <v>10</v>
      </c>
      <c r="S333" s="56">
        <f>IF(OR(VLOOKUP(Q333,'Basic Moves'!B$2:C$43,2,FALSE)=H333,VLOOKUP(Q333,'Basic Moves'!B$2:C$43,2,FALSE)=I333),1,0)</f>
        <v>0</v>
      </c>
      <c r="T333" s="56">
        <f>VLOOKUP(Q333,'Basic Moves'!B$2:H$43,5,FALSE)</f>
        <v>1150</v>
      </c>
      <c r="U333" s="56">
        <f>VLOOKUP(Q333,'Basic Moves'!B$2:H$43,7,FALSE)</f>
        <v>10</v>
      </c>
      <c r="V333" s="53" t="s">
        <v>1138</v>
      </c>
      <c r="W333" s="40" t="s">
        <v>285</v>
      </c>
      <c r="X333" s="56">
        <f>VLOOKUP(W333,'Charged Moves'!B$2:I$96,3,FALSE)</f>
        <v>80</v>
      </c>
      <c r="Y333" s="56">
        <f>IF(OR(VLOOKUP(W333,'Charged Moves'!B$2:C$96,2,FALSE)=H333,VLOOKUP(W333,'Charged Moves'!B$2:C$96,2,FALSE)=I333),1,0)</f>
        <v>0</v>
      </c>
      <c r="Z333" s="56">
        <f>VLOOKUP(W333,'Charged Moves'!B$2:I$96,8,FALSE)*100</f>
        <v>5</v>
      </c>
      <c r="AA333" s="56">
        <f>VLOOKUP(W333,'Charged Moves'!B$2:I$96,6,FALSE)</f>
        <v>3200</v>
      </c>
      <c r="AB333" s="56">
        <f>VLOOKUP(W333,'Charged Moves'!B$2:J$96,9,FALSE)</f>
        <v>100</v>
      </c>
      <c r="AC333" s="56" t="s">
        <v>965</v>
      </c>
      <c r="AD333" s="56" t="s">
        <v>600</v>
      </c>
      <c r="AE333" s="56" t="s">
        <v>993</v>
      </c>
      <c r="AF333" t="s">
        <v>602</v>
      </c>
      <c r="AG333" t="s">
        <v>969</v>
      </c>
    </row>
    <row r="334" spans="1:33" ht="14.25" customHeight="1" x14ac:dyDescent="0.15">
      <c r="A334" s="30">
        <v>501</v>
      </c>
      <c r="B334" s="30">
        <v>3</v>
      </c>
      <c r="C334" s="32">
        <v>0.85333333333333339</v>
      </c>
      <c r="D334" s="30">
        <v>5</v>
      </c>
      <c r="E334" s="34">
        <v>0.82397260273972606</v>
      </c>
      <c r="F334" s="41">
        <f>VLOOKUP(G334,'Species Data'!A$2:E$152,2,FALSE)</f>
        <v>85</v>
      </c>
      <c r="G334" s="41" t="s">
        <v>146</v>
      </c>
      <c r="H334" s="170" t="s">
        <v>257</v>
      </c>
      <c r="I334" s="104" t="s">
        <v>227</v>
      </c>
      <c r="J334" s="41">
        <f>VLOOKUP(G334,'Species Data'!A$2:E$152,3,FALSE)</f>
        <v>120</v>
      </c>
      <c r="K334" s="46">
        <f>VLOOKUP(G334,'Species Data'!A$2:E$152,4,FALSE)</f>
        <v>182</v>
      </c>
      <c r="L334" s="46">
        <f>VLOOKUP(G334,'Species Data'!A$2:E$152,5,FALSE)</f>
        <v>150</v>
      </c>
      <c r="M334" s="49">
        <f t="shared" si="0"/>
        <v>18000</v>
      </c>
      <c r="N334" s="51">
        <f t="shared" si="1"/>
        <v>0</v>
      </c>
      <c r="O334" s="51">
        <f t="shared" si="2"/>
        <v>0</v>
      </c>
      <c r="P334" s="40">
        <f t="shared" si="3"/>
        <v>1970514000</v>
      </c>
      <c r="Q334" s="40" t="s">
        <v>273</v>
      </c>
      <c r="R334" s="56">
        <f>VLOOKUP(Q334,'Basic Moves'!B$2:H$43,3,FALSE)</f>
        <v>12</v>
      </c>
      <c r="S334" s="56">
        <f>IF(OR(VLOOKUP(Q334,'Basic Moves'!B$2:C$43,2,FALSE)=H334,VLOOKUP(Q334,'Basic Moves'!B$2:C$43,2,FALSE)=I334),1,0)</f>
        <v>0</v>
      </c>
      <c r="T334" s="56">
        <f>VLOOKUP(Q334,'Basic Moves'!B$2:H$43,5,FALSE)</f>
        <v>1040</v>
      </c>
      <c r="U334" s="56">
        <f>VLOOKUP(Q334,'Basic Moves'!B$2:H$43,7,FALSE)</f>
        <v>10</v>
      </c>
      <c r="V334" s="53" t="s">
        <v>800</v>
      </c>
      <c r="W334" s="40" t="s">
        <v>295</v>
      </c>
      <c r="X334" s="56">
        <f>VLOOKUP(W334,'Charged Moves'!B$2:I$96,3,FALSE)</f>
        <v>30</v>
      </c>
      <c r="Y334" s="56">
        <f>IF(OR(VLOOKUP(W334,'Charged Moves'!B$2:C$96,2,FALSE)=H334,VLOOKUP(W334,'Charged Moves'!B$2:C$96,2,FALSE)=I334),1,0)</f>
        <v>1</v>
      </c>
      <c r="Z334" s="56">
        <f>VLOOKUP(W334,'Charged Moves'!B$2:I$96,8,FALSE)*100</f>
        <v>5</v>
      </c>
      <c r="AA334" s="56">
        <f>VLOOKUP(W334,'Charged Moves'!B$2:I$96,6,FALSE)</f>
        <v>2900</v>
      </c>
      <c r="AB334" s="56">
        <f>VLOOKUP(W334,'Charged Moves'!B$2:J$96,9,FALSE)</f>
        <v>25</v>
      </c>
      <c r="AC334" s="56" t="s">
        <v>1181</v>
      </c>
      <c r="AD334" s="56" t="s">
        <v>1321</v>
      </c>
      <c r="AE334" s="56" t="s">
        <v>1322</v>
      </c>
      <c r="AF334" t="s">
        <v>1323</v>
      </c>
      <c r="AG334" t="s">
        <v>1324</v>
      </c>
    </row>
    <row r="335" spans="1:33" ht="14.25" customHeight="1" x14ac:dyDescent="0.15">
      <c r="A335" s="30">
        <v>459</v>
      </c>
      <c r="B335" s="30">
        <v>6</v>
      </c>
      <c r="C335" s="32">
        <v>0.671875</v>
      </c>
      <c r="D335" s="30">
        <v>4</v>
      </c>
      <c r="E335" s="34">
        <v>0.69803921568627447</v>
      </c>
      <c r="F335" s="41">
        <f>VLOOKUP(G335,'Species Data'!A$2:E$152,2,FALSE)</f>
        <v>78</v>
      </c>
      <c r="G335" s="41" t="s">
        <v>135</v>
      </c>
      <c r="H335" s="263" t="s">
        <v>249</v>
      </c>
      <c r="I335" s="452"/>
      <c r="J335" s="41">
        <f>VLOOKUP(G335,'Species Data'!A$2:E$152,3,FALSE)</f>
        <v>130</v>
      </c>
      <c r="K335" s="46">
        <f>VLOOKUP(G335,'Species Data'!A$2:E$152,4,FALSE)</f>
        <v>200</v>
      </c>
      <c r="L335" s="46">
        <f>VLOOKUP(G335,'Species Data'!A$2:E$152,5,FALSE)</f>
        <v>170</v>
      </c>
      <c r="M335" s="49">
        <f t="shared" si="0"/>
        <v>22100</v>
      </c>
      <c r="N335" s="51">
        <f t="shared" si="1"/>
        <v>0</v>
      </c>
      <c r="O335" s="51">
        <f t="shared" si="2"/>
        <v>0</v>
      </c>
      <c r="P335" s="40">
        <f t="shared" si="3"/>
        <v>1966900000</v>
      </c>
      <c r="Q335" s="40" t="s">
        <v>246</v>
      </c>
      <c r="R335" s="56">
        <f>VLOOKUP(Q335,'Basic Moves'!B$2:H$43,3,FALSE)</f>
        <v>5</v>
      </c>
      <c r="S335" s="56">
        <f>IF(OR(VLOOKUP(Q335,'Basic Moves'!B$2:C$43,2,FALSE)=H335,VLOOKUP(Q335,'Basic Moves'!B$2:C$43,2,FALSE)=I335),1,0)</f>
        <v>0</v>
      </c>
      <c r="T335" s="56">
        <f>VLOOKUP(Q335,'Basic Moves'!B$2:H$43,5,FALSE)</f>
        <v>600</v>
      </c>
      <c r="U335" s="56">
        <f>VLOOKUP(Q335,'Basic Moves'!B$2:H$43,7,FALSE)</f>
        <v>7</v>
      </c>
      <c r="V335" s="53" t="s">
        <v>846</v>
      </c>
      <c r="W335" s="40" t="s">
        <v>296</v>
      </c>
      <c r="X335" s="56">
        <f>VLOOKUP(W335,'Charged Moves'!B$2:I$96,3,FALSE)</f>
        <v>50</v>
      </c>
      <c r="Y335" s="56">
        <f>IF(OR(VLOOKUP(W335,'Charged Moves'!B$2:C$96,2,FALSE)=H335,VLOOKUP(W335,'Charged Moves'!B$2:C$96,2,FALSE)=I335),1,0)</f>
        <v>0</v>
      </c>
      <c r="Z335" s="56">
        <f>VLOOKUP(W335,'Charged Moves'!B$2:I$96,8,FALSE)*100</f>
        <v>25</v>
      </c>
      <c r="AA335" s="56">
        <f>VLOOKUP(W335,'Charged Moves'!B$2:I$96,6,FALSE)</f>
        <v>3400</v>
      </c>
      <c r="AB335" s="56">
        <f>VLOOKUP(W335,'Charged Moves'!B$2:J$96,9,FALSE)</f>
        <v>33</v>
      </c>
      <c r="AC335" s="56" t="s">
        <v>1325</v>
      </c>
      <c r="AD335" s="56" t="s">
        <v>1326</v>
      </c>
      <c r="AE335" s="56" t="s">
        <v>1327</v>
      </c>
      <c r="AF335" t="s">
        <v>1328</v>
      </c>
      <c r="AG335" t="s">
        <v>608</v>
      </c>
    </row>
    <row r="336" spans="1:33" ht="14.25" customHeight="1" x14ac:dyDescent="0.15">
      <c r="A336" s="30">
        <v>695</v>
      </c>
      <c r="B336" s="30">
        <v>3</v>
      </c>
      <c r="C336" s="32">
        <v>0.93656716417910446</v>
      </c>
      <c r="D336" s="30">
        <v>5</v>
      </c>
      <c r="E336" s="34">
        <v>0.52482269503546097</v>
      </c>
      <c r="F336" s="41">
        <f>VLOOKUP(G336,'Species Data'!A$2:E$152,2,FALSE)</f>
        <v>115</v>
      </c>
      <c r="G336" s="41" t="s">
        <v>188</v>
      </c>
      <c r="H336" s="170" t="s">
        <v>257</v>
      </c>
      <c r="I336" s="172"/>
      <c r="J336" s="41">
        <f>VLOOKUP(G336,'Species Data'!A$2:E$152,3,FALSE)</f>
        <v>210</v>
      </c>
      <c r="K336" s="46">
        <f>VLOOKUP(G336,'Species Data'!A$2:E$152,4,FALSE)</f>
        <v>142</v>
      </c>
      <c r="L336" s="46">
        <f>VLOOKUP(G336,'Species Data'!A$2:E$152,5,FALSE)</f>
        <v>178</v>
      </c>
      <c r="M336" s="49">
        <f t="shared" si="0"/>
        <v>37380</v>
      </c>
      <c r="N336" s="51">
        <f t="shared" si="1"/>
        <v>0</v>
      </c>
      <c r="O336" s="51">
        <f t="shared" si="2"/>
        <v>0</v>
      </c>
      <c r="P336" s="40">
        <f t="shared" si="3"/>
        <v>1963945200</v>
      </c>
      <c r="Q336" s="40" t="s">
        <v>246</v>
      </c>
      <c r="R336" s="56">
        <f>VLOOKUP(Q336,'Basic Moves'!B$2:H$43,3,FALSE)</f>
        <v>5</v>
      </c>
      <c r="S336" s="56">
        <f>IF(OR(VLOOKUP(Q336,'Basic Moves'!B$2:C$43,2,FALSE)=H336,VLOOKUP(Q336,'Basic Moves'!B$2:C$43,2,FALSE)=I336),1,0)</f>
        <v>0</v>
      </c>
      <c r="T336" s="56">
        <f>VLOOKUP(Q336,'Basic Moves'!B$2:H$43,5,FALSE)</f>
        <v>600</v>
      </c>
      <c r="U336" s="56">
        <f>VLOOKUP(Q336,'Basic Moves'!B$2:H$43,7,FALSE)</f>
        <v>7</v>
      </c>
      <c r="V336" s="53" t="s">
        <v>846</v>
      </c>
      <c r="W336" s="40" t="s">
        <v>161</v>
      </c>
      <c r="X336" s="56">
        <f>VLOOKUP(W336,'Charged Moves'!B$2:I$96,3,FALSE)</f>
        <v>100</v>
      </c>
      <c r="Y336" s="56">
        <f>IF(OR(VLOOKUP(W336,'Charged Moves'!B$2:C$96,2,FALSE)=H336,VLOOKUP(W336,'Charged Moves'!B$2:C$96,2,FALSE)=I336),1,0)</f>
        <v>0</v>
      </c>
      <c r="Z336" s="56">
        <f>VLOOKUP(W336,'Charged Moves'!B$2:I$96,8,FALSE)*100</f>
        <v>5</v>
      </c>
      <c r="AA336" s="56">
        <f>VLOOKUP(W336,'Charged Moves'!B$2:I$96,6,FALSE)</f>
        <v>4200</v>
      </c>
      <c r="AB336" s="56">
        <f>VLOOKUP(W336,'Charged Moves'!B$2:J$96,9,FALSE)</f>
        <v>100</v>
      </c>
      <c r="AC336" s="56" t="s">
        <v>991</v>
      </c>
      <c r="AD336" s="56" t="s">
        <v>1329</v>
      </c>
      <c r="AE336" s="56" t="s">
        <v>1330</v>
      </c>
      <c r="AF336" t="s">
        <v>1331</v>
      </c>
      <c r="AG336" t="s">
        <v>1332</v>
      </c>
    </row>
    <row r="337" spans="1:33" ht="14.25" customHeight="1" x14ac:dyDescent="0.15">
      <c r="A337" s="30">
        <v>639</v>
      </c>
      <c r="B337" s="30">
        <v>5</v>
      </c>
      <c r="C337" s="32">
        <v>0.88089330024813894</v>
      </c>
      <c r="D337" s="30">
        <v>1</v>
      </c>
      <c r="E337" s="34">
        <v>1</v>
      </c>
      <c r="F337" s="41">
        <f>VLOOKUP(G337,'Species Data'!A$2:E$152,2,FALSE)</f>
        <v>106</v>
      </c>
      <c r="G337" s="41" t="s">
        <v>176</v>
      </c>
      <c r="H337" s="142" t="s">
        <v>247</v>
      </c>
      <c r="I337" s="788"/>
      <c r="J337" s="41">
        <f>VLOOKUP(G337,'Species Data'!A$2:E$152,3,FALSE)</f>
        <v>100</v>
      </c>
      <c r="K337" s="46">
        <f>VLOOKUP(G337,'Species Data'!A$2:E$152,4,FALSE)</f>
        <v>148</v>
      </c>
      <c r="L337" s="46">
        <f>VLOOKUP(G337,'Species Data'!A$2:E$152,5,FALSE)</f>
        <v>172</v>
      </c>
      <c r="M337" s="49">
        <f t="shared" si="0"/>
        <v>17200</v>
      </c>
      <c r="N337" s="51">
        <f t="shared" si="1"/>
        <v>0</v>
      </c>
      <c r="O337" s="51">
        <f t="shared" si="2"/>
        <v>0</v>
      </c>
      <c r="P337" s="40">
        <f t="shared" si="3"/>
        <v>1956930000</v>
      </c>
      <c r="Q337" s="40" t="s">
        <v>274</v>
      </c>
      <c r="R337" s="56">
        <f>VLOOKUP(Q337,'Basic Moves'!B$2:H$43,3,FALSE)</f>
        <v>15</v>
      </c>
      <c r="S337" s="56">
        <f>IF(OR(VLOOKUP(Q337,'Basic Moves'!B$2:C$43,2,FALSE)=H337,VLOOKUP(Q337,'Basic Moves'!B$2:C$43,2,FALSE)=I337),1,0)</f>
        <v>1</v>
      </c>
      <c r="T337" s="56">
        <f>VLOOKUP(Q337,'Basic Moves'!B$2:H$43,5,FALSE)</f>
        <v>1410</v>
      </c>
      <c r="U337" s="56">
        <f>VLOOKUP(Q337,'Basic Moves'!B$2:H$43,7,FALSE)</f>
        <v>12</v>
      </c>
      <c r="V337" s="53" t="s">
        <v>1238</v>
      </c>
      <c r="W337" s="40" t="s">
        <v>303</v>
      </c>
      <c r="X337" s="56">
        <f>VLOOKUP(W337,'Charged Moves'!B$2:I$96,3,FALSE)</f>
        <v>30</v>
      </c>
      <c r="Y337" s="56">
        <f>IF(OR(VLOOKUP(W337,'Charged Moves'!B$2:C$96,2,FALSE)=H337,VLOOKUP(W337,'Charged Moves'!B$2:C$96,2,FALSE)=I337),1,0)</f>
        <v>1</v>
      </c>
      <c r="Z337" s="56">
        <f>VLOOKUP(W337,'Charged Moves'!B$2:I$96,8,FALSE)*100</f>
        <v>5</v>
      </c>
      <c r="AA337" s="56">
        <f>VLOOKUP(W337,'Charged Moves'!B$2:I$96,6,FALSE)</f>
        <v>2250</v>
      </c>
      <c r="AB337" s="56">
        <f>VLOOKUP(W337,'Charged Moves'!B$2:J$96,9,FALSE)</f>
        <v>25</v>
      </c>
      <c r="AC337" s="56" t="s">
        <v>1333</v>
      </c>
      <c r="AD337" s="56" t="s">
        <v>1334</v>
      </c>
      <c r="AE337" s="56" t="s">
        <v>370</v>
      </c>
      <c r="AF337" t="s">
        <v>1335</v>
      </c>
      <c r="AG337" t="s">
        <v>472</v>
      </c>
    </row>
    <row r="338" spans="1:33" ht="14.25" customHeight="1" x14ac:dyDescent="0.15">
      <c r="A338" s="30">
        <v>545</v>
      </c>
      <c r="B338" s="30">
        <v>5</v>
      </c>
      <c r="C338" s="32">
        <v>0.78510638297872337</v>
      </c>
      <c r="D338" s="30">
        <v>6</v>
      </c>
      <c r="E338" s="34">
        <v>0.68983050847457628</v>
      </c>
      <c r="F338" s="41">
        <f>VLOOKUP(G338,'Species Data'!A$2:E$152,2,FALSE)</f>
        <v>91</v>
      </c>
      <c r="G338" s="41" t="s">
        <v>158</v>
      </c>
      <c r="H338" s="91" t="s">
        <v>210</v>
      </c>
      <c r="I338" s="92" t="s">
        <v>216</v>
      </c>
      <c r="J338" s="41">
        <f>VLOOKUP(G338,'Species Data'!A$2:E$152,3,FALSE)</f>
        <v>100</v>
      </c>
      <c r="K338" s="46">
        <f>VLOOKUP(G338,'Species Data'!A$2:E$152,4,FALSE)</f>
        <v>196</v>
      </c>
      <c r="L338" s="46">
        <f>VLOOKUP(G338,'Species Data'!A$2:E$152,5,FALSE)</f>
        <v>196</v>
      </c>
      <c r="M338" s="49">
        <f t="shared" si="0"/>
        <v>19600</v>
      </c>
      <c r="N338" s="51">
        <f t="shared" si="1"/>
        <v>0</v>
      </c>
      <c r="O338" s="51">
        <f t="shared" si="2"/>
        <v>0</v>
      </c>
      <c r="P338" s="40">
        <f t="shared" si="3"/>
        <v>1954414000</v>
      </c>
      <c r="Q338" s="40" t="s">
        <v>203</v>
      </c>
      <c r="R338" s="56">
        <f>VLOOKUP(Q338,'Basic Moves'!B$2:H$43,3,FALSE)</f>
        <v>9</v>
      </c>
      <c r="S338" s="56">
        <f>IF(OR(VLOOKUP(Q338,'Basic Moves'!B$2:C$43,2,FALSE)=H338,VLOOKUP(Q338,'Basic Moves'!B$2:C$43,2,FALSE)=I338),1,0)</f>
        <v>1</v>
      </c>
      <c r="T338" s="56">
        <f>VLOOKUP(Q338,'Basic Moves'!B$2:H$43,5,FALSE)</f>
        <v>810</v>
      </c>
      <c r="U338" s="56">
        <f>VLOOKUP(Q338,'Basic Moves'!B$2:H$43,7,FALSE)</f>
        <v>7</v>
      </c>
      <c r="V338" s="53" t="s">
        <v>417</v>
      </c>
      <c r="W338" s="40" t="s">
        <v>337</v>
      </c>
      <c r="X338" s="56">
        <f>VLOOKUP(W338,'Charged Moves'!B$2:I$96,3,FALSE)</f>
        <v>25</v>
      </c>
      <c r="Y338" s="56">
        <f>IF(OR(VLOOKUP(W338,'Charged Moves'!B$2:C$96,2,FALSE)=H338,VLOOKUP(W338,'Charged Moves'!B$2:C$96,2,FALSE)=I338),1,0)</f>
        <v>1</v>
      </c>
      <c r="Z338" s="56">
        <f>VLOOKUP(W338,'Charged Moves'!B$2:I$96,8,FALSE)*100</f>
        <v>5</v>
      </c>
      <c r="AA338" s="56">
        <f>VLOOKUP(W338,'Charged Moves'!B$2:I$96,6,FALSE)</f>
        <v>3800</v>
      </c>
      <c r="AB338" s="56">
        <f>VLOOKUP(W338,'Charged Moves'!B$2:J$96,9,FALSE)</f>
        <v>20</v>
      </c>
      <c r="AC338" s="56" t="s">
        <v>585</v>
      </c>
      <c r="AD338" s="56" t="s">
        <v>586</v>
      </c>
      <c r="AE338" s="56" t="s">
        <v>587</v>
      </c>
      <c r="AF338" t="s">
        <v>588</v>
      </c>
      <c r="AG338" t="s">
        <v>589</v>
      </c>
    </row>
    <row r="339" spans="1:33" ht="14.25" customHeight="1" x14ac:dyDescent="0.15">
      <c r="A339" s="30">
        <v>62</v>
      </c>
      <c r="B339" s="30">
        <v>4</v>
      </c>
      <c r="C339" s="32">
        <v>0.81381818181818177</v>
      </c>
      <c r="D339" s="30">
        <v>1</v>
      </c>
      <c r="E339" s="34">
        <v>1</v>
      </c>
      <c r="F339" s="41">
        <f>VLOOKUP(G339,'Species Data'!A$2:E$152,2,FALSE)</f>
        <v>12</v>
      </c>
      <c r="G339" s="41" t="s">
        <v>47</v>
      </c>
      <c r="H339" s="787" t="s">
        <v>241</v>
      </c>
      <c r="I339" s="104" t="s">
        <v>227</v>
      </c>
      <c r="J339" s="41">
        <f>VLOOKUP(G339,'Species Data'!A$2:E$152,3,FALSE)</f>
        <v>120</v>
      </c>
      <c r="K339" s="46">
        <f>VLOOKUP(G339,'Species Data'!A$2:E$152,4,FALSE)</f>
        <v>144</v>
      </c>
      <c r="L339" s="46">
        <f>VLOOKUP(G339,'Species Data'!A$2:E$152,5,FALSE)</f>
        <v>144</v>
      </c>
      <c r="M339" s="49">
        <f t="shared" si="0"/>
        <v>17280</v>
      </c>
      <c r="N339" s="51">
        <f t="shared" si="1"/>
        <v>0</v>
      </c>
      <c r="O339" s="51">
        <f t="shared" si="2"/>
        <v>0</v>
      </c>
      <c r="P339" s="40">
        <f t="shared" si="3"/>
        <v>1950220800</v>
      </c>
      <c r="Q339" s="40" t="s">
        <v>62</v>
      </c>
      <c r="R339" s="56">
        <f>VLOOKUP(Q339,'Basic Moves'!B$2:H$43,3,FALSE)</f>
        <v>15</v>
      </c>
      <c r="S339" s="56">
        <f>IF(OR(VLOOKUP(Q339,'Basic Moves'!B$2:C$43,2,FALSE)=H339,VLOOKUP(Q339,'Basic Moves'!B$2:C$43,2,FALSE)=I339),1,0)</f>
        <v>0</v>
      </c>
      <c r="T339" s="56">
        <f>VLOOKUP(Q339,'Basic Moves'!B$2:H$43,5,FALSE)</f>
        <v>1510</v>
      </c>
      <c r="U339" s="56">
        <f>VLOOKUP(Q339,'Basic Moves'!B$2:H$43,7,FALSE)</f>
        <v>14</v>
      </c>
      <c r="V339" s="53" t="s">
        <v>715</v>
      </c>
      <c r="W339" s="40" t="s">
        <v>298</v>
      </c>
      <c r="X339" s="56">
        <f>VLOOKUP(W339,'Charged Moves'!B$2:I$96,3,FALSE)</f>
        <v>75</v>
      </c>
      <c r="Y339" s="56">
        <f>IF(OR(VLOOKUP(W339,'Charged Moves'!B$2:C$96,2,FALSE)=H339,VLOOKUP(W339,'Charged Moves'!B$2:C$96,2,FALSE)=I339),1,0)</f>
        <v>1</v>
      </c>
      <c r="Z339" s="56">
        <f>VLOOKUP(W339,'Charged Moves'!B$2:I$96,8,FALSE)*100</f>
        <v>5</v>
      </c>
      <c r="AA339" s="56">
        <f>VLOOKUP(W339,'Charged Moves'!B$2:I$96,6,FALSE)</f>
        <v>4250</v>
      </c>
      <c r="AB339" s="56">
        <f>VLOOKUP(W339,'Charged Moves'!B$2:J$96,9,FALSE)</f>
        <v>50</v>
      </c>
      <c r="AC339" s="56" t="s">
        <v>950</v>
      </c>
      <c r="AD339" s="56" t="s">
        <v>951</v>
      </c>
      <c r="AE339" s="56" t="s">
        <v>952</v>
      </c>
      <c r="AF339" t="s">
        <v>953</v>
      </c>
      <c r="AG339" t="s">
        <v>954</v>
      </c>
    </row>
    <row r="340" spans="1:33" ht="14.25" customHeight="1" x14ac:dyDescent="0.15">
      <c r="A340" s="30">
        <v>645</v>
      </c>
      <c r="B340" s="30">
        <v>3</v>
      </c>
      <c r="C340" s="32">
        <v>0.88607594936708856</v>
      </c>
      <c r="D340" s="30">
        <v>4</v>
      </c>
      <c r="E340" s="34">
        <v>0.92333333333333334</v>
      </c>
      <c r="F340" s="41">
        <f>VLOOKUP(G340,'Species Data'!A$2:E$152,2,FALSE)</f>
        <v>107</v>
      </c>
      <c r="G340" s="41" t="s">
        <v>177</v>
      </c>
      <c r="H340" s="142" t="s">
        <v>247</v>
      </c>
      <c r="I340" s="788"/>
      <c r="J340" s="41">
        <f>VLOOKUP(G340,'Species Data'!A$2:E$152,3,FALSE)</f>
        <v>100</v>
      </c>
      <c r="K340" s="46">
        <f>VLOOKUP(G340,'Species Data'!A$2:E$152,4,FALSE)</f>
        <v>138</v>
      </c>
      <c r="L340" s="46">
        <f>VLOOKUP(G340,'Species Data'!A$2:E$152,5,FALSE)</f>
        <v>204</v>
      </c>
      <c r="M340" s="49">
        <f t="shared" si="0"/>
        <v>20400</v>
      </c>
      <c r="N340" s="51">
        <f t="shared" si="1"/>
        <v>0</v>
      </c>
      <c r="O340" s="51">
        <f t="shared" si="2"/>
        <v>0</v>
      </c>
      <c r="P340" s="40">
        <f t="shared" si="3"/>
        <v>1949526000</v>
      </c>
      <c r="Q340" s="40" t="s">
        <v>274</v>
      </c>
      <c r="R340" s="56">
        <f>VLOOKUP(Q340,'Basic Moves'!B$2:H$43,3,FALSE)</f>
        <v>15</v>
      </c>
      <c r="S340" s="56">
        <f>IF(OR(VLOOKUP(Q340,'Basic Moves'!B$2:C$43,2,FALSE)=H340,VLOOKUP(Q340,'Basic Moves'!B$2:C$43,2,FALSE)=I340),1,0)</f>
        <v>1</v>
      </c>
      <c r="T340" s="56">
        <f>VLOOKUP(Q340,'Basic Moves'!B$2:H$43,5,FALSE)</f>
        <v>1410</v>
      </c>
      <c r="U340" s="56">
        <f>VLOOKUP(Q340,'Basic Moves'!B$2:H$43,7,FALSE)</f>
        <v>12</v>
      </c>
      <c r="V340" s="53" t="s">
        <v>1238</v>
      </c>
      <c r="W340" s="40" t="s">
        <v>339</v>
      </c>
      <c r="X340" s="56">
        <f>VLOOKUP(W340,'Charged Moves'!B$2:I$96,3,FALSE)</f>
        <v>40</v>
      </c>
      <c r="Y340" s="56">
        <f>IF(OR(VLOOKUP(W340,'Charged Moves'!B$2:C$96,2,FALSE)=H340,VLOOKUP(W340,'Charged Moves'!B$2:C$96,2,FALSE)=I340),1,0)</f>
        <v>0</v>
      </c>
      <c r="Z340" s="56">
        <f>VLOOKUP(W340,'Charged Moves'!B$2:I$96,8,FALSE)*100</f>
        <v>5</v>
      </c>
      <c r="AA340" s="56">
        <f>VLOOKUP(W340,'Charged Moves'!B$2:I$96,6,FALSE)</f>
        <v>2800</v>
      </c>
      <c r="AB340" s="56">
        <f>VLOOKUP(W340,'Charged Moves'!B$2:J$96,9,FALSE)</f>
        <v>33</v>
      </c>
      <c r="AC340" s="56" t="s">
        <v>1263</v>
      </c>
      <c r="AD340" s="56" t="s">
        <v>1336</v>
      </c>
      <c r="AE340" s="56" t="s">
        <v>1337</v>
      </c>
      <c r="AF340" t="s">
        <v>1338</v>
      </c>
      <c r="AG340" t="s">
        <v>696</v>
      </c>
    </row>
    <row r="341" spans="1:33" ht="14.25" customHeight="1" x14ac:dyDescent="0.15">
      <c r="A341" s="30">
        <v>767</v>
      </c>
      <c r="B341" s="30">
        <v>4</v>
      </c>
      <c r="C341" s="32">
        <v>0.80625000000000002</v>
      </c>
      <c r="D341" s="30">
        <v>6</v>
      </c>
      <c r="E341" s="34">
        <v>0.64880733944954128</v>
      </c>
      <c r="F341" s="41">
        <f>VLOOKUP(G341,'Species Data'!A$2:E$152,2,FALSE)</f>
        <v>126</v>
      </c>
      <c r="G341" s="41" t="s">
        <v>198</v>
      </c>
      <c r="H341" s="263" t="s">
        <v>249</v>
      </c>
      <c r="I341" s="452"/>
      <c r="J341" s="41">
        <f>VLOOKUP(G341,'Species Data'!A$2:E$152,3,FALSE)</f>
        <v>130</v>
      </c>
      <c r="K341" s="46">
        <f>VLOOKUP(G341,'Species Data'!A$2:E$152,4,FALSE)</f>
        <v>214</v>
      </c>
      <c r="L341" s="46">
        <f>VLOOKUP(G341,'Species Data'!A$2:E$152,5,FALSE)</f>
        <v>158</v>
      </c>
      <c r="M341" s="49">
        <f t="shared" si="0"/>
        <v>20540</v>
      </c>
      <c r="N341" s="51">
        <f t="shared" si="1"/>
        <v>0</v>
      </c>
      <c r="O341" s="51">
        <f t="shared" si="2"/>
        <v>0</v>
      </c>
      <c r="P341" s="40">
        <f t="shared" si="3"/>
        <v>1942837520</v>
      </c>
      <c r="Q341" s="40" t="s">
        <v>248</v>
      </c>
      <c r="R341" s="56">
        <f>VLOOKUP(Q341,'Basic Moves'!B$2:H$43,3,FALSE)</f>
        <v>6</v>
      </c>
      <c r="S341" s="56">
        <f>IF(OR(VLOOKUP(Q341,'Basic Moves'!B$2:C$43,2,FALSE)=H341,VLOOKUP(Q341,'Basic Moves'!B$2:C$43,2,FALSE)=I341),1,0)</f>
        <v>0</v>
      </c>
      <c r="T341" s="56">
        <f>VLOOKUP(Q341,'Basic Moves'!B$2:H$43,5,FALSE)</f>
        <v>800</v>
      </c>
      <c r="U341" s="56">
        <f>VLOOKUP(Q341,'Basic Moves'!B$2:H$43,7,FALSE)</f>
        <v>8</v>
      </c>
      <c r="V341" s="53" t="s">
        <v>641</v>
      </c>
      <c r="W341" s="40" t="s">
        <v>85</v>
      </c>
      <c r="X341" s="56">
        <f>VLOOKUP(W341,'Charged Moves'!B$2:I$96,3,FALSE)</f>
        <v>100</v>
      </c>
      <c r="Y341" s="56">
        <f>IF(OR(VLOOKUP(W341,'Charged Moves'!B$2:C$96,2,FALSE)=H341,VLOOKUP(W341,'Charged Moves'!B$2:C$96,2,FALSE)=I341),1,0)</f>
        <v>1</v>
      </c>
      <c r="Z341" s="56">
        <f>VLOOKUP(W341,'Charged Moves'!B$2:I$96,8,FALSE)*100</f>
        <v>5</v>
      </c>
      <c r="AA341" s="56">
        <f>VLOOKUP(W341,'Charged Moves'!B$2:I$96,6,FALSE)</f>
        <v>4100</v>
      </c>
      <c r="AB341" s="56">
        <f>VLOOKUP(W341,'Charged Moves'!B$2:J$96,9,FALSE)</f>
        <v>100</v>
      </c>
      <c r="AC341" s="56" t="s">
        <v>1339</v>
      </c>
      <c r="AD341" s="56" t="s">
        <v>922</v>
      </c>
      <c r="AE341" s="56" t="s">
        <v>1117</v>
      </c>
      <c r="AF341" t="s">
        <v>1340</v>
      </c>
      <c r="AG341" t="s">
        <v>1341</v>
      </c>
    </row>
    <row r="342" spans="1:33" ht="14.25" customHeight="1" x14ac:dyDescent="0.15">
      <c r="A342" s="30">
        <v>355</v>
      </c>
      <c r="B342" s="30">
        <v>3</v>
      </c>
      <c r="C342" s="32">
        <v>0.92274678111587982</v>
      </c>
      <c r="D342" s="30">
        <v>2</v>
      </c>
      <c r="E342" s="34">
        <v>0.83536585365853655</v>
      </c>
      <c r="F342" s="41">
        <f>VLOOKUP(G342,'Species Data'!A$2:E$152,2,FALSE)</f>
        <v>61</v>
      </c>
      <c r="G342" s="41" t="s">
        <v>116</v>
      </c>
      <c r="H342" s="91" t="s">
        <v>210</v>
      </c>
      <c r="I342" s="657"/>
      <c r="J342" s="41">
        <f>VLOOKUP(G342,'Species Data'!A$2:E$152,3,FALSE)</f>
        <v>130</v>
      </c>
      <c r="K342" s="46">
        <f>VLOOKUP(G342,'Species Data'!A$2:E$152,4,FALSE)</f>
        <v>132</v>
      </c>
      <c r="L342" s="46">
        <f>VLOOKUP(G342,'Species Data'!A$2:E$152,5,FALSE)</f>
        <v>132</v>
      </c>
      <c r="M342" s="49">
        <f t="shared" si="0"/>
        <v>17160</v>
      </c>
      <c r="N342" s="51">
        <f t="shared" si="1"/>
        <v>0</v>
      </c>
      <c r="O342" s="51">
        <f t="shared" si="2"/>
        <v>0</v>
      </c>
      <c r="P342" s="40">
        <f t="shared" si="3"/>
        <v>1939509000</v>
      </c>
      <c r="Q342" s="40" t="s">
        <v>272</v>
      </c>
      <c r="R342" s="56">
        <f>VLOOKUP(Q342,'Basic Moves'!B$2:H$43,3,FALSE)</f>
        <v>25</v>
      </c>
      <c r="S342" s="56">
        <f>IF(OR(VLOOKUP(Q342,'Basic Moves'!B$2:C$43,2,FALSE)=H342,VLOOKUP(Q342,'Basic Moves'!B$2:C$43,2,FALSE)=I342),1,0)</f>
        <v>1</v>
      </c>
      <c r="T342" s="56">
        <f>VLOOKUP(Q342,'Basic Moves'!B$2:H$43,5,FALSE)</f>
        <v>2300</v>
      </c>
      <c r="U342" s="56">
        <f>VLOOKUP(Q342,'Basic Moves'!B$2:H$43,7,FALSE)</f>
        <v>25</v>
      </c>
      <c r="V342" s="53" t="s">
        <v>393</v>
      </c>
      <c r="W342" s="40" t="s">
        <v>301</v>
      </c>
      <c r="X342" s="56">
        <f>VLOOKUP(W342,'Charged Moves'!B$2:I$96,3,FALSE)</f>
        <v>30</v>
      </c>
      <c r="Y342" s="56">
        <f>IF(OR(VLOOKUP(W342,'Charged Moves'!B$2:C$96,2,FALSE)=H342,VLOOKUP(W342,'Charged Moves'!B$2:C$96,2,FALSE)=I342),1,0)</f>
        <v>1</v>
      </c>
      <c r="Z342" s="56">
        <f>VLOOKUP(W342,'Charged Moves'!B$2:I$96,8,FALSE)*100</f>
        <v>5</v>
      </c>
      <c r="AA342" s="56">
        <f>VLOOKUP(W342,'Charged Moves'!B$2:I$96,6,FALSE)</f>
        <v>2900</v>
      </c>
      <c r="AB342" s="56">
        <f>VLOOKUP(W342,'Charged Moves'!B$2:J$96,9,FALSE)</f>
        <v>25</v>
      </c>
      <c r="AC342" s="56" t="s">
        <v>692</v>
      </c>
      <c r="AD342" s="56" t="s">
        <v>1342</v>
      </c>
      <c r="AE342" s="56" t="s">
        <v>784</v>
      </c>
      <c r="AF342" t="s">
        <v>1343</v>
      </c>
      <c r="AG342" t="s">
        <v>467</v>
      </c>
    </row>
    <row r="343" spans="1:33" ht="14.25" customHeight="1" x14ac:dyDescent="0.15">
      <c r="A343" s="30">
        <v>851</v>
      </c>
      <c r="B343" s="30">
        <v>3</v>
      </c>
      <c r="C343" s="32">
        <v>0.76045627376425851</v>
      </c>
      <c r="D343" s="30">
        <v>6</v>
      </c>
      <c r="E343" s="34">
        <v>0.61468926553672321</v>
      </c>
      <c r="F343" s="41">
        <f>VLOOKUP(G343,'Species Data'!A$2:E$152,2,FALSE)</f>
        <v>142</v>
      </c>
      <c r="G343" s="41" t="s">
        <v>218</v>
      </c>
      <c r="H343" s="662" t="s">
        <v>264</v>
      </c>
      <c r="I343" s="104" t="s">
        <v>227</v>
      </c>
      <c r="J343" s="41">
        <f>VLOOKUP(G343,'Species Data'!A$2:E$152,3,FALSE)</f>
        <v>160</v>
      </c>
      <c r="K343" s="46">
        <f>VLOOKUP(G343,'Species Data'!A$2:E$152,4,FALSE)</f>
        <v>182</v>
      </c>
      <c r="L343" s="46">
        <f>VLOOKUP(G343,'Species Data'!A$2:E$152,5,FALSE)</f>
        <v>162</v>
      </c>
      <c r="M343" s="49">
        <f t="shared" si="0"/>
        <v>25920</v>
      </c>
      <c r="N343" s="51">
        <f t="shared" si="1"/>
        <v>0</v>
      </c>
      <c r="O343" s="51">
        <f t="shared" si="2"/>
        <v>0</v>
      </c>
      <c r="P343" s="40">
        <f t="shared" si="3"/>
        <v>1924715520</v>
      </c>
      <c r="Q343" s="40" t="s">
        <v>102</v>
      </c>
      <c r="R343" s="56">
        <f>VLOOKUP(Q343,'Basic Moves'!B$2:H$43,3,FALSE)</f>
        <v>6</v>
      </c>
      <c r="S343" s="56">
        <f>IF(OR(VLOOKUP(Q343,'Basic Moves'!B$2:C$43,2,FALSE)=H343,VLOOKUP(Q343,'Basic Moves'!B$2:C$43,2,FALSE)=I343),1,0)</f>
        <v>0</v>
      </c>
      <c r="T343" s="56">
        <f>VLOOKUP(Q343,'Basic Moves'!B$2:H$43,5,FALSE)</f>
        <v>500</v>
      </c>
      <c r="U343" s="56">
        <f>VLOOKUP(Q343,'Basic Moves'!B$2:H$43,7,FALSE)</f>
        <v>7</v>
      </c>
      <c r="V343" s="53" t="s">
        <v>784</v>
      </c>
      <c r="W343" s="40" t="s">
        <v>315</v>
      </c>
      <c r="X343" s="56">
        <f>VLOOKUP(W343,'Charged Moves'!B$2:I$96,3,FALSE)</f>
        <v>30</v>
      </c>
      <c r="Y343" s="56">
        <f>IF(OR(VLOOKUP(W343,'Charged Moves'!B$2:C$96,2,FALSE)=H343,VLOOKUP(W343,'Charged Moves'!B$2:C$96,2,FALSE)=I343),1,0)</f>
        <v>0</v>
      </c>
      <c r="Z343" s="56">
        <f>VLOOKUP(W343,'Charged Moves'!B$2:I$96,8,FALSE)*100</f>
        <v>5</v>
      </c>
      <c r="AA343" s="56">
        <f>VLOOKUP(W343,'Charged Moves'!B$2:I$96,6,FALSE)</f>
        <v>2000</v>
      </c>
      <c r="AB343" s="56">
        <f>VLOOKUP(W343,'Charged Moves'!B$2:J$96,9,FALSE)</f>
        <v>33</v>
      </c>
      <c r="AC343" s="56" t="s">
        <v>1344</v>
      </c>
      <c r="AD343" s="56" t="s">
        <v>1345</v>
      </c>
      <c r="AE343" s="56" t="s">
        <v>784</v>
      </c>
      <c r="AF343" t="s">
        <v>1346</v>
      </c>
      <c r="AG343" t="s">
        <v>1347</v>
      </c>
    </row>
    <row r="344" spans="1:33" ht="14.25" customHeight="1" x14ac:dyDescent="0.15">
      <c r="A344" s="30">
        <v>112</v>
      </c>
      <c r="B344" s="30">
        <v>2</v>
      </c>
      <c r="C344" s="32">
        <v>0.975103734439834</v>
      </c>
      <c r="D344" s="30">
        <v>3</v>
      </c>
      <c r="E344" s="34">
        <v>0.90225563909774431</v>
      </c>
      <c r="F344" s="41">
        <f>VLOOKUP(G344,'Species Data'!A$2:E$152,2,FALSE)</f>
        <v>22</v>
      </c>
      <c r="G344" s="41" t="s">
        <v>67</v>
      </c>
      <c r="H344" s="170" t="s">
        <v>257</v>
      </c>
      <c r="I344" s="104" t="s">
        <v>227</v>
      </c>
      <c r="J344" s="41">
        <f>VLOOKUP(G344,'Species Data'!A$2:E$152,3,FALSE)</f>
        <v>130</v>
      </c>
      <c r="K344" s="46">
        <f>VLOOKUP(G344,'Species Data'!A$2:E$152,4,FALSE)</f>
        <v>168</v>
      </c>
      <c r="L344" s="46">
        <f>VLOOKUP(G344,'Species Data'!A$2:E$152,5,FALSE)</f>
        <v>146</v>
      </c>
      <c r="M344" s="49">
        <f t="shared" si="0"/>
        <v>18980</v>
      </c>
      <c r="N344" s="51">
        <f t="shared" si="1"/>
        <v>0</v>
      </c>
      <c r="O344" s="51">
        <f t="shared" si="2"/>
        <v>0</v>
      </c>
      <c r="P344" s="40">
        <f t="shared" si="3"/>
        <v>1913184000</v>
      </c>
      <c r="Q344" s="40" t="s">
        <v>250</v>
      </c>
      <c r="R344" s="56">
        <f>VLOOKUP(Q344,'Basic Moves'!B$2:H$43,3,FALSE)</f>
        <v>10</v>
      </c>
      <c r="S344" s="56">
        <f>IF(OR(VLOOKUP(Q344,'Basic Moves'!B$2:C$43,2,FALSE)=H344,VLOOKUP(Q344,'Basic Moves'!B$2:C$43,2,FALSE)=I344),1,0)</f>
        <v>1</v>
      </c>
      <c r="T344" s="56">
        <f>VLOOKUP(Q344,'Basic Moves'!B$2:H$43,5,FALSE)</f>
        <v>1150</v>
      </c>
      <c r="U344" s="56">
        <f>VLOOKUP(Q344,'Basic Moves'!B$2:H$43,7,FALSE)</f>
        <v>10</v>
      </c>
      <c r="V344" s="53" t="s">
        <v>1327</v>
      </c>
      <c r="W344" s="40" t="s">
        <v>296</v>
      </c>
      <c r="X344" s="56">
        <f>VLOOKUP(W344,'Charged Moves'!B$2:I$96,3,FALSE)</f>
        <v>50</v>
      </c>
      <c r="Y344" s="56">
        <f>IF(OR(VLOOKUP(W344,'Charged Moves'!B$2:C$96,2,FALSE)=H344,VLOOKUP(W344,'Charged Moves'!B$2:C$96,2,FALSE)=I344),1,0)</f>
        <v>0</v>
      </c>
      <c r="Z344" s="56">
        <f>VLOOKUP(W344,'Charged Moves'!B$2:I$96,8,FALSE)*100</f>
        <v>25</v>
      </c>
      <c r="AA344" s="56">
        <f>VLOOKUP(W344,'Charged Moves'!B$2:I$96,6,FALSE)</f>
        <v>3400</v>
      </c>
      <c r="AB344" s="56">
        <f>VLOOKUP(W344,'Charged Moves'!B$2:J$96,9,FALSE)</f>
        <v>33</v>
      </c>
      <c r="AC344" s="56" t="s">
        <v>943</v>
      </c>
      <c r="AD344" s="56" t="s">
        <v>1140</v>
      </c>
      <c r="AE344" s="56" t="s">
        <v>1348</v>
      </c>
      <c r="AF344" t="s">
        <v>1142</v>
      </c>
      <c r="AG344" t="s">
        <v>866</v>
      </c>
    </row>
    <row r="345" spans="1:33" ht="14.25" customHeight="1" x14ac:dyDescent="0.15">
      <c r="A345" s="30">
        <v>641</v>
      </c>
      <c r="B345" s="30">
        <v>2</v>
      </c>
      <c r="C345" s="32">
        <v>0.98014888337468986</v>
      </c>
      <c r="D345" s="30">
        <v>2</v>
      </c>
      <c r="E345" s="34">
        <v>0.97560975609756095</v>
      </c>
      <c r="F345" s="41">
        <f>VLOOKUP(G345,'Species Data'!A$2:E$152,2,FALSE)</f>
        <v>106</v>
      </c>
      <c r="G345" s="41" t="s">
        <v>176</v>
      </c>
      <c r="H345" s="142" t="s">
        <v>247</v>
      </c>
      <c r="I345" s="788"/>
      <c r="J345" s="41">
        <f>VLOOKUP(G345,'Species Data'!A$2:E$152,3,FALSE)</f>
        <v>100</v>
      </c>
      <c r="K345" s="46">
        <f>VLOOKUP(G345,'Species Data'!A$2:E$152,4,FALSE)</f>
        <v>148</v>
      </c>
      <c r="L345" s="46">
        <f>VLOOKUP(G345,'Species Data'!A$2:E$152,5,FALSE)</f>
        <v>172</v>
      </c>
      <c r="M345" s="49">
        <f t="shared" si="0"/>
        <v>17200</v>
      </c>
      <c r="N345" s="51">
        <f t="shared" si="1"/>
        <v>0</v>
      </c>
      <c r="O345" s="51">
        <f t="shared" si="2"/>
        <v>0</v>
      </c>
      <c r="P345" s="40">
        <f t="shared" si="3"/>
        <v>1909200000</v>
      </c>
      <c r="Q345" s="40" t="s">
        <v>274</v>
      </c>
      <c r="R345" s="56">
        <f>VLOOKUP(Q345,'Basic Moves'!B$2:H$43,3,FALSE)</f>
        <v>15</v>
      </c>
      <c r="S345" s="56">
        <f>IF(OR(VLOOKUP(Q345,'Basic Moves'!B$2:C$43,2,FALSE)=H345,VLOOKUP(Q345,'Basic Moves'!B$2:C$43,2,FALSE)=I345),1,0)</f>
        <v>1</v>
      </c>
      <c r="T345" s="56">
        <f>VLOOKUP(Q345,'Basic Moves'!B$2:H$43,5,FALSE)</f>
        <v>1410</v>
      </c>
      <c r="U345" s="56">
        <f>VLOOKUP(Q345,'Basic Moves'!B$2:H$43,7,FALSE)</f>
        <v>12</v>
      </c>
      <c r="V345" s="53" t="s">
        <v>1238</v>
      </c>
      <c r="W345" s="107" t="s">
        <v>342</v>
      </c>
      <c r="X345" s="56">
        <f>VLOOKUP(W345,'Charged Moves'!B$2:I$96,3,FALSE)</f>
        <v>30</v>
      </c>
      <c r="Y345" s="56">
        <f>IF(OR(VLOOKUP(W345,'Charged Moves'!B$2:C$96,2,FALSE)=H345,VLOOKUP(W345,'Charged Moves'!B$2:C$96,2,FALSE)=I345),1,0)</f>
        <v>1</v>
      </c>
      <c r="Z345" s="56">
        <f>VLOOKUP(W345,'Charged Moves'!B$2:I$96,8,FALSE)*100</f>
        <v>25</v>
      </c>
      <c r="AA345" s="56">
        <f>VLOOKUP(W345,'Charged Moves'!B$2:I$96,6,FALSE)</f>
        <v>1600</v>
      </c>
      <c r="AB345" s="56">
        <f>VLOOKUP(W345,'Charged Moves'!B$2:J$96,9,FALSE)</f>
        <v>33</v>
      </c>
      <c r="AC345" s="56" t="s">
        <v>1239</v>
      </c>
      <c r="AD345" s="56" t="s">
        <v>1240</v>
      </c>
      <c r="AE345" s="56" t="s">
        <v>1241</v>
      </c>
      <c r="AF345" t="s">
        <v>1242</v>
      </c>
      <c r="AG345" t="s">
        <v>641</v>
      </c>
    </row>
    <row r="346" spans="1:33" ht="14.25" customHeight="1" x14ac:dyDescent="0.15">
      <c r="A346" s="30">
        <v>690</v>
      </c>
      <c r="B346" s="30">
        <v>1</v>
      </c>
      <c r="C346" s="32">
        <v>1</v>
      </c>
      <c r="D346" s="30">
        <v>1</v>
      </c>
      <c r="E346" s="34">
        <v>1</v>
      </c>
      <c r="F346" s="41">
        <f>VLOOKUP(G346,'Species Data'!A$2:E$152,2,FALSE)</f>
        <v>114</v>
      </c>
      <c r="G346" s="41" t="s">
        <v>187</v>
      </c>
      <c r="H346" s="252" t="s">
        <v>253</v>
      </c>
      <c r="I346" s="802"/>
      <c r="J346" s="41">
        <f>VLOOKUP(G346,'Species Data'!A$2:E$152,3,FALSE)</f>
        <v>130</v>
      </c>
      <c r="K346" s="46">
        <f>VLOOKUP(G346,'Species Data'!A$2:E$152,4,FALSE)</f>
        <v>164</v>
      </c>
      <c r="L346" s="46">
        <f>VLOOKUP(G346,'Species Data'!A$2:E$152,5,FALSE)</f>
        <v>152</v>
      </c>
      <c r="M346" s="49">
        <f t="shared" si="0"/>
        <v>19760</v>
      </c>
      <c r="N346" s="51">
        <f t="shared" si="1"/>
        <v>0</v>
      </c>
      <c r="O346" s="51">
        <f t="shared" si="2"/>
        <v>0</v>
      </c>
      <c r="P346" s="40">
        <f t="shared" si="3"/>
        <v>1907926800</v>
      </c>
      <c r="Q346" s="40" t="s">
        <v>169</v>
      </c>
      <c r="R346" s="56">
        <f>VLOOKUP(Q346,'Basic Moves'!B$2:H$43,3,FALSE)</f>
        <v>7</v>
      </c>
      <c r="S346" s="56">
        <f>IF(OR(VLOOKUP(Q346,'Basic Moves'!B$2:C$43,2,FALSE)=H346,VLOOKUP(Q346,'Basic Moves'!B$2:C$43,2,FALSE)=I346),1,0)</f>
        <v>1</v>
      </c>
      <c r="T346" s="56">
        <f>VLOOKUP(Q346,'Basic Moves'!B$2:H$43,5,FALSE)</f>
        <v>650</v>
      </c>
      <c r="U346" s="56">
        <f>VLOOKUP(Q346,'Basic Moves'!B$2:H$43,7,FALSE)</f>
        <v>7</v>
      </c>
      <c r="V346" s="53" t="s">
        <v>704</v>
      </c>
      <c r="W346" s="40" t="s">
        <v>96</v>
      </c>
      <c r="X346" s="56">
        <f>VLOOKUP(W346,'Charged Moves'!B$2:I$96,3,FALSE)</f>
        <v>120</v>
      </c>
      <c r="Y346" s="56">
        <f>IF(OR(VLOOKUP(W346,'Charged Moves'!B$2:C$96,2,FALSE)=H346,VLOOKUP(W346,'Charged Moves'!B$2:C$96,2,FALSE)=I346),1,0)</f>
        <v>1</v>
      </c>
      <c r="Z346" s="56">
        <f>VLOOKUP(W346,'Charged Moves'!B$2:I$96,8,FALSE)*100</f>
        <v>5</v>
      </c>
      <c r="AA346" s="56">
        <f>VLOOKUP(W346,'Charged Moves'!B$2:I$96,6,FALSE)</f>
        <v>4900</v>
      </c>
      <c r="AB346" s="56">
        <f>VLOOKUP(W346,'Charged Moves'!B$2:J$96,9,FALSE)</f>
        <v>100</v>
      </c>
      <c r="AC346" s="56" t="s">
        <v>745</v>
      </c>
      <c r="AD346" s="56" t="s">
        <v>746</v>
      </c>
      <c r="AE346" s="56" t="s">
        <v>747</v>
      </c>
      <c r="AF346" t="s">
        <v>748</v>
      </c>
      <c r="AG346" t="s">
        <v>749</v>
      </c>
    </row>
    <row r="347" spans="1:33" ht="14.25" customHeight="1" x14ac:dyDescent="0.15">
      <c r="A347" s="30">
        <v>760</v>
      </c>
      <c r="B347" s="30">
        <v>1</v>
      </c>
      <c r="C347" s="32">
        <v>1</v>
      </c>
      <c r="D347" s="30">
        <v>3</v>
      </c>
      <c r="E347" s="34">
        <v>0.85057471264367812</v>
      </c>
      <c r="F347" s="41">
        <f>VLOOKUP(G347,'Species Data'!A$2:E$152,2,FALSE)</f>
        <v>125</v>
      </c>
      <c r="G347" s="41" t="s">
        <v>197</v>
      </c>
      <c r="H347" s="558" t="s">
        <v>245</v>
      </c>
      <c r="I347" s="799"/>
      <c r="J347" s="41">
        <f>VLOOKUP(G347,'Species Data'!A$2:E$152,3,FALSE)</f>
        <v>130</v>
      </c>
      <c r="K347" s="46">
        <f>VLOOKUP(G347,'Species Data'!A$2:E$152,4,FALSE)</f>
        <v>198</v>
      </c>
      <c r="L347" s="46">
        <f>VLOOKUP(G347,'Species Data'!A$2:E$152,5,FALSE)</f>
        <v>160</v>
      </c>
      <c r="M347" s="49">
        <f t="shared" si="0"/>
        <v>20800</v>
      </c>
      <c r="N347" s="51">
        <f t="shared" si="1"/>
        <v>0</v>
      </c>
      <c r="O347" s="51">
        <f t="shared" si="2"/>
        <v>0</v>
      </c>
      <c r="P347" s="40">
        <f t="shared" si="3"/>
        <v>1904760000</v>
      </c>
      <c r="Q347" s="40" t="s">
        <v>153</v>
      </c>
      <c r="R347" s="56">
        <f>VLOOKUP(Q347,'Basic Moves'!B$2:H$43,3,FALSE)</f>
        <v>5</v>
      </c>
      <c r="S347" s="56">
        <f>IF(OR(VLOOKUP(Q347,'Basic Moves'!B$2:C$43,2,FALSE)=H347,VLOOKUP(Q347,'Basic Moves'!B$2:C$43,2,FALSE)=I347),1,0)</f>
        <v>1</v>
      </c>
      <c r="T347" s="56">
        <f>VLOOKUP(Q347,'Basic Moves'!B$2:H$43,5,FALSE)</f>
        <v>600</v>
      </c>
      <c r="U347" s="56">
        <f>VLOOKUP(Q347,'Basic Moves'!B$2:H$43,7,FALSE)</f>
        <v>8</v>
      </c>
      <c r="V347" s="53" t="s">
        <v>579</v>
      </c>
      <c r="W347" s="40" t="s">
        <v>154</v>
      </c>
      <c r="X347" s="56">
        <f>VLOOKUP(W347,'Charged Moves'!B$2:I$96,3,FALSE)</f>
        <v>100</v>
      </c>
      <c r="Y347" s="56">
        <f>IF(OR(VLOOKUP(W347,'Charged Moves'!B$2:C$96,2,FALSE)=H347,VLOOKUP(W347,'Charged Moves'!B$2:C$96,2,FALSE)=I347),1,0)</f>
        <v>1</v>
      </c>
      <c r="Z347" s="56">
        <f>VLOOKUP(W347,'Charged Moves'!B$2:I$96,8,FALSE)*100</f>
        <v>5</v>
      </c>
      <c r="AA347" s="56">
        <f>VLOOKUP(W347,'Charged Moves'!B$2:I$96,6,FALSE)</f>
        <v>4300</v>
      </c>
      <c r="AB347" s="56">
        <f>VLOOKUP(W347,'Charged Moves'!B$2:J$96,9,FALSE)</f>
        <v>100</v>
      </c>
      <c r="AC347" s="56" t="s">
        <v>709</v>
      </c>
      <c r="AD347" s="56" t="s">
        <v>733</v>
      </c>
      <c r="AE347" s="56" t="s">
        <v>734</v>
      </c>
      <c r="AF347" t="s">
        <v>735</v>
      </c>
      <c r="AG347" t="s">
        <v>736</v>
      </c>
    </row>
    <row r="348" spans="1:33" ht="14.25" customHeight="1" x14ac:dyDescent="0.15">
      <c r="A348" s="30">
        <v>610</v>
      </c>
      <c r="B348" s="30">
        <v>6</v>
      </c>
      <c r="C348" s="32">
        <v>0.77546296296296291</v>
      </c>
      <c r="D348" s="30">
        <v>2</v>
      </c>
      <c r="E348" s="34">
        <v>0.90789966304754777</v>
      </c>
      <c r="F348" s="41">
        <f>VLOOKUP(G348,'Species Data'!A$2:E$152,2,FALSE)</f>
        <v>101</v>
      </c>
      <c r="G348" s="41" t="s">
        <v>172</v>
      </c>
      <c r="H348" s="558" t="s">
        <v>245</v>
      </c>
      <c r="I348" s="799"/>
      <c r="J348" s="41">
        <f>VLOOKUP(G348,'Species Data'!A$2:E$152,3,FALSE)</f>
        <v>120</v>
      </c>
      <c r="K348" s="46">
        <f>VLOOKUP(G348,'Species Data'!A$2:E$152,4,FALSE)</f>
        <v>150</v>
      </c>
      <c r="L348" s="46">
        <f>VLOOKUP(G348,'Species Data'!A$2:E$152,5,FALSE)</f>
        <v>174</v>
      </c>
      <c r="M348" s="49">
        <f t="shared" si="0"/>
        <v>20880</v>
      </c>
      <c r="N348" s="51">
        <f t="shared" si="1"/>
        <v>0</v>
      </c>
      <c r="O348" s="51">
        <f t="shared" si="2"/>
        <v>0</v>
      </c>
      <c r="P348" s="40">
        <f t="shared" si="3"/>
        <v>1898775000</v>
      </c>
      <c r="Q348" s="40" t="s">
        <v>259</v>
      </c>
      <c r="R348" s="56">
        <f>VLOOKUP(Q348,'Basic Moves'!B$2:H$43,3,FALSE)</f>
        <v>12</v>
      </c>
      <c r="S348" s="56">
        <f>IF(OR(VLOOKUP(Q348,'Basic Moves'!B$2:C$43,2,FALSE)=H348,VLOOKUP(Q348,'Basic Moves'!B$2:C$43,2,FALSE)=I348),1,0)</f>
        <v>0</v>
      </c>
      <c r="T348" s="56">
        <f>VLOOKUP(Q348,'Basic Moves'!B$2:H$43,5,FALSE)</f>
        <v>1100</v>
      </c>
      <c r="U348" s="56">
        <f>VLOOKUP(Q348,'Basic Moves'!B$2:H$43,7,FALSE)</f>
        <v>10</v>
      </c>
      <c r="V348" s="53" t="s">
        <v>855</v>
      </c>
      <c r="W348" s="40" t="s">
        <v>292</v>
      </c>
      <c r="X348" s="56">
        <f>VLOOKUP(W348,'Charged Moves'!B$2:I$96,3,FALSE)</f>
        <v>35</v>
      </c>
      <c r="Y348" s="56">
        <f>IF(OR(VLOOKUP(W348,'Charged Moves'!B$2:C$96,2,FALSE)=H348,VLOOKUP(W348,'Charged Moves'!B$2:C$96,2,FALSE)=I348),1,0)</f>
        <v>1</v>
      </c>
      <c r="Z348" s="56">
        <f>VLOOKUP(W348,'Charged Moves'!B$2:I$96,8,FALSE)*100</f>
        <v>5</v>
      </c>
      <c r="AA348" s="56">
        <f>VLOOKUP(W348,'Charged Moves'!B$2:I$96,6,FALSE)</f>
        <v>2500</v>
      </c>
      <c r="AB348" s="56">
        <f>VLOOKUP(W348,'Charged Moves'!B$2:J$96,9,FALSE)</f>
        <v>33</v>
      </c>
      <c r="AC348" s="56" t="s">
        <v>1349</v>
      </c>
      <c r="AD348" s="56" t="s">
        <v>1318</v>
      </c>
      <c r="AE348" s="56" t="s">
        <v>1350</v>
      </c>
      <c r="AF348" t="s">
        <v>1319</v>
      </c>
      <c r="AG348" t="s">
        <v>901</v>
      </c>
    </row>
    <row r="349" spans="1:33" ht="14.25" customHeight="1" x14ac:dyDescent="0.15">
      <c r="A349" s="30">
        <v>564</v>
      </c>
      <c r="B349" s="30">
        <v>8</v>
      </c>
      <c r="C349" s="32">
        <v>0.62991202346041053</v>
      </c>
      <c r="D349" s="30">
        <v>7</v>
      </c>
      <c r="E349" s="34">
        <v>0.71510791366906479</v>
      </c>
      <c r="F349" s="41">
        <f>VLOOKUP(G349,'Species Data'!A$2:E$152,2,FALSE)</f>
        <v>94</v>
      </c>
      <c r="G349" s="41" t="s">
        <v>164</v>
      </c>
      <c r="H349" s="793" t="s">
        <v>252</v>
      </c>
      <c r="I349" s="362" t="s">
        <v>262</v>
      </c>
      <c r="J349" s="41">
        <f>VLOOKUP(G349,'Species Data'!A$2:E$152,3,FALSE)</f>
        <v>120</v>
      </c>
      <c r="K349" s="46">
        <f>VLOOKUP(G349,'Species Data'!A$2:E$152,4,FALSE)</f>
        <v>204</v>
      </c>
      <c r="L349" s="46">
        <f>VLOOKUP(G349,'Species Data'!A$2:E$152,5,FALSE)</f>
        <v>156</v>
      </c>
      <c r="M349" s="49">
        <f t="shared" si="0"/>
        <v>18720</v>
      </c>
      <c r="N349" s="51">
        <f t="shared" si="1"/>
        <v>0</v>
      </c>
      <c r="O349" s="51">
        <f t="shared" si="2"/>
        <v>0</v>
      </c>
      <c r="P349" s="40">
        <f t="shared" si="3"/>
        <v>1897983360</v>
      </c>
      <c r="Q349" s="40" t="s">
        <v>244</v>
      </c>
      <c r="R349" s="56">
        <f>VLOOKUP(Q349,'Basic Moves'!B$2:H$43,3,FALSE)</f>
        <v>7</v>
      </c>
      <c r="S349" s="56">
        <f>IF(OR(VLOOKUP(Q349,'Basic Moves'!B$2:C$43,2,FALSE)=H349,VLOOKUP(Q349,'Basic Moves'!B$2:C$43,2,FALSE)=I349),1,0)</f>
        <v>0</v>
      </c>
      <c r="T349" s="56">
        <f>VLOOKUP(Q349,'Basic Moves'!B$2:H$43,5,FALSE)</f>
        <v>700</v>
      </c>
      <c r="U349" s="56">
        <f>VLOOKUP(Q349,'Basic Moves'!B$2:H$43,7,FALSE)</f>
        <v>9</v>
      </c>
      <c r="V349" s="53" t="s">
        <v>1191</v>
      </c>
      <c r="W349" s="40" t="s">
        <v>281</v>
      </c>
      <c r="X349" s="56">
        <f>VLOOKUP(W349,'Charged Moves'!B$2:I$96,3,FALSE)</f>
        <v>45</v>
      </c>
      <c r="Y349" s="56">
        <f>IF(OR(VLOOKUP(W349,'Charged Moves'!B$2:C$96,2,FALSE)=H349,VLOOKUP(W349,'Charged Moves'!B$2:C$96,2,FALSE)=I349),1,0)</f>
        <v>0</v>
      </c>
      <c r="Z349" s="56">
        <f>VLOOKUP(W349,'Charged Moves'!B$2:I$96,8,FALSE)*100</f>
        <v>5</v>
      </c>
      <c r="AA349" s="56">
        <f>VLOOKUP(W349,'Charged Moves'!B$2:I$96,6,FALSE)</f>
        <v>3500</v>
      </c>
      <c r="AB349" s="56">
        <f>VLOOKUP(W349,'Charged Moves'!B$2:J$96,9,FALSE)</f>
        <v>33</v>
      </c>
      <c r="AC349" s="56" t="s">
        <v>1351</v>
      </c>
      <c r="AD349" s="56" t="s">
        <v>1352</v>
      </c>
      <c r="AE349" s="56" t="s">
        <v>1353</v>
      </c>
      <c r="AF349" t="s">
        <v>1313</v>
      </c>
      <c r="AG349" t="s">
        <v>1354</v>
      </c>
    </row>
    <row r="350" spans="1:33" ht="14.25" customHeight="1" x14ac:dyDescent="0.15">
      <c r="A350" s="30">
        <v>812</v>
      </c>
      <c r="B350" s="144">
        <v>7</v>
      </c>
      <c r="C350" s="581">
        <v>0.8037037037037037</v>
      </c>
      <c r="D350" s="144">
        <v>4</v>
      </c>
      <c r="E350" s="583">
        <v>0.87407407407407411</v>
      </c>
      <c r="F350" s="585">
        <f>VLOOKUP(G350,'Species Data'!A$2:E$152,2,FALSE)</f>
        <v>137</v>
      </c>
      <c r="G350" s="585" t="s">
        <v>212</v>
      </c>
      <c r="H350" s="803" t="s">
        <v>257</v>
      </c>
      <c r="I350" s="804"/>
      <c r="J350" s="585">
        <f>VLOOKUP(G350,'Species Data'!A$2:E$152,3,FALSE)</f>
        <v>130</v>
      </c>
      <c r="K350" s="592">
        <f>VLOOKUP(G350,'Species Data'!A$2:E$152,4,FALSE)</f>
        <v>156</v>
      </c>
      <c r="L350" s="592">
        <f>VLOOKUP(G350,'Species Data'!A$2:E$152,5,FALSE)</f>
        <v>158</v>
      </c>
      <c r="M350" s="149">
        <f t="shared" si="0"/>
        <v>20540</v>
      </c>
      <c r="N350" s="594">
        <f t="shared" si="1"/>
        <v>0</v>
      </c>
      <c r="O350" s="594">
        <f t="shared" si="2"/>
        <v>0</v>
      </c>
      <c r="P350" s="122">
        <f t="shared" si="3"/>
        <v>1890501600</v>
      </c>
      <c r="Q350" s="122" t="s">
        <v>256</v>
      </c>
      <c r="R350" s="602">
        <f>VLOOKUP(Q350,'Basic Moves'!B$2:H$43,3,FALSE)</f>
        <v>10</v>
      </c>
      <c r="S350" s="602">
        <f>IF(OR(VLOOKUP(Q350,'Basic Moves'!B$2:C$43,2,FALSE)=H350,VLOOKUP(Q350,'Basic Moves'!B$2:C$43,2,FALSE)=I350),1,0)</f>
        <v>1</v>
      </c>
      <c r="T350" s="602">
        <f>VLOOKUP(Q350,'Basic Moves'!B$2:H$43,5,FALSE)</f>
        <v>1330</v>
      </c>
      <c r="U350" s="602">
        <f>VLOOKUP(Q350,'Basic Moves'!B$2:H$43,7,FALSE)</f>
        <v>12</v>
      </c>
      <c r="V350" s="152" t="s">
        <v>843</v>
      </c>
      <c r="W350" s="122" t="s">
        <v>329</v>
      </c>
      <c r="X350" s="602">
        <f>VLOOKUP(W350,'Charged Moves'!B$2:I$96,3,FALSE)</f>
        <v>45</v>
      </c>
      <c r="Y350" s="602">
        <f>IF(OR(VLOOKUP(W350,'Charged Moves'!B$2:C$96,2,FALSE)=H350,VLOOKUP(W350,'Charged Moves'!B$2:C$96,2,FALSE)=I350),1,0)</f>
        <v>0</v>
      </c>
      <c r="Z350" s="602">
        <f>VLOOKUP(W350,'Charged Moves'!B$2:I$96,8,FALSE)*100</f>
        <v>5</v>
      </c>
      <c r="AA350" s="602">
        <f>VLOOKUP(W350,'Charged Moves'!B$2:I$96,6,FALSE)</f>
        <v>3100</v>
      </c>
      <c r="AB350" s="602">
        <f>VLOOKUP(W350,'Charged Moves'!B$2:J$96,9,FALSE)</f>
        <v>33</v>
      </c>
      <c r="AC350" s="602" t="s">
        <v>1355</v>
      </c>
      <c r="AD350" s="602" t="s">
        <v>1356</v>
      </c>
      <c r="AE350" s="602" t="s">
        <v>1357</v>
      </c>
      <c r="AF350" s="112" t="s">
        <v>1358</v>
      </c>
      <c r="AG350" s="112" t="s">
        <v>1047</v>
      </c>
    </row>
    <row r="351" spans="1:33" ht="14.25" customHeight="1" x14ac:dyDescent="0.15">
      <c r="A351" s="30">
        <v>482</v>
      </c>
      <c r="B351" s="30">
        <v>3</v>
      </c>
      <c r="C351" s="32">
        <v>0.89312344656172327</v>
      </c>
      <c r="D351" s="30">
        <v>3</v>
      </c>
      <c r="E351" s="34">
        <v>0.81602914389799641</v>
      </c>
      <c r="F351" s="41">
        <f>VLOOKUP(G351,'Species Data'!A$2:E$152,2,FALSE)</f>
        <v>82</v>
      </c>
      <c r="G351" s="41" t="s">
        <v>141</v>
      </c>
      <c r="H351" s="558" t="s">
        <v>245</v>
      </c>
      <c r="I351" s="800" t="s">
        <v>266</v>
      </c>
      <c r="J351" s="41">
        <f>VLOOKUP(G351,'Species Data'!A$2:E$152,3,FALSE)</f>
        <v>100</v>
      </c>
      <c r="K351" s="46">
        <f>VLOOKUP(G351,'Species Data'!A$2:E$152,4,FALSE)</f>
        <v>186</v>
      </c>
      <c r="L351" s="46">
        <f>VLOOKUP(G351,'Species Data'!A$2:E$152,5,FALSE)</f>
        <v>180</v>
      </c>
      <c r="M351" s="49">
        <f t="shared" si="0"/>
        <v>18000</v>
      </c>
      <c r="N351" s="51">
        <f t="shared" si="1"/>
        <v>0</v>
      </c>
      <c r="O351" s="51">
        <f t="shared" si="2"/>
        <v>0</v>
      </c>
      <c r="P351" s="40">
        <f t="shared" si="3"/>
        <v>1874880000</v>
      </c>
      <c r="Q351" s="40" t="s">
        <v>235</v>
      </c>
      <c r="R351" s="56">
        <f>VLOOKUP(Q351,'Basic Moves'!B$2:H$43,3,FALSE)</f>
        <v>7</v>
      </c>
      <c r="S351" s="56">
        <f>IF(OR(VLOOKUP(Q351,'Basic Moves'!B$2:C$43,2,FALSE)=H351,VLOOKUP(Q351,'Basic Moves'!B$2:C$43,2,FALSE)=I351),1,0)</f>
        <v>1</v>
      </c>
      <c r="T351" s="56">
        <f>VLOOKUP(Q351,'Basic Moves'!B$2:H$43,5,FALSE)</f>
        <v>700</v>
      </c>
      <c r="U351" s="56">
        <f>VLOOKUP(Q351,'Basic Moves'!B$2:H$43,7,FALSE)</f>
        <v>8</v>
      </c>
      <c r="V351" s="53" t="s">
        <v>1161</v>
      </c>
      <c r="W351" s="40" t="s">
        <v>292</v>
      </c>
      <c r="X351" s="56">
        <f>VLOOKUP(W351,'Charged Moves'!B$2:I$96,3,FALSE)</f>
        <v>35</v>
      </c>
      <c r="Y351" s="56">
        <f>IF(OR(VLOOKUP(W351,'Charged Moves'!B$2:C$96,2,FALSE)=H351,VLOOKUP(W351,'Charged Moves'!B$2:C$96,2,FALSE)=I351),1,0)</f>
        <v>1</v>
      </c>
      <c r="Z351" s="56">
        <f>VLOOKUP(W351,'Charged Moves'!B$2:I$96,8,FALSE)*100</f>
        <v>5</v>
      </c>
      <c r="AA351" s="56">
        <f>VLOOKUP(W351,'Charged Moves'!B$2:I$96,6,FALSE)</f>
        <v>2500</v>
      </c>
      <c r="AB351" s="56">
        <f>VLOOKUP(W351,'Charged Moves'!B$2:J$96,9,FALSE)</f>
        <v>33</v>
      </c>
      <c r="AC351" s="56" t="s">
        <v>1359</v>
      </c>
      <c r="AD351" s="56" t="s">
        <v>1360</v>
      </c>
      <c r="AE351" s="56" t="s">
        <v>1265</v>
      </c>
      <c r="AF351" t="s">
        <v>1361</v>
      </c>
      <c r="AG351" t="s">
        <v>1007</v>
      </c>
    </row>
    <row r="352" spans="1:33" ht="14.25" customHeight="1" x14ac:dyDescent="0.15">
      <c r="A352" s="30">
        <v>761</v>
      </c>
      <c r="B352" s="30">
        <v>6</v>
      </c>
      <c r="C352" s="32">
        <v>0.81279999999999997</v>
      </c>
      <c r="D352" s="30">
        <v>4</v>
      </c>
      <c r="E352" s="34">
        <v>0.83678160919540234</v>
      </c>
      <c r="F352" s="41">
        <f>VLOOKUP(G352,'Species Data'!A$2:E$152,2,FALSE)</f>
        <v>125</v>
      </c>
      <c r="G352" s="41" t="s">
        <v>197</v>
      </c>
      <c r="H352" s="558" t="s">
        <v>245</v>
      </c>
      <c r="I352" s="799"/>
      <c r="J352" s="41">
        <f>VLOOKUP(G352,'Species Data'!A$2:E$152,3,FALSE)</f>
        <v>130</v>
      </c>
      <c r="K352" s="46">
        <f>VLOOKUP(G352,'Species Data'!A$2:E$152,4,FALSE)</f>
        <v>198</v>
      </c>
      <c r="L352" s="46">
        <f>VLOOKUP(G352,'Species Data'!A$2:E$152,5,FALSE)</f>
        <v>160</v>
      </c>
      <c r="M352" s="49">
        <f t="shared" si="0"/>
        <v>20800</v>
      </c>
      <c r="N352" s="51">
        <f t="shared" si="1"/>
        <v>0</v>
      </c>
      <c r="O352" s="51">
        <f t="shared" si="2"/>
        <v>0</v>
      </c>
      <c r="P352" s="40">
        <f t="shared" si="3"/>
        <v>1873872000</v>
      </c>
      <c r="Q352" s="40" t="s">
        <v>246</v>
      </c>
      <c r="R352" s="56">
        <f>VLOOKUP(Q352,'Basic Moves'!B$2:H$43,3,FALSE)</f>
        <v>5</v>
      </c>
      <c r="S352" s="56">
        <f>IF(OR(VLOOKUP(Q352,'Basic Moves'!B$2:C$43,2,FALSE)=H352,VLOOKUP(Q352,'Basic Moves'!B$2:C$43,2,FALSE)=I352),1,0)</f>
        <v>0</v>
      </c>
      <c r="T352" s="56">
        <f>VLOOKUP(Q352,'Basic Moves'!B$2:H$43,5,FALSE)</f>
        <v>600</v>
      </c>
      <c r="U352" s="56">
        <f>VLOOKUP(Q352,'Basic Moves'!B$2:H$43,7,FALSE)</f>
        <v>7</v>
      </c>
      <c r="V352" s="53" t="s">
        <v>846</v>
      </c>
      <c r="W352" s="40" t="s">
        <v>317</v>
      </c>
      <c r="X352" s="56">
        <f>VLOOKUP(W352,'Charged Moves'!B$2:I$96,3,FALSE)</f>
        <v>40</v>
      </c>
      <c r="Y352" s="56">
        <f>IF(OR(VLOOKUP(W352,'Charged Moves'!B$2:C$96,2,FALSE)=H352,VLOOKUP(W352,'Charged Moves'!B$2:C$96,2,FALSE)=I352),1,0)</f>
        <v>1</v>
      </c>
      <c r="Z352" s="56">
        <f>VLOOKUP(W352,'Charged Moves'!B$2:I$96,8,FALSE)*100</f>
        <v>5</v>
      </c>
      <c r="AA352" s="56">
        <f>VLOOKUP(W352,'Charged Moves'!B$2:I$96,6,FALSE)</f>
        <v>2400</v>
      </c>
      <c r="AB352" s="56">
        <f>VLOOKUP(W352,'Charged Moves'!B$2:J$96,9,FALSE)</f>
        <v>33</v>
      </c>
      <c r="AC352" s="56" t="s">
        <v>1325</v>
      </c>
      <c r="AD352" s="56" t="s">
        <v>1362</v>
      </c>
      <c r="AE352" s="56" t="s">
        <v>1337</v>
      </c>
      <c r="AF352" t="s">
        <v>1363</v>
      </c>
      <c r="AG352" t="s">
        <v>1305</v>
      </c>
    </row>
    <row r="353" spans="1:33" ht="14.25" customHeight="1" x14ac:dyDescent="0.15">
      <c r="A353" s="30">
        <v>111</v>
      </c>
      <c r="B353" s="30">
        <v>5</v>
      </c>
      <c r="C353" s="32">
        <v>0.90248962655601661</v>
      </c>
      <c r="D353" s="30">
        <v>4</v>
      </c>
      <c r="E353" s="34">
        <v>0.88345864661654139</v>
      </c>
      <c r="F353" s="41">
        <f>VLOOKUP(G353,'Species Data'!A$2:E$152,2,FALSE)</f>
        <v>22</v>
      </c>
      <c r="G353" s="41" t="s">
        <v>67</v>
      </c>
      <c r="H353" s="170" t="s">
        <v>257</v>
      </c>
      <c r="I353" s="104" t="s">
        <v>227</v>
      </c>
      <c r="J353" s="41">
        <f>VLOOKUP(G353,'Species Data'!A$2:E$152,3,FALSE)</f>
        <v>130</v>
      </c>
      <c r="K353" s="46">
        <f>VLOOKUP(G353,'Species Data'!A$2:E$152,4,FALSE)</f>
        <v>168</v>
      </c>
      <c r="L353" s="46">
        <f>VLOOKUP(G353,'Species Data'!A$2:E$152,5,FALSE)</f>
        <v>146</v>
      </c>
      <c r="M353" s="49">
        <f t="shared" si="0"/>
        <v>18980</v>
      </c>
      <c r="N353" s="51">
        <f t="shared" si="1"/>
        <v>0</v>
      </c>
      <c r="O353" s="51">
        <f t="shared" si="2"/>
        <v>0</v>
      </c>
      <c r="P353" s="40">
        <f t="shared" si="3"/>
        <v>1873326000</v>
      </c>
      <c r="Q353" s="40" t="s">
        <v>250</v>
      </c>
      <c r="R353" s="56">
        <f>VLOOKUP(Q353,'Basic Moves'!B$2:H$43,3,FALSE)</f>
        <v>10</v>
      </c>
      <c r="S353" s="56">
        <f>IF(OR(VLOOKUP(Q353,'Basic Moves'!B$2:C$43,2,FALSE)=H353,VLOOKUP(Q353,'Basic Moves'!B$2:C$43,2,FALSE)=I353),1,0)</f>
        <v>1</v>
      </c>
      <c r="T353" s="56">
        <f>VLOOKUP(Q353,'Basic Moves'!B$2:H$43,5,FALSE)</f>
        <v>1150</v>
      </c>
      <c r="U353" s="56">
        <f>VLOOKUP(Q353,'Basic Moves'!B$2:H$43,7,FALSE)</f>
        <v>10</v>
      </c>
      <c r="V353" s="53" t="s">
        <v>1327</v>
      </c>
      <c r="W353" s="40" t="s">
        <v>295</v>
      </c>
      <c r="X353" s="56">
        <f>VLOOKUP(W353,'Charged Moves'!B$2:I$96,3,FALSE)</f>
        <v>30</v>
      </c>
      <c r="Y353" s="56">
        <f>IF(OR(VLOOKUP(W353,'Charged Moves'!B$2:C$96,2,FALSE)=H353,VLOOKUP(W353,'Charged Moves'!B$2:C$96,2,FALSE)=I353),1,0)</f>
        <v>1</v>
      </c>
      <c r="Z353" s="56">
        <f>VLOOKUP(W353,'Charged Moves'!B$2:I$96,8,FALSE)*100</f>
        <v>5</v>
      </c>
      <c r="AA353" s="56">
        <f>VLOOKUP(W353,'Charged Moves'!B$2:I$96,6,FALSE)</f>
        <v>2900</v>
      </c>
      <c r="AB353" s="56">
        <f>VLOOKUP(W353,'Charged Moves'!B$2:J$96,9,FALSE)</f>
        <v>25</v>
      </c>
      <c r="AC353" s="56" t="s">
        <v>692</v>
      </c>
      <c r="AD353" s="56" t="s">
        <v>1364</v>
      </c>
      <c r="AE353" s="56" t="s">
        <v>1365</v>
      </c>
      <c r="AF353" t="s">
        <v>1366</v>
      </c>
      <c r="AG353" t="s">
        <v>874</v>
      </c>
    </row>
    <row r="354" spans="1:33" ht="14.25" customHeight="1" x14ac:dyDescent="0.15">
      <c r="A354" s="30">
        <v>64</v>
      </c>
      <c r="B354" s="30">
        <v>5</v>
      </c>
      <c r="C354" s="32">
        <v>0.73090909090909095</v>
      </c>
      <c r="D354" s="30">
        <v>2</v>
      </c>
      <c r="E354" s="34">
        <v>0.9569377990430622</v>
      </c>
      <c r="F354" s="41">
        <f>VLOOKUP(G354,'Species Data'!A$2:E$152,2,FALSE)</f>
        <v>12</v>
      </c>
      <c r="G354" s="41" t="s">
        <v>47</v>
      </c>
      <c r="H354" s="787" t="s">
        <v>241</v>
      </c>
      <c r="I354" s="104" t="s">
        <v>227</v>
      </c>
      <c r="J354" s="41">
        <f>VLOOKUP(G354,'Species Data'!A$2:E$152,3,FALSE)</f>
        <v>120</v>
      </c>
      <c r="K354" s="46">
        <f>VLOOKUP(G354,'Species Data'!A$2:E$152,4,FALSE)</f>
        <v>144</v>
      </c>
      <c r="L354" s="46">
        <f>VLOOKUP(G354,'Species Data'!A$2:E$152,5,FALSE)</f>
        <v>144</v>
      </c>
      <c r="M354" s="49">
        <f t="shared" si="0"/>
        <v>17280</v>
      </c>
      <c r="N354" s="51">
        <f t="shared" si="1"/>
        <v>0</v>
      </c>
      <c r="O354" s="51">
        <f t="shared" si="2"/>
        <v>0</v>
      </c>
      <c r="P354" s="40">
        <f t="shared" si="3"/>
        <v>1866240000</v>
      </c>
      <c r="Q354" s="40" t="s">
        <v>62</v>
      </c>
      <c r="R354" s="56">
        <f>VLOOKUP(Q354,'Basic Moves'!B$2:H$43,3,FALSE)</f>
        <v>15</v>
      </c>
      <c r="S354" s="56">
        <f>IF(OR(VLOOKUP(Q354,'Basic Moves'!B$2:C$43,2,FALSE)=H354,VLOOKUP(Q354,'Basic Moves'!B$2:C$43,2,FALSE)=I354),1,0)</f>
        <v>0</v>
      </c>
      <c r="T354" s="56">
        <f>VLOOKUP(Q354,'Basic Moves'!B$2:H$43,5,FALSE)</f>
        <v>1510</v>
      </c>
      <c r="U354" s="56">
        <f>VLOOKUP(Q354,'Basic Moves'!B$2:H$43,7,FALSE)</f>
        <v>14</v>
      </c>
      <c r="V354" s="53" t="s">
        <v>715</v>
      </c>
      <c r="W354" s="40" t="s">
        <v>329</v>
      </c>
      <c r="X354" s="56">
        <f>VLOOKUP(W354,'Charged Moves'!B$2:I$96,3,FALSE)</f>
        <v>45</v>
      </c>
      <c r="Y354" s="56">
        <f>IF(OR(VLOOKUP(W354,'Charged Moves'!B$2:C$96,2,FALSE)=H354,VLOOKUP(W354,'Charged Moves'!B$2:C$96,2,FALSE)=I354),1,0)</f>
        <v>1</v>
      </c>
      <c r="Z354" s="56">
        <f>VLOOKUP(W354,'Charged Moves'!B$2:I$96,8,FALSE)*100</f>
        <v>5</v>
      </c>
      <c r="AA354" s="56">
        <f>VLOOKUP(W354,'Charged Moves'!B$2:I$96,6,FALSE)</f>
        <v>3100</v>
      </c>
      <c r="AB354" s="56">
        <f>VLOOKUP(W354,'Charged Moves'!B$2:J$96,9,FALSE)</f>
        <v>33</v>
      </c>
      <c r="AC354" s="56" t="s">
        <v>1367</v>
      </c>
      <c r="AD354" s="56" t="s">
        <v>1368</v>
      </c>
      <c r="AE354" s="56" t="s">
        <v>1350</v>
      </c>
      <c r="AF354" t="s">
        <v>1369</v>
      </c>
      <c r="AG354" t="s">
        <v>641</v>
      </c>
    </row>
    <row r="355" spans="1:33" ht="14.25" customHeight="1" x14ac:dyDescent="0.15">
      <c r="A355" s="30">
        <v>458</v>
      </c>
      <c r="B355" s="30">
        <v>3</v>
      </c>
      <c r="C355" s="32">
        <v>0.9</v>
      </c>
      <c r="D355" s="30">
        <v>5</v>
      </c>
      <c r="E355" s="34">
        <v>0.6588235294117647</v>
      </c>
      <c r="F355" s="41">
        <f>VLOOKUP(G355,'Species Data'!A$2:E$152,2,FALSE)</f>
        <v>78</v>
      </c>
      <c r="G355" s="41" t="s">
        <v>135</v>
      </c>
      <c r="H355" s="263" t="s">
        <v>249</v>
      </c>
      <c r="I355" s="452"/>
      <c r="J355" s="41">
        <f>VLOOKUP(G355,'Species Data'!A$2:E$152,3,FALSE)</f>
        <v>130</v>
      </c>
      <c r="K355" s="46">
        <f>VLOOKUP(G355,'Species Data'!A$2:E$152,4,FALSE)</f>
        <v>200</v>
      </c>
      <c r="L355" s="46">
        <f>VLOOKUP(G355,'Species Data'!A$2:E$152,5,FALSE)</f>
        <v>170</v>
      </c>
      <c r="M355" s="49">
        <f t="shared" si="0"/>
        <v>22100</v>
      </c>
      <c r="N355" s="51">
        <f t="shared" si="1"/>
        <v>0</v>
      </c>
      <c r="O355" s="51">
        <f t="shared" si="2"/>
        <v>0</v>
      </c>
      <c r="P355" s="40">
        <f t="shared" si="3"/>
        <v>1856400000</v>
      </c>
      <c r="Q355" s="40" t="s">
        <v>246</v>
      </c>
      <c r="R355" s="56">
        <f>VLOOKUP(Q355,'Basic Moves'!B$2:H$43,3,FALSE)</f>
        <v>5</v>
      </c>
      <c r="S355" s="56">
        <f>IF(OR(VLOOKUP(Q355,'Basic Moves'!B$2:C$43,2,FALSE)=H355,VLOOKUP(Q355,'Basic Moves'!B$2:C$43,2,FALSE)=I355),1,0)</f>
        <v>0</v>
      </c>
      <c r="T355" s="56">
        <f>VLOOKUP(Q355,'Basic Moves'!B$2:H$43,5,FALSE)</f>
        <v>600</v>
      </c>
      <c r="U355" s="56">
        <f>VLOOKUP(Q355,'Basic Moves'!B$2:H$43,7,FALSE)</f>
        <v>7</v>
      </c>
      <c r="V355" s="53" t="s">
        <v>846</v>
      </c>
      <c r="W355" s="40" t="s">
        <v>85</v>
      </c>
      <c r="X355" s="56">
        <f>VLOOKUP(W355,'Charged Moves'!B$2:I$96,3,FALSE)</f>
        <v>100</v>
      </c>
      <c r="Y355" s="56">
        <f>IF(OR(VLOOKUP(W355,'Charged Moves'!B$2:C$96,2,FALSE)=H355,VLOOKUP(W355,'Charged Moves'!B$2:C$96,2,FALSE)=I355),1,0)</f>
        <v>1</v>
      </c>
      <c r="Z355" s="56">
        <f>VLOOKUP(W355,'Charged Moves'!B$2:I$96,8,FALSE)*100</f>
        <v>5</v>
      </c>
      <c r="AA355" s="56">
        <f>VLOOKUP(W355,'Charged Moves'!B$2:I$96,6,FALSE)</f>
        <v>4100</v>
      </c>
      <c r="AB355" s="56">
        <f>VLOOKUP(W355,'Charged Moves'!B$2:J$96,9,FALSE)</f>
        <v>100</v>
      </c>
      <c r="AC355" s="56" t="s">
        <v>1171</v>
      </c>
      <c r="AD355" s="56" t="s">
        <v>562</v>
      </c>
      <c r="AE355" s="56" t="s">
        <v>1370</v>
      </c>
      <c r="AF355" t="s">
        <v>564</v>
      </c>
      <c r="AG355" t="s">
        <v>1371</v>
      </c>
    </row>
    <row r="356" spans="1:33" ht="14.25" customHeight="1" x14ac:dyDescent="0.15">
      <c r="A356" s="30">
        <v>740</v>
      </c>
      <c r="B356" s="30">
        <v>6</v>
      </c>
      <c r="C356" s="32">
        <v>0.75803981623277183</v>
      </c>
      <c r="D356" s="30">
        <v>2</v>
      </c>
      <c r="E356" s="34">
        <v>0.93181818181818177</v>
      </c>
      <c r="F356" s="41">
        <f>VLOOKUP(G356,'Species Data'!A$2:E$152,2,FALSE)</f>
        <v>122</v>
      </c>
      <c r="G356" s="41" t="s">
        <v>194</v>
      </c>
      <c r="H356" s="42" t="s">
        <v>56</v>
      </c>
      <c r="I356" s="43"/>
      <c r="J356" s="41">
        <f>VLOOKUP(G356,'Species Data'!A$2:E$152,3,FALSE)</f>
        <v>80</v>
      </c>
      <c r="K356" s="46">
        <f>VLOOKUP(G356,'Species Data'!A$2:E$152,4,FALSE)</f>
        <v>154</v>
      </c>
      <c r="L356" s="46">
        <f>VLOOKUP(G356,'Species Data'!A$2:E$152,5,FALSE)</f>
        <v>196</v>
      </c>
      <c r="M356" s="49">
        <f t="shared" si="0"/>
        <v>15680</v>
      </c>
      <c r="N356" s="51">
        <f t="shared" si="1"/>
        <v>0</v>
      </c>
      <c r="O356" s="51">
        <f t="shared" si="2"/>
        <v>0</v>
      </c>
      <c r="P356" s="40">
        <f t="shared" si="3"/>
        <v>1856316000</v>
      </c>
      <c r="Q356" s="40" t="s">
        <v>62</v>
      </c>
      <c r="R356" s="56">
        <f>VLOOKUP(Q356,'Basic Moves'!B$2:H$43,3,FALSE)</f>
        <v>15</v>
      </c>
      <c r="S356" s="56">
        <f>IF(OR(VLOOKUP(Q356,'Basic Moves'!B$2:C$43,2,FALSE)=H356,VLOOKUP(Q356,'Basic Moves'!B$2:C$43,2,FALSE)=I356),1,0)</f>
        <v>1</v>
      </c>
      <c r="T356" s="56">
        <f>VLOOKUP(Q356,'Basic Moves'!B$2:H$43,5,FALSE)</f>
        <v>1510</v>
      </c>
      <c r="U356" s="56">
        <f>VLOOKUP(Q356,'Basic Moves'!B$2:H$43,7,FALSE)</f>
        <v>14</v>
      </c>
      <c r="V356" s="53" t="s">
        <v>354</v>
      </c>
      <c r="W356" s="40" t="s">
        <v>288</v>
      </c>
      <c r="X356" s="56">
        <f>VLOOKUP(W356,'Charged Moves'!B$2:I$96,3,FALSE)</f>
        <v>40</v>
      </c>
      <c r="Y356" s="56">
        <f>IF(OR(VLOOKUP(W356,'Charged Moves'!B$2:C$96,2,FALSE)=H356,VLOOKUP(W356,'Charged Moves'!B$2:C$96,2,FALSE)=I356),1,0)</f>
        <v>1</v>
      </c>
      <c r="Z356" s="56">
        <f>VLOOKUP(W356,'Charged Moves'!B$2:I$96,8,FALSE)*100</f>
        <v>5</v>
      </c>
      <c r="AA356" s="56">
        <f>VLOOKUP(W356,'Charged Moves'!B$2:I$96,6,FALSE)</f>
        <v>3800</v>
      </c>
      <c r="AB356" s="56">
        <f>VLOOKUP(W356,'Charged Moves'!B$2:J$96,9,FALSE)</f>
        <v>25</v>
      </c>
      <c r="AC356" s="56" t="s">
        <v>1372</v>
      </c>
      <c r="AD356" s="56" t="s">
        <v>1373</v>
      </c>
      <c r="AE356" s="56" t="s">
        <v>445</v>
      </c>
      <c r="AF356" t="s">
        <v>1374</v>
      </c>
      <c r="AG356" t="s">
        <v>472</v>
      </c>
    </row>
    <row r="357" spans="1:33" ht="14.25" customHeight="1" x14ac:dyDescent="0.15">
      <c r="A357" s="30">
        <v>404</v>
      </c>
      <c r="B357" s="30">
        <v>2</v>
      </c>
      <c r="C357" s="32">
        <v>0.99203187250996017</v>
      </c>
      <c r="D357" s="30">
        <v>3</v>
      </c>
      <c r="E357" s="34">
        <v>0.83846153846153848</v>
      </c>
      <c r="F357" s="41">
        <f>VLOOKUP(G357,'Species Data'!A$2:E$152,2,FALSE)</f>
        <v>70</v>
      </c>
      <c r="G357" s="41" t="s">
        <v>126</v>
      </c>
      <c r="H357" s="252" t="s">
        <v>253</v>
      </c>
      <c r="I357" s="362" t="s">
        <v>262</v>
      </c>
      <c r="J357" s="41">
        <f>VLOOKUP(G357,'Species Data'!A$2:E$152,3,FALSE)</f>
        <v>130</v>
      </c>
      <c r="K357" s="46">
        <f>VLOOKUP(G357,'Species Data'!A$2:E$152,4,FALSE)</f>
        <v>190</v>
      </c>
      <c r="L357" s="46">
        <f>VLOOKUP(G357,'Species Data'!A$2:E$152,5,FALSE)</f>
        <v>110</v>
      </c>
      <c r="M357" s="49">
        <f t="shared" si="0"/>
        <v>14300</v>
      </c>
      <c r="N357" s="51">
        <f t="shared" si="1"/>
        <v>0</v>
      </c>
      <c r="O357" s="51">
        <f t="shared" si="2"/>
        <v>0</v>
      </c>
      <c r="P357" s="40">
        <f t="shared" si="3"/>
        <v>1850956250</v>
      </c>
      <c r="Q357" s="40" t="s">
        <v>137</v>
      </c>
      <c r="R357" s="56">
        <f>VLOOKUP(Q357,'Basic Moves'!B$2:H$43,3,FALSE)</f>
        <v>15</v>
      </c>
      <c r="S357" s="56">
        <f>IF(OR(VLOOKUP(Q357,'Basic Moves'!B$2:C$43,2,FALSE)=H357,VLOOKUP(Q357,'Basic Moves'!B$2:C$43,2,FALSE)=I357),1,0)</f>
        <v>1</v>
      </c>
      <c r="T357" s="56">
        <f>VLOOKUP(Q357,'Basic Moves'!B$2:H$43,5,FALSE)</f>
        <v>1450</v>
      </c>
      <c r="U357" s="56">
        <f>VLOOKUP(Q357,'Basic Moves'!B$2:H$43,7,FALSE)</f>
        <v>12</v>
      </c>
      <c r="V357" s="53" t="s">
        <v>493</v>
      </c>
      <c r="W357" s="40" t="s">
        <v>340</v>
      </c>
      <c r="X357" s="56">
        <f>VLOOKUP(W357,'Charged Moves'!B$2:I$96,3,FALSE)</f>
        <v>70</v>
      </c>
      <c r="Y357" s="56">
        <f>IF(OR(VLOOKUP(W357,'Charged Moves'!B$2:C$96,2,FALSE)=H357,VLOOKUP(W357,'Charged Moves'!B$2:C$96,2,FALSE)=I357),1,0)</f>
        <v>1</v>
      </c>
      <c r="Z357" s="56">
        <f>VLOOKUP(W357,'Charged Moves'!B$2:I$96,8,FALSE)*100</f>
        <v>0</v>
      </c>
      <c r="AA357" s="56">
        <f>VLOOKUP(W357,'Charged Moves'!B$2:I$96,6,FALSE)</f>
        <v>2800</v>
      </c>
      <c r="AB357" s="56">
        <f>VLOOKUP(W357,'Charged Moves'!B$2:J$96,9,FALSE)</f>
        <v>100</v>
      </c>
      <c r="AC357" s="56" t="s">
        <v>1298</v>
      </c>
      <c r="AD357" s="56" t="s">
        <v>1299</v>
      </c>
      <c r="AE357" s="56" t="s">
        <v>1300</v>
      </c>
      <c r="AF357" t="s">
        <v>1301</v>
      </c>
      <c r="AG357" t="s">
        <v>449</v>
      </c>
    </row>
    <row r="358" spans="1:33" ht="14.25" customHeight="1" x14ac:dyDescent="0.15">
      <c r="A358" s="30">
        <v>408</v>
      </c>
      <c r="B358" s="30">
        <v>3</v>
      </c>
      <c r="C358" s="32">
        <v>0.9760956175298805</v>
      </c>
      <c r="D358" s="30">
        <v>3</v>
      </c>
      <c r="E358" s="34">
        <v>0.83846153846153848</v>
      </c>
      <c r="F358" s="41">
        <f>VLOOKUP(G358,'Species Data'!A$2:E$152,2,FALSE)</f>
        <v>70</v>
      </c>
      <c r="G358" s="41" t="s">
        <v>126</v>
      </c>
      <c r="H358" s="252" t="s">
        <v>253</v>
      </c>
      <c r="I358" s="362" t="s">
        <v>262</v>
      </c>
      <c r="J358" s="41">
        <f>VLOOKUP(G358,'Species Data'!A$2:E$152,3,FALSE)</f>
        <v>130</v>
      </c>
      <c r="K358" s="46">
        <f>VLOOKUP(G358,'Species Data'!A$2:E$152,4,FALSE)</f>
        <v>190</v>
      </c>
      <c r="L358" s="46">
        <f>VLOOKUP(G358,'Species Data'!A$2:E$152,5,FALSE)</f>
        <v>110</v>
      </c>
      <c r="M358" s="49">
        <f t="shared" si="0"/>
        <v>14300</v>
      </c>
      <c r="N358" s="51">
        <f t="shared" si="1"/>
        <v>0</v>
      </c>
      <c r="O358" s="51">
        <f t="shared" si="2"/>
        <v>0</v>
      </c>
      <c r="P358" s="40">
        <f t="shared" si="3"/>
        <v>1850956250</v>
      </c>
      <c r="Q358" s="40" t="s">
        <v>132</v>
      </c>
      <c r="R358" s="56">
        <f>VLOOKUP(Q358,'Basic Moves'!B$2:H$43,3,FALSE)</f>
        <v>10</v>
      </c>
      <c r="S358" s="56">
        <f>IF(OR(VLOOKUP(Q358,'Basic Moves'!B$2:C$43,2,FALSE)=H358,VLOOKUP(Q358,'Basic Moves'!B$2:C$43,2,FALSE)=I358),1,0)</f>
        <v>1</v>
      </c>
      <c r="T358" s="56">
        <f>VLOOKUP(Q358,'Basic Moves'!B$2:H$43,5,FALSE)</f>
        <v>1050</v>
      </c>
      <c r="U358" s="56">
        <f>VLOOKUP(Q358,'Basic Moves'!B$2:H$43,7,FALSE)</f>
        <v>10</v>
      </c>
      <c r="V358" s="53" t="s">
        <v>445</v>
      </c>
      <c r="W358" s="40" t="s">
        <v>208</v>
      </c>
      <c r="X358" s="56">
        <f>VLOOKUP(W358,'Charged Moves'!B$2:I$96,3,FALSE)</f>
        <v>55</v>
      </c>
      <c r="Y358" s="56">
        <f>IF(OR(VLOOKUP(W358,'Charged Moves'!B$2:C$96,2,FALSE)=H358,VLOOKUP(W358,'Charged Moves'!B$2:C$96,2,FALSE)=I358),1,0)</f>
        <v>1</v>
      </c>
      <c r="Z358" s="56">
        <f>VLOOKUP(W358,'Charged Moves'!B$2:I$96,8,FALSE)*100</f>
        <v>5</v>
      </c>
      <c r="AA358" s="56">
        <f>VLOOKUP(W358,'Charged Moves'!B$2:I$96,6,FALSE)</f>
        <v>2600</v>
      </c>
      <c r="AB358" s="56">
        <f>VLOOKUP(W358,'Charged Moves'!B$2:J$96,9,FALSE)</f>
        <v>50</v>
      </c>
      <c r="AC358" s="56" t="s">
        <v>388</v>
      </c>
      <c r="AD358" s="56" t="s">
        <v>759</v>
      </c>
      <c r="AE358" s="56" t="s">
        <v>387</v>
      </c>
      <c r="AF358" t="s">
        <v>760</v>
      </c>
      <c r="AG358" t="s">
        <v>449</v>
      </c>
    </row>
    <row r="359" spans="1:33" ht="14.25" customHeight="1" x14ac:dyDescent="0.15">
      <c r="A359" s="30">
        <v>502</v>
      </c>
      <c r="B359" s="30">
        <v>3</v>
      </c>
      <c r="C359" s="32">
        <v>0.85333333333333339</v>
      </c>
      <c r="D359" s="30">
        <v>6</v>
      </c>
      <c r="E359" s="34">
        <v>0.77260273972602744</v>
      </c>
      <c r="F359" s="41">
        <f>VLOOKUP(G359,'Species Data'!A$2:E$152,2,FALSE)</f>
        <v>85</v>
      </c>
      <c r="G359" s="41" t="s">
        <v>146</v>
      </c>
      <c r="H359" s="170" t="s">
        <v>257</v>
      </c>
      <c r="I359" s="104" t="s">
        <v>227</v>
      </c>
      <c r="J359" s="41">
        <f>VLOOKUP(G359,'Species Data'!A$2:E$152,3,FALSE)</f>
        <v>120</v>
      </c>
      <c r="K359" s="46">
        <f>VLOOKUP(G359,'Species Data'!A$2:E$152,4,FALSE)</f>
        <v>182</v>
      </c>
      <c r="L359" s="46">
        <f>VLOOKUP(G359,'Species Data'!A$2:E$152,5,FALSE)</f>
        <v>150</v>
      </c>
      <c r="M359" s="49">
        <f t="shared" si="0"/>
        <v>18000</v>
      </c>
      <c r="N359" s="51">
        <f t="shared" si="1"/>
        <v>0</v>
      </c>
      <c r="O359" s="51">
        <f t="shared" si="2"/>
        <v>0</v>
      </c>
      <c r="P359" s="40">
        <f t="shared" si="3"/>
        <v>1847664000</v>
      </c>
      <c r="Q359" s="40" t="s">
        <v>273</v>
      </c>
      <c r="R359" s="56">
        <f>VLOOKUP(Q359,'Basic Moves'!B$2:H$43,3,FALSE)</f>
        <v>12</v>
      </c>
      <c r="S359" s="56">
        <f>IF(OR(VLOOKUP(Q359,'Basic Moves'!B$2:C$43,2,FALSE)=H359,VLOOKUP(Q359,'Basic Moves'!B$2:C$43,2,FALSE)=I359),1,0)</f>
        <v>0</v>
      </c>
      <c r="T359" s="56">
        <f>VLOOKUP(Q359,'Basic Moves'!B$2:H$43,5,FALSE)</f>
        <v>1040</v>
      </c>
      <c r="U359" s="56">
        <f>VLOOKUP(Q359,'Basic Moves'!B$2:H$43,7,FALSE)</f>
        <v>10</v>
      </c>
      <c r="V359" s="53" t="s">
        <v>800</v>
      </c>
      <c r="W359" s="40" t="s">
        <v>341</v>
      </c>
      <c r="X359" s="56">
        <f>VLOOKUP(W359,'Charged Moves'!B$2:I$96,3,FALSE)</f>
        <v>30</v>
      </c>
      <c r="Y359" s="56">
        <f>IF(OR(VLOOKUP(W359,'Charged Moves'!B$2:C$96,2,FALSE)=H359,VLOOKUP(W359,'Charged Moves'!B$2:C$96,2,FALSE)=I359),1,0)</f>
        <v>1</v>
      </c>
      <c r="Z359" s="56">
        <f>VLOOKUP(W359,'Charged Moves'!B$2:I$96,8,FALSE)*100</f>
        <v>25</v>
      </c>
      <c r="AA359" s="56">
        <f>VLOOKUP(W359,'Charged Moves'!B$2:I$96,6,FALSE)</f>
        <v>3300</v>
      </c>
      <c r="AB359" s="56">
        <f>VLOOKUP(W359,'Charged Moves'!B$2:J$96,9,FALSE)</f>
        <v>25</v>
      </c>
      <c r="AC359" s="56" t="s">
        <v>1181</v>
      </c>
      <c r="AD359" s="56" t="s">
        <v>1277</v>
      </c>
      <c r="AE359" s="56" t="s">
        <v>1375</v>
      </c>
      <c r="AF359" t="s">
        <v>1111</v>
      </c>
      <c r="AG359" t="s">
        <v>1376</v>
      </c>
    </row>
    <row r="360" spans="1:33" ht="14.25" customHeight="1" x14ac:dyDescent="0.15">
      <c r="A360" s="30">
        <v>754</v>
      </c>
      <c r="B360" s="30">
        <v>1</v>
      </c>
      <c r="C360" s="32">
        <v>1</v>
      </c>
      <c r="D360" s="30">
        <v>1</v>
      </c>
      <c r="E360" s="34">
        <v>1</v>
      </c>
      <c r="F360" s="41">
        <f>VLOOKUP(G360,'Species Data'!A$2:E$152,2,FALSE)</f>
        <v>124</v>
      </c>
      <c r="G360" s="41" t="s">
        <v>196</v>
      </c>
      <c r="H360" s="92" t="s">
        <v>216</v>
      </c>
      <c r="I360" s="42" t="s">
        <v>56</v>
      </c>
      <c r="J360" s="41">
        <f>VLOOKUP(G360,'Species Data'!A$2:E$152,3,FALSE)</f>
        <v>130</v>
      </c>
      <c r="K360" s="46">
        <f>VLOOKUP(G360,'Species Data'!A$2:E$152,4,FALSE)</f>
        <v>172</v>
      </c>
      <c r="L360" s="46">
        <f>VLOOKUP(G360,'Species Data'!A$2:E$152,5,FALSE)</f>
        <v>134</v>
      </c>
      <c r="M360" s="49">
        <f t="shared" si="0"/>
        <v>17420</v>
      </c>
      <c r="N360" s="51">
        <f t="shared" si="1"/>
        <v>0</v>
      </c>
      <c r="O360" s="51">
        <f t="shared" si="2"/>
        <v>0</v>
      </c>
      <c r="P360" s="40">
        <f t="shared" si="3"/>
        <v>1842687600</v>
      </c>
      <c r="Q360" s="40" t="s">
        <v>203</v>
      </c>
      <c r="R360" s="56">
        <f>VLOOKUP(Q360,'Basic Moves'!B$2:H$43,3,FALSE)</f>
        <v>9</v>
      </c>
      <c r="S360" s="56">
        <f>IF(OR(VLOOKUP(Q360,'Basic Moves'!B$2:C$43,2,FALSE)=H360,VLOOKUP(Q360,'Basic Moves'!B$2:C$43,2,FALSE)=I360),1,0)</f>
        <v>1</v>
      </c>
      <c r="T360" s="56">
        <f>VLOOKUP(Q360,'Basic Moves'!B$2:H$43,5,FALSE)</f>
        <v>810</v>
      </c>
      <c r="U360" s="56">
        <f>VLOOKUP(Q360,'Basic Moves'!B$2:H$43,7,FALSE)</f>
        <v>7</v>
      </c>
      <c r="V360" s="53" t="s">
        <v>417</v>
      </c>
      <c r="W360" s="40" t="s">
        <v>306</v>
      </c>
      <c r="X360" s="56">
        <f>VLOOKUP(W360,'Charged Moves'!B$2:I$96,3,FALSE)</f>
        <v>40</v>
      </c>
      <c r="Y360" s="56">
        <f>IF(OR(VLOOKUP(W360,'Charged Moves'!B$2:C$96,2,FALSE)=H360,VLOOKUP(W360,'Charged Moves'!B$2:C$96,2,FALSE)=I360),1,0)</f>
        <v>1</v>
      </c>
      <c r="Z360" s="56">
        <f>VLOOKUP(W360,'Charged Moves'!B$2:I$96,8,FALSE)*100</f>
        <v>5</v>
      </c>
      <c r="AA360" s="56">
        <f>VLOOKUP(W360,'Charged Moves'!B$2:I$96,6,FALSE)</f>
        <v>2700</v>
      </c>
      <c r="AB360" s="56">
        <f>VLOOKUP(W360,'Charged Moves'!B$2:J$96,9,FALSE)</f>
        <v>33</v>
      </c>
      <c r="AC360" s="56" t="s">
        <v>1377</v>
      </c>
      <c r="AD360" s="56" t="s">
        <v>1378</v>
      </c>
      <c r="AE360" s="56" t="s">
        <v>1379</v>
      </c>
      <c r="AF360" t="s">
        <v>1380</v>
      </c>
      <c r="AG360" t="s">
        <v>917</v>
      </c>
    </row>
    <row r="361" spans="1:33" ht="14.25" customHeight="1" x14ac:dyDescent="0.15">
      <c r="A361" s="30">
        <v>236</v>
      </c>
      <c r="B361" s="30">
        <v>4</v>
      </c>
      <c r="C361" s="32">
        <v>0.80200501253132828</v>
      </c>
      <c r="D361" s="30">
        <v>4</v>
      </c>
      <c r="E361" s="34">
        <v>0.79346405228758166</v>
      </c>
      <c r="F361" s="41">
        <f>VLOOKUP(G361,'Species Data'!A$2:E$152,2,FALSE)</f>
        <v>42</v>
      </c>
      <c r="G361" s="41" t="s">
        <v>90</v>
      </c>
      <c r="H361" s="362" t="s">
        <v>262</v>
      </c>
      <c r="I361" s="104" t="s">
        <v>227</v>
      </c>
      <c r="J361" s="41">
        <f>VLOOKUP(G361,'Species Data'!A$2:E$152,3,FALSE)</f>
        <v>150</v>
      </c>
      <c r="K361" s="46">
        <f>VLOOKUP(G361,'Species Data'!A$2:E$152,4,FALSE)</f>
        <v>164</v>
      </c>
      <c r="L361" s="46">
        <f>VLOOKUP(G361,'Species Data'!A$2:E$152,5,FALSE)</f>
        <v>164</v>
      </c>
      <c r="M361" s="49">
        <f t="shared" si="0"/>
        <v>24600</v>
      </c>
      <c r="N361" s="51">
        <f t="shared" si="1"/>
        <v>0</v>
      </c>
      <c r="O361" s="51">
        <f t="shared" si="2"/>
        <v>0</v>
      </c>
      <c r="P361" s="40">
        <f t="shared" si="3"/>
        <v>1836660600</v>
      </c>
      <c r="Q361" s="40" t="s">
        <v>102</v>
      </c>
      <c r="R361" s="56">
        <f>VLOOKUP(Q361,'Basic Moves'!B$2:H$43,3,FALSE)</f>
        <v>6</v>
      </c>
      <c r="S361" s="56">
        <f>IF(OR(VLOOKUP(Q361,'Basic Moves'!B$2:C$43,2,FALSE)=H361,VLOOKUP(Q361,'Basic Moves'!B$2:C$43,2,FALSE)=I361),1,0)</f>
        <v>0</v>
      </c>
      <c r="T361" s="56">
        <f>VLOOKUP(Q361,'Basic Moves'!B$2:H$43,5,FALSE)</f>
        <v>500</v>
      </c>
      <c r="U361" s="56">
        <f>VLOOKUP(Q361,'Basic Moves'!B$2:H$43,7,FALSE)</f>
        <v>7</v>
      </c>
      <c r="V361" s="53" t="s">
        <v>784</v>
      </c>
      <c r="W361" s="40" t="s">
        <v>299</v>
      </c>
      <c r="X361" s="56">
        <f>VLOOKUP(W361,'Charged Moves'!B$2:I$96,3,FALSE)</f>
        <v>25</v>
      </c>
      <c r="Y361" s="56">
        <f>IF(OR(VLOOKUP(W361,'Charged Moves'!B$2:C$96,2,FALSE)=H361,VLOOKUP(W361,'Charged Moves'!B$2:C$96,2,FALSE)=I361),1,0)</f>
        <v>1</v>
      </c>
      <c r="Z361" s="56">
        <f>VLOOKUP(W361,'Charged Moves'!B$2:I$96,8,FALSE)*100</f>
        <v>5</v>
      </c>
      <c r="AA361" s="56">
        <f>VLOOKUP(W361,'Charged Moves'!B$2:I$96,6,FALSE)</f>
        <v>2400</v>
      </c>
      <c r="AB361" s="56">
        <f>VLOOKUP(W361,'Charged Moves'!B$2:J$96,9,FALSE)</f>
        <v>20</v>
      </c>
      <c r="AC361" s="56" t="s">
        <v>1381</v>
      </c>
      <c r="AD361" s="56" t="s">
        <v>1382</v>
      </c>
      <c r="AE361" s="56" t="s">
        <v>1383</v>
      </c>
      <c r="AF361" t="s">
        <v>1384</v>
      </c>
      <c r="AG361" t="s">
        <v>1385</v>
      </c>
    </row>
    <row r="362" spans="1:33" ht="14.25" customHeight="1" x14ac:dyDescent="0.15">
      <c r="A362" s="30">
        <v>409</v>
      </c>
      <c r="B362" s="30">
        <v>6</v>
      </c>
      <c r="C362" s="32">
        <v>0.90039840637450197</v>
      </c>
      <c r="D362" s="30">
        <v>5</v>
      </c>
      <c r="E362" s="34">
        <v>0.83076923076923082</v>
      </c>
      <c r="F362" s="41">
        <f>VLOOKUP(G362,'Species Data'!A$2:E$152,2,FALSE)</f>
        <v>70</v>
      </c>
      <c r="G362" s="41" t="s">
        <v>126</v>
      </c>
      <c r="H362" s="252" t="s">
        <v>253</v>
      </c>
      <c r="I362" s="362" t="s">
        <v>262</v>
      </c>
      <c r="J362" s="41">
        <f>VLOOKUP(G362,'Species Data'!A$2:E$152,3,FALSE)</f>
        <v>130</v>
      </c>
      <c r="K362" s="46">
        <f>VLOOKUP(G362,'Species Data'!A$2:E$152,4,FALSE)</f>
        <v>190</v>
      </c>
      <c r="L362" s="46">
        <f>VLOOKUP(G362,'Species Data'!A$2:E$152,5,FALSE)</f>
        <v>110</v>
      </c>
      <c r="M362" s="49">
        <f t="shared" si="0"/>
        <v>14300</v>
      </c>
      <c r="N362" s="51">
        <f t="shared" si="1"/>
        <v>0</v>
      </c>
      <c r="O362" s="51">
        <f t="shared" si="2"/>
        <v>0</v>
      </c>
      <c r="P362" s="40">
        <f t="shared" si="3"/>
        <v>1833975000</v>
      </c>
      <c r="Q362" s="40" t="s">
        <v>132</v>
      </c>
      <c r="R362" s="56">
        <f>VLOOKUP(Q362,'Basic Moves'!B$2:H$43,3,FALSE)</f>
        <v>10</v>
      </c>
      <c r="S362" s="56">
        <f>IF(OR(VLOOKUP(Q362,'Basic Moves'!B$2:C$43,2,FALSE)=H362,VLOOKUP(Q362,'Basic Moves'!B$2:C$43,2,FALSE)=I362),1,0)</f>
        <v>1</v>
      </c>
      <c r="T362" s="56">
        <f>VLOOKUP(Q362,'Basic Moves'!B$2:H$43,5,FALSE)</f>
        <v>1050</v>
      </c>
      <c r="U362" s="56">
        <f>VLOOKUP(Q362,'Basic Moves'!B$2:H$43,7,FALSE)</f>
        <v>10</v>
      </c>
      <c r="V362" s="53" t="s">
        <v>445</v>
      </c>
      <c r="W362" s="40" t="s">
        <v>178</v>
      </c>
      <c r="X362" s="56">
        <f>VLOOKUP(W362,'Charged Moves'!B$2:I$96,3,FALSE)</f>
        <v>40</v>
      </c>
      <c r="Y362" s="56">
        <f>IF(OR(VLOOKUP(W362,'Charged Moves'!B$2:C$96,2,FALSE)=H362,VLOOKUP(W362,'Charged Moves'!B$2:C$96,2,FALSE)=I362),1,0)</f>
        <v>1</v>
      </c>
      <c r="Z362" s="56">
        <f>VLOOKUP(W362,'Charged Moves'!B$2:I$96,8,FALSE)*100</f>
        <v>5</v>
      </c>
      <c r="AA362" s="56">
        <f>VLOOKUP(W362,'Charged Moves'!B$2:I$96,6,FALSE)</f>
        <v>2400</v>
      </c>
      <c r="AB362" s="56">
        <f>VLOOKUP(W362,'Charged Moves'!B$2:J$96,9,FALSE)</f>
        <v>33</v>
      </c>
      <c r="AC362" s="56" t="s">
        <v>943</v>
      </c>
      <c r="AD362" s="56" t="s">
        <v>1386</v>
      </c>
      <c r="AE362" s="56" t="s">
        <v>1083</v>
      </c>
      <c r="AF362" t="s">
        <v>1387</v>
      </c>
      <c r="AG362" t="s">
        <v>1217</v>
      </c>
    </row>
    <row r="363" spans="1:33" ht="14.25" customHeight="1" x14ac:dyDescent="0.15">
      <c r="A363" s="30">
        <v>694</v>
      </c>
      <c r="B363" s="30">
        <v>6</v>
      </c>
      <c r="C363" s="32">
        <v>0.80597014925373134</v>
      </c>
      <c r="D363" s="30">
        <v>6</v>
      </c>
      <c r="E363" s="34">
        <v>0.48936170212765956</v>
      </c>
      <c r="F363" s="41">
        <f>VLOOKUP(G363,'Species Data'!A$2:E$152,2,FALSE)</f>
        <v>115</v>
      </c>
      <c r="G363" s="41" t="s">
        <v>188</v>
      </c>
      <c r="H363" s="170" t="s">
        <v>257</v>
      </c>
      <c r="I363" s="172"/>
      <c r="J363" s="41">
        <f>VLOOKUP(G363,'Species Data'!A$2:E$152,3,FALSE)</f>
        <v>210</v>
      </c>
      <c r="K363" s="46">
        <f>VLOOKUP(G363,'Species Data'!A$2:E$152,4,FALSE)</f>
        <v>142</v>
      </c>
      <c r="L363" s="46">
        <f>VLOOKUP(G363,'Species Data'!A$2:E$152,5,FALSE)</f>
        <v>178</v>
      </c>
      <c r="M363" s="49">
        <f t="shared" si="0"/>
        <v>37380</v>
      </c>
      <c r="N363" s="51">
        <f t="shared" si="1"/>
        <v>0</v>
      </c>
      <c r="O363" s="51">
        <f t="shared" si="2"/>
        <v>0</v>
      </c>
      <c r="P363" s="40">
        <f t="shared" si="3"/>
        <v>1831246200</v>
      </c>
      <c r="Q363" s="40" t="s">
        <v>246</v>
      </c>
      <c r="R363" s="56">
        <f>VLOOKUP(Q363,'Basic Moves'!B$2:H$43,3,FALSE)</f>
        <v>5</v>
      </c>
      <c r="S363" s="56">
        <f>IF(OR(VLOOKUP(Q363,'Basic Moves'!B$2:C$43,2,FALSE)=H363,VLOOKUP(Q363,'Basic Moves'!B$2:C$43,2,FALSE)=I363),1,0)</f>
        <v>0</v>
      </c>
      <c r="T363" s="56">
        <f>VLOOKUP(Q363,'Basic Moves'!B$2:H$43,5,FALSE)</f>
        <v>600</v>
      </c>
      <c r="U363" s="56">
        <f>VLOOKUP(Q363,'Basic Moves'!B$2:H$43,7,FALSE)</f>
        <v>7</v>
      </c>
      <c r="V363" s="53" t="s">
        <v>846</v>
      </c>
      <c r="W363" s="40" t="s">
        <v>342</v>
      </c>
      <c r="X363" s="56">
        <f>VLOOKUP(W363,'Charged Moves'!B$2:I$96,3,FALSE)</f>
        <v>30</v>
      </c>
      <c r="Y363" s="56">
        <f>IF(OR(VLOOKUP(W363,'Charged Moves'!B$2:C$96,2,FALSE)=H363,VLOOKUP(W363,'Charged Moves'!B$2:C$96,2,FALSE)=I363),1,0)</f>
        <v>0</v>
      </c>
      <c r="Z363" s="56">
        <f>VLOOKUP(W363,'Charged Moves'!B$2:I$96,8,FALSE)*100</f>
        <v>25</v>
      </c>
      <c r="AA363" s="56">
        <f>VLOOKUP(W363,'Charged Moves'!B$2:I$96,6,FALSE)</f>
        <v>1600</v>
      </c>
      <c r="AB363" s="56">
        <f>VLOOKUP(W363,'Charged Moves'!B$2:J$96,9,FALSE)</f>
        <v>33</v>
      </c>
      <c r="AC363" s="56" t="s">
        <v>1388</v>
      </c>
      <c r="AD363" s="56" t="s">
        <v>1389</v>
      </c>
      <c r="AE363" s="56" t="s">
        <v>855</v>
      </c>
      <c r="AF363" t="s">
        <v>1390</v>
      </c>
      <c r="AG363" t="s">
        <v>1391</v>
      </c>
    </row>
    <row r="364" spans="1:33" ht="14.25" customHeight="1" x14ac:dyDescent="0.15">
      <c r="A364" s="30">
        <v>715</v>
      </c>
      <c r="B364" s="30">
        <v>6</v>
      </c>
      <c r="C364" s="32">
        <v>0.61428571428571432</v>
      </c>
      <c r="D364" s="30">
        <v>6</v>
      </c>
      <c r="E364" s="34">
        <v>0.66293929712460065</v>
      </c>
      <c r="F364" s="41">
        <f>VLOOKUP(G364,'Species Data'!A$2:E$152,2,FALSE)</f>
        <v>119</v>
      </c>
      <c r="G364" s="41" t="s">
        <v>192</v>
      </c>
      <c r="H364" s="91" t="s">
        <v>210</v>
      </c>
      <c r="I364" s="657"/>
      <c r="J364" s="41">
        <f>VLOOKUP(G364,'Species Data'!A$2:E$152,3,FALSE)</f>
        <v>160</v>
      </c>
      <c r="K364" s="46">
        <f>VLOOKUP(G364,'Species Data'!A$2:E$152,4,FALSE)</f>
        <v>172</v>
      </c>
      <c r="L364" s="46">
        <f>VLOOKUP(G364,'Species Data'!A$2:E$152,5,FALSE)</f>
        <v>160</v>
      </c>
      <c r="M364" s="49">
        <f t="shared" si="0"/>
        <v>25600</v>
      </c>
      <c r="N364" s="51">
        <f t="shared" si="1"/>
        <v>0</v>
      </c>
      <c r="O364" s="51">
        <f t="shared" si="2"/>
        <v>0</v>
      </c>
      <c r="P364" s="40">
        <f t="shared" si="3"/>
        <v>1827328000</v>
      </c>
      <c r="Q364" s="40" t="s">
        <v>250</v>
      </c>
      <c r="R364" s="56">
        <f>VLOOKUP(Q364,'Basic Moves'!B$2:H$43,3,FALSE)</f>
        <v>10</v>
      </c>
      <c r="S364" s="56">
        <f>IF(OR(VLOOKUP(Q364,'Basic Moves'!B$2:C$43,2,FALSE)=H364,VLOOKUP(Q364,'Basic Moves'!B$2:C$43,2,FALSE)=I364),1,0)</f>
        <v>0</v>
      </c>
      <c r="T364" s="56">
        <f>VLOOKUP(Q364,'Basic Moves'!B$2:H$43,5,FALSE)</f>
        <v>1150</v>
      </c>
      <c r="U364" s="56">
        <f>VLOOKUP(Q364,'Basic Moves'!B$2:H$43,7,FALSE)</f>
        <v>10</v>
      </c>
      <c r="V364" s="53" t="s">
        <v>1138</v>
      </c>
      <c r="W364" s="40" t="s">
        <v>337</v>
      </c>
      <c r="X364" s="56">
        <f>VLOOKUP(W364,'Charged Moves'!B$2:I$96,3,FALSE)</f>
        <v>25</v>
      </c>
      <c r="Y364" s="56">
        <f>IF(OR(VLOOKUP(W364,'Charged Moves'!B$2:C$96,2,FALSE)=H364,VLOOKUP(W364,'Charged Moves'!B$2:C$96,2,FALSE)=I364),1,0)</f>
        <v>0</v>
      </c>
      <c r="Z364" s="56">
        <f>VLOOKUP(W364,'Charged Moves'!B$2:I$96,8,FALSE)*100</f>
        <v>5</v>
      </c>
      <c r="AA364" s="56">
        <f>VLOOKUP(W364,'Charged Moves'!B$2:I$96,6,FALSE)</f>
        <v>3800</v>
      </c>
      <c r="AB364" s="56">
        <f>VLOOKUP(W364,'Charged Moves'!B$2:J$96,9,FALSE)</f>
        <v>20</v>
      </c>
      <c r="AC364" s="56" t="s">
        <v>1392</v>
      </c>
      <c r="AD364" s="56" t="s">
        <v>1269</v>
      </c>
      <c r="AE364" s="56" t="s">
        <v>1217</v>
      </c>
      <c r="AF364" t="s">
        <v>1393</v>
      </c>
      <c r="AG364" t="s">
        <v>662</v>
      </c>
    </row>
    <row r="365" spans="1:33" ht="14.25" customHeight="1" x14ac:dyDescent="0.15">
      <c r="A365" s="30">
        <v>818</v>
      </c>
      <c r="B365" s="30">
        <v>4</v>
      </c>
      <c r="C365" s="32">
        <v>0.87777777777777777</v>
      </c>
      <c r="D365" s="30">
        <v>5</v>
      </c>
      <c r="E365" s="34">
        <v>0.84444444444444444</v>
      </c>
      <c r="F365" s="41">
        <f>VLOOKUP(G365,'Species Data'!A$2:E$152,2,FALSE)</f>
        <v>137</v>
      </c>
      <c r="G365" s="41" t="s">
        <v>212</v>
      </c>
      <c r="H365" s="170" t="s">
        <v>257</v>
      </c>
      <c r="I365" s="172"/>
      <c r="J365" s="41">
        <f>VLOOKUP(G365,'Species Data'!A$2:E$152,3,FALSE)</f>
        <v>130</v>
      </c>
      <c r="K365" s="46">
        <f>VLOOKUP(G365,'Species Data'!A$2:E$152,4,FALSE)</f>
        <v>156</v>
      </c>
      <c r="L365" s="46">
        <f>VLOOKUP(G365,'Species Data'!A$2:E$152,5,FALSE)</f>
        <v>158</v>
      </c>
      <c r="M365" s="49">
        <f t="shared" si="0"/>
        <v>20540</v>
      </c>
      <c r="N365" s="51">
        <f t="shared" si="1"/>
        <v>0</v>
      </c>
      <c r="O365" s="51">
        <f t="shared" si="2"/>
        <v>0</v>
      </c>
      <c r="P365" s="40">
        <f t="shared" si="3"/>
        <v>1826416800</v>
      </c>
      <c r="Q365" s="107" t="s">
        <v>94</v>
      </c>
      <c r="R365" s="56">
        <f>VLOOKUP(Q365,'Basic Moves'!B$2:H$43,3,FALSE)</f>
        <v>12</v>
      </c>
      <c r="S365" s="56">
        <f>IF(OR(VLOOKUP(Q365,'Basic Moves'!B$2:C$43,2,FALSE)=H365,VLOOKUP(Q365,'Basic Moves'!B$2:C$43,2,FALSE)=I365),1,0)</f>
        <v>0</v>
      </c>
      <c r="T365" s="56">
        <f>VLOOKUP(Q365,'Basic Moves'!B$2:H$43,5,FALSE)</f>
        <v>1050</v>
      </c>
      <c r="U365" s="56">
        <f>VLOOKUP(Q365,'Basic Moves'!B$2:H$43,7,FALSE)</f>
        <v>9</v>
      </c>
      <c r="V365" s="53" t="s">
        <v>404</v>
      </c>
      <c r="W365" s="40" t="s">
        <v>329</v>
      </c>
      <c r="X365" s="56">
        <f>VLOOKUP(W365,'Charged Moves'!B$2:I$96,3,FALSE)</f>
        <v>45</v>
      </c>
      <c r="Y365" s="56">
        <f>IF(OR(VLOOKUP(W365,'Charged Moves'!B$2:C$96,2,FALSE)=H365,VLOOKUP(W365,'Charged Moves'!B$2:C$96,2,FALSE)=I365),1,0)</f>
        <v>0</v>
      </c>
      <c r="Z365" s="56">
        <f>VLOOKUP(W365,'Charged Moves'!B$2:I$96,8,FALSE)*100</f>
        <v>5</v>
      </c>
      <c r="AA365" s="56">
        <f>VLOOKUP(W365,'Charged Moves'!B$2:I$96,6,FALSE)</f>
        <v>3100</v>
      </c>
      <c r="AB365" s="56">
        <f>VLOOKUP(W365,'Charged Moves'!B$2:J$96,9,FALSE)</f>
        <v>33</v>
      </c>
      <c r="AC365" s="56" t="s">
        <v>1394</v>
      </c>
      <c r="AD365" s="56" t="s">
        <v>1395</v>
      </c>
      <c r="AE365" s="56" t="s">
        <v>1158</v>
      </c>
      <c r="AF365" t="s">
        <v>1396</v>
      </c>
      <c r="AG365" t="s">
        <v>1397</v>
      </c>
    </row>
    <row r="366" spans="1:33" ht="14.25" customHeight="1" x14ac:dyDescent="0.15">
      <c r="A366" s="30">
        <v>72</v>
      </c>
      <c r="B366" s="30">
        <v>2</v>
      </c>
      <c r="C366" s="32">
        <v>0.953356890459364</v>
      </c>
      <c r="D366" s="30">
        <v>1</v>
      </c>
      <c r="E366" s="34">
        <v>1</v>
      </c>
      <c r="F366" s="41">
        <f>VLOOKUP(G366,'Species Data'!A$2:E$152,2,FALSE)</f>
        <v>15</v>
      </c>
      <c r="G366" s="41" t="s">
        <v>51</v>
      </c>
      <c r="H366" s="787" t="s">
        <v>241</v>
      </c>
      <c r="I366" s="362" t="s">
        <v>262</v>
      </c>
      <c r="J366" s="41">
        <f>VLOOKUP(G366,'Species Data'!A$2:E$152,3,FALSE)</f>
        <v>130</v>
      </c>
      <c r="K366" s="46">
        <f>VLOOKUP(G366,'Species Data'!A$2:E$152,4,FALSE)</f>
        <v>144</v>
      </c>
      <c r="L366" s="46">
        <f>VLOOKUP(G366,'Species Data'!A$2:E$152,5,FALSE)</f>
        <v>130</v>
      </c>
      <c r="M366" s="49">
        <f t="shared" si="0"/>
        <v>16900</v>
      </c>
      <c r="N366" s="51">
        <f t="shared" si="1"/>
        <v>0</v>
      </c>
      <c r="O366" s="51">
        <f t="shared" si="2"/>
        <v>0</v>
      </c>
      <c r="P366" s="40">
        <f t="shared" si="3"/>
        <v>1822158000</v>
      </c>
      <c r="Q366" s="40" t="s">
        <v>160</v>
      </c>
      <c r="R366" s="56">
        <f>VLOOKUP(Q366,'Basic Moves'!B$2:H$43,3,FALSE)</f>
        <v>12</v>
      </c>
      <c r="S366" s="56">
        <f>IF(OR(VLOOKUP(Q366,'Basic Moves'!B$2:C$43,2,FALSE)=H366,VLOOKUP(Q366,'Basic Moves'!B$2:C$43,2,FALSE)=I366),1,0)</f>
        <v>1</v>
      </c>
      <c r="T366" s="56">
        <f>VLOOKUP(Q366,'Basic Moves'!B$2:H$43,5,FALSE)</f>
        <v>1050</v>
      </c>
      <c r="U366" s="56">
        <f>VLOOKUP(Q366,'Basic Moves'!B$2:H$43,7,FALSE)</f>
        <v>10</v>
      </c>
      <c r="V366" s="53" t="s">
        <v>483</v>
      </c>
      <c r="W366" s="40" t="s">
        <v>208</v>
      </c>
      <c r="X366" s="56">
        <f>VLOOKUP(W366,'Charged Moves'!B$2:I$96,3,FALSE)</f>
        <v>55</v>
      </c>
      <c r="Y366" s="56">
        <f>IF(OR(VLOOKUP(W366,'Charged Moves'!B$2:C$96,2,FALSE)=H366,VLOOKUP(W366,'Charged Moves'!B$2:C$96,2,FALSE)=I366),1,0)</f>
        <v>1</v>
      </c>
      <c r="Z366" s="56">
        <f>VLOOKUP(W366,'Charged Moves'!B$2:I$96,8,FALSE)*100</f>
        <v>5</v>
      </c>
      <c r="AA366" s="56">
        <f>VLOOKUP(W366,'Charged Moves'!B$2:I$96,6,FALSE)</f>
        <v>2600</v>
      </c>
      <c r="AB366" s="56">
        <f>VLOOKUP(W366,'Charged Moves'!B$2:J$96,9,FALSE)</f>
        <v>50</v>
      </c>
      <c r="AC366" s="56" t="s">
        <v>377</v>
      </c>
      <c r="AD366" s="56" t="s">
        <v>759</v>
      </c>
      <c r="AE366" s="56" t="s">
        <v>1398</v>
      </c>
      <c r="AF366" t="s">
        <v>760</v>
      </c>
      <c r="AG366" t="s">
        <v>1399</v>
      </c>
    </row>
    <row r="367" spans="1:33" ht="14.25" customHeight="1" x14ac:dyDescent="0.15">
      <c r="A367" s="30">
        <v>127</v>
      </c>
      <c r="B367" s="30">
        <v>4</v>
      </c>
      <c r="C367" s="32">
        <v>0.91743119266055051</v>
      </c>
      <c r="D367" s="30">
        <v>2</v>
      </c>
      <c r="E367" s="34">
        <v>0.91286307053941906</v>
      </c>
      <c r="F367" s="41">
        <f>VLOOKUP(G367,'Species Data'!A$2:E$152,2,FALSE)</f>
        <v>24</v>
      </c>
      <c r="G367" s="41" t="s">
        <v>69</v>
      </c>
      <c r="H367" s="362" t="s">
        <v>262</v>
      </c>
      <c r="I367" s="511"/>
      <c r="J367" s="41">
        <f>VLOOKUP(G367,'Species Data'!A$2:E$152,3,FALSE)</f>
        <v>120</v>
      </c>
      <c r="K367" s="46">
        <f>VLOOKUP(G367,'Species Data'!A$2:E$152,4,FALSE)</f>
        <v>166</v>
      </c>
      <c r="L367" s="46">
        <f>VLOOKUP(G367,'Species Data'!A$2:E$152,5,FALSE)</f>
        <v>166</v>
      </c>
      <c r="M367" s="49">
        <f t="shared" si="0"/>
        <v>19920</v>
      </c>
      <c r="N367" s="51">
        <f t="shared" si="1"/>
        <v>0</v>
      </c>
      <c r="O367" s="51">
        <f t="shared" si="2"/>
        <v>0</v>
      </c>
      <c r="P367" s="40">
        <f t="shared" si="3"/>
        <v>1818696000</v>
      </c>
      <c r="Q367" s="40" t="s">
        <v>132</v>
      </c>
      <c r="R367" s="56">
        <f>VLOOKUP(Q367,'Basic Moves'!B$2:H$43,3,FALSE)</f>
        <v>10</v>
      </c>
      <c r="S367" s="56">
        <f>IF(OR(VLOOKUP(Q367,'Basic Moves'!B$2:C$43,2,FALSE)=H367,VLOOKUP(Q367,'Basic Moves'!B$2:C$43,2,FALSE)=I367),1,0)</f>
        <v>1</v>
      </c>
      <c r="T367" s="56">
        <f>VLOOKUP(Q367,'Basic Moves'!B$2:H$43,5,FALSE)</f>
        <v>1050</v>
      </c>
      <c r="U367" s="56">
        <f>VLOOKUP(Q367,'Basic Moves'!B$2:H$43,7,FALSE)</f>
        <v>10</v>
      </c>
      <c r="V367" s="53" t="s">
        <v>445</v>
      </c>
      <c r="W367" s="40" t="s">
        <v>275</v>
      </c>
      <c r="X367" s="56">
        <f>VLOOKUP(W367,'Charged Moves'!B$2:I$96,3,FALSE)</f>
        <v>70</v>
      </c>
      <c r="Y367" s="56">
        <f>IF(OR(VLOOKUP(W367,'Charged Moves'!B$2:C$96,2,FALSE)=H367,VLOOKUP(W367,'Charged Moves'!B$2:C$96,2,FALSE)=I367),1,0)</f>
        <v>1</v>
      </c>
      <c r="Z367" s="56">
        <f>VLOOKUP(W367,'Charged Moves'!B$2:I$96,8,FALSE)*100</f>
        <v>5</v>
      </c>
      <c r="AA367" s="56">
        <f>VLOOKUP(W367,'Charged Moves'!B$2:I$96,6,FALSE)</f>
        <v>3400</v>
      </c>
      <c r="AB367" s="56">
        <f>VLOOKUP(W367,'Charged Moves'!B$2:J$96,9,FALSE)</f>
        <v>100</v>
      </c>
      <c r="AC367" s="56" t="s">
        <v>686</v>
      </c>
      <c r="AD367" s="56" t="s">
        <v>575</v>
      </c>
      <c r="AE367" s="56" t="s">
        <v>483</v>
      </c>
      <c r="AF367" t="s">
        <v>577</v>
      </c>
      <c r="AG367" t="s">
        <v>687</v>
      </c>
    </row>
    <row r="368" spans="1:33" ht="14.25" customHeight="1" x14ac:dyDescent="0.15">
      <c r="A368" s="30">
        <v>655</v>
      </c>
      <c r="B368" s="30">
        <v>3</v>
      </c>
      <c r="C368" s="32">
        <v>0.8</v>
      </c>
      <c r="D368" s="30">
        <v>3</v>
      </c>
      <c r="E368" s="34">
        <v>0.77160493827160492</v>
      </c>
      <c r="F368" s="41">
        <f>VLOOKUP(G368,'Species Data'!A$2:E$152,2,FALSE)</f>
        <v>108</v>
      </c>
      <c r="G368" s="41" t="s">
        <v>179</v>
      </c>
      <c r="H368" s="170" t="s">
        <v>257</v>
      </c>
      <c r="I368" s="172"/>
      <c r="J368" s="41">
        <f>VLOOKUP(G368,'Species Data'!A$2:E$152,3,FALSE)</f>
        <v>180</v>
      </c>
      <c r="K368" s="46">
        <f>VLOOKUP(G368,'Species Data'!A$2:E$152,4,FALSE)</f>
        <v>126</v>
      </c>
      <c r="L368" s="46">
        <f>VLOOKUP(G368,'Species Data'!A$2:E$152,5,FALSE)</f>
        <v>160</v>
      </c>
      <c r="M368" s="49">
        <f t="shared" si="0"/>
        <v>28800</v>
      </c>
      <c r="N368" s="51">
        <f t="shared" si="1"/>
        <v>0</v>
      </c>
      <c r="O368" s="51">
        <f t="shared" si="2"/>
        <v>0</v>
      </c>
      <c r="P368" s="40">
        <f t="shared" si="3"/>
        <v>1814400000</v>
      </c>
      <c r="Q368" s="40" t="s">
        <v>94</v>
      </c>
      <c r="R368" s="56">
        <f>VLOOKUP(Q368,'Basic Moves'!B$2:H$43,3,FALSE)</f>
        <v>12</v>
      </c>
      <c r="S368" s="56">
        <f>IF(OR(VLOOKUP(Q368,'Basic Moves'!B$2:C$43,2,FALSE)=H368,VLOOKUP(Q368,'Basic Moves'!B$2:C$43,2,FALSE)=I368),1,0)</f>
        <v>0</v>
      </c>
      <c r="T368" s="56">
        <f>VLOOKUP(Q368,'Basic Moves'!B$2:H$43,5,FALSE)</f>
        <v>1050</v>
      </c>
      <c r="U368" s="56">
        <f>VLOOKUP(Q368,'Basic Moves'!B$2:H$43,7,FALSE)</f>
        <v>9</v>
      </c>
      <c r="V368" s="53" t="s">
        <v>404</v>
      </c>
      <c r="W368" s="40" t="s">
        <v>340</v>
      </c>
      <c r="X368" s="56">
        <f>VLOOKUP(W368,'Charged Moves'!B$2:I$96,3,FALSE)</f>
        <v>70</v>
      </c>
      <c r="Y368" s="56">
        <f>IF(OR(VLOOKUP(W368,'Charged Moves'!B$2:C$96,2,FALSE)=H368,VLOOKUP(W368,'Charged Moves'!B$2:C$96,2,FALSE)=I368),1,0)</f>
        <v>0</v>
      </c>
      <c r="Z368" s="56">
        <f>VLOOKUP(W368,'Charged Moves'!B$2:I$96,8,FALSE)*100</f>
        <v>0</v>
      </c>
      <c r="AA368" s="56">
        <f>VLOOKUP(W368,'Charged Moves'!B$2:I$96,6,FALSE)</f>
        <v>2800</v>
      </c>
      <c r="AB368" s="56">
        <f>VLOOKUP(W368,'Charged Moves'!B$2:J$96,9,FALSE)</f>
        <v>100</v>
      </c>
      <c r="AC368" s="56" t="s">
        <v>1400</v>
      </c>
      <c r="AD368" s="56" t="s">
        <v>711</v>
      </c>
      <c r="AE368" s="56" t="s">
        <v>1401</v>
      </c>
      <c r="AF368" t="s">
        <v>1315</v>
      </c>
      <c r="AG368" t="s">
        <v>1184</v>
      </c>
    </row>
    <row r="369" spans="1:33" ht="14.25" customHeight="1" x14ac:dyDescent="0.15">
      <c r="A369" s="30">
        <v>762</v>
      </c>
      <c r="B369" s="30">
        <v>5</v>
      </c>
      <c r="C369" s="32">
        <v>0.88239999999999996</v>
      </c>
      <c r="D369" s="30">
        <v>5</v>
      </c>
      <c r="E369" s="34">
        <v>0.80919540229885056</v>
      </c>
      <c r="F369" s="41">
        <f>VLOOKUP(G369,'Species Data'!A$2:E$152,2,FALSE)</f>
        <v>125</v>
      </c>
      <c r="G369" s="41" t="s">
        <v>197</v>
      </c>
      <c r="H369" s="558" t="s">
        <v>245</v>
      </c>
      <c r="I369" s="799"/>
      <c r="J369" s="41">
        <f>VLOOKUP(G369,'Species Data'!A$2:E$152,3,FALSE)</f>
        <v>130</v>
      </c>
      <c r="K369" s="46">
        <f>VLOOKUP(G369,'Species Data'!A$2:E$152,4,FALSE)</f>
        <v>198</v>
      </c>
      <c r="L369" s="46">
        <f>VLOOKUP(G369,'Species Data'!A$2:E$152,5,FALSE)</f>
        <v>160</v>
      </c>
      <c r="M369" s="49">
        <f t="shared" si="0"/>
        <v>20800</v>
      </c>
      <c r="N369" s="51">
        <f t="shared" si="1"/>
        <v>0</v>
      </c>
      <c r="O369" s="51">
        <f t="shared" si="2"/>
        <v>0</v>
      </c>
      <c r="P369" s="40">
        <f t="shared" si="3"/>
        <v>1812096000</v>
      </c>
      <c r="Q369" s="40" t="s">
        <v>246</v>
      </c>
      <c r="R369" s="56">
        <f>VLOOKUP(Q369,'Basic Moves'!B$2:H$43,3,FALSE)</f>
        <v>5</v>
      </c>
      <c r="S369" s="56">
        <f>IF(OR(VLOOKUP(Q369,'Basic Moves'!B$2:C$43,2,FALSE)=H369,VLOOKUP(Q369,'Basic Moves'!B$2:C$43,2,FALSE)=I369),1,0)</f>
        <v>0</v>
      </c>
      <c r="T369" s="56">
        <f>VLOOKUP(Q369,'Basic Moves'!B$2:H$43,5,FALSE)</f>
        <v>600</v>
      </c>
      <c r="U369" s="56">
        <f>VLOOKUP(Q369,'Basic Moves'!B$2:H$43,7,FALSE)</f>
        <v>7</v>
      </c>
      <c r="V369" s="53" t="s">
        <v>846</v>
      </c>
      <c r="W369" s="40" t="s">
        <v>182</v>
      </c>
      <c r="X369" s="56">
        <f>VLOOKUP(W369,'Charged Moves'!B$2:I$96,3,FALSE)</f>
        <v>55</v>
      </c>
      <c r="Y369" s="56">
        <f>IF(OR(VLOOKUP(W369,'Charged Moves'!B$2:C$96,2,FALSE)=H369,VLOOKUP(W369,'Charged Moves'!B$2:C$96,2,FALSE)=I369),1,0)</f>
        <v>1</v>
      </c>
      <c r="Z369" s="56">
        <f>VLOOKUP(W369,'Charged Moves'!B$2:I$96,8,FALSE)*100</f>
        <v>5</v>
      </c>
      <c r="AA369" s="56">
        <f>VLOOKUP(W369,'Charged Moves'!B$2:I$96,6,FALSE)</f>
        <v>2700</v>
      </c>
      <c r="AB369" s="56">
        <f>VLOOKUP(W369,'Charged Moves'!B$2:J$96,9,FALSE)</f>
        <v>50</v>
      </c>
      <c r="AC369" s="56" t="s">
        <v>1402</v>
      </c>
      <c r="AD369" s="56" t="s">
        <v>1403</v>
      </c>
      <c r="AE369" s="56" t="s">
        <v>1404</v>
      </c>
      <c r="AF369" t="s">
        <v>1405</v>
      </c>
      <c r="AG369" t="s">
        <v>995</v>
      </c>
    </row>
    <row r="370" spans="1:33" ht="14.25" customHeight="1" x14ac:dyDescent="0.15">
      <c r="A370" s="30">
        <v>275</v>
      </c>
      <c r="B370" s="30">
        <v>4</v>
      </c>
      <c r="C370" s="32">
        <v>0.80727272727272725</v>
      </c>
      <c r="D370" s="30">
        <v>5</v>
      </c>
      <c r="E370" s="34">
        <v>0.62200956937799046</v>
      </c>
      <c r="F370" s="41">
        <f>VLOOKUP(G370,'Species Data'!A$2:E$152,2,FALSE)</f>
        <v>49</v>
      </c>
      <c r="G370" s="41" t="s">
        <v>100</v>
      </c>
      <c r="H370" s="787" t="s">
        <v>241</v>
      </c>
      <c r="I370" s="362" t="s">
        <v>262</v>
      </c>
      <c r="J370" s="41">
        <f>VLOOKUP(G370,'Species Data'!A$2:E$152,3,FALSE)</f>
        <v>140</v>
      </c>
      <c r="K370" s="46">
        <f>VLOOKUP(G370,'Species Data'!A$2:E$152,4,FALSE)</f>
        <v>172</v>
      </c>
      <c r="L370" s="46">
        <f>VLOOKUP(G370,'Species Data'!A$2:E$152,5,FALSE)</f>
        <v>154</v>
      </c>
      <c r="M370" s="49">
        <f t="shared" si="0"/>
        <v>21560</v>
      </c>
      <c r="N370" s="51">
        <f t="shared" si="1"/>
        <v>0</v>
      </c>
      <c r="O370" s="51">
        <f t="shared" si="2"/>
        <v>0</v>
      </c>
      <c r="P370" s="40">
        <f t="shared" si="3"/>
        <v>1807806000</v>
      </c>
      <c r="Q370" s="40" t="s">
        <v>242</v>
      </c>
      <c r="R370" s="56">
        <f>VLOOKUP(Q370,'Basic Moves'!B$2:H$43,3,FALSE)</f>
        <v>5</v>
      </c>
      <c r="S370" s="56">
        <f>IF(OR(VLOOKUP(Q370,'Basic Moves'!B$2:C$43,2,FALSE)=H370,VLOOKUP(Q370,'Basic Moves'!B$2:C$43,2,FALSE)=I370),1,0)</f>
        <v>1</v>
      </c>
      <c r="T370" s="56">
        <f>VLOOKUP(Q370,'Basic Moves'!B$2:H$43,5,FALSE)</f>
        <v>450</v>
      </c>
      <c r="U370" s="56">
        <f>VLOOKUP(Q370,'Basic Moves'!B$2:H$43,7,FALSE)</f>
        <v>7</v>
      </c>
      <c r="V370" s="53" t="s">
        <v>427</v>
      </c>
      <c r="W370" s="40" t="s">
        <v>299</v>
      </c>
      <c r="X370" s="56">
        <f>VLOOKUP(W370,'Charged Moves'!B$2:I$96,3,FALSE)</f>
        <v>25</v>
      </c>
      <c r="Y370" s="56">
        <f>IF(OR(VLOOKUP(W370,'Charged Moves'!B$2:C$96,2,FALSE)=H370,VLOOKUP(W370,'Charged Moves'!B$2:C$96,2,FALSE)=I370),1,0)</f>
        <v>1</v>
      </c>
      <c r="Z370" s="56">
        <f>VLOOKUP(W370,'Charged Moves'!B$2:I$96,8,FALSE)*100</f>
        <v>5</v>
      </c>
      <c r="AA370" s="56">
        <f>VLOOKUP(W370,'Charged Moves'!B$2:I$96,6,FALSE)</f>
        <v>2400</v>
      </c>
      <c r="AB370" s="56">
        <f>VLOOKUP(W370,'Charged Moves'!B$2:J$96,9,FALSE)</f>
        <v>20</v>
      </c>
      <c r="AC370" s="56" t="s">
        <v>1406</v>
      </c>
      <c r="AD370" s="56" t="s">
        <v>1407</v>
      </c>
      <c r="AE370" s="56" t="s">
        <v>508</v>
      </c>
      <c r="AF370" t="s">
        <v>1408</v>
      </c>
      <c r="AG370" t="s">
        <v>674</v>
      </c>
    </row>
    <row r="371" spans="1:33" ht="14.25" customHeight="1" x14ac:dyDescent="0.15">
      <c r="A371" s="30">
        <v>873</v>
      </c>
      <c r="B371" s="30">
        <v>1</v>
      </c>
      <c r="C371" s="32">
        <v>1</v>
      </c>
      <c r="D371" s="30">
        <v>1</v>
      </c>
      <c r="E371" s="34">
        <v>1</v>
      </c>
      <c r="F371" s="41">
        <f>VLOOKUP(G371,'Species Data'!A$2:E$152,2,FALSE)</f>
        <v>148</v>
      </c>
      <c r="G371" s="41" t="s">
        <v>221</v>
      </c>
      <c r="H371" s="103" t="s">
        <v>226</v>
      </c>
      <c r="I371" s="805"/>
      <c r="J371" s="41">
        <f>VLOOKUP(G371,'Species Data'!A$2:E$152,3,FALSE)</f>
        <v>122</v>
      </c>
      <c r="K371" s="46">
        <f>VLOOKUP(G371,'Species Data'!A$2:E$152,4,FALSE)</f>
        <v>170</v>
      </c>
      <c r="L371" s="46">
        <f>VLOOKUP(G371,'Species Data'!A$2:E$152,5,FALSE)</f>
        <v>152</v>
      </c>
      <c r="M371" s="49">
        <f t="shared" si="0"/>
        <v>18544</v>
      </c>
      <c r="N371" s="51">
        <f t="shared" si="1"/>
        <v>0</v>
      </c>
      <c r="O371" s="51">
        <f t="shared" si="2"/>
        <v>0</v>
      </c>
      <c r="P371" s="40">
        <f t="shared" si="3"/>
        <v>1804794800</v>
      </c>
      <c r="Q371" s="40" t="s">
        <v>59</v>
      </c>
      <c r="R371" s="56">
        <f>VLOOKUP(Q371,'Basic Moves'!B$2:H$43,3,FALSE)</f>
        <v>6</v>
      </c>
      <c r="S371" s="56">
        <f>IF(OR(VLOOKUP(Q371,'Basic Moves'!B$2:C$43,2,FALSE)=H371,VLOOKUP(Q371,'Basic Moves'!B$2:C$43,2,FALSE)=I371),1,0)</f>
        <v>1</v>
      </c>
      <c r="T371" s="56">
        <f>VLOOKUP(Q371,'Basic Moves'!B$2:H$43,5,FALSE)</f>
        <v>500</v>
      </c>
      <c r="U371" s="56">
        <f>VLOOKUP(Q371,'Basic Moves'!B$2:H$43,7,FALSE)</f>
        <v>7</v>
      </c>
      <c r="V371" s="53" t="s">
        <v>367</v>
      </c>
      <c r="W371" s="40" t="s">
        <v>60</v>
      </c>
      <c r="X371" s="56">
        <f>VLOOKUP(W371,'Charged Moves'!B$2:I$96,3,FALSE)</f>
        <v>65</v>
      </c>
      <c r="Y371" s="56">
        <f>IF(OR(VLOOKUP(W371,'Charged Moves'!B$2:C$96,2,FALSE)=H371,VLOOKUP(W371,'Charged Moves'!B$2:C$96,2,FALSE)=I371),1,0)</f>
        <v>1</v>
      </c>
      <c r="Z371" s="56">
        <f>VLOOKUP(W371,'Charged Moves'!B$2:I$96,8,FALSE)*100</f>
        <v>5</v>
      </c>
      <c r="AA371" s="56">
        <f>VLOOKUP(W371,'Charged Moves'!B$2:I$96,6,FALSE)</f>
        <v>3600</v>
      </c>
      <c r="AB371" s="56">
        <f>VLOOKUP(W371,'Charged Moves'!B$2:J$96,9,FALSE)</f>
        <v>50</v>
      </c>
      <c r="AC371" s="56" t="s">
        <v>473</v>
      </c>
      <c r="AD371" s="56" t="s">
        <v>474</v>
      </c>
      <c r="AE371" s="56" t="s">
        <v>475</v>
      </c>
      <c r="AF371" t="s">
        <v>476</v>
      </c>
      <c r="AG371" t="s">
        <v>477</v>
      </c>
    </row>
    <row r="372" spans="1:33" ht="14.25" customHeight="1" x14ac:dyDescent="0.15">
      <c r="A372" s="30">
        <v>612</v>
      </c>
      <c r="B372" s="30">
        <v>4</v>
      </c>
      <c r="C372" s="32">
        <v>0.88888888888888884</v>
      </c>
      <c r="D372" s="30">
        <v>3</v>
      </c>
      <c r="E372" s="34">
        <v>0.86259827779857734</v>
      </c>
      <c r="F372" s="41">
        <f>VLOOKUP(G372,'Species Data'!A$2:E$152,2,FALSE)</f>
        <v>101</v>
      </c>
      <c r="G372" s="41" t="s">
        <v>172</v>
      </c>
      <c r="H372" s="558" t="s">
        <v>245</v>
      </c>
      <c r="I372" s="799"/>
      <c r="J372" s="41">
        <f>VLOOKUP(G372,'Species Data'!A$2:E$152,3,FALSE)</f>
        <v>120</v>
      </c>
      <c r="K372" s="46">
        <f>VLOOKUP(G372,'Species Data'!A$2:E$152,4,FALSE)</f>
        <v>150</v>
      </c>
      <c r="L372" s="46">
        <f>VLOOKUP(G372,'Species Data'!A$2:E$152,5,FALSE)</f>
        <v>174</v>
      </c>
      <c r="M372" s="49">
        <f t="shared" si="0"/>
        <v>20880</v>
      </c>
      <c r="N372" s="51">
        <f t="shared" si="1"/>
        <v>0</v>
      </c>
      <c r="O372" s="51">
        <f t="shared" si="2"/>
        <v>0</v>
      </c>
      <c r="P372" s="40">
        <f t="shared" si="3"/>
        <v>1804032000</v>
      </c>
      <c r="Q372" s="40" t="s">
        <v>259</v>
      </c>
      <c r="R372" s="56">
        <f>VLOOKUP(Q372,'Basic Moves'!B$2:H$43,3,FALSE)</f>
        <v>12</v>
      </c>
      <c r="S372" s="56">
        <f>IF(OR(VLOOKUP(Q372,'Basic Moves'!B$2:C$43,2,FALSE)=H372,VLOOKUP(Q372,'Basic Moves'!B$2:C$43,2,FALSE)=I372),1,0)</f>
        <v>0</v>
      </c>
      <c r="T372" s="56">
        <f>VLOOKUP(Q372,'Basic Moves'!B$2:H$43,5,FALSE)</f>
        <v>1100</v>
      </c>
      <c r="U372" s="56">
        <f>VLOOKUP(Q372,'Basic Moves'!B$2:H$43,7,FALSE)</f>
        <v>10</v>
      </c>
      <c r="V372" s="53" t="s">
        <v>855</v>
      </c>
      <c r="W372" s="40" t="s">
        <v>54</v>
      </c>
      <c r="X372" s="56">
        <f>VLOOKUP(W372,'Charged Moves'!B$2:I$96,3,FALSE)</f>
        <v>120</v>
      </c>
      <c r="Y372" s="56">
        <f>IF(OR(VLOOKUP(W372,'Charged Moves'!B$2:C$96,2,FALSE)=H372,VLOOKUP(W372,'Charged Moves'!B$2:C$96,2,FALSE)=I372),1,0)</f>
        <v>0</v>
      </c>
      <c r="Z372" s="56">
        <f>VLOOKUP(W372,'Charged Moves'!B$2:I$96,8,FALSE)*100</f>
        <v>5</v>
      </c>
      <c r="AA372" s="56">
        <f>VLOOKUP(W372,'Charged Moves'!B$2:I$96,6,FALSE)</f>
        <v>5000</v>
      </c>
      <c r="AB372" s="56">
        <f>VLOOKUP(W372,'Charged Moves'!B$2:J$96,9,FALSE)</f>
        <v>100</v>
      </c>
      <c r="AC372" s="56" t="s">
        <v>1409</v>
      </c>
      <c r="AD372" s="56" t="s">
        <v>1410</v>
      </c>
      <c r="AE372" s="56" t="s">
        <v>1370</v>
      </c>
      <c r="AF372" t="s">
        <v>1411</v>
      </c>
      <c r="AG372" t="s">
        <v>1412</v>
      </c>
    </row>
    <row r="373" spans="1:33" ht="14.25" customHeight="1" x14ac:dyDescent="0.15">
      <c r="A373" s="30">
        <v>354</v>
      </c>
      <c r="B373" s="30">
        <v>3</v>
      </c>
      <c r="C373" s="32">
        <v>0.92274678111587982</v>
      </c>
      <c r="D373" s="30">
        <v>3</v>
      </c>
      <c r="E373" s="34">
        <v>0.77682926829268295</v>
      </c>
      <c r="F373" s="41">
        <f>VLOOKUP(G373,'Species Data'!A$2:E$152,2,FALSE)</f>
        <v>61</v>
      </c>
      <c r="G373" s="41" t="s">
        <v>116</v>
      </c>
      <c r="H373" s="91" t="s">
        <v>210</v>
      </c>
      <c r="I373" s="657"/>
      <c r="J373" s="41">
        <f>VLOOKUP(G373,'Species Data'!A$2:E$152,3,FALSE)</f>
        <v>130</v>
      </c>
      <c r="K373" s="46">
        <f>VLOOKUP(G373,'Species Data'!A$2:E$152,4,FALSE)</f>
        <v>132</v>
      </c>
      <c r="L373" s="46">
        <f>VLOOKUP(G373,'Species Data'!A$2:E$152,5,FALSE)</f>
        <v>132</v>
      </c>
      <c r="M373" s="49">
        <f t="shared" si="0"/>
        <v>17160</v>
      </c>
      <c r="N373" s="51">
        <f t="shared" si="1"/>
        <v>0</v>
      </c>
      <c r="O373" s="51">
        <f t="shared" si="2"/>
        <v>0</v>
      </c>
      <c r="P373" s="40">
        <f t="shared" si="3"/>
        <v>1803601800</v>
      </c>
      <c r="Q373" s="40" t="s">
        <v>272</v>
      </c>
      <c r="R373" s="56">
        <f>VLOOKUP(Q373,'Basic Moves'!B$2:H$43,3,FALSE)</f>
        <v>25</v>
      </c>
      <c r="S373" s="56">
        <f>IF(OR(VLOOKUP(Q373,'Basic Moves'!B$2:C$43,2,FALSE)=H373,VLOOKUP(Q373,'Basic Moves'!B$2:C$43,2,FALSE)=I373),1,0)</f>
        <v>1</v>
      </c>
      <c r="T373" s="56">
        <f>VLOOKUP(Q373,'Basic Moves'!B$2:H$43,5,FALSE)</f>
        <v>2300</v>
      </c>
      <c r="U373" s="56">
        <f>VLOOKUP(Q373,'Basic Moves'!B$2:H$43,7,FALSE)</f>
        <v>25</v>
      </c>
      <c r="V373" s="53" t="s">
        <v>393</v>
      </c>
      <c r="W373" s="40" t="s">
        <v>328</v>
      </c>
      <c r="X373" s="56">
        <f>VLOOKUP(W373,'Charged Moves'!B$2:I$96,3,FALSE)</f>
        <v>30</v>
      </c>
      <c r="Y373" s="56">
        <f>IF(OR(VLOOKUP(W373,'Charged Moves'!B$2:C$96,2,FALSE)=H373,VLOOKUP(W373,'Charged Moves'!B$2:C$96,2,FALSE)=I373),1,0)</f>
        <v>0</v>
      </c>
      <c r="Z373" s="56">
        <f>VLOOKUP(W373,'Charged Moves'!B$2:I$96,8,FALSE)*100</f>
        <v>5</v>
      </c>
      <c r="AA373" s="56">
        <f>VLOOKUP(W373,'Charged Moves'!B$2:I$96,6,FALSE)</f>
        <v>2600</v>
      </c>
      <c r="AB373" s="56">
        <f>VLOOKUP(W373,'Charged Moves'!B$2:J$96,9,FALSE)</f>
        <v>25</v>
      </c>
      <c r="AC373" s="56" t="s">
        <v>1070</v>
      </c>
      <c r="AD373" s="56" t="s">
        <v>1413</v>
      </c>
      <c r="AE373" s="56" t="s">
        <v>1414</v>
      </c>
      <c r="AF373" t="s">
        <v>1415</v>
      </c>
      <c r="AG373" t="s">
        <v>1416</v>
      </c>
    </row>
    <row r="374" spans="1:33" ht="14.25" customHeight="1" x14ac:dyDescent="0.15">
      <c r="A374" s="30">
        <v>843</v>
      </c>
      <c r="B374" s="30">
        <v>1</v>
      </c>
      <c r="C374" s="32">
        <v>1</v>
      </c>
      <c r="D374" s="30">
        <v>3</v>
      </c>
      <c r="E374" s="34">
        <v>0.87717448603057457</v>
      </c>
      <c r="F374" s="41">
        <f>VLOOKUP(G374,'Species Data'!A$2:E$152,2,FALSE)</f>
        <v>141</v>
      </c>
      <c r="G374" s="41" t="s">
        <v>217</v>
      </c>
      <c r="H374" s="662" t="s">
        <v>264</v>
      </c>
      <c r="I374" s="91" t="s">
        <v>210</v>
      </c>
      <c r="J374" s="41">
        <f>VLOOKUP(G374,'Species Data'!A$2:E$152,3,FALSE)</f>
        <v>120</v>
      </c>
      <c r="K374" s="46">
        <f>VLOOKUP(G374,'Species Data'!A$2:E$152,4,FALSE)</f>
        <v>190</v>
      </c>
      <c r="L374" s="46">
        <f>VLOOKUP(G374,'Species Data'!A$2:E$152,5,FALSE)</f>
        <v>190</v>
      </c>
      <c r="M374" s="49">
        <f t="shared" si="0"/>
        <v>22800</v>
      </c>
      <c r="N374" s="51">
        <f t="shared" si="1"/>
        <v>0</v>
      </c>
      <c r="O374" s="51">
        <f t="shared" si="2"/>
        <v>0</v>
      </c>
      <c r="P374" s="40">
        <f t="shared" si="3"/>
        <v>1802112000</v>
      </c>
      <c r="Q374" s="40" t="s">
        <v>254</v>
      </c>
      <c r="R374" s="56">
        <f>VLOOKUP(Q374,'Basic Moves'!B$2:H$43,3,FALSE)</f>
        <v>6</v>
      </c>
      <c r="S374" s="56">
        <f>IF(OR(VLOOKUP(Q374,'Basic Moves'!B$2:C$43,2,FALSE)=H374,VLOOKUP(Q374,'Basic Moves'!B$2:C$43,2,FALSE)=I374),1,0)</f>
        <v>0</v>
      </c>
      <c r="T374" s="56">
        <f>VLOOKUP(Q374,'Basic Moves'!B$2:H$43,5,FALSE)</f>
        <v>550</v>
      </c>
      <c r="U374" s="56">
        <f>VLOOKUP(Q374,'Basic Moves'!B$2:H$43,7,FALSE)</f>
        <v>7</v>
      </c>
      <c r="V374" s="53" t="s">
        <v>955</v>
      </c>
      <c r="W374" s="40" t="s">
        <v>289</v>
      </c>
      <c r="X374" s="56">
        <f>VLOOKUP(W374,'Charged Moves'!B$2:I$96,3,FALSE)</f>
        <v>80</v>
      </c>
      <c r="Y374" s="56">
        <f>IF(OR(VLOOKUP(W374,'Charged Moves'!B$2:C$96,2,FALSE)=H374,VLOOKUP(W374,'Charged Moves'!B$2:C$96,2,FALSE)=I374),1,0)</f>
        <v>1</v>
      </c>
      <c r="Z374" s="56">
        <f>VLOOKUP(W374,'Charged Moves'!B$2:I$96,8,FALSE)*100</f>
        <v>50</v>
      </c>
      <c r="AA374" s="56">
        <f>VLOOKUP(W374,'Charged Moves'!B$2:I$96,6,FALSE)</f>
        <v>3100</v>
      </c>
      <c r="AB374" s="56">
        <f>VLOOKUP(W374,'Charged Moves'!B$2:J$96,9,FALSE)</f>
        <v>100</v>
      </c>
      <c r="AC374" s="56" t="s">
        <v>660</v>
      </c>
      <c r="AD374" s="56" t="s">
        <v>1052</v>
      </c>
      <c r="AE374" s="56" t="s">
        <v>1417</v>
      </c>
      <c r="AF374" t="s">
        <v>1054</v>
      </c>
      <c r="AG374" t="s">
        <v>1418</v>
      </c>
    </row>
    <row r="375" spans="1:33" ht="14.25" customHeight="1" x14ac:dyDescent="0.15">
      <c r="A375" s="30">
        <v>469</v>
      </c>
      <c r="B375" s="30">
        <v>2</v>
      </c>
      <c r="C375" s="32">
        <v>0.87464589235127477</v>
      </c>
      <c r="D375" s="30">
        <v>1</v>
      </c>
      <c r="E375" s="34">
        <v>1</v>
      </c>
      <c r="F375" s="41">
        <f>VLOOKUP(G375,'Species Data'!A$2:E$152,2,FALSE)</f>
        <v>79</v>
      </c>
      <c r="G375" s="41" t="s">
        <v>136</v>
      </c>
      <c r="H375" s="91" t="s">
        <v>210</v>
      </c>
      <c r="I375" s="42" t="s">
        <v>56</v>
      </c>
      <c r="J375" s="41">
        <f>VLOOKUP(G375,'Species Data'!A$2:E$152,3,FALSE)</f>
        <v>180</v>
      </c>
      <c r="K375" s="46">
        <f>VLOOKUP(G375,'Species Data'!A$2:E$152,4,FALSE)</f>
        <v>110</v>
      </c>
      <c r="L375" s="46">
        <f>VLOOKUP(G375,'Species Data'!A$2:E$152,5,FALSE)</f>
        <v>110</v>
      </c>
      <c r="M375" s="49">
        <f t="shared" si="0"/>
        <v>19800</v>
      </c>
      <c r="N375" s="51">
        <f t="shared" si="1"/>
        <v>0</v>
      </c>
      <c r="O375" s="51">
        <f t="shared" si="2"/>
        <v>0</v>
      </c>
      <c r="P375" s="40">
        <f t="shared" si="3"/>
        <v>1796850000</v>
      </c>
      <c r="Q375" s="40" t="s">
        <v>62</v>
      </c>
      <c r="R375" s="56">
        <f>VLOOKUP(Q375,'Basic Moves'!B$2:H$43,3,FALSE)</f>
        <v>15</v>
      </c>
      <c r="S375" s="56">
        <f>IF(OR(VLOOKUP(Q375,'Basic Moves'!B$2:C$43,2,FALSE)=H375,VLOOKUP(Q375,'Basic Moves'!B$2:C$43,2,FALSE)=I375),1,0)</f>
        <v>1</v>
      </c>
      <c r="T375" s="56">
        <f>VLOOKUP(Q375,'Basic Moves'!B$2:H$43,5,FALSE)</f>
        <v>1510</v>
      </c>
      <c r="U375" s="56">
        <f>VLOOKUP(Q375,'Basic Moves'!B$2:H$43,7,FALSE)</f>
        <v>14</v>
      </c>
      <c r="V375" s="53" t="s">
        <v>354</v>
      </c>
      <c r="W375" s="40" t="s">
        <v>56</v>
      </c>
      <c r="X375" s="56">
        <f>VLOOKUP(W375,'Charged Moves'!B$2:I$96,3,FALSE)</f>
        <v>55</v>
      </c>
      <c r="Y375" s="56">
        <f>IF(OR(VLOOKUP(W375,'Charged Moves'!B$2:C$96,2,FALSE)=H375,VLOOKUP(W375,'Charged Moves'!B$2:C$96,2,FALSE)=I375),1,0)</f>
        <v>1</v>
      </c>
      <c r="Z375" s="56">
        <f>VLOOKUP(W375,'Charged Moves'!B$2:I$96,8,FALSE)*100</f>
        <v>5</v>
      </c>
      <c r="AA375" s="56">
        <f>VLOOKUP(W375,'Charged Moves'!B$2:I$96,6,FALSE)</f>
        <v>2800</v>
      </c>
      <c r="AB375" s="56">
        <f>VLOOKUP(W375,'Charged Moves'!B$2:J$96,9,FALSE)</f>
        <v>50</v>
      </c>
      <c r="AC375" s="56" t="s">
        <v>355</v>
      </c>
      <c r="AD375" s="56" t="s">
        <v>356</v>
      </c>
      <c r="AE375" s="56" t="s">
        <v>357</v>
      </c>
      <c r="AF375" t="s">
        <v>358</v>
      </c>
      <c r="AG375" t="s">
        <v>359</v>
      </c>
    </row>
    <row r="376" spans="1:33" ht="14.25" customHeight="1" x14ac:dyDescent="0.15">
      <c r="A376" s="30">
        <v>483</v>
      </c>
      <c r="B376" s="30">
        <v>5</v>
      </c>
      <c r="C376" s="32">
        <v>0.82352941176470584</v>
      </c>
      <c r="D376" s="30">
        <v>4</v>
      </c>
      <c r="E376" s="34">
        <v>0.78142076502732238</v>
      </c>
      <c r="F376" s="41">
        <f>VLOOKUP(G376,'Species Data'!A$2:E$152,2,FALSE)</f>
        <v>82</v>
      </c>
      <c r="G376" s="41" t="s">
        <v>141</v>
      </c>
      <c r="H376" s="558" t="s">
        <v>245</v>
      </c>
      <c r="I376" s="800" t="s">
        <v>266</v>
      </c>
      <c r="J376" s="41">
        <f>VLOOKUP(G376,'Species Data'!A$2:E$152,3,FALSE)</f>
        <v>100</v>
      </c>
      <c r="K376" s="46">
        <f>VLOOKUP(G376,'Species Data'!A$2:E$152,4,FALSE)</f>
        <v>186</v>
      </c>
      <c r="L376" s="46">
        <f>VLOOKUP(G376,'Species Data'!A$2:E$152,5,FALSE)</f>
        <v>180</v>
      </c>
      <c r="M376" s="49">
        <f t="shared" si="0"/>
        <v>18000</v>
      </c>
      <c r="N376" s="51">
        <f t="shared" si="1"/>
        <v>0</v>
      </c>
      <c r="O376" s="51">
        <f t="shared" si="2"/>
        <v>0</v>
      </c>
      <c r="P376" s="40">
        <f t="shared" si="3"/>
        <v>1795365000</v>
      </c>
      <c r="Q376" s="40" t="s">
        <v>235</v>
      </c>
      <c r="R376" s="56">
        <f>VLOOKUP(Q376,'Basic Moves'!B$2:H$43,3,FALSE)</f>
        <v>7</v>
      </c>
      <c r="S376" s="56">
        <f>IF(OR(VLOOKUP(Q376,'Basic Moves'!B$2:C$43,2,FALSE)=H376,VLOOKUP(Q376,'Basic Moves'!B$2:C$43,2,FALSE)=I376),1,0)</f>
        <v>1</v>
      </c>
      <c r="T376" s="56">
        <f>VLOOKUP(Q376,'Basic Moves'!B$2:H$43,5,FALSE)</f>
        <v>700</v>
      </c>
      <c r="U376" s="56">
        <f>VLOOKUP(Q376,'Basic Moves'!B$2:H$43,7,FALSE)</f>
        <v>8</v>
      </c>
      <c r="V376" s="53" t="s">
        <v>1161</v>
      </c>
      <c r="W376" s="40" t="s">
        <v>314</v>
      </c>
      <c r="X376" s="56">
        <f>VLOOKUP(W376,'Charged Moves'!B$2:I$96,3,FALSE)</f>
        <v>30</v>
      </c>
      <c r="Y376" s="56">
        <f>IF(OR(VLOOKUP(W376,'Charged Moves'!B$2:C$96,2,FALSE)=H376,VLOOKUP(W376,'Charged Moves'!B$2:C$96,2,FALSE)=I376),1,0)</f>
        <v>1</v>
      </c>
      <c r="Z376" s="56">
        <f>VLOOKUP(W376,'Charged Moves'!B$2:I$96,8,FALSE)*100</f>
        <v>5</v>
      </c>
      <c r="AA376" s="56">
        <f>VLOOKUP(W376,'Charged Moves'!B$2:I$96,6,FALSE)</f>
        <v>2800</v>
      </c>
      <c r="AB376" s="56">
        <f>VLOOKUP(W376,'Charged Moves'!B$2:J$96,9,FALSE)</f>
        <v>25</v>
      </c>
      <c r="AC376" s="56" t="s">
        <v>1419</v>
      </c>
      <c r="AD376" s="56" t="s">
        <v>1420</v>
      </c>
      <c r="AE376" s="56" t="s">
        <v>1421</v>
      </c>
      <c r="AF376" t="s">
        <v>1422</v>
      </c>
      <c r="AG376" t="s">
        <v>1423</v>
      </c>
    </row>
    <row r="377" spans="1:33" ht="14.25" customHeight="1" x14ac:dyDescent="0.15">
      <c r="A377" s="30">
        <v>753</v>
      </c>
      <c r="B377" s="30">
        <v>3</v>
      </c>
      <c r="C377" s="32">
        <v>0.95221843003412965</v>
      </c>
      <c r="D377" s="30">
        <v>2</v>
      </c>
      <c r="E377" s="34">
        <v>0.96951219512195119</v>
      </c>
      <c r="F377" s="41">
        <f>VLOOKUP(G377,'Species Data'!A$2:E$152,2,FALSE)</f>
        <v>124</v>
      </c>
      <c r="G377" s="41" t="s">
        <v>196</v>
      </c>
      <c r="H377" s="92" t="s">
        <v>216</v>
      </c>
      <c r="I377" s="42" t="s">
        <v>56</v>
      </c>
      <c r="J377" s="41">
        <f>VLOOKUP(G377,'Species Data'!A$2:E$152,3,FALSE)</f>
        <v>130</v>
      </c>
      <c r="K377" s="46">
        <f>VLOOKUP(G377,'Species Data'!A$2:E$152,4,FALSE)</f>
        <v>172</v>
      </c>
      <c r="L377" s="46">
        <f>VLOOKUP(G377,'Species Data'!A$2:E$152,5,FALSE)</f>
        <v>134</v>
      </c>
      <c r="M377" s="49">
        <f t="shared" si="0"/>
        <v>17420</v>
      </c>
      <c r="N377" s="51">
        <f t="shared" si="1"/>
        <v>0</v>
      </c>
      <c r="O377" s="51">
        <f t="shared" si="2"/>
        <v>0</v>
      </c>
      <c r="P377" s="40">
        <f t="shared" si="3"/>
        <v>1786508100</v>
      </c>
      <c r="Q377" s="40" t="s">
        <v>203</v>
      </c>
      <c r="R377" s="56">
        <f>VLOOKUP(Q377,'Basic Moves'!B$2:H$43,3,FALSE)</f>
        <v>9</v>
      </c>
      <c r="S377" s="56">
        <f>IF(OR(VLOOKUP(Q377,'Basic Moves'!B$2:C$43,2,FALSE)=H377,VLOOKUP(Q377,'Basic Moves'!B$2:C$43,2,FALSE)=I377),1,0)</f>
        <v>1</v>
      </c>
      <c r="T377" s="56">
        <f>VLOOKUP(Q377,'Basic Moves'!B$2:H$43,5,FALSE)</f>
        <v>810</v>
      </c>
      <c r="U377" s="56">
        <f>VLOOKUP(Q377,'Basic Moves'!B$2:H$43,7,FALSE)</f>
        <v>7</v>
      </c>
      <c r="V377" s="53" t="s">
        <v>417</v>
      </c>
      <c r="W377" s="40" t="s">
        <v>290</v>
      </c>
      <c r="X377" s="56">
        <f>VLOOKUP(W377,'Charged Moves'!B$2:I$96,3,FALSE)</f>
        <v>45</v>
      </c>
      <c r="Y377" s="56">
        <f>IF(OR(VLOOKUP(W377,'Charged Moves'!B$2:C$96,2,FALSE)=H377,VLOOKUP(W377,'Charged Moves'!B$2:C$96,2,FALSE)=I377),1,0)</f>
        <v>1</v>
      </c>
      <c r="Z377" s="56">
        <f>VLOOKUP(W377,'Charged Moves'!B$2:I$96,8,FALSE)*100</f>
        <v>5</v>
      </c>
      <c r="AA377" s="56">
        <f>VLOOKUP(W377,'Charged Moves'!B$2:I$96,6,FALSE)</f>
        <v>3500</v>
      </c>
      <c r="AB377" s="56">
        <f>VLOOKUP(W377,'Charged Moves'!B$2:J$96,9,FALSE)</f>
        <v>33</v>
      </c>
      <c r="AC377" s="56" t="s">
        <v>1424</v>
      </c>
      <c r="AD377" s="56" t="s">
        <v>1425</v>
      </c>
      <c r="AE377" s="56" t="s">
        <v>1426</v>
      </c>
      <c r="AF377" t="s">
        <v>1427</v>
      </c>
      <c r="AG377" t="s">
        <v>1428</v>
      </c>
    </row>
    <row r="378" spans="1:33" ht="14.25" customHeight="1" x14ac:dyDescent="0.15">
      <c r="A378" s="30">
        <v>811</v>
      </c>
      <c r="B378" s="144">
        <v>9</v>
      </c>
      <c r="C378" s="581">
        <v>0.69444444444444442</v>
      </c>
      <c r="D378" s="144">
        <v>6</v>
      </c>
      <c r="E378" s="583">
        <v>0.82592592592592595</v>
      </c>
      <c r="F378" s="585">
        <f>VLOOKUP(G378,'Species Data'!A$2:E$152,2,FALSE)</f>
        <v>137</v>
      </c>
      <c r="G378" s="585" t="s">
        <v>212</v>
      </c>
      <c r="H378" s="803" t="s">
        <v>257</v>
      </c>
      <c r="I378" s="804"/>
      <c r="J378" s="585">
        <f>VLOOKUP(G378,'Species Data'!A$2:E$152,3,FALSE)</f>
        <v>130</v>
      </c>
      <c r="K378" s="592">
        <f>VLOOKUP(G378,'Species Data'!A$2:E$152,4,FALSE)</f>
        <v>156</v>
      </c>
      <c r="L378" s="592">
        <f>VLOOKUP(G378,'Species Data'!A$2:E$152,5,FALSE)</f>
        <v>158</v>
      </c>
      <c r="M378" s="149">
        <f t="shared" si="0"/>
        <v>20540</v>
      </c>
      <c r="N378" s="594">
        <f t="shared" si="1"/>
        <v>0</v>
      </c>
      <c r="O378" s="594">
        <f t="shared" si="2"/>
        <v>0</v>
      </c>
      <c r="P378" s="122">
        <f t="shared" si="3"/>
        <v>1786363800</v>
      </c>
      <c r="Q378" s="122" t="s">
        <v>256</v>
      </c>
      <c r="R378" s="602">
        <f>VLOOKUP(Q378,'Basic Moves'!B$2:H$43,3,FALSE)</f>
        <v>10</v>
      </c>
      <c r="S378" s="602">
        <f>IF(OR(VLOOKUP(Q378,'Basic Moves'!B$2:C$43,2,FALSE)=H378,VLOOKUP(Q378,'Basic Moves'!B$2:C$43,2,FALSE)=I378),1,0)</f>
        <v>1</v>
      </c>
      <c r="T378" s="602">
        <f>VLOOKUP(Q378,'Basic Moves'!B$2:H$43,5,FALSE)</f>
        <v>1330</v>
      </c>
      <c r="U378" s="602">
        <f>VLOOKUP(Q378,'Basic Moves'!B$2:H$43,7,FALSE)</f>
        <v>12</v>
      </c>
      <c r="V378" s="152" t="s">
        <v>843</v>
      </c>
      <c r="W378" s="122" t="s">
        <v>288</v>
      </c>
      <c r="X378" s="602">
        <f>VLOOKUP(W378,'Charged Moves'!B$2:I$96,3,FALSE)</f>
        <v>40</v>
      </c>
      <c r="Y378" s="602">
        <f>IF(OR(VLOOKUP(W378,'Charged Moves'!B$2:C$96,2,FALSE)=H378,VLOOKUP(W378,'Charged Moves'!B$2:C$96,2,FALSE)=I378),1,0)</f>
        <v>0</v>
      </c>
      <c r="Z378" s="602">
        <f>VLOOKUP(W378,'Charged Moves'!B$2:I$96,8,FALSE)*100</f>
        <v>5</v>
      </c>
      <c r="AA378" s="602">
        <f>VLOOKUP(W378,'Charged Moves'!B$2:I$96,6,FALSE)</f>
        <v>3800</v>
      </c>
      <c r="AB378" s="602">
        <f>VLOOKUP(W378,'Charged Moves'!B$2:J$96,9,FALSE)</f>
        <v>25</v>
      </c>
      <c r="AC378" s="602" t="s">
        <v>1429</v>
      </c>
      <c r="AD378" s="602" t="s">
        <v>1045</v>
      </c>
      <c r="AE378" s="602" t="s">
        <v>1430</v>
      </c>
      <c r="AF378" s="112" t="s">
        <v>1046</v>
      </c>
      <c r="AG378" s="112" t="s">
        <v>646</v>
      </c>
    </row>
    <row r="379" spans="1:33" ht="14.25" customHeight="1" x14ac:dyDescent="0.15">
      <c r="A379" s="30">
        <v>116</v>
      </c>
      <c r="B379" s="30">
        <v>3</v>
      </c>
      <c r="C379" s="32">
        <v>0.93360995850622408</v>
      </c>
      <c r="D379" s="30">
        <v>5</v>
      </c>
      <c r="E379" s="34">
        <v>0.84210526315789469</v>
      </c>
      <c r="F379" s="41">
        <f>VLOOKUP(G379,'Species Data'!A$2:E$152,2,FALSE)</f>
        <v>22</v>
      </c>
      <c r="G379" s="41" t="s">
        <v>67</v>
      </c>
      <c r="H379" s="170" t="s">
        <v>257</v>
      </c>
      <c r="I379" s="104" t="s">
        <v>227</v>
      </c>
      <c r="J379" s="41">
        <f>VLOOKUP(G379,'Species Data'!A$2:E$152,3,FALSE)</f>
        <v>130</v>
      </c>
      <c r="K379" s="46">
        <f>VLOOKUP(G379,'Species Data'!A$2:E$152,4,FALSE)</f>
        <v>168</v>
      </c>
      <c r="L379" s="46">
        <f>VLOOKUP(G379,'Species Data'!A$2:E$152,5,FALSE)</f>
        <v>146</v>
      </c>
      <c r="M379" s="49">
        <f t="shared" si="0"/>
        <v>18980</v>
      </c>
      <c r="N379" s="51">
        <f t="shared" si="1"/>
        <v>0</v>
      </c>
      <c r="O379" s="51">
        <f t="shared" si="2"/>
        <v>0</v>
      </c>
      <c r="P379" s="40">
        <f t="shared" si="3"/>
        <v>1785638400</v>
      </c>
      <c r="Q379" s="40" t="s">
        <v>139</v>
      </c>
      <c r="R379" s="56">
        <f>VLOOKUP(Q379,'Basic Moves'!B$2:H$43,3,FALSE)</f>
        <v>15</v>
      </c>
      <c r="S379" s="56">
        <f>IF(OR(VLOOKUP(Q379,'Basic Moves'!B$2:C$43,2,FALSE)=H379,VLOOKUP(Q379,'Basic Moves'!B$2:C$43,2,FALSE)=I379),1,0)</f>
        <v>0</v>
      </c>
      <c r="T379" s="56">
        <f>VLOOKUP(Q379,'Basic Moves'!B$2:H$43,5,FALSE)</f>
        <v>1330</v>
      </c>
      <c r="U379" s="56">
        <f>VLOOKUP(Q379,'Basic Moves'!B$2:H$43,7,FALSE)</f>
        <v>12</v>
      </c>
      <c r="V379" s="53" t="s">
        <v>376</v>
      </c>
      <c r="W379" s="40" t="s">
        <v>318</v>
      </c>
      <c r="X379" s="56">
        <f>VLOOKUP(W379,'Charged Moves'!B$2:I$96,3,FALSE)</f>
        <v>25</v>
      </c>
      <c r="Y379" s="56">
        <f>IF(OR(VLOOKUP(W379,'Charged Moves'!B$2:C$96,2,FALSE)=H379,VLOOKUP(W379,'Charged Moves'!B$2:C$96,2,FALSE)=I379),1,0)</f>
        <v>0</v>
      </c>
      <c r="Z379" s="56">
        <f>VLOOKUP(W379,'Charged Moves'!B$2:I$96,8,FALSE)*100</f>
        <v>5</v>
      </c>
      <c r="AA379" s="56">
        <f>VLOOKUP(W379,'Charged Moves'!B$2:I$96,6,FALSE)</f>
        <v>2700</v>
      </c>
      <c r="AB379" s="56">
        <f>VLOOKUP(W379,'Charged Moves'!B$2:J$96,9,FALSE)</f>
        <v>20</v>
      </c>
      <c r="AC379" s="56" t="s">
        <v>1032</v>
      </c>
      <c r="AD379" s="56" t="s">
        <v>1431</v>
      </c>
      <c r="AE379" s="56" t="s">
        <v>1001</v>
      </c>
      <c r="AF379" t="s">
        <v>1432</v>
      </c>
      <c r="AG379" t="s">
        <v>1007</v>
      </c>
    </row>
    <row r="380" spans="1:33" ht="14.25" customHeight="1" x14ac:dyDescent="0.15">
      <c r="A380" s="30">
        <v>138</v>
      </c>
      <c r="B380" s="30">
        <v>5</v>
      </c>
      <c r="C380" s="32">
        <v>0.77614138438880709</v>
      </c>
      <c r="D380" s="30">
        <v>4</v>
      </c>
      <c r="E380" s="34">
        <v>0.79710144927536231</v>
      </c>
      <c r="F380" s="41">
        <f>VLOOKUP(G380,'Species Data'!A$2:E$152,2,FALSE)</f>
        <v>26</v>
      </c>
      <c r="G380" s="41" t="s">
        <v>71</v>
      </c>
      <c r="H380" s="558" t="s">
        <v>245</v>
      </c>
      <c r="I380" s="799"/>
      <c r="J380" s="41">
        <f>VLOOKUP(G380,'Species Data'!A$2:E$152,3,FALSE)</f>
        <v>120</v>
      </c>
      <c r="K380" s="46">
        <f>VLOOKUP(G380,'Species Data'!A$2:E$152,4,FALSE)</f>
        <v>200</v>
      </c>
      <c r="L380" s="46">
        <f>VLOOKUP(G380,'Species Data'!A$2:E$152,5,FALSE)</f>
        <v>154</v>
      </c>
      <c r="M380" s="49">
        <f t="shared" si="0"/>
        <v>18480</v>
      </c>
      <c r="N380" s="51">
        <f t="shared" si="1"/>
        <v>0</v>
      </c>
      <c r="O380" s="51">
        <f t="shared" si="2"/>
        <v>0</v>
      </c>
      <c r="P380" s="40">
        <f t="shared" si="3"/>
        <v>1778700000</v>
      </c>
      <c r="Q380" s="40" t="s">
        <v>235</v>
      </c>
      <c r="R380" s="56">
        <f>VLOOKUP(Q380,'Basic Moves'!B$2:H$43,3,FALSE)</f>
        <v>7</v>
      </c>
      <c r="S380" s="56">
        <f>IF(OR(VLOOKUP(Q380,'Basic Moves'!B$2:C$43,2,FALSE)=H380,VLOOKUP(Q380,'Basic Moves'!B$2:C$43,2,FALSE)=I380),1,0)</f>
        <v>1</v>
      </c>
      <c r="T380" s="56">
        <f>VLOOKUP(Q380,'Basic Moves'!B$2:H$43,5,FALSE)</f>
        <v>700</v>
      </c>
      <c r="U380" s="56">
        <f>VLOOKUP(Q380,'Basic Moves'!B$2:H$43,7,FALSE)</f>
        <v>8</v>
      </c>
      <c r="V380" s="53" t="s">
        <v>1161</v>
      </c>
      <c r="W380" s="40" t="s">
        <v>342</v>
      </c>
      <c r="X380" s="56">
        <f>VLOOKUP(W380,'Charged Moves'!B$2:I$96,3,FALSE)</f>
        <v>30</v>
      </c>
      <c r="Y380" s="56">
        <f>IF(OR(VLOOKUP(W380,'Charged Moves'!B$2:C$96,2,FALSE)=H380,VLOOKUP(W380,'Charged Moves'!B$2:C$96,2,FALSE)=I380),1,0)</f>
        <v>0</v>
      </c>
      <c r="Z380" s="56">
        <f>VLOOKUP(W380,'Charged Moves'!B$2:I$96,8,FALSE)*100</f>
        <v>25</v>
      </c>
      <c r="AA380" s="56">
        <f>VLOOKUP(W380,'Charged Moves'!B$2:I$96,6,FALSE)</f>
        <v>1600</v>
      </c>
      <c r="AB380" s="56">
        <f>VLOOKUP(W380,'Charged Moves'!B$2:J$96,9,FALSE)</f>
        <v>33</v>
      </c>
      <c r="AC380" s="56" t="s">
        <v>1433</v>
      </c>
      <c r="AD380" s="56" t="s">
        <v>1434</v>
      </c>
      <c r="AE380" s="56" t="s">
        <v>1435</v>
      </c>
      <c r="AF380" t="s">
        <v>1436</v>
      </c>
      <c r="AG380" t="s">
        <v>1437</v>
      </c>
    </row>
    <row r="381" spans="1:33" ht="14.25" customHeight="1" x14ac:dyDescent="0.15">
      <c r="A381" s="30">
        <v>813</v>
      </c>
      <c r="B381" s="144">
        <v>8</v>
      </c>
      <c r="C381" s="581">
        <v>0.76851851851851849</v>
      </c>
      <c r="D381" s="144">
        <v>7</v>
      </c>
      <c r="E381" s="583">
        <v>0.82222222222222219</v>
      </c>
      <c r="F381" s="585">
        <f>VLOOKUP(G381,'Species Data'!A$2:E$152,2,FALSE)</f>
        <v>137</v>
      </c>
      <c r="G381" s="585" t="s">
        <v>212</v>
      </c>
      <c r="H381" s="803" t="s">
        <v>257</v>
      </c>
      <c r="I381" s="804"/>
      <c r="J381" s="585">
        <f>VLOOKUP(G381,'Species Data'!A$2:E$152,3,FALSE)</f>
        <v>130</v>
      </c>
      <c r="K381" s="592">
        <f>VLOOKUP(G381,'Species Data'!A$2:E$152,4,FALSE)</f>
        <v>156</v>
      </c>
      <c r="L381" s="592">
        <f>VLOOKUP(G381,'Species Data'!A$2:E$152,5,FALSE)</f>
        <v>158</v>
      </c>
      <c r="M381" s="149">
        <f t="shared" si="0"/>
        <v>20540</v>
      </c>
      <c r="N381" s="594">
        <f t="shared" si="1"/>
        <v>0</v>
      </c>
      <c r="O381" s="594">
        <f t="shared" si="2"/>
        <v>0</v>
      </c>
      <c r="P381" s="122">
        <f t="shared" si="3"/>
        <v>1778353200</v>
      </c>
      <c r="Q381" s="122" t="s">
        <v>256</v>
      </c>
      <c r="R381" s="602">
        <f>VLOOKUP(Q381,'Basic Moves'!B$2:H$43,3,FALSE)</f>
        <v>10</v>
      </c>
      <c r="S381" s="602">
        <f>IF(OR(VLOOKUP(Q381,'Basic Moves'!B$2:C$43,2,FALSE)=H381,VLOOKUP(Q381,'Basic Moves'!B$2:C$43,2,FALSE)=I381),1,0)</f>
        <v>1</v>
      </c>
      <c r="T381" s="602">
        <f>VLOOKUP(Q381,'Basic Moves'!B$2:H$43,5,FALSE)</f>
        <v>1330</v>
      </c>
      <c r="U381" s="602">
        <f>VLOOKUP(Q381,'Basic Moves'!B$2:H$43,7,FALSE)</f>
        <v>12</v>
      </c>
      <c r="V381" s="152" t="s">
        <v>843</v>
      </c>
      <c r="W381" s="122" t="s">
        <v>292</v>
      </c>
      <c r="X381" s="602">
        <f>VLOOKUP(W381,'Charged Moves'!B$2:I$96,3,FALSE)</f>
        <v>35</v>
      </c>
      <c r="Y381" s="602">
        <f>IF(OR(VLOOKUP(W381,'Charged Moves'!B$2:C$96,2,FALSE)=H381,VLOOKUP(W381,'Charged Moves'!B$2:C$96,2,FALSE)=I381),1,0)</f>
        <v>0</v>
      </c>
      <c r="Z381" s="602">
        <f>VLOOKUP(W381,'Charged Moves'!B$2:I$96,8,FALSE)*100</f>
        <v>5</v>
      </c>
      <c r="AA381" s="602">
        <f>VLOOKUP(W381,'Charged Moves'!B$2:I$96,6,FALSE)</f>
        <v>2500</v>
      </c>
      <c r="AB381" s="602">
        <f>VLOOKUP(W381,'Charged Moves'!B$2:J$96,9,FALSE)</f>
        <v>33</v>
      </c>
      <c r="AC381" s="602" t="s">
        <v>1438</v>
      </c>
      <c r="AD381" s="602" t="s">
        <v>1439</v>
      </c>
      <c r="AE381" s="602" t="s">
        <v>579</v>
      </c>
      <c r="AF381" s="112" t="s">
        <v>1440</v>
      </c>
      <c r="AG381" s="112" t="s">
        <v>990</v>
      </c>
    </row>
    <row r="382" spans="1:33" ht="14.25" customHeight="1" x14ac:dyDescent="0.15">
      <c r="A382" s="30">
        <v>128</v>
      </c>
      <c r="B382" s="30">
        <v>3</v>
      </c>
      <c r="C382" s="32">
        <v>0.93755029776275556</v>
      </c>
      <c r="D382" s="30">
        <v>3</v>
      </c>
      <c r="E382" s="34">
        <v>0.89211618257261416</v>
      </c>
      <c r="F382" s="41">
        <f>VLOOKUP(G382,'Species Data'!A$2:E$152,2,FALSE)</f>
        <v>24</v>
      </c>
      <c r="G382" s="41" t="s">
        <v>69</v>
      </c>
      <c r="H382" s="362" t="s">
        <v>262</v>
      </c>
      <c r="I382" s="511"/>
      <c r="J382" s="41">
        <f>VLOOKUP(G382,'Species Data'!A$2:E$152,3,FALSE)</f>
        <v>120</v>
      </c>
      <c r="K382" s="46">
        <f>VLOOKUP(G382,'Species Data'!A$2:E$152,4,FALSE)</f>
        <v>166</v>
      </c>
      <c r="L382" s="46">
        <f>VLOOKUP(G382,'Species Data'!A$2:E$152,5,FALSE)</f>
        <v>166</v>
      </c>
      <c r="M382" s="49">
        <f t="shared" si="0"/>
        <v>19920</v>
      </c>
      <c r="N382" s="51">
        <f t="shared" si="1"/>
        <v>0</v>
      </c>
      <c r="O382" s="51">
        <f t="shared" si="2"/>
        <v>0</v>
      </c>
      <c r="P382" s="40">
        <f t="shared" si="3"/>
        <v>1777362000</v>
      </c>
      <c r="Q382" s="40" t="s">
        <v>132</v>
      </c>
      <c r="R382" s="56">
        <f>VLOOKUP(Q382,'Basic Moves'!B$2:H$43,3,FALSE)</f>
        <v>10</v>
      </c>
      <c r="S382" s="56">
        <f>IF(OR(VLOOKUP(Q382,'Basic Moves'!B$2:C$43,2,FALSE)=H382,VLOOKUP(Q382,'Basic Moves'!B$2:C$43,2,FALSE)=I382),1,0)</f>
        <v>1</v>
      </c>
      <c r="T382" s="56">
        <f>VLOOKUP(Q382,'Basic Moves'!B$2:H$43,5,FALSE)</f>
        <v>1050</v>
      </c>
      <c r="U382" s="56">
        <f>VLOOKUP(Q382,'Basic Moves'!B$2:H$43,7,FALSE)</f>
        <v>10</v>
      </c>
      <c r="V382" s="53" t="s">
        <v>445</v>
      </c>
      <c r="W382" s="40" t="s">
        <v>326</v>
      </c>
      <c r="X382" s="56">
        <f>VLOOKUP(W382,'Charged Moves'!B$2:I$96,3,FALSE)</f>
        <v>65</v>
      </c>
      <c r="Y382" s="56">
        <f>IF(OR(VLOOKUP(W382,'Charged Moves'!B$2:C$96,2,FALSE)=H382,VLOOKUP(W382,'Charged Moves'!B$2:C$96,2,FALSE)=I382),1,0)</f>
        <v>1</v>
      </c>
      <c r="Z382" s="56">
        <f>VLOOKUP(W382,'Charged Moves'!B$2:I$96,8,FALSE)*100</f>
        <v>5</v>
      </c>
      <c r="AA382" s="56">
        <f>VLOOKUP(W382,'Charged Moves'!B$2:I$96,6,FALSE)</f>
        <v>3000</v>
      </c>
      <c r="AB382" s="56">
        <f>VLOOKUP(W382,'Charged Moves'!B$2:J$96,9,FALSE)</f>
        <v>100</v>
      </c>
      <c r="AC382" s="56" t="s">
        <v>709</v>
      </c>
      <c r="AD382" s="56" t="s">
        <v>528</v>
      </c>
      <c r="AE382" s="56" t="s">
        <v>710</v>
      </c>
      <c r="AF382" t="s">
        <v>592</v>
      </c>
      <c r="AG382" t="s">
        <v>414</v>
      </c>
    </row>
    <row r="383" spans="1:33" ht="14.25" customHeight="1" x14ac:dyDescent="0.15">
      <c r="A383" s="30">
        <v>742</v>
      </c>
      <c r="B383" s="30">
        <v>5</v>
      </c>
      <c r="C383" s="32">
        <v>0.76493108728943338</v>
      </c>
      <c r="D383" s="30">
        <v>3</v>
      </c>
      <c r="E383" s="34">
        <v>0.89090909090909087</v>
      </c>
      <c r="F383" s="41">
        <f>VLOOKUP(G383,'Species Data'!A$2:E$152,2,FALSE)</f>
        <v>122</v>
      </c>
      <c r="G383" s="41" t="s">
        <v>194</v>
      </c>
      <c r="H383" s="42" t="s">
        <v>56</v>
      </c>
      <c r="I383" s="43"/>
      <c r="J383" s="41">
        <f>VLOOKUP(G383,'Species Data'!A$2:E$152,3,FALSE)</f>
        <v>80</v>
      </c>
      <c r="K383" s="46">
        <f>VLOOKUP(G383,'Species Data'!A$2:E$152,4,FALSE)</f>
        <v>154</v>
      </c>
      <c r="L383" s="46">
        <f>VLOOKUP(G383,'Species Data'!A$2:E$152,5,FALSE)</f>
        <v>196</v>
      </c>
      <c r="M383" s="49">
        <f t="shared" si="0"/>
        <v>15680</v>
      </c>
      <c r="N383" s="51">
        <f t="shared" si="1"/>
        <v>0</v>
      </c>
      <c r="O383" s="51">
        <f t="shared" si="2"/>
        <v>0</v>
      </c>
      <c r="P383" s="40">
        <f t="shared" si="3"/>
        <v>1774819200</v>
      </c>
      <c r="Q383" s="40" t="s">
        <v>62</v>
      </c>
      <c r="R383" s="56">
        <f>VLOOKUP(Q383,'Basic Moves'!B$2:H$43,3,FALSE)</f>
        <v>15</v>
      </c>
      <c r="S383" s="56">
        <f>IF(OR(VLOOKUP(Q383,'Basic Moves'!B$2:C$43,2,FALSE)=H383,VLOOKUP(Q383,'Basic Moves'!B$2:C$43,2,FALSE)=I383),1,0)</f>
        <v>1</v>
      </c>
      <c r="T383" s="56">
        <f>VLOOKUP(Q383,'Basic Moves'!B$2:H$43,5,FALSE)</f>
        <v>1510</v>
      </c>
      <c r="U383" s="56">
        <f>VLOOKUP(Q383,'Basic Moves'!B$2:H$43,7,FALSE)</f>
        <v>14</v>
      </c>
      <c r="V383" s="53" t="s">
        <v>354</v>
      </c>
      <c r="W383" s="40" t="s">
        <v>64</v>
      </c>
      <c r="X383" s="56">
        <f>VLOOKUP(W383,'Charged Moves'!B$2:I$96,3,FALSE)</f>
        <v>45</v>
      </c>
      <c r="Y383" s="56">
        <f>IF(OR(VLOOKUP(W383,'Charged Moves'!B$2:C$96,2,FALSE)=H383,VLOOKUP(W383,'Charged Moves'!B$2:C$96,2,FALSE)=I383),1,0)</f>
        <v>0</v>
      </c>
      <c r="Z383" s="56">
        <f>VLOOKUP(W383,'Charged Moves'!B$2:I$96,8,FALSE)*100</f>
        <v>5</v>
      </c>
      <c r="AA383" s="56">
        <f>VLOOKUP(W383,'Charged Moves'!B$2:I$96,6,FALSE)</f>
        <v>3080</v>
      </c>
      <c r="AB383" s="56">
        <f>VLOOKUP(W383,'Charged Moves'!B$2:J$96,9,FALSE)</f>
        <v>33</v>
      </c>
      <c r="AC383" s="56" t="s">
        <v>360</v>
      </c>
      <c r="AD383" s="56" t="s">
        <v>361</v>
      </c>
      <c r="AE383" s="56" t="s">
        <v>362</v>
      </c>
      <c r="AF383" t="s">
        <v>363</v>
      </c>
      <c r="AG383" t="s">
        <v>364</v>
      </c>
    </row>
    <row r="384" spans="1:33" ht="14.25" customHeight="1" x14ac:dyDescent="0.15">
      <c r="A384" s="30">
        <v>310</v>
      </c>
      <c r="B384" s="30">
        <v>4</v>
      </c>
      <c r="C384" s="32">
        <v>0.85483870967741937</v>
      </c>
      <c r="D384" s="30">
        <v>1</v>
      </c>
      <c r="E384" s="34">
        <v>1</v>
      </c>
      <c r="F384" s="41">
        <f>VLOOKUP(G384,'Species Data'!A$2:E$152,2,FALSE)</f>
        <v>53</v>
      </c>
      <c r="G384" s="41" t="s">
        <v>106</v>
      </c>
      <c r="H384" s="170" t="s">
        <v>257</v>
      </c>
      <c r="I384" s="172"/>
      <c r="J384" s="41">
        <f>VLOOKUP(G384,'Species Data'!A$2:E$152,3,FALSE)</f>
        <v>130</v>
      </c>
      <c r="K384" s="46">
        <f>VLOOKUP(G384,'Species Data'!A$2:E$152,4,FALSE)</f>
        <v>156</v>
      </c>
      <c r="L384" s="46">
        <f>VLOOKUP(G384,'Species Data'!A$2:E$152,5,FALSE)</f>
        <v>146</v>
      </c>
      <c r="M384" s="49">
        <f t="shared" si="0"/>
        <v>18980</v>
      </c>
      <c r="N384" s="51">
        <f t="shared" si="1"/>
        <v>0</v>
      </c>
      <c r="O384" s="51">
        <f t="shared" si="2"/>
        <v>0</v>
      </c>
      <c r="P384" s="40">
        <f t="shared" si="3"/>
        <v>1773567120</v>
      </c>
      <c r="Q384" s="40" t="s">
        <v>273</v>
      </c>
      <c r="R384" s="56">
        <f>VLOOKUP(Q384,'Basic Moves'!B$2:H$43,3,FALSE)</f>
        <v>12</v>
      </c>
      <c r="S384" s="56">
        <f>IF(OR(VLOOKUP(Q384,'Basic Moves'!B$2:C$43,2,FALSE)=H384,VLOOKUP(Q384,'Basic Moves'!B$2:C$43,2,FALSE)=I384),1,0)</f>
        <v>0</v>
      </c>
      <c r="T384" s="56">
        <f>VLOOKUP(Q384,'Basic Moves'!B$2:H$43,5,FALSE)</f>
        <v>1040</v>
      </c>
      <c r="U384" s="56">
        <f>VLOOKUP(Q384,'Basic Moves'!B$2:H$43,7,FALSE)</f>
        <v>10</v>
      </c>
      <c r="V384" s="53" t="s">
        <v>800</v>
      </c>
      <c r="W384" s="40" t="s">
        <v>324</v>
      </c>
      <c r="X384" s="56">
        <f>VLOOKUP(W384,'Charged Moves'!B$2:I$96,3,FALSE)</f>
        <v>55</v>
      </c>
      <c r="Y384" s="56">
        <f>IF(OR(VLOOKUP(W384,'Charged Moves'!B$2:C$96,2,FALSE)=H384,VLOOKUP(W384,'Charged Moves'!B$2:C$96,2,FALSE)=I384),1,0)</f>
        <v>0</v>
      </c>
      <c r="Z384" s="56">
        <f>VLOOKUP(W384,'Charged Moves'!B$2:I$96,8,FALSE)*100</f>
        <v>5</v>
      </c>
      <c r="AA384" s="56">
        <f>VLOOKUP(W384,'Charged Moves'!B$2:I$96,6,FALSE)</f>
        <v>2900</v>
      </c>
      <c r="AB384" s="56">
        <f>VLOOKUP(W384,'Charged Moves'!B$2:J$96,9,FALSE)</f>
        <v>50</v>
      </c>
      <c r="AC384" s="56" t="s">
        <v>570</v>
      </c>
      <c r="AD384" s="56" t="s">
        <v>820</v>
      </c>
      <c r="AE384" s="56" t="s">
        <v>1441</v>
      </c>
      <c r="AF384" t="s">
        <v>822</v>
      </c>
      <c r="AG384" t="s">
        <v>1442</v>
      </c>
    </row>
    <row r="385" spans="1:33" ht="14.25" customHeight="1" x14ac:dyDescent="0.15">
      <c r="A385" s="30">
        <v>27</v>
      </c>
      <c r="B385" s="30">
        <v>2</v>
      </c>
      <c r="C385" s="32">
        <v>0.94153797667822248</v>
      </c>
      <c r="D385" s="30">
        <v>1</v>
      </c>
      <c r="E385" s="34">
        <v>1</v>
      </c>
      <c r="F385" s="41">
        <f>VLOOKUP(G385,'Species Data'!A$2:E$152,2,FALSE)</f>
        <v>5</v>
      </c>
      <c r="G385" s="41" t="s">
        <v>38</v>
      </c>
      <c r="H385" s="263" t="s">
        <v>249</v>
      </c>
      <c r="I385" s="452"/>
      <c r="J385" s="41">
        <f>VLOOKUP(G385,'Species Data'!A$2:E$152,3,FALSE)</f>
        <v>116</v>
      </c>
      <c r="K385" s="46">
        <f>VLOOKUP(G385,'Species Data'!A$2:E$152,4,FALSE)</f>
        <v>160</v>
      </c>
      <c r="L385" s="46">
        <f>VLOOKUP(G385,'Species Data'!A$2:E$152,5,FALSE)</f>
        <v>140</v>
      </c>
      <c r="M385" s="49">
        <f t="shared" si="0"/>
        <v>16240</v>
      </c>
      <c r="N385" s="51">
        <f t="shared" si="1"/>
        <v>0</v>
      </c>
      <c r="O385" s="51">
        <f t="shared" si="2"/>
        <v>0</v>
      </c>
      <c r="P385" s="40">
        <f t="shared" si="3"/>
        <v>1770160000</v>
      </c>
      <c r="Q385" s="40" t="s">
        <v>108</v>
      </c>
      <c r="R385" s="56">
        <f>VLOOKUP(Q385,'Basic Moves'!B$2:H$43,3,FALSE)</f>
        <v>10</v>
      </c>
      <c r="S385" s="56">
        <f>IF(OR(VLOOKUP(Q385,'Basic Moves'!B$2:C$43,2,FALSE)=H385,VLOOKUP(Q385,'Basic Moves'!B$2:C$43,2,FALSE)=I385),1,0)</f>
        <v>1</v>
      </c>
      <c r="T385" s="56">
        <f>VLOOKUP(Q385,'Basic Moves'!B$2:H$43,5,FALSE)</f>
        <v>1050</v>
      </c>
      <c r="U385" s="56">
        <f>VLOOKUP(Q385,'Basic Moves'!B$2:H$43,7,FALSE)</f>
        <v>10</v>
      </c>
      <c r="V385" s="53" t="s">
        <v>445</v>
      </c>
      <c r="W385" s="40" t="s">
        <v>114</v>
      </c>
      <c r="X385" s="56">
        <f>VLOOKUP(W385,'Charged Moves'!B$2:I$96,3,FALSE)</f>
        <v>55</v>
      </c>
      <c r="Y385" s="56">
        <f>IF(OR(VLOOKUP(W385,'Charged Moves'!B$2:C$96,2,FALSE)=H385,VLOOKUP(W385,'Charged Moves'!B$2:C$96,2,FALSE)=I385),1,0)</f>
        <v>1</v>
      </c>
      <c r="Z385" s="56">
        <f>VLOOKUP(W385,'Charged Moves'!B$2:I$96,8,FALSE)*100</f>
        <v>5</v>
      </c>
      <c r="AA385" s="56">
        <f>VLOOKUP(W385,'Charged Moves'!B$2:I$96,6,FALSE)</f>
        <v>2900</v>
      </c>
      <c r="AB385" s="56">
        <f>VLOOKUP(W385,'Charged Moves'!B$2:J$96,9,FALSE)</f>
        <v>50</v>
      </c>
      <c r="AC385" s="56" t="s">
        <v>388</v>
      </c>
      <c r="AD385" s="56" t="s">
        <v>446</v>
      </c>
      <c r="AE385" s="56" t="s">
        <v>447</v>
      </c>
      <c r="AF385" t="s">
        <v>448</v>
      </c>
      <c r="AG385" t="s">
        <v>449</v>
      </c>
    </row>
    <row r="386" spans="1:33" ht="14.25" customHeight="1" x14ac:dyDescent="0.15">
      <c r="A386" s="30">
        <v>638</v>
      </c>
      <c r="B386" s="144">
        <v>6</v>
      </c>
      <c r="C386" s="581">
        <v>0.86848635235732008</v>
      </c>
      <c r="D386" s="144">
        <v>3</v>
      </c>
      <c r="E386" s="583">
        <v>0.90243902439024393</v>
      </c>
      <c r="F386" s="585">
        <f>VLOOKUP(G386,'Species Data'!A$2:E$152,2,FALSE)</f>
        <v>106</v>
      </c>
      <c r="G386" s="585" t="s">
        <v>176</v>
      </c>
      <c r="H386" s="806" t="s">
        <v>247</v>
      </c>
      <c r="I386" s="807"/>
      <c r="J386" s="585">
        <f>VLOOKUP(G386,'Species Data'!A$2:E$152,3,FALSE)</f>
        <v>100</v>
      </c>
      <c r="K386" s="592">
        <f>VLOOKUP(G386,'Species Data'!A$2:E$152,4,FALSE)</f>
        <v>148</v>
      </c>
      <c r="L386" s="592">
        <f>VLOOKUP(G386,'Species Data'!A$2:E$152,5,FALSE)</f>
        <v>172</v>
      </c>
      <c r="M386" s="149">
        <f t="shared" si="0"/>
        <v>17200</v>
      </c>
      <c r="N386" s="594">
        <f t="shared" si="1"/>
        <v>0</v>
      </c>
      <c r="O386" s="594">
        <f t="shared" si="2"/>
        <v>0</v>
      </c>
      <c r="P386" s="122">
        <f t="shared" si="3"/>
        <v>1766010000</v>
      </c>
      <c r="Q386" s="122" t="s">
        <v>274</v>
      </c>
      <c r="R386" s="602">
        <f>VLOOKUP(Q386,'Basic Moves'!B$2:H$43,3,FALSE)</f>
        <v>15</v>
      </c>
      <c r="S386" s="602">
        <f>IF(OR(VLOOKUP(Q386,'Basic Moves'!B$2:C$43,2,FALSE)=H386,VLOOKUP(Q386,'Basic Moves'!B$2:C$43,2,FALSE)=I386),1,0)</f>
        <v>1</v>
      </c>
      <c r="T386" s="602">
        <f>VLOOKUP(Q386,'Basic Moves'!B$2:H$43,5,FALSE)</f>
        <v>1410</v>
      </c>
      <c r="U386" s="602">
        <f>VLOOKUP(Q386,'Basic Moves'!B$2:H$43,7,FALSE)</f>
        <v>12</v>
      </c>
      <c r="V386" s="152" t="s">
        <v>1238</v>
      </c>
      <c r="W386" s="122" t="s">
        <v>345</v>
      </c>
      <c r="X386" s="602">
        <f>VLOOKUP(W386,'Charged Moves'!B$2:I$96,3,FALSE)</f>
        <v>30</v>
      </c>
      <c r="Y386" s="602">
        <f>IF(OR(VLOOKUP(W386,'Charged Moves'!B$2:C$96,2,FALSE)=H386,VLOOKUP(W386,'Charged Moves'!B$2:C$96,2,FALSE)=I386),1,0)</f>
        <v>0</v>
      </c>
      <c r="Z386" s="602">
        <f>VLOOKUP(W386,'Charged Moves'!B$2:I$96,8,FALSE)*100</f>
        <v>5</v>
      </c>
      <c r="AA386" s="602">
        <f>VLOOKUP(W386,'Charged Moves'!B$2:I$96,6,FALSE)</f>
        <v>2100</v>
      </c>
      <c r="AB386" s="602">
        <f>VLOOKUP(W386,'Charged Moves'!B$2:J$96,9,FALSE)</f>
        <v>25</v>
      </c>
      <c r="AC386" s="602" t="s">
        <v>1443</v>
      </c>
      <c r="AD386" s="602" t="s">
        <v>1444</v>
      </c>
      <c r="AE386" s="602" t="s">
        <v>1445</v>
      </c>
      <c r="AF386" s="112" t="s">
        <v>1446</v>
      </c>
      <c r="AG386" s="112" t="s">
        <v>1447</v>
      </c>
    </row>
    <row r="387" spans="1:33" ht="14.25" customHeight="1" x14ac:dyDescent="0.15">
      <c r="A387" s="30">
        <v>237</v>
      </c>
      <c r="B387" s="30">
        <v>4</v>
      </c>
      <c r="C387" s="32">
        <v>0.80200501253132828</v>
      </c>
      <c r="D387" s="30">
        <v>5</v>
      </c>
      <c r="E387" s="34">
        <v>0.76078431372549016</v>
      </c>
      <c r="F387" s="41">
        <f>VLOOKUP(G387,'Species Data'!A$2:E$152,2,FALSE)</f>
        <v>42</v>
      </c>
      <c r="G387" s="41" t="s">
        <v>90</v>
      </c>
      <c r="H387" s="362" t="s">
        <v>262</v>
      </c>
      <c r="I387" s="104" t="s">
        <v>227</v>
      </c>
      <c r="J387" s="41">
        <f>VLOOKUP(G387,'Species Data'!A$2:E$152,3,FALSE)</f>
        <v>150</v>
      </c>
      <c r="K387" s="46">
        <f>VLOOKUP(G387,'Species Data'!A$2:E$152,4,FALSE)</f>
        <v>164</v>
      </c>
      <c r="L387" s="46">
        <f>VLOOKUP(G387,'Species Data'!A$2:E$152,5,FALSE)</f>
        <v>164</v>
      </c>
      <c r="M387" s="49">
        <f t="shared" si="0"/>
        <v>24600</v>
      </c>
      <c r="N387" s="51">
        <f t="shared" si="1"/>
        <v>0</v>
      </c>
      <c r="O387" s="51">
        <f t="shared" si="2"/>
        <v>0</v>
      </c>
      <c r="P387" s="40">
        <f t="shared" si="3"/>
        <v>1761015600</v>
      </c>
      <c r="Q387" s="40" t="s">
        <v>102</v>
      </c>
      <c r="R387" s="56">
        <f>VLOOKUP(Q387,'Basic Moves'!B$2:H$43,3,FALSE)</f>
        <v>6</v>
      </c>
      <c r="S387" s="56">
        <f>IF(OR(VLOOKUP(Q387,'Basic Moves'!B$2:C$43,2,FALSE)=H387,VLOOKUP(Q387,'Basic Moves'!B$2:C$43,2,FALSE)=I387),1,0)</f>
        <v>0</v>
      </c>
      <c r="T387" s="56">
        <f>VLOOKUP(Q387,'Basic Moves'!B$2:H$43,5,FALSE)</f>
        <v>500</v>
      </c>
      <c r="U387" s="56">
        <f>VLOOKUP(Q387,'Basic Moves'!B$2:H$43,7,FALSE)</f>
        <v>7</v>
      </c>
      <c r="V387" s="53" t="s">
        <v>784</v>
      </c>
      <c r="W387" s="40" t="s">
        <v>341</v>
      </c>
      <c r="X387" s="56">
        <f>VLOOKUP(W387,'Charged Moves'!B$2:I$96,3,FALSE)</f>
        <v>30</v>
      </c>
      <c r="Y387" s="56">
        <f>IF(OR(VLOOKUP(W387,'Charged Moves'!B$2:C$96,2,FALSE)=H387,VLOOKUP(W387,'Charged Moves'!B$2:C$96,2,FALSE)=I387),1,0)</f>
        <v>1</v>
      </c>
      <c r="Z387" s="56">
        <f>VLOOKUP(W387,'Charged Moves'!B$2:I$96,8,FALSE)*100</f>
        <v>25</v>
      </c>
      <c r="AA387" s="56">
        <f>VLOOKUP(W387,'Charged Moves'!B$2:I$96,6,FALSE)</f>
        <v>3300</v>
      </c>
      <c r="AB387" s="56">
        <f>VLOOKUP(W387,'Charged Moves'!B$2:J$96,9,FALSE)</f>
        <v>25</v>
      </c>
      <c r="AC387" s="56" t="s">
        <v>1448</v>
      </c>
      <c r="AD387" s="56" t="s">
        <v>627</v>
      </c>
      <c r="AE387" s="56" t="s">
        <v>1449</v>
      </c>
      <c r="AF387" t="s">
        <v>629</v>
      </c>
      <c r="AG387" t="s">
        <v>1450</v>
      </c>
    </row>
    <row r="388" spans="1:33" ht="14.25" customHeight="1" x14ac:dyDescent="0.15">
      <c r="A388" s="30">
        <v>607</v>
      </c>
      <c r="B388" s="30">
        <v>5</v>
      </c>
      <c r="C388" s="32">
        <v>0.83179012345679015</v>
      </c>
      <c r="D388" s="30">
        <v>4</v>
      </c>
      <c r="E388" s="34">
        <v>0.83863721452639461</v>
      </c>
      <c r="F388" s="41">
        <f>VLOOKUP(G388,'Species Data'!A$2:E$152,2,FALSE)</f>
        <v>101</v>
      </c>
      <c r="G388" s="41" t="s">
        <v>172</v>
      </c>
      <c r="H388" s="558" t="s">
        <v>245</v>
      </c>
      <c r="I388" s="799"/>
      <c r="J388" s="41">
        <f>VLOOKUP(G388,'Species Data'!A$2:E$152,3,FALSE)</f>
        <v>120</v>
      </c>
      <c r="K388" s="46">
        <f>VLOOKUP(G388,'Species Data'!A$2:E$152,4,FALSE)</f>
        <v>150</v>
      </c>
      <c r="L388" s="46">
        <f>VLOOKUP(G388,'Species Data'!A$2:E$152,5,FALSE)</f>
        <v>174</v>
      </c>
      <c r="M388" s="49">
        <f t="shared" si="0"/>
        <v>20880</v>
      </c>
      <c r="N388" s="51">
        <f t="shared" si="1"/>
        <v>0</v>
      </c>
      <c r="O388" s="51">
        <f t="shared" si="2"/>
        <v>0</v>
      </c>
      <c r="P388" s="40">
        <f t="shared" si="3"/>
        <v>1753920000</v>
      </c>
      <c r="Q388" s="40" t="s">
        <v>235</v>
      </c>
      <c r="R388" s="56">
        <f>VLOOKUP(Q388,'Basic Moves'!B$2:H$43,3,FALSE)</f>
        <v>7</v>
      </c>
      <c r="S388" s="56">
        <f>IF(OR(VLOOKUP(Q388,'Basic Moves'!B$2:C$43,2,FALSE)=H388,VLOOKUP(Q388,'Basic Moves'!B$2:C$43,2,FALSE)=I388),1,0)</f>
        <v>1</v>
      </c>
      <c r="T388" s="56">
        <f>VLOOKUP(Q388,'Basic Moves'!B$2:H$43,5,FALSE)</f>
        <v>700</v>
      </c>
      <c r="U388" s="56">
        <f>VLOOKUP(Q388,'Basic Moves'!B$2:H$43,7,FALSE)</f>
        <v>8</v>
      </c>
      <c r="V388" s="53" t="s">
        <v>1161</v>
      </c>
      <c r="W388" s="40" t="s">
        <v>292</v>
      </c>
      <c r="X388" s="56">
        <f>VLOOKUP(W388,'Charged Moves'!B$2:I$96,3,FALSE)</f>
        <v>35</v>
      </c>
      <c r="Y388" s="56">
        <f>IF(OR(VLOOKUP(W388,'Charged Moves'!B$2:C$96,2,FALSE)=H388,VLOOKUP(W388,'Charged Moves'!B$2:C$96,2,FALSE)=I388),1,0)</f>
        <v>1</v>
      </c>
      <c r="Z388" s="56">
        <f>VLOOKUP(W388,'Charged Moves'!B$2:I$96,8,FALSE)*100</f>
        <v>5</v>
      </c>
      <c r="AA388" s="56">
        <f>VLOOKUP(W388,'Charged Moves'!B$2:I$96,6,FALSE)</f>
        <v>2500</v>
      </c>
      <c r="AB388" s="56">
        <f>VLOOKUP(W388,'Charged Moves'!B$2:J$96,9,FALSE)</f>
        <v>33</v>
      </c>
      <c r="AC388" s="56" t="s">
        <v>1359</v>
      </c>
      <c r="AD388" s="56" t="s">
        <v>1360</v>
      </c>
      <c r="AE388" s="56" t="s">
        <v>1265</v>
      </c>
      <c r="AF388" t="s">
        <v>1361</v>
      </c>
      <c r="AG388" t="s">
        <v>1007</v>
      </c>
    </row>
    <row r="389" spans="1:33" ht="14.25" customHeight="1" x14ac:dyDescent="0.15">
      <c r="A389" s="30">
        <v>374</v>
      </c>
      <c r="B389" s="30">
        <v>1</v>
      </c>
      <c r="C389" s="32">
        <v>1</v>
      </c>
      <c r="D389" s="30">
        <v>4</v>
      </c>
      <c r="E389" s="34">
        <v>0.68333333333333335</v>
      </c>
      <c r="F389" s="41">
        <f>VLOOKUP(G389,'Species Data'!A$2:E$152,2,FALSE)</f>
        <v>65</v>
      </c>
      <c r="G389" s="41" t="s">
        <v>120</v>
      </c>
      <c r="H389" s="42" t="s">
        <v>56</v>
      </c>
      <c r="I389" s="43"/>
      <c r="J389" s="41">
        <f>VLOOKUP(G389,'Species Data'!A$2:E$152,3,FALSE)</f>
        <v>110</v>
      </c>
      <c r="K389" s="46">
        <f>VLOOKUP(G389,'Species Data'!A$2:E$152,4,FALSE)</f>
        <v>186</v>
      </c>
      <c r="L389" s="46">
        <f>VLOOKUP(G389,'Species Data'!A$2:E$152,5,FALSE)</f>
        <v>152</v>
      </c>
      <c r="M389" s="49">
        <f t="shared" si="0"/>
        <v>16720</v>
      </c>
      <c r="N389" s="51">
        <f t="shared" si="1"/>
        <v>0</v>
      </c>
      <c r="O389" s="51">
        <f t="shared" si="2"/>
        <v>0</v>
      </c>
      <c r="P389" s="40">
        <f t="shared" si="3"/>
        <v>1753217400</v>
      </c>
      <c r="Q389" s="40" t="s">
        <v>52</v>
      </c>
      <c r="R389" s="56">
        <f>VLOOKUP(Q389,'Basic Moves'!B$2:H$43,3,FALSE)</f>
        <v>7</v>
      </c>
      <c r="S389" s="56">
        <f>IF(OR(VLOOKUP(Q389,'Basic Moves'!B$2:C$43,2,FALSE)=H389,VLOOKUP(Q389,'Basic Moves'!B$2:C$43,2,FALSE)=I389),1,0)</f>
        <v>1</v>
      </c>
      <c r="T389" s="56">
        <f>VLOOKUP(Q389,'Basic Moves'!B$2:H$43,5,FALSE)</f>
        <v>570</v>
      </c>
      <c r="U389" s="56">
        <f>VLOOKUP(Q389,'Basic Moves'!B$2:H$43,7,FALSE)</f>
        <v>7</v>
      </c>
      <c r="V389" s="53" t="s">
        <v>387</v>
      </c>
      <c r="W389" s="40" t="s">
        <v>56</v>
      </c>
      <c r="X389" s="56">
        <f>VLOOKUP(W389,'Charged Moves'!B$2:I$96,3,FALSE)</f>
        <v>55</v>
      </c>
      <c r="Y389" s="56">
        <f>IF(OR(VLOOKUP(W389,'Charged Moves'!B$2:C$96,2,FALSE)=H389,VLOOKUP(W389,'Charged Moves'!B$2:C$96,2,FALSE)=I389),1,0)</f>
        <v>1</v>
      </c>
      <c r="Z389" s="56">
        <f>VLOOKUP(W389,'Charged Moves'!B$2:I$96,8,FALSE)*100</f>
        <v>5</v>
      </c>
      <c r="AA389" s="56">
        <f>VLOOKUP(W389,'Charged Moves'!B$2:I$96,6,FALSE)</f>
        <v>2800</v>
      </c>
      <c r="AB389" s="56">
        <f>VLOOKUP(W389,'Charged Moves'!B$2:J$96,9,FALSE)</f>
        <v>50</v>
      </c>
      <c r="AC389" s="56" t="s">
        <v>388</v>
      </c>
      <c r="AD389" s="56" t="s">
        <v>389</v>
      </c>
      <c r="AE389" s="56" t="s">
        <v>390</v>
      </c>
      <c r="AF389" t="s">
        <v>391</v>
      </c>
      <c r="AG389" t="s">
        <v>392</v>
      </c>
    </row>
    <row r="390" spans="1:33" ht="14.25" customHeight="1" x14ac:dyDescent="0.15">
      <c r="A390" s="30">
        <v>774</v>
      </c>
      <c r="B390" s="30">
        <v>1</v>
      </c>
      <c r="C390" s="32">
        <v>1</v>
      </c>
      <c r="D390" s="30">
        <v>4</v>
      </c>
      <c r="E390" s="34">
        <v>0.56654676258992809</v>
      </c>
      <c r="F390" s="41">
        <f>VLOOKUP(G390,'Species Data'!A$2:E$152,2,FALSE)</f>
        <v>127</v>
      </c>
      <c r="G390" s="41" t="s">
        <v>199</v>
      </c>
      <c r="H390" s="787" t="s">
        <v>241</v>
      </c>
      <c r="I390" s="790"/>
      <c r="J390" s="41">
        <f>VLOOKUP(G390,'Species Data'!A$2:E$152,3,FALSE)</f>
        <v>130</v>
      </c>
      <c r="K390" s="46">
        <f>VLOOKUP(G390,'Species Data'!A$2:E$152,4,FALSE)</f>
        <v>184</v>
      </c>
      <c r="L390" s="46">
        <f>VLOOKUP(G390,'Species Data'!A$2:E$152,5,FALSE)</f>
        <v>186</v>
      </c>
      <c r="M390" s="49">
        <f t="shared" si="0"/>
        <v>24180</v>
      </c>
      <c r="N390" s="51">
        <f t="shared" si="1"/>
        <v>0</v>
      </c>
      <c r="O390" s="51">
        <f t="shared" si="2"/>
        <v>0</v>
      </c>
      <c r="P390" s="40">
        <f t="shared" si="3"/>
        <v>1751841000</v>
      </c>
      <c r="Q390" s="40" t="s">
        <v>240</v>
      </c>
      <c r="R390" s="56">
        <f>VLOOKUP(Q390,'Basic Moves'!B$2:H$43,3,FALSE)</f>
        <v>3</v>
      </c>
      <c r="S390" s="56">
        <f>IF(OR(VLOOKUP(Q390,'Basic Moves'!B$2:C$43,2,FALSE)=H390,VLOOKUP(Q390,'Basic Moves'!B$2:C$43,2,FALSE)=I390),1,0)</f>
        <v>1</v>
      </c>
      <c r="T390" s="56">
        <f>VLOOKUP(Q390,'Basic Moves'!B$2:H$43,5,FALSE)</f>
        <v>400</v>
      </c>
      <c r="U390" s="56">
        <f>VLOOKUP(Q390,'Basic Moves'!B$2:H$43,7,FALSE)</f>
        <v>6</v>
      </c>
      <c r="V390" s="53" t="s">
        <v>843</v>
      </c>
      <c r="W390" s="40" t="s">
        <v>330</v>
      </c>
      <c r="X390" s="56">
        <f>VLOOKUP(W390,'Charged Moves'!B$2:I$96,3,FALSE)</f>
        <v>35</v>
      </c>
      <c r="Y390" s="56">
        <f>IF(OR(VLOOKUP(W390,'Charged Moves'!B$2:C$96,2,FALSE)=H390,VLOOKUP(W390,'Charged Moves'!B$2:C$96,2,FALSE)=I390),1,0)</f>
        <v>1</v>
      </c>
      <c r="Z390" s="56">
        <f>VLOOKUP(W390,'Charged Moves'!B$2:I$96,8,FALSE)*100</f>
        <v>5</v>
      </c>
      <c r="AA390" s="56">
        <f>VLOOKUP(W390,'Charged Moves'!B$2:I$96,6,FALSE)</f>
        <v>2100</v>
      </c>
      <c r="AB390" s="56">
        <f>VLOOKUP(W390,'Charged Moves'!B$2:J$96,9,FALSE)</f>
        <v>33</v>
      </c>
      <c r="AC390" s="56" t="s">
        <v>1451</v>
      </c>
      <c r="AD390" s="56" t="s">
        <v>1452</v>
      </c>
      <c r="AE390" s="56" t="s">
        <v>1441</v>
      </c>
      <c r="AF390" t="s">
        <v>1453</v>
      </c>
      <c r="AG390" t="s">
        <v>1454</v>
      </c>
    </row>
    <row r="391" spans="1:33" ht="14.25" customHeight="1" x14ac:dyDescent="0.15">
      <c r="A391" s="30">
        <v>747</v>
      </c>
      <c r="B391" s="30">
        <v>4</v>
      </c>
      <c r="C391" s="32">
        <v>0.8681408681408681</v>
      </c>
      <c r="D391" s="30">
        <v>5</v>
      </c>
      <c r="E391" s="34">
        <v>0.49295774647887325</v>
      </c>
      <c r="F391" s="41">
        <f>VLOOKUP(G391,'Species Data'!A$2:E$152,2,FALSE)</f>
        <v>123</v>
      </c>
      <c r="G391" s="41" t="s">
        <v>195</v>
      </c>
      <c r="H391" s="787" t="s">
        <v>241</v>
      </c>
      <c r="I391" s="104" t="s">
        <v>227</v>
      </c>
      <c r="J391" s="41">
        <f>VLOOKUP(G391,'Species Data'!A$2:E$152,3,FALSE)</f>
        <v>140</v>
      </c>
      <c r="K391" s="46">
        <f>VLOOKUP(G391,'Species Data'!A$2:E$152,4,FALSE)</f>
        <v>176</v>
      </c>
      <c r="L391" s="46">
        <f>VLOOKUP(G391,'Species Data'!A$2:E$152,5,FALSE)</f>
        <v>180</v>
      </c>
      <c r="M391" s="49">
        <f t="shared" si="0"/>
        <v>25200</v>
      </c>
      <c r="N391" s="51">
        <f t="shared" si="1"/>
        <v>0</v>
      </c>
      <c r="O391" s="51">
        <f t="shared" si="2"/>
        <v>0</v>
      </c>
      <c r="P391" s="40">
        <f t="shared" si="3"/>
        <v>1746360000</v>
      </c>
      <c r="Q391" s="40" t="s">
        <v>240</v>
      </c>
      <c r="R391" s="56">
        <f>VLOOKUP(Q391,'Basic Moves'!B$2:H$43,3,FALSE)</f>
        <v>3</v>
      </c>
      <c r="S391" s="56">
        <f>IF(OR(VLOOKUP(Q391,'Basic Moves'!B$2:C$43,2,FALSE)=H391,VLOOKUP(Q391,'Basic Moves'!B$2:C$43,2,FALSE)=I391),1,0)</f>
        <v>1</v>
      </c>
      <c r="T391" s="56">
        <f>VLOOKUP(Q391,'Basic Moves'!B$2:H$43,5,FALSE)</f>
        <v>400</v>
      </c>
      <c r="U391" s="56">
        <f>VLOOKUP(Q391,'Basic Moves'!B$2:H$43,7,FALSE)</f>
        <v>6</v>
      </c>
      <c r="V391" s="53" t="s">
        <v>843</v>
      </c>
      <c r="W391" s="40" t="s">
        <v>330</v>
      </c>
      <c r="X391" s="56">
        <f>VLOOKUP(W391,'Charged Moves'!B$2:I$96,3,FALSE)</f>
        <v>35</v>
      </c>
      <c r="Y391" s="56">
        <f>IF(OR(VLOOKUP(W391,'Charged Moves'!B$2:C$96,2,FALSE)=H391,VLOOKUP(W391,'Charged Moves'!B$2:C$96,2,FALSE)=I391),1,0)</f>
        <v>1</v>
      </c>
      <c r="Z391" s="56">
        <f>VLOOKUP(W391,'Charged Moves'!B$2:I$96,8,FALSE)*100</f>
        <v>5</v>
      </c>
      <c r="AA391" s="56">
        <f>VLOOKUP(W391,'Charged Moves'!B$2:I$96,6,FALSE)</f>
        <v>2100</v>
      </c>
      <c r="AB391" s="56">
        <f>VLOOKUP(W391,'Charged Moves'!B$2:J$96,9,FALSE)</f>
        <v>33</v>
      </c>
      <c r="AC391" s="56" t="s">
        <v>1451</v>
      </c>
      <c r="AD391" s="56" t="s">
        <v>1452</v>
      </c>
      <c r="AE391" s="56" t="s">
        <v>1441</v>
      </c>
      <c r="AF391" t="s">
        <v>1453</v>
      </c>
      <c r="AG391" t="s">
        <v>1454</v>
      </c>
    </row>
    <row r="392" spans="1:33" ht="14.25" customHeight="1" x14ac:dyDescent="0.15">
      <c r="A392" s="30">
        <v>819</v>
      </c>
      <c r="B392" s="30">
        <v>5</v>
      </c>
      <c r="C392" s="32">
        <v>0.85185185185185186</v>
      </c>
      <c r="D392" s="30">
        <v>8</v>
      </c>
      <c r="E392" s="34">
        <v>0.80740740740740746</v>
      </c>
      <c r="F392" s="41">
        <f>VLOOKUP(G392,'Species Data'!A$2:E$152,2,FALSE)</f>
        <v>137</v>
      </c>
      <c r="G392" s="41" t="s">
        <v>212</v>
      </c>
      <c r="H392" s="170" t="s">
        <v>257</v>
      </c>
      <c r="I392" s="172"/>
      <c r="J392" s="41">
        <f>VLOOKUP(G392,'Species Data'!A$2:E$152,3,FALSE)</f>
        <v>130</v>
      </c>
      <c r="K392" s="46">
        <f>VLOOKUP(G392,'Species Data'!A$2:E$152,4,FALSE)</f>
        <v>156</v>
      </c>
      <c r="L392" s="46">
        <f>VLOOKUP(G392,'Species Data'!A$2:E$152,5,FALSE)</f>
        <v>158</v>
      </c>
      <c r="M392" s="49">
        <f t="shared" si="0"/>
        <v>20540</v>
      </c>
      <c r="N392" s="51">
        <f t="shared" si="1"/>
        <v>0</v>
      </c>
      <c r="O392" s="51">
        <f t="shared" si="2"/>
        <v>0</v>
      </c>
      <c r="P392" s="40">
        <f t="shared" si="3"/>
        <v>1746310800</v>
      </c>
      <c r="Q392" s="107" t="s">
        <v>94</v>
      </c>
      <c r="R392" s="56">
        <f>VLOOKUP(Q392,'Basic Moves'!B$2:H$43,3,FALSE)</f>
        <v>12</v>
      </c>
      <c r="S392" s="56">
        <f>IF(OR(VLOOKUP(Q392,'Basic Moves'!B$2:C$43,2,FALSE)=H392,VLOOKUP(Q392,'Basic Moves'!B$2:C$43,2,FALSE)=I392),1,0)</f>
        <v>0</v>
      </c>
      <c r="T392" s="56">
        <f>VLOOKUP(Q392,'Basic Moves'!B$2:H$43,5,FALSE)</f>
        <v>1050</v>
      </c>
      <c r="U392" s="56">
        <f>VLOOKUP(Q392,'Basic Moves'!B$2:H$43,7,FALSE)</f>
        <v>9</v>
      </c>
      <c r="V392" s="53" t="s">
        <v>404</v>
      </c>
      <c r="W392" s="40" t="s">
        <v>292</v>
      </c>
      <c r="X392" s="56">
        <f>VLOOKUP(W392,'Charged Moves'!B$2:I$96,3,FALSE)</f>
        <v>35</v>
      </c>
      <c r="Y392" s="56">
        <f>IF(OR(VLOOKUP(W392,'Charged Moves'!B$2:C$96,2,FALSE)=H392,VLOOKUP(W392,'Charged Moves'!B$2:C$96,2,FALSE)=I392),1,0)</f>
        <v>0</v>
      </c>
      <c r="Z392" s="56">
        <f>VLOOKUP(W392,'Charged Moves'!B$2:I$96,8,FALSE)*100</f>
        <v>5</v>
      </c>
      <c r="AA392" s="56">
        <f>VLOOKUP(W392,'Charged Moves'!B$2:I$96,6,FALSE)</f>
        <v>2500</v>
      </c>
      <c r="AB392" s="56">
        <f>VLOOKUP(W392,'Charged Moves'!B$2:J$96,9,FALSE)</f>
        <v>33</v>
      </c>
      <c r="AC392" s="56" t="s">
        <v>1455</v>
      </c>
      <c r="AD392" s="56" t="s">
        <v>1456</v>
      </c>
      <c r="AE392" s="56" t="s">
        <v>993</v>
      </c>
      <c r="AF392" t="s">
        <v>1457</v>
      </c>
      <c r="AG392" t="s">
        <v>1458</v>
      </c>
    </row>
    <row r="393" spans="1:33" ht="14.25" customHeight="1" x14ac:dyDescent="0.15">
      <c r="A393" s="30">
        <v>333</v>
      </c>
      <c r="B393" s="30">
        <v>4</v>
      </c>
      <c r="C393" s="32">
        <v>0.80698689956331882</v>
      </c>
      <c r="D393" s="30">
        <v>1</v>
      </c>
      <c r="E393" s="34">
        <v>1</v>
      </c>
      <c r="F393" s="41">
        <f>VLOOKUP(G393,'Species Data'!A$2:E$152,2,FALSE)</f>
        <v>57</v>
      </c>
      <c r="G393" s="41" t="s">
        <v>112</v>
      </c>
      <c r="H393" s="142" t="s">
        <v>247</v>
      </c>
      <c r="I393" s="788"/>
      <c r="J393" s="41">
        <f>VLOOKUP(G393,'Species Data'!A$2:E$152,3,FALSE)</f>
        <v>130</v>
      </c>
      <c r="K393" s="46">
        <f>VLOOKUP(G393,'Species Data'!A$2:E$152,4,FALSE)</f>
        <v>178</v>
      </c>
      <c r="L393" s="46">
        <f>VLOOKUP(G393,'Species Data'!A$2:E$152,5,FALSE)</f>
        <v>150</v>
      </c>
      <c r="M393" s="49">
        <f t="shared" si="0"/>
        <v>19500</v>
      </c>
      <c r="N393" s="51">
        <f t="shared" si="1"/>
        <v>0</v>
      </c>
      <c r="O393" s="51">
        <f t="shared" si="2"/>
        <v>0</v>
      </c>
      <c r="P393" s="40">
        <f t="shared" si="3"/>
        <v>1744177500</v>
      </c>
      <c r="Q393" s="40" t="s">
        <v>248</v>
      </c>
      <c r="R393" s="56">
        <f>VLOOKUP(Q393,'Basic Moves'!B$2:H$43,3,FALSE)</f>
        <v>6</v>
      </c>
      <c r="S393" s="56">
        <f>IF(OR(VLOOKUP(Q393,'Basic Moves'!B$2:C$43,2,FALSE)=H393,VLOOKUP(Q393,'Basic Moves'!B$2:C$43,2,FALSE)=I393),1,0)</f>
        <v>1</v>
      </c>
      <c r="T393" s="56">
        <f>VLOOKUP(Q393,'Basic Moves'!B$2:H$43,5,FALSE)</f>
        <v>800</v>
      </c>
      <c r="U393" s="56">
        <f>VLOOKUP(Q393,'Basic Moves'!B$2:H$43,7,FALSE)</f>
        <v>8</v>
      </c>
      <c r="V393" s="53" t="s">
        <v>843</v>
      </c>
      <c r="W393" s="40" t="s">
        <v>303</v>
      </c>
      <c r="X393" s="56">
        <f>VLOOKUP(W393,'Charged Moves'!B$2:I$96,3,FALSE)</f>
        <v>30</v>
      </c>
      <c r="Y393" s="56">
        <f>IF(OR(VLOOKUP(W393,'Charged Moves'!B$2:C$96,2,FALSE)=H393,VLOOKUP(W393,'Charged Moves'!B$2:C$96,2,FALSE)=I393),1,0)</f>
        <v>1</v>
      </c>
      <c r="Z393" s="56">
        <f>VLOOKUP(W393,'Charged Moves'!B$2:I$96,8,FALSE)*100</f>
        <v>5</v>
      </c>
      <c r="AA393" s="56">
        <f>VLOOKUP(W393,'Charged Moves'!B$2:I$96,6,FALSE)</f>
        <v>2250</v>
      </c>
      <c r="AB393" s="56">
        <f>VLOOKUP(W393,'Charged Moves'!B$2:J$96,9,FALSE)</f>
        <v>25</v>
      </c>
      <c r="AC393" s="56" t="s">
        <v>1459</v>
      </c>
      <c r="AD393" s="56" t="s">
        <v>1460</v>
      </c>
      <c r="AE393" s="56" t="s">
        <v>984</v>
      </c>
      <c r="AF393" t="s">
        <v>1285</v>
      </c>
      <c r="AG393" t="s">
        <v>539</v>
      </c>
    </row>
    <row r="394" spans="1:33" ht="14.25" customHeight="1" x14ac:dyDescent="0.15">
      <c r="A394" s="30">
        <v>817</v>
      </c>
      <c r="B394" s="30">
        <v>6</v>
      </c>
      <c r="C394" s="32">
        <v>0.84444444444444444</v>
      </c>
      <c r="D394" s="30">
        <v>9</v>
      </c>
      <c r="E394" s="34">
        <v>0.80592592592592593</v>
      </c>
      <c r="F394" s="41">
        <f>VLOOKUP(G394,'Species Data'!A$2:E$152,2,FALSE)</f>
        <v>137</v>
      </c>
      <c r="G394" s="41" t="s">
        <v>212</v>
      </c>
      <c r="H394" s="170" t="s">
        <v>257</v>
      </c>
      <c r="I394" s="172"/>
      <c r="J394" s="41">
        <f>VLOOKUP(G394,'Species Data'!A$2:E$152,3,FALSE)</f>
        <v>130</v>
      </c>
      <c r="K394" s="46">
        <f>VLOOKUP(G394,'Species Data'!A$2:E$152,4,FALSE)</f>
        <v>156</v>
      </c>
      <c r="L394" s="46">
        <f>VLOOKUP(G394,'Species Data'!A$2:E$152,5,FALSE)</f>
        <v>158</v>
      </c>
      <c r="M394" s="49">
        <f t="shared" si="0"/>
        <v>20540</v>
      </c>
      <c r="N394" s="51">
        <f t="shared" si="1"/>
        <v>0</v>
      </c>
      <c r="O394" s="51">
        <f t="shared" si="2"/>
        <v>0</v>
      </c>
      <c r="P394" s="40">
        <f t="shared" si="3"/>
        <v>1743106560</v>
      </c>
      <c r="Q394" s="107" t="s">
        <v>94</v>
      </c>
      <c r="R394" s="56">
        <f>VLOOKUP(Q394,'Basic Moves'!B$2:H$43,3,FALSE)</f>
        <v>12</v>
      </c>
      <c r="S394" s="56">
        <f>IF(OR(VLOOKUP(Q394,'Basic Moves'!B$2:C$43,2,FALSE)=H394,VLOOKUP(Q394,'Basic Moves'!B$2:C$43,2,FALSE)=I394),1,0)</f>
        <v>0</v>
      </c>
      <c r="T394" s="56">
        <f>VLOOKUP(Q394,'Basic Moves'!B$2:H$43,5,FALSE)</f>
        <v>1050</v>
      </c>
      <c r="U394" s="56">
        <f>VLOOKUP(Q394,'Basic Moves'!B$2:H$43,7,FALSE)</f>
        <v>9</v>
      </c>
      <c r="V394" s="53" t="s">
        <v>404</v>
      </c>
      <c r="W394" s="40" t="s">
        <v>288</v>
      </c>
      <c r="X394" s="56">
        <f>VLOOKUP(W394,'Charged Moves'!B$2:I$96,3,FALSE)</f>
        <v>40</v>
      </c>
      <c r="Y394" s="56">
        <f>IF(OR(VLOOKUP(W394,'Charged Moves'!B$2:C$96,2,FALSE)=H394,VLOOKUP(W394,'Charged Moves'!B$2:C$96,2,FALSE)=I394),1,0)</f>
        <v>0</v>
      </c>
      <c r="Z394" s="56">
        <f>VLOOKUP(W394,'Charged Moves'!B$2:I$96,8,FALSE)*100</f>
        <v>5</v>
      </c>
      <c r="AA394" s="56">
        <f>VLOOKUP(W394,'Charged Moves'!B$2:I$96,6,FALSE)</f>
        <v>3800</v>
      </c>
      <c r="AB394" s="56">
        <f>VLOOKUP(W394,'Charged Moves'!B$2:J$96,9,FALSE)</f>
        <v>25</v>
      </c>
      <c r="AC394" s="56" t="s">
        <v>1461</v>
      </c>
      <c r="AD394" s="56" t="s">
        <v>1462</v>
      </c>
      <c r="AE394" s="56" t="s">
        <v>1463</v>
      </c>
      <c r="AF394" t="s">
        <v>1464</v>
      </c>
      <c r="AG394" t="s">
        <v>1465</v>
      </c>
    </row>
    <row r="395" spans="1:33" ht="14.25" customHeight="1" x14ac:dyDescent="0.15">
      <c r="A395" s="30">
        <v>11</v>
      </c>
      <c r="B395" s="30">
        <v>1</v>
      </c>
      <c r="C395" s="32">
        <v>1</v>
      </c>
      <c r="D395" s="30">
        <v>4</v>
      </c>
      <c r="E395" s="34">
        <v>0.74173228346456688</v>
      </c>
      <c r="F395" s="41">
        <f>VLOOKUP(G395,'Species Data'!A$2:E$152,2,FALSE)</f>
        <v>2</v>
      </c>
      <c r="G395" s="41" t="s">
        <v>34</v>
      </c>
      <c r="H395" s="252" t="s">
        <v>253</v>
      </c>
      <c r="I395" s="362" t="s">
        <v>262</v>
      </c>
      <c r="J395" s="41">
        <f>VLOOKUP(G395,'Species Data'!A$2:E$152,3,FALSE)</f>
        <v>120</v>
      </c>
      <c r="K395" s="46">
        <f>VLOOKUP(G395,'Species Data'!A$2:E$152,4,FALSE)</f>
        <v>156</v>
      </c>
      <c r="L395" s="46">
        <f>VLOOKUP(G395,'Species Data'!A$2:E$152,5,FALSE)</f>
        <v>158</v>
      </c>
      <c r="M395" s="49">
        <f t="shared" si="0"/>
        <v>18960</v>
      </c>
      <c r="N395" s="51">
        <f t="shared" si="1"/>
        <v>0</v>
      </c>
      <c r="O395" s="51">
        <f t="shared" si="2"/>
        <v>0</v>
      </c>
      <c r="P395" s="40">
        <f t="shared" si="3"/>
        <v>1741381200</v>
      </c>
      <c r="Q395" s="40" t="s">
        <v>169</v>
      </c>
      <c r="R395" s="56">
        <f>VLOOKUP(Q395,'Basic Moves'!B$2:H$43,3,FALSE)</f>
        <v>7</v>
      </c>
      <c r="S395" s="56">
        <f>IF(OR(VLOOKUP(Q395,'Basic Moves'!B$2:C$43,2,FALSE)=H395,VLOOKUP(Q395,'Basic Moves'!B$2:C$43,2,FALSE)=I395),1,0)</f>
        <v>1</v>
      </c>
      <c r="T395" s="56">
        <f>VLOOKUP(Q395,'Basic Moves'!B$2:H$43,5,FALSE)</f>
        <v>650</v>
      </c>
      <c r="U395" s="56">
        <f>VLOOKUP(Q395,'Basic Moves'!B$2:H$43,7,FALSE)</f>
        <v>7</v>
      </c>
      <c r="V395" s="53" t="s">
        <v>704</v>
      </c>
      <c r="W395" s="40" t="s">
        <v>96</v>
      </c>
      <c r="X395" s="56">
        <f>VLOOKUP(W395,'Charged Moves'!B$2:I$96,3,FALSE)</f>
        <v>120</v>
      </c>
      <c r="Y395" s="56">
        <f>IF(OR(VLOOKUP(W395,'Charged Moves'!B$2:C$96,2,FALSE)=H395,VLOOKUP(W395,'Charged Moves'!B$2:C$96,2,FALSE)=I395),1,0)</f>
        <v>1</v>
      </c>
      <c r="Z395" s="56">
        <f>VLOOKUP(W395,'Charged Moves'!B$2:I$96,8,FALSE)*100</f>
        <v>5</v>
      </c>
      <c r="AA395" s="56">
        <f>VLOOKUP(W395,'Charged Moves'!B$2:I$96,6,FALSE)</f>
        <v>4900</v>
      </c>
      <c r="AB395" s="56">
        <f>VLOOKUP(W395,'Charged Moves'!B$2:J$96,9,FALSE)</f>
        <v>100</v>
      </c>
      <c r="AC395" s="56" t="s">
        <v>745</v>
      </c>
      <c r="AD395" s="56" t="s">
        <v>746</v>
      </c>
      <c r="AE395" s="56" t="s">
        <v>747</v>
      </c>
      <c r="AF395" t="s">
        <v>748</v>
      </c>
      <c r="AG395" t="s">
        <v>749</v>
      </c>
    </row>
    <row r="396" spans="1:33" ht="14.25" customHeight="1" x14ac:dyDescent="0.15">
      <c r="A396" s="30">
        <v>608</v>
      </c>
      <c r="B396" s="30">
        <v>1</v>
      </c>
      <c r="C396" s="32">
        <v>1</v>
      </c>
      <c r="D396" s="30">
        <v>5</v>
      </c>
      <c r="E396" s="34">
        <v>0.8311493822538375</v>
      </c>
      <c r="F396" s="41">
        <f>VLOOKUP(G396,'Species Data'!A$2:E$152,2,FALSE)</f>
        <v>101</v>
      </c>
      <c r="G396" s="41" t="s">
        <v>172</v>
      </c>
      <c r="H396" s="558" t="s">
        <v>245</v>
      </c>
      <c r="I396" s="799"/>
      <c r="J396" s="41">
        <f>VLOOKUP(G396,'Species Data'!A$2:E$152,3,FALSE)</f>
        <v>120</v>
      </c>
      <c r="K396" s="46">
        <f>VLOOKUP(G396,'Species Data'!A$2:E$152,4,FALSE)</f>
        <v>150</v>
      </c>
      <c r="L396" s="46">
        <f>VLOOKUP(G396,'Species Data'!A$2:E$152,5,FALSE)</f>
        <v>174</v>
      </c>
      <c r="M396" s="49">
        <f t="shared" si="0"/>
        <v>20880</v>
      </c>
      <c r="N396" s="51">
        <f t="shared" si="1"/>
        <v>0</v>
      </c>
      <c r="O396" s="51">
        <f t="shared" si="2"/>
        <v>0</v>
      </c>
      <c r="P396" s="40">
        <f t="shared" si="3"/>
        <v>1738260000</v>
      </c>
      <c r="Q396" s="40" t="s">
        <v>235</v>
      </c>
      <c r="R396" s="56">
        <f>VLOOKUP(Q396,'Basic Moves'!B$2:H$43,3,FALSE)</f>
        <v>7</v>
      </c>
      <c r="S396" s="56">
        <f>IF(OR(VLOOKUP(Q396,'Basic Moves'!B$2:C$43,2,FALSE)=H396,VLOOKUP(Q396,'Basic Moves'!B$2:C$43,2,FALSE)=I396),1,0)</f>
        <v>1</v>
      </c>
      <c r="T396" s="56">
        <f>VLOOKUP(Q396,'Basic Moves'!B$2:H$43,5,FALSE)</f>
        <v>700</v>
      </c>
      <c r="U396" s="56">
        <f>VLOOKUP(Q396,'Basic Moves'!B$2:H$43,7,FALSE)</f>
        <v>8</v>
      </c>
      <c r="V396" s="53" t="s">
        <v>1161</v>
      </c>
      <c r="W396" s="40" t="s">
        <v>182</v>
      </c>
      <c r="X396" s="56">
        <f>VLOOKUP(W396,'Charged Moves'!B$2:I$96,3,FALSE)</f>
        <v>55</v>
      </c>
      <c r="Y396" s="56">
        <f>IF(OR(VLOOKUP(W396,'Charged Moves'!B$2:C$96,2,FALSE)=H396,VLOOKUP(W396,'Charged Moves'!B$2:C$96,2,FALSE)=I396),1,0)</f>
        <v>1</v>
      </c>
      <c r="Z396" s="56">
        <f>VLOOKUP(W396,'Charged Moves'!B$2:I$96,8,FALSE)*100</f>
        <v>5</v>
      </c>
      <c r="AA396" s="56">
        <f>VLOOKUP(W396,'Charged Moves'!B$2:I$96,6,FALSE)</f>
        <v>2700</v>
      </c>
      <c r="AB396" s="56">
        <f>VLOOKUP(W396,'Charged Moves'!B$2:J$96,9,FALSE)</f>
        <v>50</v>
      </c>
      <c r="AC396" s="56" t="s">
        <v>1466</v>
      </c>
      <c r="AD396" s="56" t="s">
        <v>1467</v>
      </c>
      <c r="AE396" s="56" t="s">
        <v>1468</v>
      </c>
      <c r="AF396" t="s">
        <v>1469</v>
      </c>
      <c r="AG396" t="s">
        <v>990</v>
      </c>
    </row>
    <row r="397" spans="1:33" ht="14.25" customHeight="1" x14ac:dyDescent="0.15">
      <c r="A397" s="30">
        <v>265</v>
      </c>
      <c r="B397" s="30">
        <v>1</v>
      </c>
      <c r="C397" s="32">
        <v>1</v>
      </c>
      <c r="D397" s="30">
        <v>1</v>
      </c>
      <c r="E397" s="34">
        <v>1</v>
      </c>
      <c r="F397" s="41">
        <f>VLOOKUP(G397,'Species Data'!A$2:E$152,2,FALSE)</f>
        <v>47</v>
      </c>
      <c r="G397" s="41" t="s">
        <v>98</v>
      </c>
      <c r="H397" s="787" t="s">
        <v>241</v>
      </c>
      <c r="I397" s="252" t="s">
        <v>253</v>
      </c>
      <c r="J397" s="41">
        <f>VLOOKUP(G397,'Species Data'!A$2:E$152,3,FALSE)</f>
        <v>120</v>
      </c>
      <c r="K397" s="46">
        <f>VLOOKUP(G397,'Species Data'!A$2:E$152,4,FALSE)</f>
        <v>162</v>
      </c>
      <c r="L397" s="46">
        <f>VLOOKUP(G397,'Species Data'!A$2:E$152,5,FALSE)</f>
        <v>170</v>
      </c>
      <c r="M397" s="49">
        <f t="shared" si="0"/>
        <v>20400</v>
      </c>
      <c r="N397" s="51">
        <f t="shared" si="1"/>
        <v>0</v>
      </c>
      <c r="O397" s="51">
        <f t="shared" si="2"/>
        <v>0</v>
      </c>
      <c r="P397" s="40">
        <f t="shared" si="3"/>
        <v>1735020000</v>
      </c>
      <c r="Q397" s="40" t="s">
        <v>242</v>
      </c>
      <c r="R397" s="56">
        <f>VLOOKUP(Q397,'Basic Moves'!B$2:H$43,3,FALSE)</f>
        <v>5</v>
      </c>
      <c r="S397" s="56">
        <f>IF(OR(VLOOKUP(Q397,'Basic Moves'!B$2:C$43,2,FALSE)=H397,VLOOKUP(Q397,'Basic Moves'!B$2:C$43,2,FALSE)=I397),1,0)</f>
        <v>1</v>
      </c>
      <c r="T397" s="56">
        <f>VLOOKUP(Q397,'Basic Moves'!B$2:H$43,5,FALSE)</f>
        <v>450</v>
      </c>
      <c r="U397" s="56">
        <f>VLOOKUP(Q397,'Basic Moves'!B$2:H$43,7,FALSE)</f>
        <v>7</v>
      </c>
      <c r="V397" s="53" t="s">
        <v>427</v>
      </c>
      <c r="W397" s="40" t="s">
        <v>96</v>
      </c>
      <c r="X397" s="56">
        <f>VLOOKUP(W397,'Charged Moves'!B$2:I$96,3,FALSE)</f>
        <v>120</v>
      </c>
      <c r="Y397" s="56">
        <f>IF(OR(VLOOKUP(W397,'Charged Moves'!B$2:C$96,2,FALSE)=H397,VLOOKUP(W397,'Charged Moves'!B$2:C$96,2,FALSE)=I397),1,0)</f>
        <v>1</v>
      </c>
      <c r="Z397" s="56">
        <f>VLOOKUP(W397,'Charged Moves'!B$2:I$96,8,FALSE)*100</f>
        <v>5</v>
      </c>
      <c r="AA397" s="56">
        <f>VLOOKUP(W397,'Charged Moves'!B$2:I$96,6,FALSE)</f>
        <v>4900</v>
      </c>
      <c r="AB397" s="56">
        <f>VLOOKUP(W397,'Charged Moves'!B$2:J$96,9,FALSE)</f>
        <v>100</v>
      </c>
      <c r="AC397" s="56" t="s">
        <v>1470</v>
      </c>
      <c r="AD397" s="56" t="s">
        <v>1471</v>
      </c>
      <c r="AE397" s="56" t="s">
        <v>1472</v>
      </c>
      <c r="AF397" t="s">
        <v>1473</v>
      </c>
      <c r="AG397" t="s">
        <v>1474</v>
      </c>
    </row>
    <row r="398" spans="1:33" ht="14.25" customHeight="1" x14ac:dyDescent="0.15">
      <c r="A398" s="30">
        <v>390</v>
      </c>
      <c r="B398" s="30">
        <v>4</v>
      </c>
      <c r="C398" s="32">
        <v>0.87510917030567681</v>
      </c>
      <c r="D398" s="30">
        <v>1</v>
      </c>
      <c r="E398" s="34">
        <v>1</v>
      </c>
      <c r="F398" s="41">
        <f>VLOOKUP(G398,'Species Data'!A$2:E$152,2,FALSE)</f>
        <v>67</v>
      </c>
      <c r="G398" s="41" t="s">
        <v>123</v>
      </c>
      <c r="H398" s="142" t="s">
        <v>247</v>
      </c>
      <c r="I398" s="788"/>
      <c r="J398" s="41">
        <f>VLOOKUP(G398,'Species Data'!A$2:E$152,3,FALSE)</f>
        <v>160</v>
      </c>
      <c r="K398" s="46">
        <f>VLOOKUP(G398,'Species Data'!A$2:E$152,4,FALSE)</f>
        <v>154</v>
      </c>
      <c r="L398" s="46">
        <f>VLOOKUP(G398,'Species Data'!A$2:E$152,5,FALSE)</f>
        <v>144</v>
      </c>
      <c r="M398" s="49">
        <f t="shared" si="0"/>
        <v>23040</v>
      </c>
      <c r="N398" s="51">
        <f t="shared" si="1"/>
        <v>0</v>
      </c>
      <c r="O398" s="51">
        <f t="shared" si="2"/>
        <v>0</v>
      </c>
      <c r="P398" s="40">
        <f t="shared" si="3"/>
        <v>1729728000</v>
      </c>
      <c r="Q398" s="40" t="s">
        <v>248</v>
      </c>
      <c r="R398" s="56">
        <f>VLOOKUP(Q398,'Basic Moves'!B$2:H$43,3,FALSE)</f>
        <v>6</v>
      </c>
      <c r="S398" s="56">
        <f>IF(OR(VLOOKUP(Q398,'Basic Moves'!B$2:C$43,2,FALSE)=H398,VLOOKUP(Q398,'Basic Moves'!B$2:C$43,2,FALSE)=I398),1,0)</f>
        <v>1</v>
      </c>
      <c r="T398" s="56">
        <f>VLOOKUP(Q398,'Basic Moves'!B$2:H$43,5,FALSE)</f>
        <v>800</v>
      </c>
      <c r="U398" s="56">
        <f>VLOOKUP(Q398,'Basic Moves'!B$2:H$43,7,FALSE)</f>
        <v>8</v>
      </c>
      <c r="V398" s="53" t="s">
        <v>843</v>
      </c>
      <c r="W398" s="40" t="s">
        <v>342</v>
      </c>
      <c r="X398" s="56">
        <f>VLOOKUP(W398,'Charged Moves'!B$2:I$96,3,FALSE)</f>
        <v>30</v>
      </c>
      <c r="Y398" s="56">
        <f>IF(OR(VLOOKUP(W398,'Charged Moves'!B$2:C$96,2,FALSE)=H398,VLOOKUP(W398,'Charged Moves'!B$2:C$96,2,FALSE)=I398),1,0)</f>
        <v>1</v>
      </c>
      <c r="Z398" s="56">
        <f>VLOOKUP(W398,'Charged Moves'!B$2:I$96,8,FALSE)*100</f>
        <v>25</v>
      </c>
      <c r="AA398" s="56">
        <f>VLOOKUP(W398,'Charged Moves'!B$2:I$96,6,FALSE)</f>
        <v>1600</v>
      </c>
      <c r="AB398" s="56">
        <f>VLOOKUP(W398,'Charged Moves'!B$2:J$96,9,FALSE)</f>
        <v>33</v>
      </c>
      <c r="AC398" s="56" t="s">
        <v>903</v>
      </c>
      <c r="AD398" s="56" t="s">
        <v>1413</v>
      </c>
      <c r="AE398" s="56" t="s">
        <v>1058</v>
      </c>
      <c r="AF398" t="s">
        <v>1475</v>
      </c>
      <c r="AG398" t="s">
        <v>674</v>
      </c>
    </row>
    <row r="399" spans="1:33" ht="14.25" customHeight="1" x14ac:dyDescent="0.15">
      <c r="A399" s="30">
        <v>763</v>
      </c>
      <c r="B399" s="30">
        <v>3</v>
      </c>
      <c r="C399" s="32">
        <v>0.91200000000000003</v>
      </c>
      <c r="D399" s="30">
        <v>6</v>
      </c>
      <c r="E399" s="34">
        <v>0.77241379310344827</v>
      </c>
      <c r="F399" s="41">
        <f>VLOOKUP(G399,'Species Data'!A$2:E$152,2,FALSE)</f>
        <v>125</v>
      </c>
      <c r="G399" s="41" t="s">
        <v>197</v>
      </c>
      <c r="H399" s="558" t="s">
        <v>245</v>
      </c>
      <c r="I399" s="799"/>
      <c r="J399" s="41">
        <f>VLOOKUP(G399,'Species Data'!A$2:E$152,3,FALSE)</f>
        <v>130</v>
      </c>
      <c r="K399" s="46">
        <f>VLOOKUP(G399,'Species Data'!A$2:E$152,4,FALSE)</f>
        <v>198</v>
      </c>
      <c r="L399" s="46">
        <f>VLOOKUP(G399,'Species Data'!A$2:E$152,5,FALSE)</f>
        <v>160</v>
      </c>
      <c r="M399" s="49">
        <f t="shared" si="0"/>
        <v>20800</v>
      </c>
      <c r="N399" s="51">
        <f t="shared" si="1"/>
        <v>0</v>
      </c>
      <c r="O399" s="51">
        <f t="shared" si="2"/>
        <v>0</v>
      </c>
      <c r="P399" s="40">
        <f t="shared" si="3"/>
        <v>1729728000</v>
      </c>
      <c r="Q399" s="40" t="s">
        <v>246</v>
      </c>
      <c r="R399" s="56">
        <f>VLOOKUP(Q399,'Basic Moves'!B$2:H$43,3,FALSE)</f>
        <v>5</v>
      </c>
      <c r="S399" s="56">
        <f>IF(OR(VLOOKUP(Q399,'Basic Moves'!B$2:C$43,2,FALSE)=H399,VLOOKUP(Q399,'Basic Moves'!B$2:C$43,2,FALSE)=I399),1,0)</f>
        <v>0</v>
      </c>
      <c r="T399" s="56">
        <f>VLOOKUP(Q399,'Basic Moves'!B$2:H$43,5,FALSE)</f>
        <v>600</v>
      </c>
      <c r="U399" s="56">
        <f>VLOOKUP(Q399,'Basic Moves'!B$2:H$43,7,FALSE)</f>
        <v>7</v>
      </c>
      <c r="V399" s="53" t="s">
        <v>846</v>
      </c>
      <c r="W399" s="40" t="s">
        <v>154</v>
      </c>
      <c r="X399" s="56">
        <f>VLOOKUP(W399,'Charged Moves'!B$2:I$96,3,FALSE)</f>
        <v>100</v>
      </c>
      <c r="Y399" s="56">
        <f>IF(OR(VLOOKUP(W399,'Charged Moves'!B$2:C$96,2,FALSE)=H399,VLOOKUP(W399,'Charged Moves'!B$2:C$96,2,FALSE)=I399),1,0)</f>
        <v>1</v>
      </c>
      <c r="Z399" s="56">
        <f>VLOOKUP(W399,'Charged Moves'!B$2:I$96,8,FALSE)*100</f>
        <v>5</v>
      </c>
      <c r="AA399" s="56">
        <f>VLOOKUP(W399,'Charged Moves'!B$2:I$96,6,FALSE)</f>
        <v>4300</v>
      </c>
      <c r="AB399" s="56">
        <f>VLOOKUP(W399,'Charged Moves'!B$2:J$96,9,FALSE)</f>
        <v>100</v>
      </c>
      <c r="AC399" s="56" t="s">
        <v>1171</v>
      </c>
      <c r="AD399" s="56" t="s">
        <v>1476</v>
      </c>
      <c r="AE399" s="56" t="s">
        <v>483</v>
      </c>
      <c r="AF399" t="s">
        <v>1477</v>
      </c>
      <c r="AG399" t="s">
        <v>1371</v>
      </c>
    </row>
    <row r="400" spans="1:33" ht="14.25" customHeight="1" x14ac:dyDescent="0.15">
      <c r="A400" s="30">
        <v>468</v>
      </c>
      <c r="B400" s="30">
        <v>5</v>
      </c>
      <c r="C400" s="32">
        <v>0.77903682719546741</v>
      </c>
      <c r="D400" s="30">
        <v>2</v>
      </c>
      <c r="E400" s="34">
        <v>0.96212121212121215</v>
      </c>
      <c r="F400" s="41">
        <f>VLOOKUP(G400,'Species Data'!A$2:E$152,2,FALSE)</f>
        <v>79</v>
      </c>
      <c r="G400" s="41" t="s">
        <v>136</v>
      </c>
      <c r="H400" s="91" t="s">
        <v>210</v>
      </c>
      <c r="I400" s="42" t="s">
        <v>56</v>
      </c>
      <c r="J400" s="41">
        <f>VLOOKUP(G400,'Species Data'!A$2:E$152,3,FALSE)</f>
        <v>180</v>
      </c>
      <c r="K400" s="46">
        <f>VLOOKUP(G400,'Species Data'!A$2:E$152,4,FALSE)</f>
        <v>110</v>
      </c>
      <c r="L400" s="46">
        <f>VLOOKUP(G400,'Species Data'!A$2:E$152,5,FALSE)</f>
        <v>110</v>
      </c>
      <c r="M400" s="49">
        <f t="shared" si="0"/>
        <v>19800</v>
      </c>
      <c r="N400" s="51">
        <f t="shared" si="1"/>
        <v>0</v>
      </c>
      <c r="O400" s="51">
        <f t="shared" si="2"/>
        <v>0</v>
      </c>
      <c r="P400" s="40">
        <f t="shared" si="3"/>
        <v>1728787500</v>
      </c>
      <c r="Q400" s="40" t="s">
        <v>62</v>
      </c>
      <c r="R400" s="56">
        <f>VLOOKUP(Q400,'Basic Moves'!B$2:H$43,3,FALSE)</f>
        <v>15</v>
      </c>
      <c r="S400" s="56">
        <f>IF(OR(VLOOKUP(Q400,'Basic Moves'!B$2:C$43,2,FALSE)=H400,VLOOKUP(Q400,'Basic Moves'!B$2:C$43,2,FALSE)=I400),1,0)</f>
        <v>1</v>
      </c>
      <c r="T400" s="56">
        <f>VLOOKUP(Q400,'Basic Moves'!B$2:H$43,5,FALSE)</f>
        <v>1510</v>
      </c>
      <c r="U400" s="56">
        <f>VLOOKUP(Q400,'Basic Moves'!B$2:H$43,7,FALSE)</f>
        <v>14</v>
      </c>
      <c r="V400" s="53" t="s">
        <v>354</v>
      </c>
      <c r="W400" s="40" t="s">
        <v>306</v>
      </c>
      <c r="X400" s="56">
        <f>VLOOKUP(W400,'Charged Moves'!B$2:I$96,3,FALSE)</f>
        <v>40</v>
      </c>
      <c r="Y400" s="56">
        <f>IF(OR(VLOOKUP(W400,'Charged Moves'!B$2:C$96,2,FALSE)=H400,VLOOKUP(W400,'Charged Moves'!B$2:C$96,2,FALSE)=I400),1,0)</f>
        <v>1</v>
      </c>
      <c r="Z400" s="56">
        <f>VLOOKUP(W400,'Charged Moves'!B$2:I$96,8,FALSE)*100</f>
        <v>5</v>
      </c>
      <c r="AA400" s="56">
        <f>VLOOKUP(W400,'Charged Moves'!B$2:I$96,6,FALSE)</f>
        <v>2700</v>
      </c>
      <c r="AB400" s="56">
        <f>VLOOKUP(W400,'Charged Moves'!B$2:J$96,9,FALSE)</f>
        <v>33</v>
      </c>
      <c r="AC400" s="56" t="s">
        <v>450</v>
      </c>
      <c r="AD400" s="56" t="s">
        <v>621</v>
      </c>
      <c r="AE400" s="56" t="s">
        <v>622</v>
      </c>
      <c r="AF400" t="s">
        <v>623</v>
      </c>
      <c r="AG400" t="s">
        <v>454</v>
      </c>
    </row>
    <row r="401" spans="1:33" ht="14.25" customHeight="1" x14ac:dyDescent="0.15">
      <c r="A401" s="30">
        <v>650</v>
      </c>
      <c r="B401" s="30">
        <v>1</v>
      </c>
      <c r="C401" s="32">
        <v>1</v>
      </c>
      <c r="D401" s="30">
        <v>4</v>
      </c>
      <c r="E401" s="34">
        <v>0.73302469135802473</v>
      </c>
      <c r="F401" s="41">
        <f>VLOOKUP(G401,'Species Data'!A$2:E$152,2,FALSE)</f>
        <v>108</v>
      </c>
      <c r="G401" s="41" t="s">
        <v>179</v>
      </c>
      <c r="H401" s="170" t="s">
        <v>257</v>
      </c>
      <c r="I401" s="172"/>
      <c r="J401" s="41">
        <f>VLOOKUP(G401,'Species Data'!A$2:E$152,3,FALSE)</f>
        <v>180</v>
      </c>
      <c r="K401" s="46">
        <f>VLOOKUP(G401,'Species Data'!A$2:E$152,4,FALSE)</f>
        <v>126</v>
      </c>
      <c r="L401" s="46">
        <f>VLOOKUP(G401,'Species Data'!A$2:E$152,5,FALSE)</f>
        <v>160</v>
      </c>
      <c r="M401" s="49">
        <f t="shared" si="0"/>
        <v>28800</v>
      </c>
      <c r="N401" s="51">
        <f t="shared" si="1"/>
        <v>0</v>
      </c>
      <c r="O401" s="51">
        <f t="shared" si="2"/>
        <v>0</v>
      </c>
      <c r="P401" s="40">
        <f t="shared" si="3"/>
        <v>1723680000</v>
      </c>
      <c r="Q401" s="40" t="s">
        <v>251</v>
      </c>
      <c r="R401" s="56">
        <f>VLOOKUP(Q401,'Basic Moves'!B$2:H$43,3,FALSE)</f>
        <v>5</v>
      </c>
      <c r="S401" s="56">
        <f>IF(OR(VLOOKUP(Q401,'Basic Moves'!B$2:C$43,2,FALSE)=H401,VLOOKUP(Q401,'Basic Moves'!B$2:C$43,2,FALSE)=I401),1,0)</f>
        <v>0</v>
      </c>
      <c r="T401" s="56">
        <f>VLOOKUP(Q401,'Basic Moves'!B$2:H$43,5,FALSE)</f>
        <v>500</v>
      </c>
      <c r="U401" s="56">
        <f>VLOOKUP(Q401,'Basic Moves'!B$2:H$43,7,FALSE)</f>
        <v>6</v>
      </c>
      <c r="V401" s="53" t="s">
        <v>526</v>
      </c>
      <c r="W401" s="40" t="s">
        <v>54</v>
      </c>
      <c r="X401" s="56">
        <f>VLOOKUP(W401,'Charged Moves'!B$2:I$96,3,FALSE)</f>
        <v>120</v>
      </c>
      <c r="Y401" s="56">
        <f>IF(OR(VLOOKUP(W401,'Charged Moves'!B$2:C$96,2,FALSE)=H401,VLOOKUP(W401,'Charged Moves'!B$2:C$96,2,FALSE)=I401),1,0)</f>
        <v>1</v>
      </c>
      <c r="Z401" s="56">
        <f>VLOOKUP(W401,'Charged Moves'!B$2:I$96,8,FALSE)*100</f>
        <v>5</v>
      </c>
      <c r="AA401" s="56">
        <f>VLOOKUP(W401,'Charged Moves'!B$2:I$96,6,FALSE)</f>
        <v>5000</v>
      </c>
      <c r="AB401" s="56">
        <f>VLOOKUP(W401,'Charged Moves'!B$2:J$96,9,FALSE)</f>
        <v>100</v>
      </c>
      <c r="AC401" s="56" t="s">
        <v>527</v>
      </c>
      <c r="AD401" s="56" t="s">
        <v>528</v>
      </c>
      <c r="AE401" s="56" t="s">
        <v>529</v>
      </c>
      <c r="AF401" t="s">
        <v>530</v>
      </c>
      <c r="AG401" t="s">
        <v>531</v>
      </c>
    </row>
    <row r="402" spans="1:33" ht="14.25" customHeight="1" x14ac:dyDescent="0.15">
      <c r="A402" s="30">
        <v>25</v>
      </c>
      <c r="B402" s="30">
        <v>4</v>
      </c>
      <c r="C402" s="32">
        <v>0.84305074062401508</v>
      </c>
      <c r="D402" s="30">
        <v>2</v>
      </c>
      <c r="E402" s="34">
        <v>0.97247706422018354</v>
      </c>
      <c r="F402" s="41">
        <f>VLOOKUP(G402,'Species Data'!A$2:E$152,2,FALSE)</f>
        <v>5</v>
      </c>
      <c r="G402" s="41" t="s">
        <v>38</v>
      </c>
      <c r="H402" s="263" t="s">
        <v>249</v>
      </c>
      <c r="I402" s="452"/>
      <c r="J402" s="41">
        <f>VLOOKUP(G402,'Species Data'!A$2:E$152,3,FALSE)</f>
        <v>116</v>
      </c>
      <c r="K402" s="46">
        <f>VLOOKUP(G402,'Species Data'!A$2:E$152,4,FALSE)</f>
        <v>160</v>
      </c>
      <c r="L402" s="46">
        <f>VLOOKUP(G402,'Species Data'!A$2:E$152,5,FALSE)</f>
        <v>140</v>
      </c>
      <c r="M402" s="49">
        <f t="shared" si="0"/>
        <v>16240</v>
      </c>
      <c r="N402" s="51">
        <f t="shared" si="1"/>
        <v>0</v>
      </c>
      <c r="O402" s="51">
        <f t="shared" si="2"/>
        <v>0</v>
      </c>
      <c r="P402" s="40">
        <f t="shared" si="3"/>
        <v>1721440000</v>
      </c>
      <c r="Q402" s="40" t="s">
        <v>108</v>
      </c>
      <c r="R402" s="56">
        <f>VLOOKUP(Q402,'Basic Moves'!B$2:H$43,3,FALSE)</f>
        <v>10</v>
      </c>
      <c r="S402" s="56">
        <f>IF(OR(VLOOKUP(Q402,'Basic Moves'!B$2:C$43,2,FALSE)=H402,VLOOKUP(Q402,'Basic Moves'!B$2:C$43,2,FALSE)=I402),1,0)</f>
        <v>1</v>
      </c>
      <c r="T402" s="56">
        <f>VLOOKUP(Q402,'Basic Moves'!B$2:H$43,5,FALSE)</f>
        <v>1050</v>
      </c>
      <c r="U402" s="56">
        <f>VLOOKUP(Q402,'Basic Moves'!B$2:H$43,7,FALSE)</f>
        <v>10</v>
      </c>
      <c r="V402" s="53" t="s">
        <v>445</v>
      </c>
      <c r="W402" s="40" t="s">
        <v>339</v>
      </c>
      <c r="X402" s="56">
        <f>VLOOKUP(W402,'Charged Moves'!B$2:I$96,3,FALSE)</f>
        <v>40</v>
      </c>
      <c r="Y402" s="56">
        <f>IF(OR(VLOOKUP(W402,'Charged Moves'!B$2:C$96,2,FALSE)=H402,VLOOKUP(W402,'Charged Moves'!B$2:C$96,2,FALSE)=I402),1,0)</f>
        <v>1</v>
      </c>
      <c r="Z402" s="56">
        <f>VLOOKUP(W402,'Charged Moves'!B$2:I$96,8,FALSE)*100</f>
        <v>5</v>
      </c>
      <c r="AA402" s="56">
        <f>VLOOKUP(W402,'Charged Moves'!B$2:I$96,6,FALSE)</f>
        <v>2800</v>
      </c>
      <c r="AB402" s="56">
        <f>VLOOKUP(W402,'Charged Moves'!B$2:J$96,9,FALSE)</f>
        <v>33</v>
      </c>
      <c r="AC402" s="56" t="s">
        <v>943</v>
      </c>
      <c r="AD402" s="56" t="s">
        <v>944</v>
      </c>
      <c r="AE402" s="56" t="s">
        <v>945</v>
      </c>
      <c r="AF402" t="s">
        <v>946</v>
      </c>
      <c r="AG402" t="s">
        <v>714</v>
      </c>
    </row>
    <row r="403" spans="1:33" ht="14.25" customHeight="1" x14ac:dyDescent="0.15">
      <c r="A403" s="30">
        <v>441</v>
      </c>
      <c r="B403" s="30">
        <v>2</v>
      </c>
      <c r="C403" s="32">
        <v>0.95473833097595473</v>
      </c>
      <c r="D403" s="30">
        <v>5</v>
      </c>
      <c r="E403" s="34">
        <v>0.8188405797101449</v>
      </c>
      <c r="F403" s="41">
        <f>VLOOKUP(G403,'Species Data'!A$2:E$152,2,FALSE)</f>
        <v>75</v>
      </c>
      <c r="G403" s="41" t="s">
        <v>131</v>
      </c>
      <c r="H403" s="662" t="s">
        <v>264</v>
      </c>
      <c r="I403" s="610" t="s">
        <v>255</v>
      </c>
      <c r="J403" s="41">
        <f>VLOOKUP(G403,'Species Data'!A$2:E$152,3,FALSE)</f>
        <v>110</v>
      </c>
      <c r="K403" s="46">
        <f>VLOOKUP(G403,'Species Data'!A$2:E$152,4,FALSE)</f>
        <v>142</v>
      </c>
      <c r="L403" s="46">
        <f>VLOOKUP(G403,'Species Data'!A$2:E$152,5,FALSE)</f>
        <v>156</v>
      </c>
      <c r="M403" s="49">
        <f t="shared" si="0"/>
        <v>17160</v>
      </c>
      <c r="N403" s="51">
        <f t="shared" si="1"/>
        <v>0</v>
      </c>
      <c r="O403" s="51">
        <f t="shared" si="2"/>
        <v>0</v>
      </c>
      <c r="P403" s="40">
        <f t="shared" si="3"/>
        <v>1720933500</v>
      </c>
      <c r="Q403" s="107" t="s">
        <v>270</v>
      </c>
      <c r="R403" s="56">
        <f>VLOOKUP(Q403,'Basic Moves'!B$2:H$43,3,FALSE)</f>
        <v>15</v>
      </c>
      <c r="S403" s="56">
        <f>IF(OR(VLOOKUP(Q403,'Basic Moves'!B$2:C$43,2,FALSE)=H403,VLOOKUP(Q403,'Basic Moves'!B$2:C$43,2,FALSE)=I403),1,0)</f>
        <v>1</v>
      </c>
      <c r="T403" s="56">
        <f>VLOOKUP(Q403,'Basic Moves'!B$2:H$43,5,FALSE)</f>
        <v>1350</v>
      </c>
      <c r="U403" s="56">
        <f>VLOOKUP(Q403,'Basic Moves'!B$2:H$43,7,FALSE)</f>
        <v>12</v>
      </c>
      <c r="V403" s="53" t="s">
        <v>427</v>
      </c>
      <c r="W403" s="40" t="s">
        <v>289</v>
      </c>
      <c r="X403" s="56">
        <f>VLOOKUP(W403,'Charged Moves'!B$2:I$96,3,FALSE)</f>
        <v>80</v>
      </c>
      <c r="Y403" s="56">
        <f>IF(OR(VLOOKUP(W403,'Charged Moves'!B$2:C$96,2,FALSE)=H403,VLOOKUP(W403,'Charged Moves'!B$2:C$96,2,FALSE)=I403),1,0)</f>
        <v>1</v>
      </c>
      <c r="Z403" s="56">
        <f>VLOOKUP(W403,'Charged Moves'!B$2:I$96,8,FALSE)*100</f>
        <v>50</v>
      </c>
      <c r="AA403" s="56">
        <f>VLOOKUP(W403,'Charged Moves'!B$2:I$96,6,FALSE)</f>
        <v>3100</v>
      </c>
      <c r="AB403" s="56">
        <f>VLOOKUP(W403,'Charged Moves'!B$2:J$96,9,FALSE)</f>
        <v>100</v>
      </c>
      <c r="AC403" s="56" t="s">
        <v>682</v>
      </c>
      <c r="AD403" s="56" t="s">
        <v>683</v>
      </c>
      <c r="AE403" s="56" t="s">
        <v>534</v>
      </c>
      <c r="AF403" t="s">
        <v>684</v>
      </c>
      <c r="AG403" t="s">
        <v>685</v>
      </c>
    </row>
    <row r="404" spans="1:33" ht="14.25" customHeight="1" x14ac:dyDescent="0.15">
      <c r="A404" s="30">
        <v>597</v>
      </c>
      <c r="B404" s="30">
        <v>2</v>
      </c>
      <c r="C404" s="32">
        <v>0.97305619707467284</v>
      </c>
      <c r="D404" s="30">
        <v>1</v>
      </c>
      <c r="E404" s="34">
        <v>1</v>
      </c>
      <c r="F404" s="41">
        <f>VLOOKUP(G404,'Species Data'!A$2:E$152,2,FALSE)</f>
        <v>99</v>
      </c>
      <c r="G404" s="41" t="s">
        <v>170</v>
      </c>
      <c r="H404" s="91" t="s">
        <v>210</v>
      </c>
      <c r="I404" s="657"/>
      <c r="J404" s="41">
        <f>VLOOKUP(G404,'Species Data'!A$2:E$152,3,FALSE)</f>
        <v>110</v>
      </c>
      <c r="K404" s="46">
        <f>VLOOKUP(G404,'Species Data'!A$2:E$152,4,FALSE)</f>
        <v>178</v>
      </c>
      <c r="L404" s="46">
        <f>VLOOKUP(G404,'Species Data'!A$2:E$152,5,FALSE)</f>
        <v>168</v>
      </c>
      <c r="M404" s="49">
        <f t="shared" si="0"/>
        <v>18480</v>
      </c>
      <c r="N404" s="51">
        <f t="shared" si="1"/>
        <v>0</v>
      </c>
      <c r="O404" s="51">
        <f t="shared" si="2"/>
        <v>0</v>
      </c>
      <c r="P404" s="40">
        <f t="shared" si="3"/>
        <v>1717910040</v>
      </c>
      <c r="Q404" s="40" t="s">
        <v>265</v>
      </c>
      <c r="R404" s="56">
        <f>VLOOKUP(Q404,'Basic Moves'!B$2:H$43,3,FALSE)</f>
        <v>8</v>
      </c>
      <c r="S404" s="56">
        <f>IF(OR(VLOOKUP(Q404,'Basic Moves'!B$2:C$43,2,FALSE)=H404,VLOOKUP(Q404,'Basic Moves'!B$2:C$43,2,FALSE)=I404),1,0)</f>
        <v>0</v>
      </c>
      <c r="T404" s="56">
        <f>VLOOKUP(Q404,'Basic Moves'!B$2:H$43,5,FALSE)</f>
        <v>630</v>
      </c>
      <c r="U404" s="56">
        <f>VLOOKUP(Q404,'Basic Moves'!B$2:H$43,7,FALSE)</f>
        <v>7</v>
      </c>
      <c r="V404" s="53" t="s">
        <v>1289</v>
      </c>
      <c r="W404" s="40" t="s">
        <v>334</v>
      </c>
      <c r="X404" s="56">
        <f>VLOOKUP(W404,'Charged Moves'!B$2:I$96,3,FALSE)</f>
        <v>35</v>
      </c>
      <c r="Y404" s="56">
        <f>IF(OR(VLOOKUP(W404,'Charged Moves'!B$2:C$96,2,FALSE)=H404,VLOOKUP(W404,'Charged Moves'!B$2:C$96,2,FALSE)=I404),1,0)</f>
        <v>1</v>
      </c>
      <c r="Z404" s="56">
        <f>VLOOKUP(W404,'Charged Moves'!B$2:I$96,8,FALSE)*100</f>
        <v>5</v>
      </c>
      <c r="AA404" s="56">
        <f>VLOOKUP(W404,'Charged Moves'!B$2:I$96,6,FALSE)</f>
        <v>3300</v>
      </c>
      <c r="AB404" s="56">
        <f>VLOOKUP(W404,'Charged Moves'!B$2:J$96,9,FALSE)</f>
        <v>25</v>
      </c>
      <c r="AC404" s="56" t="s">
        <v>1290</v>
      </c>
      <c r="AD404" s="56" t="s">
        <v>1478</v>
      </c>
      <c r="AE404" s="56" t="s">
        <v>1479</v>
      </c>
      <c r="AF404" t="s">
        <v>1480</v>
      </c>
      <c r="AG404" t="s">
        <v>1294</v>
      </c>
    </row>
    <row r="405" spans="1:33" ht="14.25" customHeight="1" x14ac:dyDescent="0.15">
      <c r="A405" s="30">
        <v>309</v>
      </c>
      <c r="B405" s="30">
        <v>5</v>
      </c>
      <c r="C405" s="32">
        <v>0.74838709677419357</v>
      </c>
      <c r="D405" s="30">
        <v>2</v>
      </c>
      <c r="E405" s="34">
        <v>0.96828046744574292</v>
      </c>
      <c r="F405" s="41">
        <f>VLOOKUP(G405,'Species Data'!A$2:E$152,2,FALSE)</f>
        <v>53</v>
      </c>
      <c r="G405" s="41" t="s">
        <v>106</v>
      </c>
      <c r="H405" s="170" t="s">
        <v>257</v>
      </c>
      <c r="I405" s="172"/>
      <c r="J405" s="41">
        <f>VLOOKUP(G405,'Species Data'!A$2:E$152,3,FALSE)</f>
        <v>130</v>
      </c>
      <c r="K405" s="46">
        <f>VLOOKUP(G405,'Species Data'!A$2:E$152,4,FALSE)</f>
        <v>156</v>
      </c>
      <c r="L405" s="46">
        <f>VLOOKUP(G405,'Species Data'!A$2:E$152,5,FALSE)</f>
        <v>146</v>
      </c>
      <c r="M405" s="49">
        <f t="shared" si="0"/>
        <v>18980</v>
      </c>
      <c r="N405" s="51">
        <f t="shared" si="1"/>
        <v>0</v>
      </c>
      <c r="O405" s="51">
        <f t="shared" si="2"/>
        <v>0</v>
      </c>
      <c r="P405" s="40">
        <f t="shared" si="3"/>
        <v>1717310400</v>
      </c>
      <c r="Q405" s="40" t="s">
        <v>273</v>
      </c>
      <c r="R405" s="56">
        <f>VLOOKUP(Q405,'Basic Moves'!B$2:H$43,3,FALSE)</f>
        <v>12</v>
      </c>
      <c r="S405" s="56">
        <f>IF(OR(VLOOKUP(Q405,'Basic Moves'!B$2:C$43,2,FALSE)=H405,VLOOKUP(Q405,'Basic Moves'!B$2:C$43,2,FALSE)=I405),1,0)</f>
        <v>0</v>
      </c>
      <c r="T405" s="56">
        <f>VLOOKUP(Q405,'Basic Moves'!B$2:H$43,5,FALSE)</f>
        <v>1040</v>
      </c>
      <c r="U405" s="56">
        <f>VLOOKUP(Q405,'Basic Moves'!B$2:H$43,7,FALSE)</f>
        <v>10</v>
      </c>
      <c r="V405" s="53" t="s">
        <v>800</v>
      </c>
      <c r="W405" s="40" t="s">
        <v>310</v>
      </c>
      <c r="X405" s="56">
        <f>VLOOKUP(W405,'Charged Moves'!B$2:I$96,3,FALSE)</f>
        <v>40</v>
      </c>
      <c r="Y405" s="56">
        <f>IF(OR(VLOOKUP(W405,'Charged Moves'!B$2:C$96,2,FALSE)=H405,VLOOKUP(W405,'Charged Moves'!B$2:C$96,2,FALSE)=I405),1,0)</f>
        <v>0</v>
      </c>
      <c r="Z405" s="56">
        <f>VLOOKUP(W405,'Charged Moves'!B$2:I$96,8,FALSE)*100</f>
        <v>5</v>
      </c>
      <c r="AA405" s="56">
        <f>VLOOKUP(W405,'Charged Moves'!B$2:I$96,6,FALSE)</f>
        <v>2900</v>
      </c>
      <c r="AB405" s="56">
        <f>VLOOKUP(W405,'Charged Moves'!B$2:J$96,9,FALSE)</f>
        <v>33</v>
      </c>
      <c r="AC405" s="56" t="s">
        <v>1093</v>
      </c>
      <c r="AD405" s="56" t="s">
        <v>1481</v>
      </c>
      <c r="AE405" s="56" t="s">
        <v>1482</v>
      </c>
      <c r="AF405" t="s">
        <v>1483</v>
      </c>
      <c r="AG405" t="s">
        <v>1484</v>
      </c>
    </row>
    <row r="406" spans="1:33" ht="14.25" customHeight="1" x14ac:dyDescent="0.15">
      <c r="A406" s="30">
        <v>845</v>
      </c>
      <c r="B406" s="30">
        <v>5</v>
      </c>
      <c r="C406" s="32">
        <v>0.65088945362134687</v>
      </c>
      <c r="D406" s="30">
        <v>4</v>
      </c>
      <c r="E406" s="34">
        <v>0.83552978386926724</v>
      </c>
      <c r="F406" s="41">
        <f>VLOOKUP(G406,'Species Data'!A$2:E$152,2,FALSE)</f>
        <v>141</v>
      </c>
      <c r="G406" s="41" t="s">
        <v>217</v>
      </c>
      <c r="H406" s="662" t="s">
        <v>264</v>
      </c>
      <c r="I406" s="91" t="s">
        <v>210</v>
      </c>
      <c r="J406" s="41">
        <f>VLOOKUP(G406,'Species Data'!A$2:E$152,3,FALSE)</f>
        <v>120</v>
      </c>
      <c r="K406" s="46">
        <f>VLOOKUP(G406,'Species Data'!A$2:E$152,4,FALSE)</f>
        <v>190</v>
      </c>
      <c r="L406" s="46">
        <f>VLOOKUP(G406,'Species Data'!A$2:E$152,5,FALSE)</f>
        <v>190</v>
      </c>
      <c r="M406" s="49">
        <f t="shared" si="0"/>
        <v>22800</v>
      </c>
      <c r="N406" s="51">
        <f t="shared" si="1"/>
        <v>0</v>
      </c>
      <c r="O406" s="51">
        <f t="shared" si="2"/>
        <v>0</v>
      </c>
      <c r="P406" s="40">
        <f t="shared" si="3"/>
        <v>1716555000</v>
      </c>
      <c r="Q406" s="40" t="s">
        <v>240</v>
      </c>
      <c r="R406" s="56">
        <f>VLOOKUP(Q406,'Basic Moves'!B$2:H$43,3,FALSE)</f>
        <v>3</v>
      </c>
      <c r="S406" s="56">
        <f>IF(OR(VLOOKUP(Q406,'Basic Moves'!B$2:C$43,2,FALSE)=H406,VLOOKUP(Q406,'Basic Moves'!B$2:C$43,2,FALSE)=I406),1,0)</f>
        <v>0</v>
      </c>
      <c r="T406" s="56">
        <f>VLOOKUP(Q406,'Basic Moves'!B$2:H$43,5,FALSE)</f>
        <v>400</v>
      </c>
      <c r="U406" s="56">
        <f>VLOOKUP(Q406,'Basic Moves'!B$2:H$43,7,FALSE)</f>
        <v>6</v>
      </c>
      <c r="V406" s="53" t="s">
        <v>641</v>
      </c>
      <c r="W406" s="40" t="s">
        <v>334</v>
      </c>
      <c r="X406" s="56">
        <f>VLOOKUP(W406,'Charged Moves'!B$2:I$96,3,FALSE)</f>
        <v>35</v>
      </c>
      <c r="Y406" s="56">
        <f>IF(OR(VLOOKUP(W406,'Charged Moves'!B$2:C$96,2,FALSE)=H406,VLOOKUP(W406,'Charged Moves'!B$2:C$96,2,FALSE)=I406),1,0)</f>
        <v>1</v>
      </c>
      <c r="Z406" s="56">
        <f>VLOOKUP(W406,'Charged Moves'!B$2:I$96,8,FALSE)*100</f>
        <v>5</v>
      </c>
      <c r="AA406" s="56">
        <f>VLOOKUP(W406,'Charged Moves'!B$2:I$96,6,FALSE)</f>
        <v>3300</v>
      </c>
      <c r="AB406" s="56">
        <f>VLOOKUP(W406,'Charged Moves'!B$2:J$96,9,FALSE)</f>
        <v>25</v>
      </c>
      <c r="AC406" s="56" t="s">
        <v>1485</v>
      </c>
      <c r="AD406" s="56" t="s">
        <v>1486</v>
      </c>
      <c r="AE406" s="56" t="s">
        <v>1487</v>
      </c>
      <c r="AF406" t="s">
        <v>1476</v>
      </c>
      <c r="AG406" t="s">
        <v>1488</v>
      </c>
    </row>
    <row r="407" spans="1:33" ht="14.25" customHeight="1" x14ac:dyDescent="0.15">
      <c r="A407" s="30">
        <v>137</v>
      </c>
      <c r="B407" s="30">
        <v>2</v>
      </c>
      <c r="C407" s="32">
        <v>0.92047128129602351</v>
      </c>
      <c r="D407" s="30">
        <v>5</v>
      </c>
      <c r="E407" s="34">
        <v>0.76604554865424435</v>
      </c>
      <c r="F407" s="41">
        <f>VLOOKUP(G407,'Species Data'!A$2:E$152,2,FALSE)</f>
        <v>26</v>
      </c>
      <c r="G407" s="41" t="s">
        <v>71</v>
      </c>
      <c r="H407" s="558" t="s">
        <v>245</v>
      </c>
      <c r="I407" s="799"/>
      <c r="J407" s="41">
        <f>VLOOKUP(G407,'Species Data'!A$2:E$152,3,FALSE)</f>
        <v>120</v>
      </c>
      <c r="K407" s="46">
        <f>VLOOKUP(G407,'Species Data'!A$2:E$152,4,FALSE)</f>
        <v>200</v>
      </c>
      <c r="L407" s="46">
        <f>VLOOKUP(G407,'Species Data'!A$2:E$152,5,FALSE)</f>
        <v>154</v>
      </c>
      <c r="M407" s="49">
        <f t="shared" si="0"/>
        <v>18480</v>
      </c>
      <c r="N407" s="51">
        <f t="shared" si="1"/>
        <v>0</v>
      </c>
      <c r="O407" s="51">
        <f t="shared" si="2"/>
        <v>0</v>
      </c>
      <c r="P407" s="40">
        <f t="shared" si="3"/>
        <v>1709400000</v>
      </c>
      <c r="Q407" s="40" t="s">
        <v>153</v>
      </c>
      <c r="R407" s="56">
        <f>VLOOKUP(Q407,'Basic Moves'!B$2:H$43,3,FALSE)</f>
        <v>5</v>
      </c>
      <c r="S407" s="56">
        <f>IF(OR(VLOOKUP(Q407,'Basic Moves'!B$2:C$43,2,FALSE)=H407,VLOOKUP(Q407,'Basic Moves'!B$2:C$43,2,FALSE)=I407),1,0)</f>
        <v>1</v>
      </c>
      <c r="T407" s="56">
        <f>VLOOKUP(Q407,'Basic Moves'!B$2:H$43,5,FALSE)</f>
        <v>600</v>
      </c>
      <c r="U407" s="56">
        <f>VLOOKUP(Q407,'Basic Moves'!B$2:H$43,7,FALSE)</f>
        <v>8</v>
      </c>
      <c r="V407" s="53" t="s">
        <v>579</v>
      </c>
      <c r="W407" s="40" t="s">
        <v>154</v>
      </c>
      <c r="X407" s="56">
        <f>VLOOKUP(W407,'Charged Moves'!B$2:I$96,3,FALSE)</f>
        <v>100</v>
      </c>
      <c r="Y407" s="56">
        <f>IF(OR(VLOOKUP(W407,'Charged Moves'!B$2:C$96,2,FALSE)=H407,VLOOKUP(W407,'Charged Moves'!B$2:C$96,2,FALSE)=I407),1,0)</f>
        <v>1</v>
      </c>
      <c r="Z407" s="56">
        <f>VLOOKUP(W407,'Charged Moves'!B$2:I$96,8,FALSE)*100</f>
        <v>5</v>
      </c>
      <c r="AA407" s="56">
        <f>VLOOKUP(W407,'Charged Moves'!B$2:I$96,6,FALSE)</f>
        <v>4300</v>
      </c>
      <c r="AB407" s="56">
        <f>VLOOKUP(W407,'Charged Moves'!B$2:J$96,9,FALSE)</f>
        <v>100</v>
      </c>
      <c r="AC407" s="56" t="s">
        <v>709</v>
      </c>
      <c r="AD407" s="56" t="s">
        <v>733</v>
      </c>
      <c r="AE407" s="56" t="s">
        <v>734</v>
      </c>
      <c r="AF407" t="s">
        <v>735</v>
      </c>
      <c r="AG407" t="s">
        <v>736</v>
      </c>
    </row>
    <row r="408" spans="1:33" ht="14.25" customHeight="1" x14ac:dyDescent="0.15">
      <c r="A408" s="30">
        <v>844</v>
      </c>
      <c r="B408" s="30">
        <v>6</v>
      </c>
      <c r="C408" s="32">
        <v>0.6154701397712834</v>
      </c>
      <c r="D408" s="30">
        <v>5</v>
      </c>
      <c r="E408" s="34">
        <v>0.82920400632577751</v>
      </c>
      <c r="F408" s="41">
        <f>VLOOKUP(G408,'Species Data'!A$2:E$152,2,FALSE)</f>
        <v>141</v>
      </c>
      <c r="G408" s="41" t="s">
        <v>217</v>
      </c>
      <c r="H408" s="662" t="s">
        <v>264</v>
      </c>
      <c r="I408" s="91" t="s">
        <v>210</v>
      </c>
      <c r="J408" s="41">
        <f>VLOOKUP(G408,'Species Data'!A$2:E$152,3,FALSE)</f>
        <v>120</v>
      </c>
      <c r="K408" s="46">
        <f>VLOOKUP(G408,'Species Data'!A$2:E$152,4,FALSE)</f>
        <v>190</v>
      </c>
      <c r="L408" s="46">
        <f>VLOOKUP(G408,'Species Data'!A$2:E$152,5,FALSE)</f>
        <v>190</v>
      </c>
      <c r="M408" s="49">
        <f t="shared" si="0"/>
        <v>22800</v>
      </c>
      <c r="N408" s="51">
        <f t="shared" si="1"/>
        <v>0</v>
      </c>
      <c r="O408" s="51">
        <f t="shared" si="2"/>
        <v>0</v>
      </c>
      <c r="P408" s="40">
        <f t="shared" si="3"/>
        <v>1703559000</v>
      </c>
      <c r="Q408" s="40" t="s">
        <v>240</v>
      </c>
      <c r="R408" s="56">
        <f>VLOOKUP(Q408,'Basic Moves'!B$2:H$43,3,FALSE)</f>
        <v>3</v>
      </c>
      <c r="S408" s="56">
        <f>IF(OR(VLOOKUP(Q408,'Basic Moves'!B$2:C$43,2,FALSE)=H408,VLOOKUP(Q408,'Basic Moves'!B$2:C$43,2,FALSE)=I408),1,0)</f>
        <v>0</v>
      </c>
      <c r="T408" s="56">
        <f>VLOOKUP(Q408,'Basic Moves'!B$2:H$43,5,FALSE)</f>
        <v>400</v>
      </c>
      <c r="U408" s="56">
        <f>VLOOKUP(Q408,'Basic Moves'!B$2:H$43,7,FALSE)</f>
        <v>6</v>
      </c>
      <c r="V408" s="53" t="s">
        <v>641</v>
      </c>
      <c r="W408" s="40" t="s">
        <v>307</v>
      </c>
      <c r="X408" s="56">
        <f>VLOOKUP(W408,'Charged Moves'!B$2:I$96,3,FALSE)</f>
        <v>35</v>
      </c>
      <c r="Y408" s="56">
        <f>IF(OR(VLOOKUP(W408,'Charged Moves'!B$2:C$96,2,FALSE)=H408,VLOOKUP(W408,'Charged Moves'!B$2:C$96,2,FALSE)=I408),1,0)</f>
        <v>1</v>
      </c>
      <c r="Z408" s="56">
        <f>VLOOKUP(W408,'Charged Moves'!B$2:I$96,8,FALSE)*100</f>
        <v>5</v>
      </c>
      <c r="AA408" s="56">
        <f>VLOOKUP(W408,'Charged Moves'!B$2:I$96,6,FALSE)</f>
        <v>3600</v>
      </c>
      <c r="AB408" s="56">
        <f>VLOOKUP(W408,'Charged Moves'!B$2:J$96,9,FALSE)</f>
        <v>25</v>
      </c>
      <c r="AC408" s="56" t="s">
        <v>1485</v>
      </c>
      <c r="AD408" s="56" t="s">
        <v>1489</v>
      </c>
      <c r="AE408" s="56" t="s">
        <v>1490</v>
      </c>
      <c r="AF408" t="s">
        <v>701</v>
      </c>
      <c r="AG408" t="s">
        <v>1491</v>
      </c>
    </row>
    <row r="409" spans="1:33" ht="14.25" customHeight="1" x14ac:dyDescent="0.15">
      <c r="A409" s="30">
        <v>389</v>
      </c>
      <c r="B409" s="30">
        <v>6</v>
      </c>
      <c r="C409" s="32">
        <v>0.80174672489082965</v>
      </c>
      <c r="D409" s="30">
        <v>2</v>
      </c>
      <c r="E409" s="34">
        <v>0.98461538461538467</v>
      </c>
      <c r="F409" s="41">
        <f>VLOOKUP(G409,'Species Data'!A$2:E$152,2,FALSE)</f>
        <v>67</v>
      </c>
      <c r="G409" s="41" t="s">
        <v>123</v>
      </c>
      <c r="H409" s="142" t="s">
        <v>247</v>
      </c>
      <c r="I409" s="788"/>
      <c r="J409" s="41">
        <f>VLOOKUP(G409,'Species Data'!A$2:E$152,3,FALSE)</f>
        <v>160</v>
      </c>
      <c r="K409" s="46">
        <f>VLOOKUP(G409,'Species Data'!A$2:E$152,4,FALSE)</f>
        <v>154</v>
      </c>
      <c r="L409" s="46">
        <f>VLOOKUP(G409,'Species Data'!A$2:E$152,5,FALSE)</f>
        <v>144</v>
      </c>
      <c r="M409" s="49">
        <f t="shared" si="0"/>
        <v>23040</v>
      </c>
      <c r="N409" s="51">
        <f t="shared" si="1"/>
        <v>0</v>
      </c>
      <c r="O409" s="51">
        <f t="shared" si="2"/>
        <v>0</v>
      </c>
      <c r="P409" s="40">
        <f t="shared" si="3"/>
        <v>1703116800</v>
      </c>
      <c r="Q409" s="40" t="s">
        <v>248</v>
      </c>
      <c r="R409" s="56">
        <f>VLOOKUP(Q409,'Basic Moves'!B$2:H$43,3,FALSE)</f>
        <v>6</v>
      </c>
      <c r="S409" s="56">
        <f>IF(OR(VLOOKUP(Q409,'Basic Moves'!B$2:C$43,2,FALSE)=H409,VLOOKUP(Q409,'Basic Moves'!B$2:C$43,2,FALSE)=I409),1,0)</f>
        <v>1</v>
      </c>
      <c r="T409" s="56">
        <f>VLOOKUP(Q409,'Basic Moves'!B$2:H$43,5,FALSE)</f>
        <v>800</v>
      </c>
      <c r="U409" s="56">
        <f>VLOOKUP(Q409,'Basic Moves'!B$2:H$43,7,FALSE)</f>
        <v>8</v>
      </c>
      <c r="V409" s="53" t="s">
        <v>843</v>
      </c>
      <c r="W409" s="40" t="s">
        <v>302</v>
      </c>
      <c r="X409" s="56">
        <f>VLOOKUP(W409,'Charged Moves'!B$2:I$96,3,FALSE)</f>
        <v>30</v>
      </c>
      <c r="Y409" s="56">
        <f>IF(OR(VLOOKUP(W409,'Charged Moves'!B$2:C$96,2,FALSE)=H409,VLOOKUP(W409,'Charged Moves'!B$2:C$96,2,FALSE)=I409),1,0)</f>
        <v>1</v>
      </c>
      <c r="Z409" s="56">
        <f>VLOOKUP(W409,'Charged Moves'!B$2:I$96,8,FALSE)*100</f>
        <v>5</v>
      </c>
      <c r="AA409" s="56">
        <f>VLOOKUP(W409,'Charged Moves'!B$2:I$96,6,FALSE)</f>
        <v>2100</v>
      </c>
      <c r="AB409" s="56">
        <f>VLOOKUP(W409,'Charged Moves'!B$2:J$96,9,FALSE)</f>
        <v>33</v>
      </c>
      <c r="AC409" s="56" t="s">
        <v>903</v>
      </c>
      <c r="AD409" s="56" t="s">
        <v>904</v>
      </c>
      <c r="AE409" s="56" t="s">
        <v>624</v>
      </c>
      <c r="AF409" t="s">
        <v>905</v>
      </c>
      <c r="AG409" t="s">
        <v>906</v>
      </c>
    </row>
    <row r="410" spans="1:33" ht="14.25" customHeight="1" x14ac:dyDescent="0.15">
      <c r="A410" s="30">
        <v>640</v>
      </c>
      <c r="B410" s="30">
        <v>1</v>
      </c>
      <c r="C410" s="32">
        <v>1</v>
      </c>
      <c r="D410" s="30">
        <v>4</v>
      </c>
      <c r="E410" s="34">
        <v>0.8666666666666667</v>
      </c>
      <c r="F410" s="41">
        <f>VLOOKUP(G410,'Species Data'!A$2:E$152,2,FALSE)</f>
        <v>106</v>
      </c>
      <c r="G410" s="41" t="s">
        <v>176</v>
      </c>
      <c r="H410" s="142" t="s">
        <v>247</v>
      </c>
      <c r="I410" s="788"/>
      <c r="J410" s="41">
        <f>VLOOKUP(G410,'Species Data'!A$2:E$152,3,FALSE)</f>
        <v>100</v>
      </c>
      <c r="K410" s="46">
        <f>VLOOKUP(G410,'Species Data'!A$2:E$152,4,FALSE)</f>
        <v>148</v>
      </c>
      <c r="L410" s="46">
        <f>VLOOKUP(G410,'Species Data'!A$2:E$152,5,FALSE)</f>
        <v>172</v>
      </c>
      <c r="M410" s="49">
        <f t="shared" si="0"/>
        <v>17200</v>
      </c>
      <c r="N410" s="51">
        <f t="shared" si="1"/>
        <v>0</v>
      </c>
      <c r="O410" s="51">
        <f t="shared" si="2"/>
        <v>0</v>
      </c>
      <c r="P410" s="40">
        <f t="shared" si="3"/>
        <v>1696006000</v>
      </c>
      <c r="Q410" s="40" t="s">
        <v>274</v>
      </c>
      <c r="R410" s="56">
        <f>VLOOKUP(Q410,'Basic Moves'!B$2:H$43,3,FALSE)</f>
        <v>15</v>
      </c>
      <c r="S410" s="56">
        <f>IF(OR(VLOOKUP(Q410,'Basic Moves'!B$2:C$43,2,FALSE)=H410,VLOOKUP(Q410,'Basic Moves'!B$2:C$43,2,FALSE)=I410),1,0)</f>
        <v>1</v>
      </c>
      <c r="T410" s="56">
        <f>VLOOKUP(Q410,'Basic Moves'!B$2:H$43,5,FALSE)</f>
        <v>1410</v>
      </c>
      <c r="U410" s="56">
        <f>VLOOKUP(Q410,'Basic Moves'!B$2:H$43,7,FALSE)</f>
        <v>12</v>
      </c>
      <c r="V410" s="53" t="s">
        <v>1238</v>
      </c>
      <c r="W410" s="40" t="s">
        <v>289</v>
      </c>
      <c r="X410" s="56">
        <f>VLOOKUP(W410,'Charged Moves'!B$2:I$96,3,FALSE)</f>
        <v>80</v>
      </c>
      <c r="Y410" s="56">
        <f>IF(OR(VLOOKUP(W410,'Charged Moves'!B$2:C$96,2,FALSE)=H410,VLOOKUP(W410,'Charged Moves'!B$2:C$96,2,FALSE)=I410),1,0)</f>
        <v>0</v>
      </c>
      <c r="Z410" s="56">
        <f>VLOOKUP(W410,'Charged Moves'!B$2:I$96,8,FALSE)*100</f>
        <v>50</v>
      </c>
      <c r="AA410" s="56">
        <f>VLOOKUP(W410,'Charged Moves'!B$2:I$96,6,FALSE)</f>
        <v>3100</v>
      </c>
      <c r="AB410" s="56">
        <f>VLOOKUP(W410,'Charged Moves'!B$2:J$96,9,FALSE)</f>
        <v>100</v>
      </c>
      <c r="AC410" s="56" t="s">
        <v>753</v>
      </c>
      <c r="AD410" s="56" t="s">
        <v>827</v>
      </c>
      <c r="AE410" s="56" t="s">
        <v>1492</v>
      </c>
      <c r="AF410" t="s">
        <v>828</v>
      </c>
      <c r="AG410" t="s">
        <v>756</v>
      </c>
    </row>
    <row r="411" spans="1:33" ht="14.25" customHeight="1" x14ac:dyDescent="0.15">
      <c r="A411" s="30">
        <v>74</v>
      </c>
      <c r="B411" s="30">
        <v>4</v>
      </c>
      <c r="C411" s="32">
        <v>0.86219081272084808</v>
      </c>
      <c r="D411" s="30">
        <v>2</v>
      </c>
      <c r="E411" s="34">
        <v>0.92988313856427374</v>
      </c>
      <c r="F411" s="41">
        <f>VLOOKUP(G411,'Species Data'!A$2:E$152,2,FALSE)</f>
        <v>15</v>
      </c>
      <c r="G411" s="41" t="s">
        <v>51</v>
      </c>
      <c r="H411" s="787" t="s">
        <v>241</v>
      </c>
      <c r="I411" s="362" t="s">
        <v>262</v>
      </c>
      <c r="J411" s="41">
        <f>VLOOKUP(G411,'Species Data'!A$2:E$152,3,FALSE)</f>
        <v>130</v>
      </c>
      <c r="K411" s="46">
        <f>VLOOKUP(G411,'Species Data'!A$2:E$152,4,FALSE)</f>
        <v>144</v>
      </c>
      <c r="L411" s="46">
        <f>VLOOKUP(G411,'Species Data'!A$2:E$152,5,FALSE)</f>
        <v>130</v>
      </c>
      <c r="M411" s="49">
        <f t="shared" si="0"/>
        <v>16900</v>
      </c>
      <c r="N411" s="51">
        <f t="shared" si="1"/>
        <v>0</v>
      </c>
      <c r="O411" s="51">
        <f t="shared" si="2"/>
        <v>0</v>
      </c>
      <c r="P411" s="40">
        <f t="shared" si="3"/>
        <v>1694394000</v>
      </c>
      <c r="Q411" s="40" t="s">
        <v>160</v>
      </c>
      <c r="R411" s="56">
        <f>VLOOKUP(Q411,'Basic Moves'!B$2:H$43,3,FALSE)</f>
        <v>12</v>
      </c>
      <c r="S411" s="56">
        <f>IF(OR(VLOOKUP(Q411,'Basic Moves'!B$2:C$43,2,FALSE)=H411,VLOOKUP(Q411,'Basic Moves'!B$2:C$43,2,FALSE)=I411),1,0)</f>
        <v>1</v>
      </c>
      <c r="T411" s="56">
        <f>VLOOKUP(Q411,'Basic Moves'!B$2:H$43,5,FALSE)</f>
        <v>1050</v>
      </c>
      <c r="U411" s="56">
        <f>VLOOKUP(Q411,'Basic Moves'!B$2:H$43,7,FALSE)</f>
        <v>10</v>
      </c>
      <c r="V411" s="53" t="s">
        <v>483</v>
      </c>
      <c r="W411" s="40" t="s">
        <v>330</v>
      </c>
      <c r="X411" s="56">
        <f>VLOOKUP(W411,'Charged Moves'!B$2:I$96,3,FALSE)</f>
        <v>35</v>
      </c>
      <c r="Y411" s="56">
        <f>IF(OR(VLOOKUP(W411,'Charged Moves'!B$2:C$96,2,FALSE)=H411,VLOOKUP(W411,'Charged Moves'!B$2:C$96,2,FALSE)=I411),1,0)</f>
        <v>1</v>
      </c>
      <c r="Z411" s="56">
        <f>VLOOKUP(W411,'Charged Moves'!B$2:I$96,8,FALSE)*100</f>
        <v>5</v>
      </c>
      <c r="AA411" s="56">
        <f>VLOOKUP(W411,'Charged Moves'!B$2:I$96,6,FALSE)</f>
        <v>2100</v>
      </c>
      <c r="AB411" s="56">
        <f>VLOOKUP(W411,'Charged Moves'!B$2:J$96,9,FALSE)</f>
        <v>33</v>
      </c>
      <c r="AC411" s="56" t="s">
        <v>1493</v>
      </c>
      <c r="AD411" s="56" t="s">
        <v>1494</v>
      </c>
      <c r="AE411" s="56" t="s">
        <v>698</v>
      </c>
      <c r="AF411" t="s">
        <v>1495</v>
      </c>
      <c r="AG411" t="s">
        <v>1496</v>
      </c>
    </row>
    <row r="412" spans="1:33" ht="14.25" customHeight="1" x14ac:dyDescent="0.15">
      <c r="A412" s="30">
        <v>264</v>
      </c>
      <c r="B412" s="30">
        <v>3</v>
      </c>
      <c r="C412" s="32">
        <v>0.77672955974842772</v>
      </c>
      <c r="D412" s="30">
        <v>2</v>
      </c>
      <c r="E412" s="34">
        <v>0.97619047619047616</v>
      </c>
      <c r="F412" s="41">
        <f>VLOOKUP(G412,'Species Data'!A$2:E$152,2,FALSE)</f>
        <v>47</v>
      </c>
      <c r="G412" s="41" t="s">
        <v>98</v>
      </c>
      <c r="H412" s="787" t="s">
        <v>241</v>
      </c>
      <c r="I412" s="252" t="s">
        <v>253</v>
      </c>
      <c r="J412" s="41">
        <f>VLOOKUP(G412,'Species Data'!A$2:E$152,3,FALSE)</f>
        <v>120</v>
      </c>
      <c r="K412" s="46">
        <f>VLOOKUP(G412,'Species Data'!A$2:E$152,4,FALSE)</f>
        <v>162</v>
      </c>
      <c r="L412" s="46">
        <f>VLOOKUP(G412,'Species Data'!A$2:E$152,5,FALSE)</f>
        <v>170</v>
      </c>
      <c r="M412" s="49">
        <f t="shared" si="0"/>
        <v>20400</v>
      </c>
      <c r="N412" s="51">
        <f t="shared" si="1"/>
        <v>0</v>
      </c>
      <c r="O412" s="51">
        <f t="shared" si="2"/>
        <v>0</v>
      </c>
      <c r="P412" s="40">
        <f t="shared" si="3"/>
        <v>1693710000</v>
      </c>
      <c r="Q412" s="40" t="s">
        <v>242</v>
      </c>
      <c r="R412" s="56">
        <f>VLOOKUP(Q412,'Basic Moves'!B$2:H$43,3,FALSE)</f>
        <v>5</v>
      </c>
      <c r="S412" s="56">
        <f>IF(OR(VLOOKUP(Q412,'Basic Moves'!B$2:C$43,2,FALSE)=H412,VLOOKUP(Q412,'Basic Moves'!B$2:C$43,2,FALSE)=I412),1,0)</f>
        <v>1</v>
      </c>
      <c r="T412" s="56">
        <f>VLOOKUP(Q412,'Basic Moves'!B$2:H$43,5,FALSE)</f>
        <v>450</v>
      </c>
      <c r="U412" s="56">
        <f>VLOOKUP(Q412,'Basic Moves'!B$2:H$43,7,FALSE)</f>
        <v>7</v>
      </c>
      <c r="V412" s="53" t="s">
        <v>427</v>
      </c>
      <c r="W412" s="40" t="s">
        <v>330</v>
      </c>
      <c r="X412" s="56">
        <f>VLOOKUP(W412,'Charged Moves'!B$2:I$96,3,FALSE)</f>
        <v>35</v>
      </c>
      <c r="Y412" s="56">
        <f>IF(OR(VLOOKUP(W412,'Charged Moves'!B$2:C$96,2,FALSE)=H412,VLOOKUP(W412,'Charged Moves'!B$2:C$96,2,FALSE)=I412),1,0)</f>
        <v>1</v>
      </c>
      <c r="Z412" s="56">
        <f>VLOOKUP(W412,'Charged Moves'!B$2:I$96,8,FALSE)*100</f>
        <v>5</v>
      </c>
      <c r="AA412" s="56">
        <f>VLOOKUP(W412,'Charged Moves'!B$2:I$96,6,FALSE)</f>
        <v>2100</v>
      </c>
      <c r="AB412" s="56">
        <f>VLOOKUP(W412,'Charged Moves'!B$2:J$96,9,FALSE)</f>
        <v>33</v>
      </c>
      <c r="AC412" s="56" t="s">
        <v>1497</v>
      </c>
      <c r="AD412" s="56" t="s">
        <v>1498</v>
      </c>
      <c r="AE412" s="56" t="s">
        <v>357</v>
      </c>
      <c r="AF412" t="s">
        <v>905</v>
      </c>
      <c r="AG412" t="s">
        <v>851</v>
      </c>
    </row>
    <row r="413" spans="1:33" ht="14.25" customHeight="1" x14ac:dyDescent="0.15">
      <c r="A413" s="30">
        <v>330</v>
      </c>
      <c r="B413" s="30">
        <v>3</v>
      </c>
      <c r="C413" s="32">
        <v>0.85152838427947597</v>
      </c>
      <c r="D413" s="30">
        <v>2</v>
      </c>
      <c r="E413" s="34">
        <v>0.97014925373134331</v>
      </c>
      <c r="F413" s="41">
        <f>VLOOKUP(G413,'Species Data'!A$2:E$152,2,FALSE)</f>
        <v>57</v>
      </c>
      <c r="G413" s="41" t="s">
        <v>112</v>
      </c>
      <c r="H413" s="142" t="s">
        <v>247</v>
      </c>
      <c r="I413" s="788"/>
      <c r="J413" s="41">
        <f>VLOOKUP(G413,'Species Data'!A$2:E$152,3,FALSE)</f>
        <v>130</v>
      </c>
      <c r="K413" s="46">
        <f>VLOOKUP(G413,'Species Data'!A$2:E$152,4,FALSE)</f>
        <v>178</v>
      </c>
      <c r="L413" s="46">
        <f>VLOOKUP(G413,'Species Data'!A$2:E$152,5,FALSE)</f>
        <v>150</v>
      </c>
      <c r="M413" s="49">
        <f t="shared" si="0"/>
        <v>19500</v>
      </c>
      <c r="N413" s="51">
        <f t="shared" si="1"/>
        <v>0</v>
      </c>
      <c r="O413" s="51">
        <f t="shared" si="2"/>
        <v>0</v>
      </c>
      <c r="P413" s="40">
        <f t="shared" si="3"/>
        <v>1692112500</v>
      </c>
      <c r="Q413" s="40" t="s">
        <v>246</v>
      </c>
      <c r="R413" s="56">
        <f>VLOOKUP(Q413,'Basic Moves'!B$2:H$43,3,FALSE)</f>
        <v>5</v>
      </c>
      <c r="S413" s="56">
        <f>IF(OR(VLOOKUP(Q413,'Basic Moves'!B$2:C$43,2,FALSE)=H413,VLOOKUP(Q413,'Basic Moves'!B$2:C$43,2,FALSE)=I413),1,0)</f>
        <v>1</v>
      </c>
      <c r="T413" s="56">
        <f>VLOOKUP(Q413,'Basic Moves'!B$2:H$43,5,FALSE)</f>
        <v>600</v>
      </c>
      <c r="U413" s="56">
        <f>VLOOKUP(Q413,'Basic Moves'!B$2:H$43,7,FALSE)</f>
        <v>7</v>
      </c>
      <c r="V413" s="53" t="s">
        <v>579</v>
      </c>
      <c r="W413" s="40" t="s">
        <v>303</v>
      </c>
      <c r="X413" s="56">
        <f>VLOOKUP(W413,'Charged Moves'!B$2:I$96,3,FALSE)</f>
        <v>30</v>
      </c>
      <c r="Y413" s="56">
        <f>IF(OR(VLOOKUP(W413,'Charged Moves'!B$2:C$96,2,FALSE)=H413,VLOOKUP(W413,'Charged Moves'!B$2:C$96,2,FALSE)=I413),1,0)</f>
        <v>1</v>
      </c>
      <c r="Z413" s="56">
        <f>VLOOKUP(W413,'Charged Moves'!B$2:I$96,8,FALSE)*100</f>
        <v>5</v>
      </c>
      <c r="AA413" s="56">
        <f>VLOOKUP(W413,'Charged Moves'!B$2:I$96,6,FALSE)</f>
        <v>2250</v>
      </c>
      <c r="AB413" s="56">
        <f>VLOOKUP(W413,'Charged Moves'!B$2:J$96,9,FALSE)</f>
        <v>25</v>
      </c>
      <c r="AC413" s="56" t="s">
        <v>1499</v>
      </c>
      <c r="AD413" s="56" t="s">
        <v>1500</v>
      </c>
      <c r="AE413" s="56" t="s">
        <v>1501</v>
      </c>
      <c r="AF413" t="s">
        <v>1502</v>
      </c>
      <c r="AG413" t="s">
        <v>674</v>
      </c>
    </row>
    <row r="414" spans="1:33" ht="14.25" customHeight="1" x14ac:dyDescent="0.15">
      <c r="A414" s="30">
        <v>26</v>
      </c>
      <c r="B414" s="30">
        <v>6</v>
      </c>
      <c r="C414" s="32">
        <v>0.82729278285534191</v>
      </c>
      <c r="D414" s="30">
        <v>3</v>
      </c>
      <c r="E414" s="34">
        <v>0.95412844036697253</v>
      </c>
      <c r="F414" s="41">
        <f>VLOOKUP(G414,'Species Data'!A$2:E$152,2,FALSE)</f>
        <v>5</v>
      </c>
      <c r="G414" s="41" t="s">
        <v>38</v>
      </c>
      <c r="H414" s="263" t="s">
        <v>249</v>
      </c>
      <c r="I414" s="452"/>
      <c r="J414" s="41">
        <f>VLOOKUP(G414,'Species Data'!A$2:E$152,3,FALSE)</f>
        <v>116</v>
      </c>
      <c r="K414" s="46">
        <f>VLOOKUP(G414,'Species Data'!A$2:E$152,4,FALSE)</f>
        <v>160</v>
      </c>
      <c r="L414" s="46">
        <f>VLOOKUP(G414,'Species Data'!A$2:E$152,5,FALSE)</f>
        <v>140</v>
      </c>
      <c r="M414" s="49">
        <f t="shared" si="0"/>
        <v>16240</v>
      </c>
      <c r="N414" s="51">
        <f t="shared" si="1"/>
        <v>0</v>
      </c>
      <c r="O414" s="51">
        <f t="shared" si="2"/>
        <v>0</v>
      </c>
      <c r="P414" s="40">
        <f t="shared" si="3"/>
        <v>1688960000</v>
      </c>
      <c r="Q414" s="40" t="s">
        <v>108</v>
      </c>
      <c r="R414" s="56">
        <f>VLOOKUP(Q414,'Basic Moves'!B$2:H$43,3,FALSE)</f>
        <v>10</v>
      </c>
      <c r="S414" s="56">
        <f>IF(OR(VLOOKUP(Q414,'Basic Moves'!B$2:C$43,2,FALSE)=H414,VLOOKUP(Q414,'Basic Moves'!B$2:C$43,2,FALSE)=I414),1,0)</f>
        <v>1</v>
      </c>
      <c r="T414" s="56">
        <f>VLOOKUP(Q414,'Basic Moves'!B$2:H$43,5,FALSE)</f>
        <v>1050</v>
      </c>
      <c r="U414" s="56">
        <f>VLOOKUP(Q414,'Basic Moves'!B$2:H$43,7,FALSE)</f>
        <v>10</v>
      </c>
      <c r="V414" s="53" t="s">
        <v>445</v>
      </c>
      <c r="W414" s="40" t="s">
        <v>332</v>
      </c>
      <c r="X414" s="56">
        <f>VLOOKUP(W414,'Charged Moves'!B$2:I$96,3,FALSE)</f>
        <v>30</v>
      </c>
      <c r="Y414" s="56">
        <f>IF(OR(VLOOKUP(W414,'Charged Moves'!B$2:C$96,2,FALSE)=H414,VLOOKUP(W414,'Charged Moves'!B$2:C$96,2,FALSE)=I414),1,0)</f>
        <v>1</v>
      </c>
      <c r="Z414" s="56">
        <f>VLOOKUP(W414,'Charged Moves'!B$2:I$96,8,FALSE)*100</f>
        <v>5</v>
      </c>
      <c r="AA414" s="56">
        <f>VLOOKUP(W414,'Charged Moves'!B$2:I$96,6,FALSE)</f>
        <v>2100</v>
      </c>
      <c r="AB414" s="56">
        <f>VLOOKUP(W414,'Charged Moves'!B$2:J$96,9,FALSE)</f>
        <v>25</v>
      </c>
      <c r="AC414" s="56" t="s">
        <v>692</v>
      </c>
      <c r="AD414" s="56" t="s">
        <v>1503</v>
      </c>
      <c r="AE414" s="56" t="s">
        <v>1238</v>
      </c>
      <c r="AF414" t="s">
        <v>1504</v>
      </c>
      <c r="AG414" t="s">
        <v>543</v>
      </c>
    </row>
    <row r="415" spans="1:33" ht="14.25" customHeight="1" x14ac:dyDescent="0.15">
      <c r="A415" s="30">
        <v>435</v>
      </c>
      <c r="B415" s="30">
        <v>4</v>
      </c>
      <c r="C415" s="32">
        <v>0.86280056577086284</v>
      </c>
      <c r="D415" s="30">
        <v>6</v>
      </c>
      <c r="E415" s="34">
        <v>0.8</v>
      </c>
      <c r="F415" s="41">
        <f>VLOOKUP(G415,'Species Data'!A$2:E$152,2,FALSE)</f>
        <v>75</v>
      </c>
      <c r="G415" s="41" t="s">
        <v>131</v>
      </c>
      <c r="H415" s="662" t="s">
        <v>264</v>
      </c>
      <c r="I415" s="610" t="s">
        <v>255</v>
      </c>
      <c r="J415" s="41">
        <f>VLOOKUP(G415,'Species Data'!A$2:E$152,3,FALSE)</f>
        <v>110</v>
      </c>
      <c r="K415" s="46">
        <f>VLOOKUP(G415,'Species Data'!A$2:E$152,4,FALSE)</f>
        <v>142</v>
      </c>
      <c r="L415" s="46">
        <f>VLOOKUP(G415,'Species Data'!A$2:E$152,5,FALSE)</f>
        <v>156</v>
      </c>
      <c r="M415" s="49">
        <f t="shared" si="0"/>
        <v>17160</v>
      </c>
      <c r="N415" s="51">
        <f t="shared" si="1"/>
        <v>0</v>
      </c>
      <c r="O415" s="51">
        <f t="shared" si="2"/>
        <v>0</v>
      </c>
      <c r="P415" s="40">
        <f t="shared" si="3"/>
        <v>1681336800</v>
      </c>
      <c r="Q415" s="40" t="s">
        <v>263</v>
      </c>
      <c r="R415" s="56">
        <f>VLOOKUP(Q415,'Basic Moves'!B$2:H$43,3,FALSE)</f>
        <v>12</v>
      </c>
      <c r="S415" s="56">
        <f>IF(OR(VLOOKUP(Q415,'Basic Moves'!B$2:C$43,2,FALSE)=H415,VLOOKUP(Q415,'Basic Moves'!B$2:C$43,2,FALSE)=I415),1,0)</f>
        <v>1</v>
      </c>
      <c r="T415" s="56">
        <f>VLOOKUP(Q415,'Basic Moves'!B$2:H$43,5,FALSE)</f>
        <v>1360</v>
      </c>
      <c r="U415" s="56">
        <f>VLOOKUP(Q415,'Basic Moves'!B$2:H$43,7,FALSE)</f>
        <v>15</v>
      </c>
      <c r="V415" s="53" t="s">
        <v>593</v>
      </c>
      <c r="W415" s="40" t="s">
        <v>289</v>
      </c>
      <c r="X415" s="56">
        <f>VLOOKUP(W415,'Charged Moves'!B$2:I$96,3,FALSE)</f>
        <v>80</v>
      </c>
      <c r="Y415" s="56">
        <f>IF(OR(VLOOKUP(W415,'Charged Moves'!B$2:C$96,2,FALSE)=H415,VLOOKUP(W415,'Charged Moves'!B$2:C$96,2,FALSE)=I415),1,0)</f>
        <v>1</v>
      </c>
      <c r="Z415" s="56">
        <f>VLOOKUP(W415,'Charged Moves'!B$2:I$96,8,FALSE)*100</f>
        <v>50</v>
      </c>
      <c r="AA415" s="56">
        <f>VLOOKUP(W415,'Charged Moves'!B$2:I$96,6,FALSE)</f>
        <v>3100</v>
      </c>
      <c r="AB415" s="56">
        <f>VLOOKUP(W415,'Charged Moves'!B$2:J$96,9,FALSE)</f>
        <v>100</v>
      </c>
      <c r="AC415" s="56" t="s">
        <v>604</v>
      </c>
      <c r="AD415" s="56" t="s">
        <v>697</v>
      </c>
      <c r="AE415" s="56" t="s">
        <v>698</v>
      </c>
      <c r="AF415" t="s">
        <v>699</v>
      </c>
      <c r="AG415" t="s">
        <v>700</v>
      </c>
    </row>
    <row r="416" spans="1:33" ht="14.25" customHeight="1" x14ac:dyDescent="0.15">
      <c r="A416" s="30">
        <v>744</v>
      </c>
      <c r="B416" s="30">
        <v>1</v>
      </c>
      <c r="C416" s="32">
        <v>1</v>
      </c>
      <c r="D416" s="30">
        <v>4</v>
      </c>
      <c r="E416" s="34">
        <v>0.84242424242424241</v>
      </c>
      <c r="F416" s="41">
        <f>VLOOKUP(G416,'Species Data'!A$2:E$152,2,FALSE)</f>
        <v>122</v>
      </c>
      <c r="G416" s="41" t="s">
        <v>194</v>
      </c>
      <c r="H416" s="42" t="s">
        <v>56</v>
      </c>
      <c r="I416" s="43"/>
      <c r="J416" s="41">
        <f>VLOOKUP(G416,'Species Data'!A$2:E$152,3,FALSE)</f>
        <v>80</v>
      </c>
      <c r="K416" s="46">
        <f>VLOOKUP(G416,'Species Data'!A$2:E$152,4,FALSE)</f>
        <v>154</v>
      </c>
      <c r="L416" s="46">
        <f>VLOOKUP(G416,'Species Data'!A$2:E$152,5,FALSE)</f>
        <v>196</v>
      </c>
      <c r="M416" s="49">
        <f t="shared" si="0"/>
        <v>15680</v>
      </c>
      <c r="N416" s="51">
        <f t="shared" si="1"/>
        <v>0</v>
      </c>
      <c r="O416" s="51">
        <f t="shared" si="2"/>
        <v>0</v>
      </c>
      <c r="P416" s="40">
        <f t="shared" si="3"/>
        <v>1678230400</v>
      </c>
      <c r="Q416" s="40" t="s">
        <v>94</v>
      </c>
      <c r="R416" s="56">
        <f>VLOOKUP(Q416,'Basic Moves'!B$2:H$43,3,FALSE)</f>
        <v>12</v>
      </c>
      <c r="S416" s="56">
        <f>IF(OR(VLOOKUP(Q416,'Basic Moves'!B$2:C$43,2,FALSE)=H416,VLOOKUP(Q416,'Basic Moves'!B$2:C$43,2,FALSE)=I416),1,0)</f>
        <v>1</v>
      </c>
      <c r="T416" s="56">
        <f>VLOOKUP(Q416,'Basic Moves'!B$2:H$43,5,FALSE)</f>
        <v>1050</v>
      </c>
      <c r="U416" s="56">
        <f>VLOOKUP(Q416,'Basic Moves'!B$2:H$43,7,FALSE)</f>
        <v>9</v>
      </c>
      <c r="V416" s="53" t="s">
        <v>483</v>
      </c>
      <c r="W416" s="40" t="s">
        <v>56</v>
      </c>
      <c r="X416" s="56">
        <f>VLOOKUP(W416,'Charged Moves'!B$2:I$96,3,FALSE)</f>
        <v>55</v>
      </c>
      <c r="Y416" s="56">
        <f>IF(OR(VLOOKUP(W416,'Charged Moves'!B$2:C$96,2,FALSE)=H416,VLOOKUP(W416,'Charged Moves'!B$2:C$96,2,FALSE)=I416),1,0)</f>
        <v>1</v>
      </c>
      <c r="Z416" s="56">
        <f>VLOOKUP(W416,'Charged Moves'!B$2:I$96,8,FALSE)*100</f>
        <v>5</v>
      </c>
      <c r="AA416" s="56">
        <f>VLOOKUP(W416,'Charged Moves'!B$2:I$96,6,FALSE)</f>
        <v>2800</v>
      </c>
      <c r="AB416" s="56">
        <f>VLOOKUP(W416,'Charged Moves'!B$2:J$96,9,FALSE)</f>
        <v>50</v>
      </c>
      <c r="AC416" s="56" t="s">
        <v>515</v>
      </c>
      <c r="AD416" s="56" t="s">
        <v>516</v>
      </c>
      <c r="AE416" s="56" t="s">
        <v>517</v>
      </c>
      <c r="AF416" t="s">
        <v>518</v>
      </c>
      <c r="AG416" t="s">
        <v>519</v>
      </c>
    </row>
    <row r="417" spans="1:33" ht="14.25" customHeight="1" x14ac:dyDescent="0.15">
      <c r="A417" s="30">
        <v>10</v>
      </c>
      <c r="B417" s="30">
        <v>3</v>
      </c>
      <c r="C417" s="32">
        <v>0.91988950276243098</v>
      </c>
      <c r="D417" s="30">
        <v>5</v>
      </c>
      <c r="E417" s="34">
        <v>0.71023622047244095</v>
      </c>
      <c r="F417" s="41">
        <f>VLOOKUP(G417,'Species Data'!A$2:E$152,2,FALSE)</f>
        <v>2</v>
      </c>
      <c r="G417" s="41" t="s">
        <v>34</v>
      </c>
      <c r="H417" s="252" t="s">
        <v>253</v>
      </c>
      <c r="I417" s="362" t="s">
        <v>262</v>
      </c>
      <c r="J417" s="41">
        <f>VLOOKUP(G417,'Species Data'!A$2:E$152,3,FALSE)</f>
        <v>120</v>
      </c>
      <c r="K417" s="46">
        <f>VLOOKUP(G417,'Species Data'!A$2:E$152,4,FALSE)</f>
        <v>156</v>
      </c>
      <c r="L417" s="46">
        <f>VLOOKUP(G417,'Species Data'!A$2:E$152,5,FALSE)</f>
        <v>158</v>
      </c>
      <c r="M417" s="49">
        <f t="shared" si="0"/>
        <v>18960</v>
      </c>
      <c r="N417" s="51">
        <f t="shared" si="1"/>
        <v>0</v>
      </c>
      <c r="O417" s="51">
        <f t="shared" si="2"/>
        <v>0</v>
      </c>
      <c r="P417" s="40">
        <f t="shared" si="3"/>
        <v>1667437200</v>
      </c>
      <c r="Q417" s="40" t="s">
        <v>169</v>
      </c>
      <c r="R417" s="56">
        <f>VLOOKUP(Q417,'Basic Moves'!B$2:H$43,3,FALSE)</f>
        <v>7</v>
      </c>
      <c r="S417" s="56">
        <f>IF(OR(VLOOKUP(Q417,'Basic Moves'!B$2:C$43,2,FALSE)=H417,VLOOKUP(Q417,'Basic Moves'!B$2:C$43,2,FALSE)=I417),1,0)</f>
        <v>1</v>
      </c>
      <c r="T417" s="56">
        <f>VLOOKUP(Q417,'Basic Moves'!B$2:H$43,5,FALSE)</f>
        <v>650</v>
      </c>
      <c r="U417" s="56">
        <f>VLOOKUP(Q417,'Basic Moves'!B$2:H$43,7,FALSE)</f>
        <v>7</v>
      </c>
      <c r="V417" s="53" t="s">
        <v>704</v>
      </c>
      <c r="W417" s="40" t="s">
        <v>208</v>
      </c>
      <c r="X417" s="56">
        <f>VLOOKUP(W417,'Charged Moves'!B$2:I$96,3,FALSE)</f>
        <v>55</v>
      </c>
      <c r="Y417" s="56">
        <f>IF(OR(VLOOKUP(W417,'Charged Moves'!B$2:C$96,2,FALSE)=H417,VLOOKUP(W417,'Charged Moves'!B$2:C$96,2,FALSE)=I417),1,0)</f>
        <v>1</v>
      </c>
      <c r="Z417" s="56">
        <f>VLOOKUP(W417,'Charged Moves'!B$2:I$96,8,FALSE)*100</f>
        <v>5</v>
      </c>
      <c r="AA417" s="56">
        <f>VLOOKUP(W417,'Charged Moves'!B$2:I$96,6,FALSE)</f>
        <v>2600</v>
      </c>
      <c r="AB417" s="56">
        <f>VLOOKUP(W417,'Charged Moves'!B$2:J$96,9,FALSE)</f>
        <v>50</v>
      </c>
      <c r="AC417" s="56" t="s">
        <v>388</v>
      </c>
      <c r="AD417" s="56" t="s">
        <v>776</v>
      </c>
      <c r="AE417" s="56" t="s">
        <v>529</v>
      </c>
      <c r="AF417" t="s">
        <v>777</v>
      </c>
      <c r="AG417" t="s">
        <v>392</v>
      </c>
    </row>
    <row r="418" spans="1:33" ht="14.25" customHeight="1" x14ac:dyDescent="0.15">
      <c r="A418" s="30">
        <v>179</v>
      </c>
      <c r="B418" s="30">
        <v>2</v>
      </c>
      <c r="C418" s="32">
        <v>0.99337260677466865</v>
      </c>
      <c r="D418" s="30">
        <v>1</v>
      </c>
      <c r="E418" s="34">
        <v>1</v>
      </c>
      <c r="F418" s="41">
        <f>VLOOKUP(G418,'Species Data'!A$2:E$152,2,FALSE)</f>
        <v>33</v>
      </c>
      <c r="G418" s="41" t="s">
        <v>79</v>
      </c>
      <c r="H418" s="362" t="s">
        <v>262</v>
      </c>
      <c r="I418" s="511"/>
      <c r="J418" s="41">
        <f>VLOOKUP(G418,'Species Data'!A$2:E$152,3,FALSE)</f>
        <v>122</v>
      </c>
      <c r="K418" s="46">
        <f>VLOOKUP(G418,'Species Data'!A$2:E$152,4,FALSE)</f>
        <v>142</v>
      </c>
      <c r="L418" s="46">
        <f>VLOOKUP(G418,'Species Data'!A$2:E$152,5,FALSE)</f>
        <v>128</v>
      </c>
      <c r="M418" s="49">
        <f t="shared" si="0"/>
        <v>15616</v>
      </c>
      <c r="N418" s="51">
        <f t="shared" si="1"/>
        <v>0</v>
      </c>
      <c r="O418" s="51">
        <f t="shared" si="2"/>
        <v>0</v>
      </c>
      <c r="P418" s="40">
        <f t="shared" si="3"/>
        <v>1660332160</v>
      </c>
      <c r="Q418" s="40" t="s">
        <v>160</v>
      </c>
      <c r="R418" s="56">
        <f>VLOOKUP(Q418,'Basic Moves'!B$2:H$43,3,FALSE)</f>
        <v>12</v>
      </c>
      <c r="S418" s="56">
        <f>IF(OR(VLOOKUP(Q418,'Basic Moves'!B$2:C$43,2,FALSE)=H418,VLOOKUP(Q418,'Basic Moves'!B$2:C$43,2,FALSE)=I418),1,0)</f>
        <v>1</v>
      </c>
      <c r="T418" s="56">
        <f>VLOOKUP(Q418,'Basic Moves'!B$2:H$43,5,FALSE)</f>
        <v>1050</v>
      </c>
      <c r="U418" s="56">
        <f>VLOOKUP(Q418,'Basic Moves'!B$2:H$43,7,FALSE)</f>
        <v>10</v>
      </c>
      <c r="V418" s="53" t="s">
        <v>483</v>
      </c>
      <c r="W418" s="40" t="s">
        <v>208</v>
      </c>
      <c r="X418" s="56">
        <f>VLOOKUP(W418,'Charged Moves'!B$2:I$96,3,FALSE)</f>
        <v>55</v>
      </c>
      <c r="Y418" s="56">
        <f>IF(OR(VLOOKUP(W418,'Charged Moves'!B$2:C$96,2,FALSE)=H418,VLOOKUP(W418,'Charged Moves'!B$2:C$96,2,FALSE)=I418),1,0)</f>
        <v>1</v>
      </c>
      <c r="Z418" s="56">
        <f>VLOOKUP(W418,'Charged Moves'!B$2:I$96,8,FALSE)*100</f>
        <v>5</v>
      </c>
      <c r="AA418" s="56">
        <f>VLOOKUP(W418,'Charged Moves'!B$2:I$96,6,FALSE)</f>
        <v>2600</v>
      </c>
      <c r="AB418" s="56">
        <f>VLOOKUP(W418,'Charged Moves'!B$2:J$96,9,FALSE)</f>
        <v>50</v>
      </c>
      <c r="AC418" s="56" t="s">
        <v>377</v>
      </c>
      <c r="AD418" s="56" t="s">
        <v>759</v>
      </c>
      <c r="AE418" s="56" t="s">
        <v>1398</v>
      </c>
      <c r="AF418" t="s">
        <v>760</v>
      </c>
      <c r="AG418" t="s">
        <v>1399</v>
      </c>
    </row>
    <row r="419" spans="1:33" ht="14.25" customHeight="1" x14ac:dyDescent="0.15">
      <c r="A419" s="30">
        <v>460</v>
      </c>
      <c r="B419" s="30">
        <v>4</v>
      </c>
      <c r="C419" s="32">
        <v>0.8</v>
      </c>
      <c r="D419" s="30">
        <v>6</v>
      </c>
      <c r="E419" s="34">
        <v>0.58823529411764708</v>
      </c>
      <c r="F419" s="41">
        <f>VLOOKUP(G419,'Species Data'!A$2:E$152,2,FALSE)</f>
        <v>78</v>
      </c>
      <c r="G419" s="41" t="s">
        <v>135</v>
      </c>
      <c r="H419" s="263" t="s">
        <v>249</v>
      </c>
      <c r="I419" s="452"/>
      <c r="J419" s="41">
        <f>VLOOKUP(G419,'Species Data'!A$2:E$152,3,FALSE)</f>
        <v>130</v>
      </c>
      <c r="K419" s="46">
        <f>VLOOKUP(G419,'Species Data'!A$2:E$152,4,FALSE)</f>
        <v>200</v>
      </c>
      <c r="L419" s="46">
        <f>VLOOKUP(G419,'Species Data'!A$2:E$152,5,FALSE)</f>
        <v>170</v>
      </c>
      <c r="M419" s="49">
        <f t="shared" si="0"/>
        <v>22100</v>
      </c>
      <c r="N419" s="51">
        <f t="shared" si="1"/>
        <v>0</v>
      </c>
      <c r="O419" s="51">
        <f t="shared" si="2"/>
        <v>0</v>
      </c>
      <c r="P419" s="40">
        <f t="shared" si="3"/>
        <v>1657500000</v>
      </c>
      <c r="Q419" s="40" t="s">
        <v>246</v>
      </c>
      <c r="R419" s="56">
        <f>VLOOKUP(Q419,'Basic Moves'!B$2:H$43,3,FALSE)</f>
        <v>5</v>
      </c>
      <c r="S419" s="56">
        <f>IF(OR(VLOOKUP(Q419,'Basic Moves'!B$2:C$43,2,FALSE)=H419,VLOOKUP(Q419,'Basic Moves'!B$2:C$43,2,FALSE)=I419),1,0)</f>
        <v>0</v>
      </c>
      <c r="T419" s="56">
        <f>VLOOKUP(Q419,'Basic Moves'!B$2:H$43,5,FALSE)</f>
        <v>600</v>
      </c>
      <c r="U419" s="56">
        <f>VLOOKUP(Q419,'Basic Moves'!B$2:H$43,7,FALSE)</f>
        <v>7</v>
      </c>
      <c r="V419" s="53" t="s">
        <v>846</v>
      </c>
      <c r="W419" s="40" t="s">
        <v>180</v>
      </c>
      <c r="X419" s="56">
        <f>VLOOKUP(W419,'Charged Moves'!B$2:I$96,3,FALSE)</f>
        <v>80</v>
      </c>
      <c r="Y419" s="56">
        <f>IF(OR(VLOOKUP(W419,'Charged Moves'!B$2:C$96,2,FALSE)=H419,VLOOKUP(W419,'Charged Moves'!B$2:C$96,2,FALSE)=I419),1,0)</f>
        <v>1</v>
      </c>
      <c r="Z419" s="56">
        <f>VLOOKUP(W419,'Charged Moves'!B$2:I$96,8,FALSE)*100</f>
        <v>5</v>
      </c>
      <c r="AA419" s="56">
        <f>VLOOKUP(W419,'Charged Moves'!B$2:I$96,6,FALSE)</f>
        <v>3800</v>
      </c>
      <c r="AB419" s="56">
        <f>VLOOKUP(W419,'Charged Moves'!B$2:J$96,9,FALSE)</f>
        <v>100</v>
      </c>
      <c r="AC419" s="56" t="s">
        <v>991</v>
      </c>
      <c r="AD419" s="56" t="s">
        <v>1505</v>
      </c>
      <c r="AE419" s="56" t="s">
        <v>1251</v>
      </c>
      <c r="AF419" t="s">
        <v>1506</v>
      </c>
      <c r="AG419" t="s">
        <v>1507</v>
      </c>
    </row>
    <row r="420" spans="1:33" ht="14.25" customHeight="1" x14ac:dyDescent="0.15">
      <c r="A420" s="30">
        <v>376</v>
      </c>
      <c r="B420" s="30">
        <v>3</v>
      </c>
      <c r="C420" s="32">
        <v>0.86572438162544174</v>
      </c>
      <c r="D420" s="30">
        <v>5</v>
      </c>
      <c r="E420" s="34">
        <v>0.6454545454545455</v>
      </c>
      <c r="F420" s="41">
        <f>VLOOKUP(G420,'Species Data'!A$2:E$152,2,FALSE)</f>
        <v>65</v>
      </c>
      <c r="G420" s="41" t="s">
        <v>120</v>
      </c>
      <c r="H420" s="42" t="s">
        <v>56</v>
      </c>
      <c r="I420" s="43"/>
      <c r="J420" s="41">
        <f>VLOOKUP(G420,'Species Data'!A$2:E$152,3,FALSE)</f>
        <v>110</v>
      </c>
      <c r="K420" s="46">
        <f>VLOOKUP(G420,'Species Data'!A$2:E$152,4,FALSE)</f>
        <v>186</v>
      </c>
      <c r="L420" s="46">
        <f>VLOOKUP(G420,'Species Data'!A$2:E$152,5,FALSE)</f>
        <v>152</v>
      </c>
      <c r="M420" s="49">
        <f t="shared" si="0"/>
        <v>16720</v>
      </c>
      <c r="N420" s="51">
        <f t="shared" si="1"/>
        <v>0</v>
      </c>
      <c r="O420" s="51">
        <f t="shared" si="2"/>
        <v>0</v>
      </c>
      <c r="P420" s="40">
        <f t="shared" si="3"/>
        <v>1656032400</v>
      </c>
      <c r="Q420" s="40" t="s">
        <v>52</v>
      </c>
      <c r="R420" s="56">
        <f>VLOOKUP(Q420,'Basic Moves'!B$2:H$43,3,FALSE)</f>
        <v>7</v>
      </c>
      <c r="S420" s="56">
        <f>IF(OR(VLOOKUP(Q420,'Basic Moves'!B$2:C$43,2,FALSE)=H420,VLOOKUP(Q420,'Basic Moves'!B$2:C$43,2,FALSE)=I420),1,0)</f>
        <v>1</v>
      </c>
      <c r="T420" s="56">
        <f>VLOOKUP(Q420,'Basic Moves'!B$2:H$43,5,FALSE)</f>
        <v>570</v>
      </c>
      <c r="U420" s="56">
        <f>VLOOKUP(Q420,'Basic Moves'!B$2:H$43,7,FALSE)</f>
        <v>7</v>
      </c>
      <c r="V420" s="53" t="s">
        <v>387</v>
      </c>
      <c r="W420" s="40" t="s">
        <v>64</v>
      </c>
      <c r="X420" s="56">
        <f>VLOOKUP(W420,'Charged Moves'!B$2:I$96,3,FALSE)</f>
        <v>45</v>
      </c>
      <c r="Y420" s="56">
        <f>IF(OR(VLOOKUP(W420,'Charged Moves'!B$2:C$96,2,FALSE)=H420,VLOOKUP(W420,'Charged Moves'!B$2:C$96,2,FALSE)=I420),1,0)</f>
        <v>0</v>
      </c>
      <c r="Z420" s="56">
        <f>VLOOKUP(W420,'Charged Moves'!B$2:I$96,8,FALSE)*100</f>
        <v>5</v>
      </c>
      <c r="AA420" s="56">
        <f>VLOOKUP(W420,'Charged Moves'!B$2:I$96,6,FALSE)</f>
        <v>3080</v>
      </c>
      <c r="AB420" s="56">
        <f>VLOOKUP(W420,'Charged Moves'!B$2:J$96,9,FALSE)</f>
        <v>33</v>
      </c>
      <c r="AC420" s="56" t="s">
        <v>415</v>
      </c>
      <c r="AD420" s="56" t="s">
        <v>416</v>
      </c>
      <c r="AE420" s="56" t="s">
        <v>417</v>
      </c>
      <c r="AF420" t="s">
        <v>418</v>
      </c>
      <c r="AG420" t="s">
        <v>419</v>
      </c>
    </row>
    <row r="421" spans="1:33" ht="14.25" customHeight="1" x14ac:dyDescent="0.15">
      <c r="A421" s="30">
        <v>485</v>
      </c>
      <c r="B421" s="30">
        <v>4</v>
      </c>
      <c r="C421" s="32">
        <v>0.83678541839270915</v>
      </c>
      <c r="D421" s="30">
        <v>5</v>
      </c>
      <c r="E421" s="34">
        <v>0.71948998178506374</v>
      </c>
      <c r="F421" s="41">
        <f>VLOOKUP(G421,'Species Data'!A$2:E$152,2,FALSE)</f>
        <v>82</v>
      </c>
      <c r="G421" s="41" t="s">
        <v>141</v>
      </c>
      <c r="H421" s="558" t="s">
        <v>245</v>
      </c>
      <c r="I421" s="800" t="s">
        <v>266</v>
      </c>
      <c r="J421" s="41">
        <f>VLOOKUP(G421,'Species Data'!A$2:E$152,3,FALSE)</f>
        <v>100</v>
      </c>
      <c r="K421" s="46">
        <f>VLOOKUP(G421,'Species Data'!A$2:E$152,4,FALSE)</f>
        <v>186</v>
      </c>
      <c r="L421" s="46">
        <f>VLOOKUP(G421,'Species Data'!A$2:E$152,5,FALSE)</f>
        <v>180</v>
      </c>
      <c r="M421" s="49">
        <f t="shared" si="0"/>
        <v>18000</v>
      </c>
      <c r="N421" s="51">
        <f t="shared" si="1"/>
        <v>0</v>
      </c>
      <c r="O421" s="51">
        <f t="shared" si="2"/>
        <v>0</v>
      </c>
      <c r="P421" s="40">
        <f t="shared" si="3"/>
        <v>1653075000</v>
      </c>
      <c r="Q421" s="40" t="s">
        <v>153</v>
      </c>
      <c r="R421" s="56">
        <f>VLOOKUP(Q421,'Basic Moves'!B$2:H$43,3,FALSE)</f>
        <v>5</v>
      </c>
      <c r="S421" s="56">
        <f>IF(OR(VLOOKUP(Q421,'Basic Moves'!B$2:C$43,2,FALSE)=H421,VLOOKUP(Q421,'Basic Moves'!B$2:C$43,2,FALSE)=I421),1,0)</f>
        <v>1</v>
      </c>
      <c r="T421" s="56">
        <f>VLOOKUP(Q421,'Basic Moves'!B$2:H$43,5,FALSE)</f>
        <v>600</v>
      </c>
      <c r="U421" s="56">
        <f>VLOOKUP(Q421,'Basic Moves'!B$2:H$43,7,FALSE)</f>
        <v>8</v>
      </c>
      <c r="V421" s="53" t="s">
        <v>579</v>
      </c>
      <c r="W421" s="40" t="s">
        <v>292</v>
      </c>
      <c r="X421" s="56">
        <f>VLOOKUP(W421,'Charged Moves'!B$2:I$96,3,FALSE)</f>
        <v>35</v>
      </c>
      <c r="Y421" s="56">
        <f>IF(OR(VLOOKUP(W421,'Charged Moves'!B$2:C$96,2,FALSE)=H421,VLOOKUP(W421,'Charged Moves'!B$2:C$96,2,FALSE)=I421),1,0)</f>
        <v>1</v>
      </c>
      <c r="Z421" s="56">
        <f>VLOOKUP(W421,'Charged Moves'!B$2:I$96,8,FALSE)*100</f>
        <v>5</v>
      </c>
      <c r="AA421" s="56">
        <f>VLOOKUP(W421,'Charged Moves'!B$2:I$96,6,FALSE)</f>
        <v>2500</v>
      </c>
      <c r="AB421" s="56">
        <f>VLOOKUP(W421,'Charged Moves'!B$2:J$96,9,FALSE)</f>
        <v>33</v>
      </c>
      <c r="AC421" s="56" t="s">
        <v>663</v>
      </c>
      <c r="AD421" s="56" t="s">
        <v>664</v>
      </c>
      <c r="AE421" s="56" t="s">
        <v>665</v>
      </c>
      <c r="AF421" t="s">
        <v>666</v>
      </c>
      <c r="AG421" t="s">
        <v>667</v>
      </c>
    </row>
    <row r="422" spans="1:33" ht="14.25" customHeight="1" x14ac:dyDescent="0.15">
      <c r="A422" s="30">
        <v>689</v>
      </c>
      <c r="B422" s="30">
        <v>3</v>
      </c>
      <c r="C422" s="32">
        <v>0.82872928176795579</v>
      </c>
      <c r="D422" s="30">
        <v>2</v>
      </c>
      <c r="E422" s="34">
        <v>0.86411889596602975</v>
      </c>
      <c r="F422" s="41">
        <f>VLOOKUP(G422,'Species Data'!A$2:E$152,2,FALSE)</f>
        <v>114</v>
      </c>
      <c r="G422" s="41" t="s">
        <v>187</v>
      </c>
      <c r="H422" s="252" t="s">
        <v>253</v>
      </c>
      <c r="I422" s="802"/>
      <c r="J422" s="41">
        <f>VLOOKUP(G422,'Species Data'!A$2:E$152,3,FALSE)</f>
        <v>130</v>
      </c>
      <c r="K422" s="46">
        <f>VLOOKUP(G422,'Species Data'!A$2:E$152,4,FALSE)</f>
        <v>164</v>
      </c>
      <c r="L422" s="46">
        <f>VLOOKUP(G422,'Species Data'!A$2:E$152,5,FALSE)</f>
        <v>152</v>
      </c>
      <c r="M422" s="49">
        <f t="shared" si="0"/>
        <v>19760</v>
      </c>
      <c r="N422" s="51">
        <f t="shared" si="1"/>
        <v>0</v>
      </c>
      <c r="O422" s="51">
        <f t="shared" si="2"/>
        <v>0</v>
      </c>
      <c r="P422" s="40">
        <f t="shared" si="3"/>
        <v>1648675600</v>
      </c>
      <c r="Q422" s="40" t="s">
        <v>169</v>
      </c>
      <c r="R422" s="56">
        <f>VLOOKUP(Q422,'Basic Moves'!B$2:H$43,3,FALSE)</f>
        <v>7</v>
      </c>
      <c r="S422" s="56">
        <f>IF(OR(VLOOKUP(Q422,'Basic Moves'!B$2:C$43,2,FALSE)=H422,VLOOKUP(Q422,'Basic Moves'!B$2:C$43,2,FALSE)=I422),1,0)</f>
        <v>1</v>
      </c>
      <c r="T422" s="56">
        <f>VLOOKUP(Q422,'Basic Moves'!B$2:H$43,5,FALSE)</f>
        <v>650</v>
      </c>
      <c r="U422" s="56">
        <f>VLOOKUP(Q422,'Basic Moves'!B$2:H$43,7,FALSE)</f>
        <v>7</v>
      </c>
      <c r="V422" s="53" t="s">
        <v>704</v>
      </c>
      <c r="W422" s="40" t="s">
        <v>208</v>
      </c>
      <c r="X422" s="56">
        <f>VLOOKUP(W422,'Charged Moves'!B$2:I$96,3,FALSE)</f>
        <v>55</v>
      </c>
      <c r="Y422" s="56">
        <f>IF(OR(VLOOKUP(W422,'Charged Moves'!B$2:C$96,2,FALSE)=H422,VLOOKUP(W422,'Charged Moves'!B$2:C$96,2,FALSE)=I422),1,0)</f>
        <v>0</v>
      </c>
      <c r="Z422" s="56">
        <f>VLOOKUP(W422,'Charged Moves'!B$2:I$96,8,FALSE)*100</f>
        <v>5</v>
      </c>
      <c r="AA422" s="56">
        <f>VLOOKUP(W422,'Charged Moves'!B$2:I$96,6,FALSE)</f>
        <v>2600</v>
      </c>
      <c r="AB422" s="56">
        <f>VLOOKUP(W422,'Charged Moves'!B$2:J$96,9,FALSE)</f>
        <v>50</v>
      </c>
      <c r="AC422" s="56" t="s">
        <v>1508</v>
      </c>
      <c r="AD422" s="56" t="s">
        <v>776</v>
      </c>
      <c r="AE422" s="56" t="s">
        <v>367</v>
      </c>
      <c r="AF422" t="s">
        <v>777</v>
      </c>
      <c r="AG422" t="s">
        <v>589</v>
      </c>
    </row>
    <row r="423" spans="1:33" ht="14.25" customHeight="1" x14ac:dyDescent="0.15">
      <c r="A423" s="30">
        <v>148</v>
      </c>
      <c r="B423" s="30">
        <v>5</v>
      </c>
      <c r="C423" s="32">
        <v>0.70614525139664808</v>
      </c>
      <c r="D423" s="30">
        <v>5</v>
      </c>
      <c r="E423" s="34">
        <v>0.81570129248444234</v>
      </c>
      <c r="F423" s="41">
        <f>VLOOKUP(G423,'Species Data'!A$2:E$152,2,FALSE)</f>
        <v>28</v>
      </c>
      <c r="G423" s="41" t="s">
        <v>73</v>
      </c>
      <c r="H423" s="610" t="s">
        <v>255</v>
      </c>
      <c r="I423" s="791"/>
      <c r="J423" s="41">
        <f>VLOOKUP(G423,'Species Data'!A$2:E$152,3,FALSE)</f>
        <v>150</v>
      </c>
      <c r="K423" s="46">
        <f>VLOOKUP(G423,'Species Data'!A$2:E$152,4,FALSE)</f>
        <v>150</v>
      </c>
      <c r="L423" s="46">
        <f>VLOOKUP(G423,'Species Data'!A$2:E$152,5,FALSE)</f>
        <v>172</v>
      </c>
      <c r="M423" s="49">
        <f t="shared" si="0"/>
        <v>25800</v>
      </c>
      <c r="N423" s="51">
        <f t="shared" si="1"/>
        <v>0</v>
      </c>
      <c r="O423" s="51">
        <f t="shared" si="2"/>
        <v>0</v>
      </c>
      <c r="P423" s="40">
        <f t="shared" si="3"/>
        <v>1648620000</v>
      </c>
      <c r="Q423" s="40" t="s">
        <v>265</v>
      </c>
      <c r="R423" s="56">
        <f>VLOOKUP(Q423,'Basic Moves'!B$2:H$43,3,FALSE)</f>
        <v>8</v>
      </c>
      <c r="S423" s="56">
        <f>IF(OR(VLOOKUP(Q423,'Basic Moves'!B$2:C$43,2,FALSE)=H423,VLOOKUP(Q423,'Basic Moves'!B$2:C$43,2,FALSE)=I423),1,0)</f>
        <v>0</v>
      </c>
      <c r="T423" s="56">
        <f>VLOOKUP(Q423,'Basic Moves'!B$2:H$43,5,FALSE)</f>
        <v>630</v>
      </c>
      <c r="U423" s="56">
        <f>VLOOKUP(Q423,'Basic Moves'!B$2:H$43,7,FALSE)</f>
        <v>7</v>
      </c>
      <c r="V423" s="53" t="s">
        <v>1289</v>
      </c>
      <c r="W423" s="40" t="s">
        <v>308</v>
      </c>
      <c r="X423" s="56">
        <f>VLOOKUP(W423,'Charged Moves'!B$2:I$96,3,FALSE)</f>
        <v>30</v>
      </c>
      <c r="Y423" s="56">
        <f>IF(OR(VLOOKUP(W423,'Charged Moves'!B$2:C$96,2,FALSE)=H423,VLOOKUP(W423,'Charged Moves'!B$2:C$96,2,FALSE)=I423),1,0)</f>
        <v>0</v>
      </c>
      <c r="Z423" s="56">
        <f>VLOOKUP(W423,'Charged Moves'!B$2:I$96,8,FALSE)*100</f>
        <v>25</v>
      </c>
      <c r="AA423" s="56">
        <f>VLOOKUP(W423,'Charged Moves'!B$2:I$96,6,FALSE)</f>
        <v>3400</v>
      </c>
      <c r="AB423" s="56">
        <f>VLOOKUP(W423,'Charged Moves'!B$2:J$96,9,FALSE)</f>
        <v>25</v>
      </c>
      <c r="AC423" s="56" t="s">
        <v>1509</v>
      </c>
      <c r="AD423" s="56" t="s">
        <v>1291</v>
      </c>
      <c r="AE423" s="56" t="s">
        <v>1510</v>
      </c>
      <c r="AF423" t="s">
        <v>1293</v>
      </c>
      <c r="AG423" t="s">
        <v>1511</v>
      </c>
    </row>
    <row r="424" spans="1:33" ht="14.25" customHeight="1" x14ac:dyDescent="0.15">
      <c r="A424" s="30">
        <v>375</v>
      </c>
      <c r="B424" s="30">
        <v>3</v>
      </c>
      <c r="C424" s="32">
        <v>0.86572438162544174</v>
      </c>
      <c r="D424" s="30">
        <v>6</v>
      </c>
      <c r="E424" s="34">
        <v>0.64090909090909087</v>
      </c>
      <c r="F424" s="41">
        <f>VLOOKUP(G424,'Species Data'!A$2:E$152,2,FALSE)</f>
        <v>65</v>
      </c>
      <c r="G424" s="41" t="s">
        <v>120</v>
      </c>
      <c r="H424" s="42" t="s">
        <v>56</v>
      </c>
      <c r="I424" s="43"/>
      <c r="J424" s="41">
        <f>VLOOKUP(G424,'Species Data'!A$2:E$152,3,FALSE)</f>
        <v>110</v>
      </c>
      <c r="K424" s="46">
        <f>VLOOKUP(G424,'Species Data'!A$2:E$152,4,FALSE)</f>
        <v>186</v>
      </c>
      <c r="L424" s="46">
        <f>VLOOKUP(G424,'Species Data'!A$2:E$152,5,FALSE)</f>
        <v>152</v>
      </c>
      <c r="M424" s="49">
        <f t="shared" si="0"/>
        <v>16720</v>
      </c>
      <c r="N424" s="51">
        <f t="shared" si="1"/>
        <v>0</v>
      </c>
      <c r="O424" s="51">
        <f t="shared" si="2"/>
        <v>0</v>
      </c>
      <c r="P424" s="40">
        <f t="shared" si="3"/>
        <v>1644370200</v>
      </c>
      <c r="Q424" s="40" t="s">
        <v>52</v>
      </c>
      <c r="R424" s="56">
        <f>VLOOKUP(Q424,'Basic Moves'!B$2:H$43,3,FALSE)</f>
        <v>7</v>
      </c>
      <c r="S424" s="56">
        <f>IF(OR(VLOOKUP(Q424,'Basic Moves'!B$2:C$43,2,FALSE)=H424,VLOOKUP(Q424,'Basic Moves'!B$2:C$43,2,FALSE)=I424),1,0)</f>
        <v>1</v>
      </c>
      <c r="T424" s="56">
        <f>VLOOKUP(Q424,'Basic Moves'!B$2:H$43,5,FALSE)</f>
        <v>570</v>
      </c>
      <c r="U424" s="56">
        <f>VLOOKUP(Q424,'Basic Moves'!B$2:H$43,7,FALSE)</f>
        <v>7</v>
      </c>
      <c r="V424" s="53" t="s">
        <v>387</v>
      </c>
      <c r="W424" s="40" t="s">
        <v>322</v>
      </c>
      <c r="X424" s="56">
        <f>VLOOKUP(W424,'Charged Moves'!B$2:I$96,3,FALSE)</f>
        <v>55</v>
      </c>
      <c r="Y424" s="56">
        <f>IF(OR(VLOOKUP(W424,'Charged Moves'!B$2:C$96,2,FALSE)=H424,VLOOKUP(W424,'Charged Moves'!B$2:C$96,2,FALSE)=I424),1,0)</f>
        <v>0</v>
      </c>
      <c r="Z424" s="56">
        <f>VLOOKUP(W424,'Charged Moves'!B$2:I$96,8,FALSE)*100</f>
        <v>5</v>
      </c>
      <c r="AA424" s="56">
        <f>VLOOKUP(W424,'Charged Moves'!B$2:I$96,6,FALSE)</f>
        <v>4200</v>
      </c>
      <c r="AB424" s="56">
        <f>VLOOKUP(W424,'Charged Moves'!B$2:J$96,9,FALSE)</f>
        <v>33</v>
      </c>
      <c r="AC424" s="56" t="s">
        <v>1512</v>
      </c>
      <c r="AD424" s="56" t="s">
        <v>1513</v>
      </c>
      <c r="AE424" s="56" t="s">
        <v>1235</v>
      </c>
      <c r="AF424" t="s">
        <v>1514</v>
      </c>
      <c r="AG424" t="s">
        <v>1515</v>
      </c>
    </row>
    <row r="425" spans="1:33" ht="14.25" customHeight="1" x14ac:dyDescent="0.15">
      <c r="A425" s="30">
        <v>63</v>
      </c>
      <c r="B425" s="30">
        <v>6</v>
      </c>
      <c r="C425" s="32">
        <v>0.7185454545454546</v>
      </c>
      <c r="D425" s="30">
        <v>3</v>
      </c>
      <c r="E425" s="34">
        <v>0.84210526315789469</v>
      </c>
      <c r="F425" s="41">
        <f>VLOOKUP(G425,'Species Data'!A$2:E$152,2,FALSE)</f>
        <v>12</v>
      </c>
      <c r="G425" s="41" t="s">
        <v>47</v>
      </c>
      <c r="H425" s="787" t="s">
        <v>241</v>
      </c>
      <c r="I425" s="104" t="s">
        <v>227</v>
      </c>
      <c r="J425" s="41">
        <f>VLOOKUP(G425,'Species Data'!A$2:E$152,3,FALSE)</f>
        <v>120</v>
      </c>
      <c r="K425" s="46">
        <f>VLOOKUP(G425,'Species Data'!A$2:E$152,4,FALSE)</f>
        <v>144</v>
      </c>
      <c r="L425" s="46">
        <f>VLOOKUP(G425,'Species Data'!A$2:E$152,5,FALSE)</f>
        <v>144</v>
      </c>
      <c r="M425" s="49">
        <f t="shared" si="0"/>
        <v>17280</v>
      </c>
      <c r="N425" s="51">
        <f t="shared" si="1"/>
        <v>0</v>
      </c>
      <c r="O425" s="51">
        <f t="shared" si="2"/>
        <v>0</v>
      </c>
      <c r="P425" s="40">
        <f t="shared" si="3"/>
        <v>1642291200</v>
      </c>
      <c r="Q425" s="40" t="s">
        <v>62</v>
      </c>
      <c r="R425" s="56">
        <f>VLOOKUP(Q425,'Basic Moves'!B$2:H$43,3,FALSE)</f>
        <v>15</v>
      </c>
      <c r="S425" s="56">
        <f>IF(OR(VLOOKUP(Q425,'Basic Moves'!B$2:C$43,2,FALSE)=H425,VLOOKUP(Q425,'Basic Moves'!B$2:C$43,2,FALSE)=I425),1,0)</f>
        <v>0</v>
      </c>
      <c r="T425" s="56">
        <f>VLOOKUP(Q425,'Basic Moves'!B$2:H$43,5,FALSE)</f>
        <v>1510</v>
      </c>
      <c r="U425" s="56">
        <f>VLOOKUP(Q425,'Basic Moves'!B$2:H$43,7,FALSE)</f>
        <v>14</v>
      </c>
      <c r="V425" s="53" t="s">
        <v>715</v>
      </c>
      <c r="W425" s="40" t="s">
        <v>56</v>
      </c>
      <c r="X425" s="56">
        <f>VLOOKUP(W425,'Charged Moves'!B$2:I$96,3,FALSE)</f>
        <v>55</v>
      </c>
      <c r="Y425" s="56">
        <f>IF(OR(VLOOKUP(W425,'Charged Moves'!B$2:C$96,2,FALSE)=H425,VLOOKUP(W425,'Charged Moves'!B$2:C$96,2,FALSE)=I425),1,0)</f>
        <v>0</v>
      </c>
      <c r="Z425" s="56">
        <f>VLOOKUP(W425,'Charged Moves'!B$2:I$96,8,FALSE)*100</f>
        <v>5</v>
      </c>
      <c r="AA425" s="56">
        <f>VLOOKUP(W425,'Charged Moves'!B$2:I$96,6,FALSE)</f>
        <v>2800</v>
      </c>
      <c r="AB425" s="56">
        <f>VLOOKUP(W425,'Charged Moves'!B$2:J$96,9,FALSE)</f>
        <v>50</v>
      </c>
      <c r="AC425" s="56" t="s">
        <v>771</v>
      </c>
      <c r="AD425" s="56" t="s">
        <v>356</v>
      </c>
      <c r="AE425" s="56" t="s">
        <v>772</v>
      </c>
      <c r="AF425" t="s">
        <v>358</v>
      </c>
      <c r="AG425" t="s">
        <v>569</v>
      </c>
    </row>
    <row r="426" spans="1:33" ht="14.25" customHeight="1" x14ac:dyDescent="0.15">
      <c r="A426" s="30">
        <v>743</v>
      </c>
      <c r="B426" s="30">
        <v>3</v>
      </c>
      <c r="C426" s="32">
        <v>0.87289433384379789</v>
      </c>
      <c r="D426" s="30">
        <v>5</v>
      </c>
      <c r="E426" s="34">
        <v>0.82424242424242422</v>
      </c>
      <c r="F426" s="41">
        <f>VLOOKUP(G426,'Species Data'!A$2:E$152,2,FALSE)</f>
        <v>122</v>
      </c>
      <c r="G426" s="41" t="s">
        <v>194</v>
      </c>
      <c r="H426" s="42" t="s">
        <v>56</v>
      </c>
      <c r="I426" s="43"/>
      <c r="J426" s="41">
        <f>VLOOKUP(G426,'Species Data'!A$2:E$152,3,FALSE)</f>
        <v>80</v>
      </c>
      <c r="K426" s="46">
        <f>VLOOKUP(G426,'Species Data'!A$2:E$152,4,FALSE)</f>
        <v>154</v>
      </c>
      <c r="L426" s="46">
        <f>VLOOKUP(G426,'Species Data'!A$2:E$152,5,FALSE)</f>
        <v>196</v>
      </c>
      <c r="M426" s="49">
        <f t="shared" si="0"/>
        <v>15680</v>
      </c>
      <c r="N426" s="51">
        <f t="shared" si="1"/>
        <v>0</v>
      </c>
      <c r="O426" s="51">
        <f t="shared" si="2"/>
        <v>0</v>
      </c>
      <c r="P426" s="40">
        <f t="shared" si="3"/>
        <v>1642009600</v>
      </c>
      <c r="Q426" s="40" t="s">
        <v>94</v>
      </c>
      <c r="R426" s="56">
        <f>VLOOKUP(Q426,'Basic Moves'!B$2:H$43,3,FALSE)</f>
        <v>12</v>
      </c>
      <c r="S426" s="56">
        <f>IF(OR(VLOOKUP(Q426,'Basic Moves'!B$2:C$43,2,FALSE)=H426,VLOOKUP(Q426,'Basic Moves'!B$2:C$43,2,FALSE)=I426),1,0)</f>
        <v>1</v>
      </c>
      <c r="T426" s="56">
        <f>VLOOKUP(Q426,'Basic Moves'!B$2:H$43,5,FALSE)</f>
        <v>1050</v>
      </c>
      <c r="U426" s="56">
        <f>VLOOKUP(Q426,'Basic Moves'!B$2:H$43,7,FALSE)</f>
        <v>9</v>
      </c>
      <c r="V426" s="53" t="s">
        <v>483</v>
      </c>
      <c r="W426" s="40" t="s">
        <v>288</v>
      </c>
      <c r="X426" s="56">
        <f>VLOOKUP(W426,'Charged Moves'!B$2:I$96,3,FALSE)</f>
        <v>40</v>
      </c>
      <c r="Y426" s="56">
        <f>IF(OR(VLOOKUP(W426,'Charged Moves'!B$2:C$96,2,FALSE)=H426,VLOOKUP(W426,'Charged Moves'!B$2:C$96,2,FALSE)=I426),1,0)</f>
        <v>1</v>
      </c>
      <c r="Z426" s="56">
        <f>VLOOKUP(W426,'Charged Moves'!B$2:I$96,8,FALSE)*100</f>
        <v>5</v>
      </c>
      <c r="AA426" s="56">
        <f>VLOOKUP(W426,'Charged Moves'!B$2:I$96,6,FALSE)</f>
        <v>3800</v>
      </c>
      <c r="AB426" s="56">
        <f>VLOOKUP(W426,'Charged Moves'!B$2:J$96,9,FALSE)</f>
        <v>25</v>
      </c>
      <c r="AC426" s="56" t="s">
        <v>675</v>
      </c>
      <c r="AD426" s="56" t="s">
        <v>1462</v>
      </c>
      <c r="AE426" s="56" t="s">
        <v>1251</v>
      </c>
      <c r="AF426" t="s">
        <v>1464</v>
      </c>
      <c r="AG426" t="s">
        <v>1516</v>
      </c>
    </row>
    <row r="427" spans="1:33" ht="14.25" customHeight="1" x14ac:dyDescent="0.15">
      <c r="A427" s="30">
        <v>250</v>
      </c>
      <c r="B427" s="30">
        <v>6</v>
      </c>
      <c r="C427" s="32">
        <v>0.84015444015444019</v>
      </c>
      <c r="D427" s="30">
        <v>6</v>
      </c>
      <c r="E427" s="34">
        <v>0.63582089552238807</v>
      </c>
      <c r="F427" s="41">
        <f>VLOOKUP(G427,'Species Data'!A$2:E$152,2,FALSE)</f>
        <v>44</v>
      </c>
      <c r="G427" s="41" t="s">
        <v>92</v>
      </c>
      <c r="H427" s="252" t="s">
        <v>253</v>
      </c>
      <c r="I427" s="362" t="s">
        <v>262</v>
      </c>
      <c r="J427" s="41">
        <f>VLOOKUP(G427,'Species Data'!A$2:E$152,3,FALSE)</f>
        <v>120</v>
      </c>
      <c r="K427" s="46">
        <f>VLOOKUP(G427,'Species Data'!A$2:E$152,4,FALSE)</f>
        <v>162</v>
      </c>
      <c r="L427" s="46">
        <f>VLOOKUP(G427,'Species Data'!A$2:E$152,5,FALSE)</f>
        <v>158</v>
      </c>
      <c r="M427" s="49">
        <f t="shared" si="0"/>
        <v>18960</v>
      </c>
      <c r="N427" s="51">
        <f t="shared" si="1"/>
        <v>0</v>
      </c>
      <c r="O427" s="51">
        <f t="shared" si="2"/>
        <v>0</v>
      </c>
      <c r="P427" s="40">
        <f t="shared" si="3"/>
        <v>1635584400</v>
      </c>
      <c r="Q427" s="40" t="s">
        <v>132</v>
      </c>
      <c r="R427" s="56">
        <f>VLOOKUP(Q427,'Basic Moves'!B$2:H$43,3,FALSE)</f>
        <v>10</v>
      </c>
      <c r="S427" s="56">
        <f>IF(OR(VLOOKUP(Q427,'Basic Moves'!B$2:C$43,2,FALSE)=H427,VLOOKUP(Q427,'Basic Moves'!B$2:C$43,2,FALSE)=I427),1,0)</f>
        <v>1</v>
      </c>
      <c r="T427" s="56">
        <f>VLOOKUP(Q427,'Basic Moves'!B$2:H$43,5,FALSE)</f>
        <v>1050</v>
      </c>
      <c r="U427" s="56">
        <f>VLOOKUP(Q427,'Basic Moves'!B$2:H$43,7,FALSE)</f>
        <v>10</v>
      </c>
      <c r="V427" s="53" t="s">
        <v>445</v>
      </c>
      <c r="W427" s="40" t="s">
        <v>323</v>
      </c>
      <c r="X427" s="56">
        <f>VLOOKUP(W427,'Charged Moves'!B$2:I$96,3,FALSE)</f>
        <v>85</v>
      </c>
      <c r="Y427" s="56">
        <f>IF(OR(VLOOKUP(W427,'Charged Moves'!B$2:C$96,2,FALSE)=H427,VLOOKUP(W427,'Charged Moves'!B$2:C$96,2,FALSE)=I427),1,0)</f>
        <v>0</v>
      </c>
      <c r="Z427" s="56">
        <f>VLOOKUP(W427,'Charged Moves'!B$2:I$96,8,FALSE)*100</f>
        <v>5</v>
      </c>
      <c r="AA427" s="56">
        <f>VLOOKUP(W427,'Charged Moves'!B$2:I$96,6,FALSE)</f>
        <v>4100</v>
      </c>
      <c r="AB427" s="56">
        <f>VLOOKUP(W427,'Charged Moves'!B$2:J$96,9,FALSE)</f>
        <v>100</v>
      </c>
      <c r="AC427" s="56" t="s">
        <v>912</v>
      </c>
      <c r="AD427" s="56" t="s">
        <v>498</v>
      </c>
      <c r="AE427" s="56" t="s">
        <v>913</v>
      </c>
      <c r="AF427" t="s">
        <v>500</v>
      </c>
      <c r="AG427" t="s">
        <v>419</v>
      </c>
    </row>
    <row r="428" spans="1:33" ht="14.25" customHeight="1" x14ac:dyDescent="0.15">
      <c r="A428" s="30">
        <v>113</v>
      </c>
      <c r="B428" s="30">
        <v>6</v>
      </c>
      <c r="C428" s="32">
        <v>0.89211618257261416</v>
      </c>
      <c r="D428" s="30">
        <v>6</v>
      </c>
      <c r="E428" s="34">
        <v>0.77067669172932329</v>
      </c>
      <c r="F428" s="41">
        <f>VLOOKUP(G428,'Species Data'!A$2:E$152,2,FALSE)</f>
        <v>22</v>
      </c>
      <c r="G428" s="41" t="s">
        <v>67</v>
      </c>
      <c r="H428" s="170" t="s">
        <v>257</v>
      </c>
      <c r="I428" s="104" t="s">
        <v>227</v>
      </c>
      <c r="J428" s="41">
        <f>VLOOKUP(G428,'Species Data'!A$2:E$152,3,FALSE)</f>
        <v>130</v>
      </c>
      <c r="K428" s="46">
        <f>VLOOKUP(G428,'Species Data'!A$2:E$152,4,FALSE)</f>
        <v>168</v>
      </c>
      <c r="L428" s="46">
        <f>VLOOKUP(G428,'Species Data'!A$2:E$152,5,FALSE)</f>
        <v>146</v>
      </c>
      <c r="M428" s="49">
        <f t="shared" si="0"/>
        <v>18980</v>
      </c>
      <c r="N428" s="51">
        <f t="shared" si="1"/>
        <v>0</v>
      </c>
      <c r="O428" s="51">
        <f t="shared" si="2"/>
        <v>0</v>
      </c>
      <c r="P428" s="40">
        <f t="shared" si="3"/>
        <v>1634178000</v>
      </c>
      <c r="Q428" s="40" t="s">
        <v>250</v>
      </c>
      <c r="R428" s="56">
        <f>VLOOKUP(Q428,'Basic Moves'!B$2:H$43,3,FALSE)</f>
        <v>10</v>
      </c>
      <c r="S428" s="56">
        <f>IF(OR(VLOOKUP(Q428,'Basic Moves'!B$2:C$43,2,FALSE)=H428,VLOOKUP(Q428,'Basic Moves'!B$2:C$43,2,FALSE)=I428),1,0)</f>
        <v>1</v>
      </c>
      <c r="T428" s="56">
        <f>VLOOKUP(Q428,'Basic Moves'!B$2:H$43,5,FALSE)</f>
        <v>1150</v>
      </c>
      <c r="U428" s="56">
        <f>VLOOKUP(Q428,'Basic Moves'!B$2:H$43,7,FALSE)</f>
        <v>10</v>
      </c>
      <c r="V428" s="53" t="s">
        <v>1327</v>
      </c>
      <c r="W428" s="40" t="s">
        <v>318</v>
      </c>
      <c r="X428" s="56">
        <f>VLOOKUP(W428,'Charged Moves'!B$2:I$96,3,FALSE)</f>
        <v>25</v>
      </c>
      <c r="Y428" s="56">
        <f>IF(OR(VLOOKUP(W428,'Charged Moves'!B$2:C$96,2,FALSE)=H428,VLOOKUP(W428,'Charged Moves'!B$2:C$96,2,FALSE)=I428),1,0)</f>
        <v>0</v>
      </c>
      <c r="Z428" s="56">
        <f>VLOOKUP(W428,'Charged Moves'!B$2:I$96,8,FALSE)*100</f>
        <v>5</v>
      </c>
      <c r="AA428" s="56">
        <f>VLOOKUP(W428,'Charged Moves'!B$2:I$96,6,FALSE)</f>
        <v>2700</v>
      </c>
      <c r="AB428" s="56">
        <f>VLOOKUP(W428,'Charged Moves'!B$2:J$96,9,FALSE)</f>
        <v>20</v>
      </c>
      <c r="AC428" s="56" t="s">
        <v>1032</v>
      </c>
      <c r="AD428" s="56" t="s">
        <v>1517</v>
      </c>
      <c r="AE428" s="56" t="s">
        <v>1518</v>
      </c>
      <c r="AF428" t="s">
        <v>1519</v>
      </c>
      <c r="AG428" t="s">
        <v>851</v>
      </c>
    </row>
    <row r="429" spans="1:33" ht="14.25" customHeight="1" x14ac:dyDescent="0.15">
      <c r="A429" s="30">
        <v>529</v>
      </c>
      <c r="B429" s="30">
        <v>1</v>
      </c>
      <c r="C429" s="32">
        <v>1</v>
      </c>
      <c r="D429" s="30">
        <v>1</v>
      </c>
      <c r="E429" s="34">
        <v>1</v>
      </c>
      <c r="F429" s="41">
        <f>VLOOKUP(G429,'Species Data'!A$2:E$152,2,FALSE)</f>
        <v>88</v>
      </c>
      <c r="G429" s="41" t="s">
        <v>150</v>
      </c>
      <c r="H429" s="362" t="s">
        <v>262</v>
      </c>
      <c r="I429" s="511"/>
      <c r="J429" s="41">
        <f>VLOOKUP(G429,'Species Data'!A$2:E$152,3,FALSE)</f>
        <v>160</v>
      </c>
      <c r="K429" s="46">
        <f>VLOOKUP(G429,'Species Data'!A$2:E$152,4,FALSE)</f>
        <v>124</v>
      </c>
      <c r="L429" s="46">
        <f>VLOOKUP(G429,'Species Data'!A$2:E$152,5,FALSE)</f>
        <v>110</v>
      </c>
      <c r="M429" s="49">
        <f t="shared" si="0"/>
        <v>17600</v>
      </c>
      <c r="N429" s="51">
        <f t="shared" si="1"/>
        <v>0</v>
      </c>
      <c r="O429" s="51">
        <f t="shared" si="2"/>
        <v>0</v>
      </c>
      <c r="P429" s="40">
        <f t="shared" si="3"/>
        <v>1634072000</v>
      </c>
      <c r="Q429" s="107" t="s">
        <v>160</v>
      </c>
      <c r="R429" s="56">
        <f>VLOOKUP(Q429,'Basic Moves'!B$2:H$43,3,FALSE)</f>
        <v>12</v>
      </c>
      <c r="S429" s="56">
        <f>IF(OR(VLOOKUP(Q429,'Basic Moves'!B$2:C$43,2,FALSE)=H429,VLOOKUP(Q429,'Basic Moves'!B$2:C$43,2,FALSE)=I429),1,0)</f>
        <v>1</v>
      </c>
      <c r="T429" s="56">
        <f>VLOOKUP(Q429,'Basic Moves'!B$2:H$43,5,FALSE)</f>
        <v>1050</v>
      </c>
      <c r="U429" s="56">
        <f>VLOOKUP(Q429,'Basic Moves'!B$2:H$43,7,FALSE)</f>
        <v>10</v>
      </c>
      <c r="V429" s="53" t="s">
        <v>483</v>
      </c>
      <c r="W429" s="40" t="s">
        <v>208</v>
      </c>
      <c r="X429" s="56">
        <f>VLOOKUP(W429,'Charged Moves'!B$2:I$96,3,FALSE)</f>
        <v>55</v>
      </c>
      <c r="Y429" s="56">
        <f>IF(OR(VLOOKUP(W429,'Charged Moves'!B$2:C$96,2,FALSE)=H429,VLOOKUP(W429,'Charged Moves'!B$2:C$96,2,FALSE)=I429),1,0)</f>
        <v>1</v>
      </c>
      <c r="Z429" s="56">
        <f>VLOOKUP(W429,'Charged Moves'!B$2:I$96,8,FALSE)*100</f>
        <v>5</v>
      </c>
      <c r="AA429" s="56">
        <f>VLOOKUP(W429,'Charged Moves'!B$2:I$96,6,FALSE)</f>
        <v>2600</v>
      </c>
      <c r="AB429" s="56">
        <f>VLOOKUP(W429,'Charged Moves'!B$2:J$96,9,FALSE)</f>
        <v>50</v>
      </c>
      <c r="AC429" s="56" t="s">
        <v>377</v>
      </c>
      <c r="AD429" s="56" t="s">
        <v>759</v>
      </c>
      <c r="AE429" s="56" t="s">
        <v>1398</v>
      </c>
      <c r="AF429" t="s">
        <v>760</v>
      </c>
      <c r="AG429" t="s">
        <v>1399</v>
      </c>
    </row>
    <row r="430" spans="1:33" ht="14.25" customHeight="1" x14ac:dyDescent="0.15">
      <c r="A430" s="30">
        <v>609</v>
      </c>
      <c r="B430" s="30">
        <v>2</v>
      </c>
      <c r="C430" s="32">
        <v>0.95756172839506171</v>
      </c>
      <c r="D430" s="30">
        <v>6</v>
      </c>
      <c r="E430" s="34">
        <v>0.7787345563459378</v>
      </c>
      <c r="F430" s="41">
        <f>VLOOKUP(G430,'Species Data'!A$2:E$152,2,FALSE)</f>
        <v>101</v>
      </c>
      <c r="G430" s="41" t="s">
        <v>172</v>
      </c>
      <c r="H430" s="558" t="s">
        <v>245</v>
      </c>
      <c r="I430" s="799"/>
      <c r="J430" s="41">
        <f>VLOOKUP(G430,'Species Data'!A$2:E$152,3,FALSE)</f>
        <v>120</v>
      </c>
      <c r="K430" s="46">
        <f>VLOOKUP(G430,'Species Data'!A$2:E$152,4,FALSE)</f>
        <v>150</v>
      </c>
      <c r="L430" s="46">
        <f>VLOOKUP(G430,'Species Data'!A$2:E$152,5,FALSE)</f>
        <v>174</v>
      </c>
      <c r="M430" s="49">
        <f t="shared" si="0"/>
        <v>20880</v>
      </c>
      <c r="N430" s="51">
        <f t="shared" si="1"/>
        <v>0</v>
      </c>
      <c r="O430" s="51">
        <f t="shared" si="2"/>
        <v>0</v>
      </c>
      <c r="P430" s="40">
        <f t="shared" si="3"/>
        <v>1628640000</v>
      </c>
      <c r="Q430" s="40" t="s">
        <v>235</v>
      </c>
      <c r="R430" s="56">
        <f>VLOOKUP(Q430,'Basic Moves'!B$2:H$43,3,FALSE)</f>
        <v>7</v>
      </c>
      <c r="S430" s="56">
        <f>IF(OR(VLOOKUP(Q430,'Basic Moves'!B$2:C$43,2,FALSE)=H430,VLOOKUP(Q430,'Basic Moves'!B$2:C$43,2,FALSE)=I430),1,0)</f>
        <v>1</v>
      </c>
      <c r="T430" s="56">
        <f>VLOOKUP(Q430,'Basic Moves'!B$2:H$43,5,FALSE)</f>
        <v>700</v>
      </c>
      <c r="U430" s="56">
        <f>VLOOKUP(Q430,'Basic Moves'!B$2:H$43,7,FALSE)</f>
        <v>8</v>
      </c>
      <c r="V430" s="53" t="s">
        <v>1161</v>
      </c>
      <c r="W430" s="40" t="s">
        <v>54</v>
      </c>
      <c r="X430" s="56">
        <f>VLOOKUP(W430,'Charged Moves'!B$2:I$96,3,FALSE)</f>
        <v>120</v>
      </c>
      <c r="Y430" s="56">
        <f>IF(OR(VLOOKUP(W430,'Charged Moves'!B$2:C$96,2,FALSE)=H430,VLOOKUP(W430,'Charged Moves'!B$2:C$96,2,FALSE)=I430),1,0)</f>
        <v>0</v>
      </c>
      <c r="Z430" s="56">
        <f>VLOOKUP(W430,'Charged Moves'!B$2:I$96,8,FALSE)*100</f>
        <v>5</v>
      </c>
      <c r="AA430" s="56">
        <f>VLOOKUP(W430,'Charged Moves'!B$2:I$96,6,FALSE)</f>
        <v>5000</v>
      </c>
      <c r="AB430" s="56">
        <f>VLOOKUP(W430,'Charged Moves'!B$2:J$96,9,FALSE)</f>
        <v>100</v>
      </c>
      <c r="AC430" s="56" t="s">
        <v>1520</v>
      </c>
      <c r="AD430" s="56" t="s">
        <v>1521</v>
      </c>
      <c r="AE430" s="56" t="s">
        <v>1522</v>
      </c>
      <c r="AF430" t="s">
        <v>1523</v>
      </c>
      <c r="AG430" t="s">
        <v>1172</v>
      </c>
    </row>
    <row r="431" spans="1:33" ht="14.25" customHeight="1" x14ac:dyDescent="0.15">
      <c r="A431" s="30">
        <v>276</v>
      </c>
      <c r="B431" s="30">
        <v>2</v>
      </c>
      <c r="C431" s="32">
        <v>0.88727272727272732</v>
      </c>
      <c r="D431" s="30">
        <v>6</v>
      </c>
      <c r="E431" s="34">
        <v>0.55980861244019142</v>
      </c>
      <c r="F431" s="41">
        <f>VLOOKUP(G431,'Species Data'!A$2:E$152,2,FALSE)</f>
        <v>49</v>
      </c>
      <c r="G431" s="41" t="s">
        <v>100</v>
      </c>
      <c r="H431" s="787" t="s">
        <v>241</v>
      </c>
      <c r="I431" s="362" t="s">
        <v>262</v>
      </c>
      <c r="J431" s="41">
        <f>VLOOKUP(G431,'Species Data'!A$2:E$152,3,FALSE)</f>
        <v>140</v>
      </c>
      <c r="K431" s="46">
        <f>VLOOKUP(G431,'Species Data'!A$2:E$152,4,FALSE)</f>
        <v>172</v>
      </c>
      <c r="L431" s="46">
        <f>VLOOKUP(G431,'Species Data'!A$2:E$152,5,FALSE)</f>
        <v>154</v>
      </c>
      <c r="M431" s="49">
        <f t="shared" si="0"/>
        <v>21560</v>
      </c>
      <c r="N431" s="51">
        <f t="shared" si="1"/>
        <v>0</v>
      </c>
      <c r="O431" s="51">
        <f t="shared" si="2"/>
        <v>0</v>
      </c>
      <c r="P431" s="40">
        <f t="shared" si="3"/>
        <v>1627025400</v>
      </c>
      <c r="Q431" s="40" t="s">
        <v>242</v>
      </c>
      <c r="R431" s="56">
        <f>VLOOKUP(Q431,'Basic Moves'!B$2:H$43,3,FALSE)</f>
        <v>5</v>
      </c>
      <c r="S431" s="56">
        <f>IF(OR(VLOOKUP(Q431,'Basic Moves'!B$2:C$43,2,FALSE)=H431,VLOOKUP(Q431,'Basic Moves'!B$2:C$43,2,FALSE)=I431),1,0)</f>
        <v>1</v>
      </c>
      <c r="T431" s="56">
        <f>VLOOKUP(Q431,'Basic Moves'!B$2:H$43,5,FALSE)</f>
        <v>450</v>
      </c>
      <c r="U431" s="56">
        <f>VLOOKUP(Q431,'Basic Moves'!B$2:H$43,7,FALSE)</f>
        <v>7</v>
      </c>
      <c r="V431" s="53" t="s">
        <v>427</v>
      </c>
      <c r="W431" s="40" t="s">
        <v>56</v>
      </c>
      <c r="X431" s="56">
        <f>VLOOKUP(W431,'Charged Moves'!B$2:I$96,3,FALSE)</f>
        <v>55</v>
      </c>
      <c r="Y431" s="56">
        <f>IF(OR(VLOOKUP(W431,'Charged Moves'!B$2:C$96,2,FALSE)=H431,VLOOKUP(W431,'Charged Moves'!B$2:C$96,2,FALSE)=I431),1,0)</f>
        <v>0</v>
      </c>
      <c r="Z431" s="56">
        <f>VLOOKUP(W431,'Charged Moves'!B$2:I$96,8,FALSE)*100</f>
        <v>5</v>
      </c>
      <c r="AA431" s="56">
        <f>VLOOKUP(W431,'Charged Moves'!B$2:I$96,6,FALSE)</f>
        <v>2800</v>
      </c>
      <c r="AB431" s="56">
        <f>VLOOKUP(W431,'Charged Moves'!B$2:J$96,9,FALSE)</f>
        <v>50</v>
      </c>
      <c r="AC431" s="56" t="s">
        <v>1524</v>
      </c>
      <c r="AD431" s="56" t="s">
        <v>1525</v>
      </c>
      <c r="AE431" s="56" t="s">
        <v>698</v>
      </c>
      <c r="AF431" t="s">
        <v>1526</v>
      </c>
      <c r="AG431" t="s">
        <v>1527</v>
      </c>
    </row>
    <row r="432" spans="1:33" ht="14.25" customHeight="1" x14ac:dyDescent="0.15">
      <c r="A432" s="30">
        <v>151</v>
      </c>
      <c r="B432" s="30">
        <v>3</v>
      </c>
      <c r="C432" s="32">
        <v>0.75837988826815639</v>
      </c>
      <c r="D432" s="30">
        <v>6</v>
      </c>
      <c r="E432" s="34">
        <v>0.80421254188606994</v>
      </c>
      <c r="F432" s="41">
        <f>VLOOKUP(G432,'Species Data'!A$2:E$152,2,FALSE)</f>
        <v>28</v>
      </c>
      <c r="G432" s="41" t="s">
        <v>73</v>
      </c>
      <c r="H432" s="610" t="s">
        <v>255</v>
      </c>
      <c r="I432" s="791"/>
      <c r="J432" s="41">
        <f>VLOOKUP(G432,'Species Data'!A$2:E$152,3,FALSE)</f>
        <v>150</v>
      </c>
      <c r="K432" s="46">
        <f>VLOOKUP(G432,'Species Data'!A$2:E$152,4,FALSE)</f>
        <v>150</v>
      </c>
      <c r="L432" s="46">
        <f>VLOOKUP(G432,'Species Data'!A$2:E$152,5,FALSE)</f>
        <v>172</v>
      </c>
      <c r="M432" s="49">
        <f t="shared" si="0"/>
        <v>25800</v>
      </c>
      <c r="N432" s="51">
        <f t="shared" si="1"/>
        <v>0</v>
      </c>
      <c r="O432" s="51">
        <f t="shared" si="2"/>
        <v>0</v>
      </c>
      <c r="P432" s="40">
        <f t="shared" si="3"/>
        <v>1625400000</v>
      </c>
      <c r="Q432" s="40" t="s">
        <v>254</v>
      </c>
      <c r="R432" s="56">
        <f>VLOOKUP(Q432,'Basic Moves'!B$2:H$43,3,FALSE)</f>
        <v>6</v>
      </c>
      <c r="S432" s="56">
        <f>IF(OR(VLOOKUP(Q432,'Basic Moves'!B$2:C$43,2,FALSE)=H432,VLOOKUP(Q432,'Basic Moves'!B$2:C$43,2,FALSE)=I432),1,0)</f>
        <v>1</v>
      </c>
      <c r="T432" s="56">
        <f>VLOOKUP(Q432,'Basic Moves'!B$2:H$43,5,FALSE)</f>
        <v>550</v>
      </c>
      <c r="U432" s="56">
        <f>VLOOKUP(Q432,'Basic Moves'!B$2:H$43,7,FALSE)</f>
        <v>7</v>
      </c>
      <c r="V432" s="53" t="s">
        <v>970</v>
      </c>
      <c r="W432" s="40" t="s">
        <v>308</v>
      </c>
      <c r="X432" s="56">
        <f>VLOOKUP(W432,'Charged Moves'!B$2:I$96,3,FALSE)</f>
        <v>30</v>
      </c>
      <c r="Y432" s="56">
        <f>IF(OR(VLOOKUP(W432,'Charged Moves'!B$2:C$96,2,FALSE)=H432,VLOOKUP(W432,'Charged Moves'!B$2:C$96,2,FALSE)=I432),1,0)</f>
        <v>0</v>
      </c>
      <c r="Z432" s="56">
        <f>VLOOKUP(W432,'Charged Moves'!B$2:I$96,8,FALSE)*100</f>
        <v>25</v>
      </c>
      <c r="AA432" s="56">
        <f>VLOOKUP(W432,'Charged Moves'!B$2:I$96,6,FALSE)</f>
        <v>3400</v>
      </c>
      <c r="AB432" s="56">
        <f>VLOOKUP(W432,'Charged Moves'!B$2:J$96,9,FALSE)</f>
        <v>25</v>
      </c>
      <c r="AC432" s="56" t="s">
        <v>1528</v>
      </c>
      <c r="AD432" s="56" t="s">
        <v>1306</v>
      </c>
      <c r="AE432" s="56" t="s">
        <v>1529</v>
      </c>
      <c r="AF432" t="s">
        <v>1308</v>
      </c>
      <c r="AG432" t="s">
        <v>1371</v>
      </c>
    </row>
    <row r="433" spans="1:33" ht="14.25" customHeight="1" x14ac:dyDescent="0.15">
      <c r="A433" s="30">
        <v>187</v>
      </c>
      <c r="B433" s="30">
        <v>5</v>
      </c>
      <c r="C433" s="32">
        <v>0.71949152542372885</v>
      </c>
      <c r="D433" s="30">
        <v>5</v>
      </c>
      <c r="E433" s="34">
        <v>0.4218978102189781</v>
      </c>
      <c r="F433" s="41">
        <f>VLOOKUP(G433,'Species Data'!A$2:E$152,2,FALSE)</f>
        <v>34</v>
      </c>
      <c r="G433" s="41" t="s">
        <v>80</v>
      </c>
      <c r="H433" s="362" t="s">
        <v>262</v>
      </c>
      <c r="I433" s="610" t="s">
        <v>255</v>
      </c>
      <c r="J433" s="41">
        <f>VLOOKUP(G433,'Species Data'!A$2:E$152,3,FALSE)</f>
        <v>162</v>
      </c>
      <c r="K433" s="46">
        <f>VLOOKUP(G433,'Species Data'!A$2:E$152,4,FALSE)</f>
        <v>204</v>
      </c>
      <c r="L433" s="46">
        <f>VLOOKUP(G433,'Species Data'!A$2:E$152,5,FALSE)</f>
        <v>170</v>
      </c>
      <c r="M433" s="49">
        <f t="shared" si="0"/>
        <v>27540</v>
      </c>
      <c r="N433" s="51">
        <f t="shared" si="1"/>
        <v>0</v>
      </c>
      <c r="O433" s="51">
        <f t="shared" si="2"/>
        <v>0</v>
      </c>
      <c r="P433" s="40">
        <f t="shared" si="3"/>
        <v>1623648240</v>
      </c>
      <c r="Q433" s="40" t="s">
        <v>240</v>
      </c>
      <c r="R433" s="56">
        <f>VLOOKUP(Q433,'Basic Moves'!B$2:H$43,3,FALSE)</f>
        <v>3</v>
      </c>
      <c r="S433" s="56">
        <f>IF(OR(VLOOKUP(Q433,'Basic Moves'!B$2:C$43,2,FALSE)=H433,VLOOKUP(Q433,'Basic Moves'!B$2:C$43,2,FALSE)=I433),1,0)</f>
        <v>0</v>
      </c>
      <c r="T433" s="56">
        <f>VLOOKUP(Q433,'Basic Moves'!B$2:H$43,5,FALSE)</f>
        <v>400</v>
      </c>
      <c r="U433" s="56">
        <f>VLOOKUP(Q433,'Basic Moves'!B$2:H$43,7,FALSE)</f>
        <v>6</v>
      </c>
      <c r="V433" s="53" t="s">
        <v>641</v>
      </c>
      <c r="W433" s="40" t="s">
        <v>275</v>
      </c>
      <c r="X433" s="56">
        <f>VLOOKUP(W433,'Charged Moves'!B$2:I$96,3,FALSE)</f>
        <v>70</v>
      </c>
      <c r="Y433" s="56">
        <f>IF(OR(VLOOKUP(W433,'Charged Moves'!B$2:C$96,2,FALSE)=H433,VLOOKUP(W433,'Charged Moves'!B$2:C$96,2,FALSE)=I433),1,0)</f>
        <v>1</v>
      </c>
      <c r="Z433" s="56">
        <f>VLOOKUP(W433,'Charged Moves'!B$2:I$96,8,FALSE)*100</f>
        <v>5</v>
      </c>
      <c r="AA433" s="56">
        <f>VLOOKUP(W433,'Charged Moves'!B$2:I$96,6,FALSE)</f>
        <v>3400</v>
      </c>
      <c r="AB433" s="56">
        <f>VLOOKUP(W433,'Charged Moves'!B$2:J$96,9,FALSE)</f>
        <v>100</v>
      </c>
      <c r="AC433" s="56" t="s">
        <v>1530</v>
      </c>
      <c r="AD433" s="56" t="s">
        <v>1531</v>
      </c>
      <c r="AE433" s="56" t="s">
        <v>1532</v>
      </c>
      <c r="AF433" t="s">
        <v>1533</v>
      </c>
      <c r="AG433" t="s">
        <v>1534</v>
      </c>
    </row>
    <row r="434" spans="1:33" ht="14.25" customHeight="1" x14ac:dyDescent="0.15">
      <c r="A434" s="30">
        <v>756</v>
      </c>
      <c r="B434" s="30">
        <v>5</v>
      </c>
      <c r="C434" s="32">
        <v>0.92952218430034128</v>
      </c>
      <c r="D434" s="30">
        <v>3</v>
      </c>
      <c r="E434" s="34">
        <v>0.87886178861788622</v>
      </c>
      <c r="F434" s="41">
        <f>VLOOKUP(G434,'Species Data'!A$2:E$152,2,FALSE)</f>
        <v>124</v>
      </c>
      <c r="G434" s="41" t="s">
        <v>196</v>
      </c>
      <c r="H434" s="92" t="s">
        <v>216</v>
      </c>
      <c r="I434" s="42" t="s">
        <v>56</v>
      </c>
      <c r="J434" s="41">
        <f>VLOOKUP(G434,'Species Data'!A$2:E$152,3,FALSE)</f>
        <v>130</v>
      </c>
      <c r="K434" s="46">
        <f>VLOOKUP(G434,'Species Data'!A$2:E$152,4,FALSE)</f>
        <v>172</v>
      </c>
      <c r="L434" s="46">
        <f>VLOOKUP(G434,'Species Data'!A$2:E$152,5,FALSE)</f>
        <v>134</v>
      </c>
      <c r="M434" s="49">
        <f t="shared" si="0"/>
        <v>17420</v>
      </c>
      <c r="N434" s="51">
        <f t="shared" si="1"/>
        <v>0</v>
      </c>
      <c r="O434" s="51">
        <f t="shared" si="2"/>
        <v>0</v>
      </c>
      <c r="P434" s="40">
        <f t="shared" si="3"/>
        <v>1619467720</v>
      </c>
      <c r="Q434" s="40" t="s">
        <v>156</v>
      </c>
      <c r="R434" s="56">
        <f>VLOOKUP(Q434,'Basic Moves'!B$2:H$43,3,FALSE)</f>
        <v>7</v>
      </c>
      <c r="S434" s="56">
        <f>IF(OR(VLOOKUP(Q434,'Basic Moves'!B$2:C$43,2,FALSE)=H434,VLOOKUP(Q434,'Basic Moves'!B$2:C$43,2,FALSE)=I434),1,0)</f>
        <v>0</v>
      </c>
      <c r="T434" s="56">
        <f>VLOOKUP(Q434,'Basic Moves'!B$2:H$43,5,FALSE)</f>
        <v>540</v>
      </c>
      <c r="U434" s="56">
        <f>VLOOKUP(Q434,'Basic Moves'!B$2:H$43,7,FALSE)</f>
        <v>7</v>
      </c>
      <c r="V434" s="53" t="s">
        <v>520</v>
      </c>
      <c r="W434" s="40" t="s">
        <v>290</v>
      </c>
      <c r="X434" s="56">
        <f>VLOOKUP(W434,'Charged Moves'!B$2:I$96,3,FALSE)</f>
        <v>45</v>
      </c>
      <c r="Y434" s="56">
        <f>IF(OR(VLOOKUP(W434,'Charged Moves'!B$2:C$96,2,FALSE)=H434,VLOOKUP(W434,'Charged Moves'!B$2:C$96,2,FALSE)=I434),1,0)</f>
        <v>1</v>
      </c>
      <c r="Z434" s="56">
        <f>VLOOKUP(W434,'Charged Moves'!B$2:I$96,8,FALSE)*100</f>
        <v>5</v>
      </c>
      <c r="AA434" s="56">
        <f>VLOOKUP(W434,'Charged Moves'!B$2:I$96,6,FALSE)</f>
        <v>3500</v>
      </c>
      <c r="AB434" s="56">
        <f>VLOOKUP(W434,'Charged Moves'!B$2:J$96,9,FALSE)</f>
        <v>33</v>
      </c>
      <c r="AC434" s="56" t="s">
        <v>1535</v>
      </c>
      <c r="AD434" s="56" t="s">
        <v>1536</v>
      </c>
      <c r="AE434" s="56" t="s">
        <v>1537</v>
      </c>
      <c r="AF434" t="s">
        <v>1538</v>
      </c>
      <c r="AG434" t="s">
        <v>1539</v>
      </c>
    </row>
    <row r="435" spans="1:33" ht="14.25" customHeight="1" x14ac:dyDescent="0.15">
      <c r="A435" s="30">
        <v>308</v>
      </c>
      <c r="B435" s="30">
        <v>6</v>
      </c>
      <c r="C435" s="32">
        <v>0.74322580645161296</v>
      </c>
      <c r="D435" s="30">
        <v>3</v>
      </c>
      <c r="E435" s="34">
        <v>0.91151919866444076</v>
      </c>
      <c r="F435" s="41">
        <f>VLOOKUP(G435,'Species Data'!A$2:E$152,2,FALSE)</f>
        <v>53</v>
      </c>
      <c r="G435" s="41" t="s">
        <v>106</v>
      </c>
      <c r="H435" s="170" t="s">
        <v>257</v>
      </c>
      <c r="I435" s="172"/>
      <c r="J435" s="41">
        <f>VLOOKUP(G435,'Species Data'!A$2:E$152,3,FALSE)</f>
        <v>130</v>
      </c>
      <c r="K435" s="46">
        <f>VLOOKUP(G435,'Species Data'!A$2:E$152,4,FALSE)</f>
        <v>156</v>
      </c>
      <c r="L435" s="46">
        <f>VLOOKUP(G435,'Species Data'!A$2:E$152,5,FALSE)</f>
        <v>146</v>
      </c>
      <c r="M435" s="49">
        <f t="shared" si="0"/>
        <v>18980</v>
      </c>
      <c r="N435" s="51">
        <f t="shared" si="1"/>
        <v>0</v>
      </c>
      <c r="O435" s="51">
        <f t="shared" si="2"/>
        <v>0</v>
      </c>
      <c r="P435" s="40">
        <f t="shared" si="3"/>
        <v>1616640480</v>
      </c>
      <c r="Q435" s="40" t="s">
        <v>273</v>
      </c>
      <c r="R435" s="56">
        <f>VLOOKUP(Q435,'Basic Moves'!B$2:H$43,3,FALSE)</f>
        <v>12</v>
      </c>
      <c r="S435" s="56">
        <f>IF(OR(VLOOKUP(Q435,'Basic Moves'!B$2:C$43,2,FALSE)=H435,VLOOKUP(Q435,'Basic Moves'!B$2:C$43,2,FALSE)=I435),1,0)</f>
        <v>0</v>
      </c>
      <c r="T435" s="56">
        <f>VLOOKUP(Q435,'Basic Moves'!B$2:H$43,5,FALSE)</f>
        <v>1040</v>
      </c>
      <c r="U435" s="56">
        <f>VLOOKUP(Q435,'Basic Moves'!B$2:H$43,7,FALSE)</f>
        <v>10</v>
      </c>
      <c r="V435" s="53" t="s">
        <v>800</v>
      </c>
      <c r="W435" s="40" t="s">
        <v>300</v>
      </c>
      <c r="X435" s="56">
        <f>VLOOKUP(W435,'Charged Moves'!B$2:I$96,3,FALSE)</f>
        <v>30</v>
      </c>
      <c r="Y435" s="56">
        <f>IF(OR(VLOOKUP(W435,'Charged Moves'!B$2:C$96,2,FALSE)=H435,VLOOKUP(W435,'Charged Moves'!B$2:C$96,2,FALSE)=I435),1,0)</f>
        <v>0</v>
      </c>
      <c r="Z435" s="56">
        <f>VLOOKUP(W435,'Charged Moves'!B$2:I$96,8,FALSE)*100</f>
        <v>25</v>
      </c>
      <c r="AA435" s="56">
        <f>VLOOKUP(W435,'Charged Moves'!B$2:I$96,6,FALSE)</f>
        <v>2700</v>
      </c>
      <c r="AB435" s="56">
        <f>VLOOKUP(W435,'Charged Moves'!B$2:J$96,9,FALSE)</f>
        <v>25</v>
      </c>
      <c r="AC435" s="56" t="s">
        <v>1540</v>
      </c>
      <c r="AD435" s="56" t="s">
        <v>1541</v>
      </c>
      <c r="AE435" s="56" t="s">
        <v>1542</v>
      </c>
      <c r="AF435" t="s">
        <v>1543</v>
      </c>
      <c r="AG435" t="s">
        <v>1544</v>
      </c>
    </row>
    <row r="436" spans="1:33" ht="14.25" customHeight="1" x14ac:dyDescent="0.15">
      <c r="A436" s="30">
        <v>178</v>
      </c>
      <c r="B436" s="30">
        <v>3</v>
      </c>
      <c r="C436" s="32">
        <v>0.83946980854197351</v>
      </c>
      <c r="D436" s="30">
        <v>2</v>
      </c>
      <c r="E436" s="34">
        <v>0.96160267111853093</v>
      </c>
      <c r="F436" s="41">
        <f>VLOOKUP(G436,'Species Data'!A$2:E$152,2,FALSE)</f>
        <v>33</v>
      </c>
      <c r="G436" s="41" t="s">
        <v>79</v>
      </c>
      <c r="H436" s="362" t="s">
        <v>262</v>
      </c>
      <c r="I436" s="511"/>
      <c r="J436" s="41">
        <f>VLOOKUP(G436,'Species Data'!A$2:E$152,3,FALSE)</f>
        <v>122</v>
      </c>
      <c r="K436" s="46">
        <f>VLOOKUP(G436,'Species Data'!A$2:E$152,4,FALSE)</f>
        <v>142</v>
      </c>
      <c r="L436" s="46">
        <f>VLOOKUP(G436,'Species Data'!A$2:E$152,5,FALSE)</f>
        <v>128</v>
      </c>
      <c r="M436" s="49">
        <f t="shared" si="0"/>
        <v>15616</v>
      </c>
      <c r="N436" s="51">
        <f t="shared" si="1"/>
        <v>0</v>
      </c>
      <c r="O436" s="51">
        <f t="shared" si="2"/>
        <v>0</v>
      </c>
      <c r="P436" s="40">
        <f t="shared" si="3"/>
        <v>1596579840</v>
      </c>
      <c r="Q436" s="40" t="s">
        <v>160</v>
      </c>
      <c r="R436" s="56">
        <f>VLOOKUP(Q436,'Basic Moves'!B$2:H$43,3,FALSE)</f>
        <v>12</v>
      </c>
      <c r="S436" s="56">
        <f>IF(OR(VLOOKUP(Q436,'Basic Moves'!B$2:C$43,2,FALSE)=H436,VLOOKUP(Q436,'Basic Moves'!B$2:C$43,2,FALSE)=I436),1,0)</f>
        <v>1</v>
      </c>
      <c r="T436" s="56">
        <f>VLOOKUP(Q436,'Basic Moves'!B$2:H$43,5,FALSE)</f>
        <v>1050</v>
      </c>
      <c r="U436" s="56">
        <f>VLOOKUP(Q436,'Basic Moves'!B$2:H$43,7,FALSE)</f>
        <v>10</v>
      </c>
      <c r="V436" s="53" t="s">
        <v>483</v>
      </c>
      <c r="W436" s="40" t="s">
        <v>286</v>
      </c>
      <c r="X436" s="56">
        <f>VLOOKUP(W436,'Charged Moves'!B$2:I$96,3,FALSE)</f>
        <v>70</v>
      </c>
      <c r="Y436" s="56">
        <f>IF(OR(VLOOKUP(W436,'Charged Moves'!B$2:C$96,2,FALSE)=H436,VLOOKUP(W436,'Charged Moves'!B$2:C$96,2,FALSE)=I436),1,0)</f>
        <v>0</v>
      </c>
      <c r="Z436" s="56">
        <f>VLOOKUP(W436,'Charged Moves'!B$2:I$96,8,FALSE)*100</f>
        <v>5</v>
      </c>
      <c r="AA436" s="56">
        <f>VLOOKUP(W436,'Charged Moves'!B$2:I$96,6,FALSE)</f>
        <v>5800</v>
      </c>
      <c r="AB436" s="56">
        <f>VLOOKUP(W436,'Charged Moves'!B$2:J$96,9,FALSE)</f>
        <v>33</v>
      </c>
      <c r="AC436" s="56" t="s">
        <v>1545</v>
      </c>
      <c r="AD436" s="56" t="s">
        <v>1546</v>
      </c>
      <c r="AE436" s="56" t="s">
        <v>997</v>
      </c>
      <c r="AF436" t="s">
        <v>1547</v>
      </c>
      <c r="AG436" t="s">
        <v>1548</v>
      </c>
    </row>
    <row r="437" spans="1:33" ht="14.25" customHeight="1" x14ac:dyDescent="0.15">
      <c r="A437" s="30">
        <v>467</v>
      </c>
      <c r="B437" s="30">
        <v>6</v>
      </c>
      <c r="C437" s="32">
        <v>0.70113314447592068</v>
      </c>
      <c r="D437" s="30">
        <v>3</v>
      </c>
      <c r="E437" s="34">
        <v>0.88636363636363635</v>
      </c>
      <c r="F437" s="41">
        <f>VLOOKUP(G437,'Species Data'!A$2:E$152,2,FALSE)</f>
        <v>79</v>
      </c>
      <c r="G437" s="41" t="s">
        <v>136</v>
      </c>
      <c r="H437" s="91" t="s">
        <v>210</v>
      </c>
      <c r="I437" s="42" t="s">
        <v>56</v>
      </c>
      <c r="J437" s="41">
        <f>VLOOKUP(G437,'Species Data'!A$2:E$152,3,FALSE)</f>
        <v>180</v>
      </c>
      <c r="K437" s="46">
        <f>VLOOKUP(G437,'Species Data'!A$2:E$152,4,FALSE)</f>
        <v>110</v>
      </c>
      <c r="L437" s="46">
        <f>VLOOKUP(G437,'Species Data'!A$2:E$152,5,FALSE)</f>
        <v>110</v>
      </c>
      <c r="M437" s="49">
        <f t="shared" si="0"/>
        <v>19800</v>
      </c>
      <c r="N437" s="51">
        <f t="shared" si="1"/>
        <v>0</v>
      </c>
      <c r="O437" s="51">
        <f t="shared" si="2"/>
        <v>0</v>
      </c>
      <c r="P437" s="40">
        <f t="shared" si="3"/>
        <v>1592662500</v>
      </c>
      <c r="Q437" s="40" t="s">
        <v>62</v>
      </c>
      <c r="R437" s="56">
        <f>VLOOKUP(Q437,'Basic Moves'!B$2:H$43,3,FALSE)</f>
        <v>15</v>
      </c>
      <c r="S437" s="56">
        <f>IF(OR(VLOOKUP(Q437,'Basic Moves'!B$2:C$43,2,FALSE)=H437,VLOOKUP(Q437,'Basic Moves'!B$2:C$43,2,FALSE)=I437),1,0)</f>
        <v>1</v>
      </c>
      <c r="T437" s="56">
        <f>VLOOKUP(Q437,'Basic Moves'!B$2:H$43,5,FALSE)</f>
        <v>1510</v>
      </c>
      <c r="U437" s="56">
        <f>VLOOKUP(Q437,'Basic Moves'!B$2:H$43,7,FALSE)</f>
        <v>14</v>
      </c>
      <c r="V437" s="53" t="s">
        <v>354</v>
      </c>
      <c r="W437" s="40" t="s">
        <v>334</v>
      </c>
      <c r="X437" s="56">
        <f>VLOOKUP(W437,'Charged Moves'!B$2:I$96,3,FALSE)</f>
        <v>35</v>
      </c>
      <c r="Y437" s="56">
        <f>IF(OR(VLOOKUP(W437,'Charged Moves'!B$2:C$96,2,FALSE)=H437,VLOOKUP(W437,'Charged Moves'!B$2:C$96,2,FALSE)=I437),1,0)</f>
        <v>1</v>
      </c>
      <c r="Z437" s="56">
        <f>VLOOKUP(W437,'Charged Moves'!B$2:I$96,8,FALSE)*100</f>
        <v>5</v>
      </c>
      <c r="AA437" s="56">
        <f>VLOOKUP(W437,'Charged Moves'!B$2:I$96,6,FALSE)</f>
        <v>3300</v>
      </c>
      <c r="AB437" s="56">
        <f>VLOOKUP(W437,'Charged Moves'!B$2:J$96,9,FALSE)</f>
        <v>25</v>
      </c>
      <c r="AC437" s="56" t="s">
        <v>506</v>
      </c>
      <c r="AD437" s="56" t="s">
        <v>507</v>
      </c>
      <c r="AE437" s="56" t="s">
        <v>508</v>
      </c>
      <c r="AF437" t="s">
        <v>509</v>
      </c>
      <c r="AG437" t="s">
        <v>510</v>
      </c>
    </row>
    <row r="438" spans="1:33" ht="14.25" customHeight="1" x14ac:dyDescent="0.15">
      <c r="A438" s="30">
        <v>486</v>
      </c>
      <c r="B438" s="30">
        <v>6</v>
      </c>
      <c r="C438" s="32">
        <v>0.72908036454018232</v>
      </c>
      <c r="D438" s="30">
        <v>6</v>
      </c>
      <c r="E438" s="34">
        <v>0.69216757741347901</v>
      </c>
      <c r="F438" s="41">
        <f>VLOOKUP(G438,'Species Data'!A$2:E$152,2,FALSE)</f>
        <v>82</v>
      </c>
      <c r="G438" s="41" t="s">
        <v>141</v>
      </c>
      <c r="H438" s="558" t="s">
        <v>245</v>
      </c>
      <c r="I438" s="800" t="s">
        <v>266</v>
      </c>
      <c r="J438" s="41">
        <f>VLOOKUP(G438,'Species Data'!A$2:E$152,3,FALSE)</f>
        <v>100</v>
      </c>
      <c r="K438" s="46">
        <f>VLOOKUP(G438,'Species Data'!A$2:E$152,4,FALSE)</f>
        <v>186</v>
      </c>
      <c r="L438" s="46">
        <f>VLOOKUP(G438,'Species Data'!A$2:E$152,5,FALSE)</f>
        <v>180</v>
      </c>
      <c r="M438" s="49">
        <f t="shared" si="0"/>
        <v>18000</v>
      </c>
      <c r="N438" s="51">
        <f t="shared" si="1"/>
        <v>0</v>
      </c>
      <c r="O438" s="51">
        <f t="shared" si="2"/>
        <v>0</v>
      </c>
      <c r="P438" s="40">
        <f t="shared" si="3"/>
        <v>1590300000</v>
      </c>
      <c r="Q438" s="40" t="s">
        <v>153</v>
      </c>
      <c r="R438" s="56">
        <f>VLOOKUP(Q438,'Basic Moves'!B$2:H$43,3,FALSE)</f>
        <v>5</v>
      </c>
      <c r="S438" s="56">
        <f>IF(OR(VLOOKUP(Q438,'Basic Moves'!B$2:C$43,2,FALSE)=H438,VLOOKUP(Q438,'Basic Moves'!B$2:C$43,2,FALSE)=I438),1,0)</f>
        <v>1</v>
      </c>
      <c r="T438" s="56">
        <f>VLOOKUP(Q438,'Basic Moves'!B$2:H$43,5,FALSE)</f>
        <v>600</v>
      </c>
      <c r="U438" s="56">
        <f>VLOOKUP(Q438,'Basic Moves'!B$2:H$43,7,FALSE)</f>
        <v>8</v>
      </c>
      <c r="V438" s="53" t="s">
        <v>579</v>
      </c>
      <c r="W438" s="40" t="s">
        <v>314</v>
      </c>
      <c r="X438" s="56">
        <f>VLOOKUP(W438,'Charged Moves'!B$2:I$96,3,FALSE)</f>
        <v>30</v>
      </c>
      <c r="Y438" s="56">
        <f>IF(OR(VLOOKUP(W438,'Charged Moves'!B$2:C$96,2,FALSE)=H438,VLOOKUP(W438,'Charged Moves'!B$2:C$96,2,FALSE)=I438),1,0)</f>
        <v>1</v>
      </c>
      <c r="Z438" s="56">
        <f>VLOOKUP(W438,'Charged Moves'!B$2:I$96,8,FALSE)*100</f>
        <v>5</v>
      </c>
      <c r="AA438" s="56">
        <f>VLOOKUP(W438,'Charged Moves'!B$2:I$96,6,FALSE)</f>
        <v>2800</v>
      </c>
      <c r="AB438" s="56">
        <f>VLOOKUP(W438,'Charged Moves'!B$2:J$96,9,FALSE)</f>
        <v>25</v>
      </c>
      <c r="AC438" s="56" t="s">
        <v>1549</v>
      </c>
      <c r="AD438" s="56" t="s">
        <v>1550</v>
      </c>
      <c r="AE438" s="56" t="s">
        <v>1282</v>
      </c>
      <c r="AF438" t="s">
        <v>1551</v>
      </c>
      <c r="AG438" t="s">
        <v>531</v>
      </c>
    </row>
    <row r="439" spans="1:33" ht="14.25" customHeight="1" x14ac:dyDescent="0.15">
      <c r="A439" s="30">
        <v>565</v>
      </c>
      <c r="B439" s="144">
        <v>6</v>
      </c>
      <c r="C439" s="581">
        <v>0.81290322580645158</v>
      </c>
      <c r="D439" s="144">
        <v>8</v>
      </c>
      <c r="E439" s="583">
        <v>0.5942446043165468</v>
      </c>
      <c r="F439" s="585">
        <f>VLOOKUP(G439,'Species Data'!A$2:E$152,2,FALSE)</f>
        <v>94</v>
      </c>
      <c r="G439" s="585" t="s">
        <v>164</v>
      </c>
      <c r="H439" s="801" t="s">
        <v>252</v>
      </c>
      <c r="I439" s="655" t="s">
        <v>262</v>
      </c>
      <c r="J439" s="585">
        <f>VLOOKUP(G439,'Species Data'!A$2:E$152,3,FALSE)</f>
        <v>120</v>
      </c>
      <c r="K439" s="592">
        <f>VLOOKUP(G439,'Species Data'!A$2:E$152,4,FALSE)</f>
        <v>204</v>
      </c>
      <c r="L439" s="592">
        <f>VLOOKUP(G439,'Species Data'!A$2:E$152,5,FALSE)</f>
        <v>156</v>
      </c>
      <c r="M439" s="149">
        <f t="shared" si="0"/>
        <v>18720</v>
      </c>
      <c r="N439" s="594">
        <f t="shared" si="1"/>
        <v>0</v>
      </c>
      <c r="O439" s="594">
        <f t="shared" si="2"/>
        <v>0</v>
      </c>
      <c r="P439" s="122">
        <f t="shared" si="3"/>
        <v>1577197440</v>
      </c>
      <c r="Q439" s="122" t="s">
        <v>244</v>
      </c>
      <c r="R439" s="602">
        <f>VLOOKUP(Q439,'Basic Moves'!B$2:H$43,3,FALSE)</f>
        <v>7</v>
      </c>
      <c r="S439" s="602">
        <f>IF(OR(VLOOKUP(Q439,'Basic Moves'!B$2:C$43,2,FALSE)=H439,VLOOKUP(Q439,'Basic Moves'!B$2:C$43,2,FALSE)=I439),1,0)</f>
        <v>0</v>
      </c>
      <c r="T439" s="602">
        <f>VLOOKUP(Q439,'Basic Moves'!B$2:H$43,5,FALSE)</f>
        <v>700</v>
      </c>
      <c r="U439" s="602">
        <f>VLOOKUP(Q439,'Basic Moves'!B$2:H$43,7,FALSE)</f>
        <v>9</v>
      </c>
      <c r="V439" s="152" t="s">
        <v>1191</v>
      </c>
      <c r="W439" s="153" t="s">
        <v>275</v>
      </c>
      <c r="X439" s="602">
        <f>VLOOKUP(W439,'Charged Moves'!B$2:I$96,3,FALSE)</f>
        <v>70</v>
      </c>
      <c r="Y439" s="602">
        <f>IF(OR(VLOOKUP(W439,'Charged Moves'!B$2:C$96,2,FALSE)=H439,VLOOKUP(W439,'Charged Moves'!B$2:C$96,2,FALSE)=I439),1,0)</f>
        <v>1</v>
      </c>
      <c r="Z439" s="602">
        <f>VLOOKUP(W439,'Charged Moves'!B$2:I$96,8,FALSE)*100</f>
        <v>5</v>
      </c>
      <c r="AA439" s="602">
        <f>VLOOKUP(W439,'Charged Moves'!B$2:I$96,6,FALSE)</f>
        <v>3400</v>
      </c>
      <c r="AB439" s="602">
        <f>VLOOKUP(W439,'Charged Moves'!B$2:J$96,9,FALSE)</f>
        <v>100</v>
      </c>
      <c r="AC439" s="602" t="s">
        <v>1552</v>
      </c>
      <c r="AD439" s="602" t="s">
        <v>1553</v>
      </c>
      <c r="AE439" s="602" t="s">
        <v>1554</v>
      </c>
      <c r="AF439" s="112" t="s">
        <v>1555</v>
      </c>
      <c r="AG439" s="112" t="s">
        <v>1556</v>
      </c>
    </row>
    <row r="440" spans="1:33" ht="14.25" customHeight="1" x14ac:dyDescent="0.15">
      <c r="A440" s="30">
        <v>526</v>
      </c>
      <c r="B440" s="30">
        <v>3</v>
      </c>
      <c r="C440" s="32">
        <v>0.87546330615270573</v>
      </c>
      <c r="D440" s="30">
        <v>2</v>
      </c>
      <c r="E440" s="34">
        <v>0.95993322203672793</v>
      </c>
      <c r="F440" s="41">
        <f>VLOOKUP(G440,'Species Data'!A$2:E$152,2,FALSE)</f>
        <v>88</v>
      </c>
      <c r="G440" s="41" t="s">
        <v>150</v>
      </c>
      <c r="H440" s="362" t="s">
        <v>262</v>
      </c>
      <c r="I440" s="511"/>
      <c r="J440" s="41">
        <f>VLOOKUP(G440,'Species Data'!A$2:E$152,3,FALSE)</f>
        <v>160</v>
      </c>
      <c r="K440" s="46">
        <f>VLOOKUP(G440,'Species Data'!A$2:E$152,4,FALSE)</f>
        <v>124</v>
      </c>
      <c r="L440" s="46">
        <f>VLOOKUP(G440,'Species Data'!A$2:E$152,5,FALSE)</f>
        <v>110</v>
      </c>
      <c r="M440" s="49">
        <f t="shared" si="0"/>
        <v>17600</v>
      </c>
      <c r="N440" s="51">
        <f t="shared" si="1"/>
        <v>0</v>
      </c>
      <c r="O440" s="51">
        <f t="shared" si="2"/>
        <v>0</v>
      </c>
      <c r="P440" s="40">
        <f t="shared" si="3"/>
        <v>1568600000</v>
      </c>
      <c r="Q440" s="40" t="s">
        <v>270</v>
      </c>
      <c r="R440" s="56">
        <f>VLOOKUP(Q440,'Basic Moves'!B$2:H$43,3,FALSE)</f>
        <v>15</v>
      </c>
      <c r="S440" s="56">
        <f>IF(OR(VLOOKUP(Q440,'Basic Moves'!B$2:C$43,2,FALSE)=H440,VLOOKUP(Q440,'Basic Moves'!B$2:C$43,2,FALSE)=I440),1,0)</f>
        <v>0</v>
      </c>
      <c r="T440" s="56">
        <f>VLOOKUP(Q440,'Basic Moves'!B$2:H$43,5,FALSE)</f>
        <v>1350</v>
      </c>
      <c r="U440" s="56">
        <f>VLOOKUP(Q440,'Basic Moves'!B$2:H$43,7,FALSE)</f>
        <v>12</v>
      </c>
      <c r="V440" s="53" t="s">
        <v>737</v>
      </c>
      <c r="W440" s="40" t="s">
        <v>208</v>
      </c>
      <c r="X440" s="56">
        <f>VLOOKUP(W440,'Charged Moves'!B$2:I$96,3,FALSE)</f>
        <v>55</v>
      </c>
      <c r="Y440" s="56">
        <f>IF(OR(VLOOKUP(W440,'Charged Moves'!B$2:C$96,2,FALSE)=H440,VLOOKUP(W440,'Charged Moves'!B$2:C$96,2,FALSE)=I440),1,0)</f>
        <v>1</v>
      </c>
      <c r="Z440" s="56">
        <f>VLOOKUP(W440,'Charged Moves'!B$2:I$96,8,FALSE)*100</f>
        <v>5</v>
      </c>
      <c r="AA440" s="56">
        <f>VLOOKUP(W440,'Charged Moves'!B$2:I$96,6,FALSE)</f>
        <v>2600</v>
      </c>
      <c r="AB440" s="56">
        <f>VLOOKUP(W440,'Charged Moves'!B$2:J$96,9,FALSE)</f>
        <v>50</v>
      </c>
      <c r="AC440" s="56" t="s">
        <v>388</v>
      </c>
      <c r="AD440" s="56" t="s">
        <v>1557</v>
      </c>
      <c r="AE440" s="56" t="s">
        <v>821</v>
      </c>
      <c r="AF440" t="s">
        <v>1558</v>
      </c>
      <c r="AG440" t="s">
        <v>691</v>
      </c>
    </row>
    <row r="441" spans="1:33" ht="14.25" customHeight="1" x14ac:dyDescent="0.15">
      <c r="A441" s="30">
        <v>43</v>
      </c>
      <c r="B441" s="30">
        <v>4</v>
      </c>
      <c r="C441" s="32">
        <v>0.79681274900398402</v>
      </c>
      <c r="D441" s="30">
        <v>1</v>
      </c>
      <c r="E441" s="34">
        <v>1</v>
      </c>
      <c r="F441" s="41">
        <f>VLOOKUP(G441,'Species Data'!A$2:E$152,2,FALSE)</f>
        <v>8</v>
      </c>
      <c r="G441" s="41" t="s">
        <v>43</v>
      </c>
      <c r="H441" s="91" t="s">
        <v>210</v>
      </c>
      <c r="I441" s="657"/>
      <c r="J441" s="41">
        <f>VLOOKUP(G441,'Species Data'!A$2:E$152,3,FALSE)</f>
        <v>118</v>
      </c>
      <c r="K441" s="46">
        <f>VLOOKUP(G441,'Species Data'!A$2:E$152,4,FALSE)</f>
        <v>144</v>
      </c>
      <c r="L441" s="46">
        <f>VLOOKUP(G441,'Species Data'!A$2:E$152,5,FALSE)</f>
        <v>176</v>
      </c>
      <c r="M441" s="49">
        <f t="shared" si="0"/>
        <v>20768</v>
      </c>
      <c r="N441" s="51">
        <f t="shared" si="1"/>
        <v>0</v>
      </c>
      <c r="O441" s="51">
        <f t="shared" si="2"/>
        <v>0</v>
      </c>
      <c r="P441" s="40">
        <f t="shared" si="3"/>
        <v>1562584320</v>
      </c>
      <c r="Q441" s="40" t="s">
        <v>142</v>
      </c>
      <c r="R441" s="56">
        <f>VLOOKUP(Q441,'Basic Moves'!B$2:H$43,3,FALSE)</f>
        <v>6</v>
      </c>
      <c r="S441" s="56">
        <f>IF(OR(VLOOKUP(Q441,'Basic Moves'!B$2:C$43,2,FALSE)=H441,VLOOKUP(Q441,'Basic Moves'!B$2:C$43,2,FALSE)=I441),1,0)</f>
        <v>1</v>
      </c>
      <c r="T441" s="56">
        <f>VLOOKUP(Q441,'Basic Moves'!B$2:H$43,5,FALSE)</f>
        <v>500</v>
      </c>
      <c r="U441" s="56">
        <f>VLOOKUP(Q441,'Basic Moves'!B$2:H$43,7,FALSE)</f>
        <v>7</v>
      </c>
      <c r="V441" s="53" t="s">
        <v>367</v>
      </c>
      <c r="W441" s="40" t="s">
        <v>304</v>
      </c>
      <c r="X441" s="56">
        <f>VLOOKUP(W441,'Charged Moves'!B$2:I$96,3,FALSE)</f>
        <v>25</v>
      </c>
      <c r="Y441" s="56">
        <f>IF(OR(VLOOKUP(W441,'Charged Moves'!B$2:C$96,2,FALSE)=H441,VLOOKUP(W441,'Charged Moves'!B$2:C$96,2,FALSE)=I441),1,0)</f>
        <v>1</v>
      </c>
      <c r="Z441" s="56">
        <f>VLOOKUP(W441,'Charged Moves'!B$2:I$96,8,FALSE)*100</f>
        <v>5</v>
      </c>
      <c r="AA441" s="56">
        <f>VLOOKUP(W441,'Charged Moves'!B$2:I$96,6,FALSE)</f>
        <v>2350</v>
      </c>
      <c r="AB441" s="56">
        <f>VLOOKUP(W441,'Charged Moves'!B$2:J$96,9,FALSE)</f>
        <v>20</v>
      </c>
      <c r="AC441" s="56" t="s">
        <v>1123</v>
      </c>
      <c r="AD441" s="56" t="s">
        <v>1559</v>
      </c>
      <c r="AE441" s="56" t="s">
        <v>1560</v>
      </c>
      <c r="AF441" t="s">
        <v>1561</v>
      </c>
      <c r="AG441" t="s">
        <v>1562</v>
      </c>
    </row>
    <row r="442" spans="1:33" ht="14.25" customHeight="1" x14ac:dyDescent="0.15">
      <c r="A442" s="30">
        <v>600</v>
      </c>
      <c r="B442" s="30">
        <v>5</v>
      </c>
      <c r="C442" s="32">
        <v>0.86816782140107773</v>
      </c>
      <c r="D442" s="30">
        <v>2</v>
      </c>
      <c r="E442" s="34">
        <v>0.90808999521302058</v>
      </c>
      <c r="F442" s="41">
        <f>VLOOKUP(G442,'Species Data'!A$2:E$152,2,FALSE)</f>
        <v>99</v>
      </c>
      <c r="G442" s="41" t="s">
        <v>170</v>
      </c>
      <c r="H442" s="91" t="s">
        <v>210</v>
      </c>
      <c r="I442" s="657"/>
      <c r="J442" s="41">
        <f>VLOOKUP(G442,'Species Data'!A$2:E$152,3,FALSE)</f>
        <v>110</v>
      </c>
      <c r="K442" s="46">
        <f>VLOOKUP(G442,'Species Data'!A$2:E$152,4,FALSE)</f>
        <v>178</v>
      </c>
      <c r="L442" s="46">
        <f>VLOOKUP(G442,'Species Data'!A$2:E$152,5,FALSE)</f>
        <v>168</v>
      </c>
      <c r="M442" s="49">
        <f t="shared" si="0"/>
        <v>18480</v>
      </c>
      <c r="N442" s="51">
        <f t="shared" si="1"/>
        <v>0</v>
      </c>
      <c r="O442" s="51">
        <f t="shared" si="2"/>
        <v>0</v>
      </c>
      <c r="P442" s="40">
        <f t="shared" si="3"/>
        <v>1560016920</v>
      </c>
      <c r="Q442" s="40" t="s">
        <v>254</v>
      </c>
      <c r="R442" s="56">
        <f>VLOOKUP(Q442,'Basic Moves'!B$2:H$43,3,FALSE)</f>
        <v>6</v>
      </c>
      <c r="S442" s="56">
        <f>IF(OR(VLOOKUP(Q442,'Basic Moves'!B$2:C$43,2,FALSE)=H442,VLOOKUP(Q442,'Basic Moves'!B$2:C$43,2,FALSE)=I442),1,0)</f>
        <v>0</v>
      </c>
      <c r="T442" s="56">
        <f>VLOOKUP(Q442,'Basic Moves'!B$2:H$43,5,FALSE)</f>
        <v>550</v>
      </c>
      <c r="U442" s="56">
        <f>VLOOKUP(Q442,'Basic Moves'!B$2:H$43,7,FALSE)</f>
        <v>7</v>
      </c>
      <c r="V442" s="53" t="s">
        <v>955</v>
      </c>
      <c r="W442" s="40" t="s">
        <v>334</v>
      </c>
      <c r="X442" s="56">
        <f>VLOOKUP(W442,'Charged Moves'!B$2:I$96,3,FALSE)</f>
        <v>35</v>
      </c>
      <c r="Y442" s="56">
        <f>IF(OR(VLOOKUP(W442,'Charged Moves'!B$2:C$96,2,FALSE)=H442,VLOOKUP(W442,'Charged Moves'!B$2:C$96,2,FALSE)=I442),1,0)</f>
        <v>1</v>
      </c>
      <c r="Z442" s="56">
        <f>VLOOKUP(W442,'Charged Moves'!B$2:I$96,8,FALSE)*100</f>
        <v>5</v>
      </c>
      <c r="AA442" s="56">
        <f>VLOOKUP(W442,'Charged Moves'!B$2:I$96,6,FALSE)</f>
        <v>3300</v>
      </c>
      <c r="AB442" s="56">
        <f>VLOOKUP(W442,'Charged Moves'!B$2:J$96,9,FALSE)</f>
        <v>25</v>
      </c>
      <c r="AC442" s="56" t="s">
        <v>1135</v>
      </c>
      <c r="AD442" s="56" t="s">
        <v>1273</v>
      </c>
      <c r="AE442" s="56" t="s">
        <v>1274</v>
      </c>
      <c r="AF442" t="s">
        <v>1275</v>
      </c>
      <c r="AG442" t="s">
        <v>1180</v>
      </c>
    </row>
    <row r="443" spans="1:33" ht="14.25" customHeight="1" x14ac:dyDescent="0.15">
      <c r="A443" s="30">
        <v>688</v>
      </c>
      <c r="B443" s="30">
        <v>2</v>
      </c>
      <c r="C443" s="32">
        <v>0.90883977900552482</v>
      </c>
      <c r="D443" s="30">
        <v>3</v>
      </c>
      <c r="E443" s="34">
        <v>0.81740976645435248</v>
      </c>
      <c r="F443" s="41">
        <f>VLOOKUP(G443,'Species Data'!A$2:E$152,2,FALSE)</f>
        <v>114</v>
      </c>
      <c r="G443" s="41" t="s">
        <v>187</v>
      </c>
      <c r="H443" s="252" t="s">
        <v>253</v>
      </c>
      <c r="I443" s="802"/>
      <c r="J443" s="41">
        <f>VLOOKUP(G443,'Species Data'!A$2:E$152,3,FALSE)</f>
        <v>130</v>
      </c>
      <c r="K443" s="46">
        <f>VLOOKUP(G443,'Species Data'!A$2:E$152,4,FALSE)</f>
        <v>164</v>
      </c>
      <c r="L443" s="46">
        <f>VLOOKUP(G443,'Species Data'!A$2:E$152,5,FALSE)</f>
        <v>152</v>
      </c>
      <c r="M443" s="49">
        <f t="shared" si="0"/>
        <v>19760</v>
      </c>
      <c r="N443" s="51">
        <f t="shared" si="1"/>
        <v>0</v>
      </c>
      <c r="O443" s="51">
        <f t="shared" si="2"/>
        <v>0</v>
      </c>
      <c r="P443" s="40">
        <f t="shared" si="3"/>
        <v>1559558000</v>
      </c>
      <c r="Q443" s="40" t="s">
        <v>169</v>
      </c>
      <c r="R443" s="56">
        <f>VLOOKUP(Q443,'Basic Moves'!B$2:H$43,3,FALSE)</f>
        <v>7</v>
      </c>
      <c r="S443" s="56">
        <f>IF(OR(VLOOKUP(Q443,'Basic Moves'!B$2:C$43,2,FALSE)=H443,VLOOKUP(Q443,'Basic Moves'!B$2:C$43,2,FALSE)=I443),1,0)</f>
        <v>1</v>
      </c>
      <c r="T443" s="56">
        <f>VLOOKUP(Q443,'Basic Moves'!B$2:H$43,5,FALSE)</f>
        <v>650</v>
      </c>
      <c r="U443" s="56">
        <f>VLOOKUP(Q443,'Basic Moves'!B$2:H$43,7,FALSE)</f>
        <v>7</v>
      </c>
      <c r="V443" s="53" t="s">
        <v>704</v>
      </c>
      <c r="W443" s="40" t="s">
        <v>340</v>
      </c>
      <c r="X443" s="56">
        <f>VLOOKUP(W443,'Charged Moves'!B$2:I$96,3,FALSE)</f>
        <v>70</v>
      </c>
      <c r="Y443" s="56">
        <f>IF(OR(VLOOKUP(W443,'Charged Moves'!B$2:C$96,2,FALSE)=H443,VLOOKUP(W443,'Charged Moves'!B$2:C$96,2,FALSE)=I443),1,0)</f>
        <v>1</v>
      </c>
      <c r="Z443" s="56">
        <f>VLOOKUP(W443,'Charged Moves'!B$2:I$96,8,FALSE)*100</f>
        <v>0</v>
      </c>
      <c r="AA443" s="56">
        <f>VLOOKUP(W443,'Charged Moves'!B$2:I$96,6,FALSE)</f>
        <v>2800</v>
      </c>
      <c r="AB443" s="56">
        <f>VLOOKUP(W443,'Charged Moves'!B$2:J$96,9,FALSE)</f>
        <v>100</v>
      </c>
      <c r="AC443" s="56" t="s">
        <v>1563</v>
      </c>
      <c r="AD443" s="56" t="s">
        <v>1564</v>
      </c>
      <c r="AE443" s="56" t="s">
        <v>559</v>
      </c>
      <c r="AF443" t="s">
        <v>1565</v>
      </c>
      <c r="AG443" t="s">
        <v>1437</v>
      </c>
    </row>
    <row r="444" spans="1:33" ht="14.25" customHeight="1" x14ac:dyDescent="0.15">
      <c r="A444" s="30">
        <v>745</v>
      </c>
      <c r="B444" s="30">
        <v>3</v>
      </c>
      <c r="C444" s="32">
        <v>0.87289433384379789</v>
      </c>
      <c r="D444" s="30">
        <v>6</v>
      </c>
      <c r="E444" s="34">
        <v>0.78181818181818186</v>
      </c>
      <c r="F444" s="41">
        <f>VLOOKUP(G444,'Species Data'!A$2:E$152,2,FALSE)</f>
        <v>122</v>
      </c>
      <c r="G444" s="41" t="s">
        <v>194</v>
      </c>
      <c r="H444" s="42" t="s">
        <v>56</v>
      </c>
      <c r="I444" s="43"/>
      <c r="J444" s="41">
        <f>VLOOKUP(G444,'Species Data'!A$2:E$152,3,FALSE)</f>
        <v>80</v>
      </c>
      <c r="K444" s="46">
        <f>VLOOKUP(G444,'Species Data'!A$2:E$152,4,FALSE)</f>
        <v>154</v>
      </c>
      <c r="L444" s="46">
        <f>VLOOKUP(G444,'Species Data'!A$2:E$152,5,FALSE)</f>
        <v>196</v>
      </c>
      <c r="M444" s="49">
        <f t="shared" si="0"/>
        <v>15680</v>
      </c>
      <c r="N444" s="51">
        <f t="shared" si="1"/>
        <v>0</v>
      </c>
      <c r="O444" s="51">
        <f t="shared" si="2"/>
        <v>0</v>
      </c>
      <c r="P444" s="40">
        <f t="shared" si="3"/>
        <v>1557494400</v>
      </c>
      <c r="Q444" s="40" t="s">
        <v>94</v>
      </c>
      <c r="R444" s="56">
        <f>VLOOKUP(Q444,'Basic Moves'!B$2:H$43,3,FALSE)</f>
        <v>12</v>
      </c>
      <c r="S444" s="56">
        <f>IF(OR(VLOOKUP(Q444,'Basic Moves'!B$2:C$43,2,FALSE)=H444,VLOOKUP(Q444,'Basic Moves'!B$2:C$43,2,FALSE)=I444),1,0)</f>
        <v>1</v>
      </c>
      <c r="T444" s="56">
        <f>VLOOKUP(Q444,'Basic Moves'!B$2:H$43,5,FALSE)</f>
        <v>1050</v>
      </c>
      <c r="U444" s="56">
        <f>VLOOKUP(Q444,'Basic Moves'!B$2:H$43,7,FALSE)</f>
        <v>9</v>
      </c>
      <c r="V444" s="53" t="s">
        <v>483</v>
      </c>
      <c r="W444" s="40" t="s">
        <v>64</v>
      </c>
      <c r="X444" s="56">
        <f>VLOOKUP(W444,'Charged Moves'!B$2:I$96,3,FALSE)</f>
        <v>45</v>
      </c>
      <c r="Y444" s="56">
        <f>IF(OR(VLOOKUP(W444,'Charged Moves'!B$2:C$96,2,FALSE)=H444,VLOOKUP(W444,'Charged Moves'!B$2:C$96,2,FALSE)=I444),1,0)</f>
        <v>0</v>
      </c>
      <c r="Z444" s="56">
        <f>VLOOKUP(W444,'Charged Moves'!B$2:I$96,8,FALSE)*100</f>
        <v>5</v>
      </c>
      <c r="AA444" s="56">
        <f>VLOOKUP(W444,'Charged Moves'!B$2:I$96,6,FALSE)</f>
        <v>3080</v>
      </c>
      <c r="AB444" s="56">
        <f>VLOOKUP(W444,'Charged Moves'!B$2:J$96,9,FALSE)</f>
        <v>33</v>
      </c>
      <c r="AC444" s="56" t="s">
        <v>808</v>
      </c>
      <c r="AD444" s="56" t="s">
        <v>809</v>
      </c>
      <c r="AE444" s="56" t="s">
        <v>810</v>
      </c>
      <c r="AF444" t="s">
        <v>811</v>
      </c>
      <c r="AG444" t="s">
        <v>812</v>
      </c>
    </row>
    <row r="445" spans="1:33" ht="14.25" customHeight="1" x14ac:dyDescent="0.15">
      <c r="A445" s="30">
        <v>102</v>
      </c>
      <c r="B445" s="30">
        <v>6</v>
      </c>
      <c r="C445" s="32">
        <v>0.58025727069351229</v>
      </c>
      <c r="D445" s="30">
        <v>1</v>
      </c>
      <c r="E445" s="34">
        <v>1</v>
      </c>
      <c r="F445" s="41">
        <f>VLOOKUP(G445,'Species Data'!A$2:E$152,2,FALSE)</f>
        <v>20</v>
      </c>
      <c r="G445" s="41" t="s">
        <v>63</v>
      </c>
      <c r="H445" s="170" t="s">
        <v>257</v>
      </c>
      <c r="I445" s="172"/>
      <c r="J445" s="41">
        <f>VLOOKUP(G445,'Species Data'!A$2:E$152,3,FALSE)</f>
        <v>110</v>
      </c>
      <c r="K445" s="46">
        <f>VLOOKUP(G445,'Species Data'!A$2:E$152,4,FALSE)</f>
        <v>146</v>
      </c>
      <c r="L445" s="46">
        <f>VLOOKUP(G445,'Species Data'!A$2:E$152,5,FALSE)</f>
        <v>150</v>
      </c>
      <c r="M445" s="49">
        <f t="shared" si="0"/>
        <v>16500</v>
      </c>
      <c r="N445" s="51">
        <f t="shared" si="1"/>
        <v>0</v>
      </c>
      <c r="O445" s="51">
        <f t="shared" si="2"/>
        <v>0</v>
      </c>
      <c r="P445" s="40">
        <f t="shared" si="3"/>
        <v>1553805000</v>
      </c>
      <c r="Q445" s="40" t="s">
        <v>256</v>
      </c>
      <c r="R445" s="56">
        <f>VLOOKUP(Q445,'Basic Moves'!B$2:H$43,3,FALSE)</f>
        <v>10</v>
      </c>
      <c r="S445" s="56">
        <f>IF(OR(VLOOKUP(Q445,'Basic Moves'!B$2:C$43,2,FALSE)=H445,VLOOKUP(Q445,'Basic Moves'!B$2:C$43,2,FALSE)=I445),1,0)</f>
        <v>1</v>
      </c>
      <c r="T445" s="56">
        <f>VLOOKUP(Q445,'Basic Moves'!B$2:H$43,5,FALSE)</f>
        <v>1330</v>
      </c>
      <c r="U445" s="56">
        <f>VLOOKUP(Q445,'Basic Moves'!B$2:H$43,7,FALSE)</f>
        <v>12</v>
      </c>
      <c r="V445" s="53" t="s">
        <v>843</v>
      </c>
      <c r="W445" s="40" t="s">
        <v>286</v>
      </c>
      <c r="X445" s="56">
        <f>VLOOKUP(W445,'Charged Moves'!B$2:I$96,3,FALSE)</f>
        <v>70</v>
      </c>
      <c r="Y445" s="56">
        <f>IF(OR(VLOOKUP(W445,'Charged Moves'!B$2:C$96,2,FALSE)=H445,VLOOKUP(W445,'Charged Moves'!B$2:C$96,2,FALSE)=I445),1,0)</f>
        <v>0</v>
      </c>
      <c r="Z445" s="56">
        <f>VLOOKUP(W445,'Charged Moves'!B$2:I$96,8,FALSE)*100</f>
        <v>5</v>
      </c>
      <c r="AA445" s="56">
        <f>VLOOKUP(W445,'Charged Moves'!B$2:I$96,6,FALSE)</f>
        <v>5800</v>
      </c>
      <c r="AB445" s="56">
        <f>VLOOKUP(W445,'Charged Moves'!B$2:J$96,9,FALSE)</f>
        <v>33</v>
      </c>
      <c r="AC445" s="56" t="s">
        <v>1566</v>
      </c>
      <c r="AD445" s="56" t="s">
        <v>1567</v>
      </c>
      <c r="AE445" s="56" t="s">
        <v>579</v>
      </c>
      <c r="AF445" t="s">
        <v>1568</v>
      </c>
      <c r="AG445" t="s">
        <v>812</v>
      </c>
    </row>
    <row r="446" spans="1:33" ht="14.25" customHeight="1" x14ac:dyDescent="0.15">
      <c r="A446" s="30">
        <v>238</v>
      </c>
      <c r="B446" s="30">
        <v>4</v>
      </c>
      <c r="C446" s="32">
        <v>0.80200501253132828</v>
      </c>
      <c r="D446" s="30">
        <v>6</v>
      </c>
      <c r="E446" s="34">
        <v>0.66928104575163394</v>
      </c>
      <c r="F446" s="41">
        <f>VLOOKUP(G446,'Species Data'!A$2:E$152,2,FALSE)</f>
        <v>42</v>
      </c>
      <c r="G446" s="41" t="s">
        <v>90</v>
      </c>
      <c r="H446" s="362" t="s">
        <v>262</v>
      </c>
      <c r="I446" s="104" t="s">
        <v>227</v>
      </c>
      <c r="J446" s="41">
        <f>VLOOKUP(G446,'Species Data'!A$2:E$152,3,FALSE)</f>
        <v>150</v>
      </c>
      <c r="K446" s="46">
        <f>VLOOKUP(G446,'Species Data'!A$2:E$152,4,FALSE)</f>
        <v>164</v>
      </c>
      <c r="L446" s="46">
        <f>VLOOKUP(G446,'Species Data'!A$2:E$152,5,FALSE)</f>
        <v>164</v>
      </c>
      <c r="M446" s="49">
        <f t="shared" si="0"/>
        <v>24600</v>
      </c>
      <c r="N446" s="51">
        <f t="shared" si="1"/>
        <v>0</v>
      </c>
      <c r="O446" s="51">
        <f t="shared" si="2"/>
        <v>0</v>
      </c>
      <c r="P446" s="40">
        <f t="shared" si="3"/>
        <v>1549209600</v>
      </c>
      <c r="Q446" s="40" t="s">
        <v>102</v>
      </c>
      <c r="R446" s="56">
        <f>VLOOKUP(Q446,'Basic Moves'!B$2:H$43,3,FALSE)</f>
        <v>6</v>
      </c>
      <c r="S446" s="56">
        <f>IF(OR(VLOOKUP(Q446,'Basic Moves'!B$2:C$43,2,FALSE)=H446,VLOOKUP(Q446,'Basic Moves'!B$2:C$43,2,FALSE)=I446),1,0)</f>
        <v>0</v>
      </c>
      <c r="T446" s="56">
        <f>VLOOKUP(Q446,'Basic Moves'!B$2:H$43,5,FALSE)</f>
        <v>500</v>
      </c>
      <c r="U446" s="56">
        <f>VLOOKUP(Q446,'Basic Moves'!B$2:H$43,7,FALSE)</f>
        <v>7</v>
      </c>
      <c r="V446" s="53" t="s">
        <v>784</v>
      </c>
      <c r="W446" s="40" t="s">
        <v>313</v>
      </c>
      <c r="X446" s="56">
        <f>VLOOKUP(W446,'Charged Moves'!B$2:I$96,3,FALSE)</f>
        <v>30</v>
      </c>
      <c r="Y446" s="56">
        <f>IF(OR(VLOOKUP(W446,'Charged Moves'!B$2:C$96,2,FALSE)=H446,VLOOKUP(W446,'Charged Moves'!B$2:C$96,2,FALSE)=I446),1,0)</f>
        <v>0</v>
      </c>
      <c r="Z446" s="56">
        <f>VLOOKUP(W446,'Charged Moves'!B$2:I$96,8,FALSE)*100</f>
        <v>5</v>
      </c>
      <c r="AA446" s="56">
        <f>VLOOKUP(W446,'Charged Moves'!B$2:I$96,6,FALSE)</f>
        <v>3100</v>
      </c>
      <c r="AB446" s="56">
        <f>VLOOKUP(W446,'Charged Moves'!B$2:J$96,9,FALSE)</f>
        <v>25</v>
      </c>
      <c r="AC446" s="56" t="s">
        <v>1569</v>
      </c>
      <c r="AD446" s="56" t="s">
        <v>1570</v>
      </c>
      <c r="AE446" s="56" t="s">
        <v>1571</v>
      </c>
      <c r="AF446" t="s">
        <v>1572</v>
      </c>
      <c r="AG446" t="s">
        <v>1573</v>
      </c>
    </row>
    <row r="447" spans="1:33" ht="14.25" customHeight="1" x14ac:dyDescent="0.15">
      <c r="A447" s="30">
        <v>757</v>
      </c>
      <c r="B447" s="30">
        <v>2</v>
      </c>
      <c r="C447" s="32">
        <v>0.9815699658703072</v>
      </c>
      <c r="D447" s="30">
        <v>4</v>
      </c>
      <c r="E447" s="34">
        <v>0.84065040650406508</v>
      </c>
      <c r="F447" s="41">
        <f>VLOOKUP(G447,'Species Data'!A$2:E$152,2,FALSE)</f>
        <v>124</v>
      </c>
      <c r="G447" s="41" t="s">
        <v>196</v>
      </c>
      <c r="H447" s="92" t="s">
        <v>216</v>
      </c>
      <c r="I447" s="42" t="s">
        <v>56</v>
      </c>
      <c r="J447" s="41">
        <f>VLOOKUP(G447,'Species Data'!A$2:E$152,3,FALSE)</f>
        <v>130</v>
      </c>
      <c r="K447" s="46">
        <f>VLOOKUP(G447,'Species Data'!A$2:E$152,4,FALSE)</f>
        <v>172</v>
      </c>
      <c r="L447" s="46">
        <f>VLOOKUP(G447,'Species Data'!A$2:E$152,5,FALSE)</f>
        <v>134</v>
      </c>
      <c r="M447" s="49">
        <f t="shared" si="0"/>
        <v>17420</v>
      </c>
      <c r="N447" s="51">
        <f t="shared" si="1"/>
        <v>0</v>
      </c>
      <c r="O447" s="51">
        <f t="shared" si="2"/>
        <v>0</v>
      </c>
      <c r="P447" s="40">
        <f t="shared" si="3"/>
        <v>1549056080</v>
      </c>
      <c r="Q447" s="40" t="s">
        <v>156</v>
      </c>
      <c r="R447" s="56">
        <f>VLOOKUP(Q447,'Basic Moves'!B$2:H$43,3,FALSE)</f>
        <v>7</v>
      </c>
      <c r="S447" s="56">
        <f>IF(OR(VLOOKUP(Q447,'Basic Moves'!B$2:C$43,2,FALSE)=H447,VLOOKUP(Q447,'Basic Moves'!B$2:C$43,2,FALSE)=I447),1,0)</f>
        <v>0</v>
      </c>
      <c r="T447" s="56">
        <f>VLOOKUP(Q447,'Basic Moves'!B$2:H$43,5,FALSE)</f>
        <v>540</v>
      </c>
      <c r="U447" s="56">
        <f>VLOOKUP(Q447,'Basic Moves'!B$2:H$43,7,FALSE)</f>
        <v>7</v>
      </c>
      <c r="V447" s="53" t="s">
        <v>520</v>
      </c>
      <c r="W447" s="40" t="s">
        <v>306</v>
      </c>
      <c r="X447" s="56">
        <f>VLOOKUP(W447,'Charged Moves'!B$2:I$96,3,FALSE)</f>
        <v>40</v>
      </c>
      <c r="Y447" s="56">
        <f>IF(OR(VLOOKUP(W447,'Charged Moves'!B$2:C$96,2,FALSE)=H447,VLOOKUP(W447,'Charged Moves'!B$2:C$96,2,FALSE)=I447),1,0)</f>
        <v>1</v>
      </c>
      <c r="Z447" s="56">
        <f>VLOOKUP(W447,'Charged Moves'!B$2:I$96,8,FALSE)*100</f>
        <v>5</v>
      </c>
      <c r="AA447" s="56">
        <f>VLOOKUP(W447,'Charged Moves'!B$2:I$96,6,FALSE)</f>
        <v>2700</v>
      </c>
      <c r="AB447" s="56">
        <f>VLOOKUP(W447,'Charged Moves'!B$2:J$96,9,FALSE)</f>
        <v>33</v>
      </c>
      <c r="AC447" s="56" t="s">
        <v>1139</v>
      </c>
      <c r="AD447" s="56" t="s">
        <v>1574</v>
      </c>
      <c r="AE447" s="56" t="s">
        <v>572</v>
      </c>
      <c r="AF447" t="s">
        <v>1575</v>
      </c>
      <c r="AG447" t="s">
        <v>1576</v>
      </c>
    </row>
    <row r="448" spans="1:33" ht="14.25" customHeight="1" x14ac:dyDescent="0.15">
      <c r="A448" s="30">
        <v>437</v>
      </c>
      <c r="B448" s="144">
        <v>8</v>
      </c>
      <c r="C448" s="581">
        <v>0.77793493635077793</v>
      </c>
      <c r="D448" s="144">
        <v>7</v>
      </c>
      <c r="E448" s="583">
        <v>0.73333333333333328</v>
      </c>
      <c r="F448" s="585">
        <f>VLOOKUP(G448,'Species Data'!A$2:E$152,2,FALSE)</f>
        <v>75</v>
      </c>
      <c r="G448" s="585" t="s">
        <v>131</v>
      </c>
      <c r="H448" s="588" t="s">
        <v>264</v>
      </c>
      <c r="I448" s="792" t="s">
        <v>255</v>
      </c>
      <c r="J448" s="585">
        <f>VLOOKUP(G448,'Species Data'!A$2:E$152,3,FALSE)</f>
        <v>110</v>
      </c>
      <c r="K448" s="592">
        <f>VLOOKUP(G448,'Species Data'!A$2:E$152,4,FALSE)</f>
        <v>142</v>
      </c>
      <c r="L448" s="592">
        <f>VLOOKUP(G448,'Species Data'!A$2:E$152,5,FALSE)</f>
        <v>156</v>
      </c>
      <c r="M448" s="149">
        <f t="shared" si="0"/>
        <v>17160</v>
      </c>
      <c r="N448" s="594">
        <f t="shared" si="1"/>
        <v>0</v>
      </c>
      <c r="O448" s="594">
        <f t="shared" si="2"/>
        <v>0</v>
      </c>
      <c r="P448" s="122">
        <f t="shared" si="3"/>
        <v>1541225400</v>
      </c>
      <c r="Q448" s="122" t="s">
        <v>254</v>
      </c>
      <c r="R448" s="602">
        <f>VLOOKUP(Q448,'Basic Moves'!B$2:H$43,3,FALSE)</f>
        <v>6</v>
      </c>
      <c r="S448" s="602">
        <f>IF(OR(VLOOKUP(Q448,'Basic Moves'!B$2:C$43,2,FALSE)=H448,VLOOKUP(Q448,'Basic Moves'!B$2:C$43,2,FALSE)=I448),1,0)</f>
        <v>1</v>
      </c>
      <c r="T448" s="602">
        <f>VLOOKUP(Q448,'Basic Moves'!B$2:H$43,5,FALSE)</f>
        <v>550</v>
      </c>
      <c r="U448" s="602">
        <f>VLOOKUP(Q448,'Basic Moves'!B$2:H$43,7,FALSE)</f>
        <v>7</v>
      </c>
      <c r="V448" s="152" t="s">
        <v>970</v>
      </c>
      <c r="W448" s="122" t="s">
        <v>286</v>
      </c>
      <c r="X448" s="602">
        <f>VLOOKUP(W448,'Charged Moves'!B$2:I$96,3,FALSE)</f>
        <v>70</v>
      </c>
      <c r="Y448" s="602">
        <f>IF(OR(VLOOKUP(W448,'Charged Moves'!B$2:C$96,2,FALSE)=H448,VLOOKUP(W448,'Charged Moves'!B$2:C$96,2,FALSE)=I448),1,0)</f>
        <v>1</v>
      </c>
      <c r="Z448" s="602">
        <f>VLOOKUP(W448,'Charged Moves'!B$2:I$96,8,FALSE)*100</f>
        <v>5</v>
      </c>
      <c r="AA448" s="602">
        <f>VLOOKUP(W448,'Charged Moves'!B$2:I$96,6,FALSE)</f>
        <v>5800</v>
      </c>
      <c r="AB448" s="602">
        <f>VLOOKUP(W448,'Charged Moves'!B$2:J$96,9,FALSE)</f>
        <v>33</v>
      </c>
      <c r="AC448" s="602" t="s">
        <v>1577</v>
      </c>
      <c r="AD448" s="602" t="s">
        <v>1578</v>
      </c>
      <c r="AE448" s="602" t="s">
        <v>622</v>
      </c>
      <c r="AF448" s="112" t="s">
        <v>1579</v>
      </c>
      <c r="AG448" s="112" t="s">
        <v>1580</v>
      </c>
    </row>
    <row r="449" spans="1:33" ht="14.25" customHeight="1" x14ac:dyDescent="0.15">
      <c r="A449" s="30">
        <v>188</v>
      </c>
      <c r="B449" s="30">
        <v>6</v>
      </c>
      <c r="C449" s="32">
        <v>0.68813559322033901</v>
      </c>
      <c r="D449" s="30">
        <v>6</v>
      </c>
      <c r="E449" s="34">
        <v>0.4</v>
      </c>
      <c r="F449" s="41">
        <f>VLOOKUP(G449,'Species Data'!A$2:E$152,2,FALSE)</f>
        <v>34</v>
      </c>
      <c r="G449" s="41" t="s">
        <v>80</v>
      </c>
      <c r="H449" s="362" t="s">
        <v>262</v>
      </c>
      <c r="I449" s="610" t="s">
        <v>255</v>
      </c>
      <c r="J449" s="41">
        <f>VLOOKUP(G449,'Species Data'!A$2:E$152,3,FALSE)</f>
        <v>162</v>
      </c>
      <c r="K449" s="46">
        <f>VLOOKUP(G449,'Species Data'!A$2:E$152,4,FALSE)</f>
        <v>204</v>
      </c>
      <c r="L449" s="46">
        <f>VLOOKUP(G449,'Species Data'!A$2:E$152,5,FALSE)</f>
        <v>170</v>
      </c>
      <c r="M449" s="49">
        <f t="shared" si="0"/>
        <v>27540</v>
      </c>
      <c r="N449" s="51">
        <f t="shared" si="1"/>
        <v>0</v>
      </c>
      <c r="O449" s="51">
        <f t="shared" si="2"/>
        <v>0</v>
      </c>
      <c r="P449" s="40">
        <f t="shared" si="3"/>
        <v>1539375840</v>
      </c>
      <c r="Q449" s="40" t="s">
        <v>240</v>
      </c>
      <c r="R449" s="56">
        <f>VLOOKUP(Q449,'Basic Moves'!B$2:H$43,3,FALSE)</f>
        <v>3</v>
      </c>
      <c r="S449" s="56">
        <f>IF(OR(VLOOKUP(Q449,'Basic Moves'!B$2:C$43,2,FALSE)=H449,VLOOKUP(Q449,'Basic Moves'!B$2:C$43,2,FALSE)=I449),1,0)</f>
        <v>0</v>
      </c>
      <c r="T449" s="56">
        <f>VLOOKUP(Q449,'Basic Moves'!B$2:H$43,5,FALSE)</f>
        <v>400</v>
      </c>
      <c r="U449" s="56">
        <f>VLOOKUP(Q449,'Basic Moves'!B$2:H$43,7,FALSE)</f>
        <v>6</v>
      </c>
      <c r="V449" s="53" t="s">
        <v>641</v>
      </c>
      <c r="W449" s="40" t="s">
        <v>285</v>
      </c>
      <c r="X449" s="56">
        <f>VLOOKUP(W449,'Charged Moves'!B$2:I$96,3,FALSE)</f>
        <v>80</v>
      </c>
      <c r="Y449" s="56">
        <f>IF(OR(VLOOKUP(W449,'Charged Moves'!B$2:C$96,2,FALSE)=H449,VLOOKUP(W449,'Charged Moves'!B$2:C$96,2,FALSE)=I449),1,0)</f>
        <v>0</v>
      </c>
      <c r="Z449" s="56">
        <f>VLOOKUP(W449,'Charged Moves'!B$2:I$96,8,FALSE)*100</f>
        <v>5</v>
      </c>
      <c r="AA449" s="56">
        <f>VLOOKUP(W449,'Charged Moves'!B$2:I$96,6,FALSE)</f>
        <v>3200</v>
      </c>
      <c r="AB449" s="56">
        <f>VLOOKUP(W449,'Charged Moves'!B$2:J$96,9,FALSE)</f>
        <v>100</v>
      </c>
      <c r="AC449" s="56" t="s">
        <v>1581</v>
      </c>
      <c r="AD449" s="56" t="s">
        <v>1582</v>
      </c>
      <c r="AE449" s="56" t="s">
        <v>1583</v>
      </c>
      <c r="AF449" t="s">
        <v>1584</v>
      </c>
      <c r="AG449" t="s">
        <v>1585</v>
      </c>
    </row>
    <row r="450" spans="1:33" ht="14.25" customHeight="1" x14ac:dyDescent="0.15">
      <c r="A450" s="30">
        <v>103</v>
      </c>
      <c r="B450" s="30">
        <v>4</v>
      </c>
      <c r="C450" s="32">
        <v>0.68162751677852351</v>
      </c>
      <c r="D450" s="30">
        <v>2</v>
      </c>
      <c r="E450" s="34">
        <v>0.98837209302325579</v>
      </c>
      <c r="F450" s="41">
        <f>VLOOKUP(G450,'Species Data'!A$2:E$152,2,FALSE)</f>
        <v>20</v>
      </c>
      <c r="G450" s="41" t="s">
        <v>63</v>
      </c>
      <c r="H450" s="170" t="s">
        <v>257</v>
      </c>
      <c r="I450" s="172"/>
      <c r="J450" s="41">
        <f>VLOOKUP(G450,'Species Data'!A$2:E$152,3,FALSE)</f>
        <v>110</v>
      </c>
      <c r="K450" s="46">
        <f>VLOOKUP(G450,'Species Data'!A$2:E$152,4,FALSE)</f>
        <v>146</v>
      </c>
      <c r="L450" s="46">
        <f>VLOOKUP(G450,'Species Data'!A$2:E$152,5,FALSE)</f>
        <v>150</v>
      </c>
      <c r="M450" s="49">
        <f t="shared" si="0"/>
        <v>16500</v>
      </c>
      <c r="N450" s="51">
        <f t="shared" si="1"/>
        <v>0</v>
      </c>
      <c r="O450" s="51">
        <f t="shared" si="2"/>
        <v>0</v>
      </c>
      <c r="P450" s="40">
        <f t="shared" si="3"/>
        <v>1535737500</v>
      </c>
      <c r="Q450" s="40" t="s">
        <v>256</v>
      </c>
      <c r="R450" s="56">
        <f>VLOOKUP(Q450,'Basic Moves'!B$2:H$43,3,FALSE)</f>
        <v>10</v>
      </c>
      <c r="S450" s="56">
        <f>IF(OR(VLOOKUP(Q450,'Basic Moves'!B$2:C$43,2,FALSE)=H450,VLOOKUP(Q450,'Basic Moves'!B$2:C$43,2,FALSE)=I450),1,0)</f>
        <v>1</v>
      </c>
      <c r="T450" s="56">
        <f>VLOOKUP(Q450,'Basic Moves'!B$2:H$43,5,FALSE)</f>
        <v>1330</v>
      </c>
      <c r="U450" s="56">
        <f>VLOOKUP(Q450,'Basic Moves'!B$2:H$43,7,FALSE)</f>
        <v>12</v>
      </c>
      <c r="V450" s="53" t="s">
        <v>843</v>
      </c>
      <c r="W450" s="40" t="s">
        <v>346</v>
      </c>
      <c r="X450" s="56">
        <f>VLOOKUP(W450,'Charged Moves'!B$2:I$96,3,FALSE)</f>
        <v>35</v>
      </c>
      <c r="Y450" s="56">
        <f>IF(OR(VLOOKUP(W450,'Charged Moves'!B$2:C$96,2,FALSE)=H450,VLOOKUP(W450,'Charged Moves'!B$2:C$96,2,FALSE)=I450),1,0)</f>
        <v>1</v>
      </c>
      <c r="Z450" s="56">
        <f>VLOOKUP(W450,'Charged Moves'!B$2:I$96,8,FALSE)*100</f>
        <v>5</v>
      </c>
      <c r="AA450" s="56">
        <f>VLOOKUP(W450,'Charged Moves'!B$2:I$96,6,FALSE)</f>
        <v>2100</v>
      </c>
      <c r="AB450" s="56">
        <f>VLOOKUP(W450,'Charged Moves'!B$2:J$96,9,FALSE)</f>
        <v>33</v>
      </c>
      <c r="AC450" s="56" t="s">
        <v>1586</v>
      </c>
      <c r="AD450" s="56" t="s">
        <v>897</v>
      </c>
      <c r="AE450" s="56" t="s">
        <v>1501</v>
      </c>
      <c r="AF450" t="s">
        <v>898</v>
      </c>
      <c r="AG450" t="s">
        <v>553</v>
      </c>
    </row>
    <row r="451" spans="1:33" ht="14.25" customHeight="1" x14ac:dyDescent="0.15">
      <c r="A451" s="30">
        <v>651</v>
      </c>
      <c r="B451" s="30">
        <v>6</v>
      </c>
      <c r="C451" s="32">
        <v>0.7432432432432432</v>
      </c>
      <c r="D451" s="30">
        <v>5</v>
      </c>
      <c r="E451" s="34">
        <v>0.65200617283950613</v>
      </c>
      <c r="F451" s="41">
        <f>VLOOKUP(G451,'Species Data'!A$2:E$152,2,FALSE)</f>
        <v>108</v>
      </c>
      <c r="G451" s="41" t="s">
        <v>179</v>
      </c>
      <c r="H451" s="170" t="s">
        <v>257</v>
      </c>
      <c r="I451" s="172"/>
      <c r="J451" s="41">
        <f>VLOOKUP(G451,'Species Data'!A$2:E$152,3,FALSE)</f>
        <v>180</v>
      </c>
      <c r="K451" s="46">
        <f>VLOOKUP(G451,'Species Data'!A$2:E$152,4,FALSE)</f>
        <v>126</v>
      </c>
      <c r="L451" s="46">
        <f>VLOOKUP(G451,'Species Data'!A$2:E$152,5,FALSE)</f>
        <v>160</v>
      </c>
      <c r="M451" s="49">
        <f t="shared" si="0"/>
        <v>28800</v>
      </c>
      <c r="N451" s="51">
        <f t="shared" si="1"/>
        <v>0</v>
      </c>
      <c r="O451" s="51">
        <f t="shared" si="2"/>
        <v>0</v>
      </c>
      <c r="P451" s="40">
        <f t="shared" si="3"/>
        <v>1533168000</v>
      </c>
      <c r="Q451" s="40" t="s">
        <v>251</v>
      </c>
      <c r="R451" s="56">
        <f>VLOOKUP(Q451,'Basic Moves'!B$2:H$43,3,FALSE)</f>
        <v>5</v>
      </c>
      <c r="S451" s="56">
        <f>IF(OR(VLOOKUP(Q451,'Basic Moves'!B$2:C$43,2,FALSE)=H451,VLOOKUP(Q451,'Basic Moves'!B$2:C$43,2,FALSE)=I451),1,0)</f>
        <v>0</v>
      </c>
      <c r="T451" s="56">
        <f>VLOOKUP(Q451,'Basic Moves'!B$2:H$43,5,FALSE)</f>
        <v>500</v>
      </c>
      <c r="U451" s="56">
        <f>VLOOKUP(Q451,'Basic Moves'!B$2:H$43,7,FALSE)</f>
        <v>6</v>
      </c>
      <c r="V451" s="53" t="s">
        <v>526</v>
      </c>
      <c r="W451" s="40" t="s">
        <v>345</v>
      </c>
      <c r="X451" s="56">
        <f>VLOOKUP(W451,'Charged Moves'!B$2:I$96,3,FALSE)</f>
        <v>30</v>
      </c>
      <c r="Y451" s="56">
        <f>IF(OR(VLOOKUP(W451,'Charged Moves'!B$2:C$96,2,FALSE)=H451,VLOOKUP(W451,'Charged Moves'!B$2:C$96,2,FALSE)=I451),1,0)</f>
        <v>1</v>
      </c>
      <c r="Z451" s="56">
        <f>VLOOKUP(W451,'Charged Moves'!B$2:I$96,8,FALSE)*100</f>
        <v>5</v>
      </c>
      <c r="AA451" s="56">
        <f>VLOOKUP(W451,'Charged Moves'!B$2:I$96,6,FALSE)</f>
        <v>2100</v>
      </c>
      <c r="AB451" s="56">
        <f>VLOOKUP(W451,'Charged Moves'!B$2:J$96,9,FALSE)</f>
        <v>25</v>
      </c>
      <c r="AC451" s="56" t="s">
        <v>1587</v>
      </c>
      <c r="AD451" s="56" t="s">
        <v>1588</v>
      </c>
      <c r="AE451" s="56" t="s">
        <v>354</v>
      </c>
      <c r="AF451" t="s">
        <v>1589</v>
      </c>
      <c r="AG451" t="s">
        <v>1590</v>
      </c>
    </row>
    <row r="452" spans="1:33" ht="14.25" customHeight="1" x14ac:dyDescent="0.15">
      <c r="A452" s="30">
        <v>596</v>
      </c>
      <c r="B452" s="30">
        <v>1</v>
      </c>
      <c r="C452" s="32">
        <v>1</v>
      </c>
      <c r="D452" s="30">
        <v>3</v>
      </c>
      <c r="E452" s="34">
        <v>0.89229296314025852</v>
      </c>
      <c r="F452" s="41">
        <f>VLOOKUP(G452,'Species Data'!A$2:E$152,2,FALSE)</f>
        <v>99</v>
      </c>
      <c r="G452" s="41" t="s">
        <v>170</v>
      </c>
      <c r="H452" s="91" t="s">
        <v>210</v>
      </c>
      <c r="I452" s="657"/>
      <c r="J452" s="41">
        <f>VLOOKUP(G452,'Species Data'!A$2:E$152,3,FALSE)</f>
        <v>110</v>
      </c>
      <c r="K452" s="46">
        <f>VLOOKUP(G452,'Species Data'!A$2:E$152,4,FALSE)</f>
        <v>178</v>
      </c>
      <c r="L452" s="46">
        <f>VLOOKUP(G452,'Species Data'!A$2:E$152,5,FALSE)</f>
        <v>168</v>
      </c>
      <c r="M452" s="49">
        <f t="shared" si="0"/>
        <v>18480</v>
      </c>
      <c r="N452" s="51">
        <f t="shared" si="1"/>
        <v>0</v>
      </c>
      <c r="O452" s="51">
        <f t="shared" si="2"/>
        <v>0</v>
      </c>
      <c r="P452" s="40">
        <f t="shared" si="3"/>
        <v>1532879040</v>
      </c>
      <c r="Q452" s="40" t="s">
        <v>265</v>
      </c>
      <c r="R452" s="56">
        <f>VLOOKUP(Q452,'Basic Moves'!B$2:H$43,3,FALSE)</f>
        <v>8</v>
      </c>
      <c r="S452" s="56">
        <f>IF(OR(VLOOKUP(Q452,'Basic Moves'!B$2:C$43,2,FALSE)=H452,VLOOKUP(Q452,'Basic Moves'!B$2:C$43,2,FALSE)=I452),1,0)</f>
        <v>0</v>
      </c>
      <c r="T452" s="56">
        <f>VLOOKUP(Q452,'Basic Moves'!B$2:H$43,5,FALSE)</f>
        <v>630</v>
      </c>
      <c r="U452" s="56">
        <f>VLOOKUP(Q452,'Basic Moves'!B$2:H$43,7,FALSE)</f>
        <v>7</v>
      </c>
      <c r="V452" s="53" t="s">
        <v>1289</v>
      </c>
      <c r="W452" s="40" t="s">
        <v>330</v>
      </c>
      <c r="X452" s="56">
        <f>VLOOKUP(W452,'Charged Moves'!B$2:I$96,3,FALSE)</f>
        <v>35</v>
      </c>
      <c r="Y452" s="56">
        <f>IF(OR(VLOOKUP(W452,'Charged Moves'!B$2:C$96,2,FALSE)=H452,VLOOKUP(W452,'Charged Moves'!B$2:C$96,2,FALSE)=I452),1,0)</f>
        <v>0</v>
      </c>
      <c r="Z452" s="56">
        <f>VLOOKUP(W452,'Charged Moves'!B$2:I$96,8,FALSE)*100</f>
        <v>5</v>
      </c>
      <c r="AA452" s="56">
        <f>VLOOKUP(W452,'Charged Moves'!B$2:I$96,6,FALSE)</f>
        <v>2100</v>
      </c>
      <c r="AB452" s="56">
        <f>VLOOKUP(W452,'Charged Moves'!B$2:J$96,9,FALSE)</f>
        <v>33</v>
      </c>
      <c r="AC452" s="56" t="s">
        <v>1591</v>
      </c>
      <c r="AD452" s="56" t="s">
        <v>1592</v>
      </c>
      <c r="AE452" s="56" t="s">
        <v>1593</v>
      </c>
      <c r="AF452" t="s">
        <v>1594</v>
      </c>
      <c r="AG452" t="s">
        <v>816</v>
      </c>
    </row>
    <row r="453" spans="1:33" ht="14.25" customHeight="1" x14ac:dyDescent="0.15">
      <c r="A453" s="30">
        <v>668</v>
      </c>
      <c r="B453" s="30">
        <v>1</v>
      </c>
      <c r="C453" s="32">
        <v>1</v>
      </c>
      <c r="D453" s="30">
        <v>1</v>
      </c>
      <c r="E453" s="34">
        <v>1</v>
      </c>
      <c r="F453" s="41">
        <f>VLOOKUP(G453,'Species Data'!A$2:E$152,2,FALSE)</f>
        <v>111</v>
      </c>
      <c r="G453" s="41" t="s">
        <v>184</v>
      </c>
      <c r="H453" s="610" t="s">
        <v>255</v>
      </c>
      <c r="I453" s="662" t="s">
        <v>264</v>
      </c>
      <c r="J453" s="41">
        <f>VLOOKUP(G453,'Species Data'!A$2:E$152,3,FALSE)</f>
        <v>160</v>
      </c>
      <c r="K453" s="46">
        <f>VLOOKUP(G453,'Species Data'!A$2:E$152,4,FALSE)</f>
        <v>110</v>
      </c>
      <c r="L453" s="46">
        <f>VLOOKUP(G453,'Species Data'!A$2:E$152,5,FALSE)</f>
        <v>116</v>
      </c>
      <c r="M453" s="49">
        <f t="shared" si="0"/>
        <v>18560</v>
      </c>
      <c r="N453" s="51">
        <f t="shared" si="1"/>
        <v>0</v>
      </c>
      <c r="O453" s="51">
        <f t="shared" si="2"/>
        <v>0</v>
      </c>
      <c r="P453" s="40">
        <f t="shared" si="3"/>
        <v>1531200000</v>
      </c>
      <c r="Q453" s="40" t="s">
        <v>270</v>
      </c>
      <c r="R453" s="56">
        <f>VLOOKUP(Q453,'Basic Moves'!B$2:H$43,3,FALSE)</f>
        <v>15</v>
      </c>
      <c r="S453" s="56">
        <f>IF(OR(VLOOKUP(Q453,'Basic Moves'!B$2:C$43,2,FALSE)=H453,VLOOKUP(Q453,'Basic Moves'!B$2:C$43,2,FALSE)=I453),1,0)</f>
        <v>1</v>
      </c>
      <c r="T453" s="56">
        <f>VLOOKUP(Q453,'Basic Moves'!B$2:H$43,5,FALSE)</f>
        <v>1350</v>
      </c>
      <c r="U453" s="56">
        <f>VLOOKUP(Q453,'Basic Moves'!B$2:H$43,7,FALSE)</f>
        <v>12</v>
      </c>
      <c r="V453" s="53" t="s">
        <v>427</v>
      </c>
      <c r="W453" s="40" t="s">
        <v>228</v>
      </c>
      <c r="X453" s="56">
        <f>VLOOKUP(W453,'Charged Moves'!B$2:I$96,3,FALSE)</f>
        <v>35</v>
      </c>
      <c r="Y453" s="56">
        <f>IF(OR(VLOOKUP(W453,'Charged Moves'!B$2:C$96,2,FALSE)=H453,VLOOKUP(W453,'Charged Moves'!B$2:C$96,2,FALSE)=I453),1,0)</f>
        <v>1</v>
      </c>
      <c r="Z453" s="56">
        <f>VLOOKUP(W453,'Charged Moves'!B$2:I$96,8,FALSE)*100</f>
        <v>5</v>
      </c>
      <c r="AA453" s="56">
        <f>VLOOKUP(W453,'Charged Moves'!B$2:I$96,6,FALSE)</f>
        <v>3400</v>
      </c>
      <c r="AB453" s="56">
        <f>VLOOKUP(W453,'Charged Moves'!B$2:J$96,9,FALSE)</f>
        <v>25</v>
      </c>
      <c r="AC453" s="56" t="s">
        <v>652</v>
      </c>
      <c r="AD453" s="56" t="s">
        <v>1595</v>
      </c>
      <c r="AE453" s="56" t="s">
        <v>1596</v>
      </c>
      <c r="AF453" t="s">
        <v>1597</v>
      </c>
      <c r="AG453" t="s">
        <v>641</v>
      </c>
    </row>
    <row r="454" spans="1:33" ht="14.25" customHeight="1" x14ac:dyDescent="0.15">
      <c r="A454" s="30">
        <v>387</v>
      </c>
      <c r="B454" s="30">
        <v>2</v>
      </c>
      <c r="C454" s="32">
        <v>0.94323144104803491</v>
      </c>
      <c r="D454" s="30">
        <v>3</v>
      </c>
      <c r="E454" s="34">
        <v>0.88461538461538458</v>
      </c>
      <c r="F454" s="41">
        <f>VLOOKUP(G454,'Species Data'!A$2:E$152,2,FALSE)</f>
        <v>67</v>
      </c>
      <c r="G454" s="41" t="s">
        <v>123</v>
      </c>
      <c r="H454" s="142" t="s">
        <v>247</v>
      </c>
      <c r="I454" s="788"/>
      <c r="J454" s="41">
        <f>VLOOKUP(G454,'Species Data'!A$2:E$152,3,FALSE)</f>
        <v>160</v>
      </c>
      <c r="K454" s="46">
        <f>VLOOKUP(G454,'Species Data'!A$2:E$152,4,FALSE)</f>
        <v>154</v>
      </c>
      <c r="L454" s="46">
        <f>VLOOKUP(G454,'Species Data'!A$2:E$152,5,FALSE)</f>
        <v>144</v>
      </c>
      <c r="M454" s="49">
        <f t="shared" si="0"/>
        <v>23040</v>
      </c>
      <c r="N454" s="51">
        <f t="shared" si="1"/>
        <v>0</v>
      </c>
      <c r="O454" s="51">
        <f t="shared" si="2"/>
        <v>0</v>
      </c>
      <c r="P454" s="40">
        <f t="shared" si="3"/>
        <v>1530144000</v>
      </c>
      <c r="Q454" s="40" t="s">
        <v>246</v>
      </c>
      <c r="R454" s="56">
        <f>VLOOKUP(Q454,'Basic Moves'!B$2:H$43,3,FALSE)</f>
        <v>5</v>
      </c>
      <c r="S454" s="56">
        <f>IF(OR(VLOOKUP(Q454,'Basic Moves'!B$2:C$43,2,FALSE)=H454,VLOOKUP(Q454,'Basic Moves'!B$2:C$43,2,FALSE)=I454),1,0)</f>
        <v>1</v>
      </c>
      <c r="T454" s="56">
        <f>VLOOKUP(Q454,'Basic Moves'!B$2:H$43,5,FALSE)</f>
        <v>600</v>
      </c>
      <c r="U454" s="56">
        <f>VLOOKUP(Q454,'Basic Moves'!B$2:H$43,7,FALSE)</f>
        <v>7</v>
      </c>
      <c r="V454" s="53" t="s">
        <v>579</v>
      </c>
      <c r="W454" s="40" t="s">
        <v>342</v>
      </c>
      <c r="X454" s="56">
        <f>VLOOKUP(W454,'Charged Moves'!B$2:I$96,3,FALSE)</f>
        <v>30</v>
      </c>
      <c r="Y454" s="56">
        <f>IF(OR(VLOOKUP(W454,'Charged Moves'!B$2:C$96,2,FALSE)=H454,VLOOKUP(W454,'Charged Moves'!B$2:C$96,2,FALSE)=I454),1,0)</f>
        <v>1</v>
      </c>
      <c r="Z454" s="56">
        <f>VLOOKUP(W454,'Charged Moves'!B$2:I$96,8,FALSE)*100</f>
        <v>25</v>
      </c>
      <c r="AA454" s="56">
        <f>VLOOKUP(W454,'Charged Moves'!B$2:I$96,6,FALSE)</f>
        <v>1600</v>
      </c>
      <c r="AB454" s="56">
        <f>VLOOKUP(W454,'Charged Moves'!B$2:J$96,9,FALSE)</f>
        <v>33</v>
      </c>
      <c r="AC454" s="56" t="s">
        <v>1598</v>
      </c>
      <c r="AD454" s="56" t="s">
        <v>1389</v>
      </c>
      <c r="AE454" s="56" t="s">
        <v>1056</v>
      </c>
      <c r="AF454" t="s">
        <v>1390</v>
      </c>
      <c r="AG454" t="s">
        <v>1599</v>
      </c>
    </row>
    <row r="455" spans="1:33" ht="14.25" customHeight="1" x14ac:dyDescent="0.15">
      <c r="A455" s="30">
        <v>773</v>
      </c>
      <c r="B455" s="30">
        <v>6</v>
      </c>
      <c r="C455" s="32">
        <v>0.7179245283018868</v>
      </c>
      <c r="D455" s="30">
        <v>5</v>
      </c>
      <c r="E455" s="34">
        <v>0.49100719424460432</v>
      </c>
      <c r="F455" s="41">
        <f>VLOOKUP(G455,'Species Data'!A$2:E$152,2,FALSE)</f>
        <v>127</v>
      </c>
      <c r="G455" s="41" t="s">
        <v>199</v>
      </c>
      <c r="H455" s="787" t="s">
        <v>241</v>
      </c>
      <c r="I455" s="790"/>
      <c r="J455" s="41">
        <f>VLOOKUP(G455,'Species Data'!A$2:E$152,3,FALSE)</f>
        <v>130</v>
      </c>
      <c r="K455" s="46">
        <f>VLOOKUP(G455,'Species Data'!A$2:E$152,4,FALSE)</f>
        <v>184</v>
      </c>
      <c r="L455" s="46">
        <f>VLOOKUP(G455,'Species Data'!A$2:E$152,5,FALSE)</f>
        <v>186</v>
      </c>
      <c r="M455" s="49">
        <f t="shared" si="0"/>
        <v>24180</v>
      </c>
      <c r="N455" s="51">
        <f t="shared" si="1"/>
        <v>0</v>
      </c>
      <c r="O455" s="51">
        <f t="shared" si="2"/>
        <v>0</v>
      </c>
      <c r="P455" s="40">
        <f t="shared" si="3"/>
        <v>1518262200</v>
      </c>
      <c r="Q455" s="40" t="s">
        <v>240</v>
      </c>
      <c r="R455" s="56">
        <f>VLOOKUP(Q455,'Basic Moves'!B$2:H$43,3,FALSE)</f>
        <v>3</v>
      </c>
      <c r="S455" s="56">
        <f>IF(OR(VLOOKUP(Q455,'Basic Moves'!B$2:C$43,2,FALSE)=H455,VLOOKUP(Q455,'Basic Moves'!B$2:C$43,2,FALSE)=I455),1,0)</f>
        <v>1</v>
      </c>
      <c r="T455" s="56">
        <f>VLOOKUP(Q455,'Basic Moves'!B$2:H$43,5,FALSE)</f>
        <v>400</v>
      </c>
      <c r="U455" s="56">
        <f>VLOOKUP(Q455,'Basic Moves'!B$2:H$43,7,FALSE)</f>
        <v>6</v>
      </c>
      <c r="V455" s="53" t="s">
        <v>843</v>
      </c>
      <c r="W455" s="40" t="s">
        <v>283</v>
      </c>
      <c r="X455" s="56">
        <f>VLOOKUP(W455,'Charged Moves'!B$2:I$96,3,FALSE)</f>
        <v>25</v>
      </c>
      <c r="Y455" s="56">
        <f>IF(OR(VLOOKUP(W455,'Charged Moves'!B$2:C$96,2,FALSE)=H455,VLOOKUP(W455,'Charged Moves'!B$2:C$96,2,FALSE)=I455),1,0)</f>
        <v>0</v>
      </c>
      <c r="Z455" s="56">
        <f>VLOOKUP(W455,'Charged Moves'!B$2:I$96,8,FALSE)*100</f>
        <v>5</v>
      </c>
      <c r="AA455" s="56">
        <f>VLOOKUP(W455,'Charged Moves'!B$2:I$96,6,FALSE)</f>
        <v>2100</v>
      </c>
      <c r="AB455" s="56">
        <f>VLOOKUP(W455,'Charged Moves'!B$2:J$96,9,FALSE)</f>
        <v>20</v>
      </c>
      <c r="AC455" s="56" t="s">
        <v>1600</v>
      </c>
      <c r="AD455" s="56" t="s">
        <v>1601</v>
      </c>
      <c r="AE455" s="56" t="s">
        <v>1602</v>
      </c>
      <c r="AF455" t="s">
        <v>1393</v>
      </c>
      <c r="AG455" t="s">
        <v>1603</v>
      </c>
    </row>
    <row r="456" spans="1:33" ht="14.25" customHeight="1" x14ac:dyDescent="0.15">
      <c r="A456" s="30">
        <v>44</v>
      </c>
      <c r="B456" s="30">
        <v>3</v>
      </c>
      <c r="C456" s="32">
        <v>0.8127490039840638</v>
      </c>
      <c r="D456" s="30">
        <v>2</v>
      </c>
      <c r="E456" s="34">
        <v>0.9712918660287081</v>
      </c>
      <c r="F456" s="41">
        <f>VLOOKUP(G456,'Species Data'!A$2:E$152,2,FALSE)</f>
        <v>8</v>
      </c>
      <c r="G456" s="41" t="s">
        <v>43</v>
      </c>
      <c r="H456" s="91" t="s">
        <v>210</v>
      </c>
      <c r="I456" s="657"/>
      <c r="J456" s="41">
        <f>VLOOKUP(G456,'Species Data'!A$2:E$152,3,FALSE)</f>
        <v>118</v>
      </c>
      <c r="K456" s="46">
        <f>VLOOKUP(G456,'Species Data'!A$2:E$152,4,FALSE)</f>
        <v>144</v>
      </c>
      <c r="L456" s="46">
        <f>VLOOKUP(G456,'Species Data'!A$2:E$152,5,FALSE)</f>
        <v>176</v>
      </c>
      <c r="M456" s="49">
        <f t="shared" si="0"/>
        <v>20768</v>
      </c>
      <c r="N456" s="51">
        <f t="shared" si="1"/>
        <v>0</v>
      </c>
      <c r="O456" s="51">
        <f t="shared" si="2"/>
        <v>0</v>
      </c>
      <c r="P456" s="40">
        <f t="shared" si="3"/>
        <v>1517725440</v>
      </c>
      <c r="Q456" s="40" t="s">
        <v>142</v>
      </c>
      <c r="R456" s="56">
        <f>VLOOKUP(Q456,'Basic Moves'!B$2:H$43,3,FALSE)</f>
        <v>6</v>
      </c>
      <c r="S456" s="56">
        <f>IF(OR(VLOOKUP(Q456,'Basic Moves'!B$2:C$43,2,FALSE)=H456,VLOOKUP(Q456,'Basic Moves'!B$2:C$43,2,FALSE)=I456),1,0)</f>
        <v>1</v>
      </c>
      <c r="T456" s="56">
        <f>VLOOKUP(Q456,'Basic Moves'!B$2:H$43,5,FALSE)</f>
        <v>500</v>
      </c>
      <c r="U456" s="56">
        <f>VLOOKUP(Q456,'Basic Moves'!B$2:H$43,7,FALSE)</f>
        <v>7</v>
      </c>
      <c r="V456" s="53" t="s">
        <v>367</v>
      </c>
      <c r="W456" s="40" t="s">
        <v>224</v>
      </c>
      <c r="X456" s="56">
        <f>VLOOKUP(W456,'Charged Moves'!B$2:I$96,3,FALSE)</f>
        <v>65</v>
      </c>
      <c r="Y456" s="56">
        <f>IF(OR(VLOOKUP(W456,'Charged Moves'!B$2:C$96,2,FALSE)=H456,VLOOKUP(W456,'Charged Moves'!B$2:C$96,2,FALSE)=I456),1,0)</f>
        <v>0</v>
      </c>
      <c r="Z456" s="56">
        <f>VLOOKUP(W456,'Charged Moves'!B$2:I$96,8,FALSE)*100</f>
        <v>5</v>
      </c>
      <c r="AA456" s="56">
        <f>VLOOKUP(W456,'Charged Moves'!B$2:I$96,6,FALSE)</f>
        <v>3650</v>
      </c>
      <c r="AB456" s="56">
        <f>VLOOKUP(W456,'Charged Moves'!B$2:J$96,9,FALSE)</f>
        <v>50</v>
      </c>
      <c r="AC456" s="56" t="s">
        <v>773</v>
      </c>
      <c r="AD456" s="56" t="s">
        <v>796</v>
      </c>
      <c r="AE456" s="56" t="s">
        <v>797</v>
      </c>
      <c r="AF456" t="s">
        <v>798</v>
      </c>
      <c r="AG456" t="s">
        <v>799</v>
      </c>
    </row>
    <row r="457" spans="1:33" ht="14.25" customHeight="1" x14ac:dyDescent="0.15">
      <c r="A457" s="30">
        <v>135</v>
      </c>
      <c r="B457" s="30">
        <v>6</v>
      </c>
      <c r="C457" s="32">
        <v>0.71354933726067749</v>
      </c>
      <c r="D457" s="30">
        <v>6</v>
      </c>
      <c r="E457" s="34">
        <v>0.67908902691511386</v>
      </c>
      <c r="F457" s="41">
        <f>VLOOKUP(G457,'Species Data'!A$2:E$152,2,FALSE)</f>
        <v>26</v>
      </c>
      <c r="G457" s="41" t="s">
        <v>71</v>
      </c>
      <c r="H457" s="558" t="s">
        <v>245</v>
      </c>
      <c r="I457" s="799"/>
      <c r="J457" s="41">
        <f>VLOOKUP(G457,'Species Data'!A$2:E$152,3,FALSE)</f>
        <v>120</v>
      </c>
      <c r="K457" s="46">
        <f>VLOOKUP(G457,'Species Data'!A$2:E$152,4,FALSE)</f>
        <v>200</v>
      </c>
      <c r="L457" s="46">
        <f>VLOOKUP(G457,'Species Data'!A$2:E$152,5,FALSE)</f>
        <v>154</v>
      </c>
      <c r="M457" s="49">
        <f t="shared" si="0"/>
        <v>18480</v>
      </c>
      <c r="N457" s="51">
        <f t="shared" si="1"/>
        <v>0</v>
      </c>
      <c r="O457" s="51">
        <f t="shared" si="2"/>
        <v>0</v>
      </c>
      <c r="P457" s="40">
        <f t="shared" si="3"/>
        <v>1515360000</v>
      </c>
      <c r="Q457" s="40" t="s">
        <v>153</v>
      </c>
      <c r="R457" s="56">
        <f>VLOOKUP(Q457,'Basic Moves'!B$2:H$43,3,FALSE)</f>
        <v>5</v>
      </c>
      <c r="S457" s="56">
        <f>IF(OR(VLOOKUP(Q457,'Basic Moves'!B$2:C$43,2,FALSE)=H457,VLOOKUP(Q457,'Basic Moves'!B$2:C$43,2,FALSE)=I457),1,0)</f>
        <v>1</v>
      </c>
      <c r="T457" s="56">
        <f>VLOOKUP(Q457,'Basic Moves'!B$2:H$43,5,FALSE)</f>
        <v>600</v>
      </c>
      <c r="U457" s="56">
        <f>VLOOKUP(Q457,'Basic Moves'!B$2:H$43,7,FALSE)</f>
        <v>8</v>
      </c>
      <c r="V457" s="53" t="s">
        <v>579</v>
      </c>
      <c r="W457" s="40" t="s">
        <v>342</v>
      </c>
      <c r="X457" s="56">
        <f>VLOOKUP(W457,'Charged Moves'!B$2:I$96,3,FALSE)</f>
        <v>30</v>
      </c>
      <c r="Y457" s="56">
        <f>IF(OR(VLOOKUP(W457,'Charged Moves'!B$2:C$96,2,FALSE)=H457,VLOOKUP(W457,'Charged Moves'!B$2:C$96,2,FALSE)=I457),1,0)</f>
        <v>0</v>
      </c>
      <c r="Z457" s="56">
        <f>VLOOKUP(W457,'Charged Moves'!B$2:I$96,8,FALSE)*100</f>
        <v>25</v>
      </c>
      <c r="AA457" s="56">
        <f>VLOOKUP(W457,'Charged Moves'!B$2:I$96,6,FALSE)</f>
        <v>1600</v>
      </c>
      <c r="AB457" s="56">
        <f>VLOOKUP(W457,'Charged Moves'!B$2:J$96,9,FALSE)</f>
        <v>33</v>
      </c>
      <c r="AC457" s="56" t="s">
        <v>1604</v>
      </c>
      <c r="AD457" s="56" t="s">
        <v>1605</v>
      </c>
      <c r="AE457" s="56" t="s">
        <v>1606</v>
      </c>
      <c r="AF457" t="s">
        <v>1607</v>
      </c>
      <c r="AG457" t="s">
        <v>1608</v>
      </c>
    </row>
    <row r="458" spans="1:33" ht="14.25" customHeight="1" x14ac:dyDescent="0.15">
      <c r="A458" s="30">
        <v>334</v>
      </c>
      <c r="B458" s="30">
        <v>6</v>
      </c>
      <c r="C458" s="32">
        <v>0.65502183406113534</v>
      </c>
      <c r="D458" s="30">
        <v>3</v>
      </c>
      <c r="E458" s="34">
        <v>0.86567164179104472</v>
      </c>
      <c r="F458" s="41">
        <f>VLOOKUP(G458,'Species Data'!A$2:E$152,2,FALSE)</f>
        <v>57</v>
      </c>
      <c r="G458" s="41" t="s">
        <v>112</v>
      </c>
      <c r="H458" s="142" t="s">
        <v>247</v>
      </c>
      <c r="I458" s="788"/>
      <c r="J458" s="41">
        <f>VLOOKUP(G458,'Species Data'!A$2:E$152,3,FALSE)</f>
        <v>130</v>
      </c>
      <c r="K458" s="46">
        <f>VLOOKUP(G458,'Species Data'!A$2:E$152,4,FALSE)</f>
        <v>178</v>
      </c>
      <c r="L458" s="46">
        <f>VLOOKUP(G458,'Species Data'!A$2:E$152,5,FALSE)</f>
        <v>150</v>
      </c>
      <c r="M458" s="49">
        <f t="shared" si="0"/>
        <v>19500</v>
      </c>
      <c r="N458" s="51">
        <f t="shared" si="1"/>
        <v>0</v>
      </c>
      <c r="O458" s="51">
        <f t="shared" si="2"/>
        <v>0</v>
      </c>
      <c r="P458" s="40">
        <f t="shared" si="3"/>
        <v>1509885000</v>
      </c>
      <c r="Q458" s="40" t="s">
        <v>248</v>
      </c>
      <c r="R458" s="56">
        <f>VLOOKUP(Q458,'Basic Moves'!B$2:H$43,3,FALSE)</f>
        <v>6</v>
      </c>
      <c r="S458" s="56">
        <f>IF(OR(VLOOKUP(Q458,'Basic Moves'!B$2:C$43,2,FALSE)=H458,VLOOKUP(Q458,'Basic Moves'!B$2:C$43,2,FALSE)=I458),1,0)</f>
        <v>1</v>
      </c>
      <c r="T458" s="56">
        <f>VLOOKUP(Q458,'Basic Moves'!B$2:H$43,5,FALSE)</f>
        <v>800</v>
      </c>
      <c r="U458" s="56">
        <f>VLOOKUP(Q458,'Basic Moves'!B$2:H$43,7,FALSE)</f>
        <v>8</v>
      </c>
      <c r="V458" s="53" t="s">
        <v>843</v>
      </c>
      <c r="W458" s="40" t="s">
        <v>300</v>
      </c>
      <c r="X458" s="56">
        <f>VLOOKUP(W458,'Charged Moves'!B$2:I$96,3,FALSE)</f>
        <v>30</v>
      </c>
      <c r="Y458" s="56">
        <f>IF(OR(VLOOKUP(W458,'Charged Moves'!B$2:C$96,2,FALSE)=H458,VLOOKUP(W458,'Charged Moves'!B$2:C$96,2,FALSE)=I458),1,0)</f>
        <v>0</v>
      </c>
      <c r="Z458" s="56">
        <f>VLOOKUP(W458,'Charged Moves'!B$2:I$96,8,FALSE)*100</f>
        <v>25</v>
      </c>
      <c r="AA458" s="56">
        <f>VLOOKUP(W458,'Charged Moves'!B$2:I$96,6,FALSE)</f>
        <v>2700</v>
      </c>
      <c r="AB458" s="56">
        <f>VLOOKUP(W458,'Charged Moves'!B$2:J$96,9,FALSE)</f>
        <v>25</v>
      </c>
      <c r="AC458" s="56" t="s">
        <v>1609</v>
      </c>
      <c r="AD458" s="56" t="s">
        <v>1342</v>
      </c>
      <c r="AE458" s="56" t="s">
        <v>843</v>
      </c>
      <c r="AF458" t="s">
        <v>1610</v>
      </c>
      <c r="AG458" t="s">
        <v>977</v>
      </c>
    </row>
    <row r="459" spans="1:33" ht="14.25" customHeight="1" x14ac:dyDescent="0.15">
      <c r="A459" s="30">
        <v>386</v>
      </c>
      <c r="B459" s="30">
        <v>5</v>
      </c>
      <c r="C459" s="32">
        <v>0.85589519650655022</v>
      </c>
      <c r="D459" s="30">
        <v>4</v>
      </c>
      <c r="E459" s="34">
        <v>0.87179487179487181</v>
      </c>
      <c r="F459" s="41">
        <f>VLOOKUP(G459,'Species Data'!A$2:E$152,2,FALSE)</f>
        <v>67</v>
      </c>
      <c r="G459" s="41" t="s">
        <v>123</v>
      </c>
      <c r="H459" s="142" t="s">
        <v>247</v>
      </c>
      <c r="I459" s="788"/>
      <c r="J459" s="41">
        <f>VLOOKUP(G459,'Species Data'!A$2:E$152,3,FALSE)</f>
        <v>160</v>
      </c>
      <c r="K459" s="46">
        <f>VLOOKUP(G459,'Species Data'!A$2:E$152,4,FALSE)</f>
        <v>154</v>
      </c>
      <c r="L459" s="46">
        <f>VLOOKUP(G459,'Species Data'!A$2:E$152,5,FALSE)</f>
        <v>144</v>
      </c>
      <c r="M459" s="49">
        <f t="shared" si="0"/>
        <v>23040</v>
      </c>
      <c r="N459" s="51">
        <f t="shared" si="1"/>
        <v>0</v>
      </c>
      <c r="O459" s="51">
        <f t="shared" si="2"/>
        <v>0</v>
      </c>
      <c r="P459" s="40">
        <f t="shared" si="3"/>
        <v>1507968000</v>
      </c>
      <c r="Q459" s="40" t="s">
        <v>246</v>
      </c>
      <c r="R459" s="56">
        <f>VLOOKUP(Q459,'Basic Moves'!B$2:H$43,3,FALSE)</f>
        <v>5</v>
      </c>
      <c r="S459" s="56">
        <f>IF(OR(VLOOKUP(Q459,'Basic Moves'!B$2:C$43,2,FALSE)=H459,VLOOKUP(Q459,'Basic Moves'!B$2:C$43,2,FALSE)=I459),1,0)</f>
        <v>1</v>
      </c>
      <c r="T459" s="56">
        <f>VLOOKUP(Q459,'Basic Moves'!B$2:H$43,5,FALSE)</f>
        <v>600</v>
      </c>
      <c r="U459" s="56">
        <f>VLOOKUP(Q459,'Basic Moves'!B$2:H$43,7,FALSE)</f>
        <v>7</v>
      </c>
      <c r="V459" s="53" t="s">
        <v>579</v>
      </c>
      <c r="W459" s="40" t="s">
        <v>302</v>
      </c>
      <c r="X459" s="56">
        <f>VLOOKUP(W459,'Charged Moves'!B$2:I$96,3,FALSE)</f>
        <v>30</v>
      </c>
      <c r="Y459" s="56">
        <f>IF(OR(VLOOKUP(W459,'Charged Moves'!B$2:C$96,2,FALSE)=H459,VLOOKUP(W459,'Charged Moves'!B$2:C$96,2,FALSE)=I459),1,0)</f>
        <v>1</v>
      </c>
      <c r="Z459" s="56">
        <f>VLOOKUP(W459,'Charged Moves'!B$2:I$96,8,FALSE)*100</f>
        <v>5</v>
      </c>
      <c r="AA459" s="56">
        <f>VLOOKUP(W459,'Charged Moves'!B$2:I$96,6,FALSE)</f>
        <v>2100</v>
      </c>
      <c r="AB459" s="56">
        <f>VLOOKUP(W459,'Charged Moves'!B$2:J$96,9,FALSE)</f>
        <v>33</v>
      </c>
      <c r="AC459" s="56" t="s">
        <v>1598</v>
      </c>
      <c r="AD459" s="56" t="s">
        <v>1611</v>
      </c>
      <c r="AE459" s="56" t="s">
        <v>997</v>
      </c>
      <c r="AF459" t="s">
        <v>1612</v>
      </c>
      <c r="AG459" t="s">
        <v>1613</v>
      </c>
    </row>
    <row r="460" spans="1:33" ht="14.25" customHeight="1" x14ac:dyDescent="0.15">
      <c r="A460" s="30">
        <v>104</v>
      </c>
      <c r="B460" s="30">
        <v>3</v>
      </c>
      <c r="C460" s="32">
        <v>0.79697986577181212</v>
      </c>
      <c r="D460" s="30">
        <v>3</v>
      </c>
      <c r="E460" s="34">
        <v>0.96899224806201545</v>
      </c>
      <c r="F460" s="41">
        <f>VLOOKUP(G460,'Species Data'!A$2:E$152,2,FALSE)</f>
        <v>20</v>
      </c>
      <c r="G460" s="41" t="s">
        <v>63</v>
      </c>
      <c r="H460" s="170" t="s">
        <v>257</v>
      </c>
      <c r="I460" s="172"/>
      <c r="J460" s="41">
        <f>VLOOKUP(G460,'Species Data'!A$2:E$152,3,FALSE)</f>
        <v>110</v>
      </c>
      <c r="K460" s="46">
        <f>VLOOKUP(G460,'Species Data'!A$2:E$152,4,FALSE)</f>
        <v>146</v>
      </c>
      <c r="L460" s="46">
        <f>VLOOKUP(G460,'Species Data'!A$2:E$152,5,FALSE)</f>
        <v>150</v>
      </c>
      <c r="M460" s="49">
        <f t="shared" si="0"/>
        <v>16500</v>
      </c>
      <c r="N460" s="51">
        <f t="shared" si="1"/>
        <v>0</v>
      </c>
      <c r="O460" s="51">
        <f t="shared" si="2"/>
        <v>0</v>
      </c>
      <c r="P460" s="40">
        <f t="shared" si="3"/>
        <v>1505625000</v>
      </c>
      <c r="Q460" s="40" t="s">
        <v>256</v>
      </c>
      <c r="R460" s="56">
        <f>VLOOKUP(Q460,'Basic Moves'!B$2:H$43,3,FALSE)</f>
        <v>10</v>
      </c>
      <c r="S460" s="56">
        <f>IF(OR(VLOOKUP(Q460,'Basic Moves'!B$2:C$43,2,FALSE)=H460,VLOOKUP(Q460,'Basic Moves'!B$2:C$43,2,FALSE)=I460),1,0)</f>
        <v>1</v>
      </c>
      <c r="T460" s="56">
        <f>VLOOKUP(Q460,'Basic Moves'!B$2:H$43,5,FALSE)</f>
        <v>1330</v>
      </c>
      <c r="U460" s="56">
        <f>VLOOKUP(Q460,'Basic Moves'!B$2:H$43,7,FALSE)</f>
        <v>12</v>
      </c>
      <c r="V460" s="53" t="s">
        <v>843</v>
      </c>
      <c r="W460" s="40" t="s">
        <v>54</v>
      </c>
      <c r="X460" s="56">
        <f>VLOOKUP(W460,'Charged Moves'!B$2:I$96,3,FALSE)</f>
        <v>120</v>
      </c>
      <c r="Y460" s="56">
        <f>IF(OR(VLOOKUP(W460,'Charged Moves'!B$2:C$96,2,FALSE)=H460,VLOOKUP(W460,'Charged Moves'!B$2:C$96,2,FALSE)=I460),1,0)</f>
        <v>1</v>
      </c>
      <c r="Z460" s="56">
        <f>VLOOKUP(W460,'Charged Moves'!B$2:I$96,8,FALSE)*100</f>
        <v>5</v>
      </c>
      <c r="AA460" s="56">
        <f>VLOOKUP(W460,'Charged Moves'!B$2:I$96,6,FALSE)</f>
        <v>5000</v>
      </c>
      <c r="AB460" s="56">
        <f>VLOOKUP(W460,'Charged Moves'!B$2:J$96,9,FALSE)</f>
        <v>100</v>
      </c>
      <c r="AC460" s="56" t="s">
        <v>795</v>
      </c>
      <c r="AD460" s="56" t="s">
        <v>436</v>
      </c>
      <c r="AE460" s="56" t="s">
        <v>483</v>
      </c>
      <c r="AF460" t="s">
        <v>438</v>
      </c>
      <c r="AG460" t="s">
        <v>578</v>
      </c>
    </row>
    <row r="461" spans="1:33" ht="14.25" customHeight="1" x14ac:dyDescent="0.15">
      <c r="A461" s="30">
        <v>595</v>
      </c>
      <c r="B461" s="30">
        <v>2</v>
      </c>
      <c r="C461" s="32">
        <v>0.97305619707467284</v>
      </c>
      <c r="D461" s="30">
        <v>4</v>
      </c>
      <c r="E461" s="34">
        <v>0.87505983724269987</v>
      </c>
      <c r="F461" s="41">
        <f>VLOOKUP(G461,'Species Data'!A$2:E$152,2,FALSE)</f>
        <v>99</v>
      </c>
      <c r="G461" s="41" t="s">
        <v>170</v>
      </c>
      <c r="H461" s="91" t="s">
        <v>210</v>
      </c>
      <c r="I461" s="657"/>
      <c r="J461" s="41">
        <f>VLOOKUP(G461,'Species Data'!A$2:E$152,3,FALSE)</f>
        <v>110</v>
      </c>
      <c r="K461" s="46">
        <f>VLOOKUP(G461,'Species Data'!A$2:E$152,4,FALSE)</f>
        <v>178</v>
      </c>
      <c r="L461" s="46">
        <f>VLOOKUP(G461,'Species Data'!A$2:E$152,5,FALSE)</f>
        <v>168</v>
      </c>
      <c r="M461" s="49">
        <f t="shared" si="0"/>
        <v>18480</v>
      </c>
      <c r="N461" s="51">
        <f t="shared" si="1"/>
        <v>0</v>
      </c>
      <c r="O461" s="51">
        <f t="shared" si="2"/>
        <v>0</v>
      </c>
      <c r="P461" s="40">
        <f t="shared" si="3"/>
        <v>1503274080</v>
      </c>
      <c r="Q461" s="40" t="s">
        <v>265</v>
      </c>
      <c r="R461" s="56">
        <f>VLOOKUP(Q461,'Basic Moves'!B$2:H$43,3,FALSE)</f>
        <v>8</v>
      </c>
      <c r="S461" s="56">
        <f>IF(OR(VLOOKUP(Q461,'Basic Moves'!B$2:C$43,2,FALSE)=H461,VLOOKUP(Q461,'Basic Moves'!B$2:C$43,2,FALSE)=I461),1,0)</f>
        <v>0</v>
      </c>
      <c r="T461" s="56">
        <f>VLOOKUP(Q461,'Basic Moves'!B$2:H$43,5,FALSE)</f>
        <v>630</v>
      </c>
      <c r="U461" s="56">
        <f>VLOOKUP(Q461,'Basic Moves'!B$2:H$43,7,FALSE)</f>
        <v>7</v>
      </c>
      <c r="V461" s="53" t="s">
        <v>1289</v>
      </c>
      <c r="W461" s="40" t="s">
        <v>283</v>
      </c>
      <c r="X461" s="56">
        <f>VLOOKUP(W461,'Charged Moves'!B$2:I$96,3,FALSE)</f>
        <v>25</v>
      </c>
      <c r="Y461" s="56">
        <f>IF(OR(VLOOKUP(W461,'Charged Moves'!B$2:C$96,2,FALSE)=H461,VLOOKUP(W461,'Charged Moves'!B$2:C$96,2,FALSE)=I461),1,0)</f>
        <v>0</v>
      </c>
      <c r="Z461" s="56">
        <f>VLOOKUP(W461,'Charged Moves'!B$2:I$96,8,FALSE)*100</f>
        <v>5</v>
      </c>
      <c r="AA461" s="56">
        <f>VLOOKUP(W461,'Charged Moves'!B$2:I$96,6,FALSE)</f>
        <v>2100</v>
      </c>
      <c r="AB461" s="56">
        <f>VLOOKUP(W461,'Charged Moves'!B$2:J$96,9,FALSE)</f>
        <v>20</v>
      </c>
      <c r="AC461" s="56" t="s">
        <v>1614</v>
      </c>
      <c r="AD461" s="56" t="s">
        <v>1615</v>
      </c>
      <c r="AE461" s="56" t="s">
        <v>955</v>
      </c>
      <c r="AF461" t="s">
        <v>1616</v>
      </c>
      <c r="AG461" t="s">
        <v>1617</v>
      </c>
    </row>
    <row r="462" spans="1:33" ht="14.25" customHeight="1" x14ac:dyDescent="0.15">
      <c r="A462" s="30">
        <v>407</v>
      </c>
      <c r="B462" s="30">
        <v>4</v>
      </c>
      <c r="C462" s="32">
        <v>0.97211155378486058</v>
      </c>
      <c r="D462" s="30">
        <v>6</v>
      </c>
      <c r="E462" s="34">
        <v>0.67692307692307696</v>
      </c>
      <c r="F462" s="41">
        <f>VLOOKUP(G462,'Species Data'!A$2:E$152,2,FALSE)</f>
        <v>70</v>
      </c>
      <c r="G462" s="41" t="s">
        <v>126</v>
      </c>
      <c r="H462" s="252" t="s">
        <v>253</v>
      </c>
      <c r="I462" s="362" t="s">
        <v>262</v>
      </c>
      <c r="J462" s="41">
        <f>VLOOKUP(G462,'Species Data'!A$2:E$152,3,FALSE)</f>
        <v>130</v>
      </c>
      <c r="K462" s="46">
        <f>VLOOKUP(G462,'Species Data'!A$2:E$152,4,FALSE)</f>
        <v>190</v>
      </c>
      <c r="L462" s="46">
        <f>VLOOKUP(G462,'Species Data'!A$2:E$152,5,FALSE)</f>
        <v>110</v>
      </c>
      <c r="M462" s="49">
        <f t="shared" si="0"/>
        <v>14300</v>
      </c>
      <c r="N462" s="51">
        <f t="shared" si="1"/>
        <v>0</v>
      </c>
      <c r="O462" s="51">
        <f t="shared" si="2"/>
        <v>0</v>
      </c>
      <c r="P462" s="40">
        <f t="shared" si="3"/>
        <v>1494350000</v>
      </c>
      <c r="Q462" s="40" t="s">
        <v>132</v>
      </c>
      <c r="R462" s="56">
        <f>VLOOKUP(Q462,'Basic Moves'!B$2:H$43,3,FALSE)</f>
        <v>10</v>
      </c>
      <c r="S462" s="56">
        <f>IF(OR(VLOOKUP(Q462,'Basic Moves'!B$2:C$43,2,FALSE)=H462,VLOOKUP(Q462,'Basic Moves'!B$2:C$43,2,FALSE)=I462),1,0)</f>
        <v>1</v>
      </c>
      <c r="T462" s="56">
        <f>VLOOKUP(Q462,'Basic Moves'!B$2:H$43,5,FALSE)</f>
        <v>1050</v>
      </c>
      <c r="U462" s="56">
        <f>VLOOKUP(Q462,'Basic Moves'!B$2:H$43,7,FALSE)</f>
        <v>10</v>
      </c>
      <c r="V462" s="53" t="s">
        <v>445</v>
      </c>
      <c r="W462" s="40" t="s">
        <v>340</v>
      </c>
      <c r="X462" s="56">
        <f>VLOOKUP(W462,'Charged Moves'!B$2:I$96,3,FALSE)</f>
        <v>70</v>
      </c>
      <c r="Y462" s="56">
        <f>IF(OR(VLOOKUP(W462,'Charged Moves'!B$2:C$96,2,FALSE)=H462,VLOOKUP(W462,'Charged Moves'!B$2:C$96,2,FALSE)=I462),1,0)</f>
        <v>1</v>
      </c>
      <c r="Z462" s="56">
        <f>VLOOKUP(W462,'Charged Moves'!B$2:I$96,8,FALSE)*100</f>
        <v>0</v>
      </c>
      <c r="AA462" s="56">
        <f>VLOOKUP(W462,'Charged Moves'!B$2:I$96,6,FALSE)</f>
        <v>2800</v>
      </c>
      <c r="AB462" s="56">
        <f>VLOOKUP(W462,'Charged Moves'!B$2:J$96,9,FALSE)</f>
        <v>100</v>
      </c>
      <c r="AC462" s="56" t="s">
        <v>686</v>
      </c>
      <c r="AD462" s="56" t="s">
        <v>1476</v>
      </c>
      <c r="AE462" s="56" t="s">
        <v>698</v>
      </c>
      <c r="AF462" t="s">
        <v>1618</v>
      </c>
      <c r="AG462" t="s">
        <v>687</v>
      </c>
    </row>
    <row r="463" spans="1:33" ht="14.25" customHeight="1" x14ac:dyDescent="0.15">
      <c r="A463" s="30">
        <v>527</v>
      </c>
      <c r="B463" s="30">
        <v>4</v>
      </c>
      <c r="C463" s="32">
        <v>0.84507042253521125</v>
      </c>
      <c r="D463" s="30">
        <v>3</v>
      </c>
      <c r="E463" s="34">
        <v>0.91151919866444076</v>
      </c>
      <c r="F463" s="41">
        <f>VLOOKUP(G463,'Species Data'!A$2:E$152,2,FALSE)</f>
        <v>88</v>
      </c>
      <c r="G463" s="41" t="s">
        <v>150</v>
      </c>
      <c r="H463" s="362" t="s">
        <v>262</v>
      </c>
      <c r="I463" s="511"/>
      <c r="J463" s="41">
        <f>VLOOKUP(G463,'Species Data'!A$2:E$152,3,FALSE)</f>
        <v>160</v>
      </c>
      <c r="K463" s="46">
        <f>VLOOKUP(G463,'Species Data'!A$2:E$152,4,FALSE)</f>
        <v>124</v>
      </c>
      <c r="L463" s="46">
        <f>VLOOKUP(G463,'Species Data'!A$2:E$152,5,FALSE)</f>
        <v>110</v>
      </c>
      <c r="M463" s="49">
        <f t="shared" si="0"/>
        <v>17600</v>
      </c>
      <c r="N463" s="51">
        <f t="shared" si="1"/>
        <v>0</v>
      </c>
      <c r="O463" s="51">
        <f t="shared" si="2"/>
        <v>0</v>
      </c>
      <c r="P463" s="40">
        <f t="shared" si="3"/>
        <v>1489488000</v>
      </c>
      <c r="Q463" s="107" t="s">
        <v>160</v>
      </c>
      <c r="R463" s="56">
        <f>VLOOKUP(Q463,'Basic Moves'!B$2:H$43,3,FALSE)</f>
        <v>12</v>
      </c>
      <c r="S463" s="56">
        <f>IF(OR(VLOOKUP(Q463,'Basic Moves'!B$2:C$43,2,FALSE)=H463,VLOOKUP(Q463,'Basic Moves'!B$2:C$43,2,FALSE)=I463),1,0)</f>
        <v>1</v>
      </c>
      <c r="T463" s="56">
        <f>VLOOKUP(Q463,'Basic Moves'!B$2:H$43,5,FALSE)</f>
        <v>1050</v>
      </c>
      <c r="U463" s="56">
        <f>VLOOKUP(Q463,'Basic Moves'!B$2:H$43,7,FALSE)</f>
        <v>10</v>
      </c>
      <c r="V463" s="53" t="s">
        <v>483</v>
      </c>
      <c r="W463" s="40" t="s">
        <v>282</v>
      </c>
      <c r="X463" s="56">
        <f>VLOOKUP(W463,'Charged Moves'!B$2:I$96,3,FALSE)</f>
        <v>30</v>
      </c>
      <c r="Y463" s="56">
        <f>IF(OR(VLOOKUP(W463,'Charged Moves'!B$2:C$96,2,FALSE)=H463,VLOOKUP(W463,'Charged Moves'!B$2:C$96,2,FALSE)=I463),1,0)</f>
        <v>1</v>
      </c>
      <c r="Z463" s="56">
        <f>VLOOKUP(W463,'Charged Moves'!B$2:I$96,8,FALSE)*100</f>
        <v>5</v>
      </c>
      <c r="AA463" s="56">
        <f>VLOOKUP(W463,'Charged Moves'!B$2:I$96,6,FALSE)</f>
        <v>2600</v>
      </c>
      <c r="AB463" s="56">
        <f>VLOOKUP(W463,'Charged Moves'!B$2:J$96,9,FALSE)</f>
        <v>25</v>
      </c>
      <c r="AC463" s="56" t="s">
        <v>875</v>
      </c>
      <c r="AD463" s="56" t="s">
        <v>1619</v>
      </c>
      <c r="AE463" s="56" t="s">
        <v>1238</v>
      </c>
      <c r="AF463" t="s">
        <v>1620</v>
      </c>
      <c r="AG463" t="s">
        <v>1621</v>
      </c>
    </row>
    <row r="464" spans="1:33" ht="14.25" customHeight="1" x14ac:dyDescent="0.15">
      <c r="A464" s="30">
        <v>123</v>
      </c>
      <c r="B464" s="30">
        <v>5</v>
      </c>
      <c r="C464" s="32">
        <v>0.7725736359246741</v>
      </c>
      <c r="D464" s="30">
        <v>4</v>
      </c>
      <c r="E464" s="34">
        <v>0.74688796680497926</v>
      </c>
      <c r="F464" s="41">
        <f>VLOOKUP(G464,'Species Data'!A$2:E$152,2,FALSE)</f>
        <v>24</v>
      </c>
      <c r="G464" s="41" t="s">
        <v>69</v>
      </c>
      <c r="H464" s="362" t="s">
        <v>262</v>
      </c>
      <c r="I464" s="511"/>
      <c r="J464" s="41">
        <f>VLOOKUP(G464,'Species Data'!A$2:E$152,3,FALSE)</f>
        <v>120</v>
      </c>
      <c r="K464" s="46">
        <f>VLOOKUP(G464,'Species Data'!A$2:E$152,4,FALSE)</f>
        <v>166</v>
      </c>
      <c r="L464" s="46">
        <f>VLOOKUP(G464,'Species Data'!A$2:E$152,5,FALSE)</f>
        <v>166</v>
      </c>
      <c r="M464" s="49">
        <f t="shared" si="0"/>
        <v>19920</v>
      </c>
      <c r="N464" s="51">
        <f t="shared" si="1"/>
        <v>0</v>
      </c>
      <c r="O464" s="51">
        <f t="shared" si="2"/>
        <v>0</v>
      </c>
      <c r="P464" s="40">
        <f t="shared" si="3"/>
        <v>1488024000</v>
      </c>
      <c r="Q464" s="40" t="s">
        <v>102</v>
      </c>
      <c r="R464" s="56">
        <f>VLOOKUP(Q464,'Basic Moves'!B$2:H$43,3,FALSE)</f>
        <v>6</v>
      </c>
      <c r="S464" s="56">
        <f>IF(OR(VLOOKUP(Q464,'Basic Moves'!B$2:C$43,2,FALSE)=H464,VLOOKUP(Q464,'Basic Moves'!B$2:C$43,2,FALSE)=I464),1,0)</f>
        <v>0</v>
      </c>
      <c r="T464" s="56">
        <f>VLOOKUP(Q464,'Basic Moves'!B$2:H$43,5,FALSE)</f>
        <v>500</v>
      </c>
      <c r="U464" s="56">
        <f>VLOOKUP(Q464,'Basic Moves'!B$2:H$43,7,FALSE)</f>
        <v>7</v>
      </c>
      <c r="V464" s="53" t="s">
        <v>784</v>
      </c>
      <c r="W464" s="40" t="s">
        <v>281</v>
      </c>
      <c r="X464" s="56">
        <f>VLOOKUP(W464,'Charged Moves'!B$2:I$96,3,FALSE)</f>
        <v>45</v>
      </c>
      <c r="Y464" s="56">
        <f>IF(OR(VLOOKUP(W464,'Charged Moves'!B$2:C$96,2,FALSE)=H464,VLOOKUP(W464,'Charged Moves'!B$2:C$96,2,FALSE)=I464),1,0)</f>
        <v>0</v>
      </c>
      <c r="Z464" s="56">
        <f>VLOOKUP(W464,'Charged Moves'!B$2:I$96,8,FALSE)*100</f>
        <v>5</v>
      </c>
      <c r="AA464" s="56">
        <f>VLOOKUP(W464,'Charged Moves'!B$2:I$96,6,FALSE)</f>
        <v>3500</v>
      </c>
      <c r="AB464" s="56">
        <f>VLOOKUP(W464,'Charged Moves'!B$2:J$96,9,FALSE)</f>
        <v>33</v>
      </c>
      <c r="AC464" s="56" t="s">
        <v>956</v>
      </c>
      <c r="AD464" s="56" t="s">
        <v>1622</v>
      </c>
      <c r="AE464" s="56" t="s">
        <v>984</v>
      </c>
      <c r="AF464" t="s">
        <v>1623</v>
      </c>
      <c r="AG464" t="s">
        <v>969</v>
      </c>
    </row>
    <row r="465" spans="1:33" ht="14.25" customHeight="1" x14ac:dyDescent="0.15">
      <c r="A465" s="30">
        <v>523</v>
      </c>
      <c r="B465" s="144">
        <v>2</v>
      </c>
      <c r="C465" s="581">
        <v>0.90808005930318758</v>
      </c>
      <c r="D465" s="144">
        <v>4</v>
      </c>
      <c r="E465" s="583">
        <v>0.90984974958263776</v>
      </c>
      <c r="F465" s="585">
        <f>VLOOKUP(G465,'Species Data'!A$2:E$152,2,FALSE)</f>
        <v>88</v>
      </c>
      <c r="G465" s="585" t="s">
        <v>150</v>
      </c>
      <c r="H465" s="655" t="s">
        <v>262</v>
      </c>
      <c r="I465" s="656"/>
      <c r="J465" s="585">
        <f>VLOOKUP(G465,'Species Data'!A$2:E$152,3,FALSE)</f>
        <v>160</v>
      </c>
      <c r="K465" s="592">
        <f>VLOOKUP(G465,'Species Data'!A$2:E$152,4,FALSE)</f>
        <v>124</v>
      </c>
      <c r="L465" s="592">
        <f>VLOOKUP(G465,'Species Data'!A$2:E$152,5,FALSE)</f>
        <v>110</v>
      </c>
      <c r="M465" s="149">
        <f t="shared" si="0"/>
        <v>17600</v>
      </c>
      <c r="N465" s="594">
        <f t="shared" si="1"/>
        <v>0</v>
      </c>
      <c r="O465" s="594">
        <f t="shared" si="2"/>
        <v>0</v>
      </c>
      <c r="P465" s="122">
        <f t="shared" si="3"/>
        <v>1486760000</v>
      </c>
      <c r="Q465" s="122" t="s">
        <v>132</v>
      </c>
      <c r="R465" s="602">
        <f>VLOOKUP(Q465,'Basic Moves'!B$2:H$43,3,FALSE)</f>
        <v>10</v>
      </c>
      <c r="S465" s="602">
        <f>IF(OR(VLOOKUP(Q465,'Basic Moves'!B$2:C$43,2,FALSE)=H465,VLOOKUP(Q465,'Basic Moves'!B$2:C$43,2,FALSE)=I465),1,0)</f>
        <v>1</v>
      </c>
      <c r="T465" s="602">
        <f>VLOOKUP(Q465,'Basic Moves'!B$2:H$43,5,FALSE)</f>
        <v>1050</v>
      </c>
      <c r="U465" s="602">
        <f>VLOOKUP(Q465,'Basic Moves'!B$2:H$43,7,FALSE)</f>
        <v>10</v>
      </c>
      <c r="V465" s="152" t="s">
        <v>445</v>
      </c>
      <c r="W465" s="122" t="s">
        <v>208</v>
      </c>
      <c r="X465" s="602">
        <f>VLOOKUP(W465,'Charged Moves'!B$2:I$96,3,FALSE)</f>
        <v>55</v>
      </c>
      <c r="Y465" s="602">
        <f>IF(OR(VLOOKUP(W465,'Charged Moves'!B$2:C$96,2,FALSE)=H465,VLOOKUP(W465,'Charged Moves'!B$2:C$96,2,FALSE)=I465),1,0)</f>
        <v>1</v>
      </c>
      <c r="Z465" s="602">
        <f>VLOOKUP(W465,'Charged Moves'!B$2:I$96,8,FALSE)*100</f>
        <v>5</v>
      </c>
      <c r="AA465" s="602">
        <f>VLOOKUP(W465,'Charged Moves'!B$2:I$96,6,FALSE)</f>
        <v>2600</v>
      </c>
      <c r="AB465" s="602">
        <f>VLOOKUP(W465,'Charged Moves'!B$2:J$96,9,FALSE)</f>
        <v>50</v>
      </c>
      <c r="AC465" s="602" t="s">
        <v>388</v>
      </c>
      <c r="AD465" s="602" t="s">
        <v>759</v>
      </c>
      <c r="AE465" s="602" t="s">
        <v>387</v>
      </c>
      <c r="AF465" s="112" t="s">
        <v>760</v>
      </c>
      <c r="AG465" s="112" t="s">
        <v>449</v>
      </c>
    </row>
    <row r="466" spans="1:33" ht="14.25" customHeight="1" x14ac:dyDescent="0.15">
      <c r="A466" s="30">
        <v>45</v>
      </c>
      <c r="B466" s="30">
        <v>1</v>
      </c>
      <c r="C466" s="32">
        <v>1</v>
      </c>
      <c r="D466" s="30">
        <v>3</v>
      </c>
      <c r="E466" s="34">
        <v>0.94736842105263153</v>
      </c>
      <c r="F466" s="41">
        <f>VLOOKUP(G466,'Species Data'!A$2:E$152,2,FALSE)</f>
        <v>8</v>
      </c>
      <c r="G466" s="41" t="s">
        <v>43</v>
      </c>
      <c r="H466" s="91" t="s">
        <v>210</v>
      </c>
      <c r="I466" s="657"/>
      <c r="J466" s="41">
        <f>VLOOKUP(G466,'Species Data'!A$2:E$152,3,FALSE)</f>
        <v>118</v>
      </c>
      <c r="K466" s="46">
        <f>VLOOKUP(G466,'Species Data'!A$2:E$152,4,FALSE)</f>
        <v>144</v>
      </c>
      <c r="L466" s="46">
        <f>VLOOKUP(G466,'Species Data'!A$2:E$152,5,FALSE)</f>
        <v>176</v>
      </c>
      <c r="M466" s="49">
        <f t="shared" si="0"/>
        <v>20768</v>
      </c>
      <c r="N466" s="51">
        <f t="shared" si="1"/>
        <v>0</v>
      </c>
      <c r="O466" s="51">
        <f t="shared" si="2"/>
        <v>0</v>
      </c>
      <c r="P466" s="40">
        <f t="shared" si="3"/>
        <v>1480343040</v>
      </c>
      <c r="Q466" s="40" t="s">
        <v>142</v>
      </c>
      <c r="R466" s="56">
        <f>VLOOKUP(Q466,'Basic Moves'!B$2:H$43,3,FALSE)</f>
        <v>6</v>
      </c>
      <c r="S466" s="56">
        <f>IF(OR(VLOOKUP(Q466,'Basic Moves'!B$2:C$43,2,FALSE)=H466,VLOOKUP(Q466,'Basic Moves'!B$2:C$43,2,FALSE)=I466),1,0)</f>
        <v>1</v>
      </c>
      <c r="T466" s="56">
        <f>VLOOKUP(Q466,'Basic Moves'!B$2:H$43,5,FALSE)</f>
        <v>500</v>
      </c>
      <c r="U466" s="56">
        <f>VLOOKUP(Q466,'Basic Moves'!B$2:H$43,7,FALSE)</f>
        <v>7</v>
      </c>
      <c r="V466" s="53" t="s">
        <v>367</v>
      </c>
      <c r="W466" s="40" t="s">
        <v>143</v>
      </c>
      <c r="X466" s="56">
        <f>VLOOKUP(W466,'Charged Moves'!B$2:I$96,3,FALSE)</f>
        <v>90</v>
      </c>
      <c r="Y466" s="56">
        <f>IF(OR(VLOOKUP(W466,'Charged Moves'!B$2:C$96,2,FALSE)=H466,VLOOKUP(W466,'Charged Moves'!B$2:C$96,2,FALSE)=I466),1,0)</f>
        <v>1</v>
      </c>
      <c r="Z466" s="56">
        <f>VLOOKUP(W466,'Charged Moves'!B$2:I$96,8,FALSE)*100</f>
        <v>5</v>
      </c>
      <c r="AA466" s="56">
        <f>VLOOKUP(W466,'Charged Moves'!B$2:I$96,6,FALSE)</f>
        <v>3800</v>
      </c>
      <c r="AB466" s="56">
        <f>VLOOKUP(W466,'Charged Moves'!B$2:J$96,9,FALSE)</f>
        <v>100</v>
      </c>
      <c r="AC466" s="56" t="s">
        <v>544</v>
      </c>
      <c r="AD466" s="56" t="s">
        <v>656</v>
      </c>
      <c r="AE466" s="56" t="s">
        <v>657</v>
      </c>
      <c r="AF466" t="s">
        <v>658</v>
      </c>
      <c r="AG466" t="s">
        <v>659</v>
      </c>
    </row>
    <row r="467" spans="1:33" ht="14.25" customHeight="1" x14ac:dyDescent="0.15">
      <c r="A467" s="30">
        <v>752</v>
      </c>
      <c r="B467" s="30">
        <v>4</v>
      </c>
      <c r="C467" s="32">
        <v>0.94453924914675769</v>
      </c>
      <c r="D467" s="30">
        <v>5</v>
      </c>
      <c r="E467" s="34">
        <v>0.80081300813008127</v>
      </c>
      <c r="F467" s="41">
        <f>VLOOKUP(G467,'Species Data'!A$2:E$152,2,FALSE)</f>
        <v>124</v>
      </c>
      <c r="G467" s="41" t="s">
        <v>196</v>
      </c>
      <c r="H467" s="92" t="s">
        <v>216</v>
      </c>
      <c r="I467" s="42" t="s">
        <v>56</v>
      </c>
      <c r="J467" s="41">
        <f>VLOOKUP(G467,'Species Data'!A$2:E$152,3,FALSE)</f>
        <v>130</v>
      </c>
      <c r="K467" s="46">
        <f>VLOOKUP(G467,'Species Data'!A$2:E$152,4,FALSE)</f>
        <v>172</v>
      </c>
      <c r="L467" s="46">
        <f>VLOOKUP(G467,'Species Data'!A$2:E$152,5,FALSE)</f>
        <v>134</v>
      </c>
      <c r="M467" s="49">
        <f t="shared" si="0"/>
        <v>17420</v>
      </c>
      <c r="N467" s="51">
        <f t="shared" si="1"/>
        <v>0</v>
      </c>
      <c r="O467" s="51">
        <f t="shared" si="2"/>
        <v>0</v>
      </c>
      <c r="P467" s="40">
        <f t="shared" si="3"/>
        <v>1475648200</v>
      </c>
      <c r="Q467" s="40" t="s">
        <v>203</v>
      </c>
      <c r="R467" s="56">
        <f>VLOOKUP(Q467,'Basic Moves'!B$2:H$43,3,FALSE)</f>
        <v>9</v>
      </c>
      <c r="S467" s="56">
        <f>IF(OR(VLOOKUP(Q467,'Basic Moves'!B$2:C$43,2,FALSE)=H467,VLOOKUP(Q467,'Basic Moves'!B$2:C$43,2,FALSE)=I467),1,0)</f>
        <v>1</v>
      </c>
      <c r="T467" s="56">
        <f>VLOOKUP(Q467,'Basic Moves'!B$2:H$43,5,FALSE)</f>
        <v>810</v>
      </c>
      <c r="U467" s="56">
        <f>VLOOKUP(Q467,'Basic Moves'!B$2:H$43,7,FALSE)</f>
        <v>7</v>
      </c>
      <c r="V467" s="53" t="s">
        <v>417</v>
      </c>
      <c r="W467" s="40" t="s">
        <v>321</v>
      </c>
      <c r="X467" s="56">
        <f>VLOOKUP(W467,'Charged Moves'!B$2:I$96,3,FALSE)</f>
        <v>25</v>
      </c>
      <c r="Y467" s="56">
        <f>IF(OR(VLOOKUP(W467,'Charged Moves'!B$2:C$96,2,FALSE)=H467,VLOOKUP(W467,'Charged Moves'!B$2:C$96,2,FALSE)=I467),1,0)</f>
        <v>0</v>
      </c>
      <c r="Z467" s="56">
        <f>VLOOKUP(W467,'Charged Moves'!B$2:I$96,8,FALSE)*100</f>
        <v>5</v>
      </c>
      <c r="AA467" s="56">
        <f>VLOOKUP(W467,'Charged Moves'!B$2:I$96,6,FALSE)</f>
        <v>2800</v>
      </c>
      <c r="AB467" s="56">
        <f>VLOOKUP(W467,'Charged Moves'!B$2:J$96,9,FALSE)</f>
        <v>20</v>
      </c>
      <c r="AC467" s="56" t="s">
        <v>1624</v>
      </c>
      <c r="AD467" s="56" t="s">
        <v>1625</v>
      </c>
      <c r="AE467" s="56" t="s">
        <v>1626</v>
      </c>
      <c r="AF467" t="s">
        <v>1627</v>
      </c>
      <c r="AG467" t="s">
        <v>1628</v>
      </c>
    </row>
    <row r="468" spans="1:33" ht="14.25" customHeight="1" x14ac:dyDescent="0.15">
      <c r="A468" s="30">
        <v>704</v>
      </c>
      <c r="B468" s="30">
        <v>5</v>
      </c>
      <c r="C468" s="32">
        <v>0.81938911022576366</v>
      </c>
      <c r="D468" s="30">
        <v>1</v>
      </c>
      <c r="E468" s="34">
        <v>1</v>
      </c>
      <c r="F468" s="41">
        <f>VLOOKUP(G468,'Species Data'!A$2:E$152,2,FALSE)</f>
        <v>117</v>
      </c>
      <c r="G468" s="41" t="s">
        <v>190</v>
      </c>
      <c r="H468" s="91" t="s">
        <v>210</v>
      </c>
      <c r="I468" s="657"/>
      <c r="J468" s="41">
        <f>VLOOKUP(G468,'Species Data'!A$2:E$152,3,FALSE)</f>
        <v>110</v>
      </c>
      <c r="K468" s="46">
        <f>VLOOKUP(G468,'Species Data'!A$2:E$152,4,FALSE)</f>
        <v>176</v>
      </c>
      <c r="L468" s="46">
        <f>VLOOKUP(G468,'Species Data'!A$2:E$152,5,FALSE)</f>
        <v>150</v>
      </c>
      <c r="M468" s="49">
        <f t="shared" si="0"/>
        <v>16500</v>
      </c>
      <c r="N468" s="51">
        <f t="shared" si="1"/>
        <v>0</v>
      </c>
      <c r="O468" s="51">
        <f t="shared" si="2"/>
        <v>0</v>
      </c>
      <c r="P468" s="40">
        <f t="shared" si="3"/>
        <v>1473780000</v>
      </c>
      <c r="Q468" s="40" t="s">
        <v>142</v>
      </c>
      <c r="R468" s="56">
        <f>VLOOKUP(Q468,'Basic Moves'!B$2:H$43,3,FALSE)</f>
        <v>6</v>
      </c>
      <c r="S468" s="56">
        <f>IF(OR(VLOOKUP(Q468,'Basic Moves'!B$2:C$43,2,FALSE)=H468,VLOOKUP(Q468,'Basic Moves'!B$2:C$43,2,FALSE)=I468),1,0)</f>
        <v>1</v>
      </c>
      <c r="T468" s="56">
        <f>VLOOKUP(Q468,'Basic Moves'!B$2:H$43,5,FALSE)</f>
        <v>500</v>
      </c>
      <c r="U468" s="56">
        <f>VLOOKUP(Q468,'Basic Moves'!B$2:H$43,7,FALSE)</f>
        <v>7</v>
      </c>
      <c r="V468" s="53" t="s">
        <v>367</v>
      </c>
      <c r="W468" s="40" t="s">
        <v>60</v>
      </c>
      <c r="X468" s="56">
        <f>VLOOKUP(W468,'Charged Moves'!B$2:I$96,3,FALSE)</f>
        <v>65</v>
      </c>
      <c r="Y468" s="56">
        <f>IF(OR(VLOOKUP(W468,'Charged Moves'!B$2:C$96,2,FALSE)=H468,VLOOKUP(W468,'Charged Moves'!B$2:C$96,2,FALSE)=I468),1,0)</f>
        <v>0</v>
      </c>
      <c r="Z468" s="56">
        <f>VLOOKUP(W468,'Charged Moves'!B$2:I$96,8,FALSE)*100</f>
        <v>5</v>
      </c>
      <c r="AA468" s="56">
        <f>VLOOKUP(W468,'Charged Moves'!B$2:I$96,6,FALSE)</f>
        <v>3600</v>
      </c>
      <c r="AB468" s="56">
        <f>VLOOKUP(W468,'Charged Moves'!B$2:J$96,9,FALSE)</f>
        <v>50</v>
      </c>
      <c r="AC468" s="56" t="s">
        <v>773</v>
      </c>
      <c r="AD468" s="56" t="s">
        <v>474</v>
      </c>
      <c r="AE468" s="56" t="s">
        <v>1629</v>
      </c>
      <c r="AF468" t="s">
        <v>476</v>
      </c>
      <c r="AG468" t="s">
        <v>799</v>
      </c>
    </row>
    <row r="469" spans="1:33" ht="14.25" customHeight="1" x14ac:dyDescent="0.15">
      <c r="A469" s="30">
        <v>648</v>
      </c>
      <c r="B469" s="30">
        <v>5</v>
      </c>
      <c r="C469" s="32">
        <v>0.77637130801687759</v>
      </c>
      <c r="D469" s="30">
        <v>5</v>
      </c>
      <c r="E469" s="34">
        <v>0.69666666666666666</v>
      </c>
      <c r="F469" s="41">
        <v>107</v>
      </c>
      <c r="G469" s="41" t="s">
        <v>177</v>
      </c>
      <c r="H469" s="142" t="s">
        <v>247</v>
      </c>
      <c r="I469" s="788"/>
      <c r="J469" s="41">
        <f>VLOOKUP(G469,'Species Data'!A$2:E$152,3,FALSE)</f>
        <v>100</v>
      </c>
      <c r="K469" s="46">
        <f>VLOOKUP(G469,'Species Data'!A$2:E$152,4,FALSE)</f>
        <v>138</v>
      </c>
      <c r="L469" s="46">
        <f>VLOOKUP(G469,'Species Data'!A$2:E$152,5,FALSE)</f>
        <v>204</v>
      </c>
      <c r="M469" s="49">
        <f t="shared" si="0"/>
        <v>20400</v>
      </c>
      <c r="N469" s="51">
        <f t="shared" si="1"/>
        <v>0</v>
      </c>
      <c r="O469" s="51">
        <f t="shared" si="2"/>
        <v>0</v>
      </c>
      <c r="P469" s="40">
        <f t="shared" si="3"/>
        <v>1470942000</v>
      </c>
      <c r="Q469" s="107" t="s">
        <v>267</v>
      </c>
      <c r="R469" s="56">
        <f>VLOOKUP(Q469,'Basic Moves'!B$2:H$43,3,FALSE)</f>
        <v>10</v>
      </c>
      <c r="S469" s="56">
        <f>IF(OR(VLOOKUP(Q469,'Basic Moves'!B$2:C$43,2,FALSE)=H469,VLOOKUP(Q469,'Basic Moves'!B$2:C$43,2,FALSE)=I469),1,0)</f>
        <v>0</v>
      </c>
      <c r="T469" s="56">
        <f>VLOOKUP(Q469,'Basic Moves'!B$2:H$43,5,FALSE)</f>
        <v>1200</v>
      </c>
      <c r="U469" s="56">
        <f>VLOOKUP(Q469,'Basic Moves'!B$2:H$43,7,FALSE)</f>
        <v>10</v>
      </c>
      <c r="V469" s="53" t="s">
        <v>846</v>
      </c>
      <c r="W469" s="107" t="s">
        <v>342</v>
      </c>
      <c r="X469" s="56">
        <f>VLOOKUP(W469,'Charged Moves'!B$2:I$96,3,FALSE)</f>
        <v>30</v>
      </c>
      <c r="Y469" s="56">
        <f>IF(OR(VLOOKUP(W469,'Charged Moves'!B$2:C$96,2,FALSE)=H469,VLOOKUP(W469,'Charged Moves'!B$2:C$96,2,FALSE)=I469),1,0)</f>
        <v>1</v>
      </c>
      <c r="Z469" s="56">
        <f>VLOOKUP(W469,'Charged Moves'!B$2:I$96,8,FALSE)*100</f>
        <v>25</v>
      </c>
      <c r="AA469" s="56">
        <f>VLOOKUP(W469,'Charged Moves'!B$2:I$96,6,FALSE)</f>
        <v>1600</v>
      </c>
      <c r="AB469" s="56">
        <f>VLOOKUP(W469,'Charged Moves'!B$2:J$96,9,FALSE)</f>
        <v>33</v>
      </c>
      <c r="AC469" s="56" t="s">
        <v>847</v>
      </c>
      <c r="AD469" s="56" t="s">
        <v>1630</v>
      </c>
      <c r="AE469" s="56" t="s">
        <v>993</v>
      </c>
      <c r="AF469" t="s">
        <v>1631</v>
      </c>
      <c r="AG469" t="s">
        <v>1562</v>
      </c>
    </row>
    <row r="470" spans="1:33" ht="14.25" customHeight="1" x14ac:dyDescent="0.15">
      <c r="A470" s="30">
        <v>164</v>
      </c>
      <c r="B470" s="30">
        <v>1</v>
      </c>
      <c r="C470" s="32">
        <v>1</v>
      </c>
      <c r="D470" s="30">
        <v>1</v>
      </c>
      <c r="E470" s="34">
        <v>1</v>
      </c>
      <c r="F470" s="41">
        <f>VLOOKUP(G470,'Species Data'!A$2:E$152,2,FALSE)</f>
        <v>30</v>
      </c>
      <c r="G470" s="41" t="s">
        <v>75</v>
      </c>
      <c r="H470" s="362" t="s">
        <v>262</v>
      </c>
      <c r="I470" s="511"/>
      <c r="J470" s="41">
        <f>VLOOKUP(G470,'Species Data'!A$2:E$152,3,FALSE)</f>
        <v>140</v>
      </c>
      <c r="K470" s="46">
        <f>VLOOKUP(G470,'Species Data'!A$2:E$152,4,FALSE)</f>
        <v>132</v>
      </c>
      <c r="L470" s="46">
        <f>VLOOKUP(G470,'Species Data'!A$2:E$152,5,FALSE)</f>
        <v>136</v>
      </c>
      <c r="M470" s="49">
        <f t="shared" si="0"/>
        <v>19040</v>
      </c>
      <c r="N470" s="51">
        <f t="shared" si="1"/>
        <v>0</v>
      </c>
      <c r="O470" s="51">
        <f t="shared" si="2"/>
        <v>0</v>
      </c>
      <c r="P470" s="40">
        <f t="shared" si="3"/>
        <v>1467127200</v>
      </c>
      <c r="Q470" s="40" t="s">
        <v>271</v>
      </c>
      <c r="R470" s="56">
        <f>VLOOKUP(Q470,'Basic Moves'!B$2:H$43,3,FALSE)</f>
        <v>6</v>
      </c>
      <c r="S470" s="56">
        <f>IF(OR(VLOOKUP(Q470,'Basic Moves'!B$2:C$43,2,FALSE)=H470,VLOOKUP(Q470,'Basic Moves'!B$2:C$43,2,FALSE)=I470),1,0)</f>
        <v>1</v>
      </c>
      <c r="T470" s="56">
        <f>VLOOKUP(Q470,'Basic Moves'!B$2:H$43,5,FALSE)</f>
        <v>575</v>
      </c>
      <c r="U470" s="56">
        <f>VLOOKUP(Q470,'Basic Moves'!B$2:H$43,7,FALSE)</f>
        <v>8</v>
      </c>
      <c r="V470" s="53" t="s">
        <v>1090</v>
      </c>
      <c r="W470" s="40" t="s">
        <v>208</v>
      </c>
      <c r="X470" s="56">
        <f>VLOOKUP(W470,'Charged Moves'!B$2:I$96,3,FALSE)</f>
        <v>55</v>
      </c>
      <c r="Y470" s="56">
        <f>IF(OR(VLOOKUP(W470,'Charged Moves'!B$2:C$96,2,FALSE)=H470,VLOOKUP(W470,'Charged Moves'!B$2:C$96,2,FALSE)=I470),1,0)</f>
        <v>1</v>
      </c>
      <c r="Z470" s="56">
        <f>VLOOKUP(W470,'Charged Moves'!B$2:I$96,8,FALSE)*100</f>
        <v>5</v>
      </c>
      <c r="AA470" s="56">
        <f>VLOOKUP(W470,'Charged Moves'!B$2:I$96,6,FALSE)</f>
        <v>2600</v>
      </c>
      <c r="AB470" s="56">
        <f>VLOOKUP(W470,'Charged Moves'!B$2:J$96,9,FALSE)</f>
        <v>50</v>
      </c>
      <c r="AC470" s="56" t="s">
        <v>1632</v>
      </c>
      <c r="AD470" s="56" t="s">
        <v>1633</v>
      </c>
      <c r="AE470" s="56" t="s">
        <v>1314</v>
      </c>
      <c r="AF470" t="s">
        <v>1634</v>
      </c>
      <c r="AG470" t="s">
        <v>1635</v>
      </c>
    </row>
    <row r="471" spans="1:33" ht="14.25" customHeight="1" x14ac:dyDescent="0.15">
      <c r="A471" s="30">
        <v>642</v>
      </c>
      <c r="B471" s="30">
        <v>7</v>
      </c>
      <c r="C471" s="32">
        <v>0.66835443037974684</v>
      </c>
      <c r="D471" s="30">
        <v>6</v>
      </c>
      <c r="E471" s="34">
        <v>0.69333333333333336</v>
      </c>
      <c r="F471" s="41">
        <f>VLOOKUP(G471,'Species Data'!A$2:E$152,2,FALSE)</f>
        <v>107</v>
      </c>
      <c r="G471" s="41" t="s">
        <v>177</v>
      </c>
      <c r="H471" s="142" t="s">
        <v>247</v>
      </c>
      <c r="I471" s="788"/>
      <c r="J471" s="41">
        <f>VLOOKUP(G471,'Species Data'!A$2:E$152,3,FALSE)</f>
        <v>100</v>
      </c>
      <c r="K471" s="46">
        <f>VLOOKUP(G471,'Species Data'!A$2:E$152,4,FALSE)</f>
        <v>138</v>
      </c>
      <c r="L471" s="46">
        <f>VLOOKUP(G471,'Species Data'!A$2:E$152,5,FALSE)</f>
        <v>204</v>
      </c>
      <c r="M471" s="49">
        <f t="shared" si="0"/>
        <v>20400</v>
      </c>
      <c r="N471" s="51">
        <f t="shared" si="1"/>
        <v>0</v>
      </c>
      <c r="O471" s="51">
        <f t="shared" si="2"/>
        <v>0</v>
      </c>
      <c r="P471" s="40">
        <f t="shared" si="3"/>
        <v>1463904000</v>
      </c>
      <c r="Q471" s="40" t="s">
        <v>267</v>
      </c>
      <c r="R471" s="56">
        <f>VLOOKUP(Q471,'Basic Moves'!B$2:H$43,3,FALSE)</f>
        <v>10</v>
      </c>
      <c r="S471" s="56">
        <f>IF(OR(VLOOKUP(Q471,'Basic Moves'!B$2:C$43,2,FALSE)=H471,VLOOKUP(Q471,'Basic Moves'!B$2:C$43,2,FALSE)=I471),1,0)</f>
        <v>0</v>
      </c>
      <c r="T471" s="56">
        <f>VLOOKUP(Q471,'Basic Moves'!B$2:H$43,5,FALSE)</f>
        <v>1200</v>
      </c>
      <c r="U471" s="56">
        <f>VLOOKUP(Q471,'Basic Moves'!B$2:H$43,7,FALSE)</f>
        <v>10</v>
      </c>
      <c r="V471" s="53" t="s">
        <v>846</v>
      </c>
      <c r="W471" s="40" t="s">
        <v>339</v>
      </c>
      <c r="X471" s="56">
        <f>VLOOKUP(W471,'Charged Moves'!B$2:I$96,3,FALSE)</f>
        <v>40</v>
      </c>
      <c r="Y471" s="56">
        <f>IF(OR(VLOOKUP(W471,'Charged Moves'!B$2:C$96,2,FALSE)=H471,VLOOKUP(W471,'Charged Moves'!B$2:C$96,2,FALSE)=I471),1,0)</f>
        <v>0</v>
      </c>
      <c r="Z471" s="56">
        <f>VLOOKUP(W471,'Charged Moves'!B$2:I$96,8,FALSE)*100</f>
        <v>5</v>
      </c>
      <c r="AA471" s="56">
        <f>VLOOKUP(W471,'Charged Moves'!B$2:I$96,6,FALSE)</f>
        <v>2800</v>
      </c>
      <c r="AB471" s="56">
        <f>VLOOKUP(W471,'Charged Moves'!B$2:J$96,9,FALSE)</f>
        <v>33</v>
      </c>
      <c r="AC471" s="56" t="s">
        <v>1636</v>
      </c>
      <c r="AD471" s="56" t="s">
        <v>1637</v>
      </c>
      <c r="AE471" s="56" t="s">
        <v>715</v>
      </c>
      <c r="AF471" t="s">
        <v>1638</v>
      </c>
      <c r="AG471" t="s">
        <v>1172</v>
      </c>
    </row>
    <row r="472" spans="1:33" ht="14.25" customHeight="1" x14ac:dyDescent="0.15">
      <c r="A472" s="30">
        <v>644</v>
      </c>
      <c r="B472" s="30">
        <v>6</v>
      </c>
      <c r="C472" s="32">
        <v>0.70886075949367089</v>
      </c>
      <c r="D472" s="30">
        <v>6</v>
      </c>
      <c r="E472" s="34">
        <v>0.69333333333333336</v>
      </c>
      <c r="F472" s="41">
        <f>VLOOKUP(G472,'Species Data'!A$2:E$152,2,FALSE)</f>
        <v>107</v>
      </c>
      <c r="G472" s="41" t="s">
        <v>177</v>
      </c>
      <c r="H472" s="142" t="s">
        <v>247</v>
      </c>
      <c r="I472" s="788"/>
      <c r="J472" s="41">
        <f>VLOOKUP(G472,'Species Data'!A$2:E$152,3,FALSE)</f>
        <v>100</v>
      </c>
      <c r="K472" s="46">
        <f>VLOOKUP(G472,'Species Data'!A$2:E$152,4,FALSE)</f>
        <v>138</v>
      </c>
      <c r="L472" s="46">
        <f>VLOOKUP(G472,'Species Data'!A$2:E$152,5,FALSE)</f>
        <v>204</v>
      </c>
      <c r="M472" s="49">
        <f t="shared" si="0"/>
        <v>20400</v>
      </c>
      <c r="N472" s="51">
        <f t="shared" si="1"/>
        <v>0</v>
      </c>
      <c r="O472" s="51">
        <f t="shared" si="2"/>
        <v>0</v>
      </c>
      <c r="P472" s="40">
        <f t="shared" si="3"/>
        <v>1463904000</v>
      </c>
      <c r="Q472" s="40" t="s">
        <v>267</v>
      </c>
      <c r="R472" s="56">
        <f>VLOOKUP(Q472,'Basic Moves'!B$2:H$43,3,FALSE)</f>
        <v>10</v>
      </c>
      <c r="S472" s="56">
        <f>IF(OR(VLOOKUP(Q472,'Basic Moves'!B$2:C$43,2,FALSE)=H472,VLOOKUP(Q472,'Basic Moves'!B$2:C$43,2,FALSE)=I472),1,0)</f>
        <v>0</v>
      </c>
      <c r="T472" s="56">
        <f>VLOOKUP(Q472,'Basic Moves'!B$2:H$43,5,FALSE)</f>
        <v>1200</v>
      </c>
      <c r="U472" s="56">
        <f>VLOOKUP(Q472,'Basic Moves'!B$2:H$43,7,FALSE)</f>
        <v>10</v>
      </c>
      <c r="V472" s="53" t="s">
        <v>846</v>
      </c>
      <c r="W472" s="40" t="s">
        <v>317</v>
      </c>
      <c r="X472" s="56">
        <f>VLOOKUP(W472,'Charged Moves'!B$2:I$96,3,FALSE)</f>
        <v>40</v>
      </c>
      <c r="Y472" s="56">
        <f>IF(OR(VLOOKUP(W472,'Charged Moves'!B$2:C$96,2,FALSE)=H472,VLOOKUP(W472,'Charged Moves'!B$2:C$96,2,FALSE)=I472),1,0)</f>
        <v>0</v>
      </c>
      <c r="Z472" s="56">
        <f>VLOOKUP(W472,'Charged Moves'!B$2:I$96,8,FALSE)*100</f>
        <v>5</v>
      </c>
      <c r="AA472" s="56">
        <f>VLOOKUP(W472,'Charged Moves'!B$2:I$96,6,FALSE)</f>
        <v>2400</v>
      </c>
      <c r="AB472" s="56">
        <f>VLOOKUP(W472,'Charged Moves'!B$2:J$96,9,FALSE)</f>
        <v>33</v>
      </c>
      <c r="AC472" s="56" t="s">
        <v>1636</v>
      </c>
      <c r="AD472" s="56" t="s">
        <v>1639</v>
      </c>
      <c r="AE472" s="56" t="s">
        <v>778</v>
      </c>
      <c r="AF472" t="s">
        <v>1640</v>
      </c>
      <c r="AG472" t="s">
        <v>1172</v>
      </c>
    </row>
    <row r="473" spans="1:33" ht="14.25" customHeight="1" x14ac:dyDescent="0.15">
      <c r="A473" s="30">
        <v>746</v>
      </c>
      <c r="B473" s="30">
        <v>6</v>
      </c>
      <c r="C473" s="32">
        <v>0.61425061425061422</v>
      </c>
      <c r="D473" s="30">
        <v>6</v>
      </c>
      <c r="E473" s="34">
        <v>0.41314553990610331</v>
      </c>
      <c r="F473" s="41">
        <f>VLOOKUP(G473,'Species Data'!A$2:E$152,2,FALSE)</f>
        <v>123</v>
      </c>
      <c r="G473" s="41" t="s">
        <v>195</v>
      </c>
      <c r="H473" s="787" t="s">
        <v>241</v>
      </c>
      <c r="I473" s="104" t="s">
        <v>227</v>
      </c>
      <c r="J473" s="41">
        <f>VLOOKUP(G473,'Species Data'!A$2:E$152,3,FALSE)</f>
        <v>140</v>
      </c>
      <c r="K473" s="46">
        <f>VLOOKUP(G473,'Species Data'!A$2:E$152,4,FALSE)</f>
        <v>176</v>
      </c>
      <c r="L473" s="46">
        <f>VLOOKUP(G473,'Species Data'!A$2:E$152,5,FALSE)</f>
        <v>180</v>
      </c>
      <c r="M473" s="49">
        <f t="shared" si="0"/>
        <v>25200</v>
      </c>
      <c r="N473" s="51">
        <f t="shared" si="1"/>
        <v>0</v>
      </c>
      <c r="O473" s="51">
        <f t="shared" si="2"/>
        <v>0</v>
      </c>
      <c r="P473" s="40">
        <f t="shared" si="3"/>
        <v>1463616000</v>
      </c>
      <c r="Q473" s="40" t="s">
        <v>240</v>
      </c>
      <c r="R473" s="56">
        <f>VLOOKUP(Q473,'Basic Moves'!B$2:H$43,3,FALSE)</f>
        <v>3</v>
      </c>
      <c r="S473" s="56">
        <f>IF(OR(VLOOKUP(Q473,'Basic Moves'!B$2:C$43,2,FALSE)=H473,VLOOKUP(Q473,'Basic Moves'!B$2:C$43,2,FALSE)=I473),1,0)</f>
        <v>1</v>
      </c>
      <c r="T473" s="56">
        <f>VLOOKUP(Q473,'Basic Moves'!B$2:H$43,5,FALSE)</f>
        <v>400</v>
      </c>
      <c r="U473" s="56">
        <f>VLOOKUP(Q473,'Basic Moves'!B$2:H$43,7,FALSE)</f>
        <v>6</v>
      </c>
      <c r="V473" s="53" t="s">
        <v>843</v>
      </c>
      <c r="W473" s="40" t="s">
        <v>300</v>
      </c>
      <c r="X473" s="56">
        <f>VLOOKUP(W473,'Charged Moves'!B$2:I$96,3,FALSE)</f>
        <v>30</v>
      </c>
      <c r="Y473" s="56">
        <f>IF(OR(VLOOKUP(W473,'Charged Moves'!B$2:C$96,2,FALSE)=H473,VLOOKUP(W473,'Charged Moves'!B$2:C$96,2,FALSE)=I473),1,0)</f>
        <v>0</v>
      </c>
      <c r="Z473" s="56">
        <f>VLOOKUP(W473,'Charged Moves'!B$2:I$96,8,FALSE)*100</f>
        <v>25</v>
      </c>
      <c r="AA473" s="56">
        <f>VLOOKUP(W473,'Charged Moves'!B$2:I$96,6,FALSE)</f>
        <v>2700</v>
      </c>
      <c r="AB473" s="56">
        <f>VLOOKUP(W473,'Charged Moves'!B$2:J$96,9,FALSE)</f>
        <v>25</v>
      </c>
      <c r="AC473" s="56" t="s">
        <v>1641</v>
      </c>
      <c r="AD473" s="56" t="s">
        <v>1642</v>
      </c>
      <c r="AE473" s="56" t="s">
        <v>843</v>
      </c>
      <c r="AF473" t="s">
        <v>679</v>
      </c>
      <c r="AG473" t="s">
        <v>489</v>
      </c>
    </row>
    <row r="474" spans="1:33" ht="14.25" customHeight="1" x14ac:dyDescent="0.15">
      <c r="A474" s="30">
        <v>439</v>
      </c>
      <c r="B474" s="144">
        <v>3</v>
      </c>
      <c r="C474" s="581">
        <v>0.86987270155586982</v>
      </c>
      <c r="D474" s="144">
        <v>8</v>
      </c>
      <c r="E474" s="583">
        <v>0.69565217391304346</v>
      </c>
      <c r="F474" s="585">
        <f>VLOOKUP(G474,'Species Data'!A$2:E$152,2,FALSE)</f>
        <v>75</v>
      </c>
      <c r="G474" s="585" t="s">
        <v>131</v>
      </c>
      <c r="H474" s="588" t="s">
        <v>264</v>
      </c>
      <c r="I474" s="792" t="s">
        <v>255</v>
      </c>
      <c r="J474" s="585">
        <f>VLOOKUP(G474,'Species Data'!A$2:E$152,3,FALSE)</f>
        <v>110</v>
      </c>
      <c r="K474" s="592">
        <f>VLOOKUP(G474,'Species Data'!A$2:E$152,4,FALSE)</f>
        <v>142</v>
      </c>
      <c r="L474" s="592">
        <f>VLOOKUP(G474,'Species Data'!A$2:E$152,5,FALSE)</f>
        <v>156</v>
      </c>
      <c r="M474" s="149">
        <f t="shared" si="0"/>
        <v>17160</v>
      </c>
      <c r="N474" s="594">
        <f t="shared" si="1"/>
        <v>0</v>
      </c>
      <c r="O474" s="594">
        <f t="shared" si="2"/>
        <v>0</v>
      </c>
      <c r="P474" s="122">
        <f t="shared" si="3"/>
        <v>1462032000</v>
      </c>
      <c r="Q474" s="122" t="s">
        <v>254</v>
      </c>
      <c r="R474" s="602">
        <f>VLOOKUP(Q474,'Basic Moves'!B$2:H$43,3,FALSE)</f>
        <v>6</v>
      </c>
      <c r="S474" s="602">
        <f>IF(OR(VLOOKUP(Q474,'Basic Moves'!B$2:C$43,2,FALSE)=H474,VLOOKUP(Q474,'Basic Moves'!B$2:C$43,2,FALSE)=I474),1,0)</f>
        <v>1</v>
      </c>
      <c r="T474" s="602">
        <f>VLOOKUP(Q474,'Basic Moves'!B$2:H$43,5,FALSE)</f>
        <v>550</v>
      </c>
      <c r="U474" s="602">
        <f>VLOOKUP(Q474,'Basic Moves'!B$2:H$43,7,FALSE)</f>
        <v>7</v>
      </c>
      <c r="V474" s="152" t="s">
        <v>970</v>
      </c>
      <c r="W474" s="122" t="s">
        <v>309</v>
      </c>
      <c r="X474" s="602">
        <f>VLOOKUP(W474,'Charged Moves'!B$2:I$96,3,FALSE)</f>
        <v>50</v>
      </c>
      <c r="Y474" s="602">
        <f>IF(OR(VLOOKUP(W474,'Charged Moves'!B$2:C$96,2,FALSE)=H474,VLOOKUP(W474,'Charged Moves'!B$2:C$96,2,FALSE)=I474),1,0)</f>
        <v>1</v>
      </c>
      <c r="Z474" s="602">
        <f>VLOOKUP(W474,'Charged Moves'!B$2:I$96,8,FALSE)*100</f>
        <v>5</v>
      </c>
      <c r="AA474" s="602">
        <f>VLOOKUP(W474,'Charged Moves'!B$2:I$96,6,FALSE)</f>
        <v>3200</v>
      </c>
      <c r="AB474" s="602">
        <f>VLOOKUP(W474,'Charged Moves'!B$2:J$96,9,FALSE)</f>
        <v>33</v>
      </c>
      <c r="AC474" s="602" t="s">
        <v>888</v>
      </c>
      <c r="AD474" s="602" t="s">
        <v>987</v>
      </c>
      <c r="AE474" s="602" t="s">
        <v>582</v>
      </c>
      <c r="AF474" s="112" t="s">
        <v>989</v>
      </c>
      <c r="AG474" s="112" t="s">
        <v>866</v>
      </c>
    </row>
    <row r="475" spans="1:33" ht="14.25" customHeight="1" x14ac:dyDescent="0.15">
      <c r="A475" s="30">
        <v>73</v>
      </c>
      <c r="B475" s="30">
        <v>5</v>
      </c>
      <c r="C475" s="32">
        <v>0.80565371024734977</v>
      </c>
      <c r="D475" s="30">
        <v>3</v>
      </c>
      <c r="E475" s="34">
        <v>0.80133555926544242</v>
      </c>
      <c r="F475" s="41">
        <f>VLOOKUP(G475,'Species Data'!A$2:E$152,2,FALSE)</f>
        <v>15</v>
      </c>
      <c r="G475" s="41" t="s">
        <v>51</v>
      </c>
      <c r="H475" s="787" t="s">
        <v>241</v>
      </c>
      <c r="I475" s="362" t="s">
        <v>262</v>
      </c>
      <c r="J475" s="41">
        <f>VLOOKUP(G475,'Species Data'!A$2:E$152,3,FALSE)</f>
        <v>130</v>
      </c>
      <c r="K475" s="46">
        <f>VLOOKUP(G475,'Species Data'!A$2:E$152,4,FALSE)</f>
        <v>144</v>
      </c>
      <c r="L475" s="46">
        <f>VLOOKUP(G475,'Species Data'!A$2:E$152,5,FALSE)</f>
        <v>130</v>
      </c>
      <c r="M475" s="49">
        <f t="shared" si="0"/>
        <v>16900</v>
      </c>
      <c r="N475" s="51">
        <f t="shared" si="1"/>
        <v>0</v>
      </c>
      <c r="O475" s="51">
        <f t="shared" si="2"/>
        <v>0</v>
      </c>
      <c r="P475" s="40">
        <f t="shared" si="3"/>
        <v>1460160000</v>
      </c>
      <c r="Q475" s="40" t="s">
        <v>160</v>
      </c>
      <c r="R475" s="56">
        <f>VLOOKUP(Q475,'Basic Moves'!B$2:H$43,3,FALSE)</f>
        <v>12</v>
      </c>
      <c r="S475" s="56">
        <f>IF(OR(VLOOKUP(Q475,'Basic Moves'!B$2:C$43,2,FALSE)=H475,VLOOKUP(Q475,'Basic Moves'!B$2:C$43,2,FALSE)=I475),1,0)</f>
        <v>1</v>
      </c>
      <c r="T475" s="56">
        <f>VLOOKUP(Q475,'Basic Moves'!B$2:H$43,5,FALSE)</f>
        <v>1050</v>
      </c>
      <c r="U475" s="56">
        <f>VLOOKUP(Q475,'Basic Moves'!B$2:H$43,7,FALSE)</f>
        <v>10</v>
      </c>
      <c r="V475" s="53" t="s">
        <v>483</v>
      </c>
      <c r="W475" s="40" t="s">
        <v>295</v>
      </c>
      <c r="X475" s="56">
        <f>VLOOKUP(W475,'Charged Moves'!B$2:I$96,3,FALSE)</f>
        <v>30</v>
      </c>
      <c r="Y475" s="56">
        <f>IF(OR(VLOOKUP(W475,'Charged Moves'!B$2:C$96,2,FALSE)=H475,VLOOKUP(W475,'Charged Moves'!B$2:C$96,2,FALSE)=I475),1,0)</f>
        <v>0</v>
      </c>
      <c r="Z475" s="56">
        <f>VLOOKUP(W475,'Charged Moves'!B$2:I$96,8,FALSE)*100</f>
        <v>5</v>
      </c>
      <c r="AA475" s="56">
        <f>VLOOKUP(W475,'Charged Moves'!B$2:I$96,6,FALSE)</f>
        <v>2900</v>
      </c>
      <c r="AB475" s="56">
        <f>VLOOKUP(W475,'Charged Moves'!B$2:J$96,9,FALSE)</f>
        <v>25</v>
      </c>
      <c r="AC475" s="56" t="s">
        <v>1181</v>
      </c>
      <c r="AD475" s="56" t="s">
        <v>1643</v>
      </c>
      <c r="AE475" s="56" t="s">
        <v>376</v>
      </c>
      <c r="AF475" t="s">
        <v>1644</v>
      </c>
      <c r="AG475" t="s">
        <v>866</v>
      </c>
    </row>
    <row r="476" spans="1:33" ht="14.25" customHeight="1" x14ac:dyDescent="0.15">
      <c r="A476" s="30">
        <v>670</v>
      </c>
      <c r="B476" s="30">
        <v>1</v>
      </c>
      <c r="C476" s="32">
        <v>1</v>
      </c>
      <c r="D476" s="30">
        <v>2</v>
      </c>
      <c r="E476" s="34">
        <v>0.95</v>
      </c>
      <c r="F476" s="41">
        <f>VLOOKUP(G476,'Species Data'!A$2:E$152,2,FALSE)</f>
        <v>111</v>
      </c>
      <c r="G476" s="41" t="s">
        <v>184</v>
      </c>
      <c r="H476" s="610" t="s">
        <v>255</v>
      </c>
      <c r="I476" s="662" t="s">
        <v>264</v>
      </c>
      <c r="J476" s="41">
        <f>VLOOKUP(G476,'Species Data'!A$2:E$152,3,FALSE)</f>
        <v>160</v>
      </c>
      <c r="K476" s="46">
        <f>VLOOKUP(G476,'Species Data'!A$2:E$152,4,FALSE)</f>
        <v>110</v>
      </c>
      <c r="L476" s="46">
        <f>VLOOKUP(G476,'Species Data'!A$2:E$152,5,FALSE)</f>
        <v>116</v>
      </c>
      <c r="M476" s="49">
        <f t="shared" si="0"/>
        <v>18560</v>
      </c>
      <c r="N476" s="51">
        <f t="shared" si="1"/>
        <v>0</v>
      </c>
      <c r="O476" s="51">
        <f t="shared" si="2"/>
        <v>0</v>
      </c>
      <c r="P476" s="40">
        <f t="shared" si="3"/>
        <v>1454640000</v>
      </c>
      <c r="Q476" s="40" t="s">
        <v>270</v>
      </c>
      <c r="R476" s="56">
        <f>VLOOKUP(Q476,'Basic Moves'!B$2:H$43,3,FALSE)</f>
        <v>15</v>
      </c>
      <c r="S476" s="56">
        <f>IF(OR(VLOOKUP(Q476,'Basic Moves'!B$2:C$43,2,FALSE)=H476,VLOOKUP(Q476,'Basic Moves'!B$2:C$43,2,FALSE)=I476),1,0)</f>
        <v>1</v>
      </c>
      <c r="T476" s="56">
        <f>VLOOKUP(Q476,'Basic Moves'!B$2:H$43,5,FALSE)</f>
        <v>1350</v>
      </c>
      <c r="U476" s="56">
        <f>VLOOKUP(Q476,'Basic Moves'!B$2:H$43,7,FALSE)</f>
        <v>12</v>
      </c>
      <c r="V476" s="53" t="s">
        <v>427</v>
      </c>
      <c r="W476" s="40" t="s">
        <v>345</v>
      </c>
      <c r="X476" s="56">
        <f>VLOOKUP(W476,'Charged Moves'!B$2:I$96,3,FALSE)</f>
        <v>30</v>
      </c>
      <c r="Y476" s="56">
        <f>IF(OR(VLOOKUP(W476,'Charged Moves'!B$2:C$96,2,FALSE)=H476,VLOOKUP(W476,'Charged Moves'!B$2:C$96,2,FALSE)=I476),1,0)</f>
        <v>0</v>
      </c>
      <c r="Z476" s="56">
        <f>VLOOKUP(W476,'Charged Moves'!B$2:I$96,8,FALSE)*100</f>
        <v>5</v>
      </c>
      <c r="AA476" s="56">
        <f>VLOOKUP(W476,'Charged Moves'!B$2:I$96,6,FALSE)</f>
        <v>2100</v>
      </c>
      <c r="AB476" s="56">
        <f>VLOOKUP(W476,'Charged Moves'!B$2:J$96,9,FALSE)</f>
        <v>25</v>
      </c>
      <c r="AC476" s="56" t="s">
        <v>1443</v>
      </c>
      <c r="AD476" s="56" t="s">
        <v>738</v>
      </c>
      <c r="AE476" s="56" t="s">
        <v>1645</v>
      </c>
      <c r="AF476" t="s">
        <v>739</v>
      </c>
      <c r="AG476" t="s">
        <v>770</v>
      </c>
    </row>
    <row r="477" spans="1:33" ht="14.25" customHeight="1" x14ac:dyDescent="0.15">
      <c r="A477" s="30">
        <v>268</v>
      </c>
      <c r="B477" s="30">
        <v>2</v>
      </c>
      <c r="C477" s="32">
        <v>0.8716981132075472</v>
      </c>
      <c r="D477" s="30">
        <v>3</v>
      </c>
      <c r="E477" s="34">
        <v>0.83571428571428574</v>
      </c>
      <c r="F477" s="41">
        <f>VLOOKUP(G477,'Species Data'!A$2:E$152,2,FALSE)</f>
        <v>47</v>
      </c>
      <c r="G477" s="41" t="s">
        <v>98</v>
      </c>
      <c r="H477" s="787" t="s">
        <v>241</v>
      </c>
      <c r="I477" s="252" t="s">
        <v>253</v>
      </c>
      <c r="J477" s="41">
        <f>VLOOKUP(G477,'Species Data'!A$2:E$152,3,FALSE)</f>
        <v>120</v>
      </c>
      <c r="K477" s="46">
        <f>VLOOKUP(G477,'Species Data'!A$2:E$152,4,FALSE)</f>
        <v>162</v>
      </c>
      <c r="L477" s="46">
        <f>VLOOKUP(G477,'Species Data'!A$2:E$152,5,FALSE)</f>
        <v>170</v>
      </c>
      <c r="M477" s="49">
        <f t="shared" si="0"/>
        <v>20400</v>
      </c>
      <c r="N477" s="51">
        <f t="shared" si="1"/>
        <v>0</v>
      </c>
      <c r="O477" s="51">
        <f t="shared" si="2"/>
        <v>0</v>
      </c>
      <c r="P477" s="40">
        <f t="shared" si="3"/>
        <v>1449981000</v>
      </c>
      <c r="Q477" s="40" t="s">
        <v>240</v>
      </c>
      <c r="R477" s="56">
        <f>VLOOKUP(Q477,'Basic Moves'!B$2:H$43,3,FALSE)</f>
        <v>3</v>
      </c>
      <c r="S477" s="56">
        <f>IF(OR(VLOOKUP(Q477,'Basic Moves'!B$2:C$43,2,FALSE)=H477,VLOOKUP(Q477,'Basic Moves'!B$2:C$43,2,FALSE)=I477),1,0)</f>
        <v>1</v>
      </c>
      <c r="T477" s="56">
        <f>VLOOKUP(Q477,'Basic Moves'!B$2:H$43,5,FALSE)</f>
        <v>400</v>
      </c>
      <c r="U477" s="56">
        <f>VLOOKUP(Q477,'Basic Moves'!B$2:H$43,7,FALSE)</f>
        <v>6</v>
      </c>
      <c r="V477" s="53" t="s">
        <v>843</v>
      </c>
      <c r="W477" s="40" t="s">
        <v>96</v>
      </c>
      <c r="X477" s="56">
        <f>VLOOKUP(W477,'Charged Moves'!B$2:I$96,3,FALSE)</f>
        <v>120</v>
      </c>
      <c r="Y477" s="56">
        <f>IF(OR(VLOOKUP(W477,'Charged Moves'!B$2:C$96,2,FALSE)=H477,VLOOKUP(W477,'Charged Moves'!B$2:C$96,2,FALSE)=I477),1,0)</f>
        <v>1</v>
      </c>
      <c r="Z477" s="56">
        <f>VLOOKUP(W477,'Charged Moves'!B$2:I$96,8,FALSE)*100</f>
        <v>5</v>
      </c>
      <c r="AA477" s="56">
        <f>VLOOKUP(W477,'Charged Moves'!B$2:I$96,6,FALSE)</f>
        <v>4900</v>
      </c>
      <c r="AB477" s="56">
        <f>VLOOKUP(W477,'Charged Moves'!B$2:J$96,9,FALSE)</f>
        <v>100</v>
      </c>
      <c r="AC477" s="56" t="s">
        <v>1646</v>
      </c>
      <c r="AD477" s="56" t="s">
        <v>928</v>
      </c>
      <c r="AE477" s="56" t="s">
        <v>1647</v>
      </c>
      <c r="AF477" t="s">
        <v>1648</v>
      </c>
      <c r="AG477" t="s">
        <v>1527</v>
      </c>
    </row>
    <row r="478" spans="1:33" ht="14.25" customHeight="1" x14ac:dyDescent="0.15">
      <c r="A478" s="30">
        <v>59</v>
      </c>
      <c r="B478" s="30">
        <v>1</v>
      </c>
      <c r="C478" s="32">
        <v>1</v>
      </c>
      <c r="D478" s="30">
        <v>4</v>
      </c>
      <c r="E478" s="34">
        <v>0.74162679425837319</v>
      </c>
      <c r="F478" s="41">
        <f>VLOOKUP(G478,'Species Data'!A$2:E$152,2,FALSE)</f>
        <v>12</v>
      </c>
      <c r="G478" s="41" t="s">
        <v>47</v>
      </c>
      <c r="H478" s="787" t="s">
        <v>241</v>
      </c>
      <c r="I478" s="104" t="s">
        <v>227</v>
      </c>
      <c r="J478" s="41">
        <f>VLOOKUP(G478,'Species Data'!A$2:E$152,3,FALSE)</f>
        <v>120</v>
      </c>
      <c r="K478" s="46">
        <f>VLOOKUP(G478,'Species Data'!A$2:E$152,4,FALSE)</f>
        <v>144</v>
      </c>
      <c r="L478" s="46">
        <f>VLOOKUP(G478,'Species Data'!A$2:E$152,5,FALSE)</f>
        <v>144</v>
      </c>
      <c r="M478" s="49">
        <f t="shared" si="0"/>
        <v>17280</v>
      </c>
      <c r="N478" s="51">
        <f t="shared" si="1"/>
        <v>0</v>
      </c>
      <c r="O478" s="51">
        <f t="shared" si="2"/>
        <v>0</v>
      </c>
      <c r="P478" s="40">
        <f t="shared" si="3"/>
        <v>1446336000</v>
      </c>
      <c r="Q478" s="40" t="s">
        <v>242</v>
      </c>
      <c r="R478" s="56">
        <f>VLOOKUP(Q478,'Basic Moves'!B$2:H$43,3,FALSE)</f>
        <v>5</v>
      </c>
      <c r="S478" s="56">
        <f>IF(OR(VLOOKUP(Q478,'Basic Moves'!B$2:C$43,2,FALSE)=H478,VLOOKUP(Q478,'Basic Moves'!B$2:C$43,2,FALSE)=I478),1,0)</f>
        <v>1</v>
      </c>
      <c r="T478" s="56">
        <f>VLOOKUP(Q478,'Basic Moves'!B$2:H$43,5,FALSE)</f>
        <v>450</v>
      </c>
      <c r="U478" s="56">
        <f>VLOOKUP(Q478,'Basic Moves'!B$2:H$43,7,FALSE)</f>
        <v>7</v>
      </c>
      <c r="V478" s="53" t="s">
        <v>427</v>
      </c>
      <c r="W478" s="40" t="s">
        <v>298</v>
      </c>
      <c r="X478" s="56">
        <f>VLOOKUP(W478,'Charged Moves'!B$2:I$96,3,FALSE)</f>
        <v>75</v>
      </c>
      <c r="Y478" s="56">
        <f>IF(OR(VLOOKUP(W478,'Charged Moves'!B$2:C$96,2,FALSE)=H478,VLOOKUP(W478,'Charged Moves'!B$2:C$96,2,FALSE)=I478),1,0)</f>
        <v>1</v>
      </c>
      <c r="Z478" s="56">
        <f>VLOOKUP(W478,'Charged Moves'!B$2:I$96,8,FALSE)*100</f>
        <v>5</v>
      </c>
      <c r="AA478" s="56">
        <f>VLOOKUP(W478,'Charged Moves'!B$2:I$96,6,FALSE)</f>
        <v>4250</v>
      </c>
      <c r="AB478" s="56">
        <f>VLOOKUP(W478,'Charged Moves'!B$2:J$96,9,FALSE)</f>
        <v>50</v>
      </c>
      <c r="AC478" s="56" t="s">
        <v>1218</v>
      </c>
      <c r="AD478" s="56" t="s">
        <v>1219</v>
      </c>
      <c r="AE478" s="56" t="s">
        <v>1220</v>
      </c>
      <c r="AF478" t="s">
        <v>1221</v>
      </c>
      <c r="AG478" t="s">
        <v>1222</v>
      </c>
    </row>
    <row r="479" spans="1:33" ht="14.25" customHeight="1" x14ac:dyDescent="0.15">
      <c r="A479" s="30">
        <v>582</v>
      </c>
      <c r="B479" s="30">
        <v>2</v>
      </c>
      <c r="C479" s="32">
        <v>0.94781273983115888</v>
      </c>
      <c r="D479" s="30">
        <v>1</v>
      </c>
      <c r="E479" s="34">
        <v>1</v>
      </c>
      <c r="F479" s="41">
        <f>VLOOKUP(G479,'Species Data'!A$2:E$152,2,FALSE)</f>
        <v>96</v>
      </c>
      <c r="G479" s="41" t="s">
        <v>166</v>
      </c>
      <c r="H479" s="42" t="s">
        <v>56</v>
      </c>
      <c r="I479" s="43"/>
      <c r="J479" s="41">
        <f>VLOOKUP(G479,'Species Data'!A$2:E$152,3,FALSE)</f>
        <v>120</v>
      </c>
      <c r="K479" s="46">
        <f>VLOOKUP(G479,'Species Data'!A$2:E$152,4,FALSE)</f>
        <v>104</v>
      </c>
      <c r="L479" s="46">
        <f>VLOOKUP(G479,'Species Data'!A$2:E$152,5,FALSE)</f>
        <v>140</v>
      </c>
      <c r="M479" s="49">
        <f t="shared" si="0"/>
        <v>16800</v>
      </c>
      <c r="N479" s="51">
        <f t="shared" si="1"/>
        <v>0</v>
      </c>
      <c r="O479" s="51">
        <f t="shared" si="2"/>
        <v>0</v>
      </c>
      <c r="P479" s="40">
        <f t="shared" si="3"/>
        <v>1441440000</v>
      </c>
      <c r="Q479" s="40" t="s">
        <v>62</v>
      </c>
      <c r="R479" s="56">
        <f>VLOOKUP(Q479,'Basic Moves'!B$2:H$43,3,FALSE)</f>
        <v>15</v>
      </c>
      <c r="S479" s="56">
        <f>IF(OR(VLOOKUP(Q479,'Basic Moves'!B$2:C$43,2,FALSE)=H479,VLOOKUP(Q479,'Basic Moves'!B$2:C$43,2,FALSE)=I479),1,0)</f>
        <v>1</v>
      </c>
      <c r="T479" s="56">
        <f>VLOOKUP(Q479,'Basic Moves'!B$2:H$43,5,FALSE)</f>
        <v>1510</v>
      </c>
      <c r="U479" s="56">
        <f>VLOOKUP(Q479,'Basic Moves'!B$2:H$43,7,FALSE)</f>
        <v>14</v>
      </c>
      <c r="V479" s="53" t="s">
        <v>354</v>
      </c>
      <c r="W479" s="40" t="s">
        <v>56</v>
      </c>
      <c r="X479" s="56">
        <f>VLOOKUP(W479,'Charged Moves'!B$2:I$96,3,FALSE)</f>
        <v>55</v>
      </c>
      <c r="Y479" s="56">
        <f>IF(OR(VLOOKUP(W479,'Charged Moves'!B$2:C$96,2,FALSE)=H479,VLOOKUP(W479,'Charged Moves'!B$2:C$96,2,FALSE)=I479),1,0)</f>
        <v>1</v>
      </c>
      <c r="Z479" s="56">
        <f>VLOOKUP(W479,'Charged Moves'!B$2:I$96,8,FALSE)*100</f>
        <v>5</v>
      </c>
      <c r="AA479" s="56">
        <f>VLOOKUP(W479,'Charged Moves'!B$2:I$96,6,FALSE)</f>
        <v>2800</v>
      </c>
      <c r="AB479" s="56">
        <f>VLOOKUP(W479,'Charged Moves'!B$2:J$96,9,FALSE)</f>
        <v>50</v>
      </c>
      <c r="AC479" s="56" t="s">
        <v>355</v>
      </c>
      <c r="AD479" s="56" t="s">
        <v>356</v>
      </c>
      <c r="AE479" s="56" t="s">
        <v>357</v>
      </c>
      <c r="AF479" t="s">
        <v>358</v>
      </c>
      <c r="AG479" t="s">
        <v>359</v>
      </c>
    </row>
    <row r="480" spans="1:33" ht="14.25" customHeight="1" x14ac:dyDescent="0.15">
      <c r="A480" s="30">
        <v>331</v>
      </c>
      <c r="B480" s="30">
        <v>5</v>
      </c>
      <c r="C480" s="32">
        <v>0.72489082969432317</v>
      </c>
      <c r="D480" s="30">
        <v>4</v>
      </c>
      <c r="E480" s="34">
        <v>0.82587064676616917</v>
      </c>
      <c r="F480" s="41">
        <f>VLOOKUP(G480,'Species Data'!A$2:E$152,2,FALSE)</f>
        <v>57</v>
      </c>
      <c r="G480" s="41" t="s">
        <v>112</v>
      </c>
      <c r="H480" s="142" t="s">
        <v>247</v>
      </c>
      <c r="I480" s="788"/>
      <c r="J480" s="41">
        <f>VLOOKUP(G480,'Species Data'!A$2:E$152,3,FALSE)</f>
        <v>130</v>
      </c>
      <c r="K480" s="46">
        <f>VLOOKUP(G480,'Species Data'!A$2:E$152,4,FALSE)</f>
        <v>178</v>
      </c>
      <c r="L480" s="46">
        <f>VLOOKUP(G480,'Species Data'!A$2:E$152,5,FALSE)</f>
        <v>150</v>
      </c>
      <c r="M480" s="49">
        <f t="shared" si="0"/>
        <v>19500</v>
      </c>
      <c r="N480" s="51">
        <f t="shared" si="1"/>
        <v>0</v>
      </c>
      <c r="O480" s="51">
        <f t="shared" si="2"/>
        <v>0</v>
      </c>
      <c r="P480" s="40">
        <f t="shared" si="3"/>
        <v>1440465000</v>
      </c>
      <c r="Q480" s="40" t="s">
        <v>246</v>
      </c>
      <c r="R480" s="56">
        <f>VLOOKUP(Q480,'Basic Moves'!B$2:H$43,3,FALSE)</f>
        <v>5</v>
      </c>
      <c r="S480" s="56">
        <f>IF(OR(VLOOKUP(Q480,'Basic Moves'!B$2:C$43,2,FALSE)=H480,VLOOKUP(Q480,'Basic Moves'!B$2:C$43,2,FALSE)=I480),1,0)</f>
        <v>1</v>
      </c>
      <c r="T480" s="56">
        <f>VLOOKUP(Q480,'Basic Moves'!B$2:H$43,5,FALSE)</f>
        <v>600</v>
      </c>
      <c r="U480" s="56">
        <f>VLOOKUP(Q480,'Basic Moves'!B$2:H$43,7,FALSE)</f>
        <v>7</v>
      </c>
      <c r="V480" s="53" t="s">
        <v>579</v>
      </c>
      <c r="W480" s="40" t="s">
        <v>300</v>
      </c>
      <c r="X480" s="56">
        <f>VLOOKUP(W480,'Charged Moves'!B$2:I$96,3,FALSE)</f>
        <v>30</v>
      </c>
      <c r="Y480" s="56">
        <f>IF(OR(VLOOKUP(W480,'Charged Moves'!B$2:C$96,2,FALSE)=H480,VLOOKUP(W480,'Charged Moves'!B$2:C$96,2,FALSE)=I480),1,0)</f>
        <v>0</v>
      </c>
      <c r="Z480" s="56">
        <f>VLOOKUP(W480,'Charged Moves'!B$2:I$96,8,FALSE)*100</f>
        <v>25</v>
      </c>
      <c r="AA480" s="56">
        <f>VLOOKUP(W480,'Charged Moves'!B$2:I$96,6,FALSE)</f>
        <v>2700</v>
      </c>
      <c r="AB480" s="56">
        <f>VLOOKUP(W480,'Charged Moves'!B$2:J$96,9,FALSE)</f>
        <v>25</v>
      </c>
      <c r="AC480" s="56" t="s">
        <v>1649</v>
      </c>
      <c r="AD480" s="56" t="s">
        <v>1650</v>
      </c>
      <c r="AE480" s="56" t="s">
        <v>1651</v>
      </c>
      <c r="AF480" t="s">
        <v>1652</v>
      </c>
      <c r="AG480" t="s">
        <v>662</v>
      </c>
    </row>
    <row r="481" spans="1:33" ht="14.25" customHeight="1" x14ac:dyDescent="0.15">
      <c r="A481" s="30">
        <v>614</v>
      </c>
      <c r="B481" s="30">
        <v>1</v>
      </c>
      <c r="C481" s="32">
        <v>1</v>
      </c>
      <c r="D481" s="30">
        <v>1</v>
      </c>
      <c r="E481" s="34">
        <v>1</v>
      </c>
      <c r="F481" s="41">
        <f>VLOOKUP(G481,'Species Data'!A$2:E$152,2,FALSE)</f>
        <v>102</v>
      </c>
      <c r="G481" s="41" t="s">
        <v>173</v>
      </c>
      <c r="H481" s="252" t="s">
        <v>253</v>
      </c>
      <c r="I481" s="42" t="s">
        <v>56</v>
      </c>
      <c r="J481" s="41">
        <f>VLOOKUP(G481,'Species Data'!A$2:E$152,3,FALSE)</f>
        <v>120</v>
      </c>
      <c r="K481" s="46">
        <f>VLOOKUP(G481,'Species Data'!A$2:E$152,4,FALSE)</f>
        <v>110</v>
      </c>
      <c r="L481" s="46">
        <f>VLOOKUP(G481,'Species Data'!A$2:E$152,5,FALSE)</f>
        <v>132</v>
      </c>
      <c r="M481" s="49">
        <f t="shared" si="0"/>
        <v>15840</v>
      </c>
      <c r="N481" s="51">
        <f t="shared" si="1"/>
        <v>0</v>
      </c>
      <c r="O481" s="51">
        <f t="shared" si="2"/>
        <v>0</v>
      </c>
      <c r="P481" s="40">
        <f t="shared" si="3"/>
        <v>1437480000</v>
      </c>
      <c r="Q481" s="40" t="s">
        <v>62</v>
      </c>
      <c r="R481" s="56">
        <f>VLOOKUP(Q481,'Basic Moves'!B$2:H$43,3,FALSE)</f>
        <v>15</v>
      </c>
      <c r="S481" s="56">
        <f>IF(OR(VLOOKUP(Q481,'Basic Moves'!B$2:C$43,2,FALSE)=H481,VLOOKUP(Q481,'Basic Moves'!B$2:C$43,2,FALSE)=I481),1,0)</f>
        <v>1</v>
      </c>
      <c r="T481" s="56">
        <f>VLOOKUP(Q481,'Basic Moves'!B$2:H$43,5,FALSE)</f>
        <v>1510</v>
      </c>
      <c r="U481" s="56">
        <f>VLOOKUP(Q481,'Basic Moves'!B$2:H$43,7,FALSE)</f>
        <v>14</v>
      </c>
      <c r="V481" s="53" t="s">
        <v>354</v>
      </c>
      <c r="W481" s="40" t="s">
        <v>56</v>
      </c>
      <c r="X481" s="56">
        <f>VLOOKUP(W481,'Charged Moves'!B$2:I$96,3,FALSE)</f>
        <v>55</v>
      </c>
      <c r="Y481" s="56">
        <f>IF(OR(VLOOKUP(W481,'Charged Moves'!B$2:C$96,2,FALSE)=H481,VLOOKUP(W481,'Charged Moves'!B$2:C$96,2,FALSE)=I481),1,0)</f>
        <v>1</v>
      </c>
      <c r="Z481" s="56">
        <f>VLOOKUP(W481,'Charged Moves'!B$2:I$96,8,FALSE)*100</f>
        <v>5</v>
      </c>
      <c r="AA481" s="56">
        <f>VLOOKUP(W481,'Charged Moves'!B$2:I$96,6,FALSE)</f>
        <v>2800</v>
      </c>
      <c r="AB481" s="56">
        <f>VLOOKUP(W481,'Charged Moves'!B$2:J$96,9,FALSE)</f>
        <v>50</v>
      </c>
      <c r="AC481" s="56" t="s">
        <v>355</v>
      </c>
      <c r="AD481" s="56" t="s">
        <v>356</v>
      </c>
      <c r="AE481" s="56" t="s">
        <v>357</v>
      </c>
      <c r="AF481" t="s">
        <v>358</v>
      </c>
      <c r="AG481" t="s">
        <v>359</v>
      </c>
    </row>
    <row r="482" spans="1:33" ht="14.25" customHeight="1" x14ac:dyDescent="0.15">
      <c r="A482" s="30">
        <v>705</v>
      </c>
      <c r="B482" s="30">
        <v>1</v>
      </c>
      <c r="C482" s="32">
        <v>1</v>
      </c>
      <c r="D482" s="30">
        <v>2</v>
      </c>
      <c r="E482" s="34">
        <v>0.97536945812807885</v>
      </c>
      <c r="F482" s="41">
        <f>VLOOKUP(G482,'Species Data'!A$2:E$152,2,FALSE)</f>
        <v>117</v>
      </c>
      <c r="G482" s="41" t="s">
        <v>190</v>
      </c>
      <c r="H482" s="91" t="s">
        <v>210</v>
      </c>
      <c r="I482" s="657"/>
      <c r="J482" s="41">
        <f>VLOOKUP(G482,'Species Data'!A$2:E$152,3,FALSE)</f>
        <v>110</v>
      </c>
      <c r="K482" s="46">
        <f>VLOOKUP(G482,'Species Data'!A$2:E$152,4,FALSE)</f>
        <v>176</v>
      </c>
      <c r="L482" s="46">
        <f>VLOOKUP(G482,'Species Data'!A$2:E$152,5,FALSE)</f>
        <v>150</v>
      </c>
      <c r="M482" s="49">
        <f t="shared" si="0"/>
        <v>16500</v>
      </c>
      <c r="N482" s="51">
        <f t="shared" si="1"/>
        <v>0</v>
      </c>
      <c r="O482" s="51">
        <f t="shared" si="2"/>
        <v>0</v>
      </c>
      <c r="P482" s="40">
        <f t="shared" si="3"/>
        <v>1437480000</v>
      </c>
      <c r="Q482" s="40" t="s">
        <v>142</v>
      </c>
      <c r="R482" s="56">
        <f>VLOOKUP(Q482,'Basic Moves'!B$2:H$43,3,FALSE)</f>
        <v>6</v>
      </c>
      <c r="S482" s="56">
        <f>IF(OR(VLOOKUP(Q482,'Basic Moves'!B$2:C$43,2,FALSE)=H482,VLOOKUP(Q482,'Basic Moves'!B$2:C$43,2,FALSE)=I482),1,0)</f>
        <v>1</v>
      </c>
      <c r="T482" s="56">
        <f>VLOOKUP(Q482,'Basic Moves'!B$2:H$43,5,FALSE)</f>
        <v>500</v>
      </c>
      <c r="U482" s="56">
        <f>VLOOKUP(Q482,'Basic Moves'!B$2:H$43,7,FALSE)</f>
        <v>7</v>
      </c>
      <c r="V482" s="53" t="s">
        <v>367</v>
      </c>
      <c r="W482" s="40" t="s">
        <v>143</v>
      </c>
      <c r="X482" s="56">
        <f>VLOOKUP(W482,'Charged Moves'!B$2:I$96,3,FALSE)</f>
        <v>90</v>
      </c>
      <c r="Y482" s="56">
        <f>IF(OR(VLOOKUP(W482,'Charged Moves'!B$2:C$96,2,FALSE)=H482,VLOOKUP(W482,'Charged Moves'!B$2:C$96,2,FALSE)=I482),1,0)</f>
        <v>1</v>
      </c>
      <c r="Z482" s="56">
        <f>VLOOKUP(W482,'Charged Moves'!B$2:I$96,8,FALSE)*100</f>
        <v>5</v>
      </c>
      <c r="AA482" s="56">
        <f>VLOOKUP(W482,'Charged Moves'!B$2:I$96,6,FALSE)</f>
        <v>3800</v>
      </c>
      <c r="AB482" s="56">
        <f>VLOOKUP(W482,'Charged Moves'!B$2:J$96,9,FALSE)</f>
        <v>100</v>
      </c>
      <c r="AC482" s="56" t="s">
        <v>544</v>
      </c>
      <c r="AD482" s="56" t="s">
        <v>656</v>
      </c>
      <c r="AE482" s="56" t="s">
        <v>657</v>
      </c>
      <c r="AF482" t="s">
        <v>658</v>
      </c>
      <c r="AG482" t="s">
        <v>659</v>
      </c>
    </row>
    <row r="483" spans="1:33" ht="14.25" customHeight="1" x14ac:dyDescent="0.15">
      <c r="A483" s="30">
        <v>46</v>
      </c>
      <c r="B483" s="30">
        <v>6</v>
      </c>
      <c r="C483" s="32">
        <v>0.63745019920318724</v>
      </c>
      <c r="D483" s="30">
        <v>4</v>
      </c>
      <c r="E483" s="34">
        <v>0.91961722488038278</v>
      </c>
      <c r="F483" s="41">
        <f>VLOOKUP(G483,'Species Data'!A$2:E$152,2,FALSE)</f>
        <v>8</v>
      </c>
      <c r="G483" s="41" t="s">
        <v>43</v>
      </c>
      <c r="H483" s="91" t="s">
        <v>210</v>
      </c>
      <c r="I483" s="657"/>
      <c r="J483" s="41">
        <f>VLOOKUP(G483,'Species Data'!A$2:E$152,3,FALSE)</f>
        <v>118</v>
      </c>
      <c r="K483" s="46">
        <f>VLOOKUP(G483,'Species Data'!A$2:E$152,4,FALSE)</f>
        <v>144</v>
      </c>
      <c r="L483" s="46">
        <f>VLOOKUP(G483,'Species Data'!A$2:E$152,5,FALSE)</f>
        <v>176</v>
      </c>
      <c r="M483" s="49">
        <f t="shared" si="0"/>
        <v>20768</v>
      </c>
      <c r="N483" s="51">
        <f t="shared" si="1"/>
        <v>0</v>
      </c>
      <c r="O483" s="51">
        <f t="shared" si="2"/>
        <v>0</v>
      </c>
      <c r="P483" s="40">
        <f t="shared" si="3"/>
        <v>1436979456</v>
      </c>
      <c r="Q483" s="40" t="s">
        <v>102</v>
      </c>
      <c r="R483" s="56">
        <f>VLOOKUP(Q483,'Basic Moves'!B$2:H$43,3,FALSE)</f>
        <v>6</v>
      </c>
      <c r="S483" s="56">
        <f>IF(OR(VLOOKUP(Q483,'Basic Moves'!B$2:C$43,2,FALSE)=H483,VLOOKUP(Q483,'Basic Moves'!B$2:C$43,2,FALSE)=I483),1,0)</f>
        <v>0</v>
      </c>
      <c r="T483" s="56">
        <f>VLOOKUP(Q483,'Basic Moves'!B$2:H$43,5,FALSE)</f>
        <v>500</v>
      </c>
      <c r="U483" s="56">
        <f>VLOOKUP(Q483,'Basic Moves'!B$2:H$43,7,FALSE)</f>
        <v>7</v>
      </c>
      <c r="V483" s="53" t="s">
        <v>784</v>
      </c>
      <c r="W483" s="40" t="s">
        <v>304</v>
      </c>
      <c r="X483" s="56">
        <f>VLOOKUP(W483,'Charged Moves'!B$2:I$96,3,FALSE)</f>
        <v>25</v>
      </c>
      <c r="Y483" s="56">
        <f>IF(OR(VLOOKUP(W483,'Charged Moves'!B$2:C$96,2,FALSE)=H483,VLOOKUP(W483,'Charged Moves'!B$2:C$96,2,FALSE)=I483),1,0)</f>
        <v>1</v>
      </c>
      <c r="Z483" s="56">
        <f>VLOOKUP(W483,'Charged Moves'!B$2:I$96,8,FALSE)*100</f>
        <v>5</v>
      </c>
      <c r="AA483" s="56">
        <f>VLOOKUP(W483,'Charged Moves'!B$2:I$96,6,FALSE)</f>
        <v>2350</v>
      </c>
      <c r="AB483" s="56">
        <f>VLOOKUP(W483,'Charged Moves'!B$2:J$96,9,FALSE)</f>
        <v>20</v>
      </c>
      <c r="AC483" s="56" t="s">
        <v>1381</v>
      </c>
      <c r="AD483" s="56" t="s">
        <v>1559</v>
      </c>
      <c r="AE483" s="56" t="s">
        <v>1653</v>
      </c>
      <c r="AF483" t="s">
        <v>1561</v>
      </c>
      <c r="AG483" t="s">
        <v>1654</v>
      </c>
    </row>
    <row r="484" spans="1:33" ht="14.25" customHeight="1" x14ac:dyDescent="0.15">
      <c r="A484" s="30">
        <v>263</v>
      </c>
      <c r="B484" s="30">
        <v>4</v>
      </c>
      <c r="C484" s="32">
        <v>0.69811320754716977</v>
      </c>
      <c r="D484" s="30">
        <v>4</v>
      </c>
      <c r="E484" s="34">
        <v>0.8214285714285714</v>
      </c>
      <c r="F484" s="41">
        <f>VLOOKUP(G484,'Species Data'!A$2:E$152,2,FALSE)</f>
        <v>47</v>
      </c>
      <c r="G484" s="41" t="s">
        <v>98</v>
      </c>
      <c r="H484" s="787" t="s">
        <v>241</v>
      </c>
      <c r="I484" s="252" t="s">
        <v>253</v>
      </c>
      <c r="J484" s="41">
        <f>VLOOKUP(G484,'Species Data'!A$2:E$152,3,FALSE)</f>
        <v>120</v>
      </c>
      <c r="K484" s="46">
        <f>VLOOKUP(G484,'Species Data'!A$2:E$152,4,FALSE)</f>
        <v>162</v>
      </c>
      <c r="L484" s="46">
        <f>VLOOKUP(G484,'Species Data'!A$2:E$152,5,FALSE)</f>
        <v>170</v>
      </c>
      <c r="M484" s="49">
        <f t="shared" si="0"/>
        <v>20400</v>
      </c>
      <c r="N484" s="51">
        <f t="shared" si="1"/>
        <v>0</v>
      </c>
      <c r="O484" s="51">
        <f t="shared" si="2"/>
        <v>0</v>
      </c>
      <c r="P484" s="40">
        <f t="shared" si="3"/>
        <v>1425195000</v>
      </c>
      <c r="Q484" s="40" t="s">
        <v>242</v>
      </c>
      <c r="R484" s="56">
        <f>VLOOKUP(Q484,'Basic Moves'!B$2:H$43,3,FALSE)</f>
        <v>5</v>
      </c>
      <c r="S484" s="56">
        <f>IF(OR(VLOOKUP(Q484,'Basic Moves'!B$2:C$43,2,FALSE)=H484,VLOOKUP(Q484,'Basic Moves'!B$2:C$43,2,FALSE)=I484),1,0)</f>
        <v>1</v>
      </c>
      <c r="T484" s="56">
        <f>VLOOKUP(Q484,'Basic Moves'!B$2:H$43,5,FALSE)</f>
        <v>450</v>
      </c>
      <c r="U484" s="56">
        <f>VLOOKUP(Q484,'Basic Moves'!B$2:H$43,7,FALSE)</f>
        <v>7</v>
      </c>
      <c r="V484" s="53" t="s">
        <v>427</v>
      </c>
      <c r="W484" s="40" t="s">
        <v>325</v>
      </c>
      <c r="X484" s="56">
        <f>VLOOKUP(W484,'Charged Moves'!B$2:I$96,3,FALSE)</f>
        <v>25</v>
      </c>
      <c r="Y484" s="56">
        <f>IF(OR(VLOOKUP(W484,'Charged Moves'!B$2:C$96,2,FALSE)=H484,VLOOKUP(W484,'Charged Moves'!B$2:C$96,2,FALSE)=I484),1,0)</f>
        <v>0</v>
      </c>
      <c r="Z484" s="56">
        <f>VLOOKUP(W484,'Charged Moves'!B$2:I$96,8,FALSE)*100</f>
        <v>25</v>
      </c>
      <c r="AA484" s="56">
        <f>VLOOKUP(W484,'Charged Moves'!B$2:I$96,6,FALSE)</f>
        <v>1500</v>
      </c>
      <c r="AB484" s="56">
        <f>VLOOKUP(W484,'Charged Moves'!B$2:J$96,9,FALSE)</f>
        <v>25</v>
      </c>
      <c r="AC484" s="56" t="s">
        <v>1655</v>
      </c>
      <c r="AD484" s="56" t="s">
        <v>1656</v>
      </c>
      <c r="AE484" s="56" t="s">
        <v>1238</v>
      </c>
      <c r="AF484" t="s">
        <v>1657</v>
      </c>
      <c r="AG484" t="s">
        <v>1599</v>
      </c>
    </row>
    <row r="485" spans="1:33" ht="14.25" customHeight="1" x14ac:dyDescent="0.15">
      <c r="A485" s="30">
        <v>524</v>
      </c>
      <c r="B485" s="30">
        <v>8</v>
      </c>
      <c r="C485" s="32">
        <v>0.68495181616011858</v>
      </c>
      <c r="D485" s="30">
        <v>5</v>
      </c>
      <c r="E485" s="34">
        <v>0.87145242070116857</v>
      </c>
      <c r="F485" s="41">
        <f>VLOOKUP(G485,'Species Data'!A$2:E$152,2,FALSE)</f>
        <v>88</v>
      </c>
      <c r="G485" s="41" t="s">
        <v>150</v>
      </c>
      <c r="H485" s="362" t="s">
        <v>262</v>
      </c>
      <c r="I485" s="511"/>
      <c r="J485" s="41">
        <f>VLOOKUP(G485,'Species Data'!A$2:E$152,3,FALSE)</f>
        <v>160</v>
      </c>
      <c r="K485" s="46">
        <f>VLOOKUP(G485,'Species Data'!A$2:E$152,4,FALSE)</f>
        <v>124</v>
      </c>
      <c r="L485" s="46">
        <f>VLOOKUP(G485,'Species Data'!A$2:E$152,5,FALSE)</f>
        <v>110</v>
      </c>
      <c r="M485" s="49">
        <f t="shared" si="0"/>
        <v>17600</v>
      </c>
      <c r="N485" s="51">
        <f t="shared" si="1"/>
        <v>0</v>
      </c>
      <c r="O485" s="51">
        <f t="shared" si="2"/>
        <v>0</v>
      </c>
      <c r="P485" s="40">
        <f t="shared" si="3"/>
        <v>1424016000</v>
      </c>
      <c r="Q485" s="40" t="s">
        <v>270</v>
      </c>
      <c r="R485" s="56">
        <f>VLOOKUP(Q485,'Basic Moves'!B$2:H$43,3,FALSE)</f>
        <v>15</v>
      </c>
      <c r="S485" s="56">
        <f>IF(OR(VLOOKUP(Q485,'Basic Moves'!B$2:C$43,2,FALSE)=H485,VLOOKUP(Q485,'Basic Moves'!B$2:C$43,2,FALSE)=I485),1,0)</f>
        <v>0</v>
      </c>
      <c r="T485" s="56">
        <f>VLOOKUP(Q485,'Basic Moves'!B$2:H$43,5,FALSE)</f>
        <v>1350</v>
      </c>
      <c r="U485" s="56">
        <f>VLOOKUP(Q485,'Basic Moves'!B$2:H$43,7,FALSE)</f>
        <v>12</v>
      </c>
      <c r="V485" s="53" t="s">
        <v>737</v>
      </c>
      <c r="W485" s="40" t="s">
        <v>282</v>
      </c>
      <c r="X485" s="56">
        <f>VLOOKUP(W485,'Charged Moves'!B$2:I$96,3,FALSE)</f>
        <v>30</v>
      </c>
      <c r="Y485" s="56">
        <f>IF(OR(VLOOKUP(W485,'Charged Moves'!B$2:C$96,2,FALSE)=H485,VLOOKUP(W485,'Charged Moves'!B$2:C$96,2,FALSE)=I485),1,0)</f>
        <v>1</v>
      </c>
      <c r="Z485" s="56">
        <f>VLOOKUP(W485,'Charged Moves'!B$2:I$96,8,FALSE)*100</f>
        <v>5</v>
      </c>
      <c r="AA485" s="56">
        <f>VLOOKUP(W485,'Charged Moves'!B$2:I$96,6,FALSE)</f>
        <v>2600</v>
      </c>
      <c r="AB485" s="56">
        <f>VLOOKUP(W485,'Charged Moves'!B$2:J$96,9,FALSE)</f>
        <v>25</v>
      </c>
      <c r="AC485" s="56" t="s">
        <v>692</v>
      </c>
      <c r="AD485" s="56" t="s">
        <v>1658</v>
      </c>
      <c r="AE485" s="56" t="s">
        <v>984</v>
      </c>
      <c r="AF485" t="s">
        <v>1659</v>
      </c>
      <c r="AG485" t="s">
        <v>424</v>
      </c>
    </row>
    <row r="486" spans="1:33" ht="14.25" customHeight="1" x14ac:dyDescent="0.15">
      <c r="A486" s="30">
        <v>12</v>
      </c>
      <c r="B486" s="30">
        <v>4</v>
      </c>
      <c r="C486" s="32">
        <v>0.90883977900552482</v>
      </c>
      <c r="D486" s="30">
        <v>6</v>
      </c>
      <c r="E486" s="34">
        <v>0.60629921259842523</v>
      </c>
      <c r="F486" s="41">
        <f>VLOOKUP(G486,'Species Data'!A$2:E$152,2,FALSE)</f>
        <v>2</v>
      </c>
      <c r="G486" s="41" t="s">
        <v>34</v>
      </c>
      <c r="H486" s="252" t="s">
        <v>253</v>
      </c>
      <c r="I486" s="362" t="s">
        <v>262</v>
      </c>
      <c r="J486" s="41">
        <f>VLOOKUP(G486,'Species Data'!A$2:E$152,3,FALSE)</f>
        <v>120</v>
      </c>
      <c r="K486" s="46">
        <f>VLOOKUP(G486,'Species Data'!A$2:E$152,4,FALSE)</f>
        <v>156</v>
      </c>
      <c r="L486" s="46">
        <f>VLOOKUP(G486,'Species Data'!A$2:E$152,5,FALSE)</f>
        <v>158</v>
      </c>
      <c r="M486" s="49">
        <f t="shared" si="0"/>
        <v>18960</v>
      </c>
      <c r="N486" s="51">
        <f t="shared" si="1"/>
        <v>0</v>
      </c>
      <c r="O486" s="51">
        <f t="shared" si="2"/>
        <v>0</v>
      </c>
      <c r="P486" s="40">
        <f t="shared" si="3"/>
        <v>1423422000</v>
      </c>
      <c r="Q486" s="40" t="s">
        <v>169</v>
      </c>
      <c r="R486" s="56">
        <f>VLOOKUP(Q486,'Basic Moves'!B$2:H$43,3,FALSE)</f>
        <v>7</v>
      </c>
      <c r="S486" s="56">
        <f>IF(OR(VLOOKUP(Q486,'Basic Moves'!B$2:C$43,2,FALSE)=H486,VLOOKUP(Q486,'Basic Moves'!B$2:C$43,2,FALSE)=I486),1,0)</f>
        <v>1</v>
      </c>
      <c r="T486" s="56">
        <f>VLOOKUP(Q486,'Basic Moves'!B$2:H$43,5,FALSE)</f>
        <v>650</v>
      </c>
      <c r="U486" s="56">
        <f>VLOOKUP(Q486,'Basic Moves'!B$2:H$43,7,FALSE)</f>
        <v>7</v>
      </c>
      <c r="V486" s="53" t="s">
        <v>704</v>
      </c>
      <c r="W486" s="40" t="s">
        <v>340</v>
      </c>
      <c r="X486" s="56">
        <f>VLOOKUP(W486,'Charged Moves'!B$2:I$96,3,FALSE)</f>
        <v>70</v>
      </c>
      <c r="Y486" s="56">
        <f>IF(OR(VLOOKUP(W486,'Charged Moves'!B$2:C$96,2,FALSE)=H486,VLOOKUP(W486,'Charged Moves'!B$2:C$96,2,FALSE)=I486),1,0)</f>
        <v>1</v>
      </c>
      <c r="Z486" s="56">
        <f>VLOOKUP(W486,'Charged Moves'!B$2:I$96,8,FALSE)*100</f>
        <v>0</v>
      </c>
      <c r="AA486" s="56">
        <f>VLOOKUP(W486,'Charged Moves'!B$2:I$96,6,FALSE)</f>
        <v>2800</v>
      </c>
      <c r="AB486" s="56">
        <f>VLOOKUP(W486,'Charged Moves'!B$2:J$96,9,FALSE)</f>
        <v>100</v>
      </c>
      <c r="AC486" s="56" t="s">
        <v>1563</v>
      </c>
      <c r="AD486" s="56" t="s">
        <v>1564</v>
      </c>
      <c r="AE486" s="56" t="s">
        <v>559</v>
      </c>
      <c r="AF486" t="s">
        <v>1565</v>
      </c>
      <c r="AG486" t="s">
        <v>1437</v>
      </c>
    </row>
    <row r="487" spans="1:33" ht="14.25" customHeight="1" x14ac:dyDescent="0.15">
      <c r="A487" s="30">
        <v>456</v>
      </c>
      <c r="B487" s="30">
        <v>3</v>
      </c>
      <c r="C487" s="32">
        <v>0.7421875</v>
      </c>
      <c r="D487" s="30">
        <v>1</v>
      </c>
      <c r="E487" s="34">
        <v>1</v>
      </c>
      <c r="F487" s="41">
        <f>VLOOKUP(G487,'Species Data'!A$2:E$152,2,FALSE)</f>
        <v>77</v>
      </c>
      <c r="G487" s="41" t="s">
        <v>134</v>
      </c>
      <c r="H487" s="263" t="s">
        <v>249</v>
      </c>
      <c r="I487" s="452"/>
      <c r="J487" s="41">
        <f>VLOOKUP(G487,'Species Data'!A$2:E$152,3,FALSE)</f>
        <v>100</v>
      </c>
      <c r="K487" s="46">
        <f>VLOOKUP(G487,'Species Data'!A$2:E$152,4,FALSE)</f>
        <v>168</v>
      </c>
      <c r="L487" s="46">
        <f>VLOOKUP(G487,'Species Data'!A$2:E$152,5,FALSE)</f>
        <v>138</v>
      </c>
      <c r="M487" s="49">
        <f t="shared" si="0"/>
        <v>13800</v>
      </c>
      <c r="N487" s="51">
        <f t="shared" si="1"/>
        <v>0</v>
      </c>
      <c r="O487" s="51">
        <f t="shared" si="2"/>
        <v>0</v>
      </c>
      <c r="P487" s="40">
        <f t="shared" si="3"/>
        <v>1420020000</v>
      </c>
      <c r="Q487" s="40" t="s">
        <v>108</v>
      </c>
      <c r="R487" s="56">
        <f>VLOOKUP(Q487,'Basic Moves'!B$2:H$43,3,FALSE)</f>
        <v>10</v>
      </c>
      <c r="S487" s="56">
        <f>IF(OR(VLOOKUP(Q487,'Basic Moves'!B$2:C$43,2,FALSE)=H487,VLOOKUP(Q487,'Basic Moves'!B$2:C$43,2,FALSE)=I487),1,0)</f>
        <v>1</v>
      </c>
      <c r="T487" s="56">
        <f>VLOOKUP(Q487,'Basic Moves'!B$2:H$43,5,FALSE)</f>
        <v>1050</v>
      </c>
      <c r="U487" s="56">
        <f>VLOOKUP(Q487,'Basic Moves'!B$2:H$43,7,FALSE)</f>
        <v>10</v>
      </c>
      <c r="V487" s="53" t="s">
        <v>445</v>
      </c>
      <c r="W487" s="40" t="s">
        <v>284</v>
      </c>
      <c r="X487" s="56">
        <f>VLOOKUP(W487,'Charged Moves'!B$2:I$96,3,FALSE)</f>
        <v>40</v>
      </c>
      <c r="Y487" s="56">
        <f>IF(OR(VLOOKUP(W487,'Charged Moves'!B$2:C$96,2,FALSE)=H487,VLOOKUP(W487,'Charged Moves'!B$2:C$96,2,FALSE)=I487),1,0)</f>
        <v>1</v>
      </c>
      <c r="Z487" s="56">
        <f>VLOOKUP(W487,'Charged Moves'!B$2:I$96,8,FALSE)*100</f>
        <v>5</v>
      </c>
      <c r="AA487" s="56">
        <f>VLOOKUP(W487,'Charged Moves'!B$2:I$96,6,FALSE)</f>
        <v>4600</v>
      </c>
      <c r="AB487" s="56">
        <f>VLOOKUP(W487,'Charged Moves'!B$2:J$96,9,FALSE)</f>
        <v>25</v>
      </c>
      <c r="AC487" s="56" t="s">
        <v>1660</v>
      </c>
      <c r="AD487" s="56" t="s">
        <v>1661</v>
      </c>
      <c r="AE487" s="56" t="s">
        <v>778</v>
      </c>
      <c r="AF487" t="s">
        <v>1662</v>
      </c>
      <c r="AG487" t="s">
        <v>501</v>
      </c>
    </row>
    <row r="488" spans="1:33" ht="14.25" customHeight="1" x14ac:dyDescent="0.15">
      <c r="A488" s="30">
        <v>457</v>
      </c>
      <c r="B488" s="30">
        <v>1</v>
      </c>
      <c r="C488" s="32">
        <v>1</v>
      </c>
      <c r="D488" s="30">
        <v>1</v>
      </c>
      <c r="E488" s="34">
        <v>1</v>
      </c>
      <c r="F488" s="41">
        <f>VLOOKUP(G488,'Species Data'!A$2:E$152,2,FALSE)</f>
        <v>77</v>
      </c>
      <c r="G488" s="41" t="s">
        <v>134</v>
      </c>
      <c r="H488" s="263" t="s">
        <v>249</v>
      </c>
      <c r="I488" s="452"/>
      <c r="J488" s="41">
        <f>VLOOKUP(G488,'Species Data'!A$2:E$152,3,FALSE)</f>
        <v>100</v>
      </c>
      <c r="K488" s="46">
        <f>VLOOKUP(G488,'Species Data'!A$2:E$152,4,FALSE)</f>
        <v>168</v>
      </c>
      <c r="L488" s="46">
        <f>VLOOKUP(G488,'Species Data'!A$2:E$152,5,FALSE)</f>
        <v>138</v>
      </c>
      <c r="M488" s="49">
        <f t="shared" si="0"/>
        <v>13800</v>
      </c>
      <c r="N488" s="51">
        <f t="shared" si="1"/>
        <v>0</v>
      </c>
      <c r="O488" s="51">
        <f t="shared" si="2"/>
        <v>0</v>
      </c>
      <c r="P488" s="40">
        <f t="shared" si="3"/>
        <v>1420020000</v>
      </c>
      <c r="Q488" s="40" t="s">
        <v>108</v>
      </c>
      <c r="R488" s="56">
        <f>VLOOKUP(Q488,'Basic Moves'!B$2:H$43,3,FALSE)</f>
        <v>10</v>
      </c>
      <c r="S488" s="56">
        <f>IF(OR(VLOOKUP(Q488,'Basic Moves'!B$2:C$43,2,FALSE)=H488,VLOOKUP(Q488,'Basic Moves'!B$2:C$43,2,FALSE)=I488),1,0)</f>
        <v>1</v>
      </c>
      <c r="T488" s="56">
        <f>VLOOKUP(Q488,'Basic Moves'!B$2:H$43,5,FALSE)</f>
        <v>1050</v>
      </c>
      <c r="U488" s="56">
        <f>VLOOKUP(Q488,'Basic Moves'!B$2:H$43,7,FALSE)</f>
        <v>10</v>
      </c>
      <c r="V488" s="53" t="s">
        <v>445</v>
      </c>
      <c r="W488" s="40" t="s">
        <v>85</v>
      </c>
      <c r="X488" s="56">
        <f>VLOOKUP(W488,'Charged Moves'!B$2:I$96,3,FALSE)</f>
        <v>100</v>
      </c>
      <c r="Y488" s="56">
        <f>IF(OR(VLOOKUP(W488,'Charged Moves'!B$2:C$96,2,FALSE)=H488,VLOOKUP(W488,'Charged Moves'!B$2:C$96,2,FALSE)=I488),1,0)</f>
        <v>1</v>
      </c>
      <c r="Z488" s="56">
        <f>VLOOKUP(W488,'Charged Moves'!B$2:I$96,8,FALSE)*100</f>
        <v>5</v>
      </c>
      <c r="AA488" s="56">
        <f>VLOOKUP(W488,'Charged Moves'!B$2:I$96,6,FALSE)</f>
        <v>4100</v>
      </c>
      <c r="AB488" s="56">
        <f>VLOOKUP(W488,'Charged Moves'!B$2:J$96,9,FALSE)</f>
        <v>100</v>
      </c>
      <c r="AC488" s="56" t="s">
        <v>497</v>
      </c>
      <c r="AD488" s="56" t="s">
        <v>498</v>
      </c>
      <c r="AE488" s="56" t="s">
        <v>499</v>
      </c>
      <c r="AF488" t="s">
        <v>500</v>
      </c>
      <c r="AG488" t="s">
        <v>501</v>
      </c>
    </row>
    <row r="489" spans="1:33" ht="14.25" customHeight="1" x14ac:dyDescent="0.15">
      <c r="A489" s="30">
        <v>391</v>
      </c>
      <c r="B489" s="30">
        <v>3</v>
      </c>
      <c r="C489" s="32">
        <v>0.90655021834061134</v>
      </c>
      <c r="D489" s="30">
        <v>5</v>
      </c>
      <c r="E489" s="34">
        <v>0.81538461538461537</v>
      </c>
      <c r="F489" s="41">
        <f>VLOOKUP(G489,'Species Data'!A$2:E$152,2,FALSE)</f>
        <v>67</v>
      </c>
      <c r="G489" s="41" t="s">
        <v>123</v>
      </c>
      <c r="H489" s="142" t="s">
        <v>247</v>
      </c>
      <c r="I489" s="788"/>
      <c r="J489" s="41">
        <f>VLOOKUP(G489,'Species Data'!A$2:E$152,3,FALSE)</f>
        <v>160</v>
      </c>
      <c r="K489" s="46">
        <f>VLOOKUP(G489,'Species Data'!A$2:E$152,4,FALSE)</f>
        <v>154</v>
      </c>
      <c r="L489" s="46">
        <f>VLOOKUP(G489,'Species Data'!A$2:E$152,5,FALSE)</f>
        <v>144</v>
      </c>
      <c r="M489" s="49">
        <f t="shared" si="0"/>
        <v>23040</v>
      </c>
      <c r="N489" s="51">
        <f t="shared" si="1"/>
        <v>0</v>
      </c>
      <c r="O489" s="51">
        <f t="shared" si="2"/>
        <v>0</v>
      </c>
      <c r="P489" s="40">
        <f t="shared" si="3"/>
        <v>1410393600</v>
      </c>
      <c r="Q489" s="40" t="s">
        <v>248</v>
      </c>
      <c r="R489" s="56">
        <f>VLOOKUP(Q489,'Basic Moves'!B$2:H$43,3,FALSE)</f>
        <v>6</v>
      </c>
      <c r="S489" s="56">
        <f>IF(OR(VLOOKUP(Q489,'Basic Moves'!B$2:C$43,2,FALSE)=H489,VLOOKUP(Q489,'Basic Moves'!B$2:C$43,2,FALSE)=I489),1,0)</f>
        <v>1</v>
      </c>
      <c r="T489" s="56">
        <f>VLOOKUP(Q489,'Basic Moves'!B$2:H$43,5,FALSE)</f>
        <v>800</v>
      </c>
      <c r="U489" s="56">
        <f>VLOOKUP(Q489,'Basic Moves'!B$2:H$43,7,FALSE)</f>
        <v>8</v>
      </c>
      <c r="V489" s="53" t="s">
        <v>843</v>
      </c>
      <c r="W489" s="40" t="s">
        <v>287</v>
      </c>
      <c r="X489" s="56">
        <f>VLOOKUP(W489,'Charged Moves'!B$2:I$96,3,FALSE)</f>
        <v>60</v>
      </c>
      <c r="Y489" s="56">
        <f>IF(OR(VLOOKUP(W489,'Charged Moves'!B$2:C$96,2,FALSE)=H489,VLOOKUP(W489,'Charged Moves'!B$2:C$96,2,FALSE)=I489),1,0)</f>
        <v>1</v>
      </c>
      <c r="Z489" s="56">
        <f>VLOOKUP(W489,'Charged Moves'!B$2:I$96,8,FALSE)*100</f>
        <v>25</v>
      </c>
      <c r="AA489" s="56">
        <f>VLOOKUP(W489,'Charged Moves'!B$2:I$96,6,FALSE)</f>
        <v>2000</v>
      </c>
      <c r="AB489" s="56">
        <f>VLOOKUP(W489,'Charged Moves'!B$2:J$96,9,FALSE)</f>
        <v>100</v>
      </c>
      <c r="AC489" s="56" t="s">
        <v>1089</v>
      </c>
      <c r="AD489" s="56" t="s">
        <v>609</v>
      </c>
      <c r="AE489" s="56" t="s">
        <v>1090</v>
      </c>
      <c r="AF489" t="s">
        <v>1091</v>
      </c>
      <c r="AG489" t="s">
        <v>1092</v>
      </c>
    </row>
    <row r="490" spans="1:33" ht="14.25" customHeight="1" x14ac:dyDescent="0.15">
      <c r="A490" s="30">
        <v>643</v>
      </c>
      <c r="B490" s="30">
        <v>8</v>
      </c>
      <c r="C490" s="32">
        <v>0.65485232067510546</v>
      </c>
      <c r="D490" s="30">
        <v>8</v>
      </c>
      <c r="E490" s="34">
        <v>0.66666666666666663</v>
      </c>
      <c r="F490" s="41">
        <f>VLOOKUP(G490,'Species Data'!A$2:E$152,2,FALSE)</f>
        <v>107</v>
      </c>
      <c r="G490" s="41" t="s">
        <v>177</v>
      </c>
      <c r="H490" s="142" t="s">
        <v>247</v>
      </c>
      <c r="I490" s="788"/>
      <c r="J490" s="41">
        <f>VLOOKUP(G490,'Species Data'!A$2:E$152,3,FALSE)</f>
        <v>100</v>
      </c>
      <c r="K490" s="46">
        <f>VLOOKUP(G490,'Species Data'!A$2:E$152,4,FALSE)</f>
        <v>138</v>
      </c>
      <c r="L490" s="46">
        <f>VLOOKUP(G490,'Species Data'!A$2:E$152,5,FALSE)</f>
        <v>204</v>
      </c>
      <c r="M490" s="49">
        <f t="shared" si="0"/>
        <v>20400</v>
      </c>
      <c r="N490" s="51">
        <f t="shared" si="1"/>
        <v>0</v>
      </c>
      <c r="O490" s="51">
        <f t="shared" si="2"/>
        <v>0</v>
      </c>
      <c r="P490" s="40">
        <f t="shared" si="3"/>
        <v>1407600000</v>
      </c>
      <c r="Q490" s="40" t="s">
        <v>267</v>
      </c>
      <c r="R490" s="56">
        <f>VLOOKUP(Q490,'Basic Moves'!B$2:H$43,3,FALSE)</f>
        <v>10</v>
      </c>
      <c r="S490" s="56">
        <f>IF(OR(VLOOKUP(Q490,'Basic Moves'!B$2:C$43,2,FALSE)=H490,VLOOKUP(Q490,'Basic Moves'!B$2:C$43,2,FALSE)=I490),1,0)</f>
        <v>0</v>
      </c>
      <c r="T490" s="56">
        <f>VLOOKUP(Q490,'Basic Moves'!B$2:H$43,5,FALSE)</f>
        <v>1200</v>
      </c>
      <c r="U490" s="56">
        <f>VLOOKUP(Q490,'Basic Moves'!B$2:H$43,7,FALSE)</f>
        <v>10</v>
      </c>
      <c r="V490" s="53" t="s">
        <v>846</v>
      </c>
      <c r="W490" s="40" t="s">
        <v>290</v>
      </c>
      <c r="X490" s="56">
        <f>VLOOKUP(W490,'Charged Moves'!B$2:I$96,3,FALSE)</f>
        <v>45</v>
      </c>
      <c r="Y490" s="56">
        <f>IF(OR(VLOOKUP(W490,'Charged Moves'!B$2:C$96,2,FALSE)=H490,VLOOKUP(W490,'Charged Moves'!B$2:C$96,2,FALSE)=I490),1,0)</f>
        <v>0</v>
      </c>
      <c r="Z490" s="56">
        <f>VLOOKUP(W490,'Charged Moves'!B$2:I$96,8,FALSE)*100</f>
        <v>5</v>
      </c>
      <c r="AA490" s="56">
        <f>VLOOKUP(W490,'Charged Moves'!B$2:I$96,6,FALSE)</f>
        <v>3500</v>
      </c>
      <c r="AB490" s="56">
        <f>VLOOKUP(W490,'Charged Moves'!B$2:J$96,9,FALSE)</f>
        <v>33</v>
      </c>
      <c r="AC490" s="56" t="s">
        <v>1663</v>
      </c>
      <c r="AD490" s="56" t="s">
        <v>1664</v>
      </c>
      <c r="AE490" s="56" t="s">
        <v>1665</v>
      </c>
      <c r="AF490" t="s">
        <v>1666</v>
      </c>
      <c r="AG490" t="s">
        <v>1184</v>
      </c>
    </row>
    <row r="491" spans="1:33" ht="14.25" customHeight="1" x14ac:dyDescent="0.15">
      <c r="A491" s="30">
        <v>307</v>
      </c>
      <c r="B491" s="30">
        <v>1</v>
      </c>
      <c r="C491" s="32">
        <v>1</v>
      </c>
      <c r="D491" s="30">
        <v>4</v>
      </c>
      <c r="E491" s="34">
        <v>0.79298831385642743</v>
      </c>
      <c r="F491" s="41">
        <f>VLOOKUP(G491,'Species Data'!A$2:E$152,2,FALSE)</f>
        <v>53</v>
      </c>
      <c r="G491" s="41" t="s">
        <v>106</v>
      </c>
      <c r="H491" s="170" t="s">
        <v>257</v>
      </c>
      <c r="I491" s="172"/>
      <c r="J491" s="41">
        <f>VLOOKUP(G491,'Species Data'!A$2:E$152,3,FALSE)</f>
        <v>130</v>
      </c>
      <c r="K491" s="46">
        <f>VLOOKUP(G491,'Species Data'!A$2:E$152,4,FALSE)</f>
        <v>156</v>
      </c>
      <c r="L491" s="46">
        <f>VLOOKUP(G491,'Species Data'!A$2:E$152,5,FALSE)</f>
        <v>146</v>
      </c>
      <c r="M491" s="49">
        <f t="shared" si="0"/>
        <v>18980</v>
      </c>
      <c r="N491" s="51">
        <f t="shared" si="1"/>
        <v>0</v>
      </c>
      <c r="O491" s="51">
        <f t="shared" si="2"/>
        <v>0</v>
      </c>
      <c r="P491" s="40">
        <f t="shared" si="3"/>
        <v>1406418000</v>
      </c>
      <c r="Q491" s="40" t="s">
        <v>258</v>
      </c>
      <c r="R491" s="56">
        <f>VLOOKUP(Q491,'Basic Moves'!B$2:H$43,3,FALSE)</f>
        <v>6</v>
      </c>
      <c r="S491" s="56">
        <f>IF(OR(VLOOKUP(Q491,'Basic Moves'!B$2:C$43,2,FALSE)=H491,VLOOKUP(Q491,'Basic Moves'!B$2:C$43,2,FALSE)=I491),1,0)</f>
        <v>1</v>
      </c>
      <c r="T491" s="56">
        <f>VLOOKUP(Q491,'Basic Moves'!B$2:H$43,5,FALSE)</f>
        <v>500</v>
      </c>
      <c r="U491" s="56">
        <f>VLOOKUP(Q491,'Basic Moves'!B$2:H$43,7,FALSE)</f>
        <v>7</v>
      </c>
      <c r="V491" s="53" t="s">
        <v>367</v>
      </c>
      <c r="W491" s="40" t="s">
        <v>324</v>
      </c>
      <c r="X491" s="56">
        <f>VLOOKUP(W491,'Charged Moves'!B$2:I$96,3,FALSE)</f>
        <v>55</v>
      </c>
      <c r="Y491" s="56">
        <f>IF(OR(VLOOKUP(W491,'Charged Moves'!B$2:C$96,2,FALSE)=H491,VLOOKUP(W491,'Charged Moves'!B$2:C$96,2,FALSE)=I491),1,0)</f>
        <v>0</v>
      </c>
      <c r="Z491" s="56">
        <f>VLOOKUP(W491,'Charged Moves'!B$2:I$96,8,FALSE)*100</f>
        <v>5</v>
      </c>
      <c r="AA491" s="56">
        <f>VLOOKUP(W491,'Charged Moves'!B$2:I$96,6,FALSE)</f>
        <v>2900</v>
      </c>
      <c r="AB491" s="56">
        <f>VLOOKUP(W491,'Charged Moves'!B$2:J$96,9,FALSE)</f>
        <v>50</v>
      </c>
      <c r="AC491" s="56" t="s">
        <v>771</v>
      </c>
      <c r="AD491" s="56" t="s">
        <v>786</v>
      </c>
      <c r="AE491" s="56" t="s">
        <v>619</v>
      </c>
      <c r="AF491" t="s">
        <v>788</v>
      </c>
      <c r="AG491" t="s">
        <v>531</v>
      </c>
    </row>
    <row r="492" spans="1:33" ht="14.25" customHeight="1" x14ac:dyDescent="0.15">
      <c r="A492" s="30">
        <v>306</v>
      </c>
      <c r="B492" s="30">
        <v>2</v>
      </c>
      <c r="C492" s="32">
        <v>0.967741935483871</v>
      </c>
      <c r="D492" s="30">
        <v>5</v>
      </c>
      <c r="E492" s="34">
        <v>0.78881469115191982</v>
      </c>
      <c r="F492" s="41">
        <f>VLOOKUP(G492,'Species Data'!A$2:E$152,2,FALSE)</f>
        <v>53</v>
      </c>
      <c r="G492" s="41" t="s">
        <v>106</v>
      </c>
      <c r="H492" s="170" t="s">
        <v>257</v>
      </c>
      <c r="I492" s="172"/>
      <c r="J492" s="41">
        <f>VLOOKUP(G492,'Species Data'!A$2:E$152,3,FALSE)</f>
        <v>130</v>
      </c>
      <c r="K492" s="46">
        <f>VLOOKUP(G492,'Species Data'!A$2:E$152,4,FALSE)</f>
        <v>156</v>
      </c>
      <c r="L492" s="46">
        <f>VLOOKUP(G492,'Species Data'!A$2:E$152,5,FALSE)</f>
        <v>146</v>
      </c>
      <c r="M492" s="49">
        <f t="shared" si="0"/>
        <v>18980</v>
      </c>
      <c r="N492" s="51">
        <f t="shared" si="1"/>
        <v>0</v>
      </c>
      <c r="O492" s="51">
        <f t="shared" si="2"/>
        <v>0</v>
      </c>
      <c r="P492" s="40">
        <f t="shared" si="3"/>
        <v>1399015800</v>
      </c>
      <c r="Q492" s="40" t="s">
        <v>258</v>
      </c>
      <c r="R492" s="56">
        <f>VLOOKUP(Q492,'Basic Moves'!B$2:H$43,3,FALSE)</f>
        <v>6</v>
      </c>
      <c r="S492" s="56">
        <f>IF(OR(VLOOKUP(Q492,'Basic Moves'!B$2:C$43,2,FALSE)=H492,VLOOKUP(Q492,'Basic Moves'!B$2:C$43,2,FALSE)=I492),1,0)</f>
        <v>1</v>
      </c>
      <c r="T492" s="56">
        <f>VLOOKUP(Q492,'Basic Moves'!B$2:H$43,5,FALSE)</f>
        <v>500</v>
      </c>
      <c r="U492" s="56">
        <f>VLOOKUP(Q492,'Basic Moves'!B$2:H$43,7,FALSE)</f>
        <v>7</v>
      </c>
      <c r="V492" s="53" t="s">
        <v>367</v>
      </c>
      <c r="W492" s="40" t="s">
        <v>310</v>
      </c>
      <c r="X492" s="56">
        <f>VLOOKUP(W492,'Charged Moves'!B$2:I$96,3,FALSE)</f>
        <v>40</v>
      </c>
      <c r="Y492" s="56">
        <f>IF(OR(VLOOKUP(W492,'Charged Moves'!B$2:C$96,2,FALSE)=H492,VLOOKUP(W492,'Charged Moves'!B$2:C$96,2,FALSE)=I492),1,0)</f>
        <v>0</v>
      </c>
      <c r="Z492" s="56">
        <f>VLOOKUP(W492,'Charged Moves'!B$2:I$96,8,FALSE)*100</f>
        <v>5</v>
      </c>
      <c r="AA492" s="56">
        <f>VLOOKUP(W492,'Charged Moves'!B$2:I$96,6,FALSE)</f>
        <v>2900</v>
      </c>
      <c r="AB492" s="56">
        <f>VLOOKUP(W492,'Charged Moves'!B$2:J$96,9,FALSE)</f>
        <v>33</v>
      </c>
      <c r="AC492" s="56" t="s">
        <v>1233</v>
      </c>
      <c r="AD492" s="56" t="s">
        <v>1234</v>
      </c>
      <c r="AE492" s="56" t="s">
        <v>1235</v>
      </c>
      <c r="AF492" t="s">
        <v>1236</v>
      </c>
      <c r="AG492" t="s">
        <v>1237</v>
      </c>
    </row>
    <row r="493" spans="1:33" ht="14.25" customHeight="1" x14ac:dyDescent="0.15">
      <c r="A493" s="30">
        <v>872</v>
      </c>
      <c r="B493" s="30">
        <v>2</v>
      </c>
      <c r="C493" s="32">
        <v>0.87241625089094799</v>
      </c>
      <c r="D493" s="30">
        <v>2</v>
      </c>
      <c r="E493" s="34">
        <v>0.77292576419213976</v>
      </c>
      <c r="F493" s="41">
        <f>VLOOKUP(G493,'Species Data'!A$2:E$152,2,FALSE)</f>
        <v>148</v>
      </c>
      <c r="G493" s="41" t="s">
        <v>221</v>
      </c>
      <c r="H493" s="103" t="s">
        <v>226</v>
      </c>
      <c r="I493" s="805"/>
      <c r="J493" s="41">
        <f>VLOOKUP(G493,'Species Data'!A$2:E$152,3,FALSE)</f>
        <v>122</v>
      </c>
      <c r="K493" s="46">
        <f>VLOOKUP(G493,'Species Data'!A$2:E$152,4,FALSE)</f>
        <v>170</v>
      </c>
      <c r="L493" s="46">
        <f>VLOOKUP(G493,'Species Data'!A$2:E$152,5,FALSE)</f>
        <v>152</v>
      </c>
      <c r="M493" s="49">
        <f t="shared" si="0"/>
        <v>18544</v>
      </c>
      <c r="N493" s="51">
        <f t="shared" si="1"/>
        <v>0</v>
      </c>
      <c r="O493" s="51">
        <f t="shared" si="2"/>
        <v>0</v>
      </c>
      <c r="P493" s="40">
        <f t="shared" si="3"/>
        <v>1394972400</v>
      </c>
      <c r="Q493" s="40" t="s">
        <v>59</v>
      </c>
      <c r="R493" s="56">
        <f>VLOOKUP(Q493,'Basic Moves'!B$2:H$43,3,FALSE)</f>
        <v>6</v>
      </c>
      <c r="S493" s="56">
        <f>IF(OR(VLOOKUP(Q493,'Basic Moves'!B$2:C$43,2,FALSE)=H493,VLOOKUP(Q493,'Basic Moves'!B$2:C$43,2,FALSE)=I493),1,0)</f>
        <v>1</v>
      </c>
      <c r="T493" s="56">
        <f>VLOOKUP(Q493,'Basic Moves'!B$2:H$43,5,FALSE)</f>
        <v>500</v>
      </c>
      <c r="U493" s="56">
        <f>VLOOKUP(Q493,'Basic Moves'!B$2:H$43,7,FALSE)</f>
        <v>7</v>
      </c>
      <c r="V493" s="53" t="s">
        <v>367</v>
      </c>
      <c r="W493" s="40" t="s">
        <v>305</v>
      </c>
      <c r="X493" s="56">
        <f>VLOOKUP(W493,'Charged Moves'!B$2:I$96,3,FALSE)</f>
        <v>45</v>
      </c>
      <c r="Y493" s="56">
        <f>IF(OR(VLOOKUP(W493,'Charged Moves'!B$2:C$96,2,FALSE)=H493,VLOOKUP(W493,'Charged Moves'!B$2:C$96,2,FALSE)=I493),1,0)</f>
        <v>0</v>
      </c>
      <c r="Z493" s="56">
        <f>VLOOKUP(W493,'Charged Moves'!B$2:I$96,8,FALSE)*100</f>
        <v>5</v>
      </c>
      <c r="AA493" s="56">
        <f>VLOOKUP(W493,'Charged Moves'!B$2:I$96,6,FALSE)</f>
        <v>2350</v>
      </c>
      <c r="AB493" s="56">
        <f>VLOOKUP(W493,'Charged Moves'!B$2:J$96,9,FALSE)</f>
        <v>50</v>
      </c>
      <c r="AC493" s="56" t="s">
        <v>1667</v>
      </c>
      <c r="AD493" s="56" t="s">
        <v>671</v>
      </c>
      <c r="AE493" s="56" t="s">
        <v>797</v>
      </c>
      <c r="AF493" t="s">
        <v>673</v>
      </c>
      <c r="AG493" t="s">
        <v>1668</v>
      </c>
    </row>
    <row r="494" spans="1:33" ht="14.25" customHeight="1" x14ac:dyDescent="0.15">
      <c r="A494" s="30">
        <v>598</v>
      </c>
      <c r="B494" s="30">
        <v>6</v>
      </c>
      <c r="C494" s="32">
        <v>0.83602771362586603</v>
      </c>
      <c r="D494" s="30">
        <v>5</v>
      </c>
      <c r="E494" s="34">
        <v>0.81187170895165151</v>
      </c>
      <c r="F494" s="41">
        <f>VLOOKUP(G494,'Species Data'!A$2:E$152,2,FALSE)</f>
        <v>99</v>
      </c>
      <c r="G494" s="41" t="s">
        <v>170</v>
      </c>
      <c r="H494" s="91" t="s">
        <v>210</v>
      </c>
      <c r="I494" s="657"/>
      <c r="J494" s="41">
        <f>VLOOKUP(G494,'Species Data'!A$2:E$152,3,FALSE)</f>
        <v>110</v>
      </c>
      <c r="K494" s="46">
        <f>VLOOKUP(G494,'Species Data'!A$2:E$152,4,FALSE)</f>
        <v>178</v>
      </c>
      <c r="L494" s="46">
        <f>VLOOKUP(G494,'Species Data'!A$2:E$152,5,FALSE)</f>
        <v>168</v>
      </c>
      <c r="M494" s="49">
        <f t="shared" si="0"/>
        <v>18480</v>
      </c>
      <c r="N494" s="51">
        <f t="shared" si="1"/>
        <v>0</v>
      </c>
      <c r="O494" s="51">
        <f t="shared" si="2"/>
        <v>0</v>
      </c>
      <c r="P494" s="40">
        <f t="shared" si="3"/>
        <v>1394722560</v>
      </c>
      <c r="Q494" s="40" t="s">
        <v>254</v>
      </c>
      <c r="R494" s="56">
        <f>VLOOKUP(Q494,'Basic Moves'!B$2:H$43,3,FALSE)</f>
        <v>6</v>
      </c>
      <c r="S494" s="56">
        <f>IF(OR(VLOOKUP(Q494,'Basic Moves'!B$2:C$43,2,FALSE)=H494,VLOOKUP(Q494,'Basic Moves'!B$2:C$43,2,FALSE)=I494),1,0)</f>
        <v>0</v>
      </c>
      <c r="T494" s="56">
        <f>VLOOKUP(Q494,'Basic Moves'!B$2:H$43,5,FALSE)</f>
        <v>550</v>
      </c>
      <c r="U494" s="56">
        <f>VLOOKUP(Q494,'Basic Moves'!B$2:H$43,7,FALSE)</f>
        <v>7</v>
      </c>
      <c r="V494" s="53" t="s">
        <v>955</v>
      </c>
      <c r="W494" s="40" t="s">
        <v>283</v>
      </c>
      <c r="X494" s="56">
        <f>VLOOKUP(W494,'Charged Moves'!B$2:I$96,3,FALSE)</f>
        <v>25</v>
      </c>
      <c r="Y494" s="56">
        <f>IF(OR(VLOOKUP(W494,'Charged Moves'!B$2:C$96,2,FALSE)=H494,VLOOKUP(W494,'Charged Moves'!B$2:C$96,2,FALSE)=I494),1,0)</f>
        <v>0</v>
      </c>
      <c r="Z494" s="56">
        <f>VLOOKUP(W494,'Charged Moves'!B$2:I$96,8,FALSE)*100</f>
        <v>5</v>
      </c>
      <c r="AA494" s="56">
        <f>VLOOKUP(W494,'Charged Moves'!B$2:I$96,6,FALSE)</f>
        <v>2100</v>
      </c>
      <c r="AB494" s="56">
        <f>VLOOKUP(W494,'Charged Moves'!B$2:J$96,9,FALSE)</f>
        <v>20</v>
      </c>
      <c r="AC494" s="56" t="s">
        <v>999</v>
      </c>
      <c r="AD494" s="56" t="s">
        <v>1669</v>
      </c>
      <c r="AE494" s="56" t="s">
        <v>1670</v>
      </c>
      <c r="AF494" t="s">
        <v>479</v>
      </c>
      <c r="AG494" t="s">
        <v>1671</v>
      </c>
    </row>
    <row r="495" spans="1:33" ht="14.25" customHeight="1" x14ac:dyDescent="0.15">
      <c r="A495" s="30">
        <v>581</v>
      </c>
      <c r="B495" s="30">
        <v>4</v>
      </c>
      <c r="C495" s="32">
        <v>0.84420567920184186</v>
      </c>
      <c r="D495" s="30">
        <v>2</v>
      </c>
      <c r="E495" s="34">
        <v>0.96212121212121215</v>
      </c>
      <c r="F495" s="41">
        <f>VLOOKUP(G495,'Species Data'!A$2:E$152,2,FALSE)</f>
        <v>96</v>
      </c>
      <c r="G495" s="41" t="s">
        <v>166</v>
      </c>
      <c r="H495" s="42" t="s">
        <v>56</v>
      </c>
      <c r="I495" s="43"/>
      <c r="J495" s="41">
        <f>VLOOKUP(G495,'Species Data'!A$2:E$152,3,FALSE)</f>
        <v>120</v>
      </c>
      <c r="K495" s="46">
        <f>VLOOKUP(G495,'Species Data'!A$2:E$152,4,FALSE)</f>
        <v>104</v>
      </c>
      <c r="L495" s="46">
        <f>VLOOKUP(G495,'Species Data'!A$2:E$152,5,FALSE)</f>
        <v>140</v>
      </c>
      <c r="M495" s="49">
        <f t="shared" si="0"/>
        <v>16800</v>
      </c>
      <c r="N495" s="51">
        <f t="shared" si="1"/>
        <v>0</v>
      </c>
      <c r="O495" s="51">
        <f t="shared" si="2"/>
        <v>0</v>
      </c>
      <c r="P495" s="40">
        <f t="shared" si="3"/>
        <v>1386840000</v>
      </c>
      <c r="Q495" s="40" t="s">
        <v>62</v>
      </c>
      <c r="R495" s="56">
        <f>VLOOKUP(Q495,'Basic Moves'!B$2:H$43,3,FALSE)</f>
        <v>15</v>
      </c>
      <c r="S495" s="56">
        <f>IF(OR(VLOOKUP(Q495,'Basic Moves'!B$2:C$43,2,FALSE)=H495,VLOOKUP(Q495,'Basic Moves'!B$2:C$43,2,FALSE)=I495),1,0)</f>
        <v>1</v>
      </c>
      <c r="T495" s="56">
        <f>VLOOKUP(Q495,'Basic Moves'!B$2:H$43,5,FALSE)</f>
        <v>1510</v>
      </c>
      <c r="U495" s="56">
        <f>VLOOKUP(Q495,'Basic Moves'!B$2:H$43,7,FALSE)</f>
        <v>14</v>
      </c>
      <c r="V495" s="53" t="s">
        <v>354</v>
      </c>
      <c r="W495" s="40" t="s">
        <v>306</v>
      </c>
      <c r="X495" s="56">
        <f>VLOOKUP(W495,'Charged Moves'!B$2:I$96,3,FALSE)</f>
        <v>40</v>
      </c>
      <c r="Y495" s="56">
        <f>IF(OR(VLOOKUP(W495,'Charged Moves'!B$2:C$96,2,FALSE)=H495,VLOOKUP(W495,'Charged Moves'!B$2:C$96,2,FALSE)=I495),1,0)</f>
        <v>1</v>
      </c>
      <c r="Z495" s="56">
        <f>VLOOKUP(W495,'Charged Moves'!B$2:I$96,8,FALSE)*100</f>
        <v>5</v>
      </c>
      <c r="AA495" s="56">
        <f>VLOOKUP(W495,'Charged Moves'!B$2:I$96,6,FALSE)</f>
        <v>2700</v>
      </c>
      <c r="AB495" s="56">
        <f>VLOOKUP(W495,'Charged Moves'!B$2:J$96,9,FALSE)</f>
        <v>33</v>
      </c>
      <c r="AC495" s="56" t="s">
        <v>450</v>
      </c>
      <c r="AD495" s="56" t="s">
        <v>621</v>
      </c>
      <c r="AE495" s="56" t="s">
        <v>622</v>
      </c>
      <c r="AF495" t="s">
        <v>623</v>
      </c>
      <c r="AG495" t="s">
        <v>454</v>
      </c>
    </row>
    <row r="496" spans="1:33" ht="14.25" customHeight="1" x14ac:dyDescent="0.15">
      <c r="A496" s="30">
        <v>454</v>
      </c>
      <c r="B496" s="30">
        <v>2</v>
      </c>
      <c r="C496" s="32">
        <v>0.95625000000000004</v>
      </c>
      <c r="D496" s="30">
        <v>3</v>
      </c>
      <c r="E496" s="34">
        <v>0.97632653061224495</v>
      </c>
      <c r="F496" s="41">
        <f>VLOOKUP(G496,'Species Data'!A$2:E$152,2,FALSE)</f>
        <v>77</v>
      </c>
      <c r="G496" s="41" t="s">
        <v>134</v>
      </c>
      <c r="H496" s="263" t="s">
        <v>249</v>
      </c>
      <c r="I496" s="452"/>
      <c r="J496" s="41">
        <f>VLOOKUP(G496,'Species Data'!A$2:E$152,3,FALSE)</f>
        <v>100</v>
      </c>
      <c r="K496" s="46">
        <f>VLOOKUP(G496,'Species Data'!A$2:E$152,4,FALSE)</f>
        <v>168</v>
      </c>
      <c r="L496" s="46">
        <f>VLOOKUP(G496,'Species Data'!A$2:E$152,5,FALSE)</f>
        <v>138</v>
      </c>
      <c r="M496" s="49">
        <f t="shared" si="0"/>
        <v>13800</v>
      </c>
      <c r="N496" s="51">
        <f t="shared" si="1"/>
        <v>0</v>
      </c>
      <c r="O496" s="51">
        <f t="shared" si="2"/>
        <v>0</v>
      </c>
      <c r="P496" s="40">
        <f t="shared" si="3"/>
        <v>1386403200</v>
      </c>
      <c r="Q496" s="40" t="s">
        <v>259</v>
      </c>
      <c r="R496" s="56">
        <f>VLOOKUP(Q496,'Basic Moves'!B$2:H$43,3,FALSE)</f>
        <v>12</v>
      </c>
      <c r="S496" s="56">
        <f>IF(OR(VLOOKUP(Q496,'Basic Moves'!B$2:C$43,2,FALSE)=H496,VLOOKUP(Q496,'Basic Moves'!B$2:C$43,2,FALSE)=I496),1,0)</f>
        <v>0</v>
      </c>
      <c r="T496" s="56">
        <f>VLOOKUP(Q496,'Basic Moves'!B$2:H$43,5,FALSE)</f>
        <v>1100</v>
      </c>
      <c r="U496" s="56">
        <f>VLOOKUP(Q496,'Basic Moves'!B$2:H$43,7,FALSE)</f>
        <v>10</v>
      </c>
      <c r="V496" s="53" t="s">
        <v>855</v>
      </c>
      <c r="W496" s="40" t="s">
        <v>85</v>
      </c>
      <c r="X496" s="56">
        <f>VLOOKUP(W496,'Charged Moves'!B$2:I$96,3,FALSE)</f>
        <v>100</v>
      </c>
      <c r="Y496" s="56">
        <f>IF(OR(VLOOKUP(W496,'Charged Moves'!B$2:C$96,2,FALSE)=H496,VLOOKUP(W496,'Charged Moves'!B$2:C$96,2,FALSE)=I496),1,0)</f>
        <v>1</v>
      </c>
      <c r="Z496" s="56">
        <f>VLOOKUP(W496,'Charged Moves'!B$2:I$96,8,FALSE)*100</f>
        <v>5</v>
      </c>
      <c r="AA496" s="56">
        <f>VLOOKUP(W496,'Charged Moves'!B$2:I$96,6,FALSE)</f>
        <v>4100</v>
      </c>
      <c r="AB496" s="56">
        <f>VLOOKUP(W496,'Charged Moves'!B$2:J$96,9,FALSE)</f>
        <v>100</v>
      </c>
      <c r="AC496" s="56" t="s">
        <v>921</v>
      </c>
      <c r="AD496" s="56" t="s">
        <v>966</v>
      </c>
      <c r="AE496" s="56" t="s">
        <v>797</v>
      </c>
      <c r="AF496" t="s">
        <v>968</v>
      </c>
      <c r="AG496" t="s">
        <v>434</v>
      </c>
    </row>
    <row r="497" spans="1:33" ht="14.25" customHeight="1" x14ac:dyDescent="0.15">
      <c r="A497" s="30">
        <v>671</v>
      </c>
      <c r="B497" s="30">
        <v>5</v>
      </c>
      <c r="C497" s="32">
        <v>0.78738738738738734</v>
      </c>
      <c r="D497" s="30">
        <v>3</v>
      </c>
      <c r="E497" s="34">
        <v>0.90500000000000003</v>
      </c>
      <c r="F497" s="41">
        <f>VLOOKUP(G497,'Species Data'!A$2:E$152,2,FALSE)</f>
        <v>111</v>
      </c>
      <c r="G497" s="41" t="s">
        <v>184</v>
      </c>
      <c r="H497" s="610" t="s">
        <v>255</v>
      </c>
      <c r="I497" s="662" t="s">
        <v>264</v>
      </c>
      <c r="J497" s="41">
        <f>VLOOKUP(G497,'Species Data'!A$2:E$152,3,FALSE)</f>
        <v>160</v>
      </c>
      <c r="K497" s="46">
        <f>VLOOKUP(G497,'Species Data'!A$2:E$152,4,FALSE)</f>
        <v>110</v>
      </c>
      <c r="L497" s="46">
        <f>VLOOKUP(G497,'Species Data'!A$2:E$152,5,FALSE)</f>
        <v>116</v>
      </c>
      <c r="M497" s="49">
        <f t="shared" si="0"/>
        <v>18560</v>
      </c>
      <c r="N497" s="51">
        <f t="shared" si="1"/>
        <v>0</v>
      </c>
      <c r="O497" s="51">
        <f t="shared" si="2"/>
        <v>0</v>
      </c>
      <c r="P497" s="40">
        <f t="shared" si="3"/>
        <v>1385736000</v>
      </c>
      <c r="Q497" s="40" t="s">
        <v>274</v>
      </c>
      <c r="R497" s="56">
        <f>VLOOKUP(Q497,'Basic Moves'!B$2:H$43,3,FALSE)</f>
        <v>15</v>
      </c>
      <c r="S497" s="56">
        <f>IF(OR(VLOOKUP(Q497,'Basic Moves'!B$2:C$43,2,FALSE)=H497,VLOOKUP(Q497,'Basic Moves'!B$2:C$43,2,FALSE)=I497),1,0)</f>
        <v>0</v>
      </c>
      <c r="T497" s="56">
        <f>VLOOKUP(Q497,'Basic Moves'!B$2:H$43,5,FALSE)</f>
        <v>1410</v>
      </c>
      <c r="U497" s="56">
        <f>VLOOKUP(Q497,'Basic Moves'!B$2:H$43,7,FALSE)</f>
        <v>12</v>
      </c>
      <c r="V497" s="53" t="s">
        <v>778</v>
      </c>
      <c r="W497" s="40" t="s">
        <v>228</v>
      </c>
      <c r="X497" s="56">
        <f>VLOOKUP(W497,'Charged Moves'!B$2:I$96,3,FALSE)</f>
        <v>35</v>
      </c>
      <c r="Y497" s="56">
        <f>IF(OR(VLOOKUP(W497,'Charged Moves'!B$2:C$96,2,FALSE)=H497,VLOOKUP(W497,'Charged Moves'!B$2:C$96,2,FALSE)=I497),1,0)</f>
        <v>1</v>
      </c>
      <c r="Z497" s="56">
        <f>VLOOKUP(W497,'Charged Moves'!B$2:I$96,8,FALSE)*100</f>
        <v>5</v>
      </c>
      <c r="AA497" s="56">
        <f>VLOOKUP(W497,'Charged Moves'!B$2:I$96,6,FALSE)</f>
        <v>3400</v>
      </c>
      <c r="AB497" s="56">
        <f>VLOOKUP(W497,'Charged Moves'!B$2:J$96,9,FALSE)</f>
        <v>25</v>
      </c>
      <c r="AC497" s="56" t="s">
        <v>875</v>
      </c>
      <c r="AD497" s="56" t="s">
        <v>1672</v>
      </c>
      <c r="AE497" s="56" t="s">
        <v>877</v>
      </c>
      <c r="AF497" t="s">
        <v>1673</v>
      </c>
      <c r="AG497" t="s">
        <v>1674</v>
      </c>
    </row>
    <row r="498" spans="1:33" ht="14.25" customHeight="1" x14ac:dyDescent="0.15">
      <c r="A498" s="30">
        <v>775</v>
      </c>
      <c r="B498" s="30">
        <v>4</v>
      </c>
      <c r="C498" s="32">
        <v>0.79245283018867929</v>
      </c>
      <c r="D498" s="30">
        <v>6</v>
      </c>
      <c r="E498" s="34">
        <v>0.44784172661870503</v>
      </c>
      <c r="F498" s="41">
        <f>VLOOKUP(G498,'Species Data'!A$2:E$152,2,FALSE)</f>
        <v>127</v>
      </c>
      <c r="G498" s="41" t="s">
        <v>199</v>
      </c>
      <c r="H498" s="787" t="s">
        <v>241</v>
      </c>
      <c r="I498" s="790"/>
      <c r="J498" s="41">
        <f>VLOOKUP(G498,'Species Data'!A$2:E$152,3,FALSE)</f>
        <v>130</v>
      </c>
      <c r="K498" s="46">
        <f>VLOOKUP(G498,'Species Data'!A$2:E$152,4,FALSE)</f>
        <v>184</v>
      </c>
      <c r="L498" s="46">
        <f>VLOOKUP(G498,'Species Data'!A$2:E$152,5,FALSE)</f>
        <v>186</v>
      </c>
      <c r="M498" s="49">
        <f t="shared" si="0"/>
        <v>24180</v>
      </c>
      <c r="N498" s="51">
        <f t="shared" si="1"/>
        <v>0</v>
      </c>
      <c r="O498" s="51">
        <f t="shared" si="2"/>
        <v>0</v>
      </c>
      <c r="P498" s="40">
        <f t="shared" si="3"/>
        <v>1384788600</v>
      </c>
      <c r="Q498" s="40" t="s">
        <v>240</v>
      </c>
      <c r="R498" s="56">
        <f>VLOOKUP(Q498,'Basic Moves'!B$2:H$43,3,FALSE)</f>
        <v>3</v>
      </c>
      <c r="S498" s="56">
        <f>IF(OR(VLOOKUP(Q498,'Basic Moves'!B$2:C$43,2,FALSE)=H498,VLOOKUP(Q498,'Basic Moves'!B$2:C$43,2,FALSE)=I498),1,0)</f>
        <v>1</v>
      </c>
      <c r="T498" s="56">
        <f>VLOOKUP(Q498,'Basic Moves'!B$2:H$43,5,FALSE)</f>
        <v>400</v>
      </c>
      <c r="U498" s="56">
        <f>VLOOKUP(Q498,'Basic Moves'!B$2:H$43,7,FALSE)</f>
        <v>6</v>
      </c>
      <c r="V498" s="53" t="s">
        <v>843</v>
      </c>
      <c r="W498" s="40" t="s">
        <v>302</v>
      </c>
      <c r="X498" s="56">
        <f>VLOOKUP(W498,'Charged Moves'!B$2:I$96,3,FALSE)</f>
        <v>30</v>
      </c>
      <c r="Y498" s="56">
        <f>IF(OR(VLOOKUP(W498,'Charged Moves'!B$2:C$96,2,FALSE)=H498,VLOOKUP(W498,'Charged Moves'!B$2:C$96,2,FALSE)=I498),1,0)</f>
        <v>0</v>
      </c>
      <c r="Z498" s="56">
        <f>VLOOKUP(W498,'Charged Moves'!B$2:I$96,8,FALSE)*100</f>
        <v>5</v>
      </c>
      <c r="AA498" s="56">
        <f>VLOOKUP(W498,'Charged Moves'!B$2:I$96,6,FALSE)</f>
        <v>2100</v>
      </c>
      <c r="AB498" s="56">
        <f>VLOOKUP(W498,'Charged Moves'!B$2:J$96,9,FALSE)</f>
        <v>33</v>
      </c>
      <c r="AC498" s="56" t="s">
        <v>1675</v>
      </c>
      <c r="AD498" s="56" t="s">
        <v>1452</v>
      </c>
      <c r="AE498" s="56" t="s">
        <v>778</v>
      </c>
      <c r="AF498" t="s">
        <v>1453</v>
      </c>
      <c r="AG498" t="s">
        <v>1676</v>
      </c>
    </row>
    <row r="499" spans="1:33" ht="14.25" customHeight="1" x14ac:dyDescent="0.15">
      <c r="A499" s="30">
        <v>613</v>
      </c>
      <c r="B499" s="30">
        <v>2</v>
      </c>
      <c r="C499" s="32">
        <v>0.93522267206477738</v>
      </c>
      <c r="D499" s="30">
        <v>2</v>
      </c>
      <c r="E499" s="34">
        <v>0.96212121212121215</v>
      </c>
      <c r="F499" s="41">
        <f>VLOOKUP(G499,'Species Data'!A$2:E$152,2,FALSE)</f>
        <v>102</v>
      </c>
      <c r="G499" s="41" t="s">
        <v>173</v>
      </c>
      <c r="H499" s="252" t="s">
        <v>253</v>
      </c>
      <c r="I499" s="42" t="s">
        <v>56</v>
      </c>
      <c r="J499" s="41">
        <f>VLOOKUP(G499,'Species Data'!A$2:E$152,3,FALSE)</f>
        <v>120</v>
      </c>
      <c r="K499" s="46">
        <f>VLOOKUP(G499,'Species Data'!A$2:E$152,4,FALSE)</f>
        <v>110</v>
      </c>
      <c r="L499" s="46">
        <f>VLOOKUP(G499,'Species Data'!A$2:E$152,5,FALSE)</f>
        <v>132</v>
      </c>
      <c r="M499" s="49">
        <f t="shared" si="0"/>
        <v>15840</v>
      </c>
      <c r="N499" s="51">
        <f t="shared" si="1"/>
        <v>0</v>
      </c>
      <c r="O499" s="51">
        <f t="shared" si="2"/>
        <v>0</v>
      </c>
      <c r="P499" s="40">
        <f t="shared" si="3"/>
        <v>1383030000</v>
      </c>
      <c r="Q499" s="40" t="s">
        <v>62</v>
      </c>
      <c r="R499" s="56">
        <f>VLOOKUP(Q499,'Basic Moves'!B$2:H$43,3,FALSE)</f>
        <v>15</v>
      </c>
      <c r="S499" s="56">
        <f>IF(OR(VLOOKUP(Q499,'Basic Moves'!B$2:C$43,2,FALSE)=H499,VLOOKUP(Q499,'Basic Moves'!B$2:C$43,2,FALSE)=I499),1,0)</f>
        <v>1</v>
      </c>
      <c r="T499" s="56">
        <f>VLOOKUP(Q499,'Basic Moves'!B$2:H$43,5,FALSE)</f>
        <v>1510</v>
      </c>
      <c r="U499" s="56">
        <f>VLOOKUP(Q499,'Basic Moves'!B$2:H$43,7,FALSE)</f>
        <v>14</v>
      </c>
      <c r="V499" s="53" t="s">
        <v>354</v>
      </c>
      <c r="W499" s="40" t="s">
        <v>178</v>
      </c>
      <c r="X499" s="56">
        <f>VLOOKUP(W499,'Charged Moves'!B$2:I$96,3,FALSE)</f>
        <v>40</v>
      </c>
      <c r="Y499" s="56">
        <f>IF(OR(VLOOKUP(W499,'Charged Moves'!B$2:C$96,2,FALSE)=H499,VLOOKUP(W499,'Charged Moves'!B$2:C$96,2,FALSE)=I499),1,0)</f>
        <v>1</v>
      </c>
      <c r="Z499" s="56">
        <f>VLOOKUP(W499,'Charged Moves'!B$2:I$96,8,FALSE)*100</f>
        <v>5</v>
      </c>
      <c r="AA499" s="56">
        <f>VLOOKUP(W499,'Charged Moves'!B$2:I$96,6,FALSE)</f>
        <v>2400</v>
      </c>
      <c r="AB499" s="56">
        <f>VLOOKUP(W499,'Charged Moves'!B$2:J$96,9,FALSE)</f>
        <v>33</v>
      </c>
      <c r="AC499" s="56" t="s">
        <v>450</v>
      </c>
      <c r="AD499" s="56" t="s">
        <v>451</v>
      </c>
      <c r="AE499" s="56" t="s">
        <v>452</v>
      </c>
      <c r="AF499" t="s">
        <v>453</v>
      </c>
      <c r="AG499" t="s">
        <v>454</v>
      </c>
    </row>
    <row r="500" spans="1:33" ht="14.25" customHeight="1" x14ac:dyDescent="0.15">
      <c r="A500" s="30">
        <v>332</v>
      </c>
      <c r="B500" s="30">
        <v>2</v>
      </c>
      <c r="C500" s="32">
        <v>0.90655021834061134</v>
      </c>
      <c r="D500" s="30">
        <v>5</v>
      </c>
      <c r="E500" s="34">
        <v>0.79104477611940294</v>
      </c>
      <c r="F500" s="41">
        <f>VLOOKUP(G500,'Species Data'!A$2:E$152,2,FALSE)</f>
        <v>57</v>
      </c>
      <c r="G500" s="41" t="s">
        <v>112</v>
      </c>
      <c r="H500" s="142" t="s">
        <v>247</v>
      </c>
      <c r="I500" s="788"/>
      <c r="J500" s="41">
        <f>VLOOKUP(G500,'Species Data'!A$2:E$152,3,FALSE)</f>
        <v>130</v>
      </c>
      <c r="K500" s="46">
        <f>VLOOKUP(G500,'Species Data'!A$2:E$152,4,FALSE)</f>
        <v>178</v>
      </c>
      <c r="L500" s="46">
        <f>VLOOKUP(G500,'Species Data'!A$2:E$152,5,FALSE)</f>
        <v>150</v>
      </c>
      <c r="M500" s="49">
        <f t="shared" si="0"/>
        <v>19500</v>
      </c>
      <c r="N500" s="51">
        <f t="shared" si="1"/>
        <v>0</v>
      </c>
      <c r="O500" s="51">
        <f t="shared" si="2"/>
        <v>0</v>
      </c>
      <c r="P500" s="40">
        <f t="shared" si="3"/>
        <v>1379722500</v>
      </c>
      <c r="Q500" s="40" t="s">
        <v>248</v>
      </c>
      <c r="R500" s="56">
        <f>VLOOKUP(Q500,'Basic Moves'!B$2:H$43,3,FALSE)</f>
        <v>6</v>
      </c>
      <c r="S500" s="56">
        <f>IF(OR(VLOOKUP(Q500,'Basic Moves'!B$2:C$43,2,FALSE)=H500,VLOOKUP(Q500,'Basic Moves'!B$2:C$43,2,FALSE)=I500),1,0)</f>
        <v>1</v>
      </c>
      <c r="T500" s="56">
        <f>VLOOKUP(Q500,'Basic Moves'!B$2:H$43,5,FALSE)</f>
        <v>800</v>
      </c>
      <c r="U500" s="56">
        <f>VLOOKUP(Q500,'Basic Moves'!B$2:H$43,7,FALSE)</f>
        <v>8</v>
      </c>
      <c r="V500" s="53" t="s">
        <v>843</v>
      </c>
      <c r="W500" s="40" t="s">
        <v>287</v>
      </c>
      <c r="X500" s="56">
        <f>VLOOKUP(W500,'Charged Moves'!B$2:I$96,3,FALSE)</f>
        <v>60</v>
      </c>
      <c r="Y500" s="56">
        <f>IF(OR(VLOOKUP(W500,'Charged Moves'!B$2:C$96,2,FALSE)=H500,VLOOKUP(W500,'Charged Moves'!B$2:C$96,2,FALSE)=I500),1,0)</f>
        <v>1</v>
      </c>
      <c r="Z500" s="56">
        <f>VLOOKUP(W500,'Charged Moves'!B$2:I$96,8,FALSE)*100</f>
        <v>25</v>
      </c>
      <c r="AA500" s="56">
        <f>VLOOKUP(W500,'Charged Moves'!B$2:I$96,6,FALSE)</f>
        <v>2000</v>
      </c>
      <c r="AB500" s="56">
        <f>VLOOKUP(W500,'Charged Moves'!B$2:J$96,9,FALSE)</f>
        <v>100</v>
      </c>
      <c r="AC500" s="56" t="s">
        <v>1089</v>
      </c>
      <c r="AD500" s="56" t="s">
        <v>609</v>
      </c>
      <c r="AE500" s="56" t="s">
        <v>1090</v>
      </c>
      <c r="AF500" t="s">
        <v>1091</v>
      </c>
      <c r="AG500" t="s">
        <v>1092</v>
      </c>
    </row>
    <row r="501" spans="1:33" ht="14.25" customHeight="1" x14ac:dyDescent="0.15">
      <c r="A501" s="30">
        <v>38</v>
      </c>
      <c r="B501" s="30">
        <v>1</v>
      </c>
      <c r="C501" s="32">
        <v>1</v>
      </c>
      <c r="D501" s="30">
        <v>1</v>
      </c>
      <c r="E501" s="34">
        <v>1</v>
      </c>
      <c r="F501" s="41">
        <f>VLOOKUP(G501,'Species Data'!A$2:E$152,2,FALSE)</f>
        <v>7</v>
      </c>
      <c r="G501" s="41" t="s">
        <v>42</v>
      </c>
      <c r="H501" s="91" t="s">
        <v>210</v>
      </c>
      <c r="I501" s="657"/>
      <c r="J501" s="41">
        <f>VLOOKUP(G501,'Species Data'!A$2:E$152,3,FALSE)</f>
        <v>88</v>
      </c>
      <c r="K501" s="46">
        <f>VLOOKUP(G501,'Species Data'!A$2:E$152,4,FALSE)</f>
        <v>112</v>
      </c>
      <c r="L501" s="46">
        <f>VLOOKUP(G501,'Species Data'!A$2:E$152,5,FALSE)</f>
        <v>142</v>
      </c>
      <c r="M501" s="49">
        <f t="shared" si="0"/>
        <v>12496</v>
      </c>
      <c r="N501" s="51">
        <f t="shared" si="1"/>
        <v>0</v>
      </c>
      <c r="O501" s="51">
        <f t="shared" si="2"/>
        <v>0</v>
      </c>
      <c r="P501" s="40">
        <f t="shared" si="3"/>
        <v>1373310400</v>
      </c>
      <c r="Q501" s="40" t="s">
        <v>272</v>
      </c>
      <c r="R501" s="56">
        <f>VLOOKUP(Q501,'Basic Moves'!B$2:H$43,3,FALSE)</f>
        <v>25</v>
      </c>
      <c r="S501" s="56">
        <f>IF(OR(VLOOKUP(Q501,'Basic Moves'!B$2:C$43,2,FALSE)=H501,VLOOKUP(Q501,'Basic Moves'!B$2:C$43,2,FALSE)=I501),1,0)</f>
        <v>1</v>
      </c>
      <c r="T501" s="56">
        <f>VLOOKUP(Q501,'Basic Moves'!B$2:H$43,5,FALSE)</f>
        <v>2300</v>
      </c>
      <c r="U501" s="56">
        <f>VLOOKUP(Q501,'Basic Moves'!B$2:H$43,7,FALSE)</f>
        <v>25</v>
      </c>
      <c r="V501" s="53" t="s">
        <v>393</v>
      </c>
      <c r="W501" s="40" t="s">
        <v>305</v>
      </c>
      <c r="X501" s="56">
        <f>VLOOKUP(W501,'Charged Moves'!B$2:I$96,3,FALSE)</f>
        <v>45</v>
      </c>
      <c r="Y501" s="56">
        <f>IF(OR(VLOOKUP(W501,'Charged Moves'!B$2:C$96,2,FALSE)=H501,VLOOKUP(W501,'Charged Moves'!B$2:C$96,2,FALSE)=I501),1,0)</f>
        <v>1</v>
      </c>
      <c r="Z501" s="56">
        <f>VLOOKUP(W501,'Charged Moves'!B$2:I$96,8,FALSE)*100</f>
        <v>5</v>
      </c>
      <c r="AA501" s="56">
        <f>VLOOKUP(W501,'Charged Moves'!B$2:I$96,6,FALSE)</f>
        <v>2350</v>
      </c>
      <c r="AB501" s="56">
        <f>VLOOKUP(W501,'Charged Moves'!B$2:J$96,9,FALSE)</f>
        <v>50</v>
      </c>
      <c r="AC501" s="56" t="s">
        <v>521</v>
      </c>
      <c r="AD501" s="56" t="s">
        <v>1395</v>
      </c>
      <c r="AE501" s="56" t="s">
        <v>613</v>
      </c>
      <c r="AF501" t="s">
        <v>1677</v>
      </c>
      <c r="AG501" t="s">
        <v>1678</v>
      </c>
    </row>
    <row r="502" spans="1:33" ht="14.25" customHeight="1" x14ac:dyDescent="0.15">
      <c r="A502" s="30">
        <v>163</v>
      </c>
      <c r="B502" s="30">
        <v>3</v>
      </c>
      <c r="C502" s="32">
        <v>0.76435935198821792</v>
      </c>
      <c r="D502" s="30">
        <v>2</v>
      </c>
      <c r="E502" s="34">
        <v>0.93361884368308357</v>
      </c>
      <c r="F502" s="41">
        <f>VLOOKUP(G502,'Species Data'!A$2:E$152,2,FALSE)</f>
        <v>30</v>
      </c>
      <c r="G502" s="41" t="s">
        <v>75</v>
      </c>
      <c r="H502" s="362" t="s">
        <v>262</v>
      </c>
      <c r="I502" s="511"/>
      <c r="J502" s="41">
        <f>VLOOKUP(G502,'Species Data'!A$2:E$152,3,FALSE)</f>
        <v>140</v>
      </c>
      <c r="K502" s="46">
        <f>VLOOKUP(G502,'Species Data'!A$2:E$152,4,FALSE)</f>
        <v>132</v>
      </c>
      <c r="L502" s="46">
        <f>VLOOKUP(G502,'Species Data'!A$2:E$152,5,FALSE)</f>
        <v>136</v>
      </c>
      <c r="M502" s="49">
        <f t="shared" si="0"/>
        <v>19040</v>
      </c>
      <c r="N502" s="51">
        <f t="shared" si="1"/>
        <v>0</v>
      </c>
      <c r="O502" s="51">
        <f t="shared" si="2"/>
        <v>0</v>
      </c>
      <c r="P502" s="40">
        <f t="shared" si="3"/>
        <v>1369737600</v>
      </c>
      <c r="Q502" s="40" t="s">
        <v>271</v>
      </c>
      <c r="R502" s="56">
        <f>VLOOKUP(Q502,'Basic Moves'!B$2:H$43,3,FALSE)</f>
        <v>6</v>
      </c>
      <c r="S502" s="56">
        <f>IF(OR(VLOOKUP(Q502,'Basic Moves'!B$2:C$43,2,FALSE)=H502,VLOOKUP(Q502,'Basic Moves'!B$2:C$43,2,FALSE)=I502),1,0)</f>
        <v>1</v>
      </c>
      <c r="T502" s="56">
        <f>VLOOKUP(Q502,'Basic Moves'!B$2:H$43,5,FALSE)</f>
        <v>575</v>
      </c>
      <c r="U502" s="56">
        <f>VLOOKUP(Q502,'Basic Moves'!B$2:H$43,7,FALSE)</f>
        <v>8</v>
      </c>
      <c r="V502" s="53" t="s">
        <v>1090</v>
      </c>
      <c r="W502" s="40" t="s">
        <v>286</v>
      </c>
      <c r="X502" s="56">
        <f>VLOOKUP(W502,'Charged Moves'!B$2:I$96,3,FALSE)</f>
        <v>70</v>
      </c>
      <c r="Y502" s="56">
        <f>IF(OR(VLOOKUP(W502,'Charged Moves'!B$2:C$96,2,FALSE)=H502,VLOOKUP(W502,'Charged Moves'!B$2:C$96,2,FALSE)=I502),1,0)</f>
        <v>0</v>
      </c>
      <c r="Z502" s="56">
        <f>VLOOKUP(W502,'Charged Moves'!B$2:I$96,8,FALSE)*100</f>
        <v>5</v>
      </c>
      <c r="AA502" s="56">
        <f>VLOOKUP(W502,'Charged Moves'!B$2:I$96,6,FALSE)</f>
        <v>5800</v>
      </c>
      <c r="AB502" s="56">
        <f>VLOOKUP(W502,'Charged Moves'!B$2:J$96,9,FALSE)</f>
        <v>33</v>
      </c>
      <c r="AC502" s="56" t="s">
        <v>1679</v>
      </c>
      <c r="AD502" s="56" t="s">
        <v>1680</v>
      </c>
      <c r="AE502" s="56" t="s">
        <v>1681</v>
      </c>
      <c r="AF502" t="s">
        <v>1682</v>
      </c>
      <c r="AG502" t="s">
        <v>1458</v>
      </c>
    </row>
    <row r="503" spans="1:33" ht="14.25" customHeight="1" x14ac:dyDescent="0.15">
      <c r="A503" s="30">
        <v>47</v>
      </c>
      <c r="B503" s="30">
        <v>5</v>
      </c>
      <c r="C503" s="32">
        <v>0.73306772908366535</v>
      </c>
      <c r="D503" s="30">
        <v>5</v>
      </c>
      <c r="E503" s="34">
        <v>0.87655502392344498</v>
      </c>
      <c r="F503" s="41">
        <f>VLOOKUP(G503,'Species Data'!A$2:E$152,2,FALSE)</f>
        <v>8</v>
      </c>
      <c r="G503" s="41" t="s">
        <v>43</v>
      </c>
      <c r="H503" s="91" t="s">
        <v>210</v>
      </c>
      <c r="I503" s="657"/>
      <c r="J503" s="41">
        <f>VLOOKUP(G503,'Species Data'!A$2:E$152,3,FALSE)</f>
        <v>118</v>
      </c>
      <c r="K503" s="46">
        <f>VLOOKUP(G503,'Species Data'!A$2:E$152,4,FALSE)</f>
        <v>144</v>
      </c>
      <c r="L503" s="46">
        <f>VLOOKUP(G503,'Species Data'!A$2:E$152,5,FALSE)</f>
        <v>176</v>
      </c>
      <c r="M503" s="49">
        <f t="shared" si="0"/>
        <v>20768</v>
      </c>
      <c r="N503" s="51">
        <f t="shared" si="1"/>
        <v>0</v>
      </c>
      <c r="O503" s="51">
        <f t="shared" si="2"/>
        <v>0</v>
      </c>
      <c r="P503" s="40">
        <f t="shared" si="3"/>
        <v>1369691136</v>
      </c>
      <c r="Q503" s="40" t="s">
        <v>102</v>
      </c>
      <c r="R503" s="56">
        <f>VLOOKUP(Q503,'Basic Moves'!B$2:H$43,3,FALSE)</f>
        <v>6</v>
      </c>
      <c r="S503" s="56">
        <f>IF(OR(VLOOKUP(Q503,'Basic Moves'!B$2:C$43,2,FALSE)=H503,VLOOKUP(Q503,'Basic Moves'!B$2:C$43,2,FALSE)=I503),1,0)</f>
        <v>0</v>
      </c>
      <c r="T503" s="56">
        <f>VLOOKUP(Q503,'Basic Moves'!B$2:H$43,5,FALSE)</f>
        <v>500</v>
      </c>
      <c r="U503" s="56">
        <f>VLOOKUP(Q503,'Basic Moves'!B$2:H$43,7,FALSE)</f>
        <v>7</v>
      </c>
      <c r="V503" s="53" t="s">
        <v>784</v>
      </c>
      <c r="W503" s="40" t="s">
        <v>224</v>
      </c>
      <c r="X503" s="56">
        <f>VLOOKUP(W503,'Charged Moves'!B$2:I$96,3,FALSE)</f>
        <v>65</v>
      </c>
      <c r="Y503" s="56">
        <f>IF(OR(VLOOKUP(W503,'Charged Moves'!B$2:C$96,2,FALSE)=H503,VLOOKUP(W503,'Charged Moves'!B$2:C$96,2,FALSE)=I503),1,0)</f>
        <v>0</v>
      </c>
      <c r="Z503" s="56">
        <f>VLOOKUP(W503,'Charged Moves'!B$2:I$96,8,FALSE)*100</f>
        <v>5</v>
      </c>
      <c r="AA503" s="56">
        <f>VLOOKUP(W503,'Charged Moves'!B$2:I$96,6,FALSE)</f>
        <v>3650</v>
      </c>
      <c r="AB503" s="56">
        <f>VLOOKUP(W503,'Charged Moves'!B$2:J$96,9,FALSE)</f>
        <v>50</v>
      </c>
      <c r="AC503" s="56" t="s">
        <v>852</v>
      </c>
      <c r="AD503" s="56" t="s">
        <v>796</v>
      </c>
      <c r="AE503" s="56" t="s">
        <v>918</v>
      </c>
      <c r="AF503" t="s">
        <v>798</v>
      </c>
      <c r="AG503" t="s">
        <v>854</v>
      </c>
    </row>
    <row r="504" spans="1:33" ht="14.25" customHeight="1" x14ac:dyDescent="0.15">
      <c r="A504" s="30">
        <v>453</v>
      </c>
      <c r="B504" s="30">
        <v>5</v>
      </c>
      <c r="C504" s="32">
        <v>0.67500000000000004</v>
      </c>
      <c r="D504" s="30">
        <v>4</v>
      </c>
      <c r="E504" s="34">
        <v>0.96326530612244898</v>
      </c>
      <c r="F504" s="41">
        <f>VLOOKUP(G504,'Species Data'!A$2:E$152,2,FALSE)</f>
        <v>77</v>
      </c>
      <c r="G504" s="41" t="s">
        <v>134</v>
      </c>
      <c r="H504" s="263" t="s">
        <v>249</v>
      </c>
      <c r="I504" s="452"/>
      <c r="J504" s="41">
        <f>VLOOKUP(G504,'Species Data'!A$2:E$152,3,FALSE)</f>
        <v>100</v>
      </c>
      <c r="K504" s="46">
        <f>VLOOKUP(G504,'Species Data'!A$2:E$152,4,FALSE)</f>
        <v>168</v>
      </c>
      <c r="L504" s="46">
        <f>VLOOKUP(G504,'Species Data'!A$2:E$152,5,FALSE)</f>
        <v>138</v>
      </c>
      <c r="M504" s="49">
        <f t="shared" si="0"/>
        <v>13800</v>
      </c>
      <c r="N504" s="51">
        <f t="shared" si="1"/>
        <v>0</v>
      </c>
      <c r="O504" s="51">
        <f t="shared" si="2"/>
        <v>0</v>
      </c>
      <c r="P504" s="40">
        <f t="shared" si="3"/>
        <v>1367856000</v>
      </c>
      <c r="Q504" s="40" t="s">
        <v>259</v>
      </c>
      <c r="R504" s="56">
        <f>VLOOKUP(Q504,'Basic Moves'!B$2:H$43,3,FALSE)</f>
        <v>12</v>
      </c>
      <c r="S504" s="56">
        <f>IF(OR(VLOOKUP(Q504,'Basic Moves'!B$2:C$43,2,FALSE)=H504,VLOOKUP(Q504,'Basic Moves'!B$2:C$43,2,FALSE)=I504),1,0)</f>
        <v>0</v>
      </c>
      <c r="T504" s="56">
        <f>VLOOKUP(Q504,'Basic Moves'!B$2:H$43,5,FALSE)</f>
        <v>1100</v>
      </c>
      <c r="U504" s="56">
        <f>VLOOKUP(Q504,'Basic Moves'!B$2:H$43,7,FALSE)</f>
        <v>10</v>
      </c>
      <c r="V504" s="53" t="s">
        <v>855</v>
      </c>
      <c r="W504" s="40" t="s">
        <v>284</v>
      </c>
      <c r="X504" s="56">
        <f>VLOOKUP(W504,'Charged Moves'!B$2:I$96,3,FALSE)</f>
        <v>40</v>
      </c>
      <c r="Y504" s="56">
        <f>IF(OR(VLOOKUP(W504,'Charged Moves'!B$2:C$96,2,FALSE)=H504,VLOOKUP(W504,'Charged Moves'!B$2:C$96,2,FALSE)=I504),1,0)</f>
        <v>1</v>
      </c>
      <c r="Z504" s="56">
        <f>VLOOKUP(W504,'Charged Moves'!B$2:I$96,8,FALSE)*100</f>
        <v>5</v>
      </c>
      <c r="AA504" s="56">
        <f>VLOOKUP(W504,'Charged Moves'!B$2:I$96,6,FALSE)</f>
        <v>4600</v>
      </c>
      <c r="AB504" s="56">
        <f>VLOOKUP(W504,'Charged Moves'!B$2:J$96,9,FALSE)</f>
        <v>25</v>
      </c>
      <c r="AC504" s="56" t="s">
        <v>1683</v>
      </c>
      <c r="AD504" s="56" t="s">
        <v>1684</v>
      </c>
      <c r="AE504" s="56" t="s">
        <v>1072</v>
      </c>
      <c r="AF504" t="s">
        <v>1685</v>
      </c>
      <c r="AG504" t="s">
        <v>1047</v>
      </c>
    </row>
    <row r="505" spans="1:33" ht="14.25" customHeight="1" x14ac:dyDescent="0.15">
      <c r="A505" s="30">
        <v>703</v>
      </c>
      <c r="B505" s="30">
        <v>2</v>
      </c>
      <c r="C505" s="32">
        <v>0.93891102257636128</v>
      </c>
      <c r="D505" s="30">
        <v>3</v>
      </c>
      <c r="E505" s="34">
        <v>0.92610837438423643</v>
      </c>
      <c r="F505" s="41">
        <f>VLOOKUP(G505,'Species Data'!A$2:E$152,2,FALSE)</f>
        <v>117</v>
      </c>
      <c r="G505" s="41" t="s">
        <v>190</v>
      </c>
      <c r="H505" s="91" t="s">
        <v>210</v>
      </c>
      <c r="I505" s="657"/>
      <c r="J505" s="41">
        <f>VLOOKUP(G505,'Species Data'!A$2:E$152,3,FALSE)</f>
        <v>110</v>
      </c>
      <c r="K505" s="46">
        <f>VLOOKUP(G505,'Species Data'!A$2:E$152,4,FALSE)</f>
        <v>176</v>
      </c>
      <c r="L505" s="46">
        <f>VLOOKUP(G505,'Species Data'!A$2:E$152,5,FALSE)</f>
        <v>150</v>
      </c>
      <c r="M505" s="49">
        <f t="shared" si="0"/>
        <v>16500</v>
      </c>
      <c r="N505" s="51">
        <f t="shared" si="1"/>
        <v>0</v>
      </c>
      <c r="O505" s="51">
        <f t="shared" si="2"/>
        <v>0</v>
      </c>
      <c r="P505" s="40">
        <f t="shared" si="3"/>
        <v>1364880000</v>
      </c>
      <c r="Q505" s="40" t="s">
        <v>142</v>
      </c>
      <c r="R505" s="56">
        <f>VLOOKUP(Q505,'Basic Moves'!B$2:H$43,3,FALSE)</f>
        <v>6</v>
      </c>
      <c r="S505" s="56">
        <f>IF(OR(VLOOKUP(Q505,'Basic Moves'!B$2:C$43,2,FALSE)=H505,VLOOKUP(Q505,'Basic Moves'!B$2:C$43,2,FALSE)=I505),1,0)</f>
        <v>1</v>
      </c>
      <c r="T505" s="56">
        <f>VLOOKUP(Q505,'Basic Moves'!B$2:H$43,5,FALSE)</f>
        <v>500</v>
      </c>
      <c r="U505" s="56">
        <f>VLOOKUP(Q505,'Basic Moves'!B$2:H$43,7,FALSE)</f>
        <v>7</v>
      </c>
      <c r="V505" s="53" t="s">
        <v>367</v>
      </c>
      <c r="W505" s="40" t="s">
        <v>163</v>
      </c>
      <c r="X505" s="56">
        <f>VLOOKUP(W505,'Charged Moves'!B$2:I$96,3,FALSE)</f>
        <v>100</v>
      </c>
      <c r="Y505" s="56">
        <f>IF(OR(VLOOKUP(W505,'Charged Moves'!B$2:C$96,2,FALSE)=H505,VLOOKUP(W505,'Charged Moves'!B$2:C$96,2,FALSE)=I505),1,0)</f>
        <v>0</v>
      </c>
      <c r="Z505" s="56">
        <f>VLOOKUP(W505,'Charged Moves'!B$2:I$96,8,FALSE)*100</f>
        <v>5</v>
      </c>
      <c r="AA505" s="56">
        <f>VLOOKUP(W505,'Charged Moves'!B$2:I$96,6,FALSE)</f>
        <v>3900</v>
      </c>
      <c r="AB505" s="56">
        <f>VLOOKUP(W505,'Charged Moves'!B$2:J$96,9,FALSE)</f>
        <v>100</v>
      </c>
      <c r="AC505" s="56" t="s">
        <v>686</v>
      </c>
      <c r="AD505" s="56" t="s">
        <v>1686</v>
      </c>
      <c r="AE505" s="56" t="s">
        <v>1053</v>
      </c>
      <c r="AF505" t="s">
        <v>1687</v>
      </c>
      <c r="AG505" t="s">
        <v>1055</v>
      </c>
    </row>
    <row r="506" spans="1:33" ht="14.25" customHeight="1" x14ac:dyDescent="0.15">
      <c r="A506" s="30">
        <v>521</v>
      </c>
      <c r="B506" s="144">
        <v>6</v>
      </c>
      <c r="C506" s="581">
        <v>0.71163825055596741</v>
      </c>
      <c r="D506" s="144">
        <v>6</v>
      </c>
      <c r="E506" s="583">
        <v>0.8347245409015025</v>
      </c>
      <c r="F506" s="585">
        <f>VLOOKUP(G506,'Species Data'!A$2:E$152,2,FALSE)</f>
        <v>88</v>
      </c>
      <c r="G506" s="585" t="s">
        <v>150</v>
      </c>
      <c r="H506" s="655" t="s">
        <v>262</v>
      </c>
      <c r="I506" s="656"/>
      <c r="J506" s="585">
        <f>VLOOKUP(G506,'Species Data'!A$2:E$152,3,FALSE)</f>
        <v>160</v>
      </c>
      <c r="K506" s="592">
        <f>VLOOKUP(G506,'Species Data'!A$2:E$152,4,FALSE)</f>
        <v>124</v>
      </c>
      <c r="L506" s="592">
        <f>VLOOKUP(G506,'Species Data'!A$2:E$152,5,FALSE)</f>
        <v>110</v>
      </c>
      <c r="M506" s="149">
        <f t="shared" si="0"/>
        <v>17600</v>
      </c>
      <c r="N506" s="594">
        <f t="shared" si="1"/>
        <v>0</v>
      </c>
      <c r="O506" s="594">
        <f t="shared" si="2"/>
        <v>0</v>
      </c>
      <c r="P506" s="122">
        <f t="shared" si="3"/>
        <v>1364000000</v>
      </c>
      <c r="Q506" s="122" t="s">
        <v>132</v>
      </c>
      <c r="R506" s="602">
        <f>VLOOKUP(Q506,'Basic Moves'!B$2:H$43,3,FALSE)</f>
        <v>10</v>
      </c>
      <c r="S506" s="602">
        <f>IF(OR(VLOOKUP(Q506,'Basic Moves'!B$2:C$43,2,FALSE)=H506,VLOOKUP(Q506,'Basic Moves'!B$2:C$43,2,FALSE)=I506),1,0)</f>
        <v>1</v>
      </c>
      <c r="T506" s="602">
        <f>VLOOKUP(Q506,'Basic Moves'!B$2:H$43,5,FALSE)</f>
        <v>1050</v>
      </c>
      <c r="U506" s="602">
        <f>VLOOKUP(Q506,'Basic Moves'!B$2:H$43,7,FALSE)</f>
        <v>10</v>
      </c>
      <c r="V506" s="152" t="s">
        <v>445</v>
      </c>
      <c r="W506" s="122" t="s">
        <v>282</v>
      </c>
      <c r="X506" s="602">
        <f>VLOOKUP(W506,'Charged Moves'!B$2:I$96,3,FALSE)</f>
        <v>30</v>
      </c>
      <c r="Y506" s="602">
        <f>IF(OR(VLOOKUP(W506,'Charged Moves'!B$2:C$96,2,FALSE)=H506,VLOOKUP(W506,'Charged Moves'!B$2:C$96,2,FALSE)=I506),1,0)</f>
        <v>1</v>
      </c>
      <c r="Z506" s="602">
        <f>VLOOKUP(W506,'Charged Moves'!B$2:I$96,8,FALSE)*100</f>
        <v>5</v>
      </c>
      <c r="AA506" s="602">
        <f>VLOOKUP(W506,'Charged Moves'!B$2:I$96,6,FALSE)</f>
        <v>2600</v>
      </c>
      <c r="AB506" s="602">
        <f>VLOOKUP(W506,'Charged Moves'!B$2:J$96,9,FALSE)</f>
        <v>25</v>
      </c>
      <c r="AC506" s="602" t="s">
        <v>692</v>
      </c>
      <c r="AD506" s="602" t="s">
        <v>1619</v>
      </c>
      <c r="AE506" s="602" t="s">
        <v>784</v>
      </c>
      <c r="AF506" s="112" t="s">
        <v>1620</v>
      </c>
      <c r="AG506" s="112" t="s">
        <v>578</v>
      </c>
    </row>
    <row r="507" spans="1:33" ht="14.25" customHeight="1" x14ac:dyDescent="0.15">
      <c r="A507" s="30">
        <v>846</v>
      </c>
      <c r="B507" s="30">
        <v>2</v>
      </c>
      <c r="C507" s="32">
        <v>0.89390088945362134</v>
      </c>
      <c r="D507" s="30">
        <v>6</v>
      </c>
      <c r="E507" s="34">
        <v>0.66209804955192408</v>
      </c>
      <c r="F507" s="41">
        <f>VLOOKUP(G507,'Species Data'!A$2:E$152,2,FALSE)</f>
        <v>141</v>
      </c>
      <c r="G507" s="41" t="s">
        <v>217</v>
      </c>
      <c r="H507" s="662" t="s">
        <v>264</v>
      </c>
      <c r="I507" s="91" t="s">
        <v>210</v>
      </c>
      <c r="J507" s="41">
        <f>VLOOKUP(G507,'Species Data'!A$2:E$152,3,FALSE)</f>
        <v>120</v>
      </c>
      <c r="K507" s="46">
        <f>VLOOKUP(G507,'Species Data'!A$2:E$152,4,FALSE)</f>
        <v>190</v>
      </c>
      <c r="L507" s="46">
        <f>VLOOKUP(G507,'Species Data'!A$2:E$152,5,FALSE)</f>
        <v>190</v>
      </c>
      <c r="M507" s="49">
        <f t="shared" si="0"/>
        <v>22800</v>
      </c>
      <c r="N507" s="51">
        <f t="shared" si="1"/>
        <v>0</v>
      </c>
      <c r="O507" s="51">
        <f t="shared" si="2"/>
        <v>0</v>
      </c>
      <c r="P507" s="40">
        <f t="shared" si="3"/>
        <v>1360248000</v>
      </c>
      <c r="Q507" s="40" t="s">
        <v>240</v>
      </c>
      <c r="R507" s="56">
        <f>VLOOKUP(Q507,'Basic Moves'!B$2:H$43,3,FALSE)</f>
        <v>3</v>
      </c>
      <c r="S507" s="56">
        <f>IF(OR(VLOOKUP(Q507,'Basic Moves'!B$2:C$43,2,FALSE)=H507,VLOOKUP(Q507,'Basic Moves'!B$2:C$43,2,FALSE)=I507),1,0)</f>
        <v>0</v>
      </c>
      <c r="T507" s="56">
        <f>VLOOKUP(Q507,'Basic Moves'!B$2:H$43,5,FALSE)</f>
        <v>400</v>
      </c>
      <c r="U507" s="56">
        <f>VLOOKUP(Q507,'Basic Moves'!B$2:H$43,7,FALSE)</f>
        <v>6</v>
      </c>
      <c r="V507" s="53" t="s">
        <v>641</v>
      </c>
      <c r="W507" s="40" t="s">
        <v>289</v>
      </c>
      <c r="X507" s="56">
        <f>VLOOKUP(W507,'Charged Moves'!B$2:I$96,3,FALSE)</f>
        <v>80</v>
      </c>
      <c r="Y507" s="56">
        <f>IF(OR(VLOOKUP(W507,'Charged Moves'!B$2:C$96,2,FALSE)=H507,VLOOKUP(W507,'Charged Moves'!B$2:C$96,2,FALSE)=I507),1,0)</f>
        <v>1</v>
      </c>
      <c r="Z507" s="56">
        <f>VLOOKUP(W507,'Charged Moves'!B$2:I$96,8,FALSE)*100</f>
        <v>50</v>
      </c>
      <c r="AA507" s="56">
        <f>VLOOKUP(W507,'Charged Moves'!B$2:I$96,6,FALSE)</f>
        <v>3100</v>
      </c>
      <c r="AB507" s="56">
        <f>VLOOKUP(W507,'Charged Moves'!B$2:J$96,9,FALSE)</f>
        <v>100</v>
      </c>
      <c r="AC507" s="56" t="s">
        <v>1688</v>
      </c>
      <c r="AD507" s="56" t="s">
        <v>1279</v>
      </c>
      <c r="AE507" s="56" t="s">
        <v>1689</v>
      </c>
      <c r="AF507" t="s">
        <v>1690</v>
      </c>
      <c r="AG507" t="s">
        <v>1691</v>
      </c>
    </row>
    <row r="508" spans="1:33" ht="14.25" customHeight="1" x14ac:dyDescent="0.15">
      <c r="A508" s="30">
        <v>305</v>
      </c>
      <c r="B508" s="30">
        <v>2</v>
      </c>
      <c r="C508" s="32">
        <v>0.967741935483871</v>
      </c>
      <c r="D508" s="30">
        <v>6</v>
      </c>
      <c r="E508" s="34">
        <v>0.76377295492487474</v>
      </c>
      <c r="F508" s="41">
        <f>VLOOKUP(G508,'Species Data'!A$2:E$152,2,FALSE)</f>
        <v>53</v>
      </c>
      <c r="G508" s="41" t="s">
        <v>106</v>
      </c>
      <c r="H508" s="170" t="s">
        <v>257</v>
      </c>
      <c r="I508" s="172"/>
      <c r="J508" s="41">
        <f>VLOOKUP(G508,'Species Data'!A$2:E$152,3,FALSE)</f>
        <v>130</v>
      </c>
      <c r="K508" s="46">
        <f>VLOOKUP(G508,'Species Data'!A$2:E$152,4,FALSE)</f>
        <v>156</v>
      </c>
      <c r="L508" s="46">
        <f>VLOOKUP(G508,'Species Data'!A$2:E$152,5,FALSE)</f>
        <v>146</v>
      </c>
      <c r="M508" s="49">
        <f t="shared" si="0"/>
        <v>18980</v>
      </c>
      <c r="N508" s="51">
        <f t="shared" si="1"/>
        <v>0</v>
      </c>
      <c r="O508" s="51">
        <f t="shared" si="2"/>
        <v>0</v>
      </c>
      <c r="P508" s="40">
        <f t="shared" si="3"/>
        <v>1354602600</v>
      </c>
      <c r="Q508" s="40" t="s">
        <v>258</v>
      </c>
      <c r="R508" s="56">
        <f>VLOOKUP(Q508,'Basic Moves'!B$2:H$43,3,FALSE)</f>
        <v>6</v>
      </c>
      <c r="S508" s="56">
        <f>IF(OR(VLOOKUP(Q508,'Basic Moves'!B$2:C$43,2,FALSE)=H508,VLOOKUP(Q508,'Basic Moves'!B$2:C$43,2,FALSE)=I508),1,0)</f>
        <v>1</v>
      </c>
      <c r="T508" s="56">
        <f>VLOOKUP(Q508,'Basic Moves'!B$2:H$43,5,FALSE)</f>
        <v>500</v>
      </c>
      <c r="U508" s="56">
        <f>VLOOKUP(Q508,'Basic Moves'!B$2:H$43,7,FALSE)</f>
        <v>7</v>
      </c>
      <c r="V508" s="53" t="s">
        <v>367</v>
      </c>
      <c r="W508" s="40" t="s">
        <v>300</v>
      </c>
      <c r="X508" s="56">
        <f>VLOOKUP(W508,'Charged Moves'!B$2:I$96,3,FALSE)</f>
        <v>30</v>
      </c>
      <c r="Y508" s="56">
        <f>IF(OR(VLOOKUP(W508,'Charged Moves'!B$2:C$96,2,FALSE)=H508,VLOOKUP(W508,'Charged Moves'!B$2:C$96,2,FALSE)=I508),1,0)</f>
        <v>0</v>
      </c>
      <c r="Z508" s="56">
        <f>VLOOKUP(W508,'Charged Moves'!B$2:I$96,8,FALSE)*100</f>
        <v>25</v>
      </c>
      <c r="AA508" s="56">
        <f>VLOOKUP(W508,'Charged Moves'!B$2:I$96,6,FALSE)</f>
        <v>2700</v>
      </c>
      <c r="AB508" s="56">
        <f>VLOOKUP(W508,'Charged Moves'!B$2:J$96,9,FALSE)</f>
        <v>25</v>
      </c>
      <c r="AC508" s="56" t="s">
        <v>1528</v>
      </c>
      <c r="AD508" s="56" t="s">
        <v>1692</v>
      </c>
      <c r="AE508" s="56" t="s">
        <v>404</v>
      </c>
      <c r="AF508" t="s">
        <v>1693</v>
      </c>
      <c r="AG508" t="s">
        <v>1018</v>
      </c>
    </row>
    <row r="509" spans="1:33" ht="14.25" customHeight="1" x14ac:dyDescent="0.15">
      <c r="A509" s="30">
        <v>580</v>
      </c>
      <c r="B509" s="30">
        <v>6</v>
      </c>
      <c r="C509" s="32">
        <v>0.75978511128165771</v>
      </c>
      <c r="D509" s="30">
        <v>3</v>
      </c>
      <c r="E509" s="34">
        <v>0.93181818181818177</v>
      </c>
      <c r="F509" s="41">
        <f>VLOOKUP(G509,'Species Data'!A$2:E$152,2,FALSE)</f>
        <v>96</v>
      </c>
      <c r="G509" s="41" t="s">
        <v>166</v>
      </c>
      <c r="H509" s="42" t="s">
        <v>56</v>
      </c>
      <c r="I509" s="43"/>
      <c r="J509" s="41">
        <f>VLOOKUP(G509,'Species Data'!A$2:E$152,3,FALSE)</f>
        <v>120</v>
      </c>
      <c r="K509" s="46">
        <f>VLOOKUP(G509,'Species Data'!A$2:E$152,4,FALSE)</f>
        <v>104</v>
      </c>
      <c r="L509" s="46">
        <f>VLOOKUP(G509,'Species Data'!A$2:E$152,5,FALSE)</f>
        <v>140</v>
      </c>
      <c r="M509" s="49">
        <f t="shared" si="0"/>
        <v>16800</v>
      </c>
      <c r="N509" s="51">
        <f t="shared" si="1"/>
        <v>0</v>
      </c>
      <c r="O509" s="51">
        <f t="shared" si="2"/>
        <v>0</v>
      </c>
      <c r="P509" s="40">
        <f t="shared" si="3"/>
        <v>1343160000</v>
      </c>
      <c r="Q509" s="40" t="s">
        <v>62</v>
      </c>
      <c r="R509" s="56">
        <f>VLOOKUP(Q509,'Basic Moves'!B$2:H$43,3,FALSE)</f>
        <v>15</v>
      </c>
      <c r="S509" s="56">
        <f>IF(OR(VLOOKUP(Q509,'Basic Moves'!B$2:C$43,2,FALSE)=H509,VLOOKUP(Q509,'Basic Moves'!B$2:C$43,2,FALSE)=I509),1,0)</f>
        <v>1</v>
      </c>
      <c r="T509" s="56">
        <f>VLOOKUP(Q509,'Basic Moves'!B$2:H$43,5,FALSE)</f>
        <v>1510</v>
      </c>
      <c r="U509" s="56">
        <f>VLOOKUP(Q509,'Basic Moves'!B$2:H$43,7,FALSE)</f>
        <v>14</v>
      </c>
      <c r="V509" s="53" t="s">
        <v>354</v>
      </c>
      <c r="W509" s="40" t="s">
        <v>288</v>
      </c>
      <c r="X509" s="56">
        <f>VLOOKUP(W509,'Charged Moves'!B$2:I$96,3,FALSE)</f>
        <v>40</v>
      </c>
      <c r="Y509" s="56">
        <f>IF(OR(VLOOKUP(W509,'Charged Moves'!B$2:C$96,2,FALSE)=H509,VLOOKUP(W509,'Charged Moves'!B$2:C$96,2,FALSE)=I509),1,0)</f>
        <v>1</v>
      </c>
      <c r="Z509" s="56">
        <f>VLOOKUP(W509,'Charged Moves'!B$2:I$96,8,FALSE)*100</f>
        <v>5</v>
      </c>
      <c r="AA509" s="56">
        <f>VLOOKUP(W509,'Charged Moves'!B$2:I$96,6,FALSE)</f>
        <v>3800</v>
      </c>
      <c r="AB509" s="56">
        <f>VLOOKUP(W509,'Charged Moves'!B$2:J$96,9,FALSE)</f>
        <v>25</v>
      </c>
      <c r="AC509" s="56" t="s">
        <v>1372</v>
      </c>
      <c r="AD509" s="56" t="s">
        <v>1373</v>
      </c>
      <c r="AE509" s="56" t="s">
        <v>445</v>
      </c>
      <c r="AF509" t="s">
        <v>1374</v>
      </c>
      <c r="AG509" t="s">
        <v>472</v>
      </c>
    </row>
    <row r="510" spans="1:33" ht="14.25" customHeight="1" x14ac:dyDescent="0.15">
      <c r="A510" s="30">
        <v>528</v>
      </c>
      <c r="B510" s="30">
        <v>4</v>
      </c>
      <c r="C510" s="32">
        <v>0.84507042253521125</v>
      </c>
      <c r="D510" s="30">
        <v>7</v>
      </c>
      <c r="E510" s="34">
        <v>0.82136894824707851</v>
      </c>
      <c r="F510" s="41">
        <f>VLOOKUP(G510,'Species Data'!A$2:E$152,2,FALSE)</f>
        <v>88</v>
      </c>
      <c r="G510" s="41" t="s">
        <v>150</v>
      </c>
      <c r="H510" s="362" t="s">
        <v>262</v>
      </c>
      <c r="I510" s="511"/>
      <c r="J510" s="41">
        <f>VLOOKUP(G510,'Species Data'!A$2:E$152,3,FALSE)</f>
        <v>160</v>
      </c>
      <c r="K510" s="46">
        <f>VLOOKUP(G510,'Species Data'!A$2:E$152,4,FALSE)</f>
        <v>124</v>
      </c>
      <c r="L510" s="46">
        <f>VLOOKUP(G510,'Species Data'!A$2:E$152,5,FALSE)</f>
        <v>110</v>
      </c>
      <c r="M510" s="49">
        <f t="shared" si="0"/>
        <v>17600</v>
      </c>
      <c r="N510" s="51">
        <f t="shared" si="1"/>
        <v>0</v>
      </c>
      <c r="O510" s="51">
        <f t="shared" si="2"/>
        <v>0</v>
      </c>
      <c r="P510" s="40">
        <f t="shared" si="3"/>
        <v>1342176000</v>
      </c>
      <c r="Q510" s="107" t="s">
        <v>160</v>
      </c>
      <c r="R510" s="56">
        <f>VLOOKUP(Q510,'Basic Moves'!B$2:H$43,3,FALSE)</f>
        <v>12</v>
      </c>
      <c r="S510" s="56">
        <f>IF(OR(VLOOKUP(Q510,'Basic Moves'!B$2:C$43,2,FALSE)=H510,VLOOKUP(Q510,'Basic Moves'!B$2:C$43,2,FALSE)=I510),1,0)</f>
        <v>1</v>
      </c>
      <c r="T510" s="56">
        <f>VLOOKUP(Q510,'Basic Moves'!B$2:H$43,5,FALSE)</f>
        <v>1050</v>
      </c>
      <c r="U510" s="56">
        <f>VLOOKUP(Q510,'Basic Moves'!B$2:H$43,7,FALSE)</f>
        <v>10</v>
      </c>
      <c r="V510" s="53" t="s">
        <v>483</v>
      </c>
      <c r="W510" s="40" t="s">
        <v>328</v>
      </c>
      <c r="X510" s="56">
        <f>VLOOKUP(W510,'Charged Moves'!B$2:I$96,3,FALSE)</f>
        <v>30</v>
      </c>
      <c r="Y510" s="56">
        <f>IF(OR(VLOOKUP(W510,'Charged Moves'!B$2:C$96,2,FALSE)=H510,VLOOKUP(W510,'Charged Moves'!B$2:C$96,2,FALSE)=I510),1,0)</f>
        <v>0</v>
      </c>
      <c r="Z510" s="56">
        <f>VLOOKUP(W510,'Charged Moves'!B$2:I$96,8,FALSE)*100</f>
        <v>5</v>
      </c>
      <c r="AA510" s="56">
        <f>VLOOKUP(W510,'Charged Moves'!B$2:I$96,6,FALSE)</f>
        <v>2600</v>
      </c>
      <c r="AB510" s="56">
        <f>VLOOKUP(W510,'Charged Moves'!B$2:J$96,9,FALSE)</f>
        <v>25</v>
      </c>
      <c r="AC510" s="56" t="s">
        <v>1181</v>
      </c>
      <c r="AD510" s="56" t="s">
        <v>1619</v>
      </c>
      <c r="AE510" s="56" t="s">
        <v>1158</v>
      </c>
      <c r="AF510" t="s">
        <v>1620</v>
      </c>
      <c r="AG510" t="s">
        <v>917</v>
      </c>
    </row>
    <row r="511" spans="1:33" ht="14.25" customHeight="1" x14ac:dyDescent="0.15">
      <c r="A511" s="30">
        <v>599</v>
      </c>
      <c r="B511" s="30">
        <v>4</v>
      </c>
      <c r="C511" s="32">
        <v>0.93687451886066209</v>
      </c>
      <c r="D511" s="30">
        <v>6</v>
      </c>
      <c r="E511" s="34">
        <v>0.78123504068932503</v>
      </c>
      <c r="F511" s="41">
        <f>VLOOKUP(G511,'Species Data'!A$2:E$152,2,FALSE)</f>
        <v>99</v>
      </c>
      <c r="G511" s="41" t="s">
        <v>170</v>
      </c>
      <c r="H511" s="91" t="s">
        <v>210</v>
      </c>
      <c r="I511" s="657"/>
      <c r="J511" s="41">
        <f>VLOOKUP(G511,'Species Data'!A$2:E$152,3,FALSE)</f>
        <v>110</v>
      </c>
      <c r="K511" s="46">
        <f>VLOOKUP(G511,'Species Data'!A$2:E$152,4,FALSE)</f>
        <v>178</v>
      </c>
      <c r="L511" s="46">
        <f>VLOOKUP(G511,'Species Data'!A$2:E$152,5,FALSE)</f>
        <v>168</v>
      </c>
      <c r="M511" s="49">
        <f t="shared" si="0"/>
        <v>18480</v>
      </c>
      <c r="N511" s="51">
        <f t="shared" si="1"/>
        <v>0</v>
      </c>
      <c r="O511" s="51">
        <f t="shared" si="2"/>
        <v>0</v>
      </c>
      <c r="P511" s="40">
        <f t="shared" si="3"/>
        <v>1342091520</v>
      </c>
      <c r="Q511" s="40" t="s">
        <v>254</v>
      </c>
      <c r="R511" s="56">
        <f>VLOOKUP(Q511,'Basic Moves'!B$2:H$43,3,FALSE)</f>
        <v>6</v>
      </c>
      <c r="S511" s="56">
        <f>IF(OR(VLOOKUP(Q511,'Basic Moves'!B$2:C$43,2,FALSE)=H511,VLOOKUP(Q511,'Basic Moves'!B$2:C$43,2,FALSE)=I511),1,0)</f>
        <v>0</v>
      </c>
      <c r="T511" s="56">
        <f>VLOOKUP(Q511,'Basic Moves'!B$2:H$43,5,FALSE)</f>
        <v>550</v>
      </c>
      <c r="U511" s="56">
        <f>VLOOKUP(Q511,'Basic Moves'!B$2:H$43,7,FALSE)</f>
        <v>7</v>
      </c>
      <c r="V511" s="53" t="s">
        <v>955</v>
      </c>
      <c r="W511" s="40" t="s">
        <v>330</v>
      </c>
      <c r="X511" s="56">
        <f>VLOOKUP(W511,'Charged Moves'!B$2:I$96,3,FALSE)</f>
        <v>35</v>
      </c>
      <c r="Y511" s="56">
        <f>IF(OR(VLOOKUP(W511,'Charged Moves'!B$2:C$96,2,FALSE)=H511,VLOOKUP(W511,'Charged Moves'!B$2:C$96,2,FALSE)=I511),1,0)</f>
        <v>0</v>
      </c>
      <c r="Z511" s="56">
        <f>VLOOKUP(W511,'Charged Moves'!B$2:I$96,8,FALSE)*100</f>
        <v>5</v>
      </c>
      <c r="AA511" s="56">
        <f>VLOOKUP(W511,'Charged Moves'!B$2:I$96,6,FALSE)</f>
        <v>2100</v>
      </c>
      <c r="AB511" s="56">
        <f>VLOOKUP(W511,'Charged Moves'!B$2:J$96,9,FALSE)</f>
        <v>33</v>
      </c>
      <c r="AC511" s="56" t="s">
        <v>1694</v>
      </c>
      <c r="AD511" s="56" t="s">
        <v>1009</v>
      </c>
      <c r="AE511" s="56" t="s">
        <v>1695</v>
      </c>
      <c r="AF511" t="s">
        <v>1011</v>
      </c>
      <c r="AG511" t="s">
        <v>1347</v>
      </c>
    </row>
    <row r="512" spans="1:33" ht="14.25" customHeight="1" x14ac:dyDescent="0.15">
      <c r="A512" s="30">
        <v>61</v>
      </c>
      <c r="B512" s="30">
        <v>3</v>
      </c>
      <c r="C512" s="32">
        <v>0.86909090909090914</v>
      </c>
      <c r="D512" s="30">
        <v>5</v>
      </c>
      <c r="E512" s="34">
        <v>0.68580542264752786</v>
      </c>
      <c r="F512" s="41">
        <f>VLOOKUP(G512,'Species Data'!A$2:E$152,2,FALSE)</f>
        <v>12</v>
      </c>
      <c r="G512" s="41" t="s">
        <v>47</v>
      </c>
      <c r="H512" s="787" t="s">
        <v>241</v>
      </c>
      <c r="I512" s="104" t="s">
        <v>227</v>
      </c>
      <c r="J512" s="41">
        <f>VLOOKUP(G512,'Species Data'!A$2:E$152,3,FALSE)</f>
        <v>120</v>
      </c>
      <c r="K512" s="46">
        <f>VLOOKUP(G512,'Species Data'!A$2:E$152,4,FALSE)</f>
        <v>144</v>
      </c>
      <c r="L512" s="46">
        <f>VLOOKUP(G512,'Species Data'!A$2:E$152,5,FALSE)</f>
        <v>144</v>
      </c>
      <c r="M512" s="49">
        <f t="shared" si="0"/>
        <v>17280</v>
      </c>
      <c r="N512" s="51">
        <f t="shared" si="1"/>
        <v>0</v>
      </c>
      <c r="O512" s="51">
        <f t="shared" si="2"/>
        <v>0</v>
      </c>
      <c r="P512" s="40">
        <f t="shared" si="3"/>
        <v>1337472000</v>
      </c>
      <c r="Q512" s="40" t="s">
        <v>242</v>
      </c>
      <c r="R512" s="56">
        <f>VLOOKUP(Q512,'Basic Moves'!B$2:H$43,3,FALSE)</f>
        <v>5</v>
      </c>
      <c r="S512" s="56">
        <f>IF(OR(VLOOKUP(Q512,'Basic Moves'!B$2:C$43,2,FALSE)=H512,VLOOKUP(Q512,'Basic Moves'!B$2:C$43,2,FALSE)=I512),1,0)</f>
        <v>1</v>
      </c>
      <c r="T512" s="56">
        <f>VLOOKUP(Q512,'Basic Moves'!B$2:H$43,5,FALSE)</f>
        <v>450</v>
      </c>
      <c r="U512" s="56">
        <f>VLOOKUP(Q512,'Basic Moves'!B$2:H$43,7,FALSE)</f>
        <v>7</v>
      </c>
      <c r="V512" s="53" t="s">
        <v>427</v>
      </c>
      <c r="W512" s="40" t="s">
        <v>329</v>
      </c>
      <c r="X512" s="56">
        <f>VLOOKUP(W512,'Charged Moves'!B$2:I$96,3,FALSE)</f>
        <v>45</v>
      </c>
      <c r="Y512" s="56">
        <f>IF(OR(VLOOKUP(W512,'Charged Moves'!B$2:C$96,2,FALSE)=H512,VLOOKUP(W512,'Charged Moves'!B$2:C$96,2,FALSE)=I512),1,0)</f>
        <v>1</v>
      </c>
      <c r="Z512" s="56">
        <f>VLOOKUP(W512,'Charged Moves'!B$2:I$96,8,FALSE)*100</f>
        <v>5</v>
      </c>
      <c r="AA512" s="56">
        <f>VLOOKUP(W512,'Charged Moves'!B$2:I$96,6,FALSE)</f>
        <v>3100</v>
      </c>
      <c r="AB512" s="56">
        <f>VLOOKUP(W512,'Charged Moves'!B$2:J$96,9,FALSE)</f>
        <v>33</v>
      </c>
      <c r="AC512" s="56" t="s">
        <v>1696</v>
      </c>
      <c r="AD512" s="56" t="s">
        <v>1697</v>
      </c>
      <c r="AE512" s="56" t="s">
        <v>447</v>
      </c>
      <c r="AF512" t="s">
        <v>746</v>
      </c>
      <c r="AG512" t="s">
        <v>414</v>
      </c>
    </row>
    <row r="513" spans="1:33" ht="14.25" customHeight="1" x14ac:dyDescent="0.15">
      <c r="A513" s="30">
        <v>388</v>
      </c>
      <c r="B513" s="30">
        <v>1</v>
      </c>
      <c r="C513" s="32">
        <v>1</v>
      </c>
      <c r="D513" s="30">
        <v>6</v>
      </c>
      <c r="E513" s="34">
        <v>0.76923076923076927</v>
      </c>
      <c r="F513" s="41">
        <f>VLOOKUP(G513,'Species Data'!A$2:E$152,2,FALSE)</f>
        <v>67</v>
      </c>
      <c r="G513" s="41" t="s">
        <v>123</v>
      </c>
      <c r="H513" s="142" t="s">
        <v>247</v>
      </c>
      <c r="I513" s="788"/>
      <c r="J513" s="41">
        <f>VLOOKUP(G513,'Species Data'!A$2:E$152,3,FALSE)</f>
        <v>160</v>
      </c>
      <c r="K513" s="46">
        <f>VLOOKUP(G513,'Species Data'!A$2:E$152,4,FALSE)</f>
        <v>154</v>
      </c>
      <c r="L513" s="46">
        <f>VLOOKUP(G513,'Species Data'!A$2:E$152,5,FALSE)</f>
        <v>144</v>
      </c>
      <c r="M513" s="49">
        <f t="shared" si="0"/>
        <v>23040</v>
      </c>
      <c r="N513" s="51">
        <f t="shared" si="1"/>
        <v>0</v>
      </c>
      <c r="O513" s="51">
        <f t="shared" si="2"/>
        <v>0</v>
      </c>
      <c r="P513" s="40">
        <f t="shared" si="3"/>
        <v>1330560000</v>
      </c>
      <c r="Q513" s="40" t="s">
        <v>246</v>
      </c>
      <c r="R513" s="56">
        <f>VLOOKUP(Q513,'Basic Moves'!B$2:H$43,3,FALSE)</f>
        <v>5</v>
      </c>
      <c r="S513" s="56">
        <f>IF(OR(VLOOKUP(Q513,'Basic Moves'!B$2:C$43,2,FALSE)=H513,VLOOKUP(Q513,'Basic Moves'!B$2:C$43,2,FALSE)=I513),1,0)</f>
        <v>1</v>
      </c>
      <c r="T513" s="56">
        <f>VLOOKUP(Q513,'Basic Moves'!B$2:H$43,5,FALSE)</f>
        <v>600</v>
      </c>
      <c r="U513" s="56">
        <f>VLOOKUP(Q513,'Basic Moves'!B$2:H$43,7,FALSE)</f>
        <v>7</v>
      </c>
      <c r="V513" s="53" t="s">
        <v>579</v>
      </c>
      <c r="W513" s="40" t="s">
        <v>287</v>
      </c>
      <c r="X513" s="56">
        <f>VLOOKUP(W513,'Charged Moves'!B$2:I$96,3,FALSE)</f>
        <v>60</v>
      </c>
      <c r="Y513" s="56">
        <f>IF(OR(VLOOKUP(W513,'Charged Moves'!B$2:C$96,2,FALSE)=H513,VLOOKUP(W513,'Charged Moves'!B$2:C$96,2,FALSE)=I513),1,0)</f>
        <v>1</v>
      </c>
      <c r="Z513" s="56">
        <f>VLOOKUP(W513,'Charged Moves'!B$2:I$96,8,FALSE)*100</f>
        <v>25</v>
      </c>
      <c r="AA513" s="56">
        <f>VLOOKUP(W513,'Charged Moves'!B$2:I$96,6,FALSE)</f>
        <v>2000</v>
      </c>
      <c r="AB513" s="56">
        <f>VLOOKUP(W513,'Charged Moves'!B$2:J$96,9,FALSE)</f>
        <v>100</v>
      </c>
      <c r="AC513" s="56" t="s">
        <v>1698</v>
      </c>
      <c r="AD513" s="56" t="s">
        <v>1285</v>
      </c>
      <c r="AE513" s="56" t="s">
        <v>1699</v>
      </c>
      <c r="AF513" t="s">
        <v>1700</v>
      </c>
      <c r="AG513" t="s">
        <v>1507</v>
      </c>
    </row>
    <row r="514" spans="1:33" ht="14.25" customHeight="1" x14ac:dyDescent="0.15">
      <c r="A514" s="30">
        <v>707</v>
      </c>
      <c r="B514" s="30">
        <v>6</v>
      </c>
      <c r="C514" s="32">
        <v>0.74528552456839314</v>
      </c>
      <c r="D514" s="30">
        <v>4</v>
      </c>
      <c r="E514" s="34">
        <v>0.90246305418719208</v>
      </c>
      <c r="F514" s="41">
        <f>VLOOKUP(G514,'Species Data'!A$2:E$152,2,FALSE)</f>
        <v>117</v>
      </c>
      <c r="G514" s="41" t="s">
        <v>190</v>
      </c>
      <c r="H514" s="91" t="s">
        <v>210</v>
      </c>
      <c r="I514" s="657"/>
      <c r="J514" s="41">
        <f>VLOOKUP(G514,'Species Data'!A$2:E$152,3,FALSE)</f>
        <v>110</v>
      </c>
      <c r="K514" s="46">
        <f>VLOOKUP(G514,'Species Data'!A$2:E$152,4,FALSE)</f>
        <v>176</v>
      </c>
      <c r="L514" s="46">
        <f>VLOOKUP(G514,'Species Data'!A$2:E$152,5,FALSE)</f>
        <v>150</v>
      </c>
      <c r="M514" s="49">
        <f t="shared" si="0"/>
        <v>16500</v>
      </c>
      <c r="N514" s="51">
        <f t="shared" si="1"/>
        <v>0</v>
      </c>
      <c r="O514" s="51">
        <f t="shared" si="2"/>
        <v>0</v>
      </c>
      <c r="P514" s="40">
        <f t="shared" si="3"/>
        <v>1330032000</v>
      </c>
      <c r="Q514" s="40" t="s">
        <v>59</v>
      </c>
      <c r="R514" s="56">
        <f>VLOOKUP(Q514,'Basic Moves'!B$2:H$43,3,FALSE)</f>
        <v>6</v>
      </c>
      <c r="S514" s="56">
        <f>IF(OR(VLOOKUP(Q514,'Basic Moves'!B$2:C$43,2,FALSE)=H514,VLOOKUP(Q514,'Basic Moves'!B$2:C$43,2,FALSE)=I514),1,0)</f>
        <v>0</v>
      </c>
      <c r="T514" s="56">
        <f>VLOOKUP(Q514,'Basic Moves'!B$2:H$43,5,FALSE)</f>
        <v>500</v>
      </c>
      <c r="U514" s="56">
        <f>VLOOKUP(Q514,'Basic Moves'!B$2:H$43,7,FALSE)</f>
        <v>7</v>
      </c>
      <c r="V514" s="53" t="s">
        <v>784</v>
      </c>
      <c r="W514" s="40" t="s">
        <v>60</v>
      </c>
      <c r="X514" s="56">
        <f>VLOOKUP(W514,'Charged Moves'!B$2:I$96,3,FALSE)</f>
        <v>65</v>
      </c>
      <c r="Y514" s="56">
        <f>IF(OR(VLOOKUP(W514,'Charged Moves'!B$2:C$96,2,FALSE)=H514,VLOOKUP(W514,'Charged Moves'!B$2:C$96,2,FALSE)=I514),1,0)</f>
        <v>0</v>
      </c>
      <c r="Z514" s="56">
        <f>VLOOKUP(W514,'Charged Moves'!B$2:I$96,8,FALSE)*100</f>
        <v>5</v>
      </c>
      <c r="AA514" s="56">
        <f>VLOOKUP(W514,'Charged Moves'!B$2:I$96,6,FALSE)</f>
        <v>3600</v>
      </c>
      <c r="AB514" s="56">
        <f>VLOOKUP(W514,'Charged Moves'!B$2:J$96,9,FALSE)</f>
        <v>50</v>
      </c>
      <c r="AC514" s="56" t="s">
        <v>852</v>
      </c>
      <c r="AD514" s="56" t="s">
        <v>474</v>
      </c>
      <c r="AE514" s="56" t="s">
        <v>853</v>
      </c>
      <c r="AF514" t="s">
        <v>476</v>
      </c>
      <c r="AG514" t="s">
        <v>854</v>
      </c>
    </row>
    <row r="515" spans="1:33" ht="14.25" customHeight="1" x14ac:dyDescent="0.15">
      <c r="A515" s="30">
        <v>623</v>
      </c>
      <c r="B515" s="30">
        <v>2</v>
      </c>
      <c r="C515" s="32">
        <v>0.98230088495575218</v>
      </c>
      <c r="D515" s="30">
        <v>1</v>
      </c>
      <c r="E515" s="34">
        <v>1</v>
      </c>
      <c r="F515" s="41">
        <f>VLOOKUP(G515,'Species Data'!A$2:E$152,2,FALSE)</f>
        <v>104</v>
      </c>
      <c r="G515" s="41" t="s">
        <v>174</v>
      </c>
      <c r="H515" s="610" t="s">
        <v>255</v>
      </c>
      <c r="I515" s="791"/>
      <c r="J515" s="41">
        <f>VLOOKUP(G515,'Species Data'!A$2:E$152,3,FALSE)</f>
        <v>100</v>
      </c>
      <c r="K515" s="46">
        <f>VLOOKUP(G515,'Species Data'!A$2:E$152,4,FALSE)</f>
        <v>102</v>
      </c>
      <c r="L515" s="46">
        <f>VLOOKUP(G515,'Species Data'!A$2:E$152,5,FALSE)</f>
        <v>150</v>
      </c>
      <c r="M515" s="49">
        <f t="shared" si="0"/>
        <v>15000</v>
      </c>
      <c r="N515" s="51">
        <f t="shared" si="1"/>
        <v>0</v>
      </c>
      <c r="O515" s="51">
        <f t="shared" si="2"/>
        <v>0</v>
      </c>
      <c r="P515" s="40">
        <f t="shared" si="3"/>
        <v>1319625000</v>
      </c>
      <c r="Q515" s="40" t="s">
        <v>270</v>
      </c>
      <c r="R515" s="56">
        <f>VLOOKUP(Q515,'Basic Moves'!B$2:H$43,3,FALSE)</f>
        <v>15</v>
      </c>
      <c r="S515" s="56">
        <f>IF(OR(VLOOKUP(Q515,'Basic Moves'!B$2:C$43,2,FALSE)=H515,VLOOKUP(Q515,'Basic Moves'!B$2:C$43,2,FALSE)=I515),1,0)</f>
        <v>1</v>
      </c>
      <c r="T515" s="56">
        <f>VLOOKUP(Q515,'Basic Moves'!B$2:H$43,5,FALSE)</f>
        <v>1350</v>
      </c>
      <c r="U515" s="56">
        <f>VLOOKUP(Q515,'Basic Moves'!B$2:H$43,7,FALSE)</f>
        <v>12</v>
      </c>
      <c r="V515" s="53" t="s">
        <v>427</v>
      </c>
      <c r="W515" s="40" t="s">
        <v>286</v>
      </c>
      <c r="X515" s="56">
        <f>VLOOKUP(W515,'Charged Moves'!B$2:I$96,3,FALSE)</f>
        <v>70</v>
      </c>
      <c r="Y515" s="56">
        <f>IF(OR(VLOOKUP(W515,'Charged Moves'!B$2:C$96,2,FALSE)=H515,VLOOKUP(W515,'Charged Moves'!B$2:C$96,2,FALSE)=I515),1,0)</f>
        <v>1</v>
      </c>
      <c r="Z515" s="56">
        <f>VLOOKUP(W515,'Charged Moves'!B$2:I$96,8,FALSE)*100</f>
        <v>5</v>
      </c>
      <c r="AA515" s="56">
        <f>VLOOKUP(W515,'Charged Moves'!B$2:I$96,6,FALSE)</f>
        <v>5800</v>
      </c>
      <c r="AB515" s="56">
        <f>VLOOKUP(W515,'Charged Moves'!B$2:J$96,9,FALSE)</f>
        <v>33</v>
      </c>
      <c r="AC515" s="56" t="s">
        <v>935</v>
      </c>
      <c r="AD515" s="56" t="s">
        <v>936</v>
      </c>
      <c r="AE515" s="56" t="s">
        <v>427</v>
      </c>
      <c r="AF515" t="s">
        <v>937</v>
      </c>
      <c r="AG515" t="s">
        <v>938</v>
      </c>
    </row>
    <row r="516" spans="1:33" ht="14.25" customHeight="1" x14ac:dyDescent="0.15">
      <c r="A516" s="30">
        <v>48</v>
      </c>
      <c r="B516" s="30">
        <v>2</v>
      </c>
      <c r="C516" s="32">
        <v>0.89561752988047805</v>
      </c>
      <c r="D516" s="30">
        <v>6</v>
      </c>
      <c r="E516" s="34">
        <v>0.84401913875598089</v>
      </c>
      <c r="F516" s="41">
        <f>VLOOKUP(G516,'Species Data'!A$2:E$152,2,FALSE)</f>
        <v>8</v>
      </c>
      <c r="G516" s="41" t="s">
        <v>43</v>
      </c>
      <c r="H516" s="91" t="s">
        <v>210</v>
      </c>
      <c r="I516" s="657"/>
      <c r="J516" s="41">
        <f>VLOOKUP(G516,'Species Data'!A$2:E$152,3,FALSE)</f>
        <v>118</v>
      </c>
      <c r="K516" s="46">
        <f>VLOOKUP(G516,'Species Data'!A$2:E$152,4,FALSE)</f>
        <v>144</v>
      </c>
      <c r="L516" s="46">
        <f>VLOOKUP(G516,'Species Data'!A$2:E$152,5,FALSE)</f>
        <v>176</v>
      </c>
      <c r="M516" s="49">
        <f t="shared" si="0"/>
        <v>20768</v>
      </c>
      <c r="N516" s="51">
        <f t="shared" si="1"/>
        <v>0</v>
      </c>
      <c r="O516" s="51">
        <f t="shared" si="2"/>
        <v>0</v>
      </c>
      <c r="P516" s="40">
        <f t="shared" si="3"/>
        <v>1318851072</v>
      </c>
      <c r="Q516" s="40" t="s">
        <v>102</v>
      </c>
      <c r="R516" s="56">
        <f>VLOOKUP(Q516,'Basic Moves'!B$2:H$43,3,FALSE)</f>
        <v>6</v>
      </c>
      <c r="S516" s="56">
        <f>IF(OR(VLOOKUP(Q516,'Basic Moves'!B$2:C$43,2,FALSE)=H516,VLOOKUP(Q516,'Basic Moves'!B$2:C$43,2,FALSE)=I516),1,0)</f>
        <v>0</v>
      </c>
      <c r="T516" s="56">
        <f>VLOOKUP(Q516,'Basic Moves'!B$2:H$43,5,FALSE)</f>
        <v>500</v>
      </c>
      <c r="U516" s="56">
        <f>VLOOKUP(Q516,'Basic Moves'!B$2:H$43,7,FALSE)</f>
        <v>7</v>
      </c>
      <c r="V516" s="53" t="s">
        <v>784</v>
      </c>
      <c r="W516" s="40" t="s">
        <v>143</v>
      </c>
      <c r="X516" s="56">
        <f>VLOOKUP(W516,'Charged Moves'!B$2:I$96,3,FALSE)</f>
        <v>90</v>
      </c>
      <c r="Y516" s="56">
        <f>IF(OR(VLOOKUP(W516,'Charged Moves'!B$2:C$96,2,FALSE)=H516,VLOOKUP(W516,'Charged Moves'!B$2:C$96,2,FALSE)=I516),1,0)</f>
        <v>1</v>
      </c>
      <c r="Z516" s="56">
        <f>VLOOKUP(W516,'Charged Moves'!B$2:I$96,8,FALSE)*100</f>
        <v>5</v>
      </c>
      <c r="AA516" s="56">
        <f>VLOOKUP(W516,'Charged Moves'!B$2:I$96,6,FALSE)</f>
        <v>3800</v>
      </c>
      <c r="AB516" s="56">
        <f>VLOOKUP(W516,'Charged Moves'!B$2:J$96,9,FALSE)</f>
        <v>100</v>
      </c>
      <c r="AC516" s="56" t="s">
        <v>867</v>
      </c>
      <c r="AD516" s="56" t="s">
        <v>656</v>
      </c>
      <c r="AE516" s="56" t="s">
        <v>868</v>
      </c>
      <c r="AF516" t="s">
        <v>658</v>
      </c>
      <c r="AG516" t="s">
        <v>869</v>
      </c>
    </row>
    <row r="517" spans="1:33" ht="14.25" customHeight="1" x14ac:dyDescent="0.15">
      <c r="A517" s="30">
        <v>356</v>
      </c>
      <c r="B517" s="30">
        <v>2</v>
      </c>
      <c r="C517" s="32">
        <v>0.93699570815450639</v>
      </c>
      <c r="D517" s="30">
        <v>4</v>
      </c>
      <c r="E517" s="34">
        <v>0.56634146341463409</v>
      </c>
      <c r="F517" s="41">
        <f>VLOOKUP(G517,'Species Data'!A$2:E$152,2,FALSE)</f>
        <v>61</v>
      </c>
      <c r="G517" s="41" t="s">
        <v>116</v>
      </c>
      <c r="H517" s="91" t="s">
        <v>210</v>
      </c>
      <c r="I517" s="657"/>
      <c r="J517" s="41">
        <f>VLOOKUP(G517,'Species Data'!A$2:E$152,3,FALSE)</f>
        <v>130</v>
      </c>
      <c r="K517" s="46">
        <f>VLOOKUP(G517,'Species Data'!A$2:E$152,4,FALSE)</f>
        <v>132</v>
      </c>
      <c r="L517" s="46">
        <f>VLOOKUP(G517,'Species Data'!A$2:E$152,5,FALSE)</f>
        <v>132</v>
      </c>
      <c r="M517" s="49">
        <f t="shared" si="0"/>
        <v>17160</v>
      </c>
      <c r="N517" s="51">
        <f t="shared" si="1"/>
        <v>0</v>
      </c>
      <c r="O517" s="51">
        <f t="shared" si="2"/>
        <v>0</v>
      </c>
      <c r="P517" s="40">
        <f t="shared" si="3"/>
        <v>1314902160</v>
      </c>
      <c r="Q517" s="40" t="s">
        <v>254</v>
      </c>
      <c r="R517" s="56">
        <f>VLOOKUP(Q517,'Basic Moves'!B$2:H$43,3,FALSE)</f>
        <v>6</v>
      </c>
      <c r="S517" s="56">
        <f>IF(OR(VLOOKUP(Q517,'Basic Moves'!B$2:C$43,2,FALSE)=H517,VLOOKUP(Q517,'Basic Moves'!B$2:C$43,2,FALSE)=I517),1,0)</f>
        <v>0</v>
      </c>
      <c r="T517" s="56">
        <f>VLOOKUP(Q517,'Basic Moves'!B$2:H$43,5,FALSE)</f>
        <v>550</v>
      </c>
      <c r="U517" s="56">
        <f>VLOOKUP(Q517,'Basic Moves'!B$2:H$43,7,FALSE)</f>
        <v>7</v>
      </c>
      <c r="V517" s="53" t="s">
        <v>955</v>
      </c>
      <c r="W517" s="40" t="s">
        <v>335</v>
      </c>
      <c r="X517" s="56">
        <f>VLOOKUP(W517,'Charged Moves'!B$2:I$96,3,FALSE)</f>
        <v>55</v>
      </c>
      <c r="Y517" s="56">
        <f>IF(OR(VLOOKUP(W517,'Charged Moves'!B$2:C$96,2,FALSE)=H517,VLOOKUP(W517,'Charged Moves'!B$2:C$96,2,FALSE)=I517),1,0)</f>
        <v>1</v>
      </c>
      <c r="Z517" s="56">
        <f>VLOOKUP(W517,'Charged Moves'!B$2:I$96,8,FALSE)*100</f>
        <v>5</v>
      </c>
      <c r="AA517" s="56">
        <f>VLOOKUP(W517,'Charged Moves'!B$2:I$96,6,FALSE)</f>
        <v>4000</v>
      </c>
      <c r="AB517" s="56">
        <f>VLOOKUP(W517,'Charged Moves'!B$2:J$96,9,FALSE)</f>
        <v>33</v>
      </c>
      <c r="AC517" s="56" t="s">
        <v>1701</v>
      </c>
      <c r="AD517" s="56" t="s">
        <v>1702</v>
      </c>
      <c r="AE517" s="56" t="s">
        <v>1703</v>
      </c>
      <c r="AF517" t="s">
        <v>1704</v>
      </c>
      <c r="AG517" t="s">
        <v>1705</v>
      </c>
    </row>
    <row r="518" spans="1:33" ht="14.25" customHeight="1" x14ac:dyDescent="0.15">
      <c r="A518" s="30">
        <v>669</v>
      </c>
      <c r="B518" s="30">
        <v>1</v>
      </c>
      <c r="C518" s="32">
        <v>1</v>
      </c>
      <c r="D518" s="30">
        <v>4</v>
      </c>
      <c r="E518" s="34">
        <v>0.85833333333333328</v>
      </c>
      <c r="F518" s="41">
        <f>VLOOKUP(G518,'Species Data'!A$2:E$152,2,FALSE)</f>
        <v>111</v>
      </c>
      <c r="G518" s="41" t="s">
        <v>184</v>
      </c>
      <c r="H518" s="610" t="s">
        <v>255</v>
      </c>
      <c r="I518" s="662" t="s">
        <v>264</v>
      </c>
      <c r="J518" s="41">
        <f>VLOOKUP(G518,'Species Data'!A$2:E$152,3,FALSE)</f>
        <v>160</v>
      </c>
      <c r="K518" s="46">
        <f>VLOOKUP(G518,'Species Data'!A$2:E$152,4,FALSE)</f>
        <v>110</v>
      </c>
      <c r="L518" s="46">
        <f>VLOOKUP(G518,'Species Data'!A$2:E$152,5,FALSE)</f>
        <v>116</v>
      </c>
      <c r="M518" s="49">
        <f t="shared" si="0"/>
        <v>18560</v>
      </c>
      <c r="N518" s="51">
        <f t="shared" si="1"/>
        <v>0</v>
      </c>
      <c r="O518" s="51">
        <f t="shared" si="2"/>
        <v>0</v>
      </c>
      <c r="P518" s="40">
        <f t="shared" si="3"/>
        <v>1314280000</v>
      </c>
      <c r="Q518" s="40" t="s">
        <v>270</v>
      </c>
      <c r="R518" s="56">
        <f>VLOOKUP(Q518,'Basic Moves'!B$2:H$43,3,FALSE)</f>
        <v>15</v>
      </c>
      <c r="S518" s="56">
        <f>IF(OR(VLOOKUP(Q518,'Basic Moves'!B$2:C$43,2,FALSE)=H518,VLOOKUP(Q518,'Basic Moves'!B$2:C$43,2,FALSE)=I518),1,0)</f>
        <v>1</v>
      </c>
      <c r="T518" s="56">
        <f>VLOOKUP(Q518,'Basic Moves'!B$2:H$43,5,FALSE)</f>
        <v>1350</v>
      </c>
      <c r="U518" s="56">
        <f>VLOOKUP(Q518,'Basic Moves'!B$2:H$43,7,FALSE)</f>
        <v>12</v>
      </c>
      <c r="V518" s="53" t="s">
        <v>427</v>
      </c>
      <c r="W518" s="40" t="s">
        <v>344</v>
      </c>
      <c r="X518" s="56">
        <f>VLOOKUP(W518,'Charged Moves'!B$2:I$96,3,FALSE)</f>
        <v>25</v>
      </c>
      <c r="Y518" s="56">
        <f>IF(OR(VLOOKUP(W518,'Charged Moves'!B$2:C$96,2,FALSE)=H518,VLOOKUP(W518,'Charged Moves'!B$2:C$96,2,FALSE)=I518),1,0)</f>
        <v>0</v>
      </c>
      <c r="Z518" s="56">
        <f>VLOOKUP(W518,'Charged Moves'!B$2:I$96,8,FALSE)*100</f>
        <v>5</v>
      </c>
      <c r="AA518" s="56">
        <f>VLOOKUP(W518,'Charged Moves'!B$2:I$96,6,FALSE)</f>
        <v>2200</v>
      </c>
      <c r="AB518" s="56">
        <f>VLOOKUP(W518,'Charged Moves'!B$2:J$96,9,FALSE)</f>
        <v>25</v>
      </c>
      <c r="AC518" s="56" t="s">
        <v>1706</v>
      </c>
      <c r="AD518" s="56" t="s">
        <v>1707</v>
      </c>
      <c r="AE518" s="56" t="s">
        <v>1133</v>
      </c>
      <c r="AF518" t="s">
        <v>1708</v>
      </c>
      <c r="AG518" t="s">
        <v>1709</v>
      </c>
    </row>
    <row r="519" spans="1:33" ht="14.25" customHeight="1" x14ac:dyDescent="0.15">
      <c r="A519" s="30">
        <v>455</v>
      </c>
      <c r="B519" s="30">
        <v>3</v>
      </c>
      <c r="C519" s="32">
        <v>0.7421875</v>
      </c>
      <c r="D519" s="30">
        <v>5</v>
      </c>
      <c r="E519" s="34">
        <v>0.91836734693877553</v>
      </c>
      <c r="F519" s="41">
        <f>VLOOKUP(G519,'Species Data'!A$2:E$152,2,FALSE)</f>
        <v>77</v>
      </c>
      <c r="G519" s="41" t="s">
        <v>134</v>
      </c>
      <c r="H519" s="263" t="s">
        <v>249</v>
      </c>
      <c r="I519" s="452"/>
      <c r="J519" s="41">
        <f>VLOOKUP(G519,'Species Data'!A$2:E$152,3,FALSE)</f>
        <v>100</v>
      </c>
      <c r="K519" s="46">
        <f>VLOOKUP(G519,'Species Data'!A$2:E$152,4,FALSE)</f>
        <v>168</v>
      </c>
      <c r="L519" s="46">
        <f>VLOOKUP(G519,'Species Data'!A$2:E$152,5,FALSE)</f>
        <v>138</v>
      </c>
      <c r="M519" s="49">
        <f t="shared" si="0"/>
        <v>13800</v>
      </c>
      <c r="N519" s="51">
        <f t="shared" si="1"/>
        <v>0</v>
      </c>
      <c r="O519" s="51">
        <f t="shared" si="2"/>
        <v>0</v>
      </c>
      <c r="P519" s="40">
        <f t="shared" si="3"/>
        <v>1304100000</v>
      </c>
      <c r="Q519" s="40" t="s">
        <v>108</v>
      </c>
      <c r="R519" s="56">
        <f>VLOOKUP(Q519,'Basic Moves'!B$2:H$43,3,FALSE)</f>
        <v>10</v>
      </c>
      <c r="S519" s="56">
        <f>IF(OR(VLOOKUP(Q519,'Basic Moves'!B$2:C$43,2,FALSE)=H519,VLOOKUP(Q519,'Basic Moves'!B$2:C$43,2,FALSE)=I519),1,0)</f>
        <v>1</v>
      </c>
      <c r="T519" s="56">
        <f>VLOOKUP(Q519,'Basic Moves'!B$2:H$43,5,FALSE)</f>
        <v>1050</v>
      </c>
      <c r="U519" s="56">
        <f>VLOOKUP(Q519,'Basic Moves'!B$2:H$43,7,FALSE)</f>
        <v>10</v>
      </c>
      <c r="V519" s="53" t="s">
        <v>445</v>
      </c>
      <c r="W519" s="40" t="s">
        <v>331</v>
      </c>
      <c r="X519" s="56">
        <f>VLOOKUP(W519,'Charged Moves'!B$2:I$96,3,FALSE)</f>
        <v>25</v>
      </c>
      <c r="Y519" s="56">
        <f>IF(OR(VLOOKUP(W519,'Charged Moves'!B$2:C$96,2,FALSE)=H519,VLOOKUP(W519,'Charged Moves'!B$2:C$96,2,FALSE)=I519),1,0)</f>
        <v>1</v>
      </c>
      <c r="Z519" s="56">
        <f>VLOOKUP(W519,'Charged Moves'!B$2:I$96,8,FALSE)*100</f>
        <v>5</v>
      </c>
      <c r="AA519" s="56">
        <f>VLOOKUP(W519,'Charged Moves'!B$2:I$96,6,FALSE)</f>
        <v>3100</v>
      </c>
      <c r="AB519" s="56">
        <f>VLOOKUP(W519,'Charged Moves'!B$2:J$96,9,FALSE)</f>
        <v>20</v>
      </c>
      <c r="AC519" s="56" t="s">
        <v>1485</v>
      </c>
      <c r="AD519" s="56" t="s">
        <v>1342</v>
      </c>
      <c r="AE519" s="56" t="s">
        <v>1678</v>
      </c>
      <c r="AF519" t="s">
        <v>695</v>
      </c>
      <c r="AG519" t="s">
        <v>548</v>
      </c>
    </row>
    <row r="520" spans="1:33" ht="14.25" customHeight="1" x14ac:dyDescent="0.15">
      <c r="A520" s="30">
        <v>329</v>
      </c>
      <c r="B520" s="30">
        <v>1</v>
      </c>
      <c r="C520" s="32">
        <v>1</v>
      </c>
      <c r="D520" s="30">
        <v>6</v>
      </c>
      <c r="E520" s="34">
        <v>0.74626865671641796</v>
      </c>
      <c r="F520" s="41">
        <f>VLOOKUP(G520,'Species Data'!A$2:E$152,2,FALSE)</f>
        <v>57</v>
      </c>
      <c r="G520" s="41" t="s">
        <v>112</v>
      </c>
      <c r="H520" s="142" t="s">
        <v>247</v>
      </c>
      <c r="I520" s="788"/>
      <c r="J520" s="41">
        <f>VLOOKUP(G520,'Species Data'!A$2:E$152,3,FALSE)</f>
        <v>130</v>
      </c>
      <c r="K520" s="46">
        <f>VLOOKUP(G520,'Species Data'!A$2:E$152,4,FALSE)</f>
        <v>178</v>
      </c>
      <c r="L520" s="46">
        <f>VLOOKUP(G520,'Species Data'!A$2:E$152,5,FALSE)</f>
        <v>150</v>
      </c>
      <c r="M520" s="49">
        <f t="shared" si="0"/>
        <v>19500</v>
      </c>
      <c r="N520" s="51">
        <f t="shared" si="1"/>
        <v>0</v>
      </c>
      <c r="O520" s="51">
        <f t="shared" si="2"/>
        <v>0</v>
      </c>
      <c r="P520" s="40">
        <f t="shared" si="3"/>
        <v>1301625000</v>
      </c>
      <c r="Q520" s="40" t="s">
        <v>246</v>
      </c>
      <c r="R520" s="56">
        <f>VLOOKUP(Q520,'Basic Moves'!B$2:H$43,3,FALSE)</f>
        <v>5</v>
      </c>
      <c r="S520" s="56">
        <f>IF(OR(VLOOKUP(Q520,'Basic Moves'!B$2:C$43,2,FALSE)=H520,VLOOKUP(Q520,'Basic Moves'!B$2:C$43,2,FALSE)=I520),1,0)</f>
        <v>1</v>
      </c>
      <c r="T520" s="56">
        <f>VLOOKUP(Q520,'Basic Moves'!B$2:H$43,5,FALSE)</f>
        <v>600</v>
      </c>
      <c r="U520" s="56">
        <f>VLOOKUP(Q520,'Basic Moves'!B$2:H$43,7,FALSE)</f>
        <v>7</v>
      </c>
      <c r="V520" s="53" t="s">
        <v>579</v>
      </c>
      <c r="W520" s="40" t="s">
        <v>287</v>
      </c>
      <c r="X520" s="56">
        <f>VLOOKUP(W520,'Charged Moves'!B$2:I$96,3,FALSE)</f>
        <v>60</v>
      </c>
      <c r="Y520" s="56">
        <f>IF(OR(VLOOKUP(W520,'Charged Moves'!B$2:C$96,2,FALSE)=H520,VLOOKUP(W520,'Charged Moves'!B$2:C$96,2,FALSE)=I520),1,0)</f>
        <v>1</v>
      </c>
      <c r="Z520" s="56">
        <f>VLOOKUP(W520,'Charged Moves'!B$2:I$96,8,FALSE)*100</f>
        <v>25</v>
      </c>
      <c r="AA520" s="56">
        <f>VLOOKUP(W520,'Charged Moves'!B$2:I$96,6,FALSE)</f>
        <v>2000</v>
      </c>
      <c r="AB520" s="56">
        <f>VLOOKUP(W520,'Charged Moves'!B$2:J$96,9,FALSE)</f>
        <v>100</v>
      </c>
      <c r="AC520" s="56" t="s">
        <v>1698</v>
      </c>
      <c r="AD520" s="56" t="s">
        <v>1285</v>
      </c>
      <c r="AE520" s="56" t="s">
        <v>1699</v>
      </c>
      <c r="AF520" t="s">
        <v>1700</v>
      </c>
      <c r="AG520" t="s">
        <v>1507</v>
      </c>
    </row>
    <row r="521" spans="1:33" ht="14.25" customHeight="1" x14ac:dyDescent="0.15">
      <c r="A521" s="30">
        <v>267</v>
      </c>
      <c r="B521" s="30">
        <v>5</v>
      </c>
      <c r="C521" s="32">
        <v>0.66666666666666663</v>
      </c>
      <c r="D521" s="30">
        <v>5</v>
      </c>
      <c r="E521" s="34">
        <v>0.75</v>
      </c>
      <c r="F521" s="41">
        <f>VLOOKUP(G521,'Species Data'!A$2:E$152,2,FALSE)</f>
        <v>47</v>
      </c>
      <c r="G521" s="41" t="s">
        <v>98</v>
      </c>
      <c r="H521" s="787" t="s">
        <v>241</v>
      </c>
      <c r="I521" s="252" t="s">
        <v>253</v>
      </c>
      <c r="J521" s="41">
        <f>VLOOKUP(G521,'Species Data'!A$2:E$152,3,FALSE)</f>
        <v>120</v>
      </c>
      <c r="K521" s="46">
        <f>VLOOKUP(G521,'Species Data'!A$2:E$152,4,FALSE)</f>
        <v>162</v>
      </c>
      <c r="L521" s="46">
        <f>VLOOKUP(G521,'Species Data'!A$2:E$152,5,FALSE)</f>
        <v>170</v>
      </c>
      <c r="M521" s="49">
        <f t="shared" si="0"/>
        <v>20400</v>
      </c>
      <c r="N521" s="51">
        <f t="shared" si="1"/>
        <v>0</v>
      </c>
      <c r="O521" s="51">
        <f t="shared" si="2"/>
        <v>0</v>
      </c>
      <c r="P521" s="40">
        <f t="shared" si="3"/>
        <v>1301265000</v>
      </c>
      <c r="Q521" s="40" t="s">
        <v>240</v>
      </c>
      <c r="R521" s="56">
        <f>VLOOKUP(Q521,'Basic Moves'!B$2:H$43,3,FALSE)</f>
        <v>3</v>
      </c>
      <c r="S521" s="56">
        <f>IF(OR(VLOOKUP(Q521,'Basic Moves'!B$2:C$43,2,FALSE)=H521,VLOOKUP(Q521,'Basic Moves'!B$2:C$43,2,FALSE)=I521),1,0)</f>
        <v>1</v>
      </c>
      <c r="T521" s="56">
        <f>VLOOKUP(Q521,'Basic Moves'!B$2:H$43,5,FALSE)</f>
        <v>400</v>
      </c>
      <c r="U521" s="56">
        <f>VLOOKUP(Q521,'Basic Moves'!B$2:H$43,7,FALSE)</f>
        <v>6</v>
      </c>
      <c r="V521" s="53" t="s">
        <v>843</v>
      </c>
      <c r="W521" s="40" t="s">
        <v>330</v>
      </c>
      <c r="X521" s="56">
        <f>VLOOKUP(W521,'Charged Moves'!B$2:I$96,3,FALSE)</f>
        <v>35</v>
      </c>
      <c r="Y521" s="56">
        <f>IF(OR(VLOOKUP(W521,'Charged Moves'!B$2:C$96,2,FALSE)=H521,VLOOKUP(W521,'Charged Moves'!B$2:C$96,2,FALSE)=I521),1,0)</f>
        <v>1</v>
      </c>
      <c r="Z521" s="56">
        <f>VLOOKUP(W521,'Charged Moves'!B$2:I$96,8,FALSE)*100</f>
        <v>5</v>
      </c>
      <c r="AA521" s="56">
        <f>VLOOKUP(W521,'Charged Moves'!B$2:I$96,6,FALSE)</f>
        <v>2100</v>
      </c>
      <c r="AB521" s="56">
        <f>VLOOKUP(W521,'Charged Moves'!B$2:J$96,9,FALSE)</f>
        <v>33</v>
      </c>
      <c r="AC521" s="56" t="s">
        <v>1451</v>
      </c>
      <c r="AD521" s="56" t="s">
        <v>1452</v>
      </c>
      <c r="AE521" s="56" t="s">
        <v>1441</v>
      </c>
      <c r="AF521" t="s">
        <v>1453</v>
      </c>
      <c r="AG521" t="s">
        <v>1454</v>
      </c>
    </row>
    <row r="522" spans="1:33" ht="14.25" customHeight="1" x14ac:dyDescent="0.15">
      <c r="A522" s="30">
        <v>177</v>
      </c>
      <c r="B522" s="30">
        <v>3</v>
      </c>
      <c r="C522" s="32">
        <v>0.83946980854197351</v>
      </c>
      <c r="D522" s="30">
        <v>3</v>
      </c>
      <c r="E522" s="34">
        <v>0.78130217028380633</v>
      </c>
      <c r="F522" s="41">
        <f>VLOOKUP(G522,'Species Data'!A$2:E$152,2,FALSE)</f>
        <v>33</v>
      </c>
      <c r="G522" s="41" t="s">
        <v>79</v>
      </c>
      <c r="H522" s="362" t="s">
        <v>262</v>
      </c>
      <c r="I522" s="511"/>
      <c r="J522" s="41">
        <f>VLOOKUP(G522,'Species Data'!A$2:E$152,3,FALSE)</f>
        <v>122</v>
      </c>
      <c r="K522" s="46">
        <f>VLOOKUP(G522,'Species Data'!A$2:E$152,4,FALSE)</f>
        <v>142</v>
      </c>
      <c r="L522" s="46">
        <f>VLOOKUP(G522,'Species Data'!A$2:E$152,5,FALSE)</f>
        <v>128</v>
      </c>
      <c r="M522" s="49">
        <f t="shared" si="0"/>
        <v>15616</v>
      </c>
      <c r="N522" s="51">
        <f t="shared" si="1"/>
        <v>0</v>
      </c>
      <c r="O522" s="51">
        <f t="shared" si="2"/>
        <v>0</v>
      </c>
      <c r="P522" s="40">
        <f t="shared" si="3"/>
        <v>1297221120</v>
      </c>
      <c r="Q522" s="40" t="s">
        <v>160</v>
      </c>
      <c r="R522" s="56">
        <f>VLOOKUP(Q522,'Basic Moves'!B$2:H$43,3,FALSE)</f>
        <v>12</v>
      </c>
      <c r="S522" s="56">
        <f>IF(OR(VLOOKUP(Q522,'Basic Moves'!B$2:C$43,2,FALSE)=H522,VLOOKUP(Q522,'Basic Moves'!B$2:C$43,2,FALSE)=I522),1,0)</f>
        <v>1</v>
      </c>
      <c r="T522" s="56">
        <f>VLOOKUP(Q522,'Basic Moves'!B$2:H$43,5,FALSE)</f>
        <v>1050</v>
      </c>
      <c r="U522" s="56">
        <f>VLOOKUP(Q522,'Basic Moves'!B$2:H$43,7,FALSE)</f>
        <v>10</v>
      </c>
      <c r="V522" s="53" t="s">
        <v>483</v>
      </c>
      <c r="W522" s="40" t="s">
        <v>344</v>
      </c>
      <c r="X522" s="56">
        <f>VLOOKUP(W522,'Charged Moves'!B$2:I$96,3,FALSE)</f>
        <v>25</v>
      </c>
      <c r="Y522" s="56">
        <f>IF(OR(VLOOKUP(W522,'Charged Moves'!B$2:C$96,2,FALSE)=H522,VLOOKUP(W522,'Charged Moves'!B$2:C$96,2,FALSE)=I522),1,0)</f>
        <v>0</v>
      </c>
      <c r="Z522" s="56">
        <f>VLOOKUP(W522,'Charged Moves'!B$2:I$96,8,FALSE)*100</f>
        <v>5</v>
      </c>
      <c r="AA522" s="56">
        <f>VLOOKUP(W522,'Charged Moves'!B$2:I$96,6,FALSE)</f>
        <v>2200</v>
      </c>
      <c r="AB522" s="56">
        <f>VLOOKUP(W522,'Charged Moves'!B$2:J$96,9,FALSE)</f>
        <v>25</v>
      </c>
      <c r="AC522" s="56" t="s">
        <v>688</v>
      </c>
      <c r="AD522" s="56" t="s">
        <v>1710</v>
      </c>
      <c r="AE522" s="56" t="s">
        <v>1711</v>
      </c>
      <c r="AF522" t="s">
        <v>1712</v>
      </c>
      <c r="AG522" t="s">
        <v>1065</v>
      </c>
    </row>
    <row r="523" spans="1:33" ht="14.25" customHeight="1" x14ac:dyDescent="0.15">
      <c r="A523" s="30">
        <v>182</v>
      </c>
      <c r="B523" s="30">
        <v>1</v>
      </c>
      <c r="C523" s="32">
        <v>1</v>
      </c>
      <c r="D523" s="30">
        <v>4</v>
      </c>
      <c r="E523" s="34">
        <v>0.77963272120200333</v>
      </c>
      <c r="F523" s="41">
        <f>VLOOKUP(G523,'Species Data'!A$2:E$152,2,FALSE)</f>
        <v>33</v>
      </c>
      <c r="G523" s="41" t="s">
        <v>79</v>
      </c>
      <c r="H523" s="362" t="s">
        <v>262</v>
      </c>
      <c r="I523" s="511"/>
      <c r="J523" s="41">
        <f>VLOOKUP(G523,'Species Data'!A$2:E$152,3,FALSE)</f>
        <v>122</v>
      </c>
      <c r="K523" s="46">
        <f>VLOOKUP(G523,'Species Data'!A$2:E$152,4,FALSE)</f>
        <v>142</v>
      </c>
      <c r="L523" s="46">
        <f>VLOOKUP(G523,'Species Data'!A$2:E$152,5,FALSE)</f>
        <v>128</v>
      </c>
      <c r="M523" s="49">
        <f t="shared" si="0"/>
        <v>15616</v>
      </c>
      <c r="N523" s="51">
        <f t="shared" si="1"/>
        <v>0</v>
      </c>
      <c r="O523" s="51">
        <f t="shared" si="2"/>
        <v>0</v>
      </c>
      <c r="P523" s="40">
        <f t="shared" si="3"/>
        <v>1294449280</v>
      </c>
      <c r="Q523" s="40" t="s">
        <v>271</v>
      </c>
      <c r="R523" s="56">
        <f>VLOOKUP(Q523,'Basic Moves'!B$2:H$43,3,FALSE)</f>
        <v>6</v>
      </c>
      <c r="S523" s="56">
        <f>IF(OR(VLOOKUP(Q523,'Basic Moves'!B$2:C$43,2,FALSE)=H523,VLOOKUP(Q523,'Basic Moves'!B$2:C$43,2,FALSE)=I523),1,0)</f>
        <v>1</v>
      </c>
      <c r="T523" s="56">
        <f>VLOOKUP(Q523,'Basic Moves'!B$2:H$43,5,FALSE)</f>
        <v>575</v>
      </c>
      <c r="U523" s="56">
        <f>VLOOKUP(Q523,'Basic Moves'!B$2:H$43,7,FALSE)</f>
        <v>8</v>
      </c>
      <c r="V523" s="53" t="s">
        <v>1090</v>
      </c>
      <c r="W523" s="40" t="s">
        <v>208</v>
      </c>
      <c r="X523" s="56">
        <f>VLOOKUP(W523,'Charged Moves'!B$2:I$96,3,FALSE)</f>
        <v>55</v>
      </c>
      <c r="Y523" s="56">
        <f>IF(OR(VLOOKUP(W523,'Charged Moves'!B$2:C$96,2,FALSE)=H523,VLOOKUP(W523,'Charged Moves'!B$2:C$96,2,FALSE)=I523),1,0)</f>
        <v>1</v>
      </c>
      <c r="Z523" s="56">
        <f>VLOOKUP(W523,'Charged Moves'!B$2:I$96,8,FALSE)*100</f>
        <v>5</v>
      </c>
      <c r="AA523" s="56">
        <f>VLOOKUP(W523,'Charged Moves'!B$2:I$96,6,FALSE)</f>
        <v>2600</v>
      </c>
      <c r="AB523" s="56">
        <f>VLOOKUP(W523,'Charged Moves'!B$2:J$96,9,FALSE)</f>
        <v>50</v>
      </c>
      <c r="AC523" s="56" t="s">
        <v>1632</v>
      </c>
      <c r="AD523" s="56" t="s">
        <v>1633</v>
      </c>
      <c r="AE523" s="56" t="s">
        <v>1314</v>
      </c>
      <c r="AF523" t="s">
        <v>1634</v>
      </c>
      <c r="AG523" t="s">
        <v>1635</v>
      </c>
    </row>
    <row r="524" spans="1:33" ht="14.25" customHeight="1" x14ac:dyDescent="0.15">
      <c r="A524" s="30">
        <v>162</v>
      </c>
      <c r="B524" s="30">
        <v>3</v>
      </c>
      <c r="C524" s="32">
        <v>0.76435935198821792</v>
      </c>
      <c r="D524" s="30">
        <v>3</v>
      </c>
      <c r="E524" s="34">
        <v>0.88222698072805139</v>
      </c>
      <c r="F524" s="41">
        <f>VLOOKUP(G524,'Species Data'!A$2:E$152,2,FALSE)</f>
        <v>30</v>
      </c>
      <c r="G524" s="41" t="s">
        <v>75</v>
      </c>
      <c r="H524" s="362" t="s">
        <v>262</v>
      </c>
      <c r="I524" s="511"/>
      <c r="J524" s="41">
        <f>VLOOKUP(G524,'Species Data'!A$2:E$152,3,FALSE)</f>
        <v>140</v>
      </c>
      <c r="K524" s="46">
        <f>VLOOKUP(G524,'Species Data'!A$2:E$152,4,FALSE)</f>
        <v>132</v>
      </c>
      <c r="L524" s="46">
        <f>VLOOKUP(G524,'Species Data'!A$2:E$152,5,FALSE)</f>
        <v>136</v>
      </c>
      <c r="M524" s="49">
        <f t="shared" si="0"/>
        <v>19040</v>
      </c>
      <c r="N524" s="51">
        <f t="shared" si="1"/>
        <v>0</v>
      </c>
      <c r="O524" s="51">
        <f t="shared" si="2"/>
        <v>0</v>
      </c>
      <c r="P524" s="40">
        <f t="shared" si="3"/>
        <v>1294339200</v>
      </c>
      <c r="Q524" s="40" t="s">
        <v>271</v>
      </c>
      <c r="R524" s="56">
        <f>VLOOKUP(Q524,'Basic Moves'!B$2:H$43,3,FALSE)</f>
        <v>6</v>
      </c>
      <c r="S524" s="56">
        <f>IF(OR(VLOOKUP(Q524,'Basic Moves'!B$2:C$43,2,FALSE)=H524,VLOOKUP(Q524,'Basic Moves'!B$2:C$43,2,FALSE)=I524),1,0)</f>
        <v>1</v>
      </c>
      <c r="T524" s="56">
        <f>VLOOKUP(Q524,'Basic Moves'!B$2:H$43,5,FALSE)</f>
        <v>575</v>
      </c>
      <c r="U524" s="56">
        <f>VLOOKUP(Q524,'Basic Moves'!B$2:H$43,7,FALSE)</f>
        <v>8</v>
      </c>
      <c r="V524" s="53" t="s">
        <v>1090</v>
      </c>
      <c r="W524" s="40" t="s">
        <v>299</v>
      </c>
      <c r="X524" s="56">
        <f>VLOOKUP(W524,'Charged Moves'!B$2:I$96,3,FALSE)</f>
        <v>25</v>
      </c>
      <c r="Y524" s="56">
        <f>IF(OR(VLOOKUP(W524,'Charged Moves'!B$2:C$96,2,FALSE)=H524,VLOOKUP(W524,'Charged Moves'!B$2:C$96,2,FALSE)=I524),1,0)</f>
        <v>1</v>
      </c>
      <c r="Z524" s="56">
        <f>VLOOKUP(W524,'Charged Moves'!B$2:I$96,8,FALSE)*100</f>
        <v>5</v>
      </c>
      <c r="AA524" s="56">
        <f>VLOOKUP(W524,'Charged Moves'!B$2:I$96,6,FALSE)</f>
        <v>2400</v>
      </c>
      <c r="AB524" s="56">
        <f>VLOOKUP(W524,'Charged Moves'!B$2:J$96,9,FALSE)</f>
        <v>20</v>
      </c>
      <c r="AC524" s="56" t="s">
        <v>1032</v>
      </c>
      <c r="AD524" s="56" t="s">
        <v>1713</v>
      </c>
      <c r="AE524" s="56" t="s">
        <v>1714</v>
      </c>
      <c r="AF524" t="s">
        <v>1715</v>
      </c>
      <c r="AG524" t="s">
        <v>1716</v>
      </c>
    </row>
    <row r="525" spans="1:33" ht="14.25" customHeight="1" x14ac:dyDescent="0.15">
      <c r="A525" s="30">
        <v>124</v>
      </c>
      <c r="B525" s="30">
        <v>2</v>
      </c>
      <c r="C525" s="32">
        <v>0.97988089489779495</v>
      </c>
      <c r="D525" s="30">
        <v>5</v>
      </c>
      <c r="E525" s="34">
        <v>0.64896265560165978</v>
      </c>
      <c r="F525" s="41">
        <f>VLOOKUP(G525,'Species Data'!A$2:E$152,2,FALSE)</f>
        <v>24</v>
      </c>
      <c r="G525" s="41" t="s">
        <v>69</v>
      </c>
      <c r="H525" s="362" t="s">
        <v>262</v>
      </c>
      <c r="I525" s="511"/>
      <c r="J525" s="41">
        <f>VLOOKUP(G525,'Species Data'!A$2:E$152,3,FALSE)</f>
        <v>120</v>
      </c>
      <c r="K525" s="46">
        <f>VLOOKUP(G525,'Species Data'!A$2:E$152,4,FALSE)</f>
        <v>166</v>
      </c>
      <c r="L525" s="46">
        <f>VLOOKUP(G525,'Species Data'!A$2:E$152,5,FALSE)</f>
        <v>166</v>
      </c>
      <c r="M525" s="49">
        <f t="shared" si="0"/>
        <v>19920</v>
      </c>
      <c r="N525" s="51">
        <f t="shared" si="1"/>
        <v>0</v>
      </c>
      <c r="O525" s="51">
        <f t="shared" si="2"/>
        <v>0</v>
      </c>
      <c r="P525" s="40">
        <f t="shared" si="3"/>
        <v>1292927520</v>
      </c>
      <c r="Q525" s="40" t="s">
        <v>102</v>
      </c>
      <c r="R525" s="56">
        <f>VLOOKUP(Q525,'Basic Moves'!B$2:H$43,3,FALSE)</f>
        <v>6</v>
      </c>
      <c r="S525" s="56">
        <f>IF(OR(VLOOKUP(Q525,'Basic Moves'!B$2:C$43,2,FALSE)=H525,VLOOKUP(Q525,'Basic Moves'!B$2:C$43,2,FALSE)=I525),1,0)</f>
        <v>0</v>
      </c>
      <c r="T525" s="56">
        <f>VLOOKUP(Q525,'Basic Moves'!B$2:H$43,5,FALSE)</f>
        <v>500</v>
      </c>
      <c r="U525" s="56">
        <f>VLOOKUP(Q525,'Basic Moves'!B$2:H$43,7,FALSE)</f>
        <v>7</v>
      </c>
      <c r="V525" s="53" t="s">
        <v>784</v>
      </c>
      <c r="W525" s="40" t="s">
        <v>275</v>
      </c>
      <c r="X525" s="56">
        <f>VLOOKUP(W525,'Charged Moves'!B$2:I$96,3,FALSE)</f>
        <v>70</v>
      </c>
      <c r="Y525" s="56">
        <f>IF(OR(VLOOKUP(W525,'Charged Moves'!B$2:C$96,2,FALSE)=H525,VLOOKUP(W525,'Charged Moves'!B$2:C$96,2,FALSE)=I525),1,0)</f>
        <v>1</v>
      </c>
      <c r="Z525" s="56">
        <f>VLOOKUP(W525,'Charged Moves'!B$2:I$96,8,FALSE)*100</f>
        <v>5</v>
      </c>
      <c r="AA525" s="56">
        <f>VLOOKUP(W525,'Charged Moves'!B$2:I$96,6,FALSE)</f>
        <v>3400</v>
      </c>
      <c r="AB525" s="56">
        <f>VLOOKUP(W525,'Charged Moves'!B$2:J$96,9,FALSE)</f>
        <v>100</v>
      </c>
      <c r="AC525" s="56" t="s">
        <v>1061</v>
      </c>
      <c r="AD525" s="56" t="s">
        <v>1111</v>
      </c>
      <c r="AE525" s="56" t="s">
        <v>1112</v>
      </c>
      <c r="AF525" t="s">
        <v>1113</v>
      </c>
      <c r="AG525" t="s">
        <v>1114</v>
      </c>
    </row>
    <row r="526" spans="1:33" ht="14.25" customHeight="1" x14ac:dyDescent="0.15">
      <c r="A526" s="30">
        <v>160</v>
      </c>
      <c r="B526" s="30">
        <v>5</v>
      </c>
      <c r="C526" s="32">
        <v>0.70692194403534614</v>
      </c>
      <c r="D526" s="30">
        <v>4</v>
      </c>
      <c r="E526" s="34">
        <v>0.87708779443254814</v>
      </c>
      <c r="F526" s="41">
        <f>VLOOKUP(G526,'Species Data'!A$2:E$152,2,FALSE)</f>
        <v>30</v>
      </c>
      <c r="G526" s="41" t="s">
        <v>75</v>
      </c>
      <c r="H526" s="362" t="s">
        <v>262</v>
      </c>
      <c r="I526" s="511"/>
      <c r="J526" s="41">
        <f>VLOOKUP(G526,'Species Data'!A$2:E$152,3,FALSE)</f>
        <v>140</v>
      </c>
      <c r="K526" s="46">
        <f>VLOOKUP(G526,'Species Data'!A$2:E$152,4,FALSE)</f>
        <v>132</v>
      </c>
      <c r="L526" s="46">
        <f>VLOOKUP(G526,'Species Data'!A$2:E$152,5,FALSE)</f>
        <v>136</v>
      </c>
      <c r="M526" s="49">
        <f t="shared" si="0"/>
        <v>19040</v>
      </c>
      <c r="N526" s="51">
        <f t="shared" si="1"/>
        <v>0</v>
      </c>
      <c r="O526" s="51">
        <f t="shared" si="2"/>
        <v>0</v>
      </c>
      <c r="P526" s="40">
        <f t="shared" si="3"/>
        <v>1286799360</v>
      </c>
      <c r="Q526" s="40" t="s">
        <v>102</v>
      </c>
      <c r="R526" s="56">
        <f>VLOOKUP(Q526,'Basic Moves'!B$2:H$43,3,FALSE)</f>
        <v>6</v>
      </c>
      <c r="S526" s="56">
        <f>IF(OR(VLOOKUP(Q526,'Basic Moves'!B$2:C$43,2,FALSE)=H526,VLOOKUP(Q526,'Basic Moves'!B$2:C$43,2,FALSE)=I526),1,0)</f>
        <v>0</v>
      </c>
      <c r="T526" s="56">
        <f>VLOOKUP(Q526,'Basic Moves'!B$2:H$43,5,FALSE)</f>
        <v>500</v>
      </c>
      <c r="U526" s="56">
        <f>VLOOKUP(Q526,'Basic Moves'!B$2:H$43,7,FALSE)</f>
        <v>7</v>
      </c>
      <c r="V526" s="53" t="s">
        <v>784</v>
      </c>
      <c r="W526" s="40" t="s">
        <v>286</v>
      </c>
      <c r="X526" s="56">
        <f>VLOOKUP(W526,'Charged Moves'!B$2:I$96,3,FALSE)</f>
        <v>70</v>
      </c>
      <c r="Y526" s="56">
        <f>IF(OR(VLOOKUP(W526,'Charged Moves'!B$2:C$96,2,FALSE)=H526,VLOOKUP(W526,'Charged Moves'!B$2:C$96,2,FALSE)=I526),1,0)</f>
        <v>0</v>
      </c>
      <c r="Z526" s="56">
        <f>VLOOKUP(W526,'Charged Moves'!B$2:I$96,8,FALSE)*100</f>
        <v>5</v>
      </c>
      <c r="AA526" s="56">
        <f>VLOOKUP(W526,'Charged Moves'!B$2:I$96,6,FALSE)</f>
        <v>5800</v>
      </c>
      <c r="AB526" s="56">
        <f>VLOOKUP(W526,'Charged Moves'!B$2:J$96,9,FALSE)</f>
        <v>33</v>
      </c>
      <c r="AC526" s="56" t="s">
        <v>1717</v>
      </c>
      <c r="AD526" s="56" t="s">
        <v>1718</v>
      </c>
      <c r="AE526" s="56" t="s">
        <v>1719</v>
      </c>
      <c r="AF526" t="s">
        <v>1720</v>
      </c>
      <c r="AG526" t="s">
        <v>1721</v>
      </c>
    </row>
    <row r="527" spans="1:33" ht="14.25" customHeight="1" x14ac:dyDescent="0.15">
      <c r="A527" s="30">
        <v>337</v>
      </c>
      <c r="B527" s="30">
        <v>2</v>
      </c>
      <c r="C527" s="32">
        <v>0.94153797667822248</v>
      </c>
      <c r="D527" s="30">
        <v>1</v>
      </c>
      <c r="E527" s="34">
        <v>1</v>
      </c>
      <c r="F527" s="41">
        <f>VLOOKUP(G527,'Species Data'!A$2:E$152,2,FALSE)</f>
        <v>58</v>
      </c>
      <c r="G527" s="41" t="s">
        <v>113</v>
      </c>
      <c r="H527" s="263" t="s">
        <v>249</v>
      </c>
      <c r="I527" s="452"/>
      <c r="J527" s="41">
        <f>VLOOKUP(G527,'Species Data'!A$2:E$152,3,FALSE)</f>
        <v>110</v>
      </c>
      <c r="K527" s="46">
        <f>VLOOKUP(G527,'Species Data'!A$2:E$152,4,FALSE)</f>
        <v>156</v>
      </c>
      <c r="L527" s="46">
        <f>VLOOKUP(G527,'Species Data'!A$2:E$152,5,FALSE)</f>
        <v>110</v>
      </c>
      <c r="M527" s="49">
        <f t="shared" si="0"/>
        <v>12100</v>
      </c>
      <c r="N527" s="51">
        <f t="shared" si="1"/>
        <v>0</v>
      </c>
      <c r="O527" s="51">
        <f t="shared" si="2"/>
        <v>0</v>
      </c>
      <c r="P527" s="40">
        <f t="shared" si="3"/>
        <v>1285927500</v>
      </c>
      <c r="Q527" s="40" t="s">
        <v>108</v>
      </c>
      <c r="R527" s="56">
        <f>VLOOKUP(Q527,'Basic Moves'!B$2:H$43,3,FALSE)</f>
        <v>10</v>
      </c>
      <c r="S527" s="56">
        <f>IF(OR(VLOOKUP(Q527,'Basic Moves'!B$2:C$43,2,FALSE)=H527,VLOOKUP(Q527,'Basic Moves'!B$2:C$43,2,FALSE)=I527),1,0)</f>
        <v>1</v>
      </c>
      <c r="T527" s="56">
        <f>VLOOKUP(Q527,'Basic Moves'!B$2:H$43,5,FALSE)</f>
        <v>1050</v>
      </c>
      <c r="U527" s="56">
        <f>VLOOKUP(Q527,'Basic Moves'!B$2:H$43,7,FALSE)</f>
        <v>10</v>
      </c>
      <c r="V527" s="53" t="s">
        <v>445</v>
      </c>
      <c r="W527" s="40" t="s">
        <v>114</v>
      </c>
      <c r="X527" s="56">
        <f>VLOOKUP(W527,'Charged Moves'!B$2:I$96,3,FALSE)</f>
        <v>55</v>
      </c>
      <c r="Y527" s="56">
        <f>IF(OR(VLOOKUP(W527,'Charged Moves'!B$2:C$96,2,FALSE)=H527,VLOOKUP(W527,'Charged Moves'!B$2:C$96,2,FALSE)=I527),1,0)</f>
        <v>1</v>
      </c>
      <c r="Z527" s="56">
        <f>VLOOKUP(W527,'Charged Moves'!B$2:I$96,8,FALSE)*100</f>
        <v>5</v>
      </c>
      <c r="AA527" s="56">
        <f>VLOOKUP(W527,'Charged Moves'!B$2:I$96,6,FALSE)</f>
        <v>2900</v>
      </c>
      <c r="AB527" s="56">
        <f>VLOOKUP(W527,'Charged Moves'!B$2:J$96,9,FALSE)</f>
        <v>50</v>
      </c>
      <c r="AC527" s="56" t="s">
        <v>388</v>
      </c>
      <c r="AD527" s="56" t="s">
        <v>446</v>
      </c>
      <c r="AE527" s="56" t="s">
        <v>447</v>
      </c>
      <c r="AF527" t="s">
        <v>448</v>
      </c>
      <c r="AG527" t="s">
        <v>449</v>
      </c>
    </row>
    <row r="528" spans="1:33" ht="14.25" customHeight="1" x14ac:dyDescent="0.15">
      <c r="A528" s="30">
        <v>452</v>
      </c>
      <c r="B528" s="30">
        <v>5</v>
      </c>
      <c r="C528" s="32">
        <v>0.67500000000000004</v>
      </c>
      <c r="D528" s="30">
        <v>6</v>
      </c>
      <c r="E528" s="34">
        <v>0.90204081632653066</v>
      </c>
      <c r="F528" s="41">
        <f>VLOOKUP(G528,'Species Data'!A$2:E$152,2,FALSE)</f>
        <v>77</v>
      </c>
      <c r="G528" s="41" t="s">
        <v>134</v>
      </c>
      <c r="H528" s="263" t="s">
        <v>249</v>
      </c>
      <c r="I528" s="452"/>
      <c r="J528" s="41">
        <f>VLOOKUP(G528,'Species Data'!A$2:E$152,3,FALSE)</f>
        <v>100</v>
      </c>
      <c r="K528" s="46">
        <f>VLOOKUP(G528,'Species Data'!A$2:E$152,4,FALSE)</f>
        <v>168</v>
      </c>
      <c r="L528" s="46">
        <f>VLOOKUP(G528,'Species Data'!A$2:E$152,5,FALSE)</f>
        <v>138</v>
      </c>
      <c r="M528" s="49">
        <f t="shared" si="0"/>
        <v>13800</v>
      </c>
      <c r="N528" s="51">
        <f t="shared" si="1"/>
        <v>0</v>
      </c>
      <c r="O528" s="51">
        <f t="shared" si="2"/>
        <v>0</v>
      </c>
      <c r="P528" s="40">
        <f t="shared" si="3"/>
        <v>1280916000</v>
      </c>
      <c r="Q528" s="40" t="s">
        <v>259</v>
      </c>
      <c r="R528" s="56">
        <f>VLOOKUP(Q528,'Basic Moves'!B$2:H$43,3,FALSE)</f>
        <v>12</v>
      </c>
      <c r="S528" s="56">
        <f>IF(OR(VLOOKUP(Q528,'Basic Moves'!B$2:C$43,2,FALSE)=H528,VLOOKUP(Q528,'Basic Moves'!B$2:C$43,2,FALSE)=I528),1,0)</f>
        <v>0</v>
      </c>
      <c r="T528" s="56">
        <f>VLOOKUP(Q528,'Basic Moves'!B$2:H$43,5,FALSE)</f>
        <v>1100</v>
      </c>
      <c r="U528" s="56">
        <f>VLOOKUP(Q528,'Basic Moves'!B$2:H$43,7,FALSE)</f>
        <v>10</v>
      </c>
      <c r="V528" s="53" t="s">
        <v>855</v>
      </c>
      <c r="W528" s="40" t="s">
        <v>331</v>
      </c>
      <c r="X528" s="56">
        <f>VLOOKUP(W528,'Charged Moves'!B$2:I$96,3,FALSE)</f>
        <v>25</v>
      </c>
      <c r="Y528" s="56">
        <f>IF(OR(VLOOKUP(W528,'Charged Moves'!B$2:C$96,2,FALSE)=H528,VLOOKUP(W528,'Charged Moves'!B$2:C$96,2,FALSE)=I528),1,0)</f>
        <v>1</v>
      </c>
      <c r="Z528" s="56">
        <f>VLOOKUP(W528,'Charged Moves'!B$2:I$96,8,FALSE)*100</f>
        <v>5</v>
      </c>
      <c r="AA528" s="56">
        <f>VLOOKUP(W528,'Charged Moves'!B$2:I$96,6,FALSE)</f>
        <v>3100</v>
      </c>
      <c r="AB528" s="56">
        <f>VLOOKUP(W528,'Charged Moves'!B$2:J$96,9,FALSE)</f>
        <v>20</v>
      </c>
      <c r="AC528" s="56" t="s">
        <v>1722</v>
      </c>
      <c r="AD528" s="56" t="s">
        <v>1541</v>
      </c>
      <c r="AE528" s="56" t="s">
        <v>1602</v>
      </c>
      <c r="AF528" t="s">
        <v>1723</v>
      </c>
      <c r="AG528" t="s">
        <v>1106</v>
      </c>
    </row>
    <row r="529" spans="1:33" ht="14.25" customHeight="1" x14ac:dyDescent="0.15">
      <c r="A529" s="30">
        <v>708</v>
      </c>
      <c r="B529" s="30">
        <v>3</v>
      </c>
      <c r="C529" s="32">
        <v>0.89561752988047805</v>
      </c>
      <c r="D529" s="30">
        <v>5</v>
      </c>
      <c r="E529" s="34">
        <v>0.86896551724137927</v>
      </c>
      <c r="F529" s="41">
        <f>VLOOKUP(G529,'Species Data'!A$2:E$152,2,FALSE)</f>
        <v>117</v>
      </c>
      <c r="G529" s="41" t="s">
        <v>190</v>
      </c>
      <c r="H529" s="91" t="s">
        <v>210</v>
      </c>
      <c r="I529" s="657"/>
      <c r="J529" s="41">
        <f>VLOOKUP(G529,'Species Data'!A$2:E$152,3,FALSE)</f>
        <v>110</v>
      </c>
      <c r="K529" s="46">
        <f>VLOOKUP(G529,'Species Data'!A$2:E$152,4,FALSE)</f>
        <v>176</v>
      </c>
      <c r="L529" s="46">
        <f>VLOOKUP(G529,'Species Data'!A$2:E$152,5,FALSE)</f>
        <v>150</v>
      </c>
      <c r="M529" s="49">
        <f t="shared" si="0"/>
        <v>16500</v>
      </c>
      <c r="N529" s="51">
        <f t="shared" si="1"/>
        <v>0</v>
      </c>
      <c r="O529" s="51">
        <f t="shared" si="2"/>
        <v>0</v>
      </c>
      <c r="P529" s="40">
        <f t="shared" si="3"/>
        <v>1280664000</v>
      </c>
      <c r="Q529" s="40" t="s">
        <v>59</v>
      </c>
      <c r="R529" s="56">
        <f>VLOOKUP(Q529,'Basic Moves'!B$2:H$43,3,FALSE)</f>
        <v>6</v>
      </c>
      <c r="S529" s="56">
        <f>IF(OR(VLOOKUP(Q529,'Basic Moves'!B$2:C$43,2,FALSE)=H529,VLOOKUP(Q529,'Basic Moves'!B$2:C$43,2,FALSE)=I529),1,0)</f>
        <v>0</v>
      </c>
      <c r="T529" s="56">
        <f>VLOOKUP(Q529,'Basic Moves'!B$2:H$43,5,FALSE)</f>
        <v>500</v>
      </c>
      <c r="U529" s="56">
        <f>VLOOKUP(Q529,'Basic Moves'!B$2:H$43,7,FALSE)</f>
        <v>7</v>
      </c>
      <c r="V529" s="53" t="s">
        <v>784</v>
      </c>
      <c r="W529" s="40" t="s">
        <v>143</v>
      </c>
      <c r="X529" s="56">
        <f>VLOOKUP(W529,'Charged Moves'!B$2:I$96,3,FALSE)</f>
        <v>90</v>
      </c>
      <c r="Y529" s="56">
        <f>IF(OR(VLOOKUP(W529,'Charged Moves'!B$2:C$96,2,FALSE)=H529,VLOOKUP(W529,'Charged Moves'!B$2:C$96,2,FALSE)=I529),1,0)</f>
        <v>1</v>
      </c>
      <c r="Z529" s="56">
        <f>VLOOKUP(W529,'Charged Moves'!B$2:I$96,8,FALSE)*100</f>
        <v>5</v>
      </c>
      <c r="AA529" s="56">
        <f>VLOOKUP(W529,'Charged Moves'!B$2:I$96,6,FALSE)</f>
        <v>3800</v>
      </c>
      <c r="AB529" s="56">
        <f>VLOOKUP(W529,'Charged Moves'!B$2:J$96,9,FALSE)</f>
        <v>100</v>
      </c>
      <c r="AC529" s="56" t="s">
        <v>867</v>
      </c>
      <c r="AD529" s="56" t="s">
        <v>656</v>
      </c>
      <c r="AE529" s="56" t="s">
        <v>868</v>
      </c>
      <c r="AF529" t="s">
        <v>658</v>
      </c>
      <c r="AG529" t="s">
        <v>869</v>
      </c>
    </row>
    <row r="530" spans="1:33" ht="14.25" customHeight="1" x14ac:dyDescent="0.15">
      <c r="A530" s="30">
        <v>28</v>
      </c>
      <c r="B530" s="30">
        <v>3</v>
      </c>
      <c r="C530" s="32">
        <v>0.86479672234478411</v>
      </c>
      <c r="D530" s="30">
        <v>4</v>
      </c>
      <c r="E530" s="34">
        <v>0.72220183486238532</v>
      </c>
      <c r="F530" s="41">
        <f>VLOOKUP(G530,'Species Data'!A$2:E$152,2,FALSE)</f>
        <v>5</v>
      </c>
      <c r="G530" s="41" t="s">
        <v>38</v>
      </c>
      <c r="H530" s="263" t="s">
        <v>249</v>
      </c>
      <c r="I530" s="452"/>
      <c r="J530" s="41">
        <f>VLOOKUP(G530,'Species Data'!A$2:E$152,3,FALSE)</f>
        <v>116</v>
      </c>
      <c r="K530" s="46">
        <f>VLOOKUP(G530,'Species Data'!A$2:E$152,4,FALSE)</f>
        <v>160</v>
      </c>
      <c r="L530" s="46">
        <f>VLOOKUP(G530,'Species Data'!A$2:E$152,5,FALSE)</f>
        <v>140</v>
      </c>
      <c r="M530" s="49">
        <f t="shared" si="0"/>
        <v>16240</v>
      </c>
      <c r="N530" s="51">
        <f t="shared" si="1"/>
        <v>0</v>
      </c>
      <c r="O530" s="51">
        <f t="shared" si="2"/>
        <v>0</v>
      </c>
      <c r="P530" s="40">
        <f t="shared" si="3"/>
        <v>1278412800</v>
      </c>
      <c r="Q530" s="40" t="s">
        <v>258</v>
      </c>
      <c r="R530" s="56">
        <f>VLOOKUP(Q530,'Basic Moves'!B$2:H$43,3,FALSE)</f>
        <v>6</v>
      </c>
      <c r="S530" s="56">
        <f>IF(OR(VLOOKUP(Q530,'Basic Moves'!B$2:C$43,2,FALSE)=H530,VLOOKUP(Q530,'Basic Moves'!B$2:C$43,2,FALSE)=I530),1,0)</f>
        <v>0</v>
      </c>
      <c r="T530" s="56">
        <f>VLOOKUP(Q530,'Basic Moves'!B$2:H$43,5,FALSE)</f>
        <v>500</v>
      </c>
      <c r="U530" s="56">
        <f>VLOOKUP(Q530,'Basic Moves'!B$2:H$43,7,FALSE)</f>
        <v>7</v>
      </c>
      <c r="V530" s="53" t="s">
        <v>784</v>
      </c>
      <c r="W530" s="40" t="s">
        <v>339</v>
      </c>
      <c r="X530" s="56">
        <f>VLOOKUP(W530,'Charged Moves'!B$2:I$96,3,FALSE)</f>
        <v>40</v>
      </c>
      <c r="Y530" s="56">
        <f>IF(OR(VLOOKUP(W530,'Charged Moves'!B$2:C$96,2,FALSE)=H530,VLOOKUP(W530,'Charged Moves'!B$2:C$96,2,FALSE)=I530),1,0)</f>
        <v>1</v>
      </c>
      <c r="Z530" s="56">
        <f>VLOOKUP(W530,'Charged Moves'!B$2:I$96,8,FALSE)*100</f>
        <v>5</v>
      </c>
      <c r="AA530" s="56">
        <f>VLOOKUP(W530,'Charged Moves'!B$2:I$96,6,FALSE)</f>
        <v>2800</v>
      </c>
      <c r="AB530" s="56">
        <f>VLOOKUP(W530,'Charged Moves'!B$2:J$96,9,FALSE)</f>
        <v>33</v>
      </c>
      <c r="AC530" s="56" t="s">
        <v>1724</v>
      </c>
      <c r="AD530" s="56" t="s">
        <v>1725</v>
      </c>
      <c r="AE530" s="56" t="s">
        <v>1726</v>
      </c>
      <c r="AF530" t="s">
        <v>1727</v>
      </c>
      <c r="AG530" t="s">
        <v>1728</v>
      </c>
    </row>
    <row r="531" spans="1:33" ht="14.25" customHeight="1" x14ac:dyDescent="0.15">
      <c r="A531" s="30">
        <v>525</v>
      </c>
      <c r="B531" s="30">
        <v>9</v>
      </c>
      <c r="C531" s="32">
        <v>0.65826538176426985</v>
      </c>
      <c r="D531" s="30">
        <v>8</v>
      </c>
      <c r="E531" s="34">
        <v>0.78130217028380633</v>
      </c>
      <c r="F531" s="41">
        <f>VLOOKUP(G531,'Species Data'!A$2:E$152,2,FALSE)</f>
        <v>88</v>
      </c>
      <c r="G531" s="41" t="s">
        <v>150</v>
      </c>
      <c r="H531" s="362" t="s">
        <v>262</v>
      </c>
      <c r="I531" s="511"/>
      <c r="J531" s="41">
        <f>VLOOKUP(G531,'Species Data'!A$2:E$152,3,FALSE)</f>
        <v>160</v>
      </c>
      <c r="K531" s="46">
        <f>VLOOKUP(G531,'Species Data'!A$2:E$152,4,FALSE)</f>
        <v>124</v>
      </c>
      <c r="L531" s="46">
        <f>VLOOKUP(G531,'Species Data'!A$2:E$152,5,FALSE)</f>
        <v>110</v>
      </c>
      <c r="M531" s="49">
        <f t="shared" si="0"/>
        <v>17600</v>
      </c>
      <c r="N531" s="51">
        <f t="shared" si="1"/>
        <v>0</v>
      </c>
      <c r="O531" s="51">
        <f t="shared" si="2"/>
        <v>0</v>
      </c>
      <c r="P531" s="40">
        <f t="shared" si="3"/>
        <v>1276704000</v>
      </c>
      <c r="Q531" s="40" t="s">
        <v>270</v>
      </c>
      <c r="R531" s="56">
        <f>VLOOKUP(Q531,'Basic Moves'!B$2:H$43,3,FALSE)</f>
        <v>15</v>
      </c>
      <c r="S531" s="56">
        <f>IF(OR(VLOOKUP(Q531,'Basic Moves'!B$2:C$43,2,FALSE)=H531,VLOOKUP(Q531,'Basic Moves'!B$2:C$43,2,FALSE)=I531),1,0)</f>
        <v>0</v>
      </c>
      <c r="T531" s="56">
        <f>VLOOKUP(Q531,'Basic Moves'!B$2:H$43,5,FALSE)</f>
        <v>1350</v>
      </c>
      <c r="U531" s="56">
        <f>VLOOKUP(Q531,'Basic Moves'!B$2:H$43,7,FALSE)</f>
        <v>12</v>
      </c>
      <c r="V531" s="53" t="s">
        <v>737</v>
      </c>
      <c r="W531" s="40" t="s">
        <v>328</v>
      </c>
      <c r="X531" s="56">
        <f>VLOOKUP(W531,'Charged Moves'!B$2:I$96,3,FALSE)</f>
        <v>30</v>
      </c>
      <c r="Y531" s="56">
        <f>IF(OR(VLOOKUP(W531,'Charged Moves'!B$2:C$96,2,FALSE)=H531,VLOOKUP(W531,'Charged Moves'!B$2:C$96,2,FALSE)=I531),1,0)</f>
        <v>0</v>
      </c>
      <c r="Z531" s="56">
        <f>VLOOKUP(W531,'Charged Moves'!B$2:I$96,8,FALSE)*100</f>
        <v>5</v>
      </c>
      <c r="AA531" s="56">
        <f>VLOOKUP(W531,'Charged Moves'!B$2:I$96,6,FALSE)</f>
        <v>2600</v>
      </c>
      <c r="AB531" s="56">
        <f>VLOOKUP(W531,'Charged Moves'!B$2:J$96,9,FALSE)</f>
        <v>25</v>
      </c>
      <c r="AC531" s="56" t="s">
        <v>1070</v>
      </c>
      <c r="AD531" s="56" t="s">
        <v>1658</v>
      </c>
      <c r="AE531" s="56" t="s">
        <v>1729</v>
      </c>
      <c r="AF531" t="s">
        <v>1659</v>
      </c>
      <c r="AG531" t="s">
        <v>1065</v>
      </c>
    </row>
    <row r="532" spans="1:33" ht="14.25" customHeight="1" x14ac:dyDescent="0.15">
      <c r="A532" s="30">
        <v>239</v>
      </c>
      <c r="B532" s="30">
        <v>3</v>
      </c>
      <c r="C532" s="32">
        <v>0.92430278884462147</v>
      </c>
      <c r="D532" s="30">
        <v>1</v>
      </c>
      <c r="E532" s="34">
        <v>1</v>
      </c>
      <c r="F532" s="41">
        <f>VLOOKUP(G532,'Species Data'!A$2:E$152,2,FALSE)</f>
        <v>43</v>
      </c>
      <c r="G532" s="41" t="s">
        <v>91</v>
      </c>
      <c r="H532" s="252" t="s">
        <v>253</v>
      </c>
      <c r="I532" s="362" t="s">
        <v>262</v>
      </c>
      <c r="J532" s="41">
        <f>VLOOKUP(G532,'Species Data'!A$2:E$152,3,FALSE)</f>
        <v>90</v>
      </c>
      <c r="K532" s="46">
        <f>VLOOKUP(G532,'Species Data'!A$2:E$152,4,FALSE)</f>
        <v>134</v>
      </c>
      <c r="L532" s="46">
        <f>VLOOKUP(G532,'Species Data'!A$2:E$152,5,FALSE)</f>
        <v>130</v>
      </c>
      <c r="M532" s="49">
        <f t="shared" si="0"/>
        <v>11700</v>
      </c>
      <c r="N532" s="51">
        <f t="shared" si="1"/>
        <v>0</v>
      </c>
      <c r="O532" s="51">
        <f t="shared" si="2"/>
        <v>0</v>
      </c>
      <c r="P532" s="40">
        <f t="shared" si="3"/>
        <v>1273837500</v>
      </c>
      <c r="Q532" s="40" t="s">
        <v>137</v>
      </c>
      <c r="R532" s="56">
        <f>VLOOKUP(Q532,'Basic Moves'!B$2:H$43,3,FALSE)</f>
        <v>15</v>
      </c>
      <c r="S532" s="56">
        <f>IF(OR(VLOOKUP(Q532,'Basic Moves'!B$2:C$43,2,FALSE)=H532,VLOOKUP(Q532,'Basic Moves'!B$2:C$43,2,FALSE)=I532),1,0)</f>
        <v>1</v>
      </c>
      <c r="T532" s="56">
        <f>VLOOKUP(Q532,'Basic Moves'!B$2:H$43,5,FALSE)</f>
        <v>1450</v>
      </c>
      <c r="U532" s="56">
        <f>VLOOKUP(Q532,'Basic Moves'!B$2:H$43,7,FALSE)</f>
        <v>12</v>
      </c>
      <c r="V532" s="53" t="s">
        <v>493</v>
      </c>
      <c r="W532" s="40" t="s">
        <v>178</v>
      </c>
      <c r="X532" s="56">
        <f>VLOOKUP(W532,'Charged Moves'!B$2:I$96,3,FALSE)</f>
        <v>40</v>
      </c>
      <c r="Y532" s="56">
        <f>IF(OR(VLOOKUP(W532,'Charged Moves'!B$2:C$96,2,FALSE)=H532,VLOOKUP(W532,'Charged Moves'!B$2:C$96,2,FALSE)=I532),1,0)</f>
        <v>1</v>
      </c>
      <c r="Z532" s="56">
        <f>VLOOKUP(W532,'Charged Moves'!B$2:I$96,8,FALSE)*100</f>
        <v>5</v>
      </c>
      <c r="AA532" s="56">
        <f>VLOOKUP(W532,'Charged Moves'!B$2:I$96,6,FALSE)</f>
        <v>2400</v>
      </c>
      <c r="AB532" s="56">
        <f>VLOOKUP(W532,'Charged Moves'!B$2:J$96,9,FALSE)</f>
        <v>33</v>
      </c>
      <c r="AC532" s="56" t="s">
        <v>1207</v>
      </c>
      <c r="AD532" s="56" t="s">
        <v>1208</v>
      </c>
      <c r="AE532" s="56" t="s">
        <v>1013</v>
      </c>
      <c r="AF532" t="s">
        <v>1209</v>
      </c>
      <c r="AG532" t="s">
        <v>1210</v>
      </c>
    </row>
    <row r="533" spans="1:33" ht="14.25" customHeight="1" x14ac:dyDescent="0.15">
      <c r="A533" s="30">
        <v>125</v>
      </c>
      <c r="B533" s="30">
        <v>1</v>
      </c>
      <c r="C533" s="32">
        <v>1</v>
      </c>
      <c r="D533" s="30">
        <v>6</v>
      </c>
      <c r="E533" s="34">
        <v>0.63817427385892112</v>
      </c>
      <c r="F533" s="41">
        <f>VLOOKUP(G533,'Species Data'!A$2:E$152,2,FALSE)</f>
        <v>24</v>
      </c>
      <c r="G533" s="41" t="s">
        <v>69</v>
      </c>
      <c r="H533" s="362" t="s">
        <v>262</v>
      </c>
      <c r="I533" s="511"/>
      <c r="J533" s="41">
        <f>VLOOKUP(G533,'Species Data'!A$2:E$152,3,FALSE)</f>
        <v>120</v>
      </c>
      <c r="K533" s="46">
        <f>VLOOKUP(G533,'Species Data'!A$2:E$152,4,FALSE)</f>
        <v>166</v>
      </c>
      <c r="L533" s="46">
        <f>VLOOKUP(G533,'Species Data'!A$2:E$152,5,FALSE)</f>
        <v>166</v>
      </c>
      <c r="M533" s="49">
        <f t="shared" si="0"/>
        <v>19920</v>
      </c>
      <c r="N533" s="51">
        <f t="shared" si="1"/>
        <v>0</v>
      </c>
      <c r="O533" s="51">
        <f t="shared" si="2"/>
        <v>0</v>
      </c>
      <c r="P533" s="40">
        <f t="shared" si="3"/>
        <v>1271433840</v>
      </c>
      <c r="Q533" s="40" t="s">
        <v>102</v>
      </c>
      <c r="R533" s="56">
        <f>VLOOKUP(Q533,'Basic Moves'!B$2:H$43,3,FALSE)</f>
        <v>6</v>
      </c>
      <c r="S533" s="56">
        <f>IF(OR(VLOOKUP(Q533,'Basic Moves'!B$2:C$43,2,FALSE)=H533,VLOOKUP(Q533,'Basic Moves'!B$2:C$43,2,FALSE)=I533),1,0)</f>
        <v>0</v>
      </c>
      <c r="T533" s="56">
        <f>VLOOKUP(Q533,'Basic Moves'!B$2:H$43,5,FALSE)</f>
        <v>500</v>
      </c>
      <c r="U533" s="56">
        <f>VLOOKUP(Q533,'Basic Moves'!B$2:H$43,7,FALSE)</f>
        <v>7</v>
      </c>
      <c r="V533" s="53" t="s">
        <v>784</v>
      </c>
      <c r="W533" s="40" t="s">
        <v>326</v>
      </c>
      <c r="X533" s="56">
        <f>VLOOKUP(W533,'Charged Moves'!B$2:I$96,3,FALSE)</f>
        <v>65</v>
      </c>
      <c r="Y533" s="56">
        <f>IF(OR(VLOOKUP(W533,'Charged Moves'!B$2:C$96,2,FALSE)=H533,VLOOKUP(W533,'Charged Moves'!B$2:C$96,2,FALSE)=I533),1,0)</f>
        <v>1</v>
      </c>
      <c r="Z533" s="56">
        <f>VLOOKUP(W533,'Charged Moves'!B$2:I$96,8,FALSE)*100</f>
        <v>5</v>
      </c>
      <c r="AA533" s="56">
        <f>VLOOKUP(W533,'Charged Moves'!B$2:I$96,6,FALSE)</f>
        <v>3000</v>
      </c>
      <c r="AB533" s="56">
        <f>VLOOKUP(W533,'Charged Moves'!B$2:J$96,9,FALSE)</f>
        <v>100</v>
      </c>
      <c r="AC533" s="56" t="s">
        <v>1730</v>
      </c>
      <c r="AD533" s="56" t="s">
        <v>1323</v>
      </c>
      <c r="AE533" s="56" t="s">
        <v>1731</v>
      </c>
      <c r="AF533" t="s">
        <v>1340</v>
      </c>
      <c r="AG533" t="s">
        <v>1732</v>
      </c>
    </row>
    <row r="534" spans="1:33" ht="14.25" customHeight="1" x14ac:dyDescent="0.15">
      <c r="A534" s="30">
        <v>557</v>
      </c>
      <c r="B534" s="30">
        <v>3</v>
      </c>
      <c r="C534" s="32">
        <v>0.88049853372434017</v>
      </c>
      <c r="D534" s="30">
        <v>1</v>
      </c>
      <c r="E534" s="34">
        <v>1</v>
      </c>
      <c r="F534" s="41">
        <f>VLOOKUP(G534,'Species Data'!A$2:E$152,2,FALSE)</f>
        <v>93</v>
      </c>
      <c r="G534" s="41" t="s">
        <v>162</v>
      </c>
      <c r="H534" s="793" t="s">
        <v>252</v>
      </c>
      <c r="I534" s="362" t="s">
        <v>262</v>
      </c>
      <c r="J534" s="41">
        <f>VLOOKUP(G534,'Species Data'!A$2:E$152,3,FALSE)</f>
        <v>90</v>
      </c>
      <c r="K534" s="46">
        <f>VLOOKUP(G534,'Species Data'!A$2:E$152,4,FALSE)</f>
        <v>172</v>
      </c>
      <c r="L534" s="46">
        <f>VLOOKUP(G534,'Species Data'!A$2:E$152,5,FALSE)</f>
        <v>118</v>
      </c>
      <c r="M534" s="49">
        <f t="shared" si="0"/>
        <v>10620</v>
      </c>
      <c r="N534" s="51">
        <f t="shared" si="1"/>
        <v>0</v>
      </c>
      <c r="O534" s="51">
        <f t="shared" si="2"/>
        <v>0</v>
      </c>
      <c r="P534" s="40">
        <f t="shared" si="3"/>
        <v>1269514800</v>
      </c>
      <c r="Q534" s="40" t="s">
        <v>223</v>
      </c>
      <c r="R534" s="56">
        <f>VLOOKUP(Q534,'Basic Moves'!B$2:H$43,3,FALSE)</f>
        <v>11</v>
      </c>
      <c r="S534" s="56">
        <f>IF(OR(VLOOKUP(Q534,'Basic Moves'!B$2:C$43,2,FALSE)=H534,VLOOKUP(Q534,'Basic Moves'!B$2:C$43,2,FALSE)=I534),1,0)</f>
        <v>1</v>
      </c>
      <c r="T534" s="56">
        <f>VLOOKUP(Q534,'Basic Moves'!B$2:H$43,5,FALSE)</f>
        <v>950</v>
      </c>
      <c r="U534" s="56">
        <f>VLOOKUP(Q534,'Basic Moves'!B$2:H$43,7,FALSE)</f>
        <v>8</v>
      </c>
      <c r="V534" s="53" t="s">
        <v>452</v>
      </c>
      <c r="W534" s="40" t="s">
        <v>64</v>
      </c>
      <c r="X534" s="56">
        <f>VLOOKUP(W534,'Charged Moves'!B$2:I$96,3,FALSE)</f>
        <v>45</v>
      </c>
      <c r="Y534" s="56">
        <f>IF(OR(VLOOKUP(W534,'Charged Moves'!B$2:C$96,2,FALSE)=H534,VLOOKUP(W534,'Charged Moves'!B$2:C$96,2,FALSE)=I534),1,0)</f>
        <v>1</v>
      </c>
      <c r="Z534" s="56">
        <f>VLOOKUP(W534,'Charged Moves'!B$2:I$96,8,FALSE)*100</f>
        <v>5</v>
      </c>
      <c r="AA534" s="56">
        <f>VLOOKUP(W534,'Charged Moves'!B$2:I$96,6,FALSE)</f>
        <v>3080</v>
      </c>
      <c r="AB534" s="56">
        <f>VLOOKUP(W534,'Charged Moves'!B$2:J$96,9,FALSE)</f>
        <v>33</v>
      </c>
      <c r="AC534" s="56" t="s">
        <v>1036</v>
      </c>
      <c r="AD534" s="56" t="s">
        <v>1037</v>
      </c>
      <c r="AE534" s="56" t="s">
        <v>1038</v>
      </c>
      <c r="AF534" t="s">
        <v>1039</v>
      </c>
      <c r="AG534" t="s">
        <v>519</v>
      </c>
    </row>
    <row r="535" spans="1:33" ht="14.25" customHeight="1" x14ac:dyDescent="0.15">
      <c r="A535" s="30">
        <v>29</v>
      </c>
      <c r="B535" s="30">
        <v>5</v>
      </c>
      <c r="C535" s="32">
        <v>0.8414749448471478</v>
      </c>
      <c r="D535" s="30">
        <v>5</v>
      </c>
      <c r="E535" s="34">
        <v>0.71339449541284405</v>
      </c>
      <c r="F535" s="41">
        <f>VLOOKUP(G535,'Species Data'!A$2:E$152,2,FALSE)</f>
        <v>5</v>
      </c>
      <c r="G535" s="41" t="s">
        <v>38</v>
      </c>
      <c r="H535" s="263" t="s">
        <v>249</v>
      </c>
      <c r="I535" s="452"/>
      <c r="J535" s="41">
        <f>VLOOKUP(G535,'Species Data'!A$2:E$152,3,FALSE)</f>
        <v>116</v>
      </c>
      <c r="K535" s="46">
        <f>VLOOKUP(G535,'Species Data'!A$2:E$152,4,FALSE)</f>
        <v>160</v>
      </c>
      <c r="L535" s="46">
        <f>VLOOKUP(G535,'Species Data'!A$2:E$152,5,FALSE)</f>
        <v>140</v>
      </c>
      <c r="M535" s="49">
        <f t="shared" si="0"/>
        <v>16240</v>
      </c>
      <c r="N535" s="51">
        <f t="shared" si="1"/>
        <v>0</v>
      </c>
      <c r="O535" s="51">
        <f t="shared" si="2"/>
        <v>0</v>
      </c>
      <c r="P535" s="40">
        <f t="shared" si="3"/>
        <v>1262822400</v>
      </c>
      <c r="Q535" s="40" t="s">
        <v>258</v>
      </c>
      <c r="R535" s="56">
        <f>VLOOKUP(Q535,'Basic Moves'!B$2:H$43,3,FALSE)</f>
        <v>6</v>
      </c>
      <c r="S535" s="56">
        <f>IF(OR(VLOOKUP(Q535,'Basic Moves'!B$2:C$43,2,FALSE)=H535,VLOOKUP(Q535,'Basic Moves'!B$2:C$43,2,FALSE)=I535),1,0)</f>
        <v>0</v>
      </c>
      <c r="T535" s="56">
        <f>VLOOKUP(Q535,'Basic Moves'!B$2:H$43,5,FALSE)</f>
        <v>500</v>
      </c>
      <c r="U535" s="56">
        <f>VLOOKUP(Q535,'Basic Moves'!B$2:H$43,7,FALSE)</f>
        <v>7</v>
      </c>
      <c r="V535" s="53" t="s">
        <v>784</v>
      </c>
      <c r="W535" s="40" t="s">
        <v>332</v>
      </c>
      <c r="X535" s="56">
        <f>VLOOKUP(W535,'Charged Moves'!B$2:I$96,3,FALSE)</f>
        <v>30</v>
      </c>
      <c r="Y535" s="56">
        <f>IF(OR(VLOOKUP(W535,'Charged Moves'!B$2:C$96,2,FALSE)=H535,VLOOKUP(W535,'Charged Moves'!B$2:C$96,2,FALSE)=I535),1,0)</f>
        <v>1</v>
      </c>
      <c r="Z535" s="56">
        <f>VLOOKUP(W535,'Charged Moves'!B$2:I$96,8,FALSE)*100</f>
        <v>5</v>
      </c>
      <c r="AA535" s="56">
        <f>VLOOKUP(W535,'Charged Moves'!B$2:I$96,6,FALSE)</f>
        <v>2100</v>
      </c>
      <c r="AB535" s="56">
        <f>VLOOKUP(W535,'Charged Moves'!B$2:J$96,9,FALSE)</f>
        <v>25</v>
      </c>
      <c r="AC535" s="56" t="s">
        <v>1448</v>
      </c>
      <c r="AD535" s="56" t="s">
        <v>1733</v>
      </c>
      <c r="AE535" s="56" t="s">
        <v>810</v>
      </c>
      <c r="AF535" t="s">
        <v>1734</v>
      </c>
      <c r="AG535" t="s">
        <v>1735</v>
      </c>
    </row>
    <row r="536" spans="1:33" ht="14.25" customHeight="1" x14ac:dyDescent="0.15">
      <c r="A536" s="30">
        <v>490</v>
      </c>
      <c r="B536" s="30">
        <v>1</v>
      </c>
      <c r="C536" s="32">
        <v>1</v>
      </c>
      <c r="D536" s="30">
        <v>1</v>
      </c>
      <c r="E536" s="34">
        <v>1</v>
      </c>
      <c r="F536" s="41">
        <f>VLOOKUP(G536,'Species Data'!A$2:E$152,2,FALSE)</f>
        <v>83</v>
      </c>
      <c r="G536" s="41" t="s">
        <v>144</v>
      </c>
      <c r="H536" s="170" t="s">
        <v>257</v>
      </c>
      <c r="I536" s="104" t="s">
        <v>227</v>
      </c>
      <c r="J536" s="41">
        <f>VLOOKUP(G536,'Species Data'!A$2:E$152,3,FALSE)</f>
        <v>104</v>
      </c>
      <c r="K536" s="46">
        <f>VLOOKUP(G536,'Species Data'!A$2:E$152,4,FALSE)</f>
        <v>138</v>
      </c>
      <c r="L536" s="46">
        <f>VLOOKUP(G536,'Species Data'!A$2:E$152,5,FALSE)</f>
        <v>132</v>
      </c>
      <c r="M536" s="49">
        <f t="shared" si="0"/>
        <v>13728</v>
      </c>
      <c r="N536" s="51">
        <f t="shared" si="1"/>
        <v>0</v>
      </c>
      <c r="O536" s="51">
        <f t="shared" si="2"/>
        <v>0</v>
      </c>
      <c r="P536" s="40">
        <f t="shared" si="3"/>
        <v>1259818560</v>
      </c>
      <c r="Q536" s="40" t="s">
        <v>261</v>
      </c>
      <c r="R536" s="56">
        <f>VLOOKUP(Q536,'Basic Moves'!B$2:H$43,3,FALSE)</f>
        <v>12</v>
      </c>
      <c r="S536" s="56">
        <f>IF(OR(VLOOKUP(Q536,'Basic Moves'!B$2:C$43,2,FALSE)=H536,VLOOKUP(Q536,'Basic Moves'!B$2:C$43,2,FALSE)=I536),1,0)</f>
        <v>1</v>
      </c>
      <c r="T536" s="56">
        <f>VLOOKUP(Q536,'Basic Moves'!B$2:H$43,5,FALSE)</f>
        <v>1130</v>
      </c>
      <c r="U536" s="56">
        <f>VLOOKUP(Q536,'Basic Moves'!B$2:H$43,7,FALSE)</f>
        <v>10</v>
      </c>
      <c r="V536" s="53" t="s">
        <v>1736</v>
      </c>
      <c r="W536" s="40" t="s">
        <v>225</v>
      </c>
      <c r="X536" s="56">
        <f>VLOOKUP(W536,'Charged Moves'!B$2:I$96,3,FALSE)</f>
        <v>55</v>
      </c>
      <c r="Y536" s="56">
        <f>IF(OR(VLOOKUP(W536,'Charged Moves'!B$2:C$96,2,FALSE)=H536,VLOOKUP(W536,'Charged Moves'!B$2:C$96,2,FALSE)=I536),1,0)</f>
        <v>0</v>
      </c>
      <c r="Z536" s="56">
        <f>VLOOKUP(W536,'Charged Moves'!B$2:I$96,8,FALSE)*100</f>
        <v>25</v>
      </c>
      <c r="AA536" s="56">
        <f>VLOOKUP(W536,'Charged Moves'!B$2:I$96,6,FALSE)</f>
        <v>2800</v>
      </c>
      <c r="AB536" s="56">
        <f>VLOOKUP(W536,'Charged Moves'!B$2:J$96,9,FALSE)</f>
        <v>50</v>
      </c>
      <c r="AC536" s="56" t="s">
        <v>1737</v>
      </c>
      <c r="AD536" s="56" t="s">
        <v>634</v>
      </c>
      <c r="AE536" s="56" t="s">
        <v>1738</v>
      </c>
      <c r="AF536" t="s">
        <v>636</v>
      </c>
      <c r="AG536" t="s">
        <v>1232</v>
      </c>
    </row>
    <row r="537" spans="1:33" ht="14.25" customHeight="1" x14ac:dyDescent="0.15">
      <c r="A537" s="30">
        <v>39</v>
      </c>
      <c r="B537" s="30">
        <v>3</v>
      </c>
      <c r="C537" s="32">
        <v>0.85317460317460314</v>
      </c>
      <c r="D537" s="30">
        <v>2</v>
      </c>
      <c r="E537" s="34">
        <v>0.91719745222929938</v>
      </c>
      <c r="F537" s="41">
        <f>VLOOKUP(G537,'Species Data'!A$2:E$152,2,FALSE)</f>
        <v>7</v>
      </c>
      <c r="G537" s="41" t="s">
        <v>42</v>
      </c>
      <c r="H537" s="91" t="s">
        <v>210</v>
      </c>
      <c r="I537" s="657"/>
      <c r="J537" s="41">
        <f>VLOOKUP(G537,'Species Data'!A$2:E$152,3,FALSE)</f>
        <v>88</v>
      </c>
      <c r="K537" s="46">
        <f>VLOOKUP(G537,'Species Data'!A$2:E$152,4,FALSE)</f>
        <v>112</v>
      </c>
      <c r="L537" s="46">
        <f>VLOOKUP(G537,'Species Data'!A$2:E$152,5,FALSE)</f>
        <v>142</v>
      </c>
      <c r="M537" s="49">
        <f t="shared" si="0"/>
        <v>12496</v>
      </c>
      <c r="N537" s="51">
        <f t="shared" si="1"/>
        <v>0</v>
      </c>
      <c r="O537" s="51">
        <f t="shared" si="2"/>
        <v>0</v>
      </c>
      <c r="P537" s="40">
        <f t="shared" si="3"/>
        <v>1259596800</v>
      </c>
      <c r="Q537" s="40" t="s">
        <v>272</v>
      </c>
      <c r="R537" s="56">
        <f>VLOOKUP(Q537,'Basic Moves'!B$2:H$43,3,FALSE)</f>
        <v>25</v>
      </c>
      <c r="S537" s="56">
        <f>IF(OR(VLOOKUP(Q537,'Basic Moves'!B$2:C$43,2,FALSE)=H537,VLOOKUP(Q537,'Basic Moves'!B$2:C$43,2,FALSE)=I537),1,0)</f>
        <v>1</v>
      </c>
      <c r="T537" s="56">
        <f>VLOOKUP(Q537,'Basic Moves'!B$2:H$43,5,FALSE)</f>
        <v>2300</v>
      </c>
      <c r="U537" s="56">
        <f>VLOOKUP(Q537,'Basic Moves'!B$2:H$43,7,FALSE)</f>
        <v>25</v>
      </c>
      <c r="V537" s="53" t="s">
        <v>393</v>
      </c>
      <c r="W537" s="40" t="s">
        <v>334</v>
      </c>
      <c r="X537" s="56">
        <f>VLOOKUP(W537,'Charged Moves'!B$2:I$96,3,FALSE)</f>
        <v>35</v>
      </c>
      <c r="Y537" s="56">
        <f>IF(OR(VLOOKUP(W537,'Charged Moves'!B$2:C$96,2,FALSE)=H537,VLOOKUP(W537,'Charged Moves'!B$2:C$96,2,FALSE)=I537),1,0)</f>
        <v>1</v>
      </c>
      <c r="Z537" s="56">
        <f>VLOOKUP(W537,'Charged Moves'!B$2:I$96,8,FALSE)*100</f>
        <v>5</v>
      </c>
      <c r="AA537" s="56">
        <f>VLOOKUP(W537,'Charged Moves'!B$2:I$96,6,FALSE)</f>
        <v>3300</v>
      </c>
      <c r="AB537" s="56">
        <f>VLOOKUP(W537,'Charged Moves'!B$2:J$96,9,FALSE)</f>
        <v>25</v>
      </c>
      <c r="AC537" s="56" t="s">
        <v>875</v>
      </c>
      <c r="AD537" s="56" t="s">
        <v>1739</v>
      </c>
      <c r="AE537" s="56" t="s">
        <v>1596</v>
      </c>
      <c r="AF537" t="s">
        <v>1740</v>
      </c>
      <c r="AG537" t="s">
        <v>1518</v>
      </c>
    </row>
    <row r="538" spans="1:33" ht="14.25" customHeight="1" x14ac:dyDescent="0.15">
      <c r="A538" s="30">
        <v>673</v>
      </c>
      <c r="B538" s="30">
        <v>4</v>
      </c>
      <c r="C538" s="32">
        <v>0.78918918918918923</v>
      </c>
      <c r="D538" s="30">
        <v>5</v>
      </c>
      <c r="E538" s="34">
        <v>0.82</v>
      </c>
      <c r="F538" s="41">
        <f>VLOOKUP(G538,'Species Data'!A$2:E$152,2,FALSE)</f>
        <v>111</v>
      </c>
      <c r="G538" s="41" t="s">
        <v>184</v>
      </c>
      <c r="H538" s="610" t="s">
        <v>255</v>
      </c>
      <c r="I538" s="662" t="s">
        <v>264</v>
      </c>
      <c r="J538" s="41">
        <f>VLOOKUP(G538,'Species Data'!A$2:E$152,3,FALSE)</f>
        <v>160</v>
      </c>
      <c r="K538" s="46">
        <f>VLOOKUP(G538,'Species Data'!A$2:E$152,4,FALSE)</f>
        <v>110</v>
      </c>
      <c r="L538" s="46">
        <f>VLOOKUP(G538,'Species Data'!A$2:E$152,5,FALSE)</f>
        <v>116</v>
      </c>
      <c r="M538" s="49">
        <f t="shared" si="0"/>
        <v>18560</v>
      </c>
      <c r="N538" s="51">
        <f t="shared" si="1"/>
        <v>0</v>
      </c>
      <c r="O538" s="51">
        <f t="shared" si="2"/>
        <v>0</v>
      </c>
      <c r="P538" s="40">
        <f t="shared" si="3"/>
        <v>1255584000</v>
      </c>
      <c r="Q538" s="40" t="s">
        <v>274</v>
      </c>
      <c r="R538" s="56">
        <f>VLOOKUP(Q538,'Basic Moves'!B$2:H$43,3,FALSE)</f>
        <v>15</v>
      </c>
      <c r="S538" s="56">
        <f>IF(OR(VLOOKUP(Q538,'Basic Moves'!B$2:C$43,2,FALSE)=H538,VLOOKUP(Q538,'Basic Moves'!B$2:C$43,2,FALSE)=I538),1,0)</f>
        <v>0</v>
      </c>
      <c r="T538" s="56">
        <f>VLOOKUP(Q538,'Basic Moves'!B$2:H$43,5,FALSE)</f>
        <v>1410</v>
      </c>
      <c r="U538" s="56">
        <f>VLOOKUP(Q538,'Basic Moves'!B$2:H$43,7,FALSE)</f>
        <v>12</v>
      </c>
      <c r="V538" s="53" t="s">
        <v>778</v>
      </c>
      <c r="W538" s="40" t="s">
        <v>345</v>
      </c>
      <c r="X538" s="56">
        <f>VLOOKUP(W538,'Charged Moves'!B$2:I$96,3,FALSE)</f>
        <v>30</v>
      </c>
      <c r="Y538" s="56">
        <f>IF(OR(VLOOKUP(W538,'Charged Moves'!B$2:C$96,2,FALSE)=H538,VLOOKUP(W538,'Charged Moves'!B$2:C$96,2,FALSE)=I538),1,0)</f>
        <v>0</v>
      </c>
      <c r="Z538" s="56">
        <f>VLOOKUP(W538,'Charged Moves'!B$2:I$96,8,FALSE)*100</f>
        <v>5</v>
      </c>
      <c r="AA538" s="56">
        <f>VLOOKUP(W538,'Charged Moves'!B$2:I$96,6,FALSE)</f>
        <v>2100</v>
      </c>
      <c r="AB538" s="56">
        <f>VLOOKUP(W538,'Charged Moves'!B$2:J$96,9,FALSE)</f>
        <v>25</v>
      </c>
      <c r="AC538" s="56" t="s">
        <v>1070</v>
      </c>
      <c r="AD538" s="56" t="s">
        <v>1444</v>
      </c>
      <c r="AE538" s="56" t="s">
        <v>593</v>
      </c>
      <c r="AF538" t="s">
        <v>1446</v>
      </c>
      <c r="AG538" t="s">
        <v>917</v>
      </c>
    </row>
    <row r="539" spans="1:33" ht="14.25" customHeight="1" x14ac:dyDescent="0.15">
      <c r="A539" s="30">
        <v>71</v>
      </c>
      <c r="B539" s="30">
        <v>3</v>
      </c>
      <c r="C539" s="32">
        <v>0.87279151943462896</v>
      </c>
      <c r="D539" s="30">
        <v>4</v>
      </c>
      <c r="E539" s="34">
        <v>0.68447412353923209</v>
      </c>
      <c r="F539" s="41">
        <f>VLOOKUP(G539,'Species Data'!A$2:E$152,2,FALSE)</f>
        <v>15</v>
      </c>
      <c r="G539" s="41" t="s">
        <v>51</v>
      </c>
      <c r="H539" s="787" t="s">
        <v>241</v>
      </c>
      <c r="I539" s="362" t="s">
        <v>262</v>
      </c>
      <c r="J539" s="41">
        <f>VLOOKUP(G539,'Species Data'!A$2:E$152,3,FALSE)</f>
        <v>130</v>
      </c>
      <c r="K539" s="46">
        <f>VLOOKUP(G539,'Species Data'!A$2:E$152,4,FALSE)</f>
        <v>144</v>
      </c>
      <c r="L539" s="46">
        <f>VLOOKUP(G539,'Species Data'!A$2:E$152,5,FALSE)</f>
        <v>130</v>
      </c>
      <c r="M539" s="49">
        <f t="shared" si="0"/>
        <v>16900</v>
      </c>
      <c r="N539" s="51">
        <f t="shared" si="1"/>
        <v>0</v>
      </c>
      <c r="O539" s="51">
        <f t="shared" si="2"/>
        <v>0</v>
      </c>
      <c r="P539" s="40">
        <f t="shared" si="3"/>
        <v>1247220000</v>
      </c>
      <c r="Q539" s="40" t="s">
        <v>242</v>
      </c>
      <c r="R539" s="56">
        <f>VLOOKUP(Q539,'Basic Moves'!B$2:H$43,3,FALSE)</f>
        <v>5</v>
      </c>
      <c r="S539" s="56">
        <f>IF(OR(VLOOKUP(Q539,'Basic Moves'!B$2:C$43,2,FALSE)=H539,VLOOKUP(Q539,'Basic Moves'!B$2:C$43,2,FALSE)=I539),1,0)</f>
        <v>1</v>
      </c>
      <c r="T539" s="56">
        <f>VLOOKUP(Q539,'Basic Moves'!B$2:H$43,5,FALSE)</f>
        <v>450</v>
      </c>
      <c r="U539" s="56">
        <f>VLOOKUP(Q539,'Basic Moves'!B$2:H$43,7,FALSE)</f>
        <v>7</v>
      </c>
      <c r="V539" s="53" t="s">
        <v>427</v>
      </c>
      <c r="W539" s="40" t="s">
        <v>330</v>
      </c>
      <c r="X539" s="56">
        <f>VLOOKUP(W539,'Charged Moves'!B$2:I$96,3,FALSE)</f>
        <v>35</v>
      </c>
      <c r="Y539" s="56">
        <f>IF(OR(VLOOKUP(W539,'Charged Moves'!B$2:C$96,2,FALSE)=H539,VLOOKUP(W539,'Charged Moves'!B$2:C$96,2,FALSE)=I539),1,0)</f>
        <v>1</v>
      </c>
      <c r="Z539" s="56">
        <f>VLOOKUP(W539,'Charged Moves'!B$2:I$96,8,FALSE)*100</f>
        <v>5</v>
      </c>
      <c r="AA539" s="56">
        <f>VLOOKUP(W539,'Charged Moves'!B$2:I$96,6,FALSE)</f>
        <v>2100</v>
      </c>
      <c r="AB539" s="56">
        <f>VLOOKUP(W539,'Charged Moves'!B$2:J$96,9,FALSE)</f>
        <v>33</v>
      </c>
      <c r="AC539" s="56" t="s">
        <v>1497</v>
      </c>
      <c r="AD539" s="56" t="s">
        <v>1498</v>
      </c>
      <c r="AE539" s="56" t="s">
        <v>357</v>
      </c>
      <c r="AF539" t="s">
        <v>905</v>
      </c>
      <c r="AG539" t="s">
        <v>851</v>
      </c>
    </row>
    <row r="540" spans="1:33" ht="14.25" customHeight="1" x14ac:dyDescent="0.15">
      <c r="A540" s="30">
        <v>30</v>
      </c>
      <c r="B540" s="30">
        <v>1</v>
      </c>
      <c r="C540" s="32">
        <v>1</v>
      </c>
      <c r="D540" s="30">
        <v>6</v>
      </c>
      <c r="E540" s="34">
        <v>0.70311926605504582</v>
      </c>
      <c r="F540" s="41">
        <f>VLOOKUP(G540,'Species Data'!A$2:E$152,2,FALSE)</f>
        <v>5</v>
      </c>
      <c r="G540" s="41" t="s">
        <v>38</v>
      </c>
      <c r="H540" s="263" t="s">
        <v>249</v>
      </c>
      <c r="I540" s="452"/>
      <c r="J540" s="41">
        <f>VLOOKUP(G540,'Species Data'!A$2:E$152,3,FALSE)</f>
        <v>116</v>
      </c>
      <c r="K540" s="46">
        <f>VLOOKUP(G540,'Species Data'!A$2:E$152,4,FALSE)</f>
        <v>160</v>
      </c>
      <c r="L540" s="46">
        <f>VLOOKUP(G540,'Species Data'!A$2:E$152,5,FALSE)</f>
        <v>140</v>
      </c>
      <c r="M540" s="49">
        <f t="shared" si="0"/>
        <v>16240</v>
      </c>
      <c r="N540" s="51">
        <f t="shared" si="1"/>
        <v>0</v>
      </c>
      <c r="O540" s="51">
        <f t="shared" si="2"/>
        <v>0</v>
      </c>
      <c r="P540" s="40">
        <f t="shared" si="3"/>
        <v>1244633600</v>
      </c>
      <c r="Q540" s="40" t="s">
        <v>258</v>
      </c>
      <c r="R540" s="56">
        <f>VLOOKUP(Q540,'Basic Moves'!B$2:H$43,3,FALSE)</f>
        <v>6</v>
      </c>
      <c r="S540" s="56">
        <f>IF(OR(VLOOKUP(Q540,'Basic Moves'!B$2:C$43,2,FALSE)=H540,VLOOKUP(Q540,'Basic Moves'!B$2:C$43,2,FALSE)=I540),1,0)</f>
        <v>0</v>
      </c>
      <c r="T540" s="56">
        <f>VLOOKUP(Q540,'Basic Moves'!B$2:H$43,5,FALSE)</f>
        <v>500</v>
      </c>
      <c r="U540" s="56">
        <f>VLOOKUP(Q540,'Basic Moves'!B$2:H$43,7,FALSE)</f>
        <v>7</v>
      </c>
      <c r="V540" s="53" t="s">
        <v>784</v>
      </c>
      <c r="W540" s="40" t="s">
        <v>114</v>
      </c>
      <c r="X540" s="56">
        <f>VLOOKUP(W540,'Charged Moves'!B$2:I$96,3,FALSE)</f>
        <v>55</v>
      </c>
      <c r="Y540" s="56">
        <f>IF(OR(VLOOKUP(W540,'Charged Moves'!B$2:C$96,2,FALSE)=H540,VLOOKUP(W540,'Charged Moves'!B$2:C$96,2,FALSE)=I540),1,0)</f>
        <v>1</v>
      </c>
      <c r="Z540" s="56">
        <f>VLOOKUP(W540,'Charged Moves'!B$2:I$96,8,FALSE)*100</f>
        <v>5</v>
      </c>
      <c r="AA540" s="56">
        <f>VLOOKUP(W540,'Charged Moves'!B$2:I$96,6,FALSE)</f>
        <v>2900</v>
      </c>
      <c r="AB540" s="56">
        <f>VLOOKUP(W540,'Charged Moves'!B$2:J$96,9,FALSE)</f>
        <v>50</v>
      </c>
      <c r="AC540" s="56" t="s">
        <v>785</v>
      </c>
      <c r="AD540" s="56" t="s">
        <v>786</v>
      </c>
      <c r="AE540" s="56" t="s">
        <v>787</v>
      </c>
      <c r="AF540" t="s">
        <v>788</v>
      </c>
      <c r="AG540" t="s">
        <v>789</v>
      </c>
    </row>
    <row r="541" spans="1:33" ht="14.25" customHeight="1" x14ac:dyDescent="0.15">
      <c r="A541" s="30">
        <v>240</v>
      </c>
      <c r="B541" s="30">
        <v>1</v>
      </c>
      <c r="C541" s="32">
        <v>1</v>
      </c>
      <c r="D541" s="30">
        <v>2</v>
      </c>
      <c r="E541" s="34">
        <v>0.97692307692307689</v>
      </c>
      <c r="F541" s="41">
        <f>VLOOKUP(G541,'Species Data'!A$2:E$152,2,FALSE)</f>
        <v>43</v>
      </c>
      <c r="G541" s="41" t="s">
        <v>91</v>
      </c>
      <c r="H541" s="252" t="s">
        <v>253</v>
      </c>
      <c r="I541" s="362" t="s">
        <v>262</v>
      </c>
      <c r="J541" s="41">
        <f>VLOOKUP(G541,'Species Data'!A$2:E$152,3,FALSE)</f>
        <v>90</v>
      </c>
      <c r="K541" s="46">
        <f>VLOOKUP(G541,'Species Data'!A$2:E$152,4,FALSE)</f>
        <v>134</v>
      </c>
      <c r="L541" s="46">
        <f>VLOOKUP(G541,'Species Data'!A$2:E$152,5,FALSE)</f>
        <v>130</v>
      </c>
      <c r="M541" s="49">
        <f t="shared" si="0"/>
        <v>11700</v>
      </c>
      <c r="N541" s="51">
        <f t="shared" si="1"/>
        <v>0</v>
      </c>
      <c r="O541" s="51">
        <f t="shared" si="2"/>
        <v>0</v>
      </c>
      <c r="P541" s="40">
        <f t="shared" si="3"/>
        <v>1244441250</v>
      </c>
      <c r="Q541" s="40" t="s">
        <v>137</v>
      </c>
      <c r="R541" s="56">
        <f>VLOOKUP(Q541,'Basic Moves'!B$2:H$43,3,FALSE)</f>
        <v>15</v>
      </c>
      <c r="S541" s="56">
        <f>IF(OR(VLOOKUP(Q541,'Basic Moves'!B$2:C$43,2,FALSE)=H541,VLOOKUP(Q541,'Basic Moves'!B$2:C$43,2,FALSE)=I541),1,0)</f>
        <v>1</v>
      </c>
      <c r="T541" s="56">
        <f>VLOOKUP(Q541,'Basic Moves'!B$2:H$43,5,FALSE)</f>
        <v>1450</v>
      </c>
      <c r="U541" s="56">
        <f>VLOOKUP(Q541,'Basic Moves'!B$2:H$43,7,FALSE)</f>
        <v>12</v>
      </c>
      <c r="V541" s="53" t="s">
        <v>493</v>
      </c>
      <c r="W541" s="40" t="s">
        <v>208</v>
      </c>
      <c r="X541" s="56">
        <f>VLOOKUP(W541,'Charged Moves'!B$2:I$96,3,FALSE)</f>
        <v>55</v>
      </c>
      <c r="Y541" s="56">
        <f>IF(OR(VLOOKUP(W541,'Charged Moves'!B$2:C$96,2,FALSE)=H541,VLOOKUP(W541,'Charged Moves'!B$2:C$96,2,FALSE)=I541),1,0)</f>
        <v>1</v>
      </c>
      <c r="Z541" s="56">
        <f>VLOOKUP(W541,'Charged Moves'!B$2:I$96,8,FALSE)*100</f>
        <v>5</v>
      </c>
      <c r="AA541" s="56">
        <f>VLOOKUP(W541,'Charged Moves'!B$2:I$96,6,FALSE)</f>
        <v>2600</v>
      </c>
      <c r="AB541" s="56">
        <f>VLOOKUP(W541,'Charged Moves'!B$2:J$96,9,FALSE)</f>
        <v>50</v>
      </c>
      <c r="AC541" s="56" t="s">
        <v>511</v>
      </c>
      <c r="AD541" s="56" t="s">
        <v>512</v>
      </c>
      <c r="AE541" s="56" t="s">
        <v>513</v>
      </c>
      <c r="AF541" t="s">
        <v>514</v>
      </c>
      <c r="AG541" t="s">
        <v>454</v>
      </c>
    </row>
    <row r="542" spans="1:33" ht="14.25" customHeight="1" x14ac:dyDescent="0.15">
      <c r="A542" s="30">
        <v>635</v>
      </c>
      <c r="B542" s="30">
        <v>7</v>
      </c>
      <c r="C542" s="32">
        <v>0.80645161290322576</v>
      </c>
      <c r="D542" s="30">
        <v>5</v>
      </c>
      <c r="E542" s="34">
        <v>0.63414634146341464</v>
      </c>
      <c r="F542" s="41">
        <f>VLOOKUP(G542,'Species Data'!A$2:E$152,2,FALSE)</f>
        <v>106</v>
      </c>
      <c r="G542" s="41" t="s">
        <v>176</v>
      </c>
      <c r="H542" s="142" t="s">
        <v>247</v>
      </c>
      <c r="I542" s="788"/>
      <c r="J542" s="41">
        <f>VLOOKUP(G542,'Species Data'!A$2:E$152,3,FALSE)</f>
        <v>100</v>
      </c>
      <c r="K542" s="46">
        <f>VLOOKUP(G542,'Species Data'!A$2:E$152,4,FALSE)</f>
        <v>148</v>
      </c>
      <c r="L542" s="46">
        <f>VLOOKUP(G542,'Species Data'!A$2:E$152,5,FALSE)</f>
        <v>172</v>
      </c>
      <c r="M542" s="49">
        <f t="shared" si="0"/>
        <v>17200</v>
      </c>
      <c r="N542" s="51">
        <f t="shared" si="1"/>
        <v>0</v>
      </c>
      <c r="O542" s="51">
        <f t="shared" si="2"/>
        <v>0</v>
      </c>
      <c r="P542" s="40">
        <f t="shared" si="3"/>
        <v>1240980000</v>
      </c>
      <c r="Q542" s="40" t="s">
        <v>246</v>
      </c>
      <c r="R542" s="56">
        <f>VLOOKUP(Q542,'Basic Moves'!B$2:H$43,3,FALSE)</f>
        <v>5</v>
      </c>
      <c r="S542" s="56">
        <f>IF(OR(VLOOKUP(Q542,'Basic Moves'!B$2:C$43,2,FALSE)=H542,VLOOKUP(Q542,'Basic Moves'!B$2:C$43,2,FALSE)=I542),1,0)</f>
        <v>1</v>
      </c>
      <c r="T542" s="56">
        <f>VLOOKUP(Q542,'Basic Moves'!B$2:H$43,5,FALSE)</f>
        <v>600</v>
      </c>
      <c r="U542" s="56">
        <f>VLOOKUP(Q542,'Basic Moves'!B$2:H$43,7,FALSE)</f>
        <v>7</v>
      </c>
      <c r="V542" s="53" t="s">
        <v>579</v>
      </c>
      <c r="W542" s="40" t="s">
        <v>303</v>
      </c>
      <c r="X542" s="56">
        <f>VLOOKUP(W542,'Charged Moves'!B$2:I$96,3,FALSE)</f>
        <v>30</v>
      </c>
      <c r="Y542" s="56">
        <f>IF(OR(VLOOKUP(W542,'Charged Moves'!B$2:C$96,2,FALSE)=H542,VLOOKUP(W542,'Charged Moves'!B$2:C$96,2,FALSE)=I542),1,0)</f>
        <v>1</v>
      </c>
      <c r="Z542" s="56">
        <f>VLOOKUP(W542,'Charged Moves'!B$2:I$96,8,FALSE)*100</f>
        <v>5</v>
      </c>
      <c r="AA542" s="56">
        <f>VLOOKUP(W542,'Charged Moves'!B$2:I$96,6,FALSE)</f>
        <v>2250</v>
      </c>
      <c r="AB542" s="56">
        <f>VLOOKUP(W542,'Charged Moves'!B$2:J$96,9,FALSE)</f>
        <v>25</v>
      </c>
      <c r="AC542" s="56" t="s">
        <v>1499</v>
      </c>
      <c r="AD542" s="56" t="s">
        <v>1500</v>
      </c>
      <c r="AE542" s="56" t="s">
        <v>1501</v>
      </c>
      <c r="AF542" t="s">
        <v>1502</v>
      </c>
      <c r="AG542" t="s">
        <v>674</v>
      </c>
    </row>
    <row r="543" spans="1:33" ht="14.25" customHeight="1" x14ac:dyDescent="0.15">
      <c r="A543" s="30">
        <v>755</v>
      </c>
      <c r="B543" s="30">
        <v>6</v>
      </c>
      <c r="C543" s="32">
        <v>0.88395904436860073</v>
      </c>
      <c r="D543" s="30">
        <v>6</v>
      </c>
      <c r="E543" s="34">
        <v>0.67317073170731712</v>
      </c>
      <c r="F543" s="41">
        <f>VLOOKUP(G543,'Species Data'!A$2:E$152,2,FALSE)</f>
        <v>124</v>
      </c>
      <c r="G543" s="41" t="s">
        <v>196</v>
      </c>
      <c r="H543" s="92" t="s">
        <v>216</v>
      </c>
      <c r="I543" s="42" t="s">
        <v>56</v>
      </c>
      <c r="J543" s="41">
        <f>VLOOKUP(G543,'Species Data'!A$2:E$152,3,FALSE)</f>
        <v>130</v>
      </c>
      <c r="K543" s="46">
        <f>VLOOKUP(G543,'Species Data'!A$2:E$152,4,FALSE)</f>
        <v>172</v>
      </c>
      <c r="L543" s="46">
        <f>VLOOKUP(G543,'Species Data'!A$2:E$152,5,FALSE)</f>
        <v>134</v>
      </c>
      <c r="M543" s="49">
        <f t="shared" si="0"/>
        <v>17420</v>
      </c>
      <c r="N543" s="51">
        <f t="shared" si="1"/>
        <v>0</v>
      </c>
      <c r="O543" s="51">
        <f t="shared" si="2"/>
        <v>0</v>
      </c>
      <c r="P543" s="40">
        <f t="shared" si="3"/>
        <v>1240443360</v>
      </c>
      <c r="Q543" s="40" t="s">
        <v>156</v>
      </c>
      <c r="R543" s="56">
        <f>VLOOKUP(Q543,'Basic Moves'!B$2:H$43,3,FALSE)</f>
        <v>7</v>
      </c>
      <c r="S543" s="56">
        <f>IF(OR(VLOOKUP(Q543,'Basic Moves'!B$2:C$43,2,FALSE)=H543,VLOOKUP(Q543,'Basic Moves'!B$2:C$43,2,FALSE)=I543),1,0)</f>
        <v>0</v>
      </c>
      <c r="T543" s="56">
        <f>VLOOKUP(Q543,'Basic Moves'!B$2:H$43,5,FALSE)</f>
        <v>540</v>
      </c>
      <c r="U543" s="56">
        <f>VLOOKUP(Q543,'Basic Moves'!B$2:H$43,7,FALSE)</f>
        <v>7</v>
      </c>
      <c r="V543" s="53" t="s">
        <v>520</v>
      </c>
      <c r="W543" s="40" t="s">
        <v>321</v>
      </c>
      <c r="X543" s="56">
        <f>VLOOKUP(W543,'Charged Moves'!B$2:I$96,3,FALSE)</f>
        <v>25</v>
      </c>
      <c r="Y543" s="56">
        <f>IF(OR(VLOOKUP(W543,'Charged Moves'!B$2:C$96,2,FALSE)=H543,VLOOKUP(W543,'Charged Moves'!B$2:C$96,2,FALSE)=I543),1,0)</f>
        <v>0</v>
      </c>
      <c r="Z543" s="56">
        <f>VLOOKUP(W543,'Charged Moves'!B$2:I$96,8,FALSE)*100</f>
        <v>5</v>
      </c>
      <c r="AA543" s="56">
        <f>VLOOKUP(W543,'Charged Moves'!B$2:I$96,6,FALSE)</f>
        <v>2800</v>
      </c>
      <c r="AB543" s="56">
        <f>VLOOKUP(W543,'Charged Moves'!B$2:J$96,9,FALSE)</f>
        <v>20</v>
      </c>
      <c r="AC543" s="56" t="s">
        <v>1392</v>
      </c>
      <c r="AD543" s="56" t="s">
        <v>1741</v>
      </c>
      <c r="AE543" s="56" t="s">
        <v>1742</v>
      </c>
      <c r="AF543" t="s">
        <v>1743</v>
      </c>
      <c r="AG543" t="s">
        <v>1744</v>
      </c>
    </row>
    <row r="544" spans="1:33" ht="14.25" customHeight="1" x14ac:dyDescent="0.15">
      <c r="A544" s="30">
        <v>85</v>
      </c>
      <c r="B544" s="30">
        <v>4</v>
      </c>
      <c r="C544" s="32">
        <v>0.75187969924812026</v>
      </c>
      <c r="D544" s="30">
        <v>1</v>
      </c>
      <c r="E544" s="34">
        <v>1</v>
      </c>
      <c r="F544" s="41">
        <f>VLOOKUP(G544,'Species Data'!A$2:E$152,2,FALSE)</f>
        <v>17</v>
      </c>
      <c r="G544" s="41" t="s">
        <v>55</v>
      </c>
      <c r="H544" s="170" t="s">
        <v>257</v>
      </c>
      <c r="I544" s="104" t="s">
        <v>227</v>
      </c>
      <c r="J544" s="41">
        <f>VLOOKUP(G544,'Species Data'!A$2:E$152,3,FALSE)</f>
        <v>126</v>
      </c>
      <c r="K544" s="46">
        <f>VLOOKUP(G544,'Species Data'!A$2:E$152,4,FALSE)</f>
        <v>126</v>
      </c>
      <c r="L544" s="46">
        <f>VLOOKUP(G544,'Species Data'!A$2:E$152,5,FALSE)</f>
        <v>122</v>
      </c>
      <c r="M544" s="49">
        <f t="shared" si="0"/>
        <v>15372</v>
      </c>
      <c r="N544" s="51">
        <f t="shared" si="1"/>
        <v>0</v>
      </c>
      <c r="O544" s="51">
        <f t="shared" si="2"/>
        <v>0</v>
      </c>
      <c r="P544" s="40">
        <f t="shared" si="3"/>
        <v>1234755900</v>
      </c>
      <c r="Q544" s="40" t="s">
        <v>139</v>
      </c>
      <c r="R544" s="56">
        <f>VLOOKUP(Q544,'Basic Moves'!B$2:H$43,3,FALSE)</f>
        <v>15</v>
      </c>
      <c r="S544" s="56">
        <f>IF(OR(VLOOKUP(Q544,'Basic Moves'!B$2:C$43,2,FALSE)=H544,VLOOKUP(Q544,'Basic Moves'!B$2:C$43,2,FALSE)=I544),1,0)</f>
        <v>0</v>
      </c>
      <c r="T544" s="56">
        <f>VLOOKUP(Q544,'Basic Moves'!B$2:H$43,5,FALSE)</f>
        <v>1330</v>
      </c>
      <c r="U544" s="56">
        <f>VLOOKUP(Q544,'Basic Moves'!B$2:H$43,7,FALSE)</f>
        <v>12</v>
      </c>
      <c r="V544" s="53" t="s">
        <v>376</v>
      </c>
      <c r="W544" s="40" t="s">
        <v>295</v>
      </c>
      <c r="X544" s="56">
        <f>VLOOKUP(W544,'Charged Moves'!B$2:I$96,3,FALSE)</f>
        <v>30</v>
      </c>
      <c r="Y544" s="56">
        <f>IF(OR(VLOOKUP(W544,'Charged Moves'!B$2:C$96,2,FALSE)=H544,VLOOKUP(W544,'Charged Moves'!B$2:C$96,2,FALSE)=I544),1,0)</f>
        <v>1</v>
      </c>
      <c r="Z544" s="56">
        <f>VLOOKUP(W544,'Charged Moves'!B$2:I$96,8,FALSE)*100</f>
        <v>5</v>
      </c>
      <c r="AA544" s="56">
        <f>VLOOKUP(W544,'Charged Moves'!B$2:I$96,6,FALSE)</f>
        <v>2900</v>
      </c>
      <c r="AB544" s="56">
        <f>VLOOKUP(W544,'Charged Moves'!B$2:J$96,9,FALSE)</f>
        <v>25</v>
      </c>
      <c r="AC544" s="56" t="s">
        <v>692</v>
      </c>
      <c r="AD544" s="56" t="s">
        <v>919</v>
      </c>
      <c r="AE544" s="56" t="s">
        <v>737</v>
      </c>
      <c r="AF544" t="s">
        <v>920</v>
      </c>
      <c r="AG544" t="s">
        <v>553</v>
      </c>
    </row>
    <row r="545" spans="1:33" ht="14.25" customHeight="1" x14ac:dyDescent="0.15">
      <c r="A545" s="30">
        <v>99</v>
      </c>
      <c r="B545" s="30">
        <v>5</v>
      </c>
      <c r="C545" s="32">
        <v>0.67114093959731547</v>
      </c>
      <c r="D545" s="30">
        <v>4</v>
      </c>
      <c r="E545" s="34">
        <v>0.79379844961240309</v>
      </c>
      <c r="F545" s="41">
        <f>VLOOKUP(G545,'Species Data'!A$2:E$152,2,FALSE)</f>
        <v>20</v>
      </c>
      <c r="G545" s="41" t="s">
        <v>63</v>
      </c>
      <c r="H545" s="170" t="s">
        <v>257</v>
      </c>
      <c r="I545" s="172"/>
      <c r="J545" s="41">
        <f>VLOOKUP(G545,'Species Data'!A$2:E$152,3,FALSE)</f>
        <v>110</v>
      </c>
      <c r="K545" s="46">
        <f>VLOOKUP(G545,'Species Data'!A$2:E$152,4,FALSE)</f>
        <v>146</v>
      </c>
      <c r="L545" s="46">
        <f>VLOOKUP(G545,'Species Data'!A$2:E$152,5,FALSE)</f>
        <v>150</v>
      </c>
      <c r="M545" s="49">
        <f t="shared" si="0"/>
        <v>16500</v>
      </c>
      <c r="N545" s="51">
        <f t="shared" si="1"/>
        <v>0</v>
      </c>
      <c r="O545" s="51">
        <f t="shared" si="2"/>
        <v>0</v>
      </c>
      <c r="P545" s="40">
        <f t="shared" si="3"/>
        <v>1233408000</v>
      </c>
      <c r="Q545" s="40" t="s">
        <v>102</v>
      </c>
      <c r="R545" s="56">
        <f>VLOOKUP(Q545,'Basic Moves'!B$2:H$43,3,FALSE)</f>
        <v>6</v>
      </c>
      <c r="S545" s="56">
        <f>IF(OR(VLOOKUP(Q545,'Basic Moves'!B$2:C$43,2,FALSE)=H545,VLOOKUP(Q545,'Basic Moves'!B$2:C$43,2,FALSE)=I545),1,0)</f>
        <v>0</v>
      </c>
      <c r="T545" s="56">
        <f>VLOOKUP(Q545,'Basic Moves'!B$2:H$43,5,FALSE)</f>
        <v>500</v>
      </c>
      <c r="U545" s="56">
        <f>VLOOKUP(Q545,'Basic Moves'!B$2:H$43,7,FALSE)</f>
        <v>7</v>
      </c>
      <c r="V545" s="53" t="s">
        <v>784</v>
      </c>
      <c r="W545" s="40" t="s">
        <v>286</v>
      </c>
      <c r="X545" s="56">
        <f>VLOOKUP(W545,'Charged Moves'!B$2:I$96,3,FALSE)</f>
        <v>70</v>
      </c>
      <c r="Y545" s="56">
        <f>IF(OR(VLOOKUP(W545,'Charged Moves'!B$2:C$96,2,FALSE)=H545,VLOOKUP(W545,'Charged Moves'!B$2:C$96,2,FALSE)=I545),1,0)</f>
        <v>0</v>
      </c>
      <c r="Z545" s="56">
        <f>VLOOKUP(W545,'Charged Moves'!B$2:I$96,8,FALSE)*100</f>
        <v>5</v>
      </c>
      <c r="AA545" s="56">
        <f>VLOOKUP(W545,'Charged Moves'!B$2:I$96,6,FALSE)</f>
        <v>5800</v>
      </c>
      <c r="AB545" s="56">
        <f>VLOOKUP(W545,'Charged Moves'!B$2:J$96,9,FALSE)</f>
        <v>33</v>
      </c>
      <c r="AC545" s="56" t="s">
        <v>1717</v>
      </c>
      <c r="AD545" s="56" t="s">
        <v>1718</v>
      </c>
      <c r="AE545" s="56" t="s">
        <v>1719</v>
      </c>
      <c r="AF545" t="s">
        <v>1720</v>
      </c>
      <c r="AG545" t="s">
        <v>1721</v>
      </c>
    </row>
    <row r="546" spans="1:33" ht="14.25" customHeight="1" x14ac:dyDescent="0.15">
      <c r="A546" s="30">
        <v>559</v>
      </c>
      <c r="B546" s="30">
        <v>1</v>
      </c>
      <c r="C546" s="32">
        <v>1</v>
      </c>
      <c r="D546" s="30">
        <v>2</v>
      </c>
      <c r="E546" s="34">
        <v>0.96942446043165464</v>
      </c>
      <c r="F546" s="41">
        <f>VLOOKUP(G546,'Species Data'!A$2:E$152,2,FALSE)</f>
        <v>93</v>
      </c>
      <c r="G546" s="41" t="s">
        <v>162</v>
      </c>
      <c r="H546" s="793" t="s">
        <v>252</v>
      </c>
      <c r="I546" s="362" t="s">
        <v>262</v>
      </c>
      <c r="J546" s="41">
        <f>VLOOKUP(G546,'Species Data'!A$2:E$152,3,FALSE)</f>
        <v>90</v>
      </c>
      <c r="K546" s="46">
        <f>VLOOKUP(G546,'Species Data'!A$2:E$152,4,FALSE)</f>
        <v>172</v>
      </c>
      <c r="L546" s="46">
        <f>VLOOKUP(G546,'Species Data'!A$2:E$152,5,FALSE)</f>
        <v>118</v>
      </c>
      <c r="M546" s="49">
        <f t="shared" si="0"/>
        <v>10620</v>
      </c>
      <c r="N546" s="51">
        <f t="shared" si="1"/>
        <v>0</v>
      </c>
      <c r="O546" s="51">
        <f t="shared" si="2"/>
        <v>0</v>
      </c>
      <c r="P546" s="40">
        <f t="shared" si="3"/>
        <v>1230698700</v>
      </c>
      <c r="Q546" s="40" t="s">
        <v>223</v>
      </c>
      <c r="R546" s="56">
        <f>VLOOKUP(Q546,'Basic Moves'!B$2:H$43,3,FALSE)</f>
        <v>11</v>
      </c>
      <c r="S546" s="56">
        <f>IF(OR(VLOOKUP(Q546,'Basic Moves'!B$2:C$43,2,FALSE)=H546,VLOOKUP(Q546,'Basic Moves'!B$2:C$43,2,FALSE)=I546),1,0)</f>
        <v>1</v>
      </c>
      <c r="T546" s="56">
        <f>VLOOKUP(Q546,'Basic Moves'!B$2:H$43,5,FALSE)</f>
        <v>950</v>
      </c>
      <c r="U546" s="56">
        <f>VLOOKUP(Q546,'Basic Moves'!B$2:H$43,7,FALSE)</f>
        <v>8</v>
      </c>
      <c r="V546" s="53" t="s">
        <v>452</v>
      </c>
      <c r="W546" s="40" t="s">
        <v>208</v>
      </c>
      <c r="X546" s="56">
        <f>VLOOKUP(W546,'Charged Moves'!B$2:I$96,3,FALSE)</f>
        <v>55</v>
      </c>
      <c r="Y546" s="56">
        <f>IF(OR(VLOOKUP(W546,'Charged Moves'!B$2:C$96,2,FALSE)=H546,VLOOKUP(W546,'Charged Moves'!B$2:C$96,2,FALSE)=I546),1,0)</f>
        <v>1</v>
      </c>
      <c r="Z546" s="56">
        <f>VLOOKUP(W546,'Charged Moves'!B$2:I$96,8,FALSE)*100</f>
        <v>5</v>
      </c>
      <c r="AA546" s="56">
        <f>VLOOKUP(W546,'Charged Moves'!B$2:I$96,6,FALSE)</f>
        <v>2600</v>
      </c>
      <c r="AB546" s="56">
        <f>VLOOKUP(W546,'Charged Moves'!B$2:J$96,9,FALSE)</f>
        <v>50</v>
      </c>
      <c r="AC546" s="56" t="s">
        <v>1076</v>
      </c>
      <c r="AD546" s="56" t="s">
        <v>1077</v>
      </c>
      <c r="AE546" s="56" t="s">
        <v>1078</v>
      </c>
      <c r="AF546" t="s">
        <v>1079</v>
      </c>
      <c r="AG546" t="s">
        <v>1080</v>
      </c>
    </row>
    <row r="547" spans="1:33" ht="14.25" customHeight="1" x14ac:dyDescent="0.15">
      <c r="A547" s="30">
        <v>101</v>
      </c>
      <c r="B547" s="30">
        <v>1</v>
      </c>
      <c r="C547" s="32">
        <v>1</v>
      </c>
      <c r="D547" s="30">
        <v>5</v>
      </c>
      <c r="E547" s="34">
        <v>0.79069767441860461</v>
      </c>
      <c r="F547" s="41">
        <f>VLOOKUP(G547,'Species Data'!A$2:E$152,2,FALSE)</f>
        <v>20</v>
      </c>
      <c r="G547" s="41" t="s">
        <v>63</v>
      </c>
      <c r="H547" s="170" t="s">
        <v>257</v>
      </c>
      <c r="I547" s="172"/>
      <c r="J547" s="41">
        <f>VLOOKUP(G547,'Species Data'!A$2:E$152,3,FALSE)</f>
        <v>110</v>
      </c>
      <c r="K547" s="46">
        <f>VLOOKUP(G547,'Species Data'!A$2:E$152,4,FALSE)</f>
        <v>146</v>
      </c>
      <c r="L547" s="46">
        <f>VLOOKUP(G547,'Species Data'!A$2:E$152,5,FALSE)</f>
        <v>150</v>
      </c>
      <c r="M547" s="49">
        <f t="shared" si="0"/>
        <v>16500</v>
      </c>
      <c r="N547" s="51">
        <f t="shared" si="1"/>
        <v>0</v>
      </c>
      <c r="O547" s="51">
        <f t="shared" si="2"/>
        <v>0</v>
      </c>
      <c r="P547" s="40">
        <f t="shared" si="3"/>
        <v>1228590000</v>
      </c>
      <c r="Q547" s="40" t="s">
        <v>102</v>
      </c>
      <c r="R547" s="56">
        <f>VLOOKUP(Q547,'Basic Moves'!B$2:H$43,3,FALSE)</f>
        <v>6</v>
      </c>
      <c r="S547" s="56">
        <f>IF(OR(VLOOKUP(Q547,'Basic Moves'!B$2:C$43,2,FALSE)=H547,VLOOKUP(Q547,'Basic Moves'!B$2:C$43,2,FALSE)=I547),1,0)</f>
        <v>0</v>
      </c>
      <c r="T547" s="56">
        <f>VLOOKUP(Q547,'Basic Moves'!B$2:H$43,5,FALSE)</f>
        <v>500</v>
      </c>
      <c r="U547" s="56">
        <f>VLOOKUP(Q547,'Basic Moves'!B$2:H$43,7,FALSE)</f>
        <v>7</v>
      </c>
      <c r="V547" s="53" t="s">
        <v>784</v>
      </c>
      <c r="W547" s="40" t="s">
        <v>54</v>
      </c>
      <c r="X547" s="56">
        <f>VLOOKUP(W547,'Charged Moves'!B$2:I$96,3,FALSE)</f>
        <v>120</v>
      </c>
      <c r="Y547" s="56">
        <f>IF(OR(VLOOKUP(W547,'Charged Moves'!B$2:C$96,2,FALSE)=H547,VLOOKUP(W547,'Charged Moves'!B$2:C$96,2,FALSE)=I547),1,0)</f>
        <v>1</v>
      </c>
      <c r="Z547" s="56">
        <f>VLOOKUP(W547,'Charged Moves'!B$2:I$96,8,FALSE)*100</f>
        <v>5</v>
      </c>
      <c r="AA547" s="56">
        <f>VLOOKUP(W547,'Charged Moves'!B$2:I$96,6,FALSE)</f>
        <v>5000</v>
      </c>
      <c r="AB547" s="56">
        <f>VLOOKUP(W547,'Charged Moves'!B$2:J$96,9,FALSE)</f>
        <v>100</v>
      </c>
      <c r="AC547" s="56" t="s">
        <v>1409</v>
      </c>
      <c r="AD547" s="56" t="s">
        <v>537</v>
      </c>
      <c r="AE547" s="56" t="s">
        <v>1745</v>
      </c>
      <c r="AF547" t="s">
        <v>538</v>
      </c>
      <c r="AG547" t="s">
        <v>1746</v>
      </c>
    </row>
    <row r="548" spans="1:33" ht="14.25" customHeight="1" x14ac:dyDescent="0.15">
      <c r="A548" s="30">
        <v>37</v>
      </c>
      <c r="B548" s="30">
        <v>3</v>
      </c>
      <c r="C548" s="32">
        <v>0.85317460317460314</v>
      </c>
      <c r="D548" s="30">
        <v>3</v>
      </c>
      <c r="E548" s="34">
        <v>0.89171974522292996</v>
      </c>
      <c r="F548" s="41">
        <f>VLOOKUP(G548,'Species Data'!A$2:E$152,2,FALSE)</f>
        <v>7</v>
      </c>
      <c r="G548" s="41" t="s">
        <v>42</v>
      </c>
      <c r="H548" s="91" t="s">
        <v>210</v>
      </c>
      <c r="I548" s="657"/>
      <c r="J548" s="41">
        <f>VLOOKUP(G548,'Species Data'!A$2:E$152,3,FALSE)</f>
        <v>88</v>
      </c>
      <c r="K548" s="46">
        <f>VLOOKUP(G548,'Species Data'!A$2:E$152,4,FALSE)</f>
        <v>112</v>
      </c>
      <c r="L548" s="46">
        <f>VLOOKUP(G548,'Species Data'!A$2:E$152,5,FALSE)</f>
        <v>142</v>
      </c>
      <c r="M548" s="49">
        <f t="shared" si="0"/>
        <v>12496</v>
      </c>
      <c r="N548" s="51">
        <f t="shared" si="1"/>
        <v>0</v>
      </c>
      <c r="O548" s="51">
        <f t="shared" si="2"/>
        <v>0</v>
      </c>
      <c r="P548" s="40">
        <f t="shared" si="3"/>
        <v>1224608000</v>
      </c>
      <c r="Q548" s="40" t="s">
        <v>272</v>
      </c>
      <c r="R548" s="56">
        <f>VLOOKUP(Q548,'Basic Moves'!B$2:H$43,3,FALSE)</f>
        <v>25</v>
      </c>
      <c r="S548" s="56">
        <f>IF(OR(VLOOKUP(Q548,'Basic Moves'!B$2:C$43,2,FALSE)=H548,VLOOKUP(Q548,'Basic Moves'!B$2:C$43,2,FALSE)=I548),1,0)</f>
        <v>1</v>
      </c>
      <c r="T548" s="56">
        <f>VLOOKUP(Q548,'Basic Moves'!B$2:H$43,5,FALSE)</f>
        <v>2300</v>
      </c>
      <c r="U548" s="56">
        <f>VLOOKUP(Q548,'Basic Moves'!B$2:H$43,7,FALSE)</f>
        <v>25</v>
      </c>
      <c r="V548" s="53" t="s">
        <v>393</v>
      </c>
      <c r="W548" s="40" t="s">
        <v>304</v>
      </c>
      <c r="X548" s="56">
        <f>VLOOKUP(W548,'Charged Moves'!B$2:I$96,3,FALSE)</f>
        <v>25</v>
      </c>
      <c r="Y548" s="56">
        <f>IF(OR(VLOOKUP(W548,'Charged Moves'!B$2:C$96,2,FALSE)=H548,VLOOKUP(W548,'Charged Moves'!B$2:C$96,2,FALSE)=I548),1,0)</f>
        <v>1</v>
      </c>
      <c r="Z548" s="56">
        <f>VLOOKUP(W548,'Charged Moves'!B$2:I$96,8,FALSE)*100</f>
        <v>5</v>
      </c>
      <c r="AA548" s="56">
        <f>VLOOKUP(W548,'Charged Moves'!B$2:I$96,6,FALSE)</f>
        <v>2350</v>
      </c>
      <c r="AB548" s="56">
        <f>VLOOKUP(W548,'Charged Moves'!B$2:J$96,9,FALSE)</f>
        <v>20</v>
      </c>
      <c r="AC548" s="56" t="s">
        <v>1485</v>
      </c>
      <c r="AD548" s="56" t="s">
        <v>1747</v>
      </c>
      <c r="AE548" s="56" t="s">
        <v>445</v>
      </c>
      <c r="AF548" t="s">
        <v>1748</v>
      </c>
      <c r="AG548" t="s">
        <v>1749</v>
      </c>
    </row>
    <row r="549" spans="1:33" ht="14.25" customHeight="1" x14ac:dyDescent="0.15">
      <c r="A549" s="30">
        <v>508</v>
      </c>
      <c r="B549" s="30">
        <v>5</v>
      </c>
      <c r="C549" s="32">
        <v>0.79690949227373065</v>
      </c>
      <c r="D549" s="30">
        <v>1</v>
      </c>
      <c r="E549" s="34">
        <v>1</v>
      </c>
      <c r="F549" s="41">
        <f>VLOOKUP(G549,'Species Data'!A$2:E$152,2,FALSE)</f>
        <v>86</v>
      </c>
      <c r="G549" s="41" t="s">
        <v>147</v>
      </c>
      <c r="H549" s="91" t="s">
        <v>210</v>
      </c>
      <c r="I549" s="657"/>
      <c r="J549" s="41">
        <f>VLOOKUP(G549,'Species Data'!A$2:E$152,3,FALSE)</f>
        <v>130</v>
      </c>
      <c r="K549" s="46">
        <f>VLOOKUP(G549,'Species Data'!A$2:E$152,4,FALSE)</f>
        <v>104</v>
      </c>
      <c r="L549" s="46">
        <f>VLOOKUP(G549,'Species Data'!A$2:E$152,5,FALSE)</f>
        <v>138</v>
      </c>
      <c r="M549" s="49">
        <f t="shared" si="0"/>
        <v>17940</v>
      </c>
      <c r="N549" s="51">
        <f t="shared" si="1"/>
        <v>0</v>
      </c>
      <c r="O549" s="51">
        <f t="shared" si="2"/>
        <v>0</v>
      </c>
      <c r="P549" s="40">
        <f t="shared" si="3"/>
        <v>1224405000</v>
      </c>
      <c r="Q549" s="40" t="s">
        <v>222</v>
      </c>
      <c r="R549" s="56">
        <f>VLOOKUP(Q549,'Basic Moves'!B$2:H$43,3,FALSE)</f>
        <v>15</v>
      </c>
      <c r="S549" s="56">
        <f>IF(OR(VLOOKUP(Q549,'Basic Moves'!B$2:C$43,2,FALSE)=H549,VLOOKUP(Q549,'Basic Moves'!B$2:C$43,2,FALSE)=I549),1,0)</f>
        <v>0</v>
      </c>
      <c r="T549" s="56">
        <f>VLOOKUP(Q549,'Basic Moves'!B$2:H$43,5,FALSE)</f>
        <v>1400</v>
      </c>
      <c r="U549" s="56">
        <f>VLOOKUP(Q549,'Basic Moves'!B$2:H$43,7,FALSE)</f>
        <v>12</v>
      </c>
      <c r="V549" s="53" t="s">
        <v>1750</v>
      </c>
      <c r="W549" s="40" t="s">
        <v>305</v>
      </c>
      <c r="X549" s="56">
        <f>VLOOKUP(W549,'Charged Moves'!B$2:I$96,3,FALSE)</f>
        <v>45</v>
      </c>
      <c r="Y549" s="56">
        <f>IF(OR(VLOOKUP(W549,'Charged Moves'!B$2:C$96,2,FALSE)=H549,VLOOKUP(W549,'Charged Moves'!B$2:C$96,2,FALSE)=I549),1,0)</f>
        <v>1</v>
      </c>
      <c r="Z549" s="56">
        <f>VLOOKUP(W549,'Charged Moves'!B$2:I$96,8,FALSE)*100</f>
        <v>5</v>
      </c>
      <c r="AA549" s="56">
        <f>VLOOKUP(W549,'Charged Moves'!B$2:I$96,6,FALSE)</f>
        <v>2350</v>
      </c>
      <c r="AB549" s="56">
        <f>VLOOKUP(W549,'Charged Moves'!B$2:J$96,9,FALSE)</f>
        <v>50</v>
      </c>
      <c r="AC549" s="56" t="s">
        <v>521</v>
      </c>
      <c r="AD549" s="56" t="s">
        <v>1751</v>
      </c>
      <c r="AE549" s="56" t="s">
        <v>1752</v>
      </c>
      <c r="AF549" t="s">
        <v>1753</v>
      </c>
      <c r="AG549" t="s">
        <v>1754</v>
      </c>
    </row>
    <row r="550" spans="1:33" ht="14.25" customHeight="1" x14ac:dyDescent="0.15">
      <c r="A550" s="30">
        <v>488</v>
      </c>
      <c r="B550" s="30">
        <v>2</v>
      </c>
      <c r="C550" s="32">
        <v>0.91349480968858132</v>
      </c>
      <c r="D550" s="30">
        <v>2</v>
      </c>
      <c r="E550" s="34">
        <v>0.96992481203007519</v>
      </c>
      <c r="F550" s="41">
        <f>VLOOKUP(G550,'Species Data'!A$2:E$152,2,FALSE)</f>
        <v>83</v>
      </c>
      <c r="G550" s="41" t="s">
        <v>144</v>
      </c>
      <c r="H550" s="170" t="s">
        <v>257</v>
      </c>
      <c r="I550" s="104" t="s">
        <v>227</v>
      </c>
      <c r="J550" s="41">
        <f>VLOOKUP(G550,'Species Data'!A$2:E$152,3,FALSE)</f>
        <v>104</v>
      </c>
      <c r="K550" s="46">
        <f>VLOOKUP(G550,'Species Data'!A$2:E$152,4,FALSE)</f>
        <v>138</v>
      </c>
      <c r="L550" s="46">
        <f>VLOOKUP(G550,'Species Data'!A$2:E$152,5,FALSE)</f>
        <v>132</v>
      </c>
      <c r="M550" s="49">
        <f t="shared" si="0"/>
        <v>13728</v>
      </c>
      <c r="N550" s="51">
        <f t="shared" si="1"/>
        <v>0</v>
      </c>
      <c r="O550" s="51">
        <f t="shared" si="2"/>
        <v>0</v>
      </c>
      <c r="P550" s="40">
        <f t="shared" si="3"/>
        <v>1221929280</v>
      </c>
      <c r="Q550" s="40" t="s">
        <v>261</v>
      </c>
      <c r="R550" s="56">
        <f>VLOOKUP(Q550,'Basic Moves'!B$2:H$43,3,FALSE)</f>
        <v>12</v>
      </c>
      <c r="S550" s="56">
        <f>IF(OR(VLOOKUP(Q550,'Basic Moves'!B$2:C$43,2,FALSE)=H550,VLOOKUP(Q550,'Basic Moves'!B$2:C$43,2,FALSE)=I550),1,0)</f>
        <v>1</v>
      </c>
      <c r="T550" s="56">
        <f>VLOOKUP(Q550,'Basic Moves'!B$2:H$43,5,FALSE)</f>
        <v>1130</v>
      </c>
      <c r="U550" s="56">
        <f>VLOOKUP(Q550,'Basic Moves'!B$2:H$43,7,FALSE)</f>
        <v>10</v>
      </c>
      <c r="V550" s="53" t="s">
        <v>1736</v>
      </c>
      <c r="W550" s="40" t="s">
        <v>295</v>
      </c>
      <c r="X550" s="56">
        <f>VLOOKUP(W550,'Charged Moves'!B$2:I$96,3,FALSE)</f>
        <v>30</v>
      </c>
      <c r="Y550" s="56">
        <f>IF(OR(VLOOKUP(W550,'Charged Moves'!B$2:C$96,2,FALSE)=H550,VLOOKUP(W550,'Charged Moves'!B$2:C$96,2,FALSE)=I550),1,0)</f>
        <v>1</v>
      </c>
      <c r="Z550" s="56">
        <f>VLOOKUP(W550,'Charged Moves'!B$2:I$96,8,FALSE)*100</f>
        <v>5</v>
      </c>
      <c r="AA550" s="56">
        <f>VLOOKUP(W550,'Charged Moves'!B$2:I$96,6,FALSE)</f>
        <v>2900</v>
      </c>
      <c r="AB550" s="56">
        <f>VLOOKUP(W550,'Charged Moves'!B$2:J$96,9,FALSE)</f>
        <v>25</v>
      </c>
      <c r="AC550" s="56" t="s">
        <v>875</v>
      </c>
      <c r="AD550" s="56" t="s">
        <v>1755</v>
      </c>
      <c r="AE550" s="56" t="s">
        <v>784</v>
      </c>
      <c r="AF550" t="s">
        <v>1756</v>
      </c>
      <c r="AG550" t="s">
        <v>812</v>
      </c>
    </row>
    <row r="551" spans="1:33" ht="14.25" customHeight="1" x14ac:dyDescent="0.15">
      <c r="A551" s="30">
        <v>871</v>
      </c>
      <c r="B551" s="30">
        <v>3</v>
      </c>
      <c r="C551" s="32">
        <v>0.85531004989308623</v>
      </c>
      <c r="D551" s="30">
        <v>3</v>
      </c>
      <c r="E551" s="34">
        <v>0.67685589519650657</v>
      </c>
      <c r="F551" s="41">
        <f>VLOOKUP(G551,'Species Data'!A$2:E$152,2,FALSE)</f>
        <v>148</v>
      </c>
      <c r="G551" s="41" t="s">
        <v>221</v>
      </c>
      <c r="H551" s="103" t="s">
        <v>226</v>
      </c>
      <c r="I551" s="805"/>
      <c r="J551" s="41">
        <f>VLOOKUP(G551,'Species Data'!A$2:E$152,3,FALSE)</f>
        <v>122</v>
      </c>
      <c r="K551" s="46">
        <f>VLOOKUP(G551,'Species Data'!A$2:E$152,4,FALSE)</f>
        <v>170</v>
      </c>
      <c r="L551" s="46">
        <f>VLOOKUP(G551,'Species Data'!A$2:E$152,5,FALSE)</f>
        <v>152</v>
      </c>
      <c r="M551" s="49">
        <f t="shared" si="0"/>
        <v>18544</v>
      </c>
      <c r="N551" s="51">
        <f t="shared" si="1"/>
        <v>0</v>
      </c>
      <c r="O551" s="51">
        <f t="shared" si="2"/>
        <v>0</v>
      </c>
      <c r="P551" s="40">
        <f t="shared" si="3"/>
        <v>1221586000</v>
      </c>
      <c r="Q551" s="40" t="s">
        <v>59</v>
      </c>
      <c r="R551" s="56">
        <f>VLOOKUP(Q551,'Basic Moves'!B$2:H$43,3,FALSE)</f>
        <v>6</v>
      </c>
      <c r="S551" s="56">
        <f>IF(OR(VLOOKUP(Q551,'Basic Moves'!B$2:C$43,2,FALSE)=H551,VLOOKUP(Q551,'Basic Moves'!B$2:C$43,2,FALSE)=I551),1,0)</f>
        <v>1</v>
      </c>
      <c r="T551" s="56">
        <f>VLOOKUP(Q551,'Basic Moves'!B$2:H$43,5,FALSE)</f>
        <v>500</v>
      </c>
      <c r="U551" s="56">
        <f>VLOOKUP(Q551,'Basic Moves'!B$2:H$43,7,FALSE)</f>
        <v>7</v>
      </c>
      <c r="V551" s="53" t="s">
        <v>367</v>
      </c>
      <c r="W551" s="40" t="s">
        <v>280</v>
      </c>
      <c r="X551" s="56">
        <f>VLOOKUP(W551,'Charged Moves'!B$2:I$96,3,FALSE)</f>
        <v>25</v>
      </c>
      <c r="Y551" s="56">
        <f>IF(OR(VLOOKUP(W551,'Charged Moves'!B$2:C$96,2,FALSE)=H551,VLOOKUP(W551,'Charged Moves'!B$2:C$96,2,FALSE)=I551),1,0)</f>
        <v>0</v>
      </c>
      <c r="Z551" s="56">
        <f>VLOOKUP(W551,'Charged Moves'!B$2:I$96,8,FALSE)*100</f>
        <v>5</v>
      </c>
      <c r="AA551" s="56">
        <f>VLOOKUP(W551,'Charged Moves'!B$2:I$96,6,FALSE)</f>
        <v>4000</v>
      </c>
      <c r="AB551" s="56">
        <f>VLOOKUP(W551,'Charged Moves'!B$2:J$96,9,FALSE)</f>
        <v>20</v>
      </c>
      <c r="AC551" s="56" t="s">
        <v>1757</v>
      </c>
      <c r="AD551" s="56" t="s">
        <v>1758</v>
      </c>
      <c r="AE551" s="56" t="s">
        <v>1759</v>
      </c>
      <c r="AF551" t="s">
        <v>1760</v>
      </c>
      <c r="AG551" t="s">
        <v>1761</v>
      </c>
    </row>
    <row r="552" spans="1:33" ht="14.25" customHeight="1" x14ac:dyDescent="0.15">
      <c r="A552" s="30">
        <v>161</v>
      </c>
      <c r="B552" s="30">
        <v>2</v>
      </c>
      <c r="C552" s="32">
        <v>0.96642120765832107</v>
      </c>
      <c r="D552" s="30">
        <v>5</v>
      </c>
      <c r="E552" s="34">
        <v>0.83083511777301933</v>
      </c>
      <c r="F552" s="41">
        <f>VLOOKUP(G552,'Species Data'!A$2:E$152,2,FALSE)</f>
        <v>30</v>
      </c>
      <c r="G552" s="41" t="s">
        <v>75</v>
      </c>
      <c r="H552" s="362" t="s">
        <v>262</v>
      </c>
      <c r="I552" s="511"/>
      <c r="J552" s="41">
        <f>VLOOKUP(G552,'Species Data'!A$2:E$152,3,FALSE)</f>
        <v>140</v>
      </c>
      <c r="K552" s="46">
        <f>VLOOKUP(G552,'Species Data'!A$2:E$152,4,FALSE)</f>
        <v>132</v>
      </c>
      <c r="L552" s="46">
        <f>VLOOKUP(G552,'Species Data'!A$2:E$152,5,FALSE)</f>
        <v>136</v>
      </c>
      <c r="M552" s="49">
        <f t="shared" si="0"/>
        <v>19040</v>
      </c>
      <c r="N552" s="51">
        <f t="shared" si="1"/>
        <v>0</v>
      </c>
      <c r="O552" s="51">
        <f t="shared" si="2"/>
        <v>0</v>
      </c>
      <c r="P552" s="40">
        <f t="shared" si="3"/>
        <v>1218940800</v>
      </c>
      <c r="Q552" s="40" t="s">
        <v>102</v>
      </c>
      <c r="R552" s="56">
        <f>VLOOKUP(Q552,'Basic Moves'!B$2:H$43,3,FALSE)</f>
        <v>6</v>
      </c>
      <c r="S552" s="56">
        <f>IF(OR(VLOOKUP(Q552,'Basic Moves'!B$2:C$43,2,FALSE)=H552,VLOOKUP(Q552,'Basic Moves'!B$2:C$43,2,FALSE)=I552),1,0)</f>
        <v>0</v>
      </c>
      <c r="T552" s="56">
        <f>VLOOKUP(Q552,'Basic Moves'!B$2:H$43,5,FALSE)</f>
        <v>500</v>
      </c>
      <c r="U552" s="56">
        <f>VLOOKUP(Q552,'Basic Moves'!B$2:H$43,7,FALSE)</f>
        <v>7</v>
      </c>
      <c r="V552" s="53" t="s">
        <v>784</v>
      </c>
      <c r="W552" s="40" t="s">
        <v>208</v>
      </c>
      <c r="X552" s="56">
        <f>VLOOKUP(W552,'Charged Moves'!B$2:I$96,3,FALSE)</f>
        <v>55</v>
      </c>
      <c r="Y552" s="56">
        <f>IF(OR(VLOOKUP(W552,'Charged Moves'!B$2:C$96,2,FALSE)=H552,VLOOKUP(W552,'Charged Moves'!B$2:C$96,2,FALSE)=I552),1,0)</f>
        <v>1</v>
      </c>
      <c r="Z552" s="56">
        <f>VLOOKUP(W552,'Charged Moves'!B$2:I$96,8,FALSE)*100</f>
        <v>5</v>
      </c>
      <c r="AA552" s="56">
        <f>VLOOKUP(W552,'Charged Moves'!B$2:I$96,6,FALSE)</f>
        <v>2600</v>
      </c>
      <c r="AB552" s="56">
        <f>VLOOKUP(W552,'Charged Moves'!B$2:J$96,9,FALSE)</f>
        <v>50</v>
      </c>
      <c r="AC552" s="56" t="s">
        <v>785</v>
      </c>
      <c r="AD552" s="56" t="s">
        <v>1762</v>
      </c>
      <c r="AE552" s="56" t="s">
        <v>1763</v>
      </c>
      <c r="AF552" t="s">
        <v>1764</v>
      </c>
      <c r="AG552" t="s">
        <v>561</v>
      </c>
    </row>
    <row r="553" spans="1:33" ht="14.25" customHeight="1" x14ac:dyDescent="0.15">
      <c r="A553" s="30">
        <v>522</v>
      </c>
      <c r="B553" s="144">
        <v>7</v>
      </c>
      <c r="C553" s="581">
        <v>0.70422535211267601</v>
      </c>
      <c r="D553" s="144">
        <v>9</v>
      </c>
      <c r="E553" s="583">
        <v>0.74457429048414026</v>
      </c>
      <c r="F553" s="585">
        <f>VLOOKUP(G553,'Species Data'!A$2:E$152,2,FALSE)</f>
        <v>88</v>
      </c>
      <c r="G553" s="585" t="s">
        <v>150</v>
      </c>
      <c r="H553" s="655" t="s">
        <v>262</v>
      </c>
      <c r="I553" s="656"/>
      <c r="J553" s="585">
        <f>VLOOKUP(G553,'Species Data'!A$2:E$152,3,FALSE)</f>
        <v>160</v>
      </c>
      <c r="K553" s="592">
        <f>VLOOKUP(G553,'Species Data'!A$2:E$152,4,FALSE)</f>
        <v>124</v>
      </c>
      <c r="L553" s="592">
        <f>VLOOKUP(G553,'Species Data'!A$2:E$152,5,FALSE)</f>
        <v>110</v>
      </c>
      <c r="M553" s="149">
        <f t="shared" si="0"/>
        <v>17600</v>
      </c>
      <c r="N553" s="594">
        <f t="shared" si="1"/>
        <v>0</v>
      </c>
      <c r="O553" s="594">
        <f t="shared" si="2"/>
        <v>0</v>
      </c>
      <c r="P553" s="122">
        <f t="shared" si="3"/>
        <v>1216688000</v>
      </c>
      <c r="Q553" s="122" t="s">
        <v>132</v>
      </c>
      <c r="R553" s="602">
        <f>VLOOKUP(Q553,'Basic Moves'!B$2:H$43,3,FALSE)</f>
        <v>10</v>
      </c>
      <c r="S553" s="602">
        <f>IF(OR(VLOOKUP(Q553,'Basic Moves'!B$2:C$43,2,FALSE)=H553,VLOOKUP(Q553,'Basic Moves'!B$2:C$43,2,FALSE)=I553),1,0)</f>
        <v>1</v>
      </c>
      <c r="T553" s="602">
        <f>VLOOKUP(Q553,'Basic Moves'!B$2:H$43,5,FALSE)</f>
        <v>1050</v>
      </c>
      <c r="U553" s="602">
        <f>VLOOKUP(Q553,'Basic Moves'!B$2:H$43,7,FALSE)</f>
        <v>10</v>
      </c>
      <c r="V553" s="152" t="s">
        <v>445</v>
      </c>
      <c r="W553" s="122" t="s">
        <v>328</v>
      </c>
      <c r="X553" s="602">
        <f>VLOOKUP(W553,'Charged Moves'!B$2:I$96,3,FALSE)</f>
        <v>30</v>
      </c>
      <c r="Y553" s="602">
        <f>IF(OR(VLOOKUP(W553,'Charged Moves'!B$2:C$96,2,FALSE)=H553,VLOOKUP(W553,'Charged Moves'!B$2:C$96,2,FALSE)=I553),1,0)</f>
        <v>0</v>
      </c>
      <c r="Z553" s="602">
        <f>VLOOKUP(W553,'Charged Moves'!B$2:I$96,8,FALSE)*100</f>
        <v>5</v>
      </c>
      <c r="AA553" s="602">
        <f>VLOOKUP(W553,'Charged Moves'!B$2:I$96,6,FALSE)</f>
        <v>2600</v>
      </c>
      <c r="AB553" s="602">
        <f>VLOOKUP(W553,'Charged Moves'!B$2:J$96,9,FALSE)</f>
        <v>25</v>
      </c>
      <c r="AC553" s="602" t="s">
        <v>1070</v>
      </c>
      <c r="AD553" s="602" t="s">
        <v>1619</v>
      </c>
      <c r="AE553" s="602" t="s">
        <v>1765</v>
      </c>
      <c r="AF553" s="112" t="s">
        <v>1620</v>
      </c>
      <c r="AG553" s="112" t="s">
        <v>646</v>
      </c>
    </row>
    <row r="554" spans="1:33" ht="14.25" customHeight="1" x14ac:dyDescent="0.15">
      <c r="A554" s="30">
        <v>626</v>
      </c>
      <c r="B554" s="30">
        <v>4</v>
      </c>
      <c r="C554" s="32">
        <v>0.87610619469026552</v>
      </c>
      <c r="D554" s="30">
        <v>2</v>
      </c>
      <c r="E554" s="34">
        <v>0.92173913043478262</v>
      </c>
      <c r="F554" s="41">
        <f>VLOOKUP(G554,'Species Data'!A$2:E$152,2,FALSE)</f>
        <v>104</v>
      </c>
      <c r="G554" s="41" t="s">
        <v>174</v>
      </c>
      <c r="H554" s="610" t="s">
        <v>255</v>
      </c>
      <c r="I554" s="791"/>
      <c r="J554" s="41">
        <f>VLOOKUP(G554,'Species Data'!A$2:E$152,3,FALSE)</f>
        <v>100</v>
      </c>
      <c r="K554" s="46">
        <f>VLOOKUP(G554,'Species Data'!A$2:E$152,4,FALSE)</f>
        <v>102</v>
      </c>
      <c r="L554" s="46">
        <f>VLOOKUP(G554,'Species Data'!A$2:E$152,5,FALSE)</f>
        <v>150</v>
      </c>
      <c r="M554" s="49">
        <f t="shared" si="0"/>
        <v>15000</v>
      </c>
      <c r="N554" s="51">
        <f t="shared" si="1"/>
        <v>0</v>
      </c>
      <c r="O554" s="51">
        <f t="shared" si="2"/>
        <v>0</v>
      </c>
      <c r="P554" s="40">
        <f t="shared" si="3"/>
        <v>1216350000</v>
      </c>
      <c r="Q554" s="40" t="s">
        <v>274</v>
      </c>
      <c r="R554" s="56">
        <f>VLOOKUP(Q554,'Basic Moves'!B$2:H$43,3,FALSE)</f>
        <v>15</v>
      </c>
      <c r="S554" s="56">
        <f>IF(OR(VLOOKUP(Q554,'Basic Moves'!B$2:C$43,2,FALSE)=H554,VLOOKUP(Q554,'Basic Moves'!B$2:C$43,2,FALSE)=I554),1,0)</f>
        <v>0</v>
      </c>
      <c r="T554" s="56">
        <f>VLOOKUP(Q554,'Basic Moves'!B$2:H$43,5,FALSE)</f>
        <v>1410</v>
      </c>
      <c r="U554" s="56">
        <f>VLOOKUP(Q554,'Basic Moves'!B$2:H$43,7,FALSE)</f>
        <v>12</v>
      </c>
      <c r="V554" s="53" t="s">
        <v>778</v>
      </c>
      <c r="W554" s="40" t="s">
        <v>286</v>
      </c>
      <c r="X554" s="56">
        <f>VLOOKUP(W554,'Charged Moves'!B$2:I$96,3,FALSE)</f>
        <v>70</v>
      </c>
      <c r="Y554" s="56">
        <f>IF(OR(VLOOKUP(W554,'Charged Moves'!B$2:C$96,2,FALSE)=H554,VLOOKUP(W554,'Charged Moves'!B$2:C$96,2,FALSE)=I554),1,0)</f>
        <v>1</v>
      </c>
      <c r="Z554" s="56">
        <f>VLOOKUP(W554,'Charged Moves'!B$2:I$96,8,FALSE)*100</f>
        <v>5</v>
      </c>
      <c r="AA554" s="56">
        <f>VLOOKUP(W554,'Charged Moves'!B$2:I$96,6,FALSE)</f>
        <v>5800</v>
      </c>
      <c r="AB554" s="56">
        <f>VLOOKUP(W554,'Charged Moves'!B$2:J$96,9,FALSE)</f>
        <v>33</v>
      </c>
      <c r="AC554" s="56" t="s">
        <v>819</v>
      </c>
      <c r="AD554" s="56" t="s">
        <v>1025</v>
      </c>
      <c r="AE554" s="56" t="s">
        <v>354</v>
      </c>
      <c r="AF554" t="s">
        <v>1026</v>
      </c>
      <c r="AG554" t="s">
        <v>1027</v>
      </c>
    </row>
    <row r="555" spans="1:33" ht="14.25" customHeight="1" x14ac:dyDescent="0.15">
      <c r="A555" s="30">
        <v>181</v>
      </c>
      <c r="B555" s="30">
        <v>5</v>
      </c>
      <c r="C555" s="32">
        <v>0.76435935198821792</v>
      </c>
      <c r="D555" s="30">
        <v>5</v>
      </c>
      <c r="E555" s="34">
        <v>0.72787979966611016</v>
      </c>
      <c r="F555" s="41">
        <f>VLOOKUP(G555,'Species Data'!A$2:E$152,2,FALSE)</f>
        <v>33</v>
      </c>
      <c r="G555" s="41" t="s">
        <v>79</v>
      </c>
      <c r="H555" s="362" t="s">
        <v>262</v>
      </c>
      <c r="I555" s="511"/>
      <c r="J555" s="41">
        <f>VLOOKUP(G555,'Species Data'!A$2:E$152,3,FALSE)</f>
        <v>122</v>
      </c>
      <c r="K555" s="46">
        <f>VLOOKUP(G555,'Species Data'!A$2:E$152,4,FALSE)</f>
        <v>142</v>
      </c>
      <c r="L555" s="46">
        <f>VLOOKUP(G555,'Species Data'!A$2:E$152,5,FALSE)</f>
        <v>128</v>
      </c>
      <c r="M555" s="49">
        <f t="shared" si="0"/>
        <v>15616</v>
      </c>
      <c r="N555" s="51">
        <f t="shared" si="1"/>
        <v>0</v>
      </c>
      <c r="O555" s="51">
        <f t="shared" si="2"/>
        <v>0</v>
      </c>
      <c r="P555" s="40">
        <f t="shared" si="3"/>
        <v>1208522240</v>
      </c>
      <c r="Q555" s="40" t="s">
        <v>271</v>
      </c>
      <c r="R555" s="56">
        <f>VLOOKUP(Q555,'Basic Moves'!B$2:H$43,3,FALSE)</f>
        <v>6</v>
      </c>
      <c r="S555" s="56">
        <f>IF(OR(VLOOKUP(Q555,'Basic Moves'!B$2:C$43,2,FALSE)=H555,VLOOKUP(Q555,'Basic Moves'!B$2:C$43,2,FALSE)=I555),1,0)</f>
        <v>1</v>
      </c>
      <c r="T555" s="56">
        <f>VLOOKUP(Q555,'Basic Moves'!B$2:H$43,5,FALSE)</f>
        <v>575</v>
      </c>
      <c r="U555" s="56">
        <f>VLOOKUP(Q555,'Basic Moves'!B$2:H$43,7,FALSE)</f>
        <v>8</v>
      </c>
      <c r="V555" s="53" t="s">
        <v>1090</v>
      </c>
      <c r="W555" s="40" t="s">
        <v>286</v>
      </c>
      <c r="X555" s="56">
        <f>VLOOKUP(W555,'Charged Moves'!B$2:I$96,3,FALSE)</f>
        <v>70</v>
      </c>
      <c r="Y555" s="56">
        <f>IF(OR(VLOOKUP(W555,'Charged Moves'!B$2:C$96,2,FALSE)=H555,VLOOKUP(W555,'Charged Moves'!B$2:C$96,2,FALSE)=I555),1,0)</f>
        <v>0</v>
      </c>
      <c r="Z555" s="56">
        <f>VLOOKUP(W555,'Charged Moves'!B$2:I$96,8,FALSE)*100</f>
        <v>5</v>
      </c>
      <c r="AA555" s="56">
        <f>VLOOKUP(W555,'Charged Moves'!B$2:I$96,6,FALSE)</f>
        <v>5800</v>
      </c>
      <c r="AB555" s="56">
        <f>VLOOKUP(W555,'Charged Moves'!B$2:J$96,9,FALSE)</f>
        <v>33</v>
      </c>
      <c r="AC555" s="56" t="s">
        <v>1679</v>
      </c>
      <c r="AD555" s="56" t="s">
        <v>1680</v>
      </c>
      <c r="AE555" s="56" t="s">
        <v>1681</v>
      </c>
      <c r="AF555" t="s">
        <v>1682</v>
      </c>
      <c r="AG555" t="s">
        <v>1458</v>
      </c>
    </row>
    <row r="556" spans="1:33" ht="14.25" customHeight="1" x14ac:dyDescent="0.15">
      <c r="A556" s="30">
        <v>706</v>
      </c>
      <c r="B556" s="30">
        <v>4</v>
      </c>
      <c r="C556" s="32">
        <v>0.83612217795484722</v>
      </c>
      <c r="D556" s="30">
        <v>6</v>
      </c>
      <c r="E556" s="34">
        <v>0.81970443349753697</v>
      </c>
      <c r="F556" s="41">
        <f>VLOOKUP(G556,'Species Data'!A$2:E$152,2,FALSE)</f>
        <v>117</v>
      </c>
      <c r="G556" s="41" t="s">
        <v>190</v>
      </c>
      <c r="H556" s="91" t="s">
        <v>210</v>
      </c>
      <c r="I556" s="657"/>
      <c r="J556" s="41">
        <f>VLOOKUP(G556,'Species Data'!A$2:E$152,3,FALSE)</f>
        <v>110</v>
      </c>
      <c r="K556" s="46">
        <f>VLOOKUP(G556,'Species Data'!A$2:E$152,4,FALSE)</f>
        <v>176</v>
      </c>
      <c r="L556" s="46">
        <f>VLOOKUP(G556,'Species Data'!A$2:E$152,5,FALSE)</f>
        <v>150</v>
      </c>
      <c r="M556" s="49">
        <f t="shared" si="0"/>
        <v>16500</v>
      </c>
      <c r="N556" s="51">
        <f t="shared" si="1"/>
        <v>0</v>
      </c>
      <c r="O556" s="51">
        <f t="shared" si="2"/>
        <v>0</v>
      </c>
      <c r="P556" s="40">
        <f t="shared" si="3"/>
        <v>1208064000</v>
      </c>
      <c r="Q556" s="40" t="s">
        <v>59</v>
      </c>
      <c r="R556" s="56">
        <f>VLOOKUP(Q556,'Basic Moves'!B$2:H$43,3,FALSE)</f>
        <v>6</v>
      </c>
      <c r="S556" s="56">
        <f>IF(OR(VLOOKUP(Q556,'Basic Moves'!B$2:C$43,2,FALSE)=H556,VLOOKUP(Q556,'Basic Moves'!B$2:C$43,2,FALSE)=I556),1,0)</f>
        <v>0</v>
      </c>
      <c r="T556" s="56">
        <f>VLOOKUP(Q556,'Basic Moves'!B$2:H$43,5,FALSE)</f>
        <v>500</v>
      </c>
      <c r="U556" s="56">
        <f>VLOOKUP(Q556,'Basic Moves'!B$2:H$43,7,FALSE)</f>
        <v>7</v>
      </c>
      <c r="V556" s="53" t="s">
        <v>784</v>
      </c>
      <c r="W556" s="40" t="s">
        <v>163</v>
      </c>
      <c r="X556" s="56">
        <f>VLOOKUP(W556,'Charged Moves'!B$2:I$96,3,FALSE)</f>
        <v>100</v>
      </c>
      <c r="Y556" s="56">
        <f>IF(OR(VLOOKUP(W556,'Charged Moves'!B$2:C$96,2,FALSE)=H556,VLOOKUP(W556,'Charged Moves'!B$2:C$96,2,FALSE)=I556),1,0)</f>
        <v>0</v>
      </c>
      <c r="Z556" s="56">
        <f>VLOOKUP(W556,'Charged Moves'!B$2:I$96,8,FALSE)*100</f>
        <v>5</v>
      </c>
      <c r="AA556" s="56">
        <f>VLOOKUP(W556,'Charged Moves'!B$2:I$96,6,FALSE)</f>
        <v>3900</v>
      </c>
      <c r="AB556" s="56">
        <f>VLOOKUP(W556,'Charged Moves'!B$2:J$96,9,FALSE)</f>
        <v>100</v>
      </c>
      <c r="AC556" s="56" t="s">
        <v>660</v>
      </c>
      <c r="AD556" s="56" t="s">
        <v>1686</v>
      </c>
      <c r="AE556" s="56" t="s">
        <v>1417</v>
      </c>
      <c r="AF556" t="s">
        <v>1687</v>
      </c>
      <c r="AG556" t="s">
        <v>1418</v>
      </c>
    </row>
    <row r="557" spans="1:33" ht="14.25" customHeight="1" x14ac:dyDescent="0.15">
      <c r="A557" s="30">
        <v>86</v>
      </c>
      <c r="B557" s="30">
        <v>4</v>
      </c>
      <c r="C557" s="32">
        <v>0.75187969924812026</v>
      </c>
      <c r="D557" s="30">
        <v>2</v>
      </c>
      <c r="E557" s="34">
        <v>0.97647058823529409</v>
      </c>
      <c r="F557" s="41">
        <f>VLOOKUP(G557,'Species Data'!A$2:E$152,2,FALSE)</f>
        <v>17</v>
      </c>
      <c r="G557" s="41" t="s">
        <v>55</v>
      </c>
      <c r="H557" s="170" t="s">
        <v>257</v>
      </c>
      <c r="I557" s="104" t="s">
        <v>227</v>
      </c>
      <c r="J557" s="41">
        <f>VLOOKUP(G557,'Species Data'!A$2:E$152,3,FALSE)</f>
        <v>126</v>
      </c>
      <c r="K557" s="46">
        <f>VLOOKUP(G557,'Species Data'!A$2:E$152,4,FALSE)</f>
        <v>126</v>
      </c>
      <c r="L557" s="46">
        <f>VLOOKUP(G557,'Species Data'!A$2:E$152,5,FALSE)</f>
        <v>122</v>
      </c>
      <c r="M557" s="49">
        <f t="shared" si="0"/>
        <v>15372</v>
      </c>
      <c r="N557" s="51">
        <f t="shared" si="1"/>
        <v>0</v>
      </c>
      <c r="O557" s="51">
        <f t="shared" si="2"/>
        <v>0</v>
      </c>
      <c r="P557" s="40">
        <f t="shared" si="3"/>
        <v>1205702820</v>
      </c>
      <c r="Q557" s="40" t="s">
        <v>139</v>
      </c>
      <c r="R557" s="56">
        <f>VLOOKUP(Q557,'Basic Moves'!B$2:H$43,3,FALSE)</f>
        <v>15</v>
      </c>
      <c r="S557" s="56">
        <f>IF(OR(VLOOKUP(Q557,'Basic Moves'!B$2:C$43,2,FALSE)=H557,VLOOKUP(Q557,'Basic Moves'!B$2:C$43,2,FALSE)=I557),1,0)</f>
        <v>0</v>
      </c>
      <c r="T557" s="56">
        <f>VLOOKUP(Q557,'Basic Moves'!B$2:H$43,5,FALSE)</f>
        <v>1330</v>
      </c>
      <c r="U557" s="56">
        <f>VLOOKUP(Q557,'Basic Moves'!B$2:H$43,7,FALSE)</f>
        <v>12</v>
      </c>
      <c r="V557" s="53" t="s">
        <v>376</v>
      </c>
      <c r="W557" s="40" t="s">
        <v>341</v>
      </c>
      <c r="X557" s="56">
        <f>VLOOKUP(W557,'Charged Moves'!B$2:I$96,3,FALSE)</f>
        <v>30</v>
      </c>
      <c r="Y557" s="56">
        <f>IF(OR(VLOOKUP(W557,'Charged Moves'!B$2:C$96,2,FALSE)=H557,VLOOKUP(W557,'Charged Moves'!B$2:C$96,2,FALSE)=I557),1,0)</f>
        <v>1</v>
      </c>
      <c r="Z557" s="56">
        <f>VLOOKUP(W557,'Charged Moves'!B$2:I$96,8,FALSE)*100</f>
        <v>25</v>
      </c>
      <c r="AA557" s="56">
        <f>VLOOKUP(W557,'Charged Moves'!B$2:I$96,6,FALSE)</f>
        <v>3300</v>
      </c>
      <c r="AB557" s="56">
        <f>VLOOKUP(W557,'Charged Moves'!B$2:J$96,9,FALSE)</f>
        <v>25</v>
      </c>
      <c r="AC557" s="56" t="s">
        <v>692</v>
      </c>
      <c r="AD557" s="56" t="s">
        <v>939</v>
      </c>
      <c r="AE557" s="56" t="s">
        <v>940</v>
      </c>
      <c r="AF557" t="s">
        <v>941</v>
      </c>
      <c r="AG557" t="s">
        <v>942</v>
      </c>
    </row>
    <row r="558" spans="1:33" ht="14.25" customHeight="1" x14ac:dyDescent="0.15">
      <c r="A558" s="30">
        <v>69</v>
      </c>
      <c r="B558" s="30">
        <v>1</v>
      </c>
      <c r="C558" s="32">
        <v>1</v>
      </c>
      <c r="D558" s="30">
        <v>5</v>
      </c>
      <c r="E558" s="34">
        <v>0.65943238731218701</v>
      </c>
      <c r="F558" s="41">
        <f>VLOOKUP(G558,'Species Data'!A$2:E$152,2,FALSE)</f>
        <v>15</v>
      </c>
      <c r="G558" s="41" t="s">
        <v>51</v>
      </c>
      <c r="H558" s="787" t="s">
        <v>241</v>
      </c>
      <c r="I558" s="362" t="s">
        <v>262</v>
      </c>
      <c r="J558" s="41">
        <f>VLOOKUP(G558,'Species Data'!A$2:E$152,3,FALSE)</f>
        <v>130</v>
      </c>
      <c r="K558" s="46">
        <f>VLOOKUP(G558,'Species Data'!A$2:E$152,4,FALSE)</f>
        <v>144</v>
      </c>
      <c r="L558" s="46">
        <f>VLOOKUP(G558,'Species Data'!A$2:E$152,5,FALSE)</f>
        <v>130</v>
      </c>
      <c r="M558" s="49">
        <f t="shared" si="0"/>
        <v>16900</v>
      </c>
      <c r="N558" s="51">
        <f t="shared" si="1"/>
        <v>0</v>
      </c>
      <c r="O558" s="51">
        <f t="shared" si="2"/>
        <v>0</v>
      </c>
      <c r="P558" s="40">
        <f t="shared" si="3"/>
        <v>1201590000</v>
      </c>
      <c r="Q558" s="40" t="s">
        <v>242</v>
      </c>
      <c r="R558" s="56">
        <f>VLOOKUP(Q558,'Basic Moves'!B$2:H$43,3,FALSE)</f>
        <v>5</v>
      </c>
      <c r="S558" s="56">
        <f>IF(OR(VLOOKUP(Q558,'Basic Moves'!B$2:C$43,2,FALSE)=H558,VLOOKUP(Q558,'Basic Moves'!B$2:C$43,2,FALSE)=I558),1,0)</f>
        <v>1</v>
      </c>
      <c r="T558" s="56">
        <f>VLOOKUP(Q558,'Basic Moves'!B$2:H$43,5,FALSE)</f>
        <v>450</v>
      </c>
      <c r="U558" s="56">
        <f>VLOOKUP(Q558,'Basic Moves'!B$2:H$43,7,FALSE)</f>
        <v>7</v>
      </c>
      <c r="V558" s="53" t="s">
        <v>427</v>
      </c>
      <c r="W558" s="40" t="s">
        <v>208</v>
      </c>
      <c r="X558" s="56">
        <f>VLOOKUP(W558,'Charged Moves'!B$2:I$96,3,FALSE)</f>
        <v>55</v>
      </c>
      <c r="Y558" s="56">
        <f>IF(OR(VLOOKUP(W558,'Charged Moves'!B$2:C$96,2,FALSE)=H558,VLOOKUP(W558,'Charged Moves'!B$2:C$96,2,FALSE)=I558),1,0)</f>
        <v>1</v>
      </c>
      <c r="Z558" s="56">
        <f>VLOOKUP(W558,'Charged Moves'!B$2:I$96,8,FALSE)*100</f>
        <v>5</v>
      </c>
      <c r="AA558" s="56">
        <f>VLOOKUP(W558,'Charged Moves'!B$2:I$96,6,FALSE)</f>
        <v>2600</v>
      </c>
      <c r="AB558" s="56">
        <f>VLOOKUP(W558,'Charged Moves'!B$2:J$96,9,FALSE)</f>
        <v>50</v>
      </c>
      <c r="AC558" s="56" t="s">
        <v>1766</v>
      </c>
      <c r="AD558" s="56" t="s">
        <v>1767</v>
      </c>
      <c r="AE558" s="56" t="s">
        <v>390</v>
      </c>
      <c r="AF558" t="s">
        <v>1768</v>
      </c>
      <c r="AG558" t="s">
        <v>667</v>
      </c>
    </row>
    <row r="559" spans="1:33" ht="14.25" customHeight="1" x14ac:dyDescent="0.15">
      <c r="A559" s="30">
        <v>506</v>
      </c>
      <c r="B559" s="30">
        <v>6</v>
      </c>
      <c r="C559" s="32">
        <v>0.63208241353936723</v>
      </c>
      <c r="D559" s="30">
        <v>2</v>
      </c>
      <c r="E559" s="34">
        <v>0.98095238095238091</v>
      </c>
      <c r="F559" s="41">
        <f>VLOOKUP(G559,'Species Data'!A$2:E$152,2,FALSE)</f>
        <v>86</v>
      </c>
      <c r="G559" s="41" t="s">
        <v>147</v>
      </c>
      <c r="H559" s="91" t="s">
        <v>210</v>
      </c>
      <c r="I559" s="657"/>
      <c r="J559" s="41">
        <f>VLOOKUP(G559,'Species Data'!A$2:E$152,3,FALSE)</f>
        <v>130</v>
      </c>
      <c r="K559" s="46">
        <f>VLOOKUP(G559,'Species Data'!A$2:E$152,4,FALSE)</f>
        <v>104</v>
      </c>
      <c r="L559" s="46">
        <f>VLOOKUP(G559,'Species Data'!A$2:E$152,5,FALSE)</f>
        <v>138</v>
      </c>
      <c r="M559" s="49">
        <f t="shared" si="0"/>
        <v>17940</v>
      </c>
      <c r="N559" s="51">
        <f t="shared" si="1"/>
        <v>0</v>
      </c>
      <c r="O559" s="51">
        <f t="shared" si="2"/>
        <v>0</v>
      </c>
      <c r="P559" s="40">
        <f t="shared" si="3"/>
        <v>1201083000</v>
      </c>
      <c r="Q559" s="40" t="s">
        <v>222</v>
      </c>
      <c r="R559" s="56">
        <f>VLOOKUP(Q559,'Basic Moves'!B$2:H$43,3,FALSE)</f>
        <v>15</v>
      </c>
      <c r="S559" s="56">
        <f>IF(OR(VLOOKUP(Q559,'Basic Moves'!B$2:C$43,2,FALSE)=H559,VLOOKUP(Q559,'Basic Moves'!B$2:C$43,2,FALSE)=I559),1,0)</f>
        <v>0</v>
      </c>
      <c r="T559" s="56">
        <f>VLOOKUP(Q559,'Basic Moves'!B$2:H$43,5,FALSE)</f>
        <v>1400</v>
      </c>
      <c r="U559" s="56">
        <f>VLOOKUP(Q559,'Basic Moves'!B$2:H$43,7,FALSE)</f>
        <v>12</v>
      </c>
      <c r="V559" s="53" t="s">
        <v>1750</v>
      </c>
      <c r="W559" s="40" t="s">
        <v>304</v>
      </c>
      <c r="X559" s="56">
        <f>VLOOKUP(W559,'Charged Moves'!B$2:I$96,3,FALSE)</f>
        <v>25</v>
      </c>
      <c r="Y559" s="56">
        <f>IF(OR(VLOOKUP(W559,'Charged Moves'!B$2:C$96,2,FALSE)=H559,VLOOKUP(W559,'Charged Moves'!B$2:C$96,2,FALSE)=I559),1,0)</f>
        <v>1</v>
      </c>
      <c r="Z559" s="56">
        <f>VLOOKUP(W559,'Charged Moves'!B$2:I$96,8,FALSE)*100</f>
        <v>5</v>
      </c>
      <c r="AA559" s="56">
        <f>VLOOKUP(W559,'Charged Moves'!B$2:I$96,6,FALSE)</f>
        <v>2350</v>
      </c>
      <c r="AB559" s="56">
        <f>VLOOKUP(W559,'Charged Moves'!B$2:J$96,9,FALSE)</f>
        <v>20</v>
      </c>
      <c r="AC559" s="56" t="s">
        <v>1485</v>
      </c>
      <c r="AD559" s="56" t="s">
        <v>689</v>
      </c>
      <c r="AE559" s="56" t="s">
        <v>1769</v>
      </c>
      <c r="AF559" t="s">
        <v>690</v>
      </c>
      <c r="AG559" t="s">
        <v>1709</v>
      </c>
    </row>
    <row r="560" spans="1:33" ht="14.25" customHeight="1" x14ac:dyDescent="0.15">
      <c r="A560" s="30">
        <v>489</v>
      </c>
      <c r="B560" s="30">
        <v>2</v>
      </c>
      <c r="C560" s="32">
        <v>0.91349480968858132</v>
      </c>
      <c r="D560" s="30">
        <v>3</v>
      </c>
      <c r="E560" s="34">
        <v>0.94736842105263153</v>
      </c>
      <c r="F560" s="41">
        <f>VLOOKUP(G560,'Species Data'!A$2:E$152,2,FALSE)</f>
        <v>83</v>
      </c>
      <c r="G560" s="41" t="s">
        <v>144</v>
      </c>
      <c r="H560" s="170" t="s">
        <v>257</v>
      </c>
      <c r="I560" s="104" t="s">
        <v>227</v>
      </c>
      <c r="J560" s="41">
        <f>VLOOKUP(G560,'Species Data'!A$2:E$152,3,FALSE)</f>
        <v>104</v>
      </c>
      <c r="K560" s="46">
        <f>VLOOKUP(G560,'Species Data'!A$2:E$152,4,FALSE)</f>
        <v>138</v>
      </c>
      <c r="L560" s="46">
        <f>VLOOKUP(G560,'Species Data'!A$2:E$152,5,FALSE)</f>
        <v>132</v>
      </c>
      <c r="M560" s="49">
        <f t="shared" si="0"/>
        <v>13728</v>
      </c>
      <c r="N560" s="51">
        <f t="shared" si="1"/>
        <v>0</v>
      </c>
      <c r="O560" s="51">
        <f t="shared" si="2"/>
        <v>0</v>
      </c>
      <c r="P560" s="40">
        <f t="shared" si="3"/>
        <v>1193512320</v>
      </c>
      <c r="Q560" s="40" t="s">
        <v>261</v>
      </c>
      <c r="R560" s="56">
        <f>VLOOKUP(Q560,'Basic Moves'!B$2:H$43,3,FALSE)</f>
        <v>12</v>
      </c>
      <c r="S560" s="56">
        <f>IF(OR(VLOOKUP(Q560,'Basic Moves'!B$2:C$43,2,FALSE)=H560,VLOOKUP(Q560,'Basic Moves'!B$2:C$43,2,FALSE)=I560),1,0)</f>
        <v>1</v>
      </c>
      <c r="T560" s="56">
        <f>VLOOKUP(Q560,'Basic Moves'!B$2:H$43,5,FALSE)</f>
        <v>1130</v>
      </c>
      <c r="U560" s="56">
        <f>VLOOKUP(Q560,'Basic Moves'!B$2:H$43,7,FALSE)</f>
        <v>10</v>
      </c>
      <c r="V560" s="53" t="s">
        <v>1736</v>
      </c>
      <c r="W560" s="40" t="s">
        <v>341</v>
      </c>
      <c r="X560" s="56">
        <f>VLOOKUP(W560,'Charged Moves'!B$2:I$96,3,FALSE)</f>
        <v>30</v>
      </c>
      <c r="Y560" s="56">
        <f>IF(OR(VLOOKUP(W560,'Charged Moves'!B$2:C$96,2,FALSE)=H560,VLOOKUP(W560,'Charged Moves'!B$2:C$96,2,FALSE)=I560),1,0)</f>
        <v>1</v>
      </c>
      <c r="Z560" s="56">
        <f>VLOOKUP(W560,'Charged Moves'!B$2:I$96,8,FALSE)*100</f>
        <v>25</v>
      </c>
      <c r="AA560" s="56">
        <f>VLOOKUP(W560,'Charged Moves'!B$2:I$96,6,FALSE)</f>
        <v>3300</v>
      </c>
      <c r="AB560" s="56">
        <f>VLOOKUP(W560,'Charged Moves'!B$2:J$96,9,FALSE)</f>
        <v>25</v>
      </c>
      <c r="AC560" s="56" t="s">
        <v>875</v>
      </c>
      <c r="AD560" s="56" t="s">
        <v>1770</v>
      </c>
      <c r="AE560" s="56" t="s">
        <v>1771</v>
      </c>
      <c r="AF560" t="s">
        <v>1772</v>
      </c>
      <c r="AG560" t="s">
        <v>439</v>
      </c>
    </row>
    <row r="561" spans="1:33" ht="14.25" customHeight="1" x14ac:dyDescent="0.15">
      <c r="A561" s="30">
        <v>652</v>
      </c>
      <c r="B561" s="30">
        <v>4</v>
      </c>
      <c r="C561" s="32">
        <v>0.77777777777777779</v>
      </c>
      <c r="D561" s="30">
        <v>6</v>
      </c>
      <c r="E561" s="34">
        <v>0.50154320987654322</v>
      </c>
      <c r="F561" s="41">
        <f>VLOOKUP(G561,'Species Data'!A$2:E$152,2,FALSE)</f>
        <v>108</v>
      </c>
      <c r="G561" s="41" t="s">
        <v>179</v>
      </c>
      <c r="H561" s="170" t="s">
        <v>257</v>
      </c>
      <c r="I561" s="172"/>
      <c r="J561" s="41">
        <f>VLOOKUP(G561,'Species Data'!A$2:E$152,3,FALSE)</f>
        <v>180</v>
      </c>
      <c r="K561" s="46">
        <f>VLOOKUP(G561,'Species Data'!A$2:E$152,4,FALSE)</f>
        <v>126</v>
      </c>
      <c r="L561" s="46">
        <f>VLOOKUP(G561,'Species Data'!A$2:E$152,5,FALSE)</f>
        <v>160</v>
      </c>
      <c r="M561" s="49">
        <f t="shared" si="0"/>
        <v>28800</v>
      </c>
      <c r="N561" s="51">
        <f t="shared" si="1"/>
        <v>0</v>
      </c>
      <c r="O561" s="51">
        <f t="shared" si="2"/>
        <v>0</v>
      </c>
      <c r="P561" s="40">
        <f t="shared" si="3"/>
        <v>1179360000</v>
      </c>
      <c r="Q561" s="40" t="s">
        <v>251</v>
      </c>
      <c r="R561" s="56">
        <f>VLOOKUP(Q561,'Basic Moves'!B$2:H$43,3,FALSE)</f>
        <v>5</v>
      </c>
      <c r="S561" s="56">
        <f>IF(OR(VLOOKUP(Q561,'Basic Moves'!B$2:C$43,2,FALSE)=H561,VLOOKUP(Q561,'Basic Moves'!B$2:C$43,2,FALSE)=I561),1,0)</f>
        <v>0</v>
      </c>
      <c r="T561" s="56">
        <f>VLOOKUP(Q561,'Basic Moves'!B$2:H$43,5,FALSE)</f>
        <v>500</v>
      </c>
      <c r="U561" s="56">
        <f>VLOOKUP(Q561,'Basic Moves'!B$2:H$43,7,FALSE)</f>
        <v>6</v>
      </c>
      <c r="V561" s="53" t="s">
        <v>526</v>
      </c>
      <c r="W561" s="40" t="s">
        <v>340</v>
      </c>
      <c r="X561" s="56">
        <f>VLOOKUP(W561,'Charged Moves'!B$2:I$96,3,FALSE)</f>
        <v>70</v>
      </c>
      <c r="Y561" s="56">
        <f>IF(OR(VLOOKUP(W561,'Charged Moves'!B$2:C$96,2,FALSE)=H561,VLOOKUP(W561,'Charged Moves'!B$2:C$96,2,FALSE)=I561),1,0)</f>
        <v>0</v>
      </c>
      <c r="Z561" s="56">
        <f>VLOOKUP(W561,'Charged Moves'!B$2:I$96,8,FALSE)*100</f>
        <v>0</v>
      </c>
      <c r="AA561" s="56">
        <f>VLOOKUP(W561,'Charged Moves'!B$2:I$96,6,FALSE)</f>
        <v>2800</v>
      </c>
      <c r="AB561" s="56">
        <f>VLOOKUP(W561,'Charged Moves'!B$2:J$96,9,FALSE)</f>
        <v>100</v>
      </c>
      <c r="AC561" s="56" t="s">
        <v>1773</v>
      </c>
      <c r="AD561" s="56" t="s">
        <v>656</v>
      </c>
      <c r="AE561" s="56" t="s">
        <v>520</v>
      </c>
      <c r="AF561" t="s">
        <v>1774</v>
      </c>
      <c r="AG561" t="s">
        <v>1775</v>
      </c>
    </row>
    <row r="562" spans="1:33" ht="14.25" customHeight="1" x14ac:dyDescent="0.15">
      <c r="A562" s="30">
        <v>465</v>
      </c>
      <c r="B562" s="30">
        <v>3</v>
      </c>
      <c r="C562" s="32">
        <v>0.86827195467422091</v>
      </c>
      <c r="D562" s="30">
        <v>4</v>
      </c>
      <c r="E562" s="34">
        <v>0.65454545454545454</v>
      </c>
      <c r="F562" s="41">
        <f>VLOOKUP(G562,'Species Data'!A$2:E$152,2,FALSE)</f>
        <v>79</v>
      </c>
      <c r="G562" s="41" t="s">
        <v>136</v>
      </c>
      <c r="H562" s="91" t="s">
        <v>210</v>
      </c>
      <c r="I562" s="42" t="s">
        <v>56</v>
      </c>
      <c r="J562" s="41">
        <f>VLOOKUP(G562,'Species Data'!A$2:E$152,3,FALSE)</f>
        <v>180</v>
      </c>
      <c r="K562" s="46">
        <f>VLOOKUP(G562,'Species Data'!A$2:E$152,4,FALSE)</f>
        <v>110</v>
      </c>
      <c r="L562" s="46">
        <f>VLOOKUP(G562,'Species Data'!A$2:E$152,5,FALSE)</f>
        <v>110</v>
      </c>
      <c r="M562" s="49">
        <f t="shared" si="0"/>
        <v>19800</v>
      </c>
      <c r="N562" s="51">
        <f t="shared" si="1"/>
        <v>0</v>
      </c>
      <c r="O562" s="51">
        <f t="shared" si="2"/>
        <v>0</v>
      </c>
      <c r="P562" s="40">
        <f t="shared" si="3"/>
        <v>1176120000</v>
      </c>
      <c r="Q562" s="40" t="s">
        <v>142</v>
      </c>
      <c r="R562" s="56">
        <f>VLOOKUP(Q562,'Basic Moves'!B$2:H$43,3,FALSE)</f>
        <v>6</v>
      </c>
      <c r="S562" s="56">
        <f>IF(OR(VLOOKUP(Q562,'Basic Moves'!B$2:C$43,2,FALSE)=H562,VLOOKUP(Q562,'Basic Moves'!B$2:C$43,2,FALSE)=I562),1,0)</f>
        <v>1</v>
      </c>
      <c r="T562" s="56">
        <f>VLOOKUP(Q562,'Basic Moves'!B$2:H$43,5,FALSE)</f>
        <v>500</v>
      </c>
      <c r="U562" s="56">
        <f>VLOOKUP(Q562,'Basic Moves'!B$2:H$43,7,FALSE)</f>
        <v>7</v>
      </c>
      <c r="V562" s="53" t="s">
        <v>367</v>
      </c>
      <c r="W562" s="40" t="s">
        <v>306</v>
      </c>
      <c r="X562" s="56">
        <f>VLOOKUP(W562,'Charged Moves'!B$2:I$96,3,FALSE)</f>
        <v>40</v>
      </c>
      <c r="Y562" s="56">
        <f>IF(OR(VLOOKUP(W562,'Charged Moves'!B$2:C$96,2,FALSE)=H562,VLOOKUP(W562,'Charged Moves'!B$2:C$96,2,FALSE)=I562),1,0)</f>
        <v>1</v>
      </c>
      <c r="Z562" s="56">
        <f>VLOOKUP(W562,'Charged Moves'!B$2:I$96,8,FALSE)*100</f>
        <v>5</v>
      </c>
      <c r="AA562" s="56">
        <f>VLOOKUP(W562,'Charged Moves'!B$2:I$96,6,FALSE)</f>
        <v>2700</v>
      </c>
      <c r="AB562" s="56">
        <f>VLOOKUP(W562,'Charged Moves'!B$2:J$96,9,FALSE)</f>
        <v>33</v>
      </c>
      <c r="AC562" s="56" t="s">
        <v>1776</v>
      </c>
      <c r="AD562" s="56" t="s">
        <v>1777</v>
      </c>
      <c r="AE562" s="56" t="s">
        <v>1778</v>
      </c>
      <c r="AF562" t="s">
        <v>1779</v>
      </c>
      <c r="AG562" t="s">
        <v>1143</v>
      </c>
    </row>
    <row r="563" spans="1:33" ht="14.25" customHeight="1" x14ac:dyDescent="0.15">
      <c r="A563" s="30">
        <v>622</v>
      </c>
      <c r="B563" s="30">
        <v>1</v>
      </c>
      <c r="C563" s="32">
        <v>1</v>
      </c>
      <c r="D563" s="30">
        <v>3</v>
      </c>
      <c r="E563" s="34">
        <v>0.87681159420289856</v>
      </c>
      <c r="F563" s="41">
        <f>VLOOKUP(G563,'Species Data'!A$2:E$152,2,FALSE)</f>
        <v>104</v>
      </c>
      <c r="G563" s="41" t="s">
        <v>174</v>
      </c>
      <c r="H563" s="610" t="s">
        <v>255</v>
      </c>
      <c r="I563" s="791"/>
      <c r="J563" s="41">
        <f>VLOOKUP(G563,'Species Data'!A$2:E$152,3,FALSE)</f>
        <v>100</v>
      </c>
      <c r="K563" s="46">
        <f>VLOOKUP(G563,'Species Data'!A$2:E$152,4,FALSE)</f>
        <v>102</v>
      </c>
      <c r="L563" s="46">
        <f>VLOOKUP(G563,'Species Data'!A$2:E$152,5,FALSE)</f>
        <v>150</v>
      </c>
      <c r="M563" s="49">
        <f t="shared" si="0"/>
        <v>15000</v>
      </c>
      <c r="N563" s="51">
        <f t="shared" si="1"/>
        <v>0</v>
      </c>
      <c r="O563" s="51">
        <f t="shared" si="2"/>
        <v>0</v>
      </c>
      <c r="P563" s="40">
        <f t="shared" si="3"/>
        <v>1157062500</v>
      </c>
      <c r="Q563" s="40" t="s">
        <v>270</v>
      </c>
      <c r="R563" s="56">
        <f>VLOOKUP(Q563,'Basic Moves'!B$2:H$43,3,FALSE)</f>
        <v>15</v>
      </c>
      <c r="S563" s="56">
        <f>IF(OR(VLOOKUP(Q563,'Basic Moves'!B$2:C$43,2,FALSE)=H563,VLOOKUP(Q563,'Basic Moves'!B$2:C$43,2,FALSE)=I563),1,0)</f>
        <v>1</v>
      </c>
      <c r="T563" s="56">
        <f>VLOOKUP(Q563,'Basic Moves'!B$2:H$43,5,FALSE)</f>
        <v>1350</v>
      </c>
      <c r="U563" s="56">
        <f>VLOOKUP(Q563,'Basic Moves'!B$2:H$43,7,FALSE)</f>
        <v>12</v>
      </c>
      <c r="V563" s="53" t="s">
        <v>427</v>
      </c>
      <c r="W563" s="40" t="s">
        <v>327</v>
      </c>
      <c r="X563" s="56">
        <f>VLOOKUP(W563,'Charged Moves'!B$2:I$96,3,FALSE)</f>
        <v>25</v>
      </c>
      <c r="Y563" s="56">
        <f>IF(OR(VLOOKUP(W563,'Charged Moves'!B$2:C$96,2,FALSE)=H563,VLOOKUP(W563,'Charged Moves'!B$2:C$96,2,FALSE)=I563),1,0)</f>
        <v>1</v>
      </c>
      <c r="Z563" s="56">
        <f>VLOOKUP(W563,'Charged Moves'!B$2:I$96,8,FALSE)*100</f>
        <v>5</v>
      </c>
      <c r="AA563" s="56">
        <f>VLOOKUP(W563,'Charged Moves'!B$2:I$96,6,FALSE)</f>
        <v>1600</v>
      </c>
      <c r="AB563" s="56">
        <f>VLOOKUP(W563,'Charged Moves'!B$2:J$96,9,FALSE)</f>
        <v>25</v>
      </c>
      <c r="AC563" s="56" t="s">
        <v>1081</v>
      </c>
      <c r="AD563" s="56" t="s">
        <v>1082</v>
      </c>
      <c r="AE563" s="56" t="s">
        <v>1083</v>
      </c>
      <c r="AF563" t="s">
        <v>1084</v>
      </c>
      <c r="AG563" t="s">
        <v>386</v>
      </c>
    </row>
    <row r="564" spans="1:33" ht="14.25" customHeight="1" x14ac:dyDescent="0.15">
      <c r="A564" s="30">
        <v>335</v>
      </c>
      <c r="B564" s="30">
        <v>6</v>
      </c>
      <c r="C564" s="32">
        <v>0.74850299401197606</v>
      </c>
      <c r="D564" s="30">
        <v>2</v>
      </c>
      <c r="E564" s="34">
        <v>0.8990825688073395</v>
      </c>
      <c r="F564" s="41">
        <f>VLOOKUP(G564,'Species Data'!A$2:E$152,2,FALSE)</f>
        <v>58</v>
      </c>
      <c r="G564" s="41" t="s">
        <v>113</v>
      </c>
      <c r="H564" s="263" t="s">
        <v>249</v>
      </c>
      <c r="I564" s="452"/>
      <c r="J564" s="41">
        <f>VLOOKUP(G564,'Species Data'!A$2:E$152,3,FALSE)</f>
        <v>110</v>
      </c>
      <c r="K564" s="46">
        <f>VLOOKUP(G564,'Species Data'!A$2:E$152,4,FALSE)</f>
        <v>156</v>
      </c>
      <c r="L564" s="46">
        <f>VLOOKUP(G564,'Species Data'!A$2:E$152,5,FALSE)</f>
        <v>110</v>
      </c>
      <c r="M564" s="49">
        <f t="shared" si="0"/>
        <v>12100</v>
      </c>
      <c r="N564" s="51">
        <f t="shared" si="1"/>
        <v>0</v>
      </c>
      <c r="O564" s="51">
        <f t="shared" si="2"/>
        <v>0</v>
      </c>
      <c r="P564" s="40">
        <f t="shared" si="3"/>
        <v>1156155000</v>
      </c>
      <c r="Q564" s="40" t="s">
        <v>108</v>
      </c>
      <c r="R564" s="56">
        <f>VLOOKUP(Q564,'Basic Moves'!B$2:H$43,3,FALSE)</f>
        <v>10</v>
      </c>
      <c r="S564" s="56">
        <f>IF(OR(VLOOKUP(Q564,'Basic Moves'!B$2:C$43,2,FALSE)=H564,VLOOKUP(Q564,'Basic Moves'!B$2:C$43,2,FALSE)=I564),1,0)</f>
        <v>1</v>
      </c>
      <c r="T564" s="56">
        <f>VLOOKUP(Q564,'Basic Moves'!B$2:H$43,5,FALSE)</f>
        <v>1050</v>
      </c>
      <c r="U564" s="56">
        <f>VLOOKUP(Q564,'Basic Moves'!B$2:H$43,7,FALSE)</f>
        <v>10</v>
      </c>
      <c r="V564" s="53" t="s">
        <v>445</v>
      </c>
      <c r="W564" s="40" t="s">
        <v>284</v>
      </c>
      <c r="X564" s="56">
        <f>VLOOKUP(W564,'Charged Moves'!B$2:I$96,3,FALSE)</f>
        <v>40</v>
      </c>
      <c r="Y564" s="56">
        <f>IF(OR(VLOOKUP(W564,'Charged Moves'!B$2:C$96,2,FALSE)=H564,VLOOKUP(W564,'Charged Moves'!B$2:C$96,2,FALSE)=I564),1,0)</f>
        <v>1</v>
      </c>
      <c r="Z564" s="56">
        <f>VLOOKUP(W564,'Charged Moves'!B$2:I$96,8,FALSE)*100</f>
        <v>5</v>
      </c>
      <c r="AA564" s="56">
        <f>VLOOKUP(W564,'Charged Moves'!B$2:I$96,6,FALSE)</f>
        <v>4600</v>
      </c>
      <c r="AB564" s="56">
        <f>VLOOKUP(W564,'Charged Moves'!B$2:J$96,9,FALSE)</f>
        <v>25</v>
      </c>
      <c r="AC564" s="56" t="s">
        <v>1660</v>
      </c>
      <c r="AD564" s="56" t="s">
        <v>1661</v>
      </c>
      <c r="AE564" s="56" t="s">
        <v>778</v>
      </c>
      <c r="AF564" t="s">
        <v>1662</v>
      </c>
      <c r="AG564" t="s">
        <v>501</v>
      </c>
    </row>
    <row r="565" spans="1:33" ht="14.25" customHeight="1" x14ac:dyDescent="0.15">
      <c r="A565" s="30">
        <v>799</v>
      </c>
      <c r="B565" s="30">
        <v>2</v>
      </c>
      <c r="C565" s="32">
        <v>0.82317073170731703</v>
      </c>
      <c r="D565" s="30">
        <v>1</v>
      </c>
      <c r="E565" s="34">
        <v>1</v>
      </c>
      <c r="F565" s="41">
        <f>VLOOKUP(G565,'Species Data'!A$2:E$152,2,FALSE)</f>
        <v>133</v>
      </c>
      <c r="G565" s="41" t="s">
        <v>209</v>
      </c>
      <c r="H565" s="170" t="s">
        <v>257</v>
      </c>
      <c r="I565" s="172"/>
      <c r="J565" s="41">
        <f>VLOOKUP(G565,'Species Data'!A$2:E$152,3,FALSE)</f>
        <v>110</v>
      </c>
      <c r="K565" s="46">
        <f>VLOOKUP(G565,'Species Data'!A$2:E$152,4,FALSE)</f>
        <v>114</v>
      </c>
      <c r="L565" s="46">
        <f>VLOOKUP(G565,'Species Data'!A$2:E$152,5,FALSE)</f>
        <v>128</v>
      </c>
      <c r="M565" s="49">
        <f t="shared" si="0"/>
        <v>14080</v>
      </c>
      <c r="N565" s="51">
        <f t="shared" si="1"/>
        <v>0</v>
      </c>
      <c r="O565" s="51">
        <f t="shared" si="2"/>
        <v>0</v>
      </c>
      <c r="P565" s="40">
        <f t="shared" si="3"/>
        <v>1155686400</v>
      </c>
      <c r="Q565" s="40" t="s">
        <v>259</v>
      </c>
      <c r="R565" s="56">
        <f>VLOOKUP(Q565,'Basic Moves'!B$2:H$43,3,FALSE)</f>
        <v>12</v>
      </c>
      <c r="S565" s="56">
        <f>IF(OR(VLOOKUP(Q565,'Basic Moves'!B$2:C$43,2,FALSE)=H565,VLOOKUP(Q565,'Basic Moves'!B$2:C$43,2,FALSE)=I565),1,0)</f>
        <v>1</v>
      </c>
      <c r="T565" s="56">
        <f>VLOOKUP(Q565,'Basic Moves'!B$2:H$43,5,FALSE)</f>
        <v>1100</v>
      </c>
      <c r="U565" s="56">
        <f>VLOOKUP(Q565,'Basic Moves'!B$2:H$43,7,FALSE)</f>
        <v>10</v>
      </c>
      <c r="V565" s="53" t="s">
        <v>1056</v>
      </c>
      <c r="W565" s="40" t="s">
        <v>286</v>
      </c>
      <c r="X565" s="56">
        <f>VLOOKUP(W565,'Charged Moves'!B$2:I$96,3,FALSE)</f>
        <v>70</v>
      </c>
      <c r="Y565" s="56">
        <f>IF(OR(VLOOKUP(W565,'Charged Moves'!B$2:C$96,2,FALSE)=H565,VLOOKUP(W565,'Charged Moves'!B$2:C$96,2,FALSE)=I565),1,0)</f>
        <v>0</v>
      </c>
      <c r="Z565" s="56">
        <f>VLOOKUP(W565,'Charged Moves'!B$2:I$96,8,FALSE)*100</f>
        <v>5</v>
      </c>
      <c r="AA565" s="56">
        <f>VLOOKUP(W565,'Charged Moves'!B$2:I$96,6,FALSE)</f>
        <v>5800</v>
      </c>
      <c r="AB565" s="56">
        <f>VLOOKUP(W565,'Charged Moves'!B$2:J$96,9,FALSE)</f>
        <v>33</v>
      </c>
      <c r="AC565" s="56" t="s">
        <v>1545</v>
      </c>
      <c r="AD565" s="56" t="s">
        <v>1780</v>
      </c>
      <c r="AE565" s="56" t="s">
        <v>1781</v>
      </c>
      <c r="AF565" t="s">
        <v>1782</v>
      </c>
      <c r="AG565" t="s">
        <v>1548</v>
      </c>
    </row>
    <row r="566" spans="1:33" ht="14.25" customHeight="1" x14ac:dyDescent="0.15">
      <c r="A566" s="30">
        <v>466</v>
      </c>
      <c r="B566" s="30">
        <v>1</v>
      </c>
      <c r="C566" s="32">
        <v>1</v>
      </c>
      <c r="D566" s="30">
        <v>5</v>
      </c>
      <c r="E566" s="34">
        <v>0.64242424242424245</v>
      </c>
      <c r="F566" s="41">
        <f>VLOOKUP(G566,'Species Data'!A$2:E$152,2,FALSE)</f>
        <v>79</v>
      </c>
      <c r="G566" s="41" t="s">
        <v>136</v>
      </c>
      <c r="H566" s="91" t="s">
        <v>210</v>
      </c>
      <c r="I566" s="42" t="s">
        <v>56</v>
      </c>
      <c r="J566" s="41">
        <f>VLOOKUP(G566,'Species Data'!A$2:E$152,3,FALSE)</f>
        <v>180</v>
      </c>
      <c r="K566" s="46">
        <f>VLOOKUP(G566,'Species Data'!A$2:E$152,4,FALSE)</f>
        <v>110</v>
      </c>
      <c r="L566" s="46">
        <f>VLOOKUP(G566,'Species Data'!A$2:E$152,5,FALSE)</f>
        <v>110</v>
      </c>
      <c r="M566" s="49">
        <f t="shared" si="0"/>
        <v>19800</v>
      </c>
      <c r="N566" s="51">
        <f t="shared" si="1"/>
        <v>0</v>
      </c>
      <c r="O566" s="51">
        <f t="shared" si="2"/>
        <v>0</v>
      </c>
      <c r="P566" s="40">
        <f t="shared" si="3"/>
        <v>1154340000</v>
      </c>
      <c r="Q566" s="40" t="s">
        <v>142</v>
      </c>
      <c r="R566" s="56">
        <f>VLOOKUP(Q566,'Basic Moves'!B$2:H$43,3,FALSE)</f>
        <v>6</v>
      </c>
      <c r="S566" s="56">
        <f>IF(OR(VLOOKUP(Q566,'Basic Moves'!B$2:C$43,2,FALSE)=H566,VLOOKUP(Q566,'Basic Moves'!B$2:C$43,2,FALSE)=I566),1,0)</f>
        <v>1</v>
      </c>
      <c r="T566" s="56">
        <f>VLOOKUP(Q566,'Basic Moves'!B$2:H$43,5,FALSE)</f>
        <v>500</v>
      </c>
      <c r="U566" s="56">
        <f>VLOOKUP(Q566,'Basic Moves'!B$2:H$43,7,FALSE)</f>
        <v>7</v>
      </c>
      <c r="V566" s="53" t="s">
        <v>367</v>
      </c>
      <c r="W566" s="40" t="s">
        <v>56</v>
      </c>
      <c r="X566" s="56">
        <f>VLOOKUP(W566,'Charged Moves'!B$2:I$96,3,FALSE)</f>
        <v>55</v>
      </c>
      <c r="Y566" s="56">
        <f>IF(OR(VLOOKUP(W566,'Charged Moves'!B$2:C$96,2,FALSE)=H566,VLOOKUP(W566,'Charged Moves'!B$2:C$96,2,FALSE)=I566),1,0)</f>
        <v>1</v>
      </c>
      <c r="Z566" s="56">
        <f>VLOOKUP(W566,'Charged Moves'!B$2:I$96,8,FALSE)*100</f>
        <v>5</v>
      </c>
      <c r="AA566" s="56">
        <f>VLOOKUP(W566,'Charged Moves'!B$2:I$96,6,FALSE)</f>
        <v>2800</v>
      </c>
      <c r="AB566" s="56">
        <f>VLOOKUP(W566,'Charged Moves'!B$2:J$96,9,FALSE)</f>
        <v>50</v>
      </c>
      <c r="AC566" s="56" t="s">
        <v>761</v>
      </c>
      <c r="AD566" s="56" t="s">
        <v>762</v>
      </c>
      <c r="AE566" s="56" t="s">
        <v>763</v>
      </c>
      <c r="AF566" t="s">
        <v>764</v>
      </c>
      <c r="AG566" t="s">
        <v>765</v>
      </c>
    </row>
    <row r="567" spans="1:33" ht="14.25" customHeight="1" x14ac:dyDescent="0.15">
      <c r="A567" s="30">
        <v>672</v>
      </c>
      <c r="B567" s="30">
        <v>6</v>
      </c>
      <c r="C567" s="32">
        <v>0.7567567567567568</v>
      </c>
      <c r="D567" s="30">
        <v>6</v>
      </c>
      <c r="E567" s="34">
        <v>0.7533333333333333</v>
      </c>
      <c r="F567" s="41">
        <f>VLOOKUP(G567,'Species Data'!A$2:E$152,2,FALSE)</f>
        <v>111</v>
      </c>
      <c r="G567" s="41" t="s">
        <v>184</v>
      </c>
      <c r="H567" s="610" t="s">
        <v>255</v>
      </c>
      <c r="I567" s="662" t="s">
        <v>264</v>
      </c>
      <c r="J567" s="41">
        <f>VLOOKUP(G567,'Species Data'!A$2:E$152,3,FALSE)</f>
        <v>160</v>
      </c>
      <c r="K567" s="46">
        <f>VLOOKUP(G567,'Species Data'!A$2:E$152,4,FALSE)</f>
        <v>110</v>
      </c>
      <c r="L567" s="46">
        <f>VLOOKUP(G567,'Species Data'!A$2:E$152,5,FALSE)</f>
        <v>116</v>
      </c>
      <c r="M567" s="49">
        <f t="shared" si="0"/>
        <v>18560</v>
      </c>
      <c r="N567" s="51">
        <f t="shared" si="1"/>
        <v>0</v>
      </c>
      <c r="O567" s="51">
        <f t="shared" si="2"/>
        <v>0</v>
      </c>
      <c r="P567" s="40">
        <f t="shared" si="3"/>
        <v>1153504000</v>
      </c>
      <c r="Q567" s="40" t="s">
        <v>274</v>
      </c>
      <c r="R567" s="56">
        <f>VLOOKUP(Q567,'Basic Moves'!B$2:H$43,3,FALSE)</f>
        <v>15</v>
      </c>
      <c r="S567" s="56">
        <f>IF(OR(VLOOKUP(Q567,'Basic Moves'!B$2:C$43,2,FALSE)=H567,VLOOKUP(Q567,'Basic Moves'!B$2:C$43,2,FALSE)=I567),1,0)</f>
        <v>0</v>
      </c>
      <c r="T567" s="56">
        <f>VLOOKUP(Q567,'Basic Moves'!B$2:H$43,5,FALSE)</f>
        <v>1410</v>
      </c>
      <c r="U567" s="56">
        <f>VLOOKUP(Q567,'Basic Moves'!B$2:H$43,7,FALSE)</f>
        <v>12</v>
      </c>
      <c r="V567" s="53" t="s">
        <v>778</v>
      </c>
      <c r="W567" s="40" t="s">
        <v>344</v>
      </c>
      <c r="X567" s="56">
        <f>VLOOKUP(W567,'Charged Moves'!B$2:I$96,3,FALSE)</f>
        <v>25</v>
      </c>
      <c r="Y567" s="56">
        <f>IF(OR(VLOOKUP(W567,'Charged Moves'!B$2:C$96,2,FALSE)=H567,VLOOKUP(W567,'Charged Moves'!B$2:C$96,2,FALSE)=I567),1,0)</f>
        <v>0</v>
      </c>
      <c r="Z567" s="56">
        <f>VLOOKUP(W567,'Charged Moves'!B$2:I$96,8,FALSE)*100</f>
        <v>5</v>
      </c>
      <c r="AA567" s="56">
        <f>VLOOKUP(W567,'Charged Moves'!B$2:I$96,6,FALSE)</f>
        <v>2200</v>
      </c>
      <c r="AB567" s="56">
        <f>VLOOKUP(W567,'Charged Moves'!B$2:J$96,9,FALSE)</f>
        <v>25</v>
      </c>
      <c r="AC567" s="56" t="s">
        <v>1485</v>
      </c>
      <c r="AD567" s="56" t="s">
        <v>1783</v>
      </c>
      <c r="AE567" s="56" t="s">
        <v>1784</v>
      </c>
      <c r="AF567" t="s">
        <v>1785</v>
      </c>
      <c r="AG567" t="s">
        <v>873</v>
      </c>
    </row>
    <row r="568" spans="1:33" ht="14.25" customHeight="1" x14ac:dyDescent="0.15">
      <c r="A568" s="30">
        <v>624</v>
      </c>
      <c r="B568" s="30">
        <v>2</v>
      </c>
      <c r="C568" s="32">
        <v>0.98230088495575218</v>
      </c>
      <c r="D568" s="30">
        <v>4</v>
      </c>
      <c r="E568" s="34">
        <v>0.86956521739130432</v>
      </c>
      <c r="F568" s="41">
        <f>VLOOKUP(G568,'Species Data'!A$2:E$152,2,FALSE)</f>
        <v>104</v>
      </c>
      <c r="G568" s="41" t="s">
        <v>174</v>
      </c>
      <c r="H568" s="610" t="s">
        <v>255</v>
      </c>
      <c r="I568" s="791"/>
      <c r="J568" s="41">
        <f>VLOOKUP(G568,'Species Data'!A$2:E$152,3,FALSE)</f>
        <v>100</v>
      </c>
      <c r="K568" s="46">
        <f>VLOOKUP(G568,'Species Data'!A$2:E$152,4,FALSE)</f>
        <v>102</v>
      </c>
      <c r="L568" s="46">
        <f>VLOOKUP(G568,'Species Data'!A$2:E$152,5,FALSE)</f>
        <v>150</v>
      </c>
      <c r="M568" s="49">
        <f t="shared" si="0"/>
        <v>15000</v>
      </c>
      <c r="N568" s="51">
        <f t="shared" si="1"/>
        <v>0</v>
      </c>
      <c r="O568" s="51">
        <f t="shared" si="2"/>
        <v>0</v>
      </c>
      <c r="P568" s="40">
        <f t="shared" si="3"/>
        <v>1147500000</v>
      </c>
      <c r="Q568" s="40" t="s">
        <v>270</v>
      </c>
      <c r="R568" s="56">
        <f>VLOOKUP(Q568,'Basic Moves'!B$2:H$43,3,FALSE)</f>
        <v>15</v>
      </c>
      <c r="S568" s="56">
        <f>IF(OR(VLOOKUP(Q568,'Basic Moves'!B$2:C$43,2,FALSE)=H568,VLOOKUP(Q568,'Basic Moves'!B$2:C$43,2,FALSE)=I568),1,0)</f>
        <v>1</v>
      </c>
      <c r="T568" s="56">
        <f>VLOOKUP(Q568,'Basic Moves'!B$2:H$43,5,FALSE)</f>
        <v>1350</v>
      </c>
      <c r="U568" s="56">
        <f>VLOOKUP(Q568,'Basic Moves'!B$2:H$43,7,FALSE)</f>
        <v>12</v>
      </c>
      <c r="V568" s="53" t="s">
        <v>427</v>
      </c>
      <c r="W568" s="40" t="s">
        <v>228</v>
      </c>
      <c r="X568" s="56">
        <f>VLOOKUP(W568,'Charged Moves'!B$2:I$96,3,FALSE)</f>
        <v>35</v>
      </c>
      <c r="Y568" s="56">
        <f>IF(OR(VLOOKUP(W568,'Charged Moves'!B$2:C$96,2,FALSE)=H568,VLOOKUP(W568,'Charged Moves'!B$2:C$96,2,FALSE)=I568),1,0)</f>
        <v>1</v>
      </c>
      <c r="Z568" s="56">
        <f>VLOOKUP(W568,'Charged Moves'!B$2:I$96,8,FALSE)*100</f>
        <v>5</v>
      </c>
      <c r="AA568" s="56">
        <f>VLOOKUP(W568,'Charged Moves'!B$2:I$96,6,FALSE)</f>
        <v>3400</v>
      </c>
      <c r="AB568" s="56">
        <f>VLOOKUP(W568,'Charged Moves'!B$2:J$96,9,FALSE)</f>
        <v>25</v>
      </c>
      <c r="AC568" s="56" t="s">
        <v>652</v>
      </c>
      <c r="AD568" s="56" t="s">
        <v>1595</v>
      </c>
      <c r="AE568" s="56" t="s">
        <v>1596</v>
      </c>
      <c r="AF568" t="s">
        <v>1597</v>
      </c>
      <c r="AG568" t="s">
        <v>641</v>
      </c>
    </row>
    <row r="569" spans="1:33" ht="14.25" customHeight="1" x14ac:dyDescent="0.15">
      <c r="A569" s="30">
        <v>274</v>
      </c>
      <c r="B569" s="30">
        <v>4</v>
      </c>
      <c r="C569" s="32">
        <v>0.84100418410041844</v>
      </c>
      <c r="D569" s="30">
        <v>1</v>
      </c>
      <c r="E569" s="34">
        <v>1</v>
      </c>
      <c r="F569" s="41">
        <f>VLOOKUP(G569,'Species Data'!A$2:E$152,2,FALSE)</f>
        <v>48</v>
      </c>
      <c r="G569" s="41" t="s">
        <v>99</v>
      </c>
      <c r="H569" s="787" t="s">
        <v>241</v>
      </c>
      <c r="I569" s="362" t="s">
        <v>262</v>
      </c>
      <c r="J569" s="41">
        <f>VLOOKUP(G569,'Species Data'!A$2:E$152,3,FALSE)</f>
        <v>120</v>
      </c>
      <c r="K569" s="46">
        <f>VLOOKUP(G569,'Species Data'!A$2:E$152,4,FALSE)</f>
        <v>108</v>
      </c>
      <c r="L569" s="46">
        <f>VLOOKUP(G569,'Species Data'!A$2:E$152,5,FALSE)</f>
        <v>118</v>
      </c>
      <c r="M569" s="49">
        <f t="shared" si="0"/>
        <v>14160</v>
      </c>
      <c r="N569" s="51">
        <f t="shared" si="1"/>
        <v>0</v>
      </c>
      <c r="O569" s="51">
        <f t="shared" si="2"/>
        <v>0</v>
      </c>
      <c r="P569" s="40">
        <f t="shared" si="3"/>
        <v>1146960000</v>
      </c>
      <c r="Q569" s="40" t="s">
        <v>62</v>
      </c>
      <c r="R569" s="56">
        <f>VLOOKUP(Q569,'Basic Moves'!B$2:H$43,3,FALSE)</f>
        <v>15</v>
      </c>
      <c r="S569" s="56">
        <f>IF(OR(VLOOKUP(Q569,'Basic Moves'!B$2:C$43,2,FALSE)=H569,VLOOKUP(Q569,'Basic Moves'!B$2:C$43,2,FALSE)=I569),1,0)</f>
        <v>0</v>
      </c>
      <c r="T569" s="56">
        <f>VLOOKUP(Q569,'Basic Moves'!B$2:H$43,5,FALSE)</f>
        <v>1510</v>
      </c>
      <c r="U569" s="56">
        <f>VLOOKUP(Q569,'Basic Moves'!B$2:H$43,7,FALSE)</f>
        <v>14</v>
      </c>
      <c r="V569" s="53" t="s">
        <v>715</v>
      </c>
      <c r="W569" s="40" t="s">
        <v>329</v>
      </c>
      <c r="X569" s="56">
        <f>VLOOKUP(W569,'Charged Moves'!B$2:I$96,3,FALSE)</f>
        <v>45</v>
      </c>
      <c r="Y569" s="56">
        <f>IF(OR(VLOOKUP(W569,'Charged Moves'!B$2:C$96,2,FALSE)=H569,VLOOKUP(W569,'Charged Moves'!B$2:C$96,2,FALSE)=I569),1,0)</f>
        <v>1</v>
      </c>
      <c r="Z569" s="56">
        <f>VLOOKUP(W569,'Charged Moves'!B$2:I$96,8,FALSE)*100</f>
        <v>5</v>
      </c>
      <c r="AA569" s="56">
        <f>VLOOKUP(W569,'Charged Moves'!B$2:I$96,6,FALSE)</f>
        <v>3100</v>
      </c>
      <c r="AB569" s="56">
        <f>VLOOKUP(W569,'Charged Moves'!B$2:J$96,9,FALSE)</f>
        <v>33</v>
      </c>
      <c r="AC569" s="56" t="s">
        <v>1367</v>
      </c>
      <c r="AD569" s="56" t="s">
        <v>1368</v>
      </c>
      <c r="AE569" s="56" t="s">
        <v>1350</v>
      </c>
      <c r="AF569" t="s">
        <v>1369</v>
      </c>
      <c r="AG569" t="s">
        <v>641</v>
      </c>
    </row>
    <row r="570" spans="1:33" ht="14.25" customHeight="1" x14ac:dyDescent="0.15">
      <c r="A570" s="30">
        <v>438</v>
      </c>
      <c r="B570" s="144">
        <v>1</v>
      </c>
      <c r="C570" s="581">
        <v>1</v>
      </c>
      <c r="D570" s="144">
        <v>9</v>
      </c>
      <c r="E570" s="583">
        <v>0.54492753623188406</v>
      </c>
      <c r="F570" s="585">
        <f>VLOOKUP(G570,'Species Data'!A$2:E$152,2,FALSE)</f>
        <v>75</v>
      </c>
      <c r="G570" s="585" t="s">
        <v>131</v>
      </c>
      <c r="H570" s="588" t="s">
        <v>264</v>
      </c>
      <c r="I570" s="792" t="s">
        <v>255</v>
      </c>
      <c r="J570" s="585">
        <f>VLOOKUP(G570,'Species Data'!A$2:E$152,3,FALSE)</f>
        <v>110</v>
      </c>
      <c r="K570" s="592">
        <f>VLOOKUP(G570,'Species Data'!A$2:E$152,4,FALSE)</f>
        <v>142</v>
      </c>
      <c r="L570" s="592">
        <f>VLOOKUP(G570,'Species Data'!A$2:E$152,5,FALSE)</f>
        <v>156</v>
      </c>
      <c r="M570" s="149">
        <f t="shared" si="0"/>
        <v>17160</v>
      </c>
      <c r="N570" s="594">
        <f t="shared" si="1"/>
        <v>0</v>
      </c>
      <c r="O570" s="594">
        <f t="shared" si="2"/>
        <v>0</v>
      </c>
      <c r="P570" s="122">
        <f t="shared" si="3"/>
        <v>1145258400</v>
      </c>
      <c r="Q570" s="122" t="s">
        <v>254</v>
      </c>
      <c r="R570" s="602">
        <f>VLOOKUP(Q570,'Basic Moves'!B$2:H$43,3,FALSE)</f>
        <v>6</v>
      </c>
      <c r="S570" s="602">
        <f>IF(OR(VLOOKUP(Q570,'Basic Moves'!B$2:C$43,2,FALSE)=H570,VLOOKUP(Q570,'Basic Moves'!B$2:C$43,2,FALSE)=I570),1,0)</f>
        <v>1</v>
      </c>
      <c r="T570" s="602">
        <f>VLOOKUP(Q570,'Basic Moves'!B$2:H$43,5,FALSE)</f>
        <v>550</v>
      </c>
      <c r="U570" s="602">
        <f>VLOOKUP(Q570,'Basic Moves'!B$2:H$43,7,FALSE)</f>
        <v>7</v>
      </c>
      <c r="V570" s="152" t="s">
        <v>970</v>
      </c>
      <c r="W570" s="122" t="s">
        <v>289</v>
      </c>
      <c r="X570" s="602">
        <f>VLOOKUP(W570,'Charged Moves'!B$2:I$96,3,FALSE)</f>
        <v>80</v>
      </c>
      <c r="Y570" s="602">
        <f>IF(OR(VLOOKUP(W570,'Charged Moves'!B$2:C$96,2,FALSE)=H570,VLOOKUP(W570,'Charged Moves'!B$2:C$96,2,FALSE)=I570),1,0)</f>
        <v>1</v>
      </c>
      <c r="Z570" s="602">
        <f>VLOOKUP(W570,'Charged Moves'!B$2:I$96,8,FALSE)*100</f>
        <v>50</v>
      </c>
      <c r="AA570" s="602">
        <f>VLOOKUP(W570,'Charged Moves'!B$2:I$96,6,FALSE)</f>
        <v>3100</v>
      </c>
      <c r="AB570" s="602">
        <f>VLOOKUP(W570,'Charged Moves'!B$2:J$96,9,FALSE)</f>
        <v>100</v>
      </c>
      <c r="AC570" s="602" t="s">
        <v>686</v>
      </c>
      <c r="AD570" s="602" t="s">
        <v>1052</v>
      </c>
      <c r="AE570" s="602" t="s">
        <v>1053</v>
      </c>
      <c r="AF570" s="112" t="s">
        <v>1054</v>
      </c>
      <c r="AG570" s="112" t="s">
        <v>1055</v>
      </c>
    </row>
    <row r="571" spans="1:33" ht="14.25" customHeight="1" x14ac:dyDescent="0.15">
      <c r="A571" s="30">
        <v>159</v>
      </c>
      <c r="B571" s="30">
        <v>5</v>
      </c>
      <c r="C571" s="32">
        <v>0.70692194403534614</v>
      </c>
      <c r="D571" s="30">
        <v>6</v>
      </c>
      <c r="E571" s="34">
        <v>0.77987152034261242</v>
      </c>
      <c r="F571" s="41">
        <f>VLOOKUP(G571,'Species Data'!A$2:E$152,2,FALSE)</f>
        <v>30</v>
      </c>
      <c r="G571" s="41" t="s">
        <v>75</v>
      </c>
      <c r="H571" s="362" t="s">
        <v>262</v>
      </c>
      <c r="I571" s="511"/>
      <c r="J571" s="41">
        <f>VLOOKUP(G571,'Species Data'!A$2:E$152,3,FALSE)</f>
        <v>140</v>
      </c>
      <c r="K571" s="46">
        <f>VLOOKUP(G571,'Species Data'!A$2:E$152,4,FALSE)</f>
        <v>132</v>
      </c>
      <c r="L571" s="46">
        <f>VLOOKUP(G571,'Species Data'!A$2:E$152,5,FALSE)</f>
        <v>136</v>
      </c>
      <c r="M571" s="49">
        <f t="shared" si="0"/>
        <v>19040</v>
      </c>
      <c r="N571" s="51">
        <f t="shared" si="1"/>
        <v>0</v>
      </c>
      <c r="O571" s="51">
        <f t="shared" si="2"/>
        <v>0</v>
      </c>
      <c r="P571" s="40">
        <f t="shared" si="3"/>
        <v>1144170720</v>
      </c>
      <c r="Q571" s="40" t="s">
        <v>102</v>
      </c>
      <c r="R571" s="56">
        <f>VLOOKUP(Q571,'Basic Moves'!B$2:H$43,3,FALSE)</f>
        <v>6</v>
      </c>
      <c r="S571" s="56">
        <f>IF(OR(VLOOKUP(Q571,'Basic Moves'!B$2:C$43,2,FALSE)=H571,VLOOKUP(Q571,'Basic Moves'!B$2:C$43,2,FALSE)=I571),1,0)</f>
        <v>0</v>
      </c>
      <c r="T571" s="56">
        <f>VLOOKUP(Q571,'Basic Moves'!B$2:H$43,5,FALSE)</f>
        <v>500</v>
      </c>
      <c r="U571" s="56">
        <f>VLOOKUP(Q571,'Basic Moves'!B$2:H$43,7,FALSE)</f>
        <v>7</v>
      </c>
      <c r="V571" s="53" t="s">
        <v>784</v>
      </c>
      <c r="W571" s="40" t="s">
        <v>299</v>
      </c>
      <c r="X571" s="56">
        <f>VLOOKUP(W571,'Charged Moves'!B$2:I$96,3,FALSE)</f>
        <v>25</v>
      </c>
      <c r="Y571" s="56">
        <f>IF(OR(VLOOKUP(W571,'Charged Moves'!B$2:C$96,2,FALSE)=H571,VLOOKUP(W571,'Charged Moves'!B$2:C$96,2,FALSE)=I571),1,0)</f>
        <v>1</v>
      </c>
      <c r="Z571" s="56">
        <f>VLOOKUP(W571,'Charged Moves'!B$2:I$96,8,FALSE)*100</f>
        <v>5</v>
      </c>
      <c r="AA571" s="56">
        <f>VLOOKUP(W571,'Charged Moves'!B$2:I$96,6,FALSE)</f>
        <v>2400</v>
      </c>
      <c r="AB571" s="56">
        <f>VLOOKUP(W571,'Charged Moves'!B$2:J$96,9,FALSE)</f>
        <v>20</v>
      </c>
      <c r="AC571" s="56" t="s">
        <v>1381</v>
      </c>
      <c r="AD571" s="56" t="s">
        <v>1382</v>
      </c>
      <c r="AE571" s="56" t="s">
        <v>1383</v>
      </c>
      <c r="AF571" t="s">
        <v>1384</v>
      </c>
      <c r="AG571" t="s">
        <v>1385</v>
      </c>
    </row>
    <row r="572" spans="1:33" ht="14.25" customHeight="1" x14ac:dyDescent="0.15">
      <c r="A572" s="30">
        <v>464</v>
      </c>
      <c r="B572" s="30">
        <v>4</v>
      </c>
      <c r="C572" s="32">
        <v>0.84985835694050993</v>
      </c>
      <c r="D572" s="30">
        <v>6</v>
      </c>
      <c r="E572" s="34">
        <v>0.63484848484848488</v>
      </c>
      <c r="F572" s="41">
        <f>VLOOKUP(G572,'Species Data'!A$2:E$152,2,FALSE)</f>
        <v>79</v>
      </c>
      <c r="G572" s="41" t="s">
        <v>136</v>
      </c>
      <c r="H572" s="91" t="s">
        <v>210</v>
      </c>
      <c r="I572" s="42" t="s">
        <v>56</v>
      </c>
      <c r="J572" s="41">
        <f>VLOOKUP(G572,'Species Data'!A$2:E$152,3,FALSE)</f>
        <v>180</v>
      </c>
      <c r="K572" s="46">
        <f>VLOOKUP(G572,'Species Data'!A$2:E$152,4,FALSE)</f>
        <v>110</v>
      </c>
      <c r="L572" s="46">
        <f>VLOOKUP(G572,'Species Data'!A$2:E$152,5,FALSE)</f>
        <v>110</v>
      </c>
      <c r="M572" s="49">
        <f t="shared" si="0"/>
        <v>19800</v>
      </c>
      <c r="N572" s="51">
        <f t="shared" si="1"/>
        <v>0</v>
      </c>
      <c r="O572" s="51">
        <f t="shared" si="2"/>
        <v>0</v>
      </c>
      <c r="P572" s="40">
        <f t="shared" si="3"/>
        <v>1140727500</v>
      </c>
      <c r="Q572" s="40" t="s">
        <v>142</v>
      </c>
      <c r="R572" s="56">
        <f>VLOOKUP(Q572,'Basic Moves'!B$2:H$43,3,FALSE)</f>
        <v>6</v>
      </c>
      <c r="S572" s="56">
        <f>IF(OR(VLOOKUP(Q572,'Basic Moves'!B$2:C$43,2,FALSE)=H572,VLOOKUP(Q572,'Basic Moves'!B$2:C$43,2,FALSE)=I572),1,0)</f>
        <v>1</v>
      </c>
      <c r="T572" s="56">
        <f>VLOOKUP(Q572,'Basic Moves'!B$2:H$43,5,FALSE)</f>
        <v>500</v>
      </c>
      <c r="U572" s="56">
        <f>VLOOKUP(Q572,'Basic Moves'!B$2:H$43,7,FALSE)</f>
        <v>7</v>
      </c>
      <c r="V572" s="53" t="s">
        <v>367</v>
      </c>
      <c r="W572" s="40" t="s">
        <v>334</v>
      </c>
      <c r="X572" s="56">
        <f>VLOOKUP(W572,'Charged Moves'!B$2:I$96,3,FALSE)</f>
        <v>35</v>
      </c>
      <c r="Y572" s="56">
        <f>IF(OR(VLOOKUP(W572,'Charged Moves'!B$2:C$96,2,FALSE)=H572,VLOOKUP(W572,'Charged Moves'!B$2:C$96,2,FALSE)=I572),1,0)</f>
        <v>1</v>
      </c>
      <c r="Z572" s="56">
        <f>VLOOKUP(W572,'Charged Moves'!B$2:I$96,8,FALSE)*100</f>
        <v>5</v>
      </c>
      <c r="AA572" s="56">
        <f>VLOOKUP(W572,'Charged Moves'!B$2:I$96,6,FALSE)</f>
        <v>3300</v>
      </c>
      <c r="AB572" s="56">
        <f>VLOOKUP(W572,'Charged Moves'!B$2:J$96,9,FALSE)</f>
        <v>25</v>
      </c>
      <c r="AC572" s="56" t="s">
        <v>626</v>
      </c>
      <c r="AD572" s="56" t="s">
        <v>627</v>
      </c>
      <c r="AE572" s="56" t="s">
        <v>628</v>
      </c>
      <c r="AF572" t="s">
        <v>629</v>
      </c>
      <c r="AG572" t="s">
        <v>630</v>
      </c>
    </row>
    <row r="573" spans="1:33" ht="14.25" customHeight="1" x14ac:dyDescent="0.15">
      <c r="A573" s="30">
        <v>194</v>
      </c>
      <c r="B573" s="30">
        <v>3</v>
      </c>
      <c r="C573" s="32">
        <v>0.8693436293436293</v>
      </c>
      <c r="D573" s="30">
        <v>1</v>
      </c>
      <c r="E573" s="34">
        <v>1</v>
      </c>
      <c r="F573" s="41">
        <f>VLOOKUP(G573,'Species Data'!A$2:E$152,2,FALSE)</f>
        <v>35</v>
      </c>
      <c r="G573" s="41" t="s">
        <v>81</v>
      </c>
      <c r="H573" s="705" t="s">
        <v>320</v>
      </c>
      <c r="I573" s="707"/>
      <c r="J573" s="41">
        <f>VLOOKUP(G573,'Species Data'!A$2:E$152,3,FALSE)</f>
        <v>140</v>
      </c>
      <c r="K573" s="46">
        <f>VLOOKUP(G573,'Species Data'!A$2:E$152,4,FALSE)</f>
        <v>116</v>
      </c>
      <c r="L573" s="46">
        <f>VLOOKUP(G573,'Species Data'!A$2:E$152,5,FALSE)</f>
        <v>124</v>
      </c>
      <c r="M573" s="49">
        <f t="shared" si="0"/>
        <v>17360</v>
      </c>
      <c r="N573" s="51">
        <f t="shared" si="1"/>
        <v>0</v>
      </c>
      <c r="O573" s="51">
        <f t="shared" si="2"/>
        <v>0</v>
      </c>
      <c r="P573" s="40">
        <f t="shared" si="3"/>
        <v>1128712480</v>
      </c>
      <c r="Q573" s="40" t="s">
        <v>94</v>
      </c>
      <c r="R573" s="56">
        <f>VLOOKUP(Q573,'Basic Moves'!B$2:H$43,3,FALSE)</f>
        <v>12</v>
      </c>
      <c r="S573" s="56">
        <f>IF(OR(VLOOKUP(Q573,'Basic Moves'!B$2:C$43,2,FALSE)=H573,VLOOKUP(Q573,'Basic Moves'!B$2:C$43,2,FALSE)=I573),1,0)</f>
        <v>0</v>
      </c>
      <c r="T573" s="56">
        <f>VLOOKUP(Q573,'Basic Moves'!B$2:H$43,5,FALSE)</f>
        <v>1050</v>
      </c>
      <c r="U573" s="56">
        <f>VLOOKUP(Q573,'Basic Moves'!B$2:H$43,7,FALSE)</f>
        <v>9</v>
      </c>
      <c r="V573" s="53" t="s">
        <v>404</v>
      </c>
      <c r="W573" s="40" t="s">
        <v>323</v>
      </c>
      <c r="X573" s="56">
        <f>VLOOKUP(W573,'Charged Moves'!B$2:I$96,3,FALSE)</f>
        <v>85</v>
      </c>
      <c r="Y573" s="56">
        <f>IF(OR(VLOOKUP(W573,'Charged Moves'!B$2:C$96,2,FALSE)=H573,VLOOKUP(W573,'Charged Moves'!B$2:C$96,2,FALSE)=I573),1,0)</f>
        <v>1</v>
      </c>
      <c r="Z573" s="56">
        <f>VLOOKUP(W573,'Charged Moves'!B$2:I$96,8,FALSE)*100</f>
        <v>5</v>
      </c>
      <c r="AA573" s="56">
        <f>VLOOKUP(W573,'Charged Moves'!B$2:I$96,6,FALSE)</f>
        <v>4100</v>
      </c>
      <c r="AB573" s="56">
        <f>VLOOKUP(W573,'Charged Moves'!B$2:J$96,9,FALSE)</f>
        <v>100</v>
      </c>
      <c r="AC573" s="56" t="s">
        <v>829</v>
      </c>
      <c r="AD573" s="56" t="s">
        <v>830</v>
      </c>
      <c r="AE573" s="56" t="s">
        <v>831</v>
      </c>
      <c r="AF573" t="s">
        <v>832</v>
      </c>
      <c r="AG573" t="s">
        <v>833</v>
      </c>
    </row>
    <row r="574" spans="1:33" ht="14.25" customHeight="1" x14ac:dyDescent="0.15">
      <c r="A574" s="30">
        <v>558</v>
      </c>
      <c r="B574" s="30">
        <v>4</v>
      </c>
      <c r="C574" s="32">
        <v>0.84677419354838712</v>
      </c>
      <c r="D574" s="30">
        <v>3</v>
      </c>
      <c r="E574" s="34">
        <v>0.88309352517985606</v>
      </c>
      <c r="F574" s="41">
        <f>VLOOKUP(G574,'Species Data'!A$2:E$152,2,FALSE)</f>
        <v>93</v>
      </c>
      <c r="G574" s="41" t="s">
        <v>162</v>
      </c>
      <c r="H574" s="793" t="s">
        <v>252</v>
      </c>
      <c r="I574" s="362" t="s">
        <v>262</v>
      </c>
      <c r="J574" s="41">
        <f>VLOOKUP(G574,'Species Data'!A$2:E$152,3,FALSE)</f>
        <v>90</v>
      </c>
      <c r="K574" s="46">
        <f>VLOOKUP(G574,'Species Data'!A$2:E$152,4,FALSE)</f>
        <v>172</v>
      </c>
      <c r="L574" s="46">
        <f>VLOOKUP(G574,'Species Data'!A$2:E$152,5,FALSE)</f>
        <v>118</v>
      </c>
      <c r="M574" s="49">
        <f t="shared" si="0"/>
        <v>10620</v>
      </c>
      <c r="N574" s="51">
        <f t="shared" si="1"/>
        <v>0</v>
      </c>
      <c r="O574" s="51">
        <f t="shared" si="2"/>
        <v>0</v>
      </c>
      <c r="P574" s="40">
        <f t="shared" si="3"/>
        <v>1121100300</v>
      </c>
      <c r="Q574" s="40" t="s">
        <v>223</v>
      </c>
      <c r="R574" s="56">
        <f>VLOOKUP(Q574,'Basic Moves'!B$2:H$43,3,FALSE)</f>
        <v>11</v>
      </c>
      <c r="S574" s="56">
        <f>IF(OR(VLOOKUP(Q574,'Basic Moves'!B$2:C$43,2,FALSE)=H574,VLOOKUP(Q574,'Basic Moves'!B$2:C$43,2,FALSE)=I574),1,0)</f>
        <v>1</v>
      </c>
      <c r="T574" s="56">
        <f>VLOOKUP(Q574,'Basic Moves'!B$2:H$43,5,FALSE)</f>
        <v>950</v>
      </c>
      <c r="U574" s="56">
        <f>VLOOKUP(Q574,'Basic Moves'!B$2:H$43,7,FALSE)</f>
        <v>8</v>
      </c>
      <c r="V574" s="53" t="s">
        <v>452</v>
      </c>
      <c r="W574" s="40" t="s">
        <v>281</v>
      </c>
      <c r="X574" s="56">
        <f>VLOOKUP(W574,'Charged Moves'!B$2:I$96,3,FALSE)</f>
        <v>45</v>
      </c>
      <c r="Y574" s="56">
        <f>IF(OR(VLOOKUP(W574,'Charged Moves'!B$2:C$96,2,FALSE)=H574,VLOOKUP(W574,'Charged Moves'!B$2:C$96,2,FALSE)=I574),1,0)</f>
        <v>0</v>
      </c>
      <c r="Z574" s="56">
        <f>VLOOKUP(W574,'Charged Moves'!B$2:I$96,8,FALSE)*100</f>
        <v>5</v>
      </c>
      <c r="AA574" s="56">
        <f>VLOOKUP(W574,'Charged Moves'!B$2:I$96,6,FALSE)</f>
        <v>3500</v>
      </c>
      <c r="AB574" s="56">
        <f>VLOOKUP(W574,'Charged Moves'!B$2:J$96,9,FALSE)</f>
        <v>33</v>
      </c>
      <c r="AC574" s="56" t="s">
        <v>1144</v>
      </c>
      <c r="AD574" s="56" t="s">
        <v>1145</v>
      </c>
      <c r="AE574" s="56" t="s">
        <v>1146</v>
      </c>
      <c r="AF574" t="s">
        <v>1147</v>
      </c>
      <c r="AG574" t="s">
        <v>1148</v>
      </c>
    </row>
    <row r="575" spans="1:33" ht="14.25" customHeight="1" x14ac:dyDescent="0.15">
      <c r="A575" s="30">
        <v>100</v>
      </c>
      <c r="B575" s="30">
        <v>2</v>
      </c>
      <c r="C575" s="32">
        <v>0.81152125279642062</v>
      </c>
      <c r="D575" s="30">
        <v>6</v>
      </c>
      <c r="E575" s="34">
        <v>0.71395348837209305</v>
      </c>
      <c r="F575" s="41">
        <f>VLOOKUP(G575,'Species Data'!A$2:E$152,2,FALSE)</f>
        <v>20</v>
      </c>
      <c r="G575" s="41" t="s">
        <v>63</v>
      </c>
      <c r="H575" s="170" t="s">
        <v>257</v>
      </c>
      <c r="I575" s="172"/>
      <c r="J575" s="41">
        <f>VLOOKUP(G575,'Species Data'!A$2:E$152,3,FALSE)</f>
        <v>110</v>
      </c>
      <c r="K575" s="46">
        <f>VLOOKUP(G575,'Species Data'!A$2:E$152,4,FALSE)</f>
        <v>146</v>
      </c>
      <c r="L575" s="46">
        <f>VLOOKUP(G575,'Species Data'!A$2:E$152,5,FALSE)</f>
        <v>150</v>
      </c>
      <c r="M575" s="49">
        <f t="shared" si="0"/>
        <v>16500</v>
      </c>
      <c r="N575" s="51">
        <f t="shared" si="1"/>
        <v>0</v>
      </c>
      <c r="O575" s="51">
        <f t="shared" si="2"/>
        <v>0</v>
      </c>
      <c r="P575" s="40">
        <f t="shared" si="3"/>
        <v>1109344500</v>
      </c>
      <c r="Q575" s="40" t="s">
        <v>102</v>
      </c>
      <c r="R575" s="56">
        <f>VLOOKUP(Q575,'Basic Moves'!B$2:H$43,3,FALSE)</f>
        <v>6</v>
      </c>
      <c r="S575" s="56">
        <f>IF(OR(VLOOKUP(Q575,'Basic Moves'!B$2:C$43,2,FALSE)=H575,VLOOKUP(Q575,'Basic Moves'!B$2:C$43,2,FALSE)=I575),1,0)</f>
        <v>0</v>
      </c>
      <c r="T575" s="56">
        <f>VLOOKUP(Q575,'Basic Moves'!B$2:H$43,5,FALSE)</f>
        <v>500</v>
      </c>
      <c r="U575" s="56">
        <f>VLOOKUP(Q575,'Basic Moves'!B$2:H$43,7,FALSE)</f>
        <v>7</v>
      </c>
      <c r="V575" s="53" t="s">
        <v>784</v>
      </c>
      <c r="W575" s="40" t="s">
        <v>346</v>
      </c>
      <c r="X575" s="56">
        <f>VLOOKUP(W575,'Charged Moves'!B$2:I$96,3,FALSE)</f>
        <v>35</v>
      </c>
      <c r="Y575" s="56">
        <f>IF(OR(VLOOKUP(W575,'Charged Moves'!B$2:C$96,2,FALSE)=H575,VLOOKUP(W575,'Charged Moves'!B$2:C$96,2,FALSE)=I575),1,0)</f>
        <v>1</v>
      </c>
      <c r="Z575" s="56">
        <f>VLOOKUP(W575,'Charged Moves'!B$2:I$96,8,FALSE)*100</f>
        <v>5</v>
      </c>
      <c r="AA575" s="56">
        <f>VLOOKUP(W575,'Charged Moves'!B$2:I$96,6,FALSE)</f>
        <v>2100</v>
      </c>
      <c r="AB575" s="56">
        <f>VLOOKUP(W575,'Charged Moves'!B$2:J$96,9,FALSE)</f>
        <v>33</v>
      </c>
      <c r="AC575" s="56" t="s">
        <v>1786</v>
      </c>
      <c r="AD575" s="56" t="s">
        <v>1787</v>
      </c>
      <c r="AE575" s="56" t="s">
        <v>1788</v>
      </c>
      <c r="AF575" t="s">
        <v>1789</v>
      </c>
      <c r="AG575" t="s">
        <v>1790</v>
      </c>
    </row>
    <row r="576" spans="1:33" ht="14.25" customHeight="1" x14ac:dyDescent="0.15">
      <c r="A576" s="30">
        <v>615</v>
      </c>
      <c r="B576" s="30">
        <v>3</v>
      </c>
      <c r="C576" s="32">
        <v>0.80161943319838058</v>
      </c>
      <c r="D576" s="30">
        <v>3</v>
      </c>
      <c r="E576" s="34">
        <v>0.76818181818181819</v>
      </c>
      <c r="F576" s="41">
        <f>VLOOKUP(G576,'Species Data'!A$2:E$152,2,FALSE)</f>
        <v>102</v>
      </c>
      <c r="G576" s="41" t="s">
        <v>173</v>
      </c>
      <c r="H576" s="252" t="s">
        <v>253</v>
      </c>
      <c r="I576" s="42" t="s">
        <v>56</v>
      </c>
      <c r="J576" s="41">
        <f>VLOOKUP(G576,'Species Data'!A$2:E$152,3,FALSE)</f>
        <v>120</v>
      </c>
      <c r="K576" s="46">
        <f>VLOOKUP(G576,'Species Data'!A$2:E$152,4,FALSE)</f>
        <v>110</v>
      </c>
      <c r="L576" s="46">
        <f>VLOOKUP(G576,'Species Data'!A$2:E$152,5,FALSE)</f>
        <v>132</v>
      </c>
      <c r="M576" s="49">
        <f t="shared" si="0"/>
        <v>15840</v>
      </c>
      <c r="N576" s="51">
        <f t="shared" si="1"/>
        <v>0</v>
      </c>
      <c r="O576" s="51">
        <f t="shared" si="2"/>
        <v>0</v>
      </c>
      <c r="P576" s="40">
        <f t="shared" si="3"/>
        <v>1104246000</v>
      </c>
      <c r="Q576" s="40" t="s">
        <v>62</v>
      </c>
      <c r="R576" s="56">
        <f>VLOOKUP(Q576,'Basic Moves'!B$2:H$43,3,FALSE)</f>
        <v>15</v>
      </c>
      <c r="S576" s="56">
        <f>IF(OR(VLOOKUP(Q576,'Basic Moves'!B$2:C$43,2,FALSE)=H576,VLOOKUP(Q576,'Basic Moves'!B$2:C$43,2,FALSE)=I576),1,0)</f>
        <v>1</v>
      </c>
      <c r="T576" s="56">
        <f>VLOOKUP(Q576,'Basic Moves'!B$2:H$43,5,FALSE)</f>
        <v>1510</v>
      </c>
      <c r="U576" s="56">
        <f>VLOOKUP(Q576,'Basic Moves'!B$2:H$43,7,FALSE)</f>
        <v>14</v>
      </c>
      <c r="V576" s="53" t="s">
        <v>354</v>
      </c>
      <c r="W576" s="40" t="s">
        <v>307</v>
      </c>
      <c r="X576" s="56">
        <f>VLOOKUP(W576,'Charged Moves'!B$2:I$96,3,FALSE)</f>
        <v>35</v>
      </c>
      <c r="Y576" s="56">
        <f>IF(OR(VLOOKUP(W576,'Charged Moves'!B$2:C$96,2,FALSE)=H576,VLOOKUP(W576,'Charged Moves'!B$2:C$96,2,FALSE)=I576),1,0)</f>
        <v>0</v>
      </c>
      <c r="Z576" s="56">
        <f>VLOOKUP(W576,'Charged Moves'!B$2:I$96,8,FALSE)*100</f>
        <v>5</v>
      </c>
      <c r="AA576" s="56">
        <f>VLOOKUP(W576,'Charged Moves'!B$2:I$96,6,FALSE)</f>
        <v>3600</v>
      </c>
      <c r="AB576" s="56">
        <f>VLOOKUP(W576,'Charged Moves'!B$2:J$96,9,FALSE)</f>
        <v>25</v>
      </c>
      <c r="AC576" s="56" t="s">
        <v>1791</v>
      </c>
      <c r="AD576" s="56" t="s">
        <v>1792</v>
      </c>
      <c r="AE576" s="56" t="s">
        <v>1793</v>
      </c>
      <c r="AF576" t="s">
        <v>1794</v>
      </c>
      <c r="AG576" t="s">
        <v>1795</v>
      </c>
    </row>
    <row r="577" spans="1:33" ht="14.25" customHeight="1" x14ac:dyDescent="0.15">
      <c r="A577" s="30">
        <v>193</v>
      </c>
      <c r="B577" s="30">
        <v>4</v>
      </c>
      <c r="C577" s="32">
        <v>0.82285714285714284</v>
      </c>
      <c r="D577" s="30">
        <v>2</v>
      </c>
      <c r="E577" s="34">
        <v>0.97769848349687782</v>
      </c>
      <c r="F577" s="41">
        <f>VLOOKUP(G577,'Species Data'!A$2:E$152,2,FALSE)</f>
        <v>35</v>
      </c>
      <c r="G577" s="41" t="s">
        <v>81</v>
      </c>
      <c r="H577" s="705" t="s">
        <v>320</v>
      </c>
      <c r="I577" s="707"/>
      <c r="J577" s="41">
        <f>VLOOKUP(G577,'Species Data'!A$2:E$152,3,FALSE)</f>
        <v>140</v>
      </c>
      <c r="K577" s="46">
        <f>VLOOKUP(G577,'Species Data'!A$2:E$152,4,FALSE)</f>
        <v>116</v>
      </c>
      <c r="L577" s="46">
        <f>VLOOKUP(G577,'Species Data'!A$2:E$152,5,FALSE)</f>
        <v>124</v>
      </c>
      <c r="M577" s="49">
        <f t="shared" si="0"/>
        <v>17360</v>
      </c>
      <c r="N577" s="51">
        <f t="shared" si="1"/>
        <v>0</v>
      </c>
      <c r="O577" s="51">
        <f t="shared" si="2"/>
        <v>0</v>
      </c>
      <c r="P577" s="40">
        <f t="shared" si="3"/>
        <v>1103540480</v>
      </c>
      <c r="Q577" s="40" t="s">
        <v>94</v>
      </c>
      <c r="R577" s="56">
        <f>VLOOKUP(Q577,'Basic Moves'!B$2:H$43,3,FALSE)</f>
        <v>12</v>
      </c>
      <c r="S577" s="56">
        <f>IF(OR(VLOOKUP(Q577,'Basic Moves'!B$2:C$43,2,FALSE)=H577,VLOOKUP(Q577,'Basic Moves'!B$2:C$43,2,FALSE)=I577),1,0)</f>
        <v>0</v>
      </c>
      <c r="T577" s="56">
        <f>VLOOKUP(Q577,'Basic Moves'!B$2:H$43,5,FALSE)</f>
        <v>1050</v>
      </c>
      <c r="U577" s="56">
        <f>VLOOKUP(Q577,'Basic Moves'!B$2:H$43,7,FALSE)</f>
        <v>9</v>
      </c>
      <c r="V577" s="53" t="s">
        <v>404</v>
      </c>
      <c r="W577" s="40" t="s">
        <v>347</v>
      </c>
      <c r="X577" s="56">
        <f>VLOOKUP(W577,'Charged Moves'!B$2:I$96,3,FALSE)</f>
        <v>40</v>
      </c>
      <c r="Y577" s="56">
        <f>IF(OR(VLOOKUP(W577,'Charged Moves'!B$2:C$96,2,FALSE)=H577,VLOOKUP(W577,'Charged Moves'!B$2:C$96,2,FALSE)=I577),1,0)</f>
        <v>0</v>
      </c>
      <c r="Z577" s="56">
        <f>VLOOKUP(W577,'Charged Moves'!B$2:I$96,8,FALSE)*100</f>
        <v>5</v>
      </c>
      <c r="AA577" s="56">
        <f>VLOOKUP(W577,'Charged Moves'!B$2:I$96,6,FALSE)</f>
        <v>1560</v>
      </c>
      <c r="AB577" s="56">
        <f>VLOOKUP(W577,'Charged Moves'!B$2:J$96,9,FALSE)</f>
        <v>50</v>
      </c>
      <c r="AC577" s="56" t="s">
        <v>1796</v>
      </c>
      <c r="AD577" s="56" t="s">
        <v>431</v>
      </c>
      <c r="AE577" s="56" t="s">
        <v>1401</v>
      </c>
      <c r="AF577" t="s">
        <v>433</v>
      </c>
      <c r="AG577" t="s">
        <v>459</v>
      </c>
    </row>
    <row r="578" spans="1:33" ht="14.25" customHeight="1" x14ac:dyDescent="0.15">
      <c r="A578" s="30">
        <v>637</v>
      </c>
      <c r="B578" s="30">
        <v>3</v>
      </c>
      <c r="C578" s="32">
        <v>0.89330024813895781</v>
      </c>
      <c r="D578" s="30">
        <v>6</v>
      </c>
      <c r="E578" s="34">
        <v>0.56097560975609762</v>
      </c>
      <c r="F578" s="41">
        <f>VLOOKUP(G578,'Species Data'!A$2:E$152,2,FALSE)</f>
        <v>106</v>
      </c>
      <c r="G578" s="41" t="s">
        <v>176</v>
      </c>
      <c r="H578" s="142" t="s">
        <v>247</v>
      </c>
      <c r="I578" s="788"/>
      <c r="J578" s="41">
        <f>VLOOKUP(G578,'Species Data'!A$2:E$152,3,FALSE)</f>
        <v>100</v>
      </c>
      <c r="K578" s="46">
        <f>VLOOKUP(G578,'Species Data'!A$2:E$152,4,FALSE)</f>
        <v>148</v>
      </c>
      <c r="L578" s="46">
        <f>VLOOKUP(G578,'Species Data'!A$2:E$152,5,FALSE)</f>
        <v>172</v>
      </c>
      <c r="M578" s="49">
        <f t="shared" si="0"/>
        <v>17200</v>
      </c>
      <c r="N578" s="51">
        <f t="shared" si="1"/>
        <v>0</v>
      </c>
      <c r="O578" s="51">
        <f t="shared" si="2"/>
        <v>0</v>
      </c>
      <c r="P578" s="40">
        <f t="shared" si="3"/>
        <v>1097790000</v>
      </c>
      <c r="Q578" s="40" t="s">
        <v>246</v>
      </c>
      <c r="R578" s="56">
        <f>VLOOKUP(Q578,'Basic Moves'!B$2:H$43,3,FALSE)</f>
        <v>5</v>
      </c>
      <c r="S578" s="56">
        <f>IF(OR(VLOOKUP(Q578,'Basic Moves'!B$2:C$43,2,FALSE)=H578,VLOOKUP(Q578,'Basic Moves'!B$2:C$43,2,FALSE)=I578),1,0)</f>
        <v>1</v>
      </c>
      <c r="T578" s="56">
        <f>VLOOKUP(Q578,'Basic Moves'!B$2:H$43,5,FALSE)</f>
        <v>600</v>
      </c>
      <c r="U578" s="56">
        <f>VLOOKUP(Q578,'Basic Moves'!B$2:H$43,7,FALSE)</f>
        <v>7</v>
      </c>
      <c r="V578" s="53" t="s">
        <v>579</v>
      </c>
      <c r="W578" s="107" t="s">
        <v>342</v>
      </c>
      <c r="X578" s="56">
        <f>VLOOKUP(W578,'Charged Moves'!B$2:I$96,3,FALSE)</f>
        <v>30</v>
      </c>
      <c r="Y578" s="56">
        <f>IF(OR(VLOOKUP(W578,'Charged Moves'!B$2:C$96,2,FALSE)=H578,VLOOKUP(W578,'Charged Moves'!B$2:C$96,2,FALSE)=I578),1,0)</f>
        <v>1</v>
      </c>
      <c r="Z578" s="56">
        <f>VLOOKUP(W578,'Charged Moves'!B$2:I$96,8,FALSE)*100</f>
        <v>25</v>
      </c>
      <c r="AA578" s="56">
        <f>VLOOKUP(W578,'Charged Moves'!B$2:I$96,6,FALSE)</f>
        <v>1600</v>
      </c>
      <c r="AB578" s="56">
        <f>VLOOKUP(W578,'Charged Moves'!B$2:J$96,9,FALSE)</f>
        <v>33</v>
      </c>
      <c r="AC578" s="56" t="s">
        <v>1598</v>
      </c>
      <c r="AD578" s="56" t="s">
        <v>1389</v>
      </c>
      <c r="AE578" s="56" t="s">
        <v>1056</v>
      </c>
      <c r="AF578" t="s">
        <v>1390</v>
      </c>
      <c r="AG578" t="s">
        <v>1599</v>
      </c>
    </row>
    <row r="579" spans="1:33" ht="14.25" customHeight="1" x14ac:dyDescent="0.15">
      <c r="A579" s="30">
        <v>296</v>
      </c>
      <c r="B579" s="30">
        <v>2</v>
      </c>
      <c r="C579" s="32">
        <v>0.93575418994413406</v>
      </c>
      <c r="D579" s="30">
        <v>1</v>
      </c>
      <c r="E579" s="34">
        <v>1</v>
      </c>
      <c r="F579" s="41">
        <f>VLOOKUP(G579,'Species Data'!A$2:E$152,2,FALSE)</f>
        <v>51</v>
      </c>
      <c r="G579" s="41" t="s">
        <v>103</v>
      </c>
      <c r="H579" s="610" t="s">
        <v>255</v>
      </c>
      <c r="I579" s="791"/>
      <c r="J579" s="41">
        <f>VLOOKUP(G579,'Species Data'!A$2:E$152,3,FALSE)</f>
        <v>70</v>
      </c>
      <c r="K579" s="46">
        <f>VLOOKUP(G579,'Species Data'!A$2:E$152,4,FALSE)</f>
        <v>148</v>
      </c>
      <c r="L579" s="46">
        <f>VLOOKUP(G579,'Species Data'!A$2:E$152,5,FALSE)</f>
        <v>140</v>
      </c>
      <c r="M579" s="49">
        <f t="shared" si="0"/>
        <v>9800</v>
      </c>
      <c r="N579" s="51">
        <f t="shared" si="1"/>
        <v>0</v>
      </c>
      <c r="O579" s="51">
        <f t="shared" si="2"/>
        <v>0</v>
      </c>
      <c r="P579" s="40">
        <f t="shared" si="3"/>
        <v>1096865000</v>
      </c>
      <c r="Q579" s="107" t="s">
        <v>270</v>
      </c>
      <c r="R579" s="56">
        <f>VLOOKUP(Q579,'Basic Moves'!B$2:H$43,3,FALSE)</f>
        <v>15</v>
      </c>
      <c r="S579" s="56">
        <f>IF(OR(VLOOKUP(Q579,'Basic Moves'!B$2:C$43,2,FALSE)=H579,VLOOKUP(Q579,'Basic Moves'!B$2:C$43,2,FALSE)=I579),1,0)</f>
        <v>1</v>
      </c>
      <c r="T579" s="56">
        <f>VLOOKUP(Q579,'Basic Moves'!B$2:H$43,5,FALSE)</f>
        <v>1350</v>
      </c>
      <c r="U579" s="56">
        <f>VLOOKUP(Q579,'Basic Moves'!B$2:H$43,7,FALSE)</f>
        <v>12</v>
      </c>
      <c r="V579" s="53" t="s">
        <v>427</v>
      </c>
      <c r="W579" s="40" t="s">
        <v>161</v>
      </c>
      <c r="X579" s="56">
        <f>VLOOKUP(W579,'Charged Moves'!B$2:I$96,3,FALSE)</f>
        <v>100</v>
      </c>
      <c r="Y579" s="56">
        <f>IF(OR(VLOOKUP(W579,'Charged Moves'!B$2:C$96,2,FALSE)=H579,VLOOKUP(W579,'Charged Moves'!B$2:C$96,2,FALSE)=I579),1,0)</f>
        <v>1</v>
      </c>
      <c r="Z579" s="56">
        <f>VLOOKUP(W579,'Charged Moves'!B$2:I$96,8,FALSE)*100</f>
        <v>5</v>
      </c>
      <c r="AA579" s="56">
        <f>VLOOKUP(W579,'Charged Moves'!B$2:I$96,6,FALSE)</f>
        <v>4200</v>
      </c>
      <c r="AB579" s="56">
        <f>VLOOKUP(W579,'Charged Moves'!B$2:J$96,9,FALSE)</f>
        <v>100</v>
      </c>
      <c r="AC579" s="56" t="s">
        <v>399</v>
      </c>
      <c r="AD579" s="56" t="s">
        <v>631</v>
      </c>
      <c r="AE579" s="56" t="s">
        <v>632</v>
      </c>
      <c r="AF579" t="s">
        <v>633</v>
      </c>
      <c r="AG579" t="s">
        <v>386</v>
      </c>
    </row>
    <row r="580" spans="1:33" ht="14.25" customHeight="1" x14ac:dyDescent="0.15">
      <c r="A580" s="30">
        <v>82</v>
      </c>
      <c r="B580" s="30">
        <v>1</v>
      </c>
      <c r="C580" s="32">
        <v>1</v>
      </c>
      <c r="D580" s="30">
        <v>3</v>
      </c>
      <c r="E580" s="34">
        <v>0.88823529411764701</v>
      </c>
      <c r="F580" s="41">
        <f>VLOOKUP(G580,'Species Data'!A$2:E$152,2,FALSE)</f>
        <v>17</v>
      </c>
      <c r="G580" s="41" t="s">
        <v>55</v>
      </c>
      <c r="H580" s="170" t="s">
        <v>257</v>
      </c>
      <c r="I580" s="104" t="s">
        <v>227</v>
      </c>
      <c r="J580" s="41">
        <f>VLOOKUP(G580,'Species Data'!A$2:E$152,3,FALSE)</f>
        <v>126</v>
      </c>
      <c r="K580" s="46">
        <f>VLOOKUP(G580,'Species Data'!A$2:E$152,4,FALSE)</f>
        <v>126</v>
      </c>
      <c r="L580" s="46">
        <f>VLOOKUP(G580,'Species Data'!A$2:E$152,5,FALSE)</f>
        <v>122</v>
      </c>
      <c r="M580" s="49">
        <f t="shared" si="0"/>
        <v>15372</v>
      </c>
      <c r="N580" s="51">
        <f t="shared" si="1"/>
        <v>0</v>
      </c>
      <c r="O580" s="51">
        <f t="shared" si="2"/>
        <v>0</v>
      </c>
      <c r="P580" s="40">
        <f t="shared" si="3"/>
        <v>1096753770</v>
      </c>
      <c r="Q580" s="40" t="s">
        <v>105</v>
      </c>
      <c r="R580" s="56">
        <f>VLOOKUP(Q580,'Basic Moves'!B$2:H$43,3,FALSE)</f>
        <v>9</v>
      </c>
      <c r="S580" s="56">
        <f>IF(OR(VLOOKUP(Q580,'Basic Moves'!B$2:C$43,2,FALSE)=H580,VLOOKUP(Q580,'Basic Moves'!B$2:C$43,2,FALSE)=I580),1,0)</f>
        <v>1</v>
      </c>
      <c r="T580" s="56">
        <f>VLOOKUP(Q580,'Basic Moves'!B$2:H$43,5,FALSE)</f>
        <v>750</v>
      </c>
      <c r="U580" s="56">
        <f>VLOOKUP(Q580,'Basic Moves'!B$2:H$43,7,FALSE)</f>
        <v>7</v>
      </c>
      <c r="V580" s="53" t="s">
        <v>728</v>
      </c>
      <c r="W580" s="40" t="s">
        <v>295</v>
      </c>
      <c r="X580" s="56">
        <f>VLOOKUP(W580,'Charged Moves'!B$2:I$96,3,FALSE)</f>
        <v>30</v>
      </c>
      <c r="Y580" s="56">
        <f>IF(OR(VLOOKUP(W580,'Charged Moves'!B$2:C$96,2,FALSE)=H580,VLOOKUP(W580,'Charged Moves'!B$2:C$96,2,FALSE)=I580),1,0)</f>
        <v>1</v>
      </c>
      <c r="Z580" s="56">
        <f>VLOOKUP(W580,'Charged Moves'!B$2:I$96,8,FALSE)*100</f>
        <v>5</v>
      </c>
      <c r="AA580" s="56">
        <f>VLOOKUP(W580,'Charged Moves'!B$2:I$96,6,FALSE)</f>
        <v>2900</v>
      </c>
      <c r="AB580" s="56">
        <f>VLOOKUP(W580,'Charged Moves'!B$2:J$96,9,FALSE)</f>
        <v>25</v>
      </c>
      <c r="AC580" s="56" t="s">
        <v>1040</v>
      </c>
      <c r="AD580" s="56" t="s">
        <v>1041</v>
      </c>
      <c r="AE580" s="56" t="s">
        <v>493</v>
      </c>
      <c r="AF580" t="s">
        <v>1042</v>
      </c>
      <c r="AG580" t="s">
        <v>1043</v>
      </c>
    </row>
    <row r="581" spans="1:33" ht="14.25" customHeight="1" x14ac:dyDescent="0.15">
      <c r="A581" s="30">
        <v>266</v>
      </c>
      <c r="B581" s="30">
        <v>6</v>
      </c>
      <c r="C581" s="32">
        <v>0.55660377358490565</v>
      </c>
      <c r="D581" s="30">
        <v>6</v>
      </c>
      <c r="E581" s="34">
        <v>0.63095238095238093</v>
      </c>
      <c r="F581" s="41">
        <f>VLOOKUP(G581,'Species Data'!A$2:E$152,2,FALSE)</f>
        <v>47</v>
      </c>
      <c r="G581" s="41" t="s">
        <v>98</v>
      </c>
      <c r="H581" s="787" t="s">
        <v>241</v>
      </c>
      <c r="I581" s="252" t="s">
        <v>253</v>
      </c>
      <c r="J581" s="41">
        <f>VLOOKUP(G581,'Species Data'!A$2:E$152,3,FALSE)</f>
        <v>120</v>
      </c>
      <c r="K581" s="46">
        <f>VLOOKUP(G581,'Species Data'!A$2:E$152,4,FALSE)</f>
        <v>162</v>
      </c>
      <c r="L581" s="46">
        <f>VLOOKUP(G581,'Species Data'!A$2:E$152,5,FALSE)</f>
        <v>170</v>
      </c>
      <c r="M581" s="49">
        <f t="shared" si="0"/>
        <v>20400</v>
      </c>
      <c r="N581" s="51">
        <f t="shared" si="1"/>
        <v>0</v>
      </c>
      <c r="O581" s="51">
        <f t="shared" si="2"/>
        <v>0</v>
      </c>
      <c r="P581" s="40">
        <f t="shared" si="3"/>
        <v>1094715000</v>
      </c>
      <c r="Q581" s="40" t="s">
        <v>240</v>
      </c>
      <c r="R581" s="56">
        <f>VLOOKUP(Q581,'Basic Moves'!B$2:H$43,3,FALSE)</f>
        <v>3</v>
      </c>
      <c r="S581" s="56">
        <f>IF(OR(VLOOKUP(Q581,'Basic Moves'!B$2:C$43,2,FALSE)=H581,VLOOKUP(Q581,'Basic Moves'!B$2:C$43,2,FALSE)=I581),1,0)</f>
        <v>1</v>
      </c>
      <c r="T581" s="56">
        <f>VLOOKUP(Q581,'Basic Moves'!B$2:H$43,5,FALSE)</f>
        <v>400</v>
      </c>
      <c r="U581" s="56">
        <f>VLOOKUP(Q581,'Basic Moves'!B$2:H$43,7,FALSE)</f>
        <v>6</v>
      </c>
      <c r="V581" s="53" t="s">
        <v>843</v>
      </c>
      <c r="W581" s="40" t="s">
        <v>325</v>
      </c>
      <c r="X581" s="56">
        <f>VLOOKUP(W581,'Charged Moves'!B$2:I$96,3,FALSE)</f>
        <v>25</v>
      </c>
      <c r="Y581" s="56">
        <f>IF(OR(VLOOKUP(W581,'Charged Moves'!B$2:C$96,2,FALSE)=H581,VLOOKUP(W581,'Charged Moves'!B$2:C$96,2,FALSE)=I581),1,0)</f>
        <v>0</v>
      </c>
      <c r="Z581" s="56">
        <f>VLOOKUP(W581,'Charged Moves'!B$2:I$96,8,FALSE)*100</f>
        <v>25</v>
      </c>
      <c r="AA581" s="56">
        <f>VLOOKUP(W581,'Charged Moves'!B$2:I$96,6,FALSE)</f>
        <v>1500</v>
      </c>
      <c r="AB581" s="56">
        <f>VLOOKUP(W581,'Charged Moves'!B$2:J$96,9,FALSE)</f>
        <v>25</v>
      </c>
      <c r="AC581" s="56" t="s">
        <v>1797</v>
      </c>
      <c r="AD581" s="56" t="s">
        <v>1798</v>
      </c>
      <c r="AE581" s="56" t="s">
        <v>1799</v>
      </c>
      <c r="AF581" t="s">
        <v>1108</v>
      </c>
      <c r="AG581" t="s">
        <v>1800</v>
      </c>
    </row>
    <row r="582" spans="1:33" ht="14.25" customHeight="1" x14ac:dyDescent="0.15">
      <c r="A582" s="30">
        <v>60</v>
      </c>
      <c r="B582" s="30">
        <v>2</v>
      </c>
      <c r="C582" s="32">
        <v>0.88727272727272732</v>
      </c>
      <c r="D582" s="30">
        <v>6</v>
      </c>
      <c r="E582" s="34">
        <v>0.55980861244019142</v>
      </c>
      <c r="F582" s="41">
        <f>VLOOKUP(G582,'Species Data'!A$2:E$152,2,FALSE)</f>
        <v>12</v>
      </c>
      <c r="G582" s="41" t="s">
        <v>47</v>
      </c>
      <c r="H582" s="787" t="s">
        <v>241</v>
      </c>
      <c r="I582" s="104" t="s">
        <v>227</v>
      </c>
      <c r="J582" s="41">
        <f>VLOOKUP(G582,'Species Data'!A$2:E$152,3,FALSE)</f>
        <v>120</v>
      </c>
      <c r="K582" s="46">
        <f>VLOOKUP(G582,'Species Data'!A$2:E$152,4,FALSE)</f>
        <v>144</v>
      </c>
      <c r="L582" s="46">
        <f>VLOOKUP(G582,'Species Data'!A$2:E$152,5,FALSE)</f>
        <v>144</v>
      </c>
      <c r="M582" s="49">
        <f t="shared" si="0"/>
        <v>17280</v>
      </c>
      <c r="N582" s="51">
        <f t="shared" si="1"/>
        <v>0</v>
      </c>
      <c r="O582" s="51">
        <f t="shared" si="2"/>
        <v>0</v>
      </c>
      <c r="P582" s="40">
        <f t="shared" si="3"/>
        <v>1091750400</v>
      </c>
      <c r="Q582" s="40" t="s">
        <v>242</v>
      </c>
      <c r="R582" s="56">
        <f>VLOOKUP(Q582,'Basic Moves'!B$2:H$43,3,FALSE)</f>
        <v>5</v>
      </c>
      <c r="S582" s="56">
        <f>IF(OR(VLOOKUP(Q582,'Basic Moves'!B$2:C$43,2,FALSE)=H582,VLOOKUP(Q582,'Basic Moves'!B$2:C$43,2,FALSE)=I582),1,0)</f>
        <v>1</v>
      </c>
      <c r="T582" s="56">
        <f>VLOOKUP(Q582,'Basic Moves'!B$2:H$43,5,FALSE)</f>
        <v>450</v>
      </c>
      <c r="U582" s="56">
        <f>VLOOKUP(Q582,'Basic Moves'!B$2:H$43,7,FALSE)</f>
        <v>7</v>
      </c>
      <c r="V582" s="53" t="s">
        <v>427</v>
      </c>
      <c r="W582" s="40" t="s">
        <v>56</v>
      </c>
      <c r="X582" s="56">
        <f>VLOOKUP(W582,'Charged Moves'!B$2:I$96,3,FALSE)</f>
        <v>55</v>
      </c>
      <c r="Y582" s="56">
        <f>IF(OR(VLOOKUP(W582,'Charged Moves'!B$2:C$96,2,FALSE)=H582,VLOOKUP(W582,'Charged Moves'!B$2:C$96,2,FALSE)=I582),1,0)</f>
        <v>0</v>
      </c>
      <c r="Z582" s="56">
        <f>VLOOKUP(W582,'Charged Moves'!B$2:I$96,8,FALSE)*100</f>
        <v>5</v>
      </c>
      <c r="AA582" s="56">
        <f>VLOOKUP(W582,'Charged Moves'!B$2:I$96,6,FALSE)</f>
        <v>2800</v>
      </c>
      <c r="AB582" s="56">
        <f>VLOOKUP(W582,'Charged Moves'!B$2:J$96,9,FALSE)</f>
        <v>50</v>
      </c>
      <c r="AC582" s="56" t="s">
        <v>1524</v>
      </c>
      <c r="AD582" s="56" t="s">
        <v>1525</v>
      </c>
      <c r="AE582" s="56" t="s">
        <v>698</v>
      </c>
      <c r="AF582" t="s">
        <v>1526</v>
      </c>
      <c r="AG582" t="s">
        <v>1527</v>
      </c>
    </row>
    <row r="583" spans="1:33" ht="14.25" customHeight="1" x14ac:dyDescent="0.15">
      <c r="A583" s="30">
        <v>634</v>
      </c>
      <c r="B583" s="144">
        <v>8</v>
      </c>
      <c r="C583" s="581">
        <v>0.72704714640198509</v>
      </c>
      <c r="D583" s="144">
        <v>7</v>
      </c>
      <c r="E583" s="583">
        <v>0.55609756097560981</v>
      </c>
      <c r="F583" s="585">
        <f>VLOOKUP(G583,'Species Data'!A$2:E$152,2,FALSE)</f>
        <v>106</v>
      </c>
      <c r="G583" s="585" t="s">
        <v>176</v>
      </c>
      <c r="H583" s="806" t="s">
        <v>247</v>
      </c>
      <c r="I583" s="807"/>
      <c r="J583" s="585">
        <f>VLOOKUP(G583,'Species Data'!A$2:E$152,3,FALSE)</f>
        <v>100</v>
      </c>
      <c r="K583" s="592">
        <f>VLOOKUP(G583,'Species Data'!A$2:E$152,4,FALSE)</f>
        <v>148</v>
      </c>
      <c r="L583" s="592">
        <f>VLOOKUP(G583,'Species Data'!A$2:E$152,5,FALSE)</f>
        <v>172</v>
      </c>
      <c r="M583" s="149">
        <f t="shared" si="0"/>
        <v>17200</v>
      </c>
      <c r="N583" s="594">
        <f t="shared" si="1"/>
        <v>0</v>
      </c>
      <c r="O583" s="594">
        <f t="shared" si="2"/>
        <v>0</v>
      </c>
      <c r="P583" s="122">
        <f t="shared" si="3"/>
        <v>1088244000</v>
      </c>
      <c r="Q583" s="122" t="s">
        <v>246</v>
      </c>
      <c r="R583" s="602">
        <f>VLOOKUP(Q583,'Basic Moves'!B$2:H$43,3,FALSE)</f>
        <v>5</v>
      </c>
      <c r="S583" s="602">
        <f>IF(OR(VLOOKUP(Q583,'Basic Moves'!B$2:C$43,2,FALSE)=H583,VLOOKUP(Q583,'Basic Moves'!B$2:C$43,2,FALSE)=I583),1,0)</f>
        <v>1</v>
      </c>
      <c r="T583" s="602">
        <f>VLOOKUP(Q583,'Basic Moves'!B$2:H$43,5,FALSE)</f>
        <v>600</v>
      </c>
      <c r="U583" s="602">
        <f>VLOOKUP(Q583,'Basic Moves'!B$2:H$43,7,FALSE)</f>
        <v>7</v>
      </c>
      <c r="V583" s="152" t="s">
        <v>579</v>
      </c>
      <c r="W583" s="122" t="s">
        <v>345</v>
      </c>
      <c r="X583" s="602">
        <f>VLOOKUP(W583,'Charged Moves'!B$2:I$96,3,FALSE)</f>
        <v>30</v>
      </c>
      <c r="Y583" s="602">
        <f>IF(OR(VLOOKUP(W583,'Charged Moves'!B$2:C$96,2,FALSE)=H583,VLOOKUP(W583,'Charged Moves'!B$2:C$96,2,FALSE)=I583),1,0)</f>
        <v>0</v>
      </c>
      <c r="Z583" s="602">
        <f>VLOOKUP(W583,'Charged Moves'!B$2:I$96,8,FALSE)*100</f>
        <v>5</v>
      </c>
      <c r="AA583" s="602">
        <f>VLOOKUP(W583,'Charged Moves'!B$2:I$96,6,FALSE)</f>
        <v>2100</v>
      </c>
      <c r="AB583" s="602">
        <f>VLOOKUP(W583,'Charged Moves'!B$2:J$96,9,FALSE)</f>
        <v>25</v>
      </c>
      <c r="AC583" s="602" t="s">
        <v>1649</v>
      </c>
      <c r="AD583" s="602" t="s">
        <v>1132</v>
      </c>
      <c r="AE583" s="602" t="s">
        <v>1801</v>
      </c>
      <c r="AF583" s="112" t="s">
        <v>1134</v>
      </c>
      <c r="AG583" s="112" t="s">
        <v>1802</v>
      </c>
    </row>
    <row r="584" spans="1:33" ht="14.25" customHeight="1" x14ac:dyDescent="0.15">
      <c r="A584" s="30">
        <v>84</v>
      </c>
      <c r="B584" s="30">
        <v>4</v>
      </c>
      <c r="C584" s="32">
        <v>0.75187969924812026</v>
      </c>
      <c r="D584" s="30">
        <v>4</v>
      </c>
      <c r="E584" s="34">
        <v>0.8784313725490196</v>
      </c>
      <c r="F584" s="41">
        <f>VLOOKUP(G584,'Species Data'!A$2:E$152,2,FALSE)</f>
        <v>17</v>
      </c>
      <c r="G584" s="41" t="s">
        <v>55</v>
      </c>
      <c r="H584" s="170" t="s">
        <v>257</v>
      </c>
      <c r="I584" s="104" t="s">
        <v>227</v>
      </c>
      <c r="J584" s="41">
        <f>VLOOKUP(G584,'Species Data'!A$2:E$152,3,FALSE)</f>
        <v>126</v>
      </c>
      <c r="K584" s="46">
        <f>VLOOKUP(G584,'Species Data'!A$2:E$152,4,FALSE)</f>
        <v>126</v>
      </c>
      <c r="L584" s="46">
        <f>VLOOKUP(G584,'Species Data'!A$2:E$152,5,FALSE)</f>
        <v>122</v>
      </c>
      <c r="M584" s="49">
        <f t="shared" si="0"/>
        <v>15372</v>
      </c>
      <c r="N584" s="51">
        <f t="shared" si="1"/>
        <v>0</v>
      </c>
      <c r="O584" s="51">
        <f t="shared" si="2"/>
        <v>0</v>
      </c>
      <c r="P584" s="40">
        <f t="shared" si="3"/>
        <v>1084648320</v>
      </c>
      <c r="Q584" s="40" t="s">
        <v>139</v>
      </c>
      <c r="R584" s="56">
        <f>VLOOKUP(Q584,'Basic Moves'!B$2:H$43,3,FALSE)</f>
        <v>15</v>
      </c>
      <c r="S584" s="56">
        <f>IF(OR(VLOOKUP(Q584,'Basic Moves'!B$2:C$43,2,FALSE)=H584,VLOOKUP(Q584,'Basic Moves'!B$2:C$43,2,FALSE)=I584),1,0)</f>
        <v>0</v>
      </c>
      <c r="T584" s="56">
        <f>VLOOKUP(Q584,'Basic Moves'!B$2:H$43,5,FALSE)</f>
        <v>1330</v>
      </c>
      <c r="U584" s="56">
        <f>VLOOKUP(Q584,'Basic Moves'!B$2:H$43,7,FALSE)</f>
        <v>12</v>
      </c>
      <c r="V584" s="53" t="s">
        <v>376</v>
      </c>
      <c r="W584" s="40" t="s">
        <v>318</v>
      </c>
      <c r="X584" s="56">
        <f>VLOOKUP(W584,'Charged Moves'!B$2:I$96,3,FALSE)</f>
        <v>25</v>
      </c>
      <c r="Y584" s="56">
        <f>IF(OR(VLOOKUP(W584,'Charged Moves'!B$2:C$96,2,FALSE)=H584,VLOOKUP(W584,'Charged Moves'!B$2:C$96,2,FALSE)=I584),1,0)</f>
        <v>0</v>
      </c>
      <c r="Z584" s="56">
        <f>VLOOKUP(W584,'Charged Moves'!B$2:I$96,8,FALSE)*100</f>
        <v>5</v>
      </c>
      <c r="AA584" s="56">
        <f>VLOOKUP(W584,'Charged Moves'!B$2:I$96,6,FALSE)</f>
        <v>2700</v>
      </c>
      <c r="AB584" s="56">
        <f>VLOOKUP(W584,'Charged Moves'!B$2:J$96,9,FALSE)</f>
        <v>20</v>
      </c>
      <c r="AC584" s="56" t="s">
        <v>1032</v>
      </c>
      <c r="AD584" s="56" t="s">
        <v>1431</v>
      </c>
      <c r="AE584" s="56" t="s">
        <v>1001</v>
      </c>
      <c r="AF584" t="s">
        <v>1432</v>
      </c>
      <c r="AG584" t="s">
        <v>1007</v>
      </c>
    </row>
    <row r="585" spans="1:33" ht="14.25" customHeight="1" x14ac:dyDescent="0.15">
      <c r="A585" s="30">
        <v>801</v>
      </c>
      <c r="B585" s="30">
        <v>1</v>
      </c>
      <c r="C585" s="32">
        <v>1</v>
      </c>
      <c r="D585" s="30">
        <v>2</v>
      </c>
      <c r="E585" s="34">
        <v>0.93055555555555558</v>
      </c>
      <c r="F585" s="41">
        <f>VLOOKUP(G585,'Species Data'!A$2:E$152,2,FALSE)</f>
        <v>133</v>
      </c>
      <c r="G585" s="41" t="s">
        <v>209</v>
      </c>
      <c r="H585" s="170" t="s">
        <v>257</v>
      </c>
      <c r="I585" s="172"/>
      <c r="J585" s="41">
        <f>VLOOKUP(G585,'Species Data'!A$2:E$152,3,FALSE)</f>
        <v>110</v>
      </c>
      <c r="K585" s="46">
        <f>VLOOKUP(G585,'Species Data'!A$2:E$152,4,FALSE)</f>
        <v>114</v>
      </c>
      <c r="L585" s="46">
        <f>VLOOKUP(G585,'Species Data'!A$2:E$152,5,FALSE)</f>
        <v>128</v>
      </c>
      <c r="M585" s="49">
        <f t="shared" si="0"/>
        <v>14080</v>
      </c>
      <c r="N585" s="51">
        <f t="shared" si="1"/>
        <v>0</v>
      </c>
      <c r="O585" s="51">
        <f t="shared" si="2"/>
        <v>0</v>
      </c>
      <c r="P585" s="40">
        <f t="shared" si="3"/>
        <v>1075430400</v>
      </c>
      <c r="Q585" s="40" t="s">
        <v>259</v>
      </c>
      <c r="R585" s="56">
        <f>VLOOKUP(Q585,'Basic Moves'!B$2:H$43,3,FALSE)</f>
        <v>12</v>
      </c>
      <c r="S585" s="56">
        <f>IF(OR(VLOOKUP(Q585,'Basic Moves'!B$2:C$43,2,FALSE)=H585,VLOOKUP(Q585,'Basic Moves'!B$2:C$43,2,FALSE)=I585),1,0)</f>
        <v>1</v>
      </c>
      <c r="T585" s="56">
        <f>VLOOKUP(Q585,'Basic Moves'!B$2:H$43,5,FALSE)</f>
        <v>1100</v>
      </c>
      <c r="U585" s="56">
        <f>VLOOKUP(Q585,'Basic Moves'!B$2:H$43,7,FALSE)</f>
        <v>10</v>
      </c>
      <c r="V585" s="53" t="s">
        <v>1056</v>
      </c>
      <c r="W585" s="40" t="s">
        <v>347</v>
      </c>
      <c r="X585" s="56">
        <f>VLOOKUP(W585,'Charged Moves'!B$2:I$96,3,FALSE)</f>
        <v>40</v>
      </c>
      <c r="Y585" s="56">
        <f>IF(OR(VLOOKUP(W585,'Charged Moves'!B$2:C$96,2,FALSE)=H585,VLOOKUP(W585,'Charged Moves'!B$2:C$96,2,FALSE)=I585),1,0)</f>
        <v>1</v>
      </c>
      <c r="Z585" s="56">
        <f>VLOOKUP(W585,'Charged Moves'!B$2:I$96,8,FALSE)*100</f>
        <v>5</v>
      </c>
      <c r="AA585" s="56">
        <f>VLOOKUP(W585,'Charged Moves'!B$2:I$96,6,FALSE)</f>
        <v>1560</v>
      </c>
      <c r="AB585" s="56">
        <f>VLOOKUP(W585,'Charged Moves'!B$2:J$96,9,FALSE)</f>
        <v>50</v>
      </c>
      <c r="AC585" s="56" t="s">
        <v>1202</v>
      </c>
      <c r="AD585" s="56" t="s">
        <v>1803</v>
      </c>
      <c r="AE585" s="56" t="s">
        <v>616</v>
      </c>
      <c r="AF585" t="s">
        <v>1804</v>
      </c>
      <c r="AG585" t="s">
        <v>1805</v>
      </c>
    </row>
    <row r="586" spans="1:33" ht="14.25" customHeight="1" x14ac:dyDescent="0.15">
      <c r="A586" s="30">
        <v>83</v>
      </c>
      <c r="B586" s="30">
        <v>1</v>
      </c>
      <c r="C586" s="32">
        <v>1</v>
      </c>
      <c r="D586" s="30">
        <v>5</v>
      </c>
      <c r="E586" s="34">
        <v>0.87058823529411766</v>
      </c>
      <c r="F586" s="41">
        <f>VLOOKUP(G586,'Species Data'!A$2:E$152,2,FALSE)</f>
        <v>17</v>
      </c>
      <c r="G586" s="41" t="s">
        <v>55</v>
      </c>
      <c r="H586" s="170" t="s">
        <v>257</v>
      </c>
      <c r="I586" s="104" t="s">
        <v>227</v>
      </c>
      <c r="J586" s="41">
        <f>VLOOKUP(G586,'Species Data'!A$2:E$152,3,FALSE)</f>
        <v>126</v>
      </c>
      <c r="K586" s="46">
        <f>VLOOKUP(G586,'Species Data'!A$2:E$152,4,FALSE)</f>
        <v>126</v>
      </c>
      <c r="L586" s="46">
        <f>VLOOKUP(G586,'Species Data'!A$2:E$152,5,FALSE)</f>
        <v>122</v>
      </c>
      <c r="M586" s="49">
        <f t="shared" si="0"/>
        <v>15372</v>
      </c>
      <c r="N586" s="51">
        <f t="shared" si="1"/>
        <v>0</v>
      </c>
      <c r="O586" s="51">
        <f t="shared" si="2"/>
        <v>0</v>
      </c>
      <c r="P586" s="40">
        <f t="shared" si="3"/>
        <v>1074963960</v>
      </c>
      <c r="Q586" s="40" t="s">
        <v>105</v>
      </c>
      <c r="R586" s="56">
        <f>VLOOKUP(Q586,'Basic Moves'!B$2:H$43,3,FALSE)</f>
        <v>9</v>
      </c>
      <c r="S586" s="56">
        <f>IF(OR(VLOOKUP(Q586,'Basic Moves'!B$2:C$43,2,FALSE)=H586,VLOOKUP(Q586,'Basic Moves'!B$2:C$43,2,FALSE)=I586),1,0)</f>
        <v>1</v>
      </c>
      <c r="T586" s="56">
        <f>VLOOKUP(Q586,'Basic Moves'!B$2:H$43,5,FALSE)</f>
        <v>750</v>
      </c>
      <c r="U586" s="56">
        <f>VLOOKUP(Q586,'Basic Moves'!B$2:H$43,7,FALSE)</f>
        <v>7</v>
      </c>
      <c r="V586" s="53" t="s">
        <v>728</v>
      </c>
      <c r="W586" s="40" t="s">
        <v>341</v>
      </c>
      <c r="X586" s="56">
        <f>VLOOKUP(W586,'Charged Moves'!B$2:I$96,3,FALSE)</f>
        <v>30</v>
      </c>
      <c r="Y586" s="56">
        <f>IF(OR(VLOOKUP(W586,'Charged Moves'!B$2:C$96,2,FALSE)=H586,VLOOKUP(W586,'Charged Moves'!B$2:C$96,2,FALSE)=I586),1,0)</f>
        <v>1</v>
      </c>
      <c r="Z586" s="56">
        <f>VLOOKUP(W586,'Charged Moves'!B$2:I$96,8,FALSE)*100</f>
        <v>25</v>
      </c>
      <c r="AA586" s="56">
        <f>VLOOKUP(W586,'Charged Moves'!B$2:I$96,6,FALSE)</f>
        <v>3300</v>
      </c>
      <c r="AB586" s="56">
        <f>VLOOKUP(W586,'Charged Moves'!B$2:J$96,9,FALSE)</f>
        <v>25</v>
      </c>
      <c r="AC586" s="56" t="s">
        <v>1040</v>
      </c>
      <c r="AD586" s="56" t="s">
        <v>1066</v>
      </c>
      <c r="AE586" s="56" t="s">
        <v>1067</v>
      </c>
      <c r="AF586" t="s">
        <v>1068</v>
      </c>
      <c r="AG586" t="s">
        <v>990</v>
      </c>
    </row>
    <row r="587" spans="1:33" ht="14.25" customHeight="1" x14ac:dyDescent="0.15">
      <c r="A587" s="30">
        <v>243</v>
      </c>
      <c r="B587" s="30">
        <v>2</v>
      </c>
      <c r="C587" s="32">
        <v>0.9760956175298805</v>
      </c>
      <c r="D587" s="30">
        <v>3</v>
      </c>
      <c r="E587" s="34">
        <v>0.83846153846153848</v>
      </c>
      <c r="F587" s="41">
        <f>VLOOKUP(G587,'Species Data'!A$2:E$152,2,FALSE)</f>
        <v>43</v>
      </c>
      <c r="G587" s="41" t="s">
        <v>91</v>
      </c>
      <c r="H587" s="252" t="s">
        <v>253</v>
      </c>
      <c r="I587" s="362" t="s">
        <v>262</v>
      </c>
      <c r="J587" s="41">
        <f>VLOOKUP(G587,'Species Data'!A$2:E$152,3,FALSE)</f>
        <v>90</v>
      </c>
      <c r="K587" s="46">
        <f>VLOOKUP(G587,'Species Data'!A$2:E$152,4,FALSE)</f>
        <v>134</v>
      </c>
      <c r="L587" s="46">
        <f>VLOOKUP(G587,'Species Data'!A$2:E$152,5,FALSE)</f>
        <v>130</v>
      </c>
      <c r="M587" s="49">
        <f t="shared" si="0"/>
        <v>11700</v>
      </c>
      <c r="N587" s="51">
        <f t="shared" si="1"/>
        <v>0</v>
      </c>
      <c r="O587" s="51">
        <f t="shared" si="2"/>
        <v>0</v>
      </c>
      <c r="P587" s="40">
        <f t="shared" si="3"/>
        <v>1068063750</v>
      </c>
      <c r="Q587" s="40" t="s">
        <v>132</v>
      </c>
      <c r="R587" s="56">
        <f>VLOOKUP(Q587,'Basic Moves'!B$2:H$43,3,FALSE)</f>
        <v>10</v>
      </c>
      <c r="S587" s="56">
        <f>IF(OR(VLOOKUP(Q587,'Basic Moves'!B$2:C$43,2,FALSE)=H587,VLOOKUP(Q587,'Basic Moves'!B$2:C$43,2,FALSE)=I587),1,0)</f>
        <v>1</v>
      </c>
      <c r="T587" s="56">
        <f>VLOOKUP(Q587,'Basic Moves'!B$2:H$43,5,FALSE)</f>
        <v>1050</v>
      </c>
      <c r="U587" s="56">
        <f>VLOOKUP(Q587,'Basic Moves'!B$2:H$43,7,FALSE)</f>
        <v>10</v>
      </c>
      <c r="V587" s="53" t="s">
        <v>445</v>
      </c>
      <c r="W587" s="40" t="s">
        <v>208</v>
      </c>
      <c r="X587" s="56">
        <f>VLOOKUP(W587,'Charged Moves'!B$2:I$96,3,FALSE)</f>
        <v>55</v>
      </c>
      <c r="Y587" s="56">
        <f>IF(OR(VLOOKUP(W587,'Charged Moves'!B$2:C$96,2,FALSE)=H587,VLOOKUP(W587,'Charged Moves'!B$2:C$96,2,FALSE)=I587),1,0)</f>
        <v>1</v>
      </c>
      <c r="Z587" s="56">
        <f>VLOOKUP(W587,'Charged Moves'!B$2:I$96,8,FALSE)*100</f>
        <v>5</v>
      </c>
      <c r="AA587" s="56">
        <f>VLOOKUP(W587,'Charged Moves'!B$2:I$96,6,FALSE)</f>
        <v>2600</v>
      </c>
      <c r="AB587" s="56">
        <f>VLOOKUP(W587,'Charged Moves'!B$2:J$96,9,FALSE)</f>
        <v>50</v>
      </c>
      <c r="AC587" s="56" t="s">
        <v>388</v>
      </c>
      <c r="AD587" s="56" t="s">
        <v>759</v>
      </c>
      <c r="AE587" s="56" t="s">
        <v>387</v>
      </c>
      <c r="AF587" t="s">
        <v>760</v>
      </c>
      <c r="AG587" t="s">
        <v>449</v>
      </c>
    </row>
    <row r="588" spans="1:33" ht="14.25" customHeight="1" x14ac:dyDescent="0.15">
      <c r="A588" s="30">
        <v>336</v>
      </c>
      <c r="B588" s="30">
        <v>4</v>
      </c>
      <c r="C588" s="32">
        <v>0.87141506460762685</v>
      </c>
      <c r="D588" s="30">
        <v>3</v>
      </c>
      <c r="E588" s="34">
        <v>0.82568807339449546</v>
      </c>
      <c r="F588" s="41">
        <f>VLOOKUP(G588,'Species Data'!A$2:E$152,2,FALSE)</f>
        <v>58</v>
      </c>
      <c r="G588" s="41" t="s">
        <v>113</v>
      </c>
      <c r="H588" s="263" t="s">
        <v>249</v>
      </c>
      <c r="I588" s="452"/>
      <c r="J588" s="41">
        <f>VLOOKUP(G588,'Species Data'!A$2:E$152,3,FALSE)</f>
        <v>110</v>
      </c>
      <c r="K588" s="46">
        <f>VLOOKUP(G588,'Species Data'!A$2:E$152,4,FALSE)</f>
        <v>156</v>
      </c>
      <c r="L588" s="46">
        <f>VLOOKUP(G588,'Species Data'!A$2:E$152,5,FALSE)</f>
        <v>110</v>
      </c>
      <c r="M588" s="49">
        <f t="shared" si="0"/>
        <v>12100</v>
      </c>
      <c r="N588" s="51">
        <f t="shared" si="1"/>
        <v>0</v>
      </c>
      <c r="O588" s="51">
        <f t="shared" si="2"/>
        <v>0</v>
      </c>
      <c r="P588" s="40">
        <f t="shared" si="3"/>
        <v>1061775000</v>
      </c>
      <c r="Q588" s="40" t="s">
        <v>108</v>
      </c>
      <c r="R588" s="56">
        <f>VLOOKUP(Q588,'Basic Moves'!B$2:H$43,3,FALSE)</f>
        <v>10</v>
      </c>
      <c r="S588" s="56">
        <f>IF(OR(VLOOKUP(Q588,'Basic Moves'!B$2:C$43,2,FALSE)=H588,VLOOKUP(Q588,'Basic Moves'!B$2:C$43,2,FALSE)=I588),1,0)</f>
        <v>1</v>
      </c>
      <c r="T588" s="56">
        <f>VLOOKUP(Q588,'Basic Moves'!B$2:H$43,5,FALSE)</f>
        <v>1050</v>
      </c>
      <c r="U588" s="56">
        <f>VLOOKUP(Q588,'Basic Moves'!B$2:H$43,7,FALSE)</f>
        <v>10</v>
      </c>
      <c r="V588" s="53" t="s">
        <v>445</v>
      </c>
      <c r="W588" s="40" t="s">
        <v>347</v>
      </c>
      <c r="X588" s="56">
        <f>VLOOKUP(W588,'Charged Moves'!B$2:I$96,3,FALSE)</f>
        <v>40</v>
      </c>
      <c r="Y588" s="56">
        <f>IF(OR(VLOOKUP(W588,'Charged Moves'!B$2:C$96,2,FALSE)=H588,VLOOKUP(W588,'Charged Moves'!B$2:C$96,2,FALSE)=I588),1,0)</f>
        <v>0</v>
      </c>
      <c r="Z588" s="56">
        <f>VLOOKUP(W588,'Charged Moves'!B$2:I$96,8,FALSE)*100</f>
        <v>5</v>
      </c>
      <c r="AA588" s="56">
        <f>VLOOKUP(W588,'Charged Moves'!B$2:I$96,6,FALSE)</f>
        <v>1560</v>
      </c>
      <c r="AB588" s="56">
        <f>VLOOKUP(W588,'Charged Moves'!B$2:J$96,9,FALSE)</f>
        <v>50</v>
      </c>
      <c r="AC588" s="56" t="s">
        <v>1806</v>
      </c>
      <c r="AD588" s="56" t="s">
        <v>1807</v>
      </c>
      <c r="AE588" s="56" t="s">
        <v>1808</v>
      </c>
      <c r="AF588" t="s">
        <v>1809</v>
      </c>
      <c r="AG588" t="s">
        <v>548</v>
      </c>
    </row>
    <row r="589" spans="1:33" ht="14.25" customHeight="1" x14ac:dyDescent="0.15">
      <c r="A589" s="30">
        <v>297</v>
      </c>
      <c r="B589" s="30">
        <v>6</v>
      </c>
      <c r="C589" s="32">
        <v>0.77513966480446927</v>
      </c>
      <c r="D589" s="30">
        <v>2</v>
      </c>
      <c r="E589" s="34">
        <v>0.96694214876033058</v>
      </c>
      <c r="F589" s="41">
        <f>VLOOKUP(G589,'Species Data'!A$2:E$152,2,FALSE)</f>
        <v>51</v>
      </c>
      <c r="G589" s="41" t="s">
        <v>103</v>
      </c>
      <c r="H589" s="610" t="s">
        <v>255</v>
      </c>
      <c r="I589" s="791"/>
      <c r="J589" s="41">
        <f>VLOOKUP(G589,'Species Data'!A$2:E$152,3,FALSE)</f>
        <v>70</v>
      </c>
      <c r="K589" s="46">
        <f>VLOOKUP(G589,'Species Data'!A$2:E$152,4,FALSE)</f>
        <v>148</v>
      </c>
      <c r="L589" s="46">
        <f>VLOOKUP(G589,'Species Data'!A$2:E$152,5,FALSE)</f>
        <v>140</v>
      </c>
      <c r="M589" s="49">
        <f t="shared" si="0"/>
        <v>9800</v>
      </c>
      <c r="N589" s="51">
        <f t="shared" si="1"/>
        <v>0</v>
      </c>
      <c r="O589" s="51">
        <f t="shared" si="2"/>
        <v>0</v>
      </c>
      <c r="P589" s="40">
        <f t="shared" si="3"/>
        <v>1060605000</v>
      </c>
      <c r="Q589" s="107" t="s">
        <v>270</v>
      </c>
      <c r="R589" s="56">
        <f>VLOOKUP(Q589,'Basic Moves'!B$2:H$43,3,FALSE)</f>
        <v>15</v>
      </c>
      <c r="S589" s="56">
        <f>IF(OR(VLOOKUP(Q589,'Basic Moves'!B$2:C$43,2,FALSE)=H589,VLOOKUP(Q589,'Basic Moves'!B$2:C$43,2,FALSE)=I589),1,0)</f>
        <v>1</v>
      </c>
      <c r="T589" s="56">
        <f>VLOOKUP(Q589,'Basic Moves'!B$2:H$43,5,FALSE)</f>
        <v>1350</v>
      </c>
      <c r="U589" s="56">
        <f>VLOOKUP(Q589,'Basic Moves'!B$2:H$43,7,FALSE)</f>
        <v>12</v>
      </c>
      <c r="V589" s="53" t="s">
        <v>427</v>
      </c>
      <c r="W589" s="40" t="s">
        <v>328</v>
      </c>
      <c r="X589" s="56">
        <f>VLOOKUP(W589,'Charged Moves'!B$2:I$96,3,FALSE)</f>
        <v>30</v>
      </c>
      <c r="Y589" s="56">
        <f>IF(OR(VLOOKUP(W589,'Charged Moves'!B$2:C$96,2,FALSE)=H589,VLOOKUP(W589,'Charged Moves'!B$2:C$96,2,FALSE)=I589),1,0)</f>
        <v>1</v>
      </c>
      <c r="Z589" s="56">
        <f>VLOOKUP(W589,'Charged Moves'!B$2:I$96,8,FALSE)*100</f>
        <v>5</v>
      </c>
      <c r="AA589" s="56">
        <f>VLOOKUP(W589,'Charged Moves'!B$2:I$96,6,FALSE)</f>
        <v>2600</v>
      </c>
      <c r="AB589" s="56">
        <f>VLOOKUP(W589,'Charged Moves'!B$2:J$96,9,FALSE)</f>
        <v>25</v>
      </c>
      <c r="AC589" s="56" t="s">
        <v>1333</v>
      </c>
      <c r="AD589" s="56" t="s">
        <v>1658</v>
      </c>
      <c r="AE589" s="56" t="s">
        <v>1810</v>
      </c>
      <c r="AF589" t="s">
        <v>1659</v>
      </c>
      <c r="AG589" t="s">
        <v>510</v>
      </c>
    </row>
    <row r="590" spans="1:33" ht="14.25" customHeight="1" x14ac:dyDescent="0.15">
      <c r="A590" s="30">
        <v>242</v>
      </c>
      <c r="B590" s="30">
        <v>5</v>
      </c>
      <c r="C590" s="32">
        <v>0.90039840637450197</v>
      </c>
      <c r="D590" s="30">
        <v>4</v>
      </c>
      <c r="E590" s="34">
        <v>0.83076923076923082</v>
      </c>
      <c r="F590" s="41">
        <f>VLOOKUP(G590,'Species Data'!A$2:E$152,2,FALSE)</f>
        <v>43</v>
      </c>
      <c r="G590" s="41" t="s">
        <v>91</v>
      </c>
      <c r="H590" s="252" t="s">
        <v>253</v>
      </c>
      <c r="I590" s="362" t="s">
        <v>262</v>
      </c>
      <c r="J590" s="41">
        <f>VLOOKUP(G590,'Species Data'!A$2:E$152,3,FALSE)</f>
        <v>90</v>
      </c>
      <c r="K590" s="46">
        <f>VLOOKUP(G590,'Species Data'!A$2:E$152,4,FALSE)</f>
        <v>134</v>
      </c>
      <c r="L590" s="46">
        <f>VLOOKUP(G590,'Species Data'!A$2:E$152,5,FALSE)</f>
        <v>130</v>
      </c>
      <c r="M590" s="49">
        <f t="shared" si="0"/>
        <v>11700</v>
      </c>
      <c r="N590" s="51">
        <f t="shared" si="1"/>
        <v>0</v>
      </c>
      <c r="O590" s="51">
        <f t="shared" si="2"/>
        <v>0</v>
      </c>
      <c r="P590" s="40">
        <f t="shared" si="3"/>
        <v>1058265000</v>
      </c>
      <c r="Q590" s="40" t="s">
        <v>132</v>
      </c>
      <c r="R590" s="56">
        <f>VLOOKUP(Q590,'Basic Moves'!B$2:H$43,3,FALSE)</f>
        <v>10</v>
      </c>
      <c r="S590" s="56">
        <f>IF(OR(VLOOKUP(Q590,'Basic Moves'!B$2:C$43,2,FALSE)=H590,VLOOKUP(Q590,'Basic Moves'!B$2:C$43,2,FALSE)=I590),1,0)</f>
        <v>1</v>
      </c>
      <c r="T590" s="56">
        <f>VLOOKUP(Q590,'Basic Moves'!B$2:H$43,5,FALSE)</f>
        <v>1050</v>
      </c>
      <c r="U590" s="56">
        <f>VLOOKUP(Q590,'Basic Moves'!B$2:H$43,7,FALSE)</f>
        <v>10</v>
      </c>
      <c r="V590" s="53" t="s">
        <v>445</v>
      </c>
      <c r="W590" s="40" t="s">
        <v>178</v>
      </c>
      <c r="X590" s="56">
        <f>VLOOKUP(W590,'Charged Moves'!B$2:I$96,3,FALSE)</f>
        <v>40</v>
      </c>
      <c r="Y590" s="56">
        <f>IF(OR(VLOOKUP(W590,'Charged Moves'!B$2:C$96,2,FALSE)=H590,VLOOKUP(W590,'Charged Moves'!B$2:C$96,2,FALSE)=I590),1,0)</f>
        <v>1</v>
      </c>
      <c r="Z590" s="56">
        <f>VLOOKUP(W590,'Charged Moves'!B$2:I$96,8,FALSE)*100</f>
        <v>5</v>
      </c>
      <c r="AA590" s="56">
        <f>VLOOKUP(W590,'Charged Moves'!B$2:I$96,6,FALSE)</f>
        <v>2400</v>
      </c>
      <c r="AB590" s="56">
        <f>VLOOKUP(W590,'Charged Moves'!B$2:J$96,9,FALSE)</f>
        <v>33</v>
      </c>
      <c r="AC590" s="56" t="s">
        <v>943</v>
      </c>
      <c r="AD590" s="56" t="s">
        <v>1386</v>
      </c>
      <c r="AE590" s="56" t="s">
        <v>1083</v>
      </c>
      <c r="AF590" t="s">
        <v>1387</v>
      </c>
      <c r="AG590" t="s">
        <v>1217</v>
      </c>
    </row>
    <row r="591" spans="1:33" ht="14.25" customHeight="1" x14ac:dyDescent="0.15">
      <c r="A591" s="30">
        <v>657</v>
      </c>
      <c r="B591" s="144">
        <v>1</v>
      </c>
      <c r="C591" s="581">
        <v>1</v>
      </c>
      <c r="D591" s="144">
        <v>1</v>
      </c>
      <c r="E591" s="583">
        <v>1</v>
      </c>
      <c r="F591" s="585">
        <f>VLOOKUP(G591,'Species Data'!A$2:E$152,2,FALSE)</f>
        <v>109</v>
      </c>
      <c r="G591" s="585" t="s">
        <v>181</v>
      </c>
      <c r="H591" s="655" t="s">
        <v>262</v>
      </c>
      <c r="I591" s="656"/>
      <c r="J591" s="585">
        <f>VLOOKUP(G591,'Species Data'!A$2:E$152,3,FALSE)</f>
        <v>80</v>
      </c>
      <c r="K591" s="592">
        <f>VLOOKUP(G591,'Species Data'!A$2:E$152,4,FALSE)</f>
        <v>136</v>
      </c>
      <c r="L591" s="592">
        <f>VLOOKUP(G591,'Species Data'!A$2:E$152,5,FALSE)</f>
        <v>142</v>
      </c>
      <c r="M591" s="149">
        <f t="shared" si="0"/>
        <v>11360</v>
      </c>
      <c r="N591" s="594">
        <f t="shared" si="1"/>
        <v>0</v>
      </c>
      <c r="O591" s="594">
        <f t="shared" si="2"/>
        <v>0</v>
      </c>
      <c r="P591" s="122">
        <f t="shared" si="3"/>
        <v>1052504000</v>
      </c>
      <c r="Q591" s="122" t="s">
        <v>132</v>
      </c>
      <c r="R591" s="602">
        <f>VLOOKUP(Q591,'Basic Moves'!B$2:H$43,3,FALSE)</f>
        <v>10</v>
      </c>
      <c r="S591" s="602">
        <f>IF(OR(VLOOKUP(Q591,'Basic Moves'!B$2:C$43,2,FALSE)=H591,VLOOKUP(Q591,'Basic Moves'!B$2:C$43,2,FALSE)=I591),1,0)</f>
        <v>1</v>
      </c>
      <c r="T591" s="602">
        <f>VLOOKUP(Q591,'Basic Moves'!B$2:H$43,5,FALSE)</f>
        <v>1050</v>
      </c>
      <c r="U591" s="602">
        <f>VLOOKUP(Q591,'Basic Moves'!B$2:H$43,7,FALSE)</f>
        <v>10</v>
      </c>
      <c r="V591" s="152" t="s">
        <v>445</v>
      </c>
      <c r="W591" s="122" t="s">
        <v>208</v>
      </c>
      <c r="X591" s="602">
        <f>VLOOKUP(W591,'Charged Moves'!B$2:I$96,3,FALSE)</f>
        <v>55</v>
      </c>
      <c r="Y591" s="602">
        <f>IF(OR(VLOOKUP(W591,'Charged Moves'!B$2:C$96,2,FALSE)=H591,VLOOKUP(W591,'Charged Moves'!B$2:C$96,2,FALSE)=I591),1,0)</f>
        <v>1</v>
      </c>
      <c r="Z591" s="602">
        <f>VLOOKUP(W591,'Charged Moves'!B$2:I$96,8,FALSE)*100</f>
        <v>5</v>
      </c>
      <c r="AA591" s="602">
        <f>VLOOKUP(W591,'Charged Moves'!B$2:I$96,6,FALSE)</f>
        <v>2600</v>
      </c>
      <c r="AB591" s="602">
        <f>VLOOKUP(W591,'Charged Moves'!B$2:J$96,9,FALSE)</f>
        <v>50</v>
      </c>
      <c r="AC591" s="602" t="s">
        <v>388</v>
      </c>
      <c r="AD591" s="602" t="s">
        <v>759</v>
      </c>
      <c r="AE591" s="602" t="s">
        <v>387</v>
      </c>
      <c r="AF591" s="112" t="s">
        <v>760</v>
      </c>
      <c r="AG591" s="112" t="s">
        <v>449</v>
      </c>
    </row>
    <row r="592" spans="1:33" ht="14.25" customHeight="1" x14ac:dyDescent="0.15">
      <c r="A592" s="30">
        <v>627</v>
      </c>
      <c r="B592" s="30">
        <v>6</v>
      </c>
      <c r="C592" s="32">
        <v>0.77345132743362832</v>
      </c>
      <c r="D592" s="30">
        <v>5</v>
      </c>
      <c r="E592" s="34">
        <v>0.78695652173913044</v>
      </c>
      <c r="F592" s="41">
        <f>VLOOKUP(G592,'Species Data'!A$2:E$152,2,FALSE)</f>
        <v>104</v>
      </c>
      <c r="G592" s="41" t="s">
        <v>174</v>
      </c>
      <c r="H592" s="610" t="s">
        <v>255</v>
      </c>
      <c r="I592" s="791"/>
      <c r="J592" s="41">
        <f>VLOOKUP(G592,'Species Data'!A$2:E$152,3,FALSE)</f>
        <v>100</v>
      </c>
      <c r="K592" s="46">
        <f>VLOOKUP(G592,'Species Data'!A$2:E$152,4,FALSE)</f>
        <v>102</v>
      </c>
      <c r="L592" s="46">
        <f>VLOOKUP(G592,'Species Data'!A$2:E$152,5,FALSE)</f>
        <v>150</v>
      </c>
      <c r="M592" s="49">
        <f t="shared" si="0"/>
        <v>15000</v>
      </c>
      <c r="N592" s="51">
        <f t="shared" si="1"/>
        <v>0</v>
      </c>
      <c r="O592" s="51">
        <f t="shared" si="2"/>
        <v>0</v>
      </c>
      <c r="P592" s="40">
        <f t="shared" si="3"/>
        <v>1038487500</v>
      </c>
      <c r="Q592" s="40" t="s">
        <v>274</v>
      </c>
      <c r="R592" s="56">
        <f>VLOOKUP(Q592,'Basic Moves'!B$2:H$43,3,FALSE)</f>
        <v>15</v>
      </c>
      <c r="S592" s="56">
        <f>IF(OR(VLOOKUP(Q592,'Basic Moves'!B$2:C$43,2,FALSE)=H592,VLOOKUP(Q592,'Basic Moves'!B$2:C$43,2,FALSE)=I592),1,0)</f>
        <v>0</v>
      </c>
      <c r="T592" s="56">
        <f>VLOOKUP(Q592,'Basic Moves'!B$2:H$43,5,FALSE)</f>
        <v>1410</v>
      </c>
      <c r="U592" s="56">
        <f>VLOOKUP(Q592,'Basic Moves'!B$2:H$43,7,FALSE)</f>
        <v>12</v>
      </c>
      <c r="V592" s="53" t="s">
        <v>778</v>
      </c>
      <c r="W592" s="40" t="s">
        <v>228</v>
      </c>
      <c r="X592" s="56">
        <f>VLOOKUP(W592,'Charged Moves'!B$2:I$96,3,FALSE)</f>
        <v>35</v>
      </c>
      <c r="Y592" s="56">
        <f>IF(OR(VLOOKUP(W592,'Charged Moves'!B$2:C$96,2,FALSE)=H592,VLOOKUP(W592,'Charged Moves'!B$2:C$96,2,FALSE)=I592),1,0)</f>
        <v>1</v>
      </c>
      <c r="Z592" s="56">
        <f>VLOOKUP(W592,'Charged Moves'!B$2:I$96,8,FALSE)*100</f>
        <v>5</v>
      </c>
      <c r="AA592" s="56">
        <f>VLOOKUP(W592,'Charged Moves'!B$2:I$96,6,FALSE)</f>
        <v>3400</v>
      </c>
      <c r="AB592" s="56">
        <f>VLOOKUP(W592,'Charged Moves'!B$2:J$96,9,FALSE)</f>
        <v>25</v>
      </c>
      <c r="AC592" s="56" t="s">
        <v>875</v>
      </c>
      <c r="AD592" s="56" t="s">
        <v>1672</v>
      </c>
      <c r="AE592" s="56" t="s">
        <v>877</v>
      </c>
      <c r="AF592" t="s">
        <v>1673</v>
      </c>
      <c r="AG592" t="s">
        <v>1674</v>
      </c>
    </row>
    <row r="593" spans="1:33" ht="14.25" customHeight="1" x14ac:dyDescent="0.15">
      <c r="A593" s="30">
        <v>417</v>
      </c>
      <c r="B593" s="30">
        <v>1</v>
      </c>
      <c r="C593" s="32">
        <v>1</v>
      </c>
      <c r="D593" s="30">
        <v>1</v>
      </c>
      <c r="E593" s="34">
        <v>1</v>
      </c>
      <c r="F593" s="41">
        <f>VLOOKUP(G593,'Species Data'!A$2:E$152,2,FALSE)</f>
        <v>72</v>
      </c>
      <c r="G593" s="41" t="s">
        <v>128</v>
      </c>
      <c r="H593" s="91" t="s">
        <v>210</v>
      </c>
      <c r="I593" s="362" t="s">
        <v>262</v>
      </c>
      <c r="J593" s="41">
        <f>VLOOKUP(G593,'Species Data'!A$2:E$152,3,FALSE)</f>
        <v>80</v>
      </c>
      <c r="K593" s="46">
        <f>VLOOKUP(G593,'Species Data'!A$2:E$152,4,FALSE)</f>
        <v>106</v>
      </c>
      <c r="L593" s="46">
        <f>VLOOKUP(G593,'Species Data'!A$2:E$152,5,FALSE)</f>
        <v>136</v>
      </c>
      <c r="M593" s="49">
        <f t="shared" si="0"/>
        <v>10880</v>
      </c>
      <c r="N593" s="51">
        <f t="shared" si="1"/>
        <v>0</v>
      </c>
      <c r="O593" s="51">
        <f t="shared" si="2"/>
        <v>0</v>
      </c>
      <c r="P593" s="40">
        <f t="shared" si="3"/>
        <v>1037952000</v>
      </c>
      <c r="Q593" s="40" t="s">
        <v>272</v>
      </c>
      <c r="R593" s="56">
        <f>VLOOKUP(Q593,'Basic Moves'!B$2:H$43,3,FALSE)</f>
        <v>25</v>
      </c>
      <c r="S593" s="56">
        <f>IF(OR(VLOOKUP(Q593,'Basic Moves'!B$2:C$43,2,FALSE)=H593,VLOOKUP(Q593,'Basic Moves'!B$2:C$43,2,FALSE)=I593),1,0)</f>
        <v>1</v>
      </c>
      <c r="T593" s="56">
        <f>VLOOKUP(Q593,'Basic Moves'!B$2:H$43,5,FALSE)</f>
        <v>2300</v>
      </c>
      <c r="U593" s="56">
        <f>VLOOKUP(Q593,'Basic Moves'!B$2:H$43,7,FALSE)</f>
        <v>25</v>
      </c>
      <c r="V593" s="53" t="s">
        <v>393</v>
      </c>
      <c r="W593" s="40" t="s">
        <v>334</v>
      </c>
      <c r="X593" s="56">
        <f>VLOOKUP(W593,'Charged Moves'!B$2:I$96,3,FALSE)</f>
        <v>35</v>
      </c>
      <c r="Y593" s="56">
        <f>IF(OR(VLOOKUP(W593,'Charged Moves'!B$2:C$96,2,FALSE)=H593,VLOOKUP(W593,'Charged Moves'!B$2:C$96,2,FALSE)=I593),1,0)</f>
        <v>1</v>
      </c>
      <c r="Z593" s="56">
        <f>VLOOKUP(W593,'Charged Moves'!B$2:I$96,8,FALSE)*100</f>
        <v>5</v>
      </c>
      <c r="AA593" s="56">
        <f>VLOOKUP(W593,'Charged Moves'!B$2:I$96,6,FALSE)</f>
        <v>3300</v>
      </c>
      <c r="AB593" s="56">
        <f>VLOOKUP(W593,'Charged Moves'!B$2:J$96,9,FALSE)</f>
        <v>25</v>
      </c>
      <c r="AC593" s="56" t="s">
        <v>875</v>
      </c>
      <c r="AD593" s="56" t="s">
        <v>1739</v>
      </c>
      <c r="AE593" s="56" t="s">
        <v>1596</v>
      </c>
      <c r="AF593" t="s">
        <v>1740</v>
      </c>
      <c r="AG593" t="s">
        <v>1518</v>
      </c>
    </row>
    <row r="594" spans="1:33" ht="14.25" customHeight="1" x14ac:dyDescent="0.15">
      <c r="A594" s="30">
        <v>796</v>
      </c>
      <c r="B594" s="30">
        <v>5</v>
      </c>
      <c r="C594" s="32">
        <v>0.63262195121951215</v>
      </c>
      <c r="D594" s="30">
        <v>3</v>
      </c>
      <c r="E594" s="34">
        <v>0.89583333333333337</v>
      </c>
      <c r="F594" s="41">
        <f>VLOOKUP(G594,'Species Data'!A$2:E$152,2,FALSE)</f>
        <v>133</v>
      </c>
      <c r="G594" s="41" t="s">
        <v>209</v>
      </c>
      <c r="H594" s="170" t="s">
        <v>257</v>
      </c>
      <c r="I594" s="172"/>
      <c r="J594" s="41">
        <f>VLOOKUP(G594,'Species Data'!A$2:E$152,3,FALSE)</f>
        <v>110</v>
      </c>
      <c r="K594" s="46">
        <f>VLOOKUP(G594,'Species Data'!A$2:E$152,4,FALSE)</f>
        <v>114</v>
      </c>
      <c r="L594" s="46">
        <f>VLOOKUP(G594,'Species Data'!A$2:E$152,5,FALSE)</f>
        <v>128</v>
      </c>
      <c r="M594" s="49">
        <f t="shared" si="0"/>
        <v>14080</v>
      </c>
      <c r="N594" s="51">
        <f t="shared" si="1"/>
        <v>0</v>
      </c>
      <c r="O594" s="51">
        <f t="shared" si="2"/>
        <v>0</v>
      </c>
      <c r="P594" s="40">
        <f t="shared" si="3"/>
        <v>1035302400</v>
      </c>
      <c r="Q594" s="40" t="s">
        <v>256</v>
      </c>
      <c r="R594" s="56">
        <f>VLOOKUP(Q594,'Basic Moves'!B$2:H$43,3,FALSE)</f>
        <v>10</v>
      </c>
      <c r="S594" s="56">
        <f>IF(OR(VLOOKUP(Q594,'Basic Moves'!B$2:C$43,2,FALSE)=H594,VLOOKUP(Q594,'Basic Moves'!B$2:C$43,2,FALSE)=I594),1,0)</f>
        <v>1</v>
      </c>
      <c r="T594" s="56">
        <f>VLOOKUP(Q594,'Basic Moves'!B$2:H$43,5,FALSE)</f>
        <v>1330</v>
      </c>
      <c r="U594" s="56">
        <f>VLOOKUP(Q594,'Basic Moves'!B$2:H$43,7,FALSE)</f>
        <v>12</v>
      </c>
      <c r="V594" s="53" t="s">
        <v>843</v>
      </c>
      <c r="W594" s="40" t="s">
        <v>286</v>
      </c>
      <c r="X594" s="56">
        <f>VLOOKUP(W594,'Charged Moves'!B$2:I$96,3,FALSE)</f>
        <v>70</v>
      </c>
      <c r="Y594" s="56">
        <f>IF(OR(VLOOKUP(W594,'Charged Moves'!B$2:C$96,2,FALSE)=H594,VLOOKUP(W594,'Charged Moves'!B$2:C$96,2,FALSE)=I594),1,0)</f>
        <v>0</v>
      </c>
      <c r="Z594" s="56">
        <f>VLOOKUP(W594,'Charged Moves'!B$2:I$96,8,FALSE)*100</f>
        <v>5</v>
      </c>
      <c r="AA594" s="56">
        <f>VLOOKUP(W594,'Charged Moves'!B$2:I$96,6,FALSE)</f>
        <v>5800</v>
      </c>
      <c r="AB594" s="56">
        <f>VLOOKUP(W594,'Charged Moves'!B$2:J$96,9,FALSE)</f>
        <v>33</v>
      </c>
      <c r="AC594" s="56" t="s">
        <v>1566</v>
      </c>
      <c r="AD594" s="56" t="s">
        <v>1567</v>
      </c>
      <c r="AE594" s="56" t="s">
        <v>579</v>
      </c>
      <c r="AF594" t="s">
        <v>1568</v>
      </c>
      <c r="AG594" t="s">
        <v>812</v>
      </c>
    </row>
    <row r="595" spans="1:33" ht="14.25" customHeight="1" x14ac:dyDescent="0.15">
      <c r="A595" s="30">
        <v>800</v>
      </c>
      <c r="B595" s="30">
        <v>2</v>
      </c>
      <c r="C595" s="32">
        <v>0.82317073170731703</v>
      </c>
      <c r="D595" s="30">
        <v>3</v>
      </c>
      <c r="E595" s="34">
        <v>0.89583333333333337</v>
      </c>
      <c r="F595" s="41">
        <f>VLOOKUP(G595,'Species Data'!A$2:E$152,2,FALSE)</f>
        <v>133</v>
      </c>
      <c r="G595" s="41" t="s">
        <v>209</v>
      </c>
      <c r="H595" s="170" t="s">
        <v>257</v>
      </c>
      <c r="I595" s="172"/>
      <c r="J595" s="41">
        <f>VLOOKUP(G595,'Species Data'!A$2:E$152,3,FALSE)</f>
        <v>110</v>
      </c>
      <c r="K595" s="46">
        <f>VLOOKUP(G595,'Species Data'!A$2:E$152,4,FALSE)</f>
        <v>114</v>
      </c>
      <c r="L595" s="46">
        <f>VLOOKUP(G595,'Species Data'!A$2:E$152,5,FALSE)</f>
        <v>128</v>
      </c>
      <c r="M595" s="49">
        <f t="shared" si="0"/>
        <v>14080</v>
      </c>
      <c r="N595" s="51">
        <f t="shared" si="1"/>
        <v>0</v>
      </c>
      <c r="O595" s="51">
        <f t="shared" si="2"/>
        <v>0</v>
      </c>
      <c r="P595" s="40">
        <f t="shared" si="3"/>
        <v>1035302400</v>
      </c>
      <c r="Q595" s="40" t="s">
        <v>259</v>
      </c>
      <c r="R595" s="56">
        <f>VLOOKUP(Q595,'Basic Moves'!B$2:H$43,3,FALSE)</f>
        <v>12</v>
      </c>
      <c r="S595" s="56">
        <f>IF(OR(VLOOKUP(Q595,'Basic Moves'!B$2:C$43,2,FALSE)=H595,VLOOKUP(Q595,'Basic Moves'!B$2:C$43,2,FALSE)=I595),1,0)</f>
        <v>1</v>
      </c>
      <c r="T595" s="56">
        <f>VLOOKUP(Q595,'Basic Moves'!B$2:H$43,5,FALSE)</f>
        <v>1100</v>
      </c>
      <c r="U595" s="56">
        <f>VLOOKUP(Q595,'Basic Moves'!B$2:H$43,7,FALSE)</f>
        <v>10</v>
      </c>
      <c r="V595" s="53" t="s">
        <v>1056</v>
      </c>
      <c r="W595" s="40" t="s">
        <v>343</v>
      </c>
      <c r="X595" s="56">
        <f>VLOOKUP(W595,'Charged Moves'!B$2:I$96,3,FALSE)</f>
        <v>30</v>
      </c>
      <c r="Y595" s="56">
        <f>IF(OR(VLOOKUP(W595,'Charged Moves'!B$2:C$96,2,FALSE)=H595,VLOOKUP(W595,'Charged Moves'!B$2:C$96,2,FALSE)=I595),1,0)</f>
        <v>1</v>
      </c>
      <c r="Z595" s="56">
        <f>VLOOKUP(W595,'Charged Moves'!B$2:I$96,8,FALSE)*100</f>
        <v>5</v>
      </c>
      <c r="AA595" s="56">
        <f>VLOOKUP(W595,'Charged Moves'!B$2:I$96,6,FALSE)</f>
        <v>3000</v>
      </c>
      <c r="AB595" s="56">
        <f>VLOOKUP(W595,'Charged Moves'!B$2:J$96,9,FALSE)</f>
        <v>25</v>
      </c>
      <c r="AC595" s="56" t="s">
        <v>875</v>
      </c>
      <c r="AD595" s="56" t="s">
        <v>1811</v>
      </c>
      <c r="AE595" s="56" t="s">
        <v>784</v>
      </c>
      <c r="AF595" t="s">
        <v>1812</v>
      </c>
      <c r="AG595" t="s">
        <v>812</v>
      </c>
    </row>
    <row r="596" spans="1:33" ht="14.25" customHeight="1" x14ac:dyDescent="0.15">
      <c r="A596" s="30">
        <v>371</v>
      </c>
      <c r="B596" s="30">
        <v>5</v>
      </c>
      <c r="C596" s="32">
        <v>0.80816326530612248</v>
      </c>
      <c r="D596" s="30">
        <v>1</v>
      </c>
      <c r="E596" s="34">
        <v>1</v>
      </c>
      <c r="F596" s="41">
        <f>VLOOKUP(G596,'Species Data'!A$2:E$152,2,FALSE)</f>
        <v>64</v>
      </c>
      <c r="G596" s="41" t="s">
        <v>119</v>
      </c>
      <c r="H596" s="42" t="s">
        <v>56</v>
      </c>
      <c r="I596" s="43"/>
      <c r="J596" s="41">
        <f>VLOOKUP(G596,'Species Data'!A$2:E$152,3,FALSE)</f>
        <v>80</v>
      </c>
      <c r="K596" s="46">
        <f>VLOOKUP(G596,'Species Data'!A$2:E$152,4,FALSE)</f>
        <v>150</v>
      </c>
      <c r="L596" s="46">
        <f>VLOOKUP(G596,'Species Data'!A$2:E$152,5,FALSE)</f>
        <v>112</v>
      </c>
      <c r="M596" s="49">
        <f t="shared" si="0"/>
        <v>8960</v>
      </c>
      <c r="N596" s="51">
        <f t="shared" si="1"/>
        <v>0</v>
      </c>
      <c r="O596" s="51">
        <f t="shared" si="2"/>
        <v>0</v>
      </c>
      <c r="P596" s="40">
        <f t="shared" si="3"/>
        <v>1033200000</v>
      </c>
      <c r="Q596" s="40" t="s">
        <v>62</v>
      </c>
      <c r="R596" s="56">
        <f>VLOOKUP(Q596,'Basic Moves'!B$2:H$43,3,FALSE)</f>
        <v>15</v>
      </c>
      <c r="S596" s="56">
        <f>IF(OR(VLOOKUP(Q596,'Basic Moves'!B$2:C$43,2,FALSE)=H596,VLOOKUP(Q596,'Basic Moves'!B$2:C$43,2,FALSE)=I596),1,0)</f>
        <v>1</v>
      </c>
      <c r="T596" s="56">
        <f>VLOOKUP(Q596,'Basic Moves'!B$2:H$43,5,FALSE)</f>
        <v>1510</v>
      </c>
      <c r="U596" s="56">
        <f>VLOOKUP(Q596,'Basic Moves'!B$2:H$43,7,FALSE)</f>
        <v>14</v>
      </c>
      <c r="V596" s="53" t="s">
        <v>354</v>
      </c>
      <c r="W596" s="40" t="s">
        <v>288</v>
      </c>
      <c r="X596" s="56">
        <f>VLOOKUP(W596,'Charged Moves'!B$2:I$96,3,FALSE)</f>
        <v>40</v>
      </c>
      <c r="Y596" s="56">
        <f>IF(OR(VLOOKUP(W596,'Charged Moves'!B$2:C$96,2,FALSE)=H596,VLOOKUP(W596,'Charged Moves'!B$2:C$96,2,FALSE)=I596),1,0)</f>
        <v>1</v>
      </c>
      <c r="Z596" s="56">
        <f>VLOOKUP(W596,'Charged Moves'!B$2:I$96,8,FALSE)*100</f>
        <v>5</v>
      </c>
      <c r="AA596" s="56">
        <f>VLOOKUP(W596,'Charged Moves'!B$2:I$96,6,FALSE)</f>
        <v>3800</v>
      </c>
      <c r="AB596" s="56">
        <f>VLOOKUP(W596,'Charged Moves'!B$2:J$96,9,FALSE)</f>
        <v>25</v>
      </c>
      <c r="AC596" s="56" t="s">
        <v>1372</v>
      </c>
      <c r="AD596" s="56" t="s">
        <v>1373</v>
      </c>
      <c r="AE596" s="56" t="s">
        <v>445</v>
      </c>
      <c r="AF596" t="s">
        <v>1374</v>
      </c>
      <c r="AG596" t="s">
        <v>472</v>
      </c>
    </row>
    <row r="597" spans="1:33" ht="14.25" customHeight="1" x14ac:dyDescent="0.15">
      <c r="A597" s="30">
        <v>660</v>
      </c>
      <c r="B597" s="30">
        <v>2</v>
      </c>
      <c r="C597" s="32">
        <v>0.95624489795918366</v>
      </c>
      <c r="D597" s="30">
        <v>2</v>
      </c>
      <c r="E597" s="34">
        <v>0.98018348623853213</v>
      </c>
      <c r="F597" s="41">
        <f>VLOOKUP(G597,'Species Data'!A$2:E$152,2,FALSE)</f>
        <v>109</v>
      </c>
      <c r="G597" s="41" t="s">
        <v>181</v>
      </c>
      <c r="H597" s="362" t="s">
        <v>262</v>
      </c>
      <c r="I597" s="511"/>
      <c r="J597" s="41">
        <f>VLOOKUP(G597,'Species Data'!A$2:E$152,3,FALSE)</f>
        <v>80</v>
      </c>
      <c r="K597" s="46">
        <f>VLOOKUP(G597,'Species Data'!A$2:E$152,4,FALSE)</f>
        <v>136</v>
      </c>
      <c r="L597" s="46">
        <f>VLOOKUP(G597,'Species Data'!A$2:E$152,5,FALSE)</f>
        <v>142</v>
      </c>
      <c r="M597" s="49">
        <f t="shared" si="0"/>
        <v>11360</v>
      </c>
      <c r="N597" s="51">
        <f t="shared" si="1"/>
        <v>0</v>
      </c>
      <c r="O597" s="51">
        <f t="shared" si="2"/>
        <v>0</v>
      </c>
      <c r="P597" s="40">
        <f t="shared" si="3"/>
        <v>1031647040</v>
      </c>
      <c r="Q597" s="40" t="s">
        <v>259</v>
      </c>
      <c r="R597" s="56">
        <f>VLOOKUP(Q597,'Basic Moves'!B$2:H$43,3,FALSE)</f>
        <v>12</v>
      </c>
      <c r="S597" s="56">
        <f>IF(OR(VLOOKUP(Q597,'Basic Moves'!B$2:C$43,2,FALSE)=H597,VLOOKUP(Q597,'Basic Moves'!B$2:C$43,2,FALSE)=I597),1,0)</f>
        <v>0</v>
      </c>
      <c r="T597" s="56">
        <f>VLOOKUP(Q597,'Basic Moves'!B$2:H$43,5,FALSE)</f>
        <v>1100</v>
      </c>
      <c r="U597" s="56">
        <f>VLOOKUP(Q597,'Basic Moves'!B$2:H$43,7,FALSE)</f>
        <v>10</v>
      </c>
      <c r="V597" s="53" t="s">
        <v>855</v>
      </c>
      <c r="W597" s="40" t="s">
        <v>208</v>
      </c>
      <c r="X597" s="56">
        <f>VLOOKUP(W597,'Charged Moves'!B$2:I$96,3,FALSE)</f>
        <v>55</v>
      </c>
      <c r="Y597" s="56">
        <f>IF(OR(VLOOKUP(W597,'Charged Moves'!B$2:C$96,2,FALSE)=H597,VLOOKUP(W597,'Charged Moves'!B$2:C$96,2,FALSE)=I597),1,0)</f>
        <v>1</v>
      </c>
      <c r="Z597" s="56">
        <f>VLOOKUP(W597,'Charged Moves'!B$2:I$96,8,FALSE)*100</f>
        <v>5</v>
      </c>
      <c r="AA597" s="56">
        <f>VLOOKUP(W597,'Charged Moves'!B$2:I$96,6,FALSE)</f>
        <v>2600</v>
      </c>
      <c r="AB597" s="56">
        <f>VLOOKUP(W597,'Charged Moves'!B$2:J$96,9,FALSE)</f>
        <v>50</v>
      </c>
      <c r="AC597" s="56" t="s">
        <v>819</v>
      </c>
      <c r="AD597" s="56" t="s">
        <v>820</v>
      </c>
      <c r="AE597" s="56" t="s">
        <v>856</v>
      </c>
      <c r="AF597" t="s">
        <v>822</v>
      </c>
      <c r="AG597" t="s">
        <v>823</v>
      </c>
    </row>
    <row r="598" spans="1:33" ht="14.25" customHeight="1" x14ac:dyDescent="0.15">
      <c r="A598" s="30">
        <v>241</v>
      </c>
      <c r="B598" s="30">
        <v>4</v>
      </c>
      <c r="C598" s="32">
        <v>0.90438247011952189</v>
      </c>
      <c r="D598" s="30">
        <v>5</v>
      </c>
      <c r="E598" s="34">
        <v>0.8092307692307692</v>
      </c>
      <c r="F598" s="41">
        <f>VLOOKUP(G598,'Species Data'!A$2:E$152,2,FALSE)</f>
        <v>43</v>
      </c>
      <c r="G598" s="41" t="s">
        <v>91</v>
      </c>
      <c r="H598" s="252" t="s">
        <v>253</v>
      </c>
      <c r="I598" s="362" t="s">
        <v>262</v>
      </c>
      <c r="J598" s="41">
        <f>VLOOKUP(G598,'Species Data'!A$2:E$152,3,FALSE)</f>
        <v>90</v>
      </c>
      <c r="K598" s="46">
        <f>VLOOKUP(G598,'Species Data'!A$2:E$152,4,FALSE)</f>
        <v>134</v>
      </c>
      <c r="L598" s="46">
        <f>VLOOKUP(G598,'Species Data'!A$2:E$152,5,FALSE)</f>
        <v>130</v>
      </c>
      <c r="M598" s="49">
        <f t="shared" si="0"/>
        <v>11700</v>
      </c>
      <c r="N598" s="51">
        <f t="shared" si="1"/>
        <v>0</v>
      </c>
      <c r="O598" s="51">
        <f t="shared" si="2"/>
        <v>0</v>
      </c>
      <c r="P598" s="40">
        <f t="shared" si="3"/>
        <v>1030828500</v>
      </c>
      <c r="Q598" s="40" t="s">
        <v>137</v>
      </c>
      <c r="R598" s="56">
        <f>VLOOKUP(Q598,'Basic Moves'!B$2:H$43,3,FALSE)</f>
        <v>15</v>
      </c>
      <c r="S598" s="56">
        <f>IF(OR(VLOOKUP(Q598,'Basic Moves'!B$2:C$43,2,FALSE)=H598,VLOOKUP(Q598,'Basic Moves'!B$2:C$43,2,FALSE)=I598),1,0)</f>
        <v>1</v>
      </c>
      <c r="T598" s="56">
        <f>VLOOKUP(Q598,'Basic Moves'!B$2:H$43,5,FALSE)</f>
        <v>1450</v>
      </c>
      <c r="U598" s="56">
        <f>VLOOKUP(Q598,'Basic Moves'!B$2:H$43,7,FALSE)</f>
        <v>12</v>
      </c>
      <c r="V598" s="53" t="s">
        <v>493</v>
      </c>
      <c r="W598" s="40" t="s">
        <v>323</v>
      </c>
      <c r="X598" s="56">
        <f>VLOOKUP(W598,'Charged Moves'!B$2:I$96,3,FALSE)</f>
        <v>85</v>
      </c>
      <c r="Y598" s="56">
        <f>IF(OR(VLOOKUP(W598,'Charged Moves'!B$2:C$96,2,FALSE)=H598,VLOOKUP(W598,'Charged Moves'!B$2:C$96,2,FALSE)=I598),1,0)</f>
        <v>0</v>
      </c>
      <c r="Z598" s="56">
        <f>VLOOKUP(W598,'Charged Moves'!B$2:I$96,8,FALSE)*100</f>
        <v>5</v>
      </c>
      <c r="AA598" s="56">
        <f>VLOOKUP(W598,'Charged Moves'!B$2:I$96,6,FALSE)</f>
        <v>4100</v>
      </c>
      <c r="AB598" s="56">
        <f>VLOOKUP(W598,'Charged Moves'!B$2:J$96,9,FALSE)</f>
        <v>100</v>
      </c>
      <c r="AC598" s="56" t="s">
        <v>719</v>
      </c>
      <c r="AD598" s="56" t="s">
        <v>720</v>
      </c>
      <c r="AE598" s="56" t="s">
        <v>721</v>
      </c>
      <c r="AF598" t="s">
        <v>722</v>
      </c>
      <c r="AG598" t="s">
        <v>723</v>
      </c>
    </row>
    <row r="599" spans="1:33" ht="14.25" customHeight="1" x14ac:dyDescent="0.15">
      <c r="A599" s="30">
        <v>70</v>
      </c>
      <c r="B599" s="30">
        <v>6</v>
      </c>
      <c r="C599" s="32">
        <v>0.78445229681978801</v>
      </c>
      <c r="D599" s="30">
        <v>6</v>
      </c>
      <c r="E599" s="34">
        <v>0.56260434056761266</v>
      </c>
      <c r="F599" s="41">
        <f>VLOOKUP(G599,'Species Data'!A$2:E$152,2,FALSE)</f>
        <v>15</v>
      </c>
      <c r="G599" s="41" t="s">
        <v>51</v>
      </c>
      <c r="H599" s="787" t="s">
        <v>241</v>
      </c>
      <c r="I599" s="362" t="s">
        <v>262</v>
      </c>
      <c r="J599" s="41">
        <f>VLOOKUP(G599,'Species Data'!A$2:E$152,3,FALSE)</f>
        <v>130</v>
      </c>
      <c r="K599" s="46">
        <f>VLOOKUP(G599,'Species Data'!A$2:E$152,4,FALSE)</f>
        <v>144</v>
      </c>
      <c r="L599" s="46">
        <f>VLOOKUP(G599,'Species Data'!A$2:E$152,5,FALSE)</f>
        <v>130</v>
      </c>
      <c r="M599" s="49">
        <f t="shared" si="0"/>
        <v>16900</v>
      </c>
      <c r="N599" s="51">
        <f t="shared" si="1"/>
        <v>0</v>
      </c>
      <c r="O599" s="51">
        <f t="shared" si="2"/>
        <v>0</v>
      </c>
      <c r="P599" s="40">
        <f t="shared" si="3"/>
        <v>1025154000</v>
      </c>
      <c r="Q599" s="40" t="s">
        <v>242</v>
      </c>
      <c r="R599" s="56">
        <f>VLOOKUP(Q599,'Basic Moves'!B$2:H$43,3,FALSE)</f>
        <v>5</v>
      </c>
      <c r="S599" s="56">
        <f>IF(OR(VLOOKUP(Q599,'Basic Moves'!B$2:C$43,2,FALSE)=H599,VLOOKUP(Q599,'Basic Moves'!B$2:C$43,2,FALSE)=I599),1,0)</f>
        <v>1</v>
      </c>
      <c r="T599" s="56">
        <f>VLOOKUP(Q599,'Basic Moves'!B$2:H$43,5,FALSE)</f>
        <v>450</v>
      </c>
      <c r="U599" s="56">
        <f>VLOOKUP(Q599,'Basic Moves'!B$2:H$43,7,FALSE)</f>
        <v>7</v>
      </c>
      <c r="V599" s="53" t="s">
        <v>427</v>
      </c>
      <c r="W599" s="40" t="s">
        <v>295</v>
      </c>
      <c r="X599" s="56">
        <f>VLOOKUP(W599,'Charged Moves'!B$2:I$96,3,FALSE)</f>
        <v>30</v>
      </c>
      <c r="Y599" s="56">
        <f>IF(OR(VLOOKUP(W599,'Charged Moves'!B$2:C$96,2,FALSE)=H599,VLOOKUP(W599,'Charged Moves'!B$2:C$96,2,FALSE)=I599),1,0)</f>
        <v>0</v>
      </c>
      <c r="Z599" s="56">
        <f>VLOOKUP(W599,'Charged Moves'!B$2:I$96,8,FALSE)*100</f>
        <v>5</v>
      </c>
      <c r="AA599" s="56">
        <f>VLOOKUP(W599,'Charged Moves'!B$2:I$96,6,FALSE)</f>
        <v>2900</v>
      </c>
      <c r="AB599" s="56">
        <f>VLOOKUP(W599,'Charged Moves'!B$2:J$96,9,FALSE)</f>
        <v>25</v>
      </c>
      <c r="AC599" s="56" t="s">
        <v>1649</v>
      </c>
      <c r="AD599" s="56" t="s">
        <v>1813</v>
      </c>
      <c r="AE599" s="56" t="s">
        <v>1449</v>
      </c>
      <c r="AF599" t="s">
        <v>1471</v>
      </c>
      <c r="AG599" t="s">
        <v>1814</v>
      </c>
    </row>
    <row r="600" spans="1:33" ht="14.25" customHeight="1" x14ac:dyDescent="0.15">
      <c r="A600" s="30">
        <v>192</v>
      </c>
      <c r="B600" s="30">
        <v>6</v>
      </c>
      <c r="C600" s="32">
        <v>0.70424710424710424</v>
      </c>
      <c r="D600" s="30">
        <v>3</v>
      </c>
      <c r="E600" s="34">
        <v>0.89562890276538809</v>
      </c>
      <c r="F600" s="41">
        <f>VLOOKUP(G600,'Species Data'!A$2:E$152,2,FALSE)</f>
        <v>35</v>
      </c>
      <c r="G600" s="41" t="s">
        <v>81</v>
      </c>
      <c r="H600" s="705" t="s">
        <v>320</v>
      </c>
      <c r="I600" s="707"/>
      <c r="J600" s="41">
        <f>VLOOKUP(G600,'Species Data'!A$2:E$152,3,FALSE)</f>
        <v>140</v>
      </c>
      <c r="K600" s="46">
        <f>VLOOKUP(G600,'Species Data'!A$2:E$152,4,FALSE)</f>
        <v>116</v>
      </c>
      <c r="L600" s="46">
        <f>VLOOKUP(G600,'Species Data'!A$2:E$152,5,FALSE)</f>
        <v>124</v>
      </c>
      <c r="M600" s="49">
        <f t="shared" si="0"/>
        <v>17360</v>
      </c>
      <c r="N600" s="51">
        <f t="shared" si="1"/>
        <v>0</v>
      </c>
      <c r="O600" s="51">
        <f t="shared" si="2"/>
        <v>0</v>
      </c>
      <c r="P600" s="40">
        <f t="shared" si="3"/>
        <v>1010907520</v>
      </c>
      <c r="Q600" s="40" t="s">
        <v>94</v>
      </c>
      <c r="R600" s="56">
        <f>VLOOKUP(Q600,'Basic Moves'!B$2:H$43,3,FALSE)</f>
        <v>12</v>
      </c>
      <c r="S600" s="56">
        <f>IF(OR(VLOOKUP(Q600,'Basic Moves'!B$2:C$43,2,FALSE)=H600,VLOOKUP(Q600,'Basic Moves'!B$2:C$43,2,FALSE)=I600),1,0)</f>
        <v>0</v>
      </c>
      <c r="T600" s="56">
        <f>VLOOKUP(Q600,'Basic Moves'!B$2:H$43,5,FALSE)</f>
        <v>1050</v>
      </c>
      <c r="U600" s="56">
        <f>VLOOKUP(Q600,'Basic Moves'!B$2:H$43,7,FALSE)</f>
        <v>9</v>
      </c>
      <c r="V600" s="53" t="s">
        <v>404</v>
      </c>
      <c r="W600" s="40" t="s">
        <v>319</v>
      </c>
      <c r="X600" s="56">
        <f>VLOOKUP(W600,'Charged Moves'!B$2:I$96,3,FALSE)</f>
        <v>25</v>
      </c>
      <c r="Y600" s="56">
        <f>IF(OR(VLOOKUP(W600,'Charged Moves'!B$2:C$96,2,FALSE)=H600,VLOOKUP(W600,'Charged Moves'!B$2:C$96,2,FALSE)=I600),1,0)</f>
        <v>1</v>
      </c>
      <c r="Z600" s="56">
        <f>VLOOKUP(W600,'Charged Moves'!B$2:I$96,8,FALSE)*100</f>
        <v>5</v>
      </c>
      <c r="AA600" s="56">
        <f>VLOOKUP(W600,'Charged Moves'!B$2:I$96,6,FALSE)</f>
        <v>3900</v>
      </c>
      <c r="AB600" s="56">
        <f>VLOOKUP(W600,'Charged Moves'!B$2:J$96,9,FALSE)</f>
        <v>20</v>
      </c>
      <c r="AC600" s="56" t="s">
        <v>1815</v>
      </c>
      <c r="AD600" s="56" t="s">
        <v>1816</v>
      </c>
      <c r="AE600" s="56" t="s">
        <v>1817</v>
      </c>
      <c r="AF600" t="s">
        <v>1818</v>
      </c>
      <c r="AG600" t="s">
        <v>1819</v>
      </c>
    </row>
    <row r="601" spans="1:33" ht="14.25" customHeight="1" x14ac:dyDescent="0.15">
      <c r="A601" s="30">
        <v>625</v>
      </c>
      <c r="B601" s="30">
        <v>5</v>
      </c>
      <c r="C601" s="32">
        <v>0.86637168141592924</v>
      </c>
      <c r="D601" s="30">
        <v>6</v>
      </c>
      <c r="E601" s="34">
        <v>0.76231884057971011</v>
      </c>
      <c r="F601" s="41">
        <f>VLOOKUP(G601,'Species Data'!A$2:E$152,2,FALSE)</f>
        <v>104</v>
      </c>
      <c r="G601" s="41" t="s">
        <v>174</v>
      </c>
      <c r="H601" s="610" t="s">
        <v>255</v>
      </c>
      <c r="I601" s="791"/>
      <c r="J601" s="41">
        <f>VLOOKUP(G601,'Species Data'!A$2:E$152,3,FALSE)</f>
        <v>100</v>
      </c>
      <c r="K601" s="46">
        <f>VLOOKUP(G601,'Species Data'!A$2:E$152,4,FALSE)</f>
        <v>102</v>
      </c>
      <c r="L601" s="46">
        <f>VLOOKUP(G601,'Species Data'!A$2:E$152,5,FALSE)</f>
        <v>150</v>
      </c>
      <c r="M601" s="49">
        <f t="shared" si="0"/>
        <v>15000</v>
      </c>
      <c r="N601" s="51">
        <f t="shared" si="1"/>
        <v>0</v>
      </c>
      <c r="O601" s="51">
        <f t="shared" si="2"/>
        <v>0</v>
      </c>
      <c r="P601" s="40">
        <f t="shared" si="3"/>
        <v>1005975000</v>
      </c>
      <c r="Q601" s="40" t="s">
        <v>274</v>
      </c>
      <c r="R601" s="56">
        <f>VLOOKUP(Q601,'Basic Moves'!B$2:H$43,3,FALSE)</f>
        <v>15</v>
      </c>
      <c r="S601" s="56">
        <f>IF(OR(VLOOKUP(Q601,'Basic Moves'!B$2:C$43,2,FALSE)=H601,VLOOKUP(Q601,'Basic Moves'!B$2:C$43,2,FALSE)=I601),1,0)</f>
        <v>0</v>
      </c>
      <c r="T601" s="56">
        <f>VLOOKUP(Q601,'Basic Moves'!B$2:H$43,5,FALSE)</f>
        <v>1410</v>
      </c>
      <c r="U601" s="56">
        <f>VLOOKUP(Q601,'Basic Moves'!B$2:H$43,7,FALSE)</f>
        <v>12</v>
      </c>
      <c r="V601" s="53" t="s">
        <v>778</v>
      </c>
      <c r="W601" s="40" t="s">
        <v>327</v>
      </c>
      <c r="X601" s="56">
        <f>VLOOKUP(W601,'Charged Moves'!B$2:I$96,3,FALSE)</f>
        <v>25</v>
      </c>
      <c r="Y601" s="56">
        <f>IF(OR(VLOOKUP(W601,'Charged Moves'!B$2:C$96,2,FALSE)=H601,VLOOKUP(W601,'Charged Moves'!B$2:C$96,2,FALSE)=I601),1,0)</f>
        <v>1</v>
      </c>
      <c r="Z601" s="56">
        <f>VLOOKUP(W601,'Charged Moves'!B$2:I$96,8,FALSE)*100</f>
        <v>5</v>
      </c>
      <c r="AA601" s="56">
        <f>VLOOKUP(W601,'Charged Moves'!B$2:I$96,6,FALSE)</f>
        <v>1600</v>
      </c>
      <c r="AB601" s="56">
        <f>VLOOKUP(W601,'Charged Moves'!B$2:J$96,9,FALSE)</f>
        <v>25</v>
      </c>
      <c r="AC601" s="56" t="s">
        <v>688</v>
      </c>
      <c r="AD601" s="56" t="s">
        <v>1189</v>
      </c>
      <c r="AE601" s="56" t="s">
        <v>465</v>
      </c>
      <c r="AF601" t="s">
        <v>1190</v>
      </c>
      <c r="AG601" t="s">
        <v>723</v>
      </c>
    </row>
    <row r="602" spans="1:33" ht="14.25" customHeight="1" x14ac:dyDescent="0.15">
      <c r="A602" s="30">
        <v>798</v>
      </c>
      <c r="B602" s="30">
        <v>4</v>
      </c>
      <c r="C602" s="32">
        <v>0.81554878048780488</v>
      </c>
      <c r="D602" s="30">
        <v>5</v>
      </c>
      <c r="E602" s="34">
        <v>0.86805555555555558</v>
      </c>
      <c r="F602" s="41">
        <f>VLOOKUP(G602,'Species Data'!A$2:E$152,2,FALSE)</f>
        <v>133</v>
      </c>
      <c r="G602" s="41" t="s">
        <v>209</v>
      </c>
      <c r="H602" s="170" t="s">
        <v>257</v>
      </c>
      <c r="I602" s="172"/>
      <c r="J602" s="41">
        <f>VLOOKUP(G602,'Species Data'!A$2:E$152,3,FALSE)</f>
        <v>110</v>
      </c>
      <c r="K602" s="46">
        <f>VLOOKUP(G602,'Species Data'!A$2:E$152,4,FALSE)</f>
        <v>114</v>
      </c>
      <c r="L602" s="46">
        <f>VLOOKUP(G602,'Species Data'!A$2:E$152,5,FALSE)</f>
        <v>128</v>
      </c>
      <c r="M602" s="49">
        <f t="shared" si="0"/>
        <v>14080</v>
      </c>
      <c r="N602" s="51">
        <f t="shared" si="1"/>
        <v>0</v>
      </c>
      <c r="O602" s="51">
        <f t="shared" si="2"/>
        <v>0</v>
      </c>
      <c r="P602" s="40">
        <f t="shared" si="3"/>
        <v>1003200000</v>
      </c>
      <c r="Q602" s="40" t="s">
        <v>256</v>
      </c>
      <c r="R602" s="56">
        <f>VLOOKUP(Q602,'Basic Moves'!B$2:H$43,3,FALSE)</f>
        <v>10</v>
      </c>
      <c r="S602" s="56">
        <f>IF(OR(VLOOKUP(Q602,'Basic Moves'!B$2:C$43,2,FALSE)=H602,VLOOKUP(Q602,'Basic Moves'!B$2:C$43,2,FALSE)=I602),1,0)</f>
        <v>1</v>
      </c>
      <c r="T602" s="56">
        <f>VLOOKUP(Q602,'Basic Moves'!B$2:H$43,5,FALSE)</f>
        <v>1330</v>
      </c>
      <c r="U602" s="56">
        <f>VLOOKUP(Q602,'Basic Moves'!B$2:H$43,7,FALSE)</f>
        <v>12</v>
      </c>
      <c r="V602" s="53" t="s">
        <v>843</v>
      </c>
      <c r="W602" s="40" t="s">
        <v>347</v>
      </c>
      <c r="X602" s="56">
        <f>VLOOKUP(W602,'Charged Moves'!B$2:I$96,3,FALSE)</f>
        <v>40</v>
      </c>
      <c r="Y602" s="56">
        <f>IF(OR(VLOOKUP(W602,'Charged Moves'!B$2:C$96,2,FALSE)=H602,VLOOKUP(W602,'Charged Moves'!B$2:C$96,2,FALSE)=I602),1,0)</f>
        <v>1</v>
      </c>
      <c r="Z602" s="56">
        <f>VLOOKUP(W602,'Charged Moves'!B$2:I$96,8,FALSE)*100</f>
        <v>5</v>
      </c>
      <c r="AA602" s="56">
        <f>VLOOKUP(W602,'Charged Moves'!B$2:I$96,6,FALSE)</f>
        <v>1560</v>
      </c>
      <c r="AB602" s="56">
        <f>VLOOKUP(W602,'Charged Moves'!B$2:J$96,9,FALSE)</f>
        <v>50</v>
      </c>
      <c r="AC602" s="56" t="s">
        <v>1820</v>
      </c>
      <c r="AD602" s="56" t="s">
        <v>1821</v>
      </c>
      <c r="AE602" s="56" t="s">
        <v>945</v>
      </c>
      <c r="AF602" t="s">
        <v>1822</v>
      </c>
      <c r="AG602" t="s">
        <v>578</v>
      </c>
    </row>
    <row r="603" spans="1:33" ht="14.25" customHeight="1" x14ac:dyDescent="0.15">
      <c r="A603" s="30">
        <v>372</v>
      </c>
      <c r="B603" s="30">
        <v>5</v>
      </c>
      <c r="C603" s="32">
        <v>0.80816326530612248</v>
      </c>
      <c r="D603" s="30">
        <v>2</v>
      </c>
      <c r="E603" s="34">
        <v>0.96422764227642277</v>
      </c>
      <c r="F603" s="41">
        <f>VLOOKUP(G603,'Species Data'!A$2:E$152,2,FALSE)</f>
        <v>64</v>
      </c>
      <c r="G603" s="41" t="s">
        <v>119</v>
      </c>
      <c r="H603" s="42" t="s">
        <v>56</v>
      </c>
      <c r="I603" s="43"/>
      <c r="J603" s="41">
        <f>VLOOKUP(G603,'Species Data'!A$2:E$152,3,FALSE)</f>
        <v>80</v>
      </c>
      <c r="K603" s="46">
        <f>VLOOKUP(G603,'Species Data'!A$2:E$152,4,FALSE)</f>
        <v>150</v>
      </c>
      <c r="L603" s="46">
        <f>VLOOKUP(G603,'Species Data'!A$2:E$152,5,FALSE)</f>
        <v>112</v>
      </c>
      <c r="M603" s="49">
        <f t="shared" si="0"/>
        <v>8960</v>
      </c>
      <c r="N603" s="51">
        <f t="shared" si="1"/>
        <v>0</v>
      </c>
      <c r="O603" s="51">
        <f t="shared" si="2"/>
        <v>0</v>
      </c>
      <c r="P603" s="40">
        <f t="shared" si="3"/>
        <v>996240000</v>
      </c>
      <c r="Q603" s="40" t="s">
        <v>62</v>
      </c>
      <c r="R603" s="56">
        <f>VLOOKUP(Q603,'Basic Moves'!B$2:H$43,3,FALSE)</f>
        <v>15</v>
      </c>
      <c r="S603" s="56">
        <f>IF(OR(VLOOKUP(Q603,'Basic Moves'!B$2:C$43,2,FALSE)=H603,VLOOKUP(Q603,'Basic Moves'!B$2:C$43,2,FALSE)=I603),1,0)</f>
        <v>1</v>
      </c>
      <c r="T603" s="56">
        <f>VLOOKUP(Q603,'Basic Moves'!B$2:H$43,5,FALSE)</f>
        <v>1510</v>
      </c>
      <c r="U603" s="56">
        <f>VLOOKUP(Q603,'Basic Moves'!B$2:H$43,7,FALSE)</f>
        <v>14</v>
      </c>
      <c r="V603" s="53" t="s">
        <v>354</v>
      </c>
      <c r="W603" s="40" t="s">
        <v>322</v>
      </c>
      <c r="X603" s="56">
        <f>VLOOKUP(W603,'Charged Moves'!B$2:I$96,3,FALSE)</f>
        <v>55</v>
      </c>
      <c r="Y603" s="56">
        <f>IF(OR(VLOOKUP(W603,'Charged Moves'!B$2:C$96,2,FALSE)=H603,VLOOKUP(W603,'Charged Moves'!B$2:C$96,2,FALSE)=I603),1,0)</f>
        <v>0</v>
      </c>
      <c r="Z603" s="56">
        <f>VLOOKUP(W603,'Charged Moves'!B$2:I$96,8,FALSE)*100</f>
        <v>5</v>
      </c>
      <c r="AA603" s="56">
        <f>VLOOKUP(W603,'Charged Moves'!B$2:I$96,6,FALSE)</f>
        <v>4200</v>
      </c>
      <c r="AB603" s="56">
        <f>VLOOKUP(W603,'Charged Moves'!B$2:J$96,9,FALSE)</f>
        <v>33</v>
      </c>
      <c r="AC603" s="56" t="s">
        <v>1156</v>
      </c>
      <c r="AD603" s="56" t="s">
        <v>1157</v>
      </c>
      <c r="AE603" s="56" t="s">
        <v>1158</v>
      </c>
      <c r="AF603" t="s">
        <v>1159</v>
      </c>
      <c r="AG603" t="s">
        <v>1160</v>
      </c>
    </row>
    <row r="604" spans="1:33" ht="14.25" customHeight="1" x14ac:dyDescent="0.15">
      <c r="A604" s="30">
        <v>571</v>
      </c>
      <c r="B604" s="30">
        <v>3</v>
      </c>
      <c r="C604" s="32">
        <v>0.91803278688524592</v>
      </c>
      <c r="D604" s="30">
        <v>1</v>
      </c>
      <c r="E604" s="34">
        <v>1</v>
      </c>
      <c r="F604" s="41">
        <f>VLOOKUP(G604,'Species Data'!A$2:E$152,2,FALSE)</f>
        <v>95</v>
      </c>
      <c r="G604" s="41" t="s">
        <v>165</v>
      </c>
      <c r="H604" s="662" t="s">
        <v>264</v>
      </c>
      <c r="I604" s="610" t="s">
        <v>255</v>
      </c>
      <c r="J604" s="41">
        <f>VLOOKUP(G604,'Species Data'!A$2:E$152,3,FALSE)</f>
        <v>70</v>
      </c>
      <c r="K604" s="46">
        <f>VLOOKUP(G604,'Species Data'!A$2:E$152,4,FALSE)</f>
        <v>90</v>
      </c>
      <c r="L604" s="46">
        <f>VLOOKUP(G604,'Species Data'!A$2:E$152,5,FALSE)</f>
        <v>186</v>
      </c>
      <c r="M604" s="49">
        <f t="shared" si="0"/>
        <v>13020</v>
      </c>
      <c r="N604" s="51">
        <f t="shared" si="1"/>
        <v>0</v>
      </c>
      <c r="O604" s="51">
        <f t="shared" si="2"/>
        <v>0</v>
      </c>
      <c r="P604" s="40">
        <f t="shared" si="3"/>
        <v>993100500</v>
      </c>
      <c r="Q604" s="40" t="s">
        <v>263</v>
      </c>
      <c r="R604" s="56">
        <f>VLOOKUP(Q604,'Basic Moves'!B$2:H$43,3,FALSE)</f>
        <v>12</v>
      </c>
      <c r="S604" s="56">
        <f>IF(OR(VLOOKUP(Q604,'Basic Moves'!B$2:C$43,2,FALSE)=H604,VLOOKUP(Q604,'Basic Moves'!B$2:C$43,2,FALSE)=I604),1,0)</f>
        <v>1</v>
      </c>
      <c r="T604" s="56">
        <f>VLOOKUP(Q604,'Basic Moves'!B$2:H$43,5,FALSE)</f>
        <v>1360</v>
      </c>
      <c r="U604" s="56">
        <f>VLOOKUP(Q604,'Basic Moves'!B$2:H$43,7,FALSE)</f>
        <v>15</v>
      </c>
      <c r="V604" s="53" t="s">
        <v>593</v>
      </c>
      <c r="W604" s="40" t="s">
        <v>309</v>
      </c>
      <c r="X604" s="56">
        <f>VLOOKUP(W604,'Charged Moves'!B$2:I$96,3,FALSE)</f>
        <v>50</v>
      </c>
      <c r="Y604" s="56">
        <f>IF(OR(VLOOKUP(W604,'Charged Moves'!B$2:C$96,2,FALSE)=H604,VLOOKUP(W604,'Charged Moves'!B$2:C$96,2,FALSE)=I604),1,0)</f>
        <v>1</v>
      </c>
      <c r="Z604" s="56">
        <f>VLOOKUP(W604,'Charged Moves'!B$2:I$96,8,FALSE)*100</f>
        <v>5</v>
      </c>
      <c r="AA604" s="56">
        <f>VLOOKUP(W604,'Charged Moves'!B$2:I$96,6,FALSE)</f>
        <v>3200</v>
      </c>
      <c r="AB604" s="56">
        <f>VLOOKUP(W604,'Charged Moves'!B$2:J$96,9,FALSE)</f>
        <v>33</v>
      </c>
      <c r="AC604" s="56" t="s">
        <v>594</v>
      </c>
      <c r="AD604" s="56" t="s">
        <v>595</v>
      </c>
      <c r="AE604" s="56" t="s">
        <v>596</v>
      </c>
      <c r="AF604" t="s">
        <v>597</v>
      </c>
      <c r="AG604" t="s">
        <v>598</v>
      </c>
    </row>
    <row r="605" spans="1:33" ht="14.25" customHeight="1" x14ac:dyDescent="0.15">
      <c r="A605" s="30">
        <v>358</v>
      </c>
      <c r="B605" s="30">
        <v>5</v>
      </c>
      <c r="C605" s="32">
        <v>0.75193133047210303</v>
      </c>
      <c r="D605" s="30">
        <v>5</v>
      </c>
      <c r="E605" s="34">
        <v>0.42585365853658536</v>
      </c>
      <c r="F605" s="41">
        <f>VLOOKUP(G605,'Species Data'!A$2:E$152,2,FALSE)</f>
        <v>61</v>
      </c>
      <c r="G605" s="41" t="s">
        <v>116</v>
      </c>
      <c r="H605" s="91" t="s">
        <v>210</v>
      </c>
      <c r="I605" s="657"/>
      <c r="J605" s="41">
        <f>VLOOKUP(G605,'Species Data'!A$2:E$152,3,FALSE)</f>
        <v>130</v>
      </c>
      <c r="K605" s="46">
        <f>VLOOKUP(G605,'Species Data'!A$2:E$152,4,FALSE)</f>
        <v>132</v>
      </c>
      <c r="L605" s="46">
        <f>VLOOKUP(G605,'Species Data'!A$2:E$152,5,FALSE)</f>
        <v>132</v>
      </c>
      <c r="M605" s="49">
        <f t="shared" si="0"/>
        <v>17160</v>
      </c>
      <c r="N605" s="51">
        <f t="shared" si="1"/>
        <v>0</v>
      </c>
      <c r="O605" s="51">
        <f t="shared" si="2"/>
        <v>0</v>
      </c>
      <c r="P605" s="40">
        <f t="shared" si="3"/>
        <v>988724880</v>
      </c>
      <c r="Q605" s="40" t="s">
        <v>254</v>
      </c>
      <c r="R605" s="56">
        <f>VLOOKUP(Q605,'Basic Moves'!B$2:H$43,3,FALSE)</f>
        <v>6</v>
      </c>
      <c r="S605" s="56">
        <f>IF(OR(VLOOKUP(Q605,'Basic Moves'!B$2:C$43,2,FALSE)=H605,VLOOKUP(Q605,'Basic Moves'!B$2:C$43,2,FALSE)=I605),1,0)</f>
        <v>0</v>
      </c>
      <c r="T605" s="56">
        <f>VLOOKUP(Q605,'Basic Moves'!B$2:H$43,5,FALSE)</f>
        <v>550</v>
      </c>
      <c r="U605" s="56">
        <f>VLOOKUP(Q605,'Basic Moves'!B$2:H$43,7,FALSE)</f>
        <v>7</v>
      </c>
      <c r="V605" s="53" t="s">
        <v>955</v>
      </c>
      <c r="W605" s="40" t="s">
        <v>301</v>
      </c>
      <c r="X605" s="56">
        <f>VLOOKUP(W605,'Charged Moves'!B$2:I$96,3,FALSE)</f>
        <v>30</v>
      </c>
      <c r="Y605" s="56">
        <f>IF(OR(VLOOKUP(W605,'Charged Moves'!B$2:C$96,2,FALSE)=H605,VLOOKUP(W605,'Charged Moves'!B$2:C$96,2,FALSE)=I605),1,0)</f>
        <v>1</v>
      </c>
      <c r="Z605" s="56">
        <f>VLOOKUP(W605,'Charged Moves'!B$2:I$96,8,FALSE)*100</f>
        <v>5</v>
      </c>
      <c r="AA605" s="56">
        <f>VLOOKUP(W605,'Charged Moves'!B$2:I$96,6,FALSE)</f>
        <v>2900</v>
      </c>
      <c r="AB605" s="56">
        <f>VLOOKUP(W605,'Charged Moves'!B$2:J$96,9,FALSE)</f>
        <v>25</v>
      </c>
      <c r="AC605" s="56" t="s">
        <v>1448</v>
      </c>
      <c r="AD605" s="56" t="s">
        <v>1823</v>
      </c>
      <c r="AE605" s="56" t="s">
        <v>593</v>
      </c>
      <c r="AF605" t="s">
        <v>1824</v>
      </c>
      <c r="AG605" t="s">
        <v>1450</v>
      </c>
    </row>
    <row r="606" spans="1:33" ht="14.25" customHeight="1" x14ac:dyDescent="0.15">
      <c r="A606" s="30">
        <v>373</v>
      </c>
      <c r="B606" s="30">
        <v>4</v>
      </c>
      <c r="C606" s="32">
        <v>0.81551020408163266</v>
      </c>
      <c r="D606" s="30">
        <v>3</v>
      </c>
      <c r="E606" s="34">
        <v>0.95609756097560972</v>
      </c>
      <c r="F606" s="41">
        <f>VLOOKUP(G606,'Species Data'!A$2:E$152,2,FALSE)</f>
        <v>64</v>
      </c>
      <c r="G606" s="41" t="s">
        <v>119</v>
      </c>
      <c r="H606" s="42" t="s">
        <v>56</v>
      </c>
      <c r="I606" s="43"/>
      <c r="J606" s="41">
        <f>VLOOKUP(G606,'Species Data'!A$2:E$152,3,FALSE)</f>
        <v>80</v>
      </c>
      <c r="K606" s="46">
        <f>VLOOKUP(G606,'Species Data'!A$2:E$152,4,FALSE)</f>
        <v>150</v>
      </c>
      <c r="L606" s="46">
        <f>VLOOKUP(G606,'Species Data'!A$2:E$152,5,FALSE)</f>
        <v>112</v>
      </c>
      <c r="M606" s="49">
        <f t="shared" si="0"/>
        <v>8960</v>
      </c>
      <c r="N606" s="51">
        <f t="shared" si="1"/>
        <v>0</v>
      </c>
      <c r="O606" s="51">
        <f t="shared" si="2"/>
        <v>0</v>
      </c>
      <c r="P606" s="40">
        <f t="shared" si="3"/>
        <v>987840000</v>
      </c>
      <c r="Q606" s="40" t="s">
        <v>62</v>
      </c>
      <c r="R606" s="56">
        <f>VLOOKUP(Q606,'Basic Moves'!B$2:H$43,3,FALSE)</f>
        <v>15</v>
      </c>
      <c r="S606" s="56">
        <f>IF(OR(VLOOKUP(Q606,'Basic Moves'!B$2:C$43,2,FALSE)=H606,VLOOKUP(Q606,'Basic Moves'!B$2:C$43,2,FALSE)=I606),1,0)</f>
        <v>1</v>
      </c>
      <c r="T606" s="56">
        <f>VLOOKUP(Q606,'Basic Moves'!B$2:H$43,5,FALSE)</f>
        <v>1510</v>
      </c>
      <c r="U606" s="56">
        <f>VLOOKUP(Q606,'Basic Moves'!B$2:H$43,7,FALSE)</f>
        <v>14</v>
      </c>
      <c r="V606" s="53" t="s">
        <v>354</v>
      </c>
      <c r="W606" s="40" t="s">
        <v>64</v>
      </c>
      <c r="X606" s="56">
        <f>VLOOKUP(W606,'Charged Moves'!B$2:I$96,3,FALSE)</f>
        <v>45</v>
      </c>
      <c r="Y606" s="56">
        <f>IF(OR(VLOOKUP(W606,'Charged Moves'!B$2:C$96,2,FALSE)=H606,VLOOKUP(W606,'Charged Moves'!B$2:C$96,2,FALSE)=I606),1,0)</f>
        <v>0</v>
      </c>
      <c r="Z606" s="56">
        <f>VLOOKUP(W606,'Charged Moves'!B$2:I$96,8,FALSE)*100</f>
        <v>5</v>
      </c>
      <c r="AA606" s="56">
        <f>VLOOKUP(W606,'Charged Moves'!B$2:I$96,6,FALSE)</f>
        <v>3080</v>
      </c>
      <c r="AB606" s="56">
        <f>VLOOKUP(W606,'Charged Moves'!B$2:J$96,9,FALSE)</f>
        <v>33</v>
      </c>
      <c r="AC606" s="56" t="s">
        <v>360</v>
      </c>
      <c r="AD606" s="56" t="s">
        <v>361</v>
      </c>
      <c r="AE606" s="56" t="s">
        <v>362</v>
      </c>
      <c r="AF606" t="s">
        <v>363</v>
      </c>
      <c r="AG606" t="s">
        <v>364</v>
      </c>
    </row>
    <row r="607" spans="1:33" ht="14.25" customHeight="1" x14ac:dyDescent="0.15">
      <c r="A607" s="30">
        <v>416</v>
      </c>
      <c r="B607" s="30">
        <v>1</v>
      </c>
      <c r="C607" s="32">
        <v>1</v>
      </c>
      <c r="D607" s="30">
        <v>2</v>
      </c>
      <c r="E607" s="34">
        <v>0.95138888888888884</v>
      </c>
      <c r="F607" s="41">
        <f>VLOOKUP(G607,'Species Data'!A$2:E$152,2,FALSE)</f>
        <v>72</v>
      </c>
      <c r="G607" s="41" t="s">
        <v>128</v>
      </c>
      <c r="H607" s="91" t="s">
        <v>210</v>
      </c>
      <c r="I607" s="362" t="s">
        <v>262</v>
      </c>
      <c r="J607" s="41">
        <f>VLOOKUP(G607,'Species Data'!A$2:E$152,3,FALSE)</f>
        <v>80</v>
      </c>
      <c r="K607" s="46">
        <f>VLOOKUP(G607,'Species Data'!A$2:E$152,4,FALSE)</f>
        <v>106</v>
      </c>
      <c r="L607" s="46">
        <f>VLOOKUP(G607,'Species Data'!A$2:E$152,5,FALSE)</f>
        <v>136</v>
      </c>
      <c r="M607" s="49">
        <f t="shared" si="0"/>
        <v>10880</v>
      </c>
      <c r="N607" s="51">
        <f t="shared" si="1"/>
        <v>0</v>
      </c>
      <c r="O607" s="51">
        <f t="shared" si="2"/>
        <v>0</v>
      </c>
      <c r="P607" s="40">
        <f t="shared" si="3"/>
        <v>987496000</v>
      </c>
      <c r="Q607" s="40" t="s">
        <v>272</v>
      </c>
      <c r="R607" s="56">
        <f>VLOOKUP(Q607,'Basic Moves'!B$2:H$43,3,FALSE)</f>
        <v>25</v>
      </c>
      <c r="S607" s="56">
        <f>IF(OR(VLOOKUP(Q607,'Basic Moves'!B$2:C$43,2,FALSE)=H607,VLOOKUP(Q607,'Basic Moves'!B$2:C$43,2,FALSE)=I607),1,0)</f>
        <v>1</v>
      </c>
      <c r="T607" s="56">
        <f>VLOOKUP(Q607,'Basic Moves'!B$2:H$43,5,FALSE)</f>
        <v>2300</v>
      </c>
      <c r="U607" s="56">
        <f>VLOOKUP(Q607,'Basic Moves'!B$2:H$43,7,FALSE)</f>
        <v>25</v>
      </c>
      <c r="V607" s="53" t="s">
        <v>393</v>
      </c>
      <c r="W607" s="40" t="s">
        <v>301</v>
      </c>
      <c r="X607" s="56">
        <f>VLOOKUP(W607,'Charged Moves'!B$2:I$96,3,FALSE)</f>
        <v>30</v>
      </c>
      <c r="Y607" s="56">
        <f>IF(OR(VLOOKUP(W607,'Charged Moves'!B$2:C$96,2,FALSE)=H607,VLOOKUP(W607,'Charged Moves'!B$2:C$96,2,FALSE)=I607),1,0)</f>
        <v>1</v>
      </c>
      <c r="Z607" s="56">
        <f>VLOOKUP(W607,'Charged Moves'!B$2:I$96,8,FALSE)*100</f>
        <v>5</v>
      </c>
      <c r="AA607" s="56">
        <f>VLOOKUP(W607,'Charged Moves'!B$2:I$96,6,FALSE)</f>
        <v>2900</v>
      </c>
      <c r="AB607" s="56">
        <f>VLOOKUP(W607,'Charged Moves'!B$2:J$96,9,FALSE)</f>
        <v>25</v>
      </c>
      <c r="AC607" s="56" t="s">
        <v>692</v>
      </c>
      <c r="AD607" s="56" t="s">
        <v>1342</v>
      </c>
      <c r="AE607" s="56" t="s">
        <v>784</v>
      </c>
      <c r="AF607" t="s">
        <v>1343</v>
      </c>
      <c r="AG607" t="s">
        <v>467</v>
      </c>
    </row>
    <row r="608" spans="1:33" ht="14.25" customHeight="1" x14ac:dyDescent="0.15">
      <c r="A608" s="30">
        <v>272</v>
      </c>
      <c r="B608" s="30">
        <v>5</v>
      </c>
      <c r="C608" s="32">
        <v>0.68870292887029294</v>
      </c>
      <c r="D608" s="30">
        <v>2</v>
      </c>
      <c r="E608" s="34">
        <v>0.86</v>
      </c>
      <c r="F608" s="41">
        <f>VLOOKUP(G608,'Species Data'!A$2:E$152,2,FALSE)</f>
        <v>48</v>
      </c>
      <c r="G608" s="41" t="s">
        <v>99</v>
      </c>
      <c r="H608" s="787" t="s">
        <v>241</v>
      </c>
      <c r="I608" s="362" t="s">
        <v>262</v>
      </c>
      <c r="J608" s="41">
        <f>VLOOKUP(G608,'Species Data'!A$2:E$152,3,FALSE)</f>
        <v>120</v>
      </c>
      <c r="K608" s="46">
        <f>VLOOKUP(G608,'Species Data'!A$2:E$152,4,FALSE)</f>
        <v>108</v>
      </c>
      <c r="L608" s="46">
        <f>VLOOKUP(G608,'Species Data'!A$2:E$152,5,FALSE)</f>
        <v>118</v>
      </c>
      <c r="M608" s="49">
        <f t="shared" si="0"/>
        <v>14160</v>
      </c>
      <c r="N608" s="51">
        <f t="shared" si="1"/>
        <v>0</v>
      </c>
      <c r="O608" s="51">
        <f t="shared" si="2"/>
        <v>0</v>
      </c>
      <c r="P608" s="40">
        <f t="shared" si="3"/>
        <v>986385600</v>
      </c>
      <c r="Q608" s="40" t="s">
        <v>62</v>
      </c>
      <c r="R608" s="56">
        <f>VLOOKUP(Q608,'Basic Moves'!B$2:H$43,3,FALSE)</f>
        <v>15</v>
      </c>
      <c r="S608" s="56">
        <f>IF(OR(VLOOKUP(Q608,'Basic Moves'!B$2:C$43,2,FALSE)=H608,VLOOKUP(Q608,'Basic Moves'!B$2:C$43,2,FALSE)=I608),1,0)</f>
        <v>0</v>
      </c>
      <c r="T608" s="56">
        <f>VLOOKUP(Q608,'Basic Moves'!B$2:H$43,5,FALSE)</f>
        <v>1510</v>
      </c>
      <c r="U608" s="56">
        <f>VLOOKUP(Q608,'Basic Moves'!B$2:H$43,7,FALSE)</f>
        <v>14</v>
      </c>
      <c r="V608" s="53" t="s">
        <v>715</v>
      </c>
      <c r="W608" s="40" t="s">
        <v>299</v>
      </c>
      <c r="X608" s="56">
        <f>VLOOKUP(W608,'Charged Moves'!B$2:I$96,3,FALSE)</f>
        <v>25</v>
      </c>
      <c r="Y608" s="56">
        <f>IF(OR(VLOOKUP(W608,'Charged Moves'!B$2:C$96,2,FALSE)=H608,VLOOKUP(W608,'Charged Moves'!B$2:C$96,2,FALSE)=I608),1,0)</f>
        <v>1</v>
      </c>
      <c r="Z608" s="56">
        <f>VLOOKUP(W608,'Charged Moves'!B$2:I$96,8,FALSE)*100</f>
        <v>5</v>
      </c>
      <c r="AA608" s="56">
        <f>VLOOKUP(W608,'Charged Moves'!B$2:I$96,6,FALSE)</f>
        <v>2400</v>
      </c>
      <c r="AB608" s="56">
        <f>VLOOKUP(W608,'Charged Moves'!B$2:J$96,9,FALSE)</f>
        <v>20</v>
      </c>
      <c r="AC608" s="56" t="s">
        <v>1123</v>
      </c>
      <c r="AD608" s="56" t="s">
        <v>1124</v>
      </c>
      <c r="AE608" s="56" t="s">
        <v>1125</v>
      </c>
      <c r="AF608" t="s">
        <v>1126</v>
      </c>
      <c r="AG608" t="s">
        <v>812</v>
      </c>
    </row>
    <row r="609" spans="1:33" ht="14.25" customHeight="1" x14ac:dyDescent="0.15">
      <c r="A609" s="30">
        <v>180</v>
      </c>
      <c r="B609" s="30">
        <v>5</v>
      </c>
      <c r="C609" s="32">
        <v>0.76435935198821792</v>
      </c>
      <c r="D609" s="30">
        <v>6</v>
      </c>
      <c r="E609" s="34">
        <v>0.59098497495826374</v>
      </c>
      <c r="F609" s="41">
        <f>VLOOKUP(G609,'Species Data'!A$2:E$152,2,FALSE)</f>
        <v>33</v>
      </c>
      <c r="G609" s="41" t="s">
        <v>79</v>
      </c>
      <c r="H609" s="362" t="s">
        <v>262</v>
      </c>
      <c r="I609" s="511"/>
      <c r="J609" s="41">
        <f>VLOOKUP(G609,'Species Data'!A$2:E$152,3,FALSE)</f>
        <v>122</v>
      </c>
      <c r="K609" s="46">
        <f>VLOOKUP(G609,'Species Data'!A$2:E$152,4,FALSE)</f>
        <v>142</v>
      </c>
      <c r="L609" s="46">
        <f>VLOOKUP(G609,'Species Data'!A$2:E$152,5,FALSE)</f>
        <v>128</v>
      </c>
      <c r="M609" s="49">
        <f t="shared" si="0"/>
        <v>15616</v>
      </c>
      <c r="N609" s="51">
        <f t="shared" si="1"/>
        <v>0</v>
      </c>
      <c r="O609" s="51">
        <f t="shared" si="2"/>
        <v>0</v>
      </c>
      <c r="P609" s="40">
        <f t="shared" si="3"/>
        <v>981231360</v>
      </c>
      <c r="Q609" s="40" t="s">
        <v>271</v>
      </c>
      <c r="R609" s="56">
        <f>VLOOKUP(Q609,'Basic Moves'!B$2:H$43,3,FALSE)</f>
        <v>6</v>
      </c>
      <c r="S609" s="56">
        <f>IF(OR(VLOOKUP(Q609,'Basic Moves'!B$2:C$43,2,FALSE)=H609,VLOOKUP(Q609,'Basic Moves'!B$2:C$43,2,FALSE)=I609),1,0)</f>
        <v>1</v>
      </c>
      <c r="T609" s="56">
        <f>VLOOKUP(Q609,'Basic Moves'!B$2:H$43,5,FALSE)</f>
        <v>575</v>
      </c>
      <c r="U609" s="56">
        <f>VLOOKUP(Q609,'Basic Moves'!B$2:H$43,7,FALSE)</f>
        <v>8</v>
      </c>
      <c r="V609" s="53" t="s">
        <v>1090</v>
      </c>
      <c r="W609" s="40" t="s">
        <v>344</v>
      </c>
      <c r="X609" s="56">
        <f>VLOOKUP(W609,'Charged Moves'!B$2:I$96,3,FALSE)</f>
        <v>25</v>
      </c>
      <c r="Y609" s="56">
        <f>IF(OR(VLOOKUP(W609,'Charged Moves'!B$2:C$96,2,FALSE)=H609,VLOOKUP(W609,'Charged Moves'!B$2:C$96,2,FALSE)=I609),1,0)</f>
        <v>0</v>
      </c>
      <c r="Z609" s="56">
        <f>VLOOKUP(W609,'Charged Moves'!B$2:I$96,8,FALSE)*100</f>
        <v>5</v>
      </c>
      <c r="AA609" s="56">
        <f>VLOOKUP(W609,'Charged Moves'!B$2:I$96,6,FALSE)</f>
        <v>2200</v>
      </c>
      <c r="AB609" s="56">
        <f>VLOOKUP(W609,'Charged Moves'!B$2:J$96,9,FALSE)</f>
        <v>25</v>
      </c>
      <c r="AC609" s="56" t="s">
        <v>1825</v>
      </c>
      <c r="AD609" s="56" t="s">
        <v>1826</v>
      </c>
      <c r="AE609" s="56" t="s">
        <v>1327</v>
      </c>
      <c r="AF609" t="s">
        <v>1827</v>
      </c>
      <c r="AG609" t="s">
        <v>1668</v>
      </c>
    </row>
    <row r="610" spans="1:33" ht="14.25" customHeight="1" x14ac:dyDescent="0.15">
      <c r="A610" s="30">
        <v>81</v>
      </c>
      <c r="B610" s="30">
        <v>1</v>
      </c>
      <c r="C610" s="32">
        <v>1</v>
      </c>
      <c r="D610" s="30">
        <v>6</v>
      </c>
      <c r="E610" s="34">
        <v>0.79411764705882348</v>
      </c>
      <c r="F610" s="41">
        <f>VLOOKUP(G610,'Species Data'!A$2:E$152,2,FALSE)</f>
        <v>17</v>
      </c>
      <c r="G610" s="41" t="s">
        <v>55</v>
      </c>
      <c r="H610" s="170" t="s">
        <v>257</v>
      </c>
      <c r="I610" s="104" t="s">
        <v>227</v>
      </c>
      <c r="J610" s="41">
        <f>VLOOKUP(G610,'Species Data'!A$2:E$152,3,FALSE)</f>
        <v>126</v>
      </c>
      <c r="K610" s="46">
        <f>VLOOKUP(G610,'Species Data'!A$2:E$152,4,FALSE)</f>
        <v>126</v>
      </c>
      <c r="L610" s="46">
        <f>VLOOKUP(G610,'Species Data'!A$2:E$152,5,FALSE)</f>
        <v>122</v>
      </c>
      <c r="M610" s="49">
        <f t="shared" si="0"/>
        <v>15372</v>
      </c>
      <c r="N610" s="51">
        <f t="shared" si="1"/>
        <v>0</v>
      </c>
      <c r="O610" s="51">
        <f t="shared" si="2"/>
        <v>0</v>
      </c>
      <c r="P610" s="40">
        <f t="shared" si="3"/>
        <v>980541450</v>
      </c>
      <c r="Q610" s="40" t="s">
        <v>105</v>
      </c>
      <c r="R610" s="56">
        <f>VLOOKUP(Q610,'Basic Moves'!B$2:H$43,3,FALSE)</f>
        <v>9</v>
      </c>
      <c r="S610" s="56">
        <f>IF(OR(VLOOKUP(Q610,'Basic Moves'!B$2:C$43,2,FALSE)=H610,VLOOKUP(Q610,'Basic Moves'!B$2:C$43,2,FALSE)=I610),1,0)</f>
        <v>1</v>
      </c>
      <c r="T610" s="56">
        <f>VLOOKUP(Q610,'Basic Moves'!B$2:H$43,5,FALSE)</f>
        <v>750</v>
      </c>
      <c r="U610" s="56">
        <f>VLOOKUP(Q610,'Basic Moves'!B$2:H$43,7,FALSE)</f>
        <v>7</v>
      </c>
      <c r="V610" s="53" t="s">
        <v>728</v>
      </c>
      <c r="W610" s="40" t="s">
        <v>318</v>
      </c>
      <c r="X610" s="56">
        <f>VLOOKUP(W610,'Charged Moves'!B$2:I$96,3,FALSE)</f>
        <v>25</v>
      </c>
      <c r="Y610" s="56">
        <f>IF(OR(VLOOKUP(W610,'Charged Moves'!B$2:C$96,2,FALSE)=H610,VLOOKUP(W610,'Charged Moves'!B$2:C$96,2,FALSE)=I610),1,0)</f>
        <v>0</v>
      </c>
      <c r="Z610" s="56">
        <f>VLOOKUP(W610,'Charged Moves'!B$2:I$96,8,FALSE)*100</f>
        <v>5</v>
      </c>
      <c r="AA610" s="56">
        <f>VLOOKUP(W610,'Charged Moves'!B$2:I$96,6,FALSE)</f>
        <v>2700</v>
      </c>
      <c r="AB610" s="56">
        <f>VLOOKUP(W610,'Charged Moves'!B$2:J$96,9,FALSE)</f>
        <v>20</v>
      </c>
      <c r="AC610" s="56" t="s">
        <v>1624</v>
      </c>
      <c r="AD610" s="56" t="s">
        <v>1650</v>
      </c>
      <c r="AE610" s="56" t="s">
        <v>855</v>
      </c>
      <c r="AF610" t="s">
        <v>1828</v>
      </c>
      <c r="AG610" t="s">
        <v>1829</v>
      </c>
    </row>
    <row r="611" spans="1:33" ht="14.25" customHeight="1" x14ac:dyDescent="0.15">
      <c r="A611" s="30">
        <v>509</v>
      </c>
      <c r="B611" s="144">
        <v>2</v>
      </c>
      <c r="C611" s="581">
        <v>0.88300220750551872</v>
      </c>
      <c r="D611" s="144">
        <v>3</v>
      </c>
      <c r="E611" s="583">
        <v>0.79619047619047623</v>
      </c>
      <c r="F611" s="585">
        <f>VLOOKUP(G611,'Species Data'!A$2:E$152,2,FALSE)</f>
        <v>86</v>
      </c>
      <c r="G611" s="585" t="s">
        <v>147</v>
      </c>
      <c r="H611" s="590" t="s">
        <v>210</v>
      </c>
      <c r="I611" s="808"/>
      <c r="J611" s="585">
        <f>VLOOKUP(G611,'Species Data'!A$2:E$152,3,FALSE)</f>
        <v>130</v>
      </c>
      <c r="K611" s="592">
        <f>VLOOKUP(G611,'Species Data'!A$2:E$152,4,FALSE)</f>
        <v>104</v>
      </c>
      <c r="L611" s="592">
        <f>VLOOKUP(G611,'Species Data'!A$2:E$152,5,FALSE)</f>
        <v>138</v>
      </c>
      <c r="M611" s="149">
        <f t="shared" si="0"/>
        <v>17940</v>
      </c>
      <c r="N611" s="594">
        <f t="shared" si="1"/>
        <v>0</v>
      </c>
      <c r="O611" s="594">
        <f t="shared" si="2"/>
        <v>0</v>
      </c>
      <c r="P611" s="122">
        <f t="shared" si="3"/>
        <v>974859600</v>
      </c>
      <c r="Q611" s="122" t="s">
        <v>142</v>
      </c>
      <c r="R611" s="602">
        <f>VLOOKUP(Q611,'Basic Moves'!B$2:H$43,3,FALSE)</f>
        <v>6</v>
      </c>
      <c r="S611" s="602">
        <f>IF(OR(VLOOKUP(Q611,'Basic Moves'!B$2:C$43,2,FALSE)=H611,VLOOKUP(Q611,'Basic Moves'!B$2:C$43,2,FALSE)=I611),1,0)</f>
        <v>1</v>
      </c>
      <c r="T611" s="602">
        <f>VLOOKUP(Q611,'Basic Moves'!B$2:H$43,5,FALSE)</f>
        <v>500</v>
      </c>
      <c r="U611" s="602">
        <f>VLOOKUP(Q611,'Basic Moves'!B$2:H$43,7,FALSE)</f>
        <v>7</v>
      </c>
      <c r="V611" s="152" t="s">
        <v>367</v>
      </c>
      <c r="W611" s="122" t="s">
        <v>304</v>
      </c>
      <c r="X611" s="602">
        <f>VLOOKUP(W611,'Charged Moves'!B$2:I$96,3,FALSE)</f>
        <v>25</v>
      </c>
      <c r="Y611" s="602">
        <f>IF(OR(VLOOKUP(W611,'Charged Moves'!B$2:C$96,2,FALSE)=H611,VLOOKUP(W611,'Charged Moves'!B$2:C$96,2,FALSE)=I611),1,0)</f>
        <v>1</v>
      </c>
      <c r="Z611" s="602">
        <f>VLOOKUP(W611,'Charged Moves'!B$2:I$96,8,FALSE)*100</f>
        <v>5</v>
      </c>
      <c r="AA611" s="602">
        <f>VLOOKUP(W611,'Charged Moves'!B$2:I$96,6,FALSE)</f>
        <v>2350</v>
      </c>
      <c r="AB611" s="602">
        <f>VLOOKUP(W611,'Charged Moves'!B$2:J$96,9,FALSE)</f>
        <v>20</v>
      </c>
      <c r="AC611" s="602" t="s">
        <v>1123</v>
      </c>
      <c r="AD611" s="602" t="s">
        <v>1559</v>
      </c>
      <c r="AE611" s="602" t="s">
        <v>1560</v>
      </c>
      <c r="AF611" s="112" t="s">
        <v>1561</v>
      </c>
      <c r="AG611" s="112" t="s">
        <v>1562</v>
      </c>
    </row>
    <row r="612" spans="1:33" ht="14.25" customHeight="1" x14ac:dyDescent="0.15">
      <c r="A612" s="30">
        <v>298</v>
      </c>
      <c r="B612" s="30">
        <v>4</v>
      </c>
      <c r="C612" s="32">
        <v>0.87569832402234637</v>
      </c>
      <c r="D612" s="30">
        <v>3</v>
      </c>
      <c r="E612" s="34">
        <v>0.88099173553719012</v>
      </c>
      <c r="F612" s="41">
        <f>VLOOKUP(G612,'Species Data'!A$2:E$152,2,FALSE)</f>
        <v>51</v>
      </c>
      <c r="G612" s="41" t="s">
        <v>103</v>
      </c>
      <c r="H612" s="610" t="s">
        <v>255</v>
      </c>
      <c r="I612" s="791"/>
      <c r="J612" s="41">
        <f>VLOOKUP(G612,'Species Data'!A$2:E$152,3,FALSE)</f>
        <v>70</v>
      </c>
      <c r="K612" s="46">
        <f>VLOOKUP(G612,'Species Data'!A$2:E$152,4,FALSE)</f>
        <v>148</v>
      </c>
      <c r="L612" s="46">
        <f>VLOOKUP(G612,'Species Data'!A$2:E$152,5,FALSE)</f>
        <v>140</v>
      </c>
      <c r="M612" s="49">
        <f t="shared" si="0"/>
        <v>9800</v>
      </c>
      <c r="N612" s="51">
        <f t="shared" si="1"/>
        <v>0</v>
      </c>
      <c r="O612" s="51">
        <f t="shared" si="2"/>
        <v>0</v>
      </c>
      <c r="P612" s="40">
        <f t="shared" si="3"/>
        <v>966329000</v>
      </c>
      <c r="Q612" s="107" t="s">
        <v>270</v>
      </c>
      <c r="R612" s="56">
        <f>VLOOKUP(Q612,'Basic Moves'!B$2:H$43,3,FALSE)</f>
        <v>15</v>
      </c>
      <c r="S612" s="56">
        <f>IF(OR(VLOOKUP(Q612,'Basic Moves'!B$2:C$43,2,FALSE)=H612,VLOOKUP(Q612,'Basic Moves'!B$2:C$43,2,FALSE)=I612),1,0)</f>
        <v>1</v>
      </c>
      <c r="T612" s="56">
        <f>VLOOKUP(Q612,'Basic Moves'!B$2:H$43,5,FALSE)</f>
        <v>1350</v>
      </c>
      <c r="U612" s="56">
        <f>VLOOKUP(Q612,'Basic Moves'!B$2:H$43,7,FALSE)</f>
        <v>12</v>
      </c>
      <c r="V612" s="53" t="s">
        <v>427</v>
      </c>
      <c r="W612" s="40" t="s">
        <v>289</v>
      </c>
      <c r="X612" s="56">
        <f>VLOOKUP(W612,'Charged Moves'!B$2:I$96,3,FALSE)</f>
        <v>80</v>
      </c>
      <c r="Y612" s="56">
        <f>IF(OR(VLOOKUP(W612,'Charged Moves'!B$2:C$96,2,FALSE)=H612,VLOOKUP(W612,'Charged Moves'!B$2:C$96,2,FALSE)=I612),1,0)</f>
        <v>0</v>
      </c>
      <c r="Z612" s="56">
        <f>VLOOKUP(W612,'Charged Moves'!B$2:I$96,8,FALSE)*100</f>
        <v>50</v>
      </c>
      <c r="AA612" s="56">
        <f>VLOOKUP(W612,'Charged Moves'!B$2:I$96,6,FALSE)</f>
        <v>3100</v>
      </c>
      <c r="AB612" s="56">
        <f>VLOOKUP(W612,'Charged Moves'!B$2:J$96,9,FALSE)</f>
        <v>100</v>
      </c>
      <c r="AC612" s="56" t="s">
        <v>753</v>
      </c>
      <c r="AD612" s="56" t="s">
        <v>683</v>
      </c>
      <c r="AE612" s="56" t="s">
        <v>1830</v>
      </c>
      <c r="AF612" t="s">
        <v>684</v>
      </c>
      <c r="AG612" t="s">
        <v>756</v>
      </c>
    </row>
    <row r="613" spans="1:33" ht="14.25" customHeight="1" x14ac:dyDescent="0.15">
      <c r="A613" s="30">
        <v>656</v>
      </c>
      <c r="B613" s="144">
        <v>3</v>
      </c>
      <c r="C613" s="581">
        <v>0.78367346938775506</v>
      </c>
      <c r="D613" s="144">
        <v>3</v>
      </c>
      <c r="E613" s="583">
        <v>0.91743119266055051</v>
      </c>
      <c r="F613" s="585">
        <f>VLOOKUP(G613,'Species Data'!A$2:E$152,2,FALSE)</f>
        <v>109</v>
      </c>
      <c r="G613" s="585" t="s">
        <v>181</v>
      </c>
      <c r="H613" s="655" t="s">
        <v>262</v>
      </c>
      <c r="I613" s="656"/>
      <c r="J613" s="585">
        <f>VLOOKUP(G613,'Species Data'!A$2:E$152,3,FALSE)</f>
        <v>80</v>
      </c>
      <c r="K613" s="592">
        <f>VLOOKUP(G613,'Species Data'!A$2:E$152,4,FALSE)</f>
        <v>136</v>
      </c>
      <c r="L613" s="592">
        <f>VLOOKUP(G613,'Species Data'!A$2:E$152,5,FALSE)</f>
        <v>142</v>
      </c>
      <c r="M613" s="149">
        <f t="shared" si="0"/>
        <v>11360</v>
      </c>
      <c r="N613" s="594">
        <f t="shared" si="1"/>
        <v>0</v>
      </c>
      <c r="O613" s="594">
        <f t="shared" si="2"/>
        <v>0</v>
      </c>
      <c r="P613" s="122">
        <f t="shared" si="3"/>
        <v>965600000</v>
      </c>
      <c r="Q613" s="122" t="s">
        <v>132</v>
      </c>
      <c r="R613" s="602">
        <f>VLOOKUP(Q613,'Basic Moves'!B$2:H$43,3,FALSE)</f>
        <v>10</v>
      </c>
      <c r="S613" s="602">
        <f>IF(OR(VLOOKUP(Q613,'Basic Moves'!B$2:C$43,2,FALSE)=H613,VLOOKUP(Q613,'Basic Moves'!B$2:C$43,2,FALSE)=I613),1,0)</f>
        <v>1</v>
      </c>
      <c r="T613" s="602">
        <f>VLOOKUP(Q613,'Basic Moves'!B$2:H$43,5,FALSE)</f>
        <v>1050</v>
      </c>
      <c r="U613" s="602">
        <f>VLOOKUP(Q613,'Basic Moves'!B$2:H$43,7,FALSE)</f>
        <v>10</v>
      </c>
      <c r="V613" s="152" t="s">
        <v>445</v>
      </c>
      <c r="W613" s="122" t="s">
        <v>282</v>
      </c>
      <c r="X613" s="602">
        <f>VLOOKUP(W613,'Charged Moves'!B$2:I$96,3,FALSE)</f>
        <v>30</v>
      </c>
      <c r="Y613" s="602">
        <f>IF(OR(VLOOKUP(W613,'Charged Moves'!B$2:C$96,2,FALSE)=H613,VLOOKUP(W613,'Charged Moves'!B$2:C$96,2,FALSE)=I613),1,0)</f>
        <v>1</v>
      </c>
      <c r="Z613" s="602">
        <f>VLOOKUP(W613,'Charged Moves'!B$2:I$96,8,FALSE)*100</f>
        <v>5</v>
      </c>
      <c r="AA613" s="602">
        <f>VLOOKUP(W613,'Charged Moves'!B$2:I$96,6,FALSE)</f>
        <v>2600</v>
      </c>
      <c r="AB613" s="602">
        <f>VLOOKUP(W613,'Charged Moves'!B$2:J$96,9,FALSE)</f>
        <v>25</v>
      </c>
      <c r="AC613" s="602" t="s">
        <v>692</v>
      </c>
      <c r="AD613" s="602" t="s">
        <v>1619</v>
      </c>
      <c r="AE613" s="602" t="s">
        <v>784</v>
      </c>
      <c r="AF613" s="112" t="s">
        <v>1620</v>
      </c>
      <c r="AG613" s="112" t="s">
        <v>578</v>
      </c>
    </row>
    <row r="614" spans="1:33" ht="14.25" customHeight="1" x14ac:dyDescent="0.15">
      <c r="A614" s="30">
        <v>636</v>
      </c>
      <c r="B614" s="30">
        <v>4</v>
      </c>
      <c r="C614" s="32">
        <v>0.88337468982630274</v>
      </c>
      <c r="D614" s="30">
        <v>8</v>
      </c>
      <c r="E614" s="34">
        <v>0.49268292682926829</v>
      </c>
      <c r="F614" s="41">
        <f>VLOOKUP(G614,'Species Data'!A$2:E$152,2,FALSE)</f>
        <v>106</v>
      </c>
      <c r="G614" s="41" t="s">
        <v>176</v>
      </c>
      <c r="H614" s="142" t="s">
        <v>247</v>
      </c>
      <c r="I614" s="788"/>
      <c r="J614" s="41">
        <f>VLOOKUP(G614,'Species Data'!A$2:E$152,3,FALSE)</f>
        <v>100</v>
      </c>
      <c r="K614" s="46">
        <f>VLOOKUP(G614,'Species Data'!A$2:E$152,4,FALSE)</f>
        <v>148</v>
      </c>
      <c r="L614" s="46">
        <f>VLOOKUP(G614,'Species Data'!A$2:E$152,5,FALSE)</f>
        <v>172</v>
      </c>
      <c r="M614" s="49">
        <f t="shared" si="0"/>
        <v>17200</v>
      </c>
      <c r="N614" s="51">
        <f t="shared" si="1"/>
        <v>0</v>
      </c>
      <c r="O614" s="51">
        <f t="shared" si="2"/>
        <v>0</v>
      </c>
      <c r="P614" s="40">
        <f t="shared" si="3"/>
        <v>964146000</v>
      </c>
      <c r="Q614" s="40" t="s">
        <v>246</v>
      </c>
      <c r="R614" s="56">
        <f>VLOOKUP(Q614,'Basic Moves'!B$2:H$43,3,FALSE)</f>
        <v>5</v>
      </c>
      <c r="S614" s="56">
        <f>IF(OR(VLOOKUP(Q614,'Basic Moves'!B$2:C$43,2,FALSE)=H614,VLOOKUP(Q614,'Basic Moves'!B$2:C$43,2,FALSE)=I614),1,0)</f>
        <v>1</v>
      </c>
      <c r="T614" s="56">
        <f>VLOOKUP(Q614,'Basic Moves'!B$2:H$43,5,FALSE)</f>
        <v>600</v>
      </c>
      <c r="U614" s="56">
        <f>VLOOKUP(Q614,'Basic Moves'!B$2:H$43,7,FALSE)</f>
        <v>7</v>
      </c>
      <c r="V614" s="53" t="s">
        <v>579</v>
      </c>
      <c r="W614" s="40" t="s">
        <v>289</v>
      </c>
      <c r="X614" s="56">
        <f>VLOOKUP(W614,'Charged Moves'!B$2:I$96,3,FALSE)</f>
        <v>80</v>
      </c>
      <c r="Y614" s="56">
        <f>IF(OR(VLOOKUP(W614,'Charged Moves'!B$2:C$96,2,FALSE)=H614,VLOOKUP(W614,'Charged Moves'!B$2:C$96,2,FALSE)=I614),1,0)</f>
        <v>0</v>
      </c>
      <c r="Z614" s="56">
        <f>VLOOKUP(W614,'Charged Moves'!B$2:I$96,8,FALSE)*100</f>
        <v>50</v>
      </c>
      <c r="AA614" s="56">
        <f>VLOOKUP(W614,'Charged Moves'!B$2:I$96,6,FALSE)</f>
        <v>3100</v>
      </c>
      <c r="AB614" s="56">
        <f>VLOOKUP(W614,'Charged Moves'!B$2:J$96,9,FALSE)</f>
        <v>100</v>
      </c>
      <c r="AC614" s="56" t="s">
        <v>1831</v>
      </c>
      <c r="AD614" s="56" t="s">
        <v>733</v>
      </c>
      <c r="AE614" s="56" t="s">
        <v>810</v>
      </c>
      <c r="AF614" t="s">
        <v>1832</v>
      </c>
      <c r="AG614" t="s">
        <v>1833</v>
      </c>
    </row>
    <row r="615" spans="1:33" ht="14.25" customHeight="1" x14ac:dyDescent="0.15">
      <c r="A615" s="30">
        <v>4</v>
      </c>
      <c r="B615" s="30">
        <v>4</v>
      </c>
      <c r="C615" s="32">
        <v>0.87942942942942948</v>
      </c>
      <c r="D615" s="30">
        <v>1</v>
      </c>
      <c r="E615" s="34">
        <v>1</v>
      </c>
      <c r="F615" s="41">
        <f>VLOOKUP(G615,'Species Data'!A$2:E$152,2,FALSE)</f>
        <v>1</v>
      </c>
      <c r="G615" s="41" t="s">
        <v>17</v>
      </c>
      <c r="H615" s="252" t="s">
        <v>253</v>
      </c>
      <c r="I615" s="362" t="s">
        <v>262</v>
      </c>
      <c r="J615" s="41">
        <f>VLOOKUP(G615,'Species Data'!A$2:E$152,3,FALSE)</f>
        <v>90</v>
      </c>
      <c r="K615" s="46">
        <f>VLOOKUP(G615,'Species Data'!A$2:E$152,4,FALSE)</f>
        <v>126</v>
      </c>
      <c r="L615" s="46">
        <f>VLOOKUP(G615,'Species Data'!A$2:E$152,5,FALSE)</f>
        <v>126</v>
      </c>
      <c r="M615" s="49">
        <f t="shared" si="0"/>
        <v>11340</v>
      </c>
      <c r="N615" s="51">
        <f t="shared" si="1"/>
        <v>0</v>
      </c>
      <c r="O615" s="51">
        <f t="shared" si="2"/>
        <v>0</v>
      </c>
      <c r="P615" s="40">
        <f t="shared" si="3"/>
        <v>954107910</v>
      </c>
      <c r="Q615" s="40" t="s">
        <v>259</v>
      </c>
      <c r="R615" s="56">
        <f>VLOOKUP(Q615,'Basic Moves'!B$2:H$43,3,FALSE)</f>
        <v>12</v>
      </c>
      <c r="S615" s="56">
        <f>IF(OR(VLOOKUP(Q615,'Basic Moves'!B$2:C$43,2,FALSE)=H615,VLOOKUP(Q615,'Basic Moves'!B$2:C$43,2,FALSE)=I615),1,0)</f>
        <v>0</v>
      </c>
      <c r="T615" s="56">
        <f>VLOOKUP(Q615,'Basic Moves'!B$2:H$43,5,FALSE)</f>
        <v>1100</v>
      </c>
      <c r="U615" s="56">
        <f>VLOOKUP(Q615,'Basic Moves'!B$2:H$43,7,FALSE)</f>
        <v>10</v>
      </c>
      <c r="V615" s="53" t="s">
        <v>855</v>
      </c>
      <c r="W615" s="40" t="s">
        <v>208</v>
      </c>
      <c r="X615" s="56">
        <f>VLOOKUP(W615,'Charged Moves'!B$2:I$96,3,FALSE)</f>
        <v>55</v>
      </c>
      <c r="Y615" s="56">
        <f>IF(OR(VLOOKUP(W615,'Charged Moves'!B$2:C$96,2,FALSE)=H615,VLOOKUP(W615,'Charged Moves'!B$2:C$96,2,FALSE)=I615),1,0)</f>
        <v>1</v>
      </c>
      <c r="Z615" s="56">
        <f>VLOOKUP(W615,'Charged Moves'!B$2:I$96,8,FALSE)*100</f>
        <v>5</v>
      </c>
      <c r="AA615" s="56">
        <f>VLOOKUP(W615,'Charged Moves'!B$2:I$96,6,FALSE)</f>
        <v>2600</v>
      </c>
      <c r="AB615" s="56">
        <f>VLOOKUP(W615,'Charged Moves'!B$2:J$96,9,FALSE)</f>
        <v>50</v>
      </c>
      <c r="AC615" s="56" t="s">
        <v>819</v>
      </c>
      <c r="AD615" s="56" t="s">
        <v>820</v>
      </c>
      <c r="AE615" s="56" t="s">
        <v>856</v>
      </c>
      <c r="AF615" t="s">
        <v>822</v>
      </c>
      <c r="AG615" t="s">
        <v>823</v>
      </c>
    </row>
    <row r="616" spans="1:33" ht="14.25" customHeight="1" x14ac:dyDescent="0.15">
      <c r="A616" s="30">
        <v>659</v>
      </c>
      <c r="B616" s="30">
        <v>5</v>
      </c>
      <c r="C616" s="32">
        <v>0.75330612244897954</v>
      </c>
      <c r="D616" s="30">
        <v>4</v>
      </c>
      <c r="E616" s="34">
        <v>0.90055045871559636</v>
      </c>
      <c r="F616" s="41">
        <f>VLOOKUP(G616,'Species Data'!A$2:E$152,2,FALSE)</f>
        <v>109</v>
      </c>
      <c r="G616" s="41" t="s">
        <v>181</v>
      </c>
      <c r="H616" s="362" t="s">
        <v>262</v>
      </c>
      <c r="I616" s="511"/>
      <c r="J616" s="41">
        <f>VLOOKUP(G616,'Species Data'!A$2:E$152,3,FALSE)</f>
        <v>80</v>
      </c>
      <c r="K616" s="46">
        <f>VLOOKUP(G616,'Species Data'!A$2:E$152,4,FALSE)</f>
        <v>136</v>
      </c>
      <c r="L616" s="46">
        <f>VLOOKUP(G616,'Species Data'!A$2:E$152,5,FALSE)</f>
        <v>142</v>
      </c>
      <c r="M616" s="49">
        <f t="shared" si="0"/>
        <v>11360</v>
      </c>
      <c r="N616" s="51">
        <f t="shared" si="1"/>
        <v>0</v>
      </c>
      <c r="O616" s="51">
        <f t="shared" si="2"/>
        <v>0</v>
      </c>
      <c r="P616" s="40">
        <f t="shared" si="3"/>
        <v>947832960</v>
      </c>
      <c r="Q616" s="40" t="s">
        <v>259</v>
      </c>
      <c r="R616" s="56">
        <f>VLOOKUP(Q616,'Basic Moves'!B$2:H$43,3,FALSE)</f>
        <v>12</v>
      </c>
      <c r="S616" s="56">
        <f>IF(OR(VLOOKUP(Q616,'Basic Moves'!B$2:C$43,2,FALSE)=H616,VLOOKUP(Q616,'Basic Moves'!B$2:C$43,2,FALSE)=I616),1,0)</f>
        <v>0</v>
      </c>
      <c r="T616" s="56">
        <f>VLOOKUP(Q616,'Basic Moves'!B$2:H$43,5,FALSE)</f>
        <v>1100</v>
      </c>
      <c r="U616" s="56">
        <f>VLOOKUP(Q616,'Basic Moves'!B$2:H$43,7,FALSE)</f>
        <v>10</v>
      </c>
      <c r="V616" s="53" t="s">
        <v>855</v>
      </c>
      <c r="W616" s="40" t="s">
        <v>282</v>
      </c>
      <c r="X616" s="56">
        <f>VLOOKUP(W616,'Charged Moves'!B$2:I$96,3,FALSE)</f>
        <v>30</v>
      </c>
      <c r="Y616" s="56">
        <f>IF(OR(VLOOKUP(W616,'Charged Moves'!B$2:C$96,2,FALSE)=H616,VLOOKUP(W616,'Charged Moves'!B$2:C$96,2,FALSE)=I616),1,0)</f>
        <v>1</v>
      </c>
      <c r="Z616" s="56">
        <f>VLOOKUP(W616,'Charged Moves'!B$2:I$96,8,FALSE)*100</f>
        <v>5</v>
      </c>
      <c r="AA616" s="56">
        <f>VLOOKUP(W616,'Charged Moves'!B$2:I$96,6,FALSE)</f>
        <v>2600</v>
      </c>
      <c r="AB616" s="56">
        <f>VLOOKUP(W616,'Charged Moves'!B$2:J$96,9,FALSE)</f>
        <v>25</v>
      </c>
      <c r="AC616" s="56" t="s">
        <v>1181</v>
      </c>
      <c r="AD616" s="56" t="s">
        <v>1834</v>
      </c>
      <c r="AE616" s="56" t="s">
        <v>1835</v>
      </c>
      <c r="AF616" t="s">
        <v>1836</v>
      </c>
      <c r="AG616" t="s">
        <v>1837</v>
      </c>
    </row>
    <row r="617" spans="1:33" ht="14.25" customHeight="1" x14ac:dyDescent="0.15">
      <c r="A617" s="30">
        <v>338</v>
      </c>
      <c r="B617" s="30">
        <v>5</v>
      </c>
      <c r="C617" s="32">
        <v>0.75638197289631259</v>
      </c>
      <c r="D617" s="30">
        <v>4</v>
      </c>
      <c r="E617" s="34">
        <v>0.73394495412844041</v>
      </c>
      <c r="F617" s="41">
        <f>VLOOKUP(G617,'Species Data'!A$2:E$152,2,FALSE)</f>
        <v>58</v>
      </c>
      <c r="G617" s="41" t="s">
        <v>113</v>
      </c>
      <c r="H617" s="263" t="s">
        <v>249</v>
      </c>
      <c r="I617" s="452"/>
      <c r="J617" s="41">
        <f>VLOOKUP(G617,'Species Data'!A$2:E$152,3,FALSE)</f>
        <v>110</v>
      </c>
      <c r="K617" s="46">
        <f>VLOOKUP(G617,'Species Data'!A$2:E$152,4,FALSE)</f>
        <v>156</v>
      </c>
      <c r="L617" s="46">
        <f>VLOOKUP(G617,'Species Data'!A$2:E$152,5,FALSE)</f>
        <v>110</v>
      </c>
      <c r="M617" s="49">
        <f t="shared" si="0"/>
        <v>12100</v>
      </c>
      <c r="N617" s="51">
        <f t="shared" si="1"/>
        <v>0</v>
      </c>
      <c r="O617" s="51">
        <f t="shared" si="2"/>
        <v>0</v>
      </c>
      <c r="P617" s="40">
        <f t="shared" si="3"/>
        <v>943800000</v>
      </c>
      <c r="Q617" s="40" t="s">
        <v>102</v>
      </c>
      <c r="R617" s="56">
        <f>VLOOKUP(Q617,'Basic Moves'!B$2:H$43,3,FALSE)</f>
        <v>6</v>
      </c>
      <c r="S617" s="56">
        <f>IF(OR(VLOOKUP(Q617,'Basic Moves'!B$2:C$43,2,FALSE)=H617,VLOOKUP(Q617,'Basic Moves'!B$2:C$43,2,FALSE)=I617),1,0)</f>
        <v>0</v>
      </c>
      <c r="T617" s="56">
        <f>VLOOKUP(Q617,'Basic Moves'!B$2:H$43,5,FALSE)</f>
        <v>500</v>
      </c>
      <c r="U617" s="56">
        <f>VLOOKUP(Q617,'Basic Moves'!B$2:H$43,7,FALSE)</f>
        <v>7</v>
      </c>
      <c r="V617" s="53" t="s">
        <v>784</v>
      </c>
      <c r="W617" s="40" t="s">
        <v>284</v>
      </c>
      <c r="X617" s="56">
        <f>VLOOKUP(W617,'Charged Moves'!B$2:I$96,3,FALSE)</f>
        <v>40</v>
      </c>
      <c r="Y617" s="56">
        <f>IF(OR(VLOOKUP(W617,'Charged Moves'!B$2:C$96,2,FALSE)=H617,VLOOKUP(W617,'Charged Moves'!B$2:C$96,2,FALSE)=I617),1,0)</f>
        <v>1</v>
      </c>
      <c r="Z617" s="56">
        <f>VLOOKUP(W617,'Charged Moves'!B$2:I$96,8,FALSE)*100</f>
        <v>5</v>
      </c>
      <c r="AA617" s="56">
        <f>VLOOKUP(W617,'Charged Moves'!B$2:I$96,6,FALSE)</f>
        <v>4600</v>
      </c>
      <c r="AB617" s="56">
        <f>VLOOKUP(W617,'Charged Moves'!B$2:J$96,9,FALSE)</f>
        <v>25</v>
      </c>
      <c r="AC617" s="56" t="s">
        <v>1838</v>
      </c>
      <c r="AD617" s="56" t="s">
        <v>1839</v>
      </c>
      <c r="AE617" s="56" t="s">
        <v>1840</v>
      </c>
      <c r="AF617" t="s">
        <v>1841</v>
      </c>
      <c r="AG617" t="s">
        <v>1184</v>
      </c>
    </row>
    <row r="618" spans="1:33" ht="14.25" customHeight="1" x14ac:dyDescent="0.15">
      <c r="A618" s="30">
        <v>797</v>
      </c>
      <c r="B618" s="30">
        <v>6</v>
      </c>
      <c r="C618" s="32">
        <v>0.6097560975609756</v>
      </c>
      <c r="D618" s="30">
        <v>6</v>
      </c>
      <c r="E618" s="34">
        <v>0.81597222222222221</v>
      </c>
      <c r="F618" s="41">
        <f>VLOOKUP(G618,'Species Data'!A$2:E$152,2,FALSE)</f>
        <v>133</v>
      </c>
      <c r="G618" s="41" t="s">
        <v>209</v>
      </c>
      <c r="H618" s="170" t="s">
        <v>257</v>
      </c>
      <c r="I618" s="172"/>
      <c r="J618" s="41">
        <f>VLOOKUP(G618,'Species Data'!A$2:E$152,3,FALSE)</f>
        <v>110</v>
      </c>
      <c r="K618" s="46">
        <f>VLOOKUP(G618,'Species Data'!A$2:E$152,4,FALSE)</f>
        <v>114</v>
      </c>
      <c r="L618" s="46">
        <f>VLOOKUP(G618,'Species Data'!A$2:E$152,5,FALSE)</f>
        <v>128</v>
      </c>
      <c r="M618" s="49">
        <f t="shared" si="0"/>
        <v>14080</v>
      </c>
      <c r="N618" s="51">
        <f t="shared" si="1"/>
        <v>0</v>
      </c>
      <c r="O618" s="51">
        <f t="shared" si="2"/>
        <v>0</v>
      </c>
      <c r="P618" s="40">
        <f t="shared" si="3"/>
        <v>943008000</v>
      </c>
      <c r="Q618" s="40" t="s">
        <v>256</v>
      </c>
      <c r="R618" s="56">
        <f>VLOOKUP(Q618,'Basic Moves'!B$2:H$43,3,FALSE)</f>
        <v>10</v>
      </c>
      <c r="S618" s="56">
        <f>IF(OR(VLOOKUP(Q618,'Basic Moves'!B$2:C$43,2,FALSE)=H618,VLOOKUP(Q618,'Basic Moves'!B$2:C$43,2,FALSE)=I618),1,0)</f>
        <v>1</v>
      </c>
      <c r="T618" s="56">
        <f>VLOOKUP(Q618,'Basic Moves'!B$2:H$43,5,FALSE)</f>
        <v>1330</v>
      </c>
      <c r="U618" s="56">
        <f>VLOOKUP(Q618,'Basic Moves'!B$2:H$43,7,FALSE)</f>
        <v>12</v>
      </c>
      <c r="V618" s="53" t="s">
        <v>843</v>
      </c>
      <c r="W618" s="40" t="s">
        <v>343</v>
      </c>
      <c r="X618" s="56">
        <f>VLOOKUP(W618,'Charged Moves'!B$2:I$96,3,FALSE)</f>
        <v>30</v>
      </c>
      <c r="Y618" s="56">
        <f>IF(OR(VLOOKUP(W618,'Charged Moves'!B$2:C$96,2,FALSE)=H618,VLOOKUP(W618,'Charged Moves'!B$2:C$96,2,FALSE)=I618),1,0)</f>
        <v>1</v>
      </c>
      <c r="Z618" s="56">
        <f>VLOOKUP(W618,'Charged Moves'!B$2:I$96,8,FALSE)*100</f>
        <v>5</v>
      </c>
      <c r="AA618" s="56">
        <f>VLOOKUP(W618,'Charged Moves'!B$2:I$96,6,FALSE)</f>
        <v>3000</v>
      </c>
      <c r="AB618" s="56">
        <f>VLOOKUP(W618,'Charged Moves'!B$2:J$96,9,FALSE)</f>
        <v>25</v>
      </c>
      <c r="AC618" s="56" t="s">
        <v>1842</v>
      </c>
      <c r="AD618" s="56" t="s">
        <v>1843</v>
      </c>
      <c r="AE618" s="56" t="s">
        <v>526</v>
      </c>
      <c r="AF618" t="s">
        <v>1844</v>
      </c>
      <c r="AG618" t="s">
        <v>874</v>
      </c>
    </row>
    <row r="619" spans="1:33" ht="14.25" customHeight="1" x14ac:dyDescent="0.15">
      <c r="A619" s="30">
        <v>577</v>
      </c>
      <c r="B619" s="30">
        <v>5</v>
      </c>
      <c r="C619" s="32">
        <v>0.79508825786646198</v>
      </c>
      <c r="D619" s="30">
        <v>4</v>
      </c>
      <c r="E619" s="34">
        <v>0.65333333333333332</v>
      </c>
      <c r="F619" s="41">
        <f>VLOOKUP(G619,'Species Data'!A$2:E$152,2,FALSE)</f>
        <v>96</v>
      </c>
      <c r="G619" s="41" t="s">
        <v>166</v>
      </c>
      <c r="H619" s="42" t="s">
        <v>56</v>
      </c>
      <c r="I619" s="43"/>
      <c r="J619" s="41">
        <f>VLOOKUP(G619,'Species Data'!A$2:E$152,3,FALSE)</f>
        <v>120</v>
      </c>
      <c r="K619" s="46">
        <f>VLOOKUP(G619,'Species Data'!A$2:E$152,4,FALSE)</f>
        <v>104</v>
      </c>
      <c r="L619" s="46">
        <f>VLOOKUP(G619,'Species Data'!A$2:E$152,5,FALSE)</f>
        <v>140</v>
      </c>
      <c r="M619" s="49">
        <f t="shared" si="0"/>
        <v>16800</v>
      </c>
      <c r="N619" s="51">
        <f t="shared" si="1"/>
        <v>0</v>
      </c>
      <c r="O619" s="51">
        <f t="shared" si="2"/>
        <v>0</v>
      </c>
      <c r="P619" s="40">
        <f t="shared" si="3"/>
        <v>941740800</v>
      </c>
      <c r="Q619" s="40" t="s">
        <v>156</v>
      </c>
      <c r="R619" s="56">
        <f>VLOOKUP(Q619,'Basic Moves'!B$2:H$43,3,FALSE)</f>
        <v>7</v>
      </c>
      <c r="S619" s="56">
        <f>IF(OR(VLOOKUP(Q619,'Basic Moves'!B$2:C$43,2,FALSE)=H619,VLOOKUP(Q619,'Basic Moves'!B$2:C$43,2,FALSE)=I619),1,0)</f>
        <v>0</v>
      </c>
      <c r="T619" s="56">
        <f>VLOOKUP(Q619,'Basic Moves'!B$2:H$43,5,FALSE)</f>
        <v>540</v>
      </c>
      <c r="U619" s="56">
        <f>VLOOKUP(Q619,'Basic Moves'!B$2:H$43,7,FALSE)</f>
        <v>7</v>
      </c>
      <c r="V619" s="53" t="s">
        <v>520</v>
      </c>
      <c r="W619" s="40" t="s">
        <v>288</v>
      </c>
      <c r="X619" s="56">
        <f>VLOOKUP(W619,'Charged Moves'!B$2:I$96,3,FALSE)</f>
        <v>40</v>
      </c>
      <c r="Y619" s="56">
        <f>IF(OR(VLOOKUP(W619,'Charged Moves'!B$2:C$96,2,FALSE)=H619,VLOOKUP(W619,'Charged Moves'!B$2:C$96,2,FALSE)=I619),1,0)</f>
        <v>1</v>
      </c>
      <c r="Z619" s="56">
        <f>VLOOKUP(W619,'Charged Moves'!B$2:I$96,8,FALSE)*100</f>
        <v>5</v>
      </c>
      <c r="AA619" s="56">
        <f>VLOOKUP(W619,'Charged Moves'!B$2:I$96,6,FALSE)</f>
        <v>3800</v>
      </c>
      <c r="AB619" s="56">
        <f>VLOOKUP(W619,'Charged Moves'!B$2:J$96,9,FALSE)</f>
        <v>25</v>
      </c>
      <c r="AC619" s="56" t="s">
        <v>875</v>
      </c>
      <c r="AD619" s="56" t="s">
        <v>1845</v>
      </c>
      <c r="AE619" s="56" t="s">
        <v>1846</v>
      </c>
      <c r="AF619" t="s">
        <v>1847</v>
      </c>
      <c r="AG619" t="s">
        <v>1848</v>
      </c>
    </row>
    <row r="620" spans="1:33" ht="14.25" customHeight="1" x14ac:dyDescent="0.15">
      <c r="A620" s="30">
        <v>273</v>
      </c>
      <c r="B620" s="30">
        <v>6</v>
      </c>
      <c r="C620" s="32">
        <v>0.6627615062761506</v>
      </c>
      <c r="D620" s="30">
        <v>3</v>
      </c>
      <c r="E620" s="34">
        <v>0.82</v>
      </c>
      <c r="F620" s="41">
        <f>VLOOKUP(G620,'Species Data'!A$2:E$152,2,FALSE)</f>
        <v>48</v>
      </c>
      <c r="G620" s="41" t="s">
        <v>99</v>
      </c>
      <c r="H620" s="787" t="s">
        <v>241</v>
      </c>
      <c r="I620" s="362" t="s">
        <v>262</v>
      </c>
      <c r="J620" s="41">
        <f>VLOOKUP(G620,'Species Data'!A$2:E$152,3,FALSE)</f>
        <v>120</v>
      </c>
      <c r="K620" s="46">
        <f>VLOOKUP(G620,'Species Data'!A$2:E$152,4,FALSE)</f>
        <v>108</v>
      </c>
      <c r="L620" s="46">
        <f>VLOOKUP(G620,'Species Data'!A$2:E$152,5,FALSE)</f>
        <v>118</v>
      </c>
      <c r="M620" s="49">
        <f t="shared" si="0"/>
        <v>14160</v>
      </c>
      <c r="N620" s="51">
        <f t="shared" si="1"/>
        <v>0</v>
      </c>
      <c r="O620" s="51">
        <f t="shared" si="2"/>
        <v>0</v>
      </c>
      <c r="P620" s="40">
        <f t="shared" si="3"/>
        <v>940507200</v>
      </c>
      <c r="Q620" s="40" t="s">
        <v>62</v>
      </c>
      <c r="R620" s="56">
        <f>VLOOKUP(Q620,'Basic Moves'!B$2:H$43,3,FALSE)</f>
        <v>15</v>
      </c>
      <c r="S620" s="56">
        <f>IF(OR(VLOOKUP(Q620,'Basic Moves'!B$2:C$43,2,FALSE)=H620,VLOOKUP(Q620,'Basic Moves'!B$2:C$43,2,FALSE)=I620),1,0)</f>
        <v>0</v>
      </c>
      <c r="T620" s="56">
        <f>VLOOKUP(Q620,'Basic Moves'!B$2:H$43,5,FALSE)</f>
        <v>1510</v>
      </c>
      <c r="U620" s="56">
        <f>VLOOKUP(Q620,'Basic Moves'!B$2:H$43,7,FALSE)</f>
        <v>14</v>
      </c>
      <c r="V620" s="53" t="s">
        <v>715</v>
      </c>
      <c r="W620" s="40" t="s">
        <v>288</v>
      </c>
      <c r="X620" s="56">
        <f>VLOOKUP(W620,'Charged Moves'!B$2:I$96,3,FALSE)</f>
        <v>40</v>
      </c>
      <c r="Y620" s="56">
        <f>IF(OR(VLOOKUP(W620,'Charged Moves'!B$2:C$96,2,FALSE)=H620,VLOOKUP(W620,'Charged Moves'!B$2:C$96,2,FALSE)=I620),1,0)</f>
        <v>0</v>
      </c>
      <c r="Z620" s="56">
        <f>VLOOKUP(W620,'Charged Moves'!B$2:I$96,8,FALSE)*100</f>
        <v>5</v>
      </c>
      <c r="AA620" s="56">
        <f>VLOOKUP(W620,'Charged Moves'!B$2:I$96,6,FALSE)</f>
        <v>3800</v>
      </c>
      <c r="AB620" s="56">
        <f>VLOOKUP(W620,'Charged Moves'!B$2:J$96,9,FALSE)</f>
        <v>25</v>
      </c>
      <c r="AC620" s="56" t="s">
        <v>1849</v>
      </c>
      <c r="AD620" s="56" t="s">
        <v>1373</v>
      </c>
      <c r="AE620" s="56" t="s">
        <v>429</v>
      </c>
      <c r="AF620" t="s">
        <v>1374</v>
      </c>
      <c r="AG620" t="s">
        <v>917</v>
      </c>
    </row>
    <row r="621" spans="1:33" ht="14.25" customHeight="1" x14ac:dyDescent="0.15">
      <c r="A621" s="30">
        <v>357</v>
      </c>
      <c r="B621" s="30">
        <v>6</v>
      </c>
      <c r="C621" s="32">
        <v>0.74575107296137344</v>
      </c>
      <c r="D621" s="30">
        <v>6</v>
      </c>
      <c r="E621" s="34">
        <v>0.40390243902439027</v>
      </c>
      <c r="F621" s="41">
        <f>VLOOKUP(G621,'Species Data'!A$2:E$152,2,FALSE)</f>
        <v>61</v>
      </c>
      <c r="G621" s="41" t="s">
        <v>116</v>
      </c>
      <c r="H621" s="91" t="s">
        <v>210</v>
      </c>
      <c r="I621" s="657"/>
      <c r="J621" s="41">
        <f>VLOOKUP(G621,'Species Data'!A$2:E$152,3,FALSE)</f>
        <v>130</v>
      </c>
      <c r="K621" s="46">
        <f>VLOOKUP(G621,'Species Data'!A$2:E$152,4,FALSE)</f>
        <v>132</v>
      </c>
      <c r="L621" s="46">
        <f>VLOOKUP(G621,'Species Data'!A$2:E$152,5,FALSE)</f>
        <v>132</v>
      </c>
      <c r="M621" s="49">
        <f t="shared" si="0"/>
        <v>17160</v>
      </c>
      <c r="N621" s="51">
        <f t="shared" si="1"/>
        <v>0</v>
      </c>
      <c r="O621" s="51">
        <f t="shared" si="2"/>
        <v>0</v>
      </c>
      <c r="P621" s="40">
        <f t="shared" si="3"/>
        <v>937759680</v>
      </c>
      <c r="Q621" s="40" t="s">
        <v>254</v>
      </c>
      <c r="R621" s="56">
        <f>VLOOKUP(Q621,'Basic Moves'!B$2:H$43,3,FALSE)</f>
        <v>6</v>
      </c>
      <c r="S621" s="56">
        <f>IF(OR(VLOOKUP(Q621,'Basic Moves'!B$2:C$43,2,FALSE)=H621,VLOOKUP(Q621,'Basic Moves'!B$2:C$43,2,FALSE)=I621),1,0)</f>
        <v>0</v>
      </c>
      <c r="T621" s="56">
        <f>VLOOKUP(Q621,'Basic Moves'!B$2:H$43,5,FALSE)</f>
        <v>550</v>
      </c>
      <c r="U621" s="56">
        <f>VLOOKUP(Q621,'Basic Moves'!B$2:H$43,7,FALSE)</f>
        <v>7</v>
      </c>
      <c r="V621" s="53" t="s">
        <v>955</v>
      </c>
      <c r="W621" s="40" t="s">
        <v>328</v>
      </c>
      <c r="X621" s="56">
        <f>VLOOKUP(W621,'Charged Moves'!B$2:I$96,3,FALSE)</f>
        <v>30</v>
      </c>
      <c r="Y621" s="56">
        <f>IF(OR(VLOOKUP(W621,'Charged Moves'!B$2:C$96,2,FALSE)=H621,VLOOKUP(W621,'Charged Moves'!B$2:C$96,2,FALSE)=I621),1,0)</f>
        <v>0</v>
      </c>
      <c r="Z621" s="56">
        <f>VLOOKUP(W621,'Charged Moves'!B$2:I$96,8,FALSE)*100</f>
        <v>5</v>
      </c>
      <c r="AA621" s="56">
        <f>VLOOKUP(W621,'Charged Moves'!B$2:I$96,6,FALSE)</f>
        <v>2600</v>
      </c>
      <c r="AB621" s="56">
        <f>VLOOKUP(W621,'Charged Moves'!B$2:J$96,9,FALSE)</f>
        <v>25</v>
      </c>
      <c r="AC621" s="56" t="s">
        <v>1569</v>
      </c>
      <c r="AD621" s="56" t="s">
        <v>1850</v>
      </c>
      <c r="AE621" s="56" t="s">
        <v>1851</v>
      </c>
      <c r="AF621" t="s">
        <v>1852</v>
      </c>
      <c r="AG621" t="s">
        <v>1744</v>
      </c>
    </row>
    <row r="622" spans="1:33" ht="14.25" customHeight="1" x14ac:dyDescent="0.15">
      <c r="A622" s="30">
        <v>658</v>
      </c>
      <c r="B622" s="144">
        <v>4</v>
      </c>
      <c r="C622" s="581">
        <v>0.77551020408163263</v>
      </c>
      <c r="D622" s="144">
        <v>5</v>
      </c>
      <c r="E622" s="583">
        <v>0.88440366972477069</v>
      </c>
      <c r="F622" s="585">
        <f>VLOOKUP(G622,'Species Data'!A$2:E$152,2,FALSE)</f>
        <v>109</v>
      </c>
      <c r="G622" s="585" t="s">
        <v>181</v>
      </c>
      <c r="H622" s="655" t="s">
        <v>262</v>
      </c>
      <c r="I622" s="656"/>
      <c r="J622" s="585">
        <f>VLOOKUP(G622,'Species Data'!A$2:E$152,3,FALSE)</f>
        <v>80</v>
      </c>
      <c r="K622" s="592">
        <f>VLOOKUP(G622,'Species Data'!A$2:E$152,4,FALSE)</f>
        <v>136</v>
      </c>
      <c r="L622" s="592">
        <f>VLOOKUP(G622,'Species Data'!A$2:E$152,5,FALSE)</f>
        <v>142</v>
      </c>
      <c r="M622" s="149">
        <f t="shared" si="0"/>
        <v>11360</v>
      </c>
      <c r="N622" s="594">
        <f t="shared" si="1"/>
        <v>0</v>
      </c>
      <c r="O622" s="594">
        <f t="shared" si="2"/>
        <v>0</v>
      </c>
      <c r="P622" s="122">
        <f t="shared" si="3"/>
        <v>930838400</v>
      </c>
      <c r="Q622" s="122" t="s">
        <v>132</v>
      </c>
      <c r="R622" s="602">
        <f>VLOOKUP(Q622,'Basic Moves'!B$2:H$43,3,FALSE)</f>
        <v>10</v>
      </c>
      <c r="S622" s="602">
        <f>IF(OR(VLOOKUP(Q622,'Basic Moves'!B$2:C$43,2,FALSE)=H622,VLOOKUP(Q622,'Basic Moves'!B$2:C$43,2,FALSE)=I622),1,0)</f>
        <v>1</v>
      </c>
      <c r="T622" s="602">
        <f>VLOOKUP(Q622,'Basic Moves'!B$2:H$43,5,FALSE)</f>
        <v>1050</v>
      </c>
      <c r="U622" s="602">
        <f>VLOOKUP(Q622,'Basic Moves'!B$2:H$43,7,FALSE)</f>
        <v>10</v>
      </c>
      <c r="V622" s="152" t="s">
        <v>445</v>
      </c>
      <c r="W622" s="122" t="s">
        <v>281</v>
      </c>
      <c r="X622" s="602">
        <f>VLOOKUP(W622,'Charged Moves'!B$2:I$96,3,FALSE)</f>
        <v>45</v>
      </c>
      <c r="Y622" s="602">
        <f>IF(OR(VLOOKUP(W622,'Charged Moves'!B$2:C$96,2,FALSE)=H622,VLOOKUP(W622,'Charged Moves'!B$2:C$96,2,FALSE)=I622),1,0)</f>
        <v>0</v>
      </c>
      <c r="Z622" s="602">
        <f>VLOOKUP(W622,'Charged Moves'!B$2:I$96,8,FALSE)*100</f>
        <v>5</v>
      </c>
      <c r="AA622" s="602">
        <f>VLOOKUP(W622,'Charged Moves'!B$2:I$96,6,FALSE)</f>
        <v>3500</v>
      </c>
      <c r="AB622" s="602">
        <f>VLOOKUP(W622,'Charged Moves'!B$2:J$96,9,FALSE)</f>
        <v>33</v>
      </c>
      <c r="AC622" s="602" t="s">
        <v>415</v>
      </c>
      <c r="AD622" s="602" t="s">
        <v>566</v>
      </c>
      <c r="AE622" s="602" t="s">
        <v>624</v>
      </c>
      <c r="AF622" s="112" t="s">
        <v>568</v>
      </c>
      <c r="AG622" s="112" t="s">
        <v>625</v>
      </c>
    </row>
    <row r="623" spans="1:33" ht="14.25" customHeight="1" x14ac:dyDescent="0.15">
      <c r="A623" s="30">
        <v>5</v>
      </c>
      <c r="B623" s="30">
        <v>6</v>
      </c>
      <c r="C623" s="32">
        <v>0.81801801801801799</v>
      </c>
      <c r="D623" s="30">
        <v>2</v>
      </c>
      <c r="E623" s="34">
        <v>0.97341819543242236</v>
      </c>
      <c r="F623" s="41">
        <f>VLOOKUP(G623,'Species Data'!A$2:E$152,2,FALSE)</f>
        <v>1</v>
      </c>
      <c r="G623" s="41" t="s">
        <v>17</v>
      </c>
      <c r="H623" s="252" t="s">
        <v>253</v>
      </c>
      <c r="I623" s="362" t="s">
        <v>262</v>
      </c>
      <c r="J623" s="41">
        <f>VLOOKUP(G623,'Species Data'!A$2:E$152,3,FALSE)</f>
        <v>90</v>
      </c>
      <c r="K623" s="46">
        <f>VLOOKUP(G623,'Species Data'!A$2:E$152,4,FALSE)</f>
        <v>126</v>
      </c>
      <c r="L623" s="46">
        <f>VLOOKUP(G623,'Species Data'!A$2:E$152,5,FALSE)</f>
        <v>126</v>
      </c>
      <c r="M623" s="49">
        <f t="shared" si="0"/>
        <v>11340</v>
      </c>
      <c r="N623" s="51">
        <f t="shared" si="1"/>
        <v>0</v>
      </c>
      <c r="O623" s="51">
        <f t="shared" si="2"/>
        <v>0</v>
      </c>
      <c r="P623" s="40">
        <f t="shared" si="3"/>
        <v>928746000</v>
      </c>
      <c r="Q623" s="40" t="s">
        <v>259</v>
      </c>
      <c r="R623" s="56">
        <f>VLOOKUP(Q623,'Basic Moves'!B$2:H$43,3,FALSE)</f>
        <v>12</v>
      </c>
      <c r="S623" s="56">
        <f>IF(OR(VLOOKUP(Q623,'Basic Moves'!B$2:C$43,2,FALSE)=H623,VLOOKUP(Q623,'Basic Moves'!B$2:C$43,2,FALSE)=I623),1,0)</f>
        <v>0</v>
      </c>
      <c r="T623" s="56">
        <f>VLOOKUP(Q623,'Basic Moves'!B$2:H$43,5,FALSE)</f>
        <v>1100</v>
      </c>
      <c r="U623" s="56">
        <f>VLOOKUP(Q623,'Basic Moves'!B$2:H$43,7,FALSE)</f>
        <v>10</v>
      </c>
      <c r="V623" s="53" t="s">
        <v>855</v>
      </c>
      <c r="W623" s="40" t="s">
        <v>178</v>
      </c>
      <c r="X623" s="56">
        <f>VLOOKUP(W623,'Charged Moves'!B$2:I$96,3,FALSE)</f>
        <v>40</v>
      </c>
      <c r="Y623" s="56">
        <f>IF(OR(VLOOKUP(W623,'Charged Moves'!B$2:C$96,2,FALSE)=H623,VLOOKUP(W623,'Charged Moves'!B$2:C$96,2,FALSE)=I623),1,0)</f>
        <v>1</v>
      </c>
      <c r="Z623" s="56">
        <f>VLOOKUP(W623,'Charged Moves'!B$2:I$96,8,FALSE)*100</f>
        <v>5</v>
      </c>
      <c r="AA623" s="56">
        <f>VLOOKUP(W623,'Charged Moves'!B$2:I$96,6,FALSE)</f>
        <v>2400</v>
      </c>
      <c r="AB623" s="56">
        <f>VLOOKUP(W623,'Charged Moves'!B$2:J$96,9,FALSE)</f>
        <v>33</v>
      </c>
      <c r="AC623" s="56" t="s">
        <v>1014</v>
      </c>
      <c r="AD623" s="56" t="s">
        <v>1853</v>
      </c>
      <c r="AE623" s="56" t="s">
        <v>1854</v>
      </c>
      <c r="AF623" t="s">
        <v>1855</v>
      </c>
      <c r="AG623" t="s">
        <v>543</v>
      </c>
    </row>
    <row r="624" spans="1:33" ht="14.25" customHeight="1" x14ac:dyDescent="0.15">
      <c r="A624" s="30">
        <v>191</v>
      </c>
      <c r="B624" s="30">
        <v>1</v>
      </c>
      <c r="C624" s="32">
        <v>1</v>
      </c>
      <c r="D624" s="30">
        <v>4</v>
      </c>
      <c r="E624" s="34">
        <v>0.81623550401427292</v>
      </c>
      <c r="F624" s="41">
        <f>VLOOKUP(G624,'Species Data'!A$2:E$152,2,FALSE)</f>
        <v>35</v>
      </c>
      <c r="G624" s="41" t="s">
        <v>81</v>
      </c>
      <c r="H624" s="705" t="s">
        <v>320</v>
      </c>
      <c r="I624" s="707"/>
      <c r="J624" s="41">
        <f>VLOOKUP(G624,'Species Data'!A$2:E$152,3,FALSE)</f>
        <v>140</v>
      </c>
      <c r="K624" s="46">
        <f>VLOOKUP(G624,'Species Data'!A$2:E$152,4,FALSE)</f>
        <v>116</v>
      </c>
      <c r="L624" s="46">
        <f>VLOOKUP(G624,'Species Data'!A$2:E$152,5,FALSE)</f>
        <v>124</v>
      </c>
      <c r="M624" s="49">
        <f t="shared" si="0"/>
        <v>17360</v>
      </c>
      <c r="N624" s="51">
        <f t="shared" si="1"/>
        <v>0</v>
      </c>
      <c r="O624" s="51">
        <f t="shared" si="2"/>
        <v>0</v>
      </c>
      <c r="P624" s="40">
        <f t="shared" si="3"/>
        <v>921295200</v>
      </c>
      <c r="Q624" s="40" t="s">
        <v>156</v>
      </c>
      <c r="R624" s="56">
        <f>VLOOKUP(Q624,'Basic Moves'!B$2:H$43,3,FALSE)</f>
        <v>7</v>
      </c>
      <c r="S624" s="56">
        <f>IF(OR(VLOOKUP(Q624,'Basic Moves'!B$2:C$43,2,FALSE)=H624,VLOOKUP(Q624,'Basic Moves'!B$2:C$43,2,FALSE)=I624),1,0)</f>
        <v>0</v>
      </c>
      <c r="T624" s="56">
        <f>VLOOKUP(Q624,'Basic Moves'!B$2:H$43,5,FALSE)</f>
        <v>540</v>
      </c>
      <c r="U624" s="56">
        <f>VLOOKUP(Q624,'Basic Moves'!B$2:H$43,7,FALSE)</f>
        <v>7</v>
      </c>
      <c r="V624" s="53" t="s">
        <v>520</v>
      </c>
      <c r="W624" s="40" t="s">
        <v>323</v>
      </c>
      <c r="X624" s="56">
        <f>VLOOKUP(W624,'Charged Moves'!B$2:I$96,3,FALSE)</f>
        <v>85</v>
      </c>
      <c r="Y624" s="56">
        <f>IF(OR(VLOOKUP(W624,'Charged Moves'!B$2:C$96,2,FALSE)=H624,VLOOKUP(W624,'Charged Moves'!B$2:C$96,2,FALSE)=I624),1,0)</f>
        <v>1</v>
      </c>
      <c r="Z624" s="56">
        <f>VLOOKUP(W624,'Charged Moves'!B$2:I$96,8,FALSE)*100</f>
        <v>5</v>
      </c>
      <c r="AA624" s="56">
        <f>VLOOKUP(W624,'Charged Moves'!B$2:I$96,6,FALSE)</f>
        <v>4100</v>
      </c>
      <c r="AB624" s="56">
        <f>VLOOKUP(W624,'Charged Moves'!B$2:J$96,9,FALSE)</f>
        <v>100</v>
      </c>
      <c r="AC624" s="56" t="s">
        <v>1017</v>
      </c>
      <c r="AD624" s="56" t="s">
        <v>612</v>
      </c>
      <c r="AE624" s="56" t="s">
        <v>495</v>
      </c>
      <c r="AF624" t="s">
        <v>614</v>
      </c>
      <c r="AG624" t="s">
        <v>1018</v>
      </c>
    </row>
    <row r="625" spans="1:33" ht="14.25" customHeight="1" x14ac:dyDescent="0.15">
      <c r="A625" s="30">
        <v>507</v>
      </c>
      <c r="B625" s="30">
        <v>7</v>
      </c>
      <c r="C625" s="32">
        <v>0.6269315673289183</v>
      </c>
      <c r="D625" s="30">
        <v>4</v>
      </c>
      <c r="E625" s="34">
        <v>0.7466666666666667</v>
      </c>
      <c r="F625" s="41">
        <f>VLOOKUP(G625,'Species Data'!A$2:E$152,2,FALSE)</f>
        <v>86</v>
      </c>
      <c r="G625" s="41" t="s">
        <v>147</v>
      </c>
      <c r="H625" s="91" t="s">
        <v>210</v>
      </c>
      <c r="I625" s="657"/>
      <c r="J625" s="41">
        <f>VLOOKUP(G625,'Species Data'!A$2:E$152,3,FALSE)</f>
        <v>130</v>
      </c>
      <c r="K625" s="46">
        <f>VLOOKUP(G625,'Species Data'!A$2:E$152,4,FALSE)</f>
        <v>104</v>
      </c>
      <c r="L625" s="46">
        <f>VLOOKUP(G625,'Species Data'!A$2:E$152,5,FALSE)</f>
        <v>138</v>
      </c>
      <c r="M625" s="49">
        <f t="shared" si="0"/>
        <v>17940</v>
      </c>
      <c r="N625" s="51">
        <f t="shared" si="1"/>
        <v>0</v>
      </c>
      <c r="O625" s="51">
        <f t="shared" si="2"/>
        <v>0</v>
      </c>
      <c r="P625" s="40">
        <f t="shared" si="3"/>
        <v>914222400</v>
      </c>
      <c r="Q625" s="40" t="s">
        <v>222</v>
      </c>
      <c r="R625" s="56">
        <f>VLOOKUP(Q625,'Basic Moves'!B$2:H$43,3,FALSE)</f>
        <v>15</v>
      </c>
      <c r="S625" s="56">
        <f>IF(OR(VLOOKUP(Q625,'Basic Moves'!B$2:C$43,2,FALSE)=H625,VLOOKUP(Q625,'Basic Moves'!B$2:C$43,2,FALSE)=I625),1,0)</f>
        <v>0</v>
      </c>
      <c r="T625" s="56">
        <f>VLOOKUP(Q625,'Basic Moves'!B$2:H$43,5,FALSE)</f>
        <v>1400</v>
      </c>
      <c r="U625" s="56">
        <f>VLOOKUP(Q625,'Basic Moves'!B$2:H$43,7,FALSE)</f>
        <v>12</v>
      </c>
      <c r="V625" s="53" t="s">
        <v>1750</v>
      </c>
      <c r="W625" s="40" t="s">
        <v>337</v>
      </c>
      <c r="X625" s="56">
        <f>VLOOKUP(W625,'Charged Moves'!B$2:I$96,3,FALSE)</f>
        <v>25</v>
      </c>
      <c r="Y625" s="56">
        <f>IF(OR(VLOOKUP(W625,'Charged Moves'!B$2:C$96,2,FALSE)=H625,VLOOKUP(W625,'Charged Moves'!B$2:C$96,2,FALSE)=I625),1,0)</f>
        <v>0</v>
      </c>
      <c r="Z625" s="56">
        <f>VLOOKUP(W625,'Charged Moves'!B$2:I$96,8,FALSE)*100</f>
        <v>5</v>
      </c>
      <c r="AA625" s="56">
        <f>VLOOKUP(W625,'Charged Moves'!B$2:I$96,6,FALSE)</f>
        <v>3800</v>
      </c>
      <c r="AB625" s="56">
        <f>VLOOKUP(W625,'Charged Moves'!B$2:J$96,9,FALSE)</f>
        <v>20</v>
      </c>
      <c r="AC625" s="56" t="s">
        <v>1032</v>
      </c>
      <c r="AD625" s="56" t="s">
        <v>842</v>
      </c>
      <c r="AE625" s="56" t="s">
        <v>641</v>
      </c>
      <c r="AF625" t="s">
        <v>844</v>
      </c>
      <c r="AG625" t="s">
        <v>1856</v>
      </c>
    </row>
    <row r="626" spans="1:33" ht="14.25" customHeight="1" x14ac:dyDescent="0.15">
      <c r="A626" s="30">
        <v>661</v>
      </c>
      <c r="B626" s="30">
        <v>6</v>
      </c>
      <c r="C626" s="32">
        <v>0.71902040816326529</v>
      </c>
      <c r="D626" s="30">
        <v>6</v>
      </c>
      <c r="E626" s="34">
        <v>0.86752293577981654</v>
      </c>
      <c r="F626" s="41">
        <f>VLOOKUP(G626,'Species Data'!A$2:E$152,2,FALSE)</f>
        <v>109</v>
      </c>
      <c r="G626" s="41" t="s">
        <v>181</v>
      </c>
      <c r="H626" s="362" t="s">
        <v>262</v>
      </c>
      <c r="I626" s="511"/>
      <c r="J626" s="41">
        <f>VLOOKUP(G626,'Species Data'!A$2:E$152,3,FALSE)</f>
        <v>80</v>
      </c>
      <c r="K626" s="46">
        <f>VLOOKUP(G626,'Species Data'!A$2:E$152,4,FALSE)</f>
        <v>136</v>
      </c>
      <c r="L626" s="46">
        <f>VLOOKUP(G626,'Species Data'!A$2:E$152,5,FALSE)</f>
        <v>142</v>
      </c>
      <c r="M626" s="49">
        <f t="shared" si="0"/>
        <v>11360</v>
      </c>
      <c r="N626" s="51">
        <f t="shared" si="1"/>
        <v>0</v>
      </c>
      <c r="O626" s="51">
        <f t="shared" si="2"/>
        <v>0</v>
      </c>
      <c r="P626" s="40">
        <f t="shared" si="3"/>
        <v>913071360</v>
      </c>
      <c r="Q626" s="40" t="s">
        <v>259</v>
      </c>
      <c r="R626" s="56">
        <f>VLOOKUP(Q626,'Basic Moves'!B$2:H$43,3,FALSE)</f>
        <v>12</v>
      </c>
      <c r="S626" s="56">
        <f>IF(OR(VLOOKUP(Q626,'Basic Moves'!B$2:C$43,2,FALSE)=H626,VLOOKUP(Q626,'Basic Moves'!B$2:C$43,2,FALSE)=I626),1,0)</f>
        <v>0</v>
      </c>
      <c r="T626" s="56">
        <f>VLOOKUP(Q626,'Basic Moves'!B$2:H$43,5,FALSE)</f>
        <v>1100</v>
      </c>
      <c r="U626" s="56">
        <f>VLOOKUP(Q626,'Basic Moves'!B$2:H$43,7,FALSE)</f>
        <v>10</v>
      </c>
      <c r="V626" s="53" t="s">
        <v>855</v>
      </c>
      <c r="W626" s="40" t="s">
        <v>281</v>
      </c>
      <c r="X626" s="56">
        <f>VLOOKUP(W626,'Charged Moves'!B$2:I$96,3,FALSE)</f>
        <v>45</v>
      </c>
      <c r="Y626" s="56">
        <f>IF(OR(VLOOKUP(W626,'Charged Moves'!B$2:C$96,2,FALSE)=H626,VLOOKUP(W626,'Charged Moves'!B$2:C$96,2,FALSE)=I626),1,0)</f>
        <v>0</v>
      </c>
      <c r="Z626" s="56">
        <f>VLOOKUP(W626,'Charged Moves'!B$2:I$96,8,FALSE)*100</f>
        <v>5</v>
      </c>
      <c r="AA626" s="56">
        <f>VLOOKUP(W626,'Charged Moves'!B$2:I$96,6,FALSE)</f>
        <v>3500</v>
      </c>
      <c r="AB626" s="56">
        <f>VLOOKUP(W626,'Charged Moves'!B$2:J$96,9,FALSE)</f>
        <v>33</v>
      </c>
      <c r="AC626" s="56" t="s">
        <v>923</v>
      </c>
      <c r="AD626" s="56" t="s">
        <v>961</v>
      </c>
      <c r="AE626" s="56" t="s">
        <v>962</v>
      </c>
      <c r="AF626" t="s">
        <v>963</v>
      </c>
      <c r="AG626" t="s">
        <v>964</v>
      </c>
    </row>
    <row r="627" spans="1:33" ht="14.25" customHeight="1" x14ac:dyDescent="0.15">
      <c r="A627" s="30">
        <v>315</v>
      </c>
      <c r="B627" s="30">
        <v>4</v>
      </c>
      <c r="C627" s="32">
        <v>0.81086956521739129</v>
      </c>
      <c r="D627" s="30">
        <v>1</v>
      </c>
      <c r="E627" s="34">
        <v>1</v>
      </c>
      <c r="F627" s="41">
        <f>VLOOKUP(G627,'Species Data'!A$2:E$152,2,FALSE)</f>
        <v>54</v>
      </c>
      <c r="G627" s="41" t="s">
        <v>109</v>
      </c>
      <c r="H627" s="91" t="s">
        <v>210</v>
      </c>
      <c r="I627" s="657"/>
      <c r="J627" s="41">
        <f>VLOOKUP(G627,'Species Data'!A$2:E$152,3,FALSE)</f>
        <v>100</v>
      </c>
      <c r="K627" s="46">
        <f>VLOOKUP(G627,'Species Data'!A$2:E$152,4,FALSE)</f>
        <v>132</v>
      </c>
      <c r="L627" s="46">
        <f>VLOOKUP(G627,'Species Data'!A$2:E$152,5,FALSE)</f>
        <v>112</v>
      </c>
      <c r="M627" s="49">
        <f t="shared" si="0"/>
        <v>11200</v>
      </c>
      <c r="N627" s="51">
        <f t="shared" si="1"/>
        <v>0</v>
      </c>
      <c r="O627" s="51">
        <f t="shared" si="2"/>
        <v>0</v>
      </c>
      <c r="P627" s="40">
        <f t="shared" si="3"/>
        <v>912542400</v>
      </c>
      <c r="Q627" s="40" t="s">
        <v>94</v>
      </c>
      <c r="R627" s="56">
        <f>VLOOKUP(Q627,'Basic Moves'!B$2:H$43,3,FALSE)</f>
        <v>12</v>
      </c>
      <c r="S627" s="56">
        <f>IF(OR(VLOOKUP(Q627,'Basic Moves'!B$2:C$43,2,FALSE)=H627,VLOOKUP(Q627,'Basic Moves'!B$2:C$43,2,FALSE)=I627),1,0)</f>
        <v>0</v>
      </c>
      <c r="T627" s="56">
        <f>VLOOKUP(Q627,'Basic Moves'!B$2:H$43,5,FALSE)</f>
        <v>1050</v>
      </c>
      <c r="U627" s="56">
        <f>VLOOKUP(Q627,'Basic Moves'!B$2:H$43,7,FALSE)</f>
        <v>9</v>
      </c>
      <c r="V627" s="53" t="s">
        <v>404</v>
      </c>
      <c r="W627" s="40" t="s">
        <v>305</v>
      </c>
      <c r="X627" s="56">
        <f>VLOOKUP(W627,'Charged Moves'!B$2:I$96,3,FALSE)</f>
        <v>45</v>
      </c>
      <c r="Y627" s="56">
        <f>IF(OR(VLOOKUP(W627,'Charged Moves'!B$2:C$96,2,FALSE)=H627,VLOOKUP(W627,'Charged Moves'!B$2:C$96,2,FALSE)=I627),1,0)</f>
        <v>1</v>
      </c>
      <c r="Z627" s="56">
        <f>VLOOKUP(W627,'Charged Moves'!B$2:I$96,8,FALSE)*100</f>
        <v>5</v>
      </c>
      <c r="AA627" s="56">
        <f>VLOOKUP(W627,'Charged Moves'!B$2:I$96,6,FALSE)</f>
        <v>2350</v>
      </c>
      <c r="AB627" s="56">
        <f>VLOOKUP(W627,'Charged Moves'!B$2:J$96,9,FALSE)</f>
        <v>50</v>
      </c>
      <c r="AC627" s="56" t="s">
        <v>1857</v>
      </c>
      <c r="AD627" s="56" t="s">
        <v>1751</v>
      </c>
      <c r="AE627" s="56" t="s">
        <v>952</v>
      </c>
      <c r="AF627" t="s">
        <v>1858</v>
      </c>
      <c r="AG627" t="s">
        <v>1859</v>
      </c>
    </row>
    <row r="628" spans="1:33" ht="14.25" customHeight="1" x14ac:dyDescent="0.15">
      <c r="A628" s="30">
        <v>511</v>
      </c>
      <c r="B628" s="144">
        <v>1</v>
      </c>
      <c r="C628" s="581">
        <v>1</v>
      </c>
      <c r="D628" s="144">
        <v>5</v>
      </c>
      <c r="E628" s="583">
        <v>0.74285714285714288</v>
      </c>
      <c r="F628" s="585">
        <f>VLOOKUP(G628,'Species Data'!A$2:E$152,2,FALSE)</f>
        <v>86</v>
      </c>
      <c r="G628" s="585" t="s">
        <v>147</v>
      </c>
      <c r="H628" s="590" t="s">
        <v>210</v>
      </c>
      <c r="I628" s="808"/>
      <c r="J628" s="585">
        <f>VLOOKUP(G628,'Species Data'!A$2:E$152,3,FALSE)</f>
        <v>130</v>
      </c>
      <c r="K628" s="592">
        <f>VLOOKUP(G628,'Species Data'!A$2:E$152,4,FALSE)</f>
        <v>104</v>
      </c>
      <c r="L628" s="592">
        <f>VLOOKUP(G628,'Species Data'!A$2:E$152,5,FALSE)</f>
        <v>138</v>
      </c>
      <c r="M628" s="149">
        <f t="shared" si="0"/>
        <v>17940</v>
      </c>
      <c r="N628" s="594">
        <f t="shared" si="1"/>
        <v>0</v>
      </c>
      <c r="O628" s="594">
        <f t="shared" si="2"/>
        <v>0</v>
      </c>
      <c r="P628" s="122">
        <f t="shared" si="3"/>
        <v>909558000</v>
      </c>
      <c r="Q628" s="122" t="s">
        <v>142</v>
      </c>
      <c r="R628" s="602">
        <f>VLOOKUP(Q628,'Basic Moves'!B$2:H$43,3,FALSE)</f>
        <v>6</v>
      </c>
      <c r="S628" s="602">
        <f>IF(OR(VLOOKUP(Q628,'Basic Moves'!B$2:C$43,2,FALSE)=H628,VLOOKUP(Q628,'Basic Moves'!B$2:C$43,2,FALSE)=I628),1,0)</f>
        <v>1</v>
      </c>
      <c r="T628" s="602">
        <f>VLOOKUP(Q628,'Basic Moves'!B$2:H$43,5,FALSE)</f>
        <v>500</v>
      </c>
      <c r="U628" s="602">
        <f>VLOOKUP(Q628,'Basic Moves'!B$2:H$43,7,FALSE)</f>
        <v>7</v>
      </c>
      <c r="V628" s="152" t="s">
        <v>367</v>
      </c>
      <c r="W628" s="122" t="s">
        <v>305</v>
      </c>
      <c r="X628" s="602">
        <f>VLOOKUP(W628,'Charged Moves'!B$2:I$96,3,FALSE)</f>
        <v>45</v>
      </c>
      <c r="Y628" s="602">
        <f>IF(OR(VLOOKUP(W628,'Charged Moves'!B$2:C$96,2,FALSE)=H628,VLOOKUP(W628,'Charged Moves'!B$2:C$96,2,FALSE)=I628),1,0)</f>
        <v>1</v>
      </c>
      <c r="Z628" s="602">
        <f>VLOOKUP(W628,'Charged Moves'!B$2:I$96,8,FALSE)*100</f>
        <v>5</v>
      </c>
      <c r="AA628" s="602">
        <f>VLOOKUP(W628,'Charged Moves'!B$2:I$96,6,FALSE)</f>
        <v>2350</v>
      </c>
      <c r="AB628" s="602">
        <f>VLOOKUP(W628,'Charged Moves'!B$2:J$96,9,FALSE)</f>
        <v>50</v>
      </c>
      <c r="AC628" s="602" t="s">
        <v>670</v>
      </c>
      <c r="AD628" s="602" t="s">
        <v>671</v>
      </c>
      <c r="AE628" s="602" t="s">
        <v>672</v>
      </c>
      <c r="AF628" s="112" t="s">
        <v>673</v>
      </c>
      <c r="AG628" s="112" t="s">
        <v>674</v>
      </c>
    </row>
    <row r="629" spans="1:33" ht="14.25" customHeight="1" x14ac:dyDescent="0.15">
      <c r="A629" s="30">
        <v>340</v>
      </c>
      <c r="B629" s="30">
        <v>1</v>
      </c>
      <c r="C629" s="32">
        <v>1</v>
      </c>
      <c r="D629" s="30">
        <v>5</v>
      </c>
      <c r="E629" s="34">
        <v>0.70311926605504582</v>
      </c>
      <c r="F629" s="41">
        <f>VLOOKUP(G629,'Species Data'!A$2:E$152,2,FALSE)</f>
        <v>58</v>
      </c>
      <c r="G629" s="41" t="s">
        <v>113</v>
      </c>
      <c r="H629" s="263" t="s">
        <v>249</v>
      </c>
      <c r="I629" s="452"/>
      <c r="J629" s="41">
        <f>VLOOKUP(G629,'Species Data'!A$2:E$152,3,FALSE)</f>
        <v>110</v>
      </c>
      <c r="K629" s="46">
        <f>VLOOKUP(G629,'Species Data'!A$2:E$152,4,FALSE)</f>
        <v>156</v>
      </c>
      <c r="L629" s="46">
        <f>VLOOKUP(G629,'Species Data'!A$2:E$152,5,FALSE)</f>
        <v>110</v>
      </c>
      <c r="M629" s="49">
        <f t="shared" si="0"/>
        <v>12100</v>
      </c>
      <c r="N629" s="51">
        <f t="shared" si="1"/>
        <v>0</v>
      </c>
      <c r="O629" s="51">
        <f t="shared" si="2"/>
        <v>0</v>
      </c>
      <c r="P629" s="40">
        <f t="shared" si="3"/>
        <v>904160400</v>
      </c>
      <c r="Q629" s="40" t="s">
        <v>102</v>
      </c>
      <c r="R629" s="56">
        <f>VLOOKUP(Q629,'Basic Moves'!B$2:H$43,3,FALSE)</f>
        <v>6</v>
      </c>
      <c r="S629" s="56">
        <f>IF(OR(VLOOKUP(Q629,'Basic Moves'!B$2:C$43,2,FALSE)=H629,VLOOKUP(Q629,'Basic Moves'!B$2:C$43,2,FALSE)=I629),1,0)</f>
        <v>0</v>
      </c>
      <c r="T629" s="56">
        <f>VLOOKUP(Q629,'Basic Moves'!B$2:H$43,5,FALSE)</f>
        <v>500</v>
      </c>
      <c r="U629" s="56">
        <f>VLOOKUP(Q629,'Basic Moves'!B$2:H$43,7,FALSE)</f>
        <v>7</v>
      </c>
      <c r="V629" s="53" t="s">
        <v>784</v>
      </c>
      <c r="W629" s="40" t="s">
        <v>114</v>
      </c>
      <c r="X629" s="56">
        <f>VLOOKUP(W629,'Charged Moves'!B$2:I$96,3,FALSE)</f>
        <v>55</v>
      </c>
      <c r="Y629" s="56">
        <f>IF(OR(VLOOKUP(W629,'Charged Moves'!B$2:C$96,2,FALSE)=H629,VLOOKUP(W629,'Charged Moves'!B$2:C$96,2,FALSE)=I629),1,0)</f>
        <v>1</v>
      </c>
      <c r="Z629" s="56">
        <f>VLOOKUP(W629,'Charged Moves'!B$2:I$96,8,FALSE)*100</f>
        <v>5</v>
      </c>
      <c r="AA629" s="56">
        <f>VLOOKUP(W629,'Charged Moves'!B$2:I$96,6,FALSE)</f>
        <v>2900</v>
      </c>
      <c r="AB629" s="56">
        <f>VLOOKUP(W629,'Charged Moves'!B$2:J$96,9,FALSE)</f>
        <v>50</v>
      </c>
      <c r="AC629" s="56" t="s">
        <v>785</v>
      </c>
      <c r="AD629" s="56" t="s">
        <v>786</v>
      </c>
      <c r="AE629" s="56" t="s">
        <v>787</v>
      </c>
      <c r="AF629" t="s">
        <v>788</v>
      </c>
      <c r="AG629" t="s">
        <v>789</v>
      </c>
    </row>
    <row r="630" spans="1:33" ht="14.25" customHeight="1" x14ac:dyDescent="0.15">
      <c r="A630" s="30">
        <v>578</v>
      </c>
      <c r="B630" s="30">
        <v>3</v>
      </c>
      <c r="C630" s="32">
        <v>0.88288564850345352</v>
      </c>
      <c r="D630" s="30">
        <v>5</v>
      </c>
      <c r="E630" s="34">
        <v>0.62666666666666671</v>
      </c>
      <c r="F630" s="41">
        <f>VLOOKUP(G630,'Species Data'!A$2:E$152,2,FALSE)</f>
        <v>96</v>
      </c>
      <c r="G630" s="41" t="s">
        <v>166</v>
      </c>
      <c r="H630" s="42" t="s">
        <v>56</v>
      </c>
      <c r="I630" s="43"/>
      <c r="J630" s="41">
        <f>VLOOKUP(G630,'Species Data'!A$2:E$152,3,FALSE)</f>
        <v>120</v>
      </c>
      <c r="K630" s="46">
        <f>VLOOKUP(G630,'Species Data'!A$2:E$152,4,FALSE)</f>
        <v>104</v>
      </c>
      <c r="L630" s="46">
        <f>VLOOKUP(G630,'Species Data'!A$2:E$152,5,FALSE)</f>
        <v>140</v>
      </c>
      <c r="M630" s="49">
        <f t="shared" si="0"/>
        <v>16800</v>
      </c>
      <c r="N630" s="51">
        <f t="shared" si="1"/>
        <v>0</v>
      </c>
      <c r="O630" s="51">
        <f t="shared" si="2"/>
        <v>0</v>
      </c>
      <c r="P630" s="40">
        <f t="shared" si="3"/>
        <v>903302400</v>
      </c>
      <c r="Q630" s="40" t="s">
        <v>156</v>
      </c>
      <c r="R630" s="56">
        <f>VLOOKUP(Q630,'Basic Moves'!B$2:H$43,3,FALSE)</f>
        <v>7</v>
      </c>
      <c r="S630" s="56">
        <f>IF(OR(VLOOKUP(Q630,'Basic Moves'!B$2:C$43,2,FALSE)=H630,VLOOKUP(Q630,'Basic Moves'!B$2:C$43,2,FALSE)=I630),1,0)</f>
        <v>0</v>
      </c>
      <c r="T630" s="56">
        <f>VLOOKUP(Q630,'Basic Moves'!B$2:H$43,5,FALSE)</f>
        <v>540</v>
      </c>
      <c r="U630" s="56">
        <f>VLOOKUP(Q630,'Basic Moves'!B$2:H$43,7,FALSE)</f>
        <v>7</v>
      </c>
      <c r="V630" s="53" t="s">
        <v>520</v>
      </c>
      <c r="W630" s="40" t="s">
        <v>306</v>
      </c>
      <c r="X630" s="56">
        <f>VLOOKUP(W630,'Charged Moves'!B$2:I$96,3,FALSE)</f>
        <v>40</v>
      </c>
      <c r="Y630" s="56">
        <f>IF(OR(VLOOKUP(W630,'Charged Moves'!B$2:C$96,2,FALSE)=H630,VLOOKUP(W630,'Charged Moves'!B$2:C$96,2,FALSE)=I630),1,0)</f>
        <v>1</v>
      </c>
      <c r="Z630" s="56">
        <f>VLOOKUP(W630,'Charged Moves'!B$2:I$96,8,FALSE)*100</f>
        <v>5</v>
      </c>
      <c r="AA630" s="56">
        <f>VLOOKUP(W630,'Charged Moves'!B$2:I$96,6,FALSE)</f>
        <v>2700</v>
      </c>
      <c r="AB630" s="56">
        <f>VLOOKUP(W630,'Charged Moves'!B$2:J$96,9,FALSE)</f>
        <v>33</v>
      </c>
      <c r="AC630" s="56" t="s">
        <v>1139</v>
      </c>
      <c r="AD630" s="56" t="s">
        <v>1574</v>
      </c>
      <c r="AE630" s="56" t="s">
        <v>572</v>
      </c>
      <c r="AF630" t="s">
        <v>1575</v>
      </c>
      <c r="AG630" t="s">
        <v>1576</v>
      </c>
    </row>
    <row r="631" spans="1:33" ht="14.25" customHeight="1" x14ac:dyDescent="0.15">
      <c r="A631" s="30">
        <v>562</v>
      </c>
      <c r="B631" s="30">
        <v>2</v>
      </c>
      <c r="C631" s="32">
        <v>0.96041055718475077</v>
      </c>
      <c r="D631" s="30">
        <v>4</v>
      </c>
      <c r="E631" s="34">
        <v>0.71043165467625902</v>
      </c>
      <c r="F631" s="41">
        <f>VLOOKUP(G631,'Species Data'!A$2:E$152,2,FALSE)</f>
        <v>93</v>
      </c>
      <c r="G631" s="41" t="s">
        <v>162</v>
      </c>
      <c r="H631" s="793" t="s">
        <v>252</v>
      </c>
      <c r="I631" s="362" t="s">
        <v>262</v>
      </c>
      <c r="J631" s="41">
        <f>VLOOKUP(G631,'Species Data'!A$2:E$152,3,FALSE)</f>
        <v>90</v>
      </c>
      <c r="K631" s="46">
        <f>VLOOKUP(G631,'Species Data'!A$2:E$152,4,FALSE)</f>
        <v>172</v>
      </c>
      <c r="L631" s="46">
        <f>VLOOKUP(G631,'Species Data'!A$2:E$152,5,FALSE)</f>
        <v>118</v>
      </c>
      <c r="M631" s="49">
        <f t="shared" si="0"/>
        <v>10620</v>
      </c>
      <c r="N631" s="51">
        <f t="shared" si="1"/>
        <v>0</v>
      </c>
      <c r="O631" s="51">
        <f t="shared" si="2"/>
        <v>0</v>
      </c>
      <c r="P631" s="40">
        <f t="shared" si="3"/>
        <v>901903500</v>
      </c>
      <c r="Q631" s="40" t="s">
        <v>251</v>
      </c>
      <c r="R631" s="56">
        <f>VLOOKUP(Q631,'Basic Moves'!B$2:H$43,3,FALSE)</f>
        <v>5</v>
      </c>
      <c r="S631" s="56">
        <f>IF(OR(VLOOKUP(Q631,'Basic Moves'!B$2:C$43,2,FALSE)=H631,VLOOKUP(Q631,'Basic Moves'!B$2:C$43,2,FALSE)=I631),1,0)</f>
        <v>1</v>
      </c>
      <c r="T631" s="56">
        <f>VLOOKUP(Q631,'Basic Moves'!B$2:H$43,5,FALSE)</f>
        <v>500</v>
      </c>
      <c r="U631" s="56">
        <f>VLOOKUP(Q631,'Basic Moves'!B$2:H$43,7,FALSE)</f>
        <v>6</v>
      </c>
      <c r="V631" s="53" t="s">
        <v>1860</v>
      </c>
      <c r="W631" s="40" t="s">
        <v>208</v>
      </c>
      <c r="X631" s="56">
        <f>VLOOKUP(W631,'Charged Moves'!B$2:I$96,3,FALSE)</f>
        <v>55</v>
      </c>
      <c r="Y631" s="56">
        <f>IF(OR(VLOOKUP(W631,'Charged Moves'!B$2:C$96,2,FALSE)=H631,VLOOKUP(W631,'Charged Moves'!B$2:C$96,2,FALSE)=I631),1,0)</f>
        <v>1</v>
      </c>
      <c r="Z631" s="56">
        <f>VLOOKUP(W631,'Charged Moves'!B$2:I$96,8,FALSE)*100</f>
        <v>5</v>
      </c>
      <c r="AA631" s="56">
        <f>VLOOKUP(W631,'Charged Moves'!B$2:I$96,6,FALSE)</f>
        <v>2600</v>
      </c>
      <c r="AB631" s="56">
        <f>VLOOKUP(W631,'Charged Moves'!B$2:J$96,9,FALSE)</f>
        <v>50</v>
      </c>
      <c r="AC631" s="56" t="s">
        <v>1861</v>
      </c>
      <c r="AD631" s="56" t="s">
        <v>1862</v>
      </c>
      <c r="AE631" s="56" t="s">
        <v>1863</v>
      </c>
      <c r="AF631" t="s">
        <v>1864</v>
      </c>
      <c r="AG631" t="s">
        <v>667</v>
      </c>
    </row>
    <row r="632" spans="1:33" ht="14.25" customHeight="1" x14ac:dyDescent="0.15">
      <c r="A632" s="30">
        <v>579</v>
      </c>
      <c r="B632" s="30">
        <v>1</v>
      </c>
      <c r="C632" s="32">
        <v>1</v>
      </c>
      <c r="D632" s="30">
        <v>6</v>
      </c>
      <c r="E632" s="34">
        <v>0.62181818181818183</v>
      </c>
      <c r="F632" s="41">
        <f>VLOOKUP(G632,'Species Data'!A$2:E$152,2,FALSE)</f>
        <v>96</v>
      </c>
      <c r="G632" s="41" t="s">
        <v>166</v>
      </c>
      <c r="H632" s="42" t="s">
        <v>56</v>
      </c>
      <c r="I632" s="43"/>
      <c r="J632" s="41">
        <f>VLOOKUP(G632,'Species Data'!A$2:E$152,3,FALSE)</f>
        <v>120</v>
      </c>
      <c r="K632" s="46">
        <f>VLOOKUP(G632,'Species Data'!A$2:E$152,4,FALSE)</f>
        <v>104</v>
      </c>
      <c r="L632" s="46">
        <f>VLOOKUP(G632,'Species Data'!A$2:E$152,5,FALSE)</f>
        <v>140</v>
      </c>
      <c r="M632" s="49">
        <f t="shared" si="0"/>
        <v>16800</v>
      </c>
      <c r="N632" s="51">
        <f t="shared" si="1"/>
        <v>0</v>
      </c>
      <c r="O632" s="51">
        <f t="shared" si="2"/>
        <v>0</v>
      </c>
      <c r="P632" s="40">
        <f t="shared" si="3"/>
        <v>896313600</v>
      </c>
      <c r="Q632" s="40" t="s">
        <v>156</v>
      </c>
      <c r="R632" s="56">
        <f>VLOOKUP(Q632,'Basic Moves'!B$2:H$43,3,FALSE)</f>
        <v>7</v>
      </c>
      <c r="S632" s="56">
        <f>IF(OR(VLOOKUP(Q632,'Basic Moves'!B$2:C$43,2,FALSE)=H632,VLOOKUP(Q632,'Basic Moves'!B$2:C$43,2,FALSE)=I632),1,0)</f>
        <v>0</v>
      </c>
      <c r="T632" s="56">
        <f>VLOOKUP(Q632,'Basic Moves'!B$2:H$43,5,FALSE)</f>
        <v>540</v>
      </c>
      <c r="U632" s="56">
        <f>VLOOKUP(Q632,'Basic Moves'!B$2:H$43,7,FALSE)</f>
        <v>7</v>
      </c>
      <c r="V632" s="53" t="s">
        <v>520</v>
      </c>
      <c r="W632" s="40" t="s">
        <v>56</v>
      </c>
      <c r="X632" s="56">
        <f>VLOOKUP(W632,'Charged Moves'!B$2:I$96,3,FALSE)</f>
        <v>55</v>
      </c>
      <c r="Y632" s="56">
        <f>IF(OR(VLOOKUP(W632,'Charged Moves'!B$2:C$96,2,FALSE)=H632,VLOOKUP(W632,'Charged Moves'!B$2:C$96,2,FALSE)=I632),1,0)</f>
        <v>1</v>
      </c>
      <c r="Z632" s="56">
        <f>VLOOKUP(W632,'Charged Moves'!B$2:I$96,8,FALSE)*100</f>
        <v>5</v>
      </c>
      <c r="AA632" s="56">
        <f>VLOOKUP(W632,'Charged Moves'!B$2:I$96,6,FALSE)</f>
        <v>2800</v>
      </c>
      <c r="AB632" s="56">
        <f>VLOOKUP(W632,'Charged Moves'!B$2:J$96,9,FALSE)</f>
        <v>50</v>
      </c>
      <c r="AC632" s="56" t="s">
        <v>521</v>
      </c>
      <c r="AD632" s="56" t="s">
        <v>522</v>
      </c>
      <c r="AE632" s="56" t="s">
        <v>523</v>
      </c>
      <c r="AF632" t="s">
        <v>524</v>
      </c>
      <c r="AG632" t="s">
        <v>525</v>
      </c>
    </row>
    <row r="633" spans="1:33" ht="14.25" customHeight="1" x14ac:dyDescent="0.15">
      <c r="A633" s="30">
        <v>560</v>
      </c>
      <c r="B633" s="30">
        <v>5</v>
      </c>
      <c r="C633" s="32">
        <v>0.83211143695014667</v>
      </c>
      <c r="D633" s="30">
        <v>5</v>
      </c>
      <c r="E633" s="34">
        <v>0.69244604316546765</v>
      </c>
      <c r="F633" s="41">
        <f>VLOOKUP(G633,'Species Data'!A$2:E$152,2,FALSE)</f>
        <v>93</v>
      </c>
      <c r="G633" s="41" t="s">
        <v>162</v>
      </c>
      <c r="H633" s="793" t="s">
        <v>252</v>
      </c>
      <c r="I633" s="362" t="s">
        <v>262</v>
      </c>
      <c r="J633" s="41">
        <f>VLOOKUP(G633,'Species Data'!A$2:E$152,3,FALSE)</f>
        <v>90</v>
      </c>
      <c r="K633" s="46">
        <f>VLOOKUP(G633,'Species Data'!A$2:E$152,4,FALSE)</f>
        <v>172</v>
      </c>
      <c r="L633" s="46">
        <f>VLOOKUP(G633,'Species Data'!A$2:E$152,5,FALSE)</f>
        <v>118</v>
      </c>
      <c r="M633" s="49">
        <f t="shared" si="0"/>
        <v>10620</v>
      </c>
      <c r="N633" s="51">
        <f t="shared" si="1"/>
        <v>0</v>
      </c>
      <c r="O633" s="51">
        <f t="shared" si="2"/>
        <v>0</v>
      </c>
      <c r="P633" s="40">
        <f t="shared" si="3"/>
        <v>879070500</v>
      </c>
      <c r="Q633" s="40" t="s">
        <v>251</v>
      </c>
      <c r="R633" s="56">
        <f>VLOOKUP(Q633,'Basic Moves'!B$2:H$43,3,FALSE)</f>
        <v>5</v>
      </c>
      <c r="S633" s="56">
        <f>IF(OR(VLOOKUP(Q633,'Basic Moves'!B$2:C$43,2,FALSE)=H633,VLOOKUP(Q633,'Basic Moves'!B$2:C$43,2,FALSE)=I633),1,0)</f>
        <v>1</v>
      </c>
      <c r="T633" s="56">
        <f>VLOOKUP(Q633,'Basic Moves'!B$2:H$43,5,FALSE)</f>
        <v>500</v>
      </c>
      <c r="U633" s="56">
        <f>VLOOKUP(Q633,'Basic Moves'!B$2:H$43,7,FALSE)</f>
        <v>6</v>
      </c>
      <c r="V633" s="53" t="s">
        <v>1860</v>
      </c>
      <c r="W633" s="40" t="s">
        <v>64</v>
      </c>
      <c r="X633" s="56">
        <f>VLOOKUP(W633,'Charged Moves'!B$2:I$96,3,FALSE)</f>
        <v>45</v>
      </c>
      <c r="Y633" s="56">
        <f>IF(OR(VLOOKUP(W633,'Charged Moves'!B$2:C$96,2,FALSE)=H633,VLOOKUP(W633,'Charged Moves'!B$2:C$96,2,FALSE)=I633),1,0)</f>
        <v>1</v>
      </c>
      <c r="Z633" s="56">
        <f>VLOOKUP(W633,'Charged Moves'!B$2:I$96,8,FALSE)*100</f>
        <v>5</v>
      </c>
      <c r="AA633" s="56">
        <f>VLOOKUP(W633,'Charged Moves'!B$2:I$96,6,FALSE)</f>
        <v>3080</v>
      </c>
      <c r="AB633" s="56">
        <f>VLOOKUP(W633,'Charged Moves'!B$2:J$96,9,FALSE)</f>
        <v>33</v>
      </c>
      <c r="AC633" s="56" t="s">
        <v>1865</v>
      </c>
      <c r="AD633" s="56" t="s">
        <v>1866</v>
      </c>
      <c r="AE633" s="56" t="s">
        <v>721</v>
      </c>
      <c r="AF633" t="s">
        <v>1867</v>
      </c>
      <c r="AG633" t="s">
        <v>1437</v>
      </c>
    </row>
    <row r="634" spans="1:33" ht="14.25" customHeight="1" x14ac:dyDescent="0.15">
      <c r="A634" s="30">
        <v>42</v>
      </c>
      <c r="B634" s="30">
        <v>5</v>
      </c>
      <c r="C634" s="32">
        <v>0.71380952380952378</v>
      </c>
      <c r="D634" s="30">
        <v>4</v>
      </c>
      <c r="E634" s="34">
        <v>0.62573248407643312</v>
      </c>
      <c r="F634" s="41">
        <f>VLOOKUP(G634,'Species Data'!A$2:E$152,2,FALSE)</f>
        <v>7</v>
      </c>
      <c r="G634" s="41" t="s">
        <v>42</v>
      </c>
      <c r="H634" s="91" t="s">
        <v>210</v>
      </c>
      <c r="I634" s="657"/>
      <c r="J634" s="41">
        <f>VLOOKUP(G634,'Species Data'!A$2:E$152,3,FALSE)</f>
        <v>88</v>
      </c>
      <c r="K634" s="46">
        <f>VLOOKUP(G634,'Species Data'!A$2:E$152,4,FALSE)</f>
        <v>112</v>
      </c>
      <c r="L634" s="46">
        <f>VLOOKUP(G634,'Species Data'!A$2:E$152,5,FALSE)</f>
        <v>142</v>
      </c>
      <c r="M634" s="49">
        <f t="shared" si="0"/>
        <v>12496</v>
      </c>
      <c r="N634" s="51">
        <f t="shared" si="1"/>
        <v>0</v>
      </c>
      <c r="O634" s="51">
        <f t="shared" si="2"/>
        <v>0</v>
      </c>
      <c r="P634" s="40">
        <f t="shared" si="3"/>
        <v>859324928</v>
      </c>
      <c r="Q634" s="40" t="s">
        <v>259</v>
      </c>
      <c r="R634" s="56">
        <f>VLOOKUP(Q634,'Basic Moves'!B$2:H$43,3,FALSE)</f>
        <v>12</v>
      </c>
      <c r="S634" s="56">
        <f>IF(OR(VLOOKUP(Q634,'Basic Moves'!B$2:C$43,2,FALSE)=H634,VLOOKUP(Q634,'Basic Moves'!B$2:C$43,2,FALSE)=I634),1,0)</f>
        <v>0</v>
      </c>
      <c r="T634" s="56">
        <f>VLOOKUP(Q634,'Basic Moves'!B$2:H$43,5,FALSE)</f>
        <v>1100</v>
      </c>
      <c r="U634" s="56">
        <f>VLOOKUP(Q634,'Basic Moves'!B$2:H$43,7,FALSE)</f>
        <v>10</v>
      </c>
      <c r="V634" s="53" t="s">
        <v>855</v>
      </c>
      <c r="W634" s="40" t="s">
        <v>334</v>
      </c>
      <c r="X634" s="56">
        <f>VLOOKUP(W634,'Charged Moves'!B$2:I$96,3,FALSE)</f>
        <v>35</v>
      </c>
      <c r="Y634" s="56">
        <f>IF(OR(VLOOKUP(W634,'Charged Moves'!B$2:C$96,2,FALSE)=H634,VLOOKUP(W634,'Charged Moves'!B$2:C$96,2,FALSE)=I634),1,0)</f>
        <v>1</v>
      </c>
      <c r="Z634" s="56">
        <f>VLOOKUP(W634,'Charged Moves'!B$2:I$96,8,FALSE)*100</f>
        <v>5</v>
      </c>
      <c r="AA634" s="56">
        <f>VLOOKUP(W634,'Charged Moves'!B$2:I$96,6,FALSE)</f>
        <v>3300</v>
      </c>
      <c r="AB634" s="56">
        <f>VLOOKUP(W634,'Charged Moves'!B$2:J$96,9,FALSE)</f>
        <v>25</v>
      </c>
      <c r="AC634" s="56" t="s">
        <v>1868</v>
      </c>
      <c r="AD634" s="56" t="s">
        <v>1869</v>
      </c>
      <c r="AE634" s="56" t="s">
        <v>1870</v>
      </c>
      <c r="AF634" t="s">
        <v>1871</v>
      </c>
      <c r="AG634" t="s">
        <v>1872</v>
      </c>
    </row>
    <row r="635" spans="1:33" ht="14.25" customHeight="1" x14ac:dyDescent="0.15">
      <c r="A635" s="30">
        <v>189</v>
      </c>
      <c r="B635" s="30">
        <v>5</v>
      </c>
      <c r="C635" s="32">
        <v>0.8</v>
      </c>
      <c r="D635" s="30">
        <v>5</v>
      </c>
      <c r="E635" s="34">
        <v>0.75825156110615521</v>
      </c>
      <c r="F635" s="41">
        <f>VLOOKUP(G635,'Species Data'!A$2:E$152,2,FALSE)</f>
        <v>35</v>
      </c>
      <c r="G635" s="41" t="s">
        <v>81</v>
      </c>
      <c r="H635" s="705" t="s">
        <v>320</v>
      </c>
      <c r="I635" s="707"/>
      <c r="J635" s="41">
        <f>VLOOKUP(G635,'Species Data'!A$2:E$152,3,FALSE)</f>
        <v>140</v>
      </c>
      <c r="K635" s="46">
        <f>VLOOKUP(G635,'Species Data'!A$2:E$152,4,FALSE)</f>
        <v>116</v>
      </c>
      <c r="L635" s="46">
        <f>VLOOKUP(G635,'Species Data'!A$2:E$152,5,FALSE)</f>
        <v>124</v>
      </c>
      <c r="M635" s="49">
        <f t="shared" si="0"/>
        <v>17360</v>
      </c>
      <c r="N635" s="51">
        <f t="shared" si="1"/>
        <v>0</v>
      </c>
      <c r="O635" s="51">
        <f t="shared" si="2"/>
        <v>0</v>
      </c>
      <c r="P635" s="40">
        <f t="shared" si="3"/>
        <v>855848000</v>
      </c>
      <c r="Q635" s="40" t="s">
        <v>156</v>
      </c>
      <c r="R635" s="56">
        <f>VLOOKUP(Q635,'Basic Moves'!B$2:H$43,3,FALSE)</f>
        <v>7</v>
      </c>
      <c r="S635" s="56">
        <f>IF(OR(VLOOKUP(Q635,'Basic Moves'!B$2:C$43,2,FALSE)=H635,VLOOKUP(Q635,'Basic Moves'!B$2:C$43,2,FALSE)=I635),1,0)</f>
        <v>0</v>
      </c>
      <c r="T635" s="56">
        <f>VLOOKUP(Q635,'Basic Moves'!B$2:H$43,5,FALSE)</f>
        <v>540</v>
      </c>
      <c r="U635" s="56">
        <f>VLOOKUP(Q635,'Basic Moves'!B$2:H$43,7,FALSE)</f>
        <v>7</v>
      </c>
      <c r="V635" s="53" t="s">
        <v>520</v>
      </c>
      <c r="W635" s="40" t="s">
        <v>319</v>
      </c>
      <c r="X635" s="56">
        <f>VLOOKUP(W635,'Charged Moves'!B$2:I$96,3,FALSE)</f>
        <v>25</v>
      </c>
      <c r="Y635" s="56">
        <f>IF(OR(VLOOKUP(W635,'Charged Moves'!B$2:C$96,2,FALSE)=H635,VLOOKUP(W635,'Charged Moves'!B$2:C$96,2,FALSE)=I635),1,0)</f>
        <v>1</v>
      </c>
      <c r="Z635" s="56">
        <f>VLOOKUP(W635,'Charged Moves'!B$2:I$96,8,FALSE)*100</f>
        <v>5</v>
      </c>
      <c r="AA635" s="56">
        <f>VLOOKUP(W635,'Charged Moves'!B$2:I$96,6,FALSE)</f>
        <v>3900</v>
      </c>
      <c r="AB635" s="56">
        <f>VLOOKUP(W635,'Charged Moves'!B$2:J$96,9,FALSE)</f>
        <v>20</v>
      </c>
      <c r="AC635" s="56" t="s">
        <v>1873</v>
      </c>
      <c r="AD635" s="56" t="s">
        <v>1874</v>
      </c>
      <c r="AE635" s="56" t="s">
        <v>1875</v>
      </c>
      <c r="AF635" t="s">
        <v>1876</v>
      </c>
      <c r="AG635" t="s">
        <v>1613</v>
      </c>
    </row>
    <row r="636" spans="1:33" ht="14.25" customHeight="1" x14ac:dyDescent="0.15">
      <c r="A636" s="30">
        <v>430</v>
      </c>
      <c r="B636" s="30">
        <v>3</v>
      </c>
      <c r="C636" s="32">
        <v>0.91428571428571426</v>
      </c>
      <c r="D636" s="30">
        <v>1</v>
      </c>
      <c r="E636" s="34">
        <v>1</v>
      </c>
      <c r="F636" s="41">
        <f>VLOOKUP(G636,'Species Data'!A$2:E$152,2,FALSE)</f>
        <v>74</v>
      </c>
      <c r="G636" s="41" t="s">
        <v>130</v>
      </c>
      <c r="H636" s="662" t="s">
        <v>264</v>
      </c>
      <c r="I636" s="610" t="s">
        <v>255</v>
      </c>
      <c r="J636" s="41">
        <f>VLOOKUP(G636,'Species Data'!A$2:E$152,3,FALSE)</f>
        <v>80</v>
      </c>
      <c r="K636" s="46">
        <f>VLOOKUP(G636,'Species Data'!A$2:E$152,4,FALSE)</f>
        <v>106</v>
      </c>
      <c r="L636" s="46">
        <f>VLOOKUP(G636,'Species Data'!A$2:E$152,5,FALSE)</f>
        <v>118</v>
      </c>
      <c r="M636" s="49">
        <f t="shared" si="0"/>
        <v>9440</v>
      </c>
      <c r="N636" s="51">
        <f t="shared" si="1"/>
        <v>0</v>
      </c>
      <c r="O636" s="51">
        <f t="shared" si="2"/>
        <v>0</v>
      </c>
      <c r="P636" s="40">
        <f t="shared" si="3"/>
        <v>853045600</v>
      </c>
      <c r="Q636" s="40" t="s">
        <v>263</v>
      </c>
      <c r="R636" s="56">
        <f>VLOOKUP(Q636,'Basic Moves'!B$2:H$43,3,FALSE)</f>
        <v>12</v>
      </c>
      <c r="S636" s="56">
        <f>IF(OR(VLOOKUP(Q636,'Basic Moves'!B$2:C$43,2,FALSE)=H636,VLOOKUP(Q636,'Basic Moves'!B$2:C$43,2,FALSE)=I636),1,0)</f>
        <v>1</v>
      </c>
      <c r="T636" s="56">
        <f>VLOOKUP(Q636,'Basic Moves'!B$2:H$43,5,FALSE)</f>
        <v>1360</v>
      </c>
      <c r="U636" s="56">
        <f>VLOOKUP(Q636,'Basic Moves'!B$2:H$43,7,FALSE)</f>
        <v>15</v>
      </c>
      <c r="V636" s="53" t="s">
        <v>593</v>
      </c>
      <c r="W636" s="40" t="s">
        <v>286</v>
      </c>
      <c r="X636" s="56">
        <f>VLOOKUP(W636,'Charged Moves'!B$2:I$96,3,FALSE)</f>
        <v>70</v>
      </c>
      <c r="Y636" s="56">
        <f>IF(OR(VLOOKUP(W636,'Charged Moves'!B$2:C$96,2,FALSE)=H636,VLOOKUP(W636,'Charged Moves'!B$2:C$96,2,FALSE)=I636),1,0)</f>
        <v>1</v>
      </c>
      <c r="Z636" s="56">
        <f>VLOOKUP(W636,'Charged Moves'!B$2:I$96,8,FALSE)*100</f>
        <v>5</v>
      </c>
      <c r="AA636" s="56">
        <f>VLOOKUP(W636,'Charged Moves'!B$2:I$96,6,FALSE)</f>
        <v>5800</v>
      </c>
      <c r="AB636" s="56">
        <f>VLOOKUP(W636,'Charged Moves'!B$2:J$96,9,FALSE)</f>
        <v>33</v>
      </c>
      <c r="AC636" s="56" t="s">
        <v>1249</v>
      </c>
      <c r="AD636" s="56" t="s">
        <v>1250</v>
      </c>
      <c r="AE636" s="56" t="s">
        <v>1251</v>
      </c>
      <c r="AF636" t="s">
        <v>1252</v>
      </c>
      <c r="AG636" t="s">
        <v>1253</v>
      </c>
    </row>
    <row r="637" spans="1:33" ht="14.25" customHeight="1" x14ac:dyDescent="0.15">
      <c r="A637" s="30">
        <v>40</v>
      </c>
      <c r="B637" s="30">
        <v>6</v>
      </c>
      <c r="C637" s="32">
        <v>0.6893650793650794</v>
      </c>
      <c r="D637" s="30">
        <v>5</v>
      </c>
      <c r="E637" s="34">
        <v>0.61936305732484076</v>
      </c>
      <c r="F637" s="41">
        <f>VLOOKUP(G637,'Species Data'!A$2:E$152,2,FALSE)</f>
        <v>7</v>
      </c>
      <c r="G637" s="41" t="s">
        <v>42</v>
      </c>
      <c r="H637" s="91" t="s">
        <v>210</v>
      </c>
      <c r="I637" s="657"/>
      <c r="J637" s="41">
        <f>VLOOKUP(G637,'Species Data'!A$2:E$152,3,FALSE)</f>
        <v>88</v>
      </c>
      <c r="K637" s="46">
        <f>VLOOKUP(G637,'Species Data'!A$2:E$152,4,FALSE)</f>
        <v>112</v>
      </c>
      <c r="L637" s="46">
        <f>VLOOKUP(G637,'Species Data'!A$2:E$152,5,FALSE)</f>
        <v>142</v>
      </c>
      <c r="M637" s="49">
        <f t="shared" si="0"/>
        <v>12496</v>
      </c>
      <c r="N637" s="51">
        <f t="shared" si="1"/>
        <v>0</v>
      </c>
      <c r="O637" s="51">
        <f t="shared" si="2"/>
        <v>0</v>
      </c>
      <c r="P637" s="40">
        <f t="shared" si="3"/>
        <v>850577728</v>
      </c>
      <c r="Q637" s="40" t="s">
        <v>259</v>
      </c>
      <c r="R637" s="56">
        <f>VLOOKUP(Q637,'Basic Moves'!B$2:H$43,3,FALSE)</f>
        <v>12</v>
      </c>
      <c r="S637" s="56">
        <f>IF(OR(VLOOKUP(Q637,'Basic Moves'!B$2:C$43,2,FALSE)=H637,VLOOKUP(Q637,'Basic Moves'!B$2:C$43,2,FALSE)=I637),1,0)</f>
        <v>0</v>
      </c>
      <c r="T637" s="56">
        <f>VLOOKUP(Q637,'Basic Moves'!B$2:H$43,5,FALSE)</f>
        <v>1100</v>
      </c>
      <c r="U637" s="56">
        <f>VLOOKUP(Q637,'Basic Moves'!B$2:H$43,7,FALSE)</f>
        <v>10</v>
      </c>
      <c r="V637" s="53" t="s">
        <v>855</v>
      </c>
      <c r="W637" s="40" t="s">
        <v>304</v>
      </c>
      <c r="X637" s="56">
        <f>VLOOKUP(W637,'Charged Moves'!B$2:I$96,3,FALSE)</f>
        <v>25</v>
      </c>
      <c r="Y637" s="56">
        <f>IF(OR(VLOOKUP(W637,'Charged Moves'!B$2:C$96,2,FALSE)=H637,VLOOKUP(W637,'Charged Moves'!B$2:C$96,2,FALSE)=I637),1,0)</f>
        <v>1</v>
      </c>
      <c r="Z637" s="56">
        <f>VLOOKUP(W637,'Charged Moves'!B$2:I$96,8,FALSE)*100</f>
        <v>5</v>
      </c>
      <c r="AA637" s="56">
        <f>VLOOKUP(W637,'Charged Moves'!B$2:I$96,6,FALSE)</f>
        <v>2350</v>
      </c>
      <c r="AB637" s="56">
        <f>VLOOKUP(W637,'Charged Moves'!B$2:J$96,9,FALSE)</f>
        <v>20</v>
      </c>
      <c r="AC637" s="56" t="s">
        <v>1722</v>
      </c>
      <c r="AD637" s="56" t="s">
        <v>1877</v>
      </c>
      <c r="AE637" s="56" t="s">
        <v>1878</v>
      </c>
      <c r="AF637" t="s">
        <v>1879</v>
      </c>
      <c r="AG637" t="s">
        <v>1880</v>
      </c>
    </row>
    <row r="638" spans="1:33" ht="14.25" customHeight="1" x14ac:dyDescent="0.15">
      <c r="A638" s="30">
        <v>428</v>
      </c>
      <c r="B638" s="30">
        <v>1</v>
      </c>
      <c r="C638" s="32">
        <v>1</v>
      </c>
      <c r="D638" s="30">
        <v>2</v>
      </c>
      <c r="E638" s="34">
        <v>0.99413489736070382</v>
      </c>
      <c r="F638" s="41">
        <f>VLOOKUP(G638,'Species Data'!A$2:E$152,2,FALSE)</f>
        <v>74</v>
      </c>
      <c r="G638" s="41" t="s">
        <v>130</v>
      </c>
      <c r="H638" s="662" t="s">
        <v>264</v>
      </c>
      <c r="I638" s="610" t="s">
        <v>255</v>
      </c>
      <c r="J638" s="41">
        <f>VLOOKUP(G638,'Species Data'!A$2:E$152,3,FALSE)</f>
        <v>80</v>
      </c>
      <c r="K638" s="46">
        <f>VLOOKUP(G638,'Species Data'!A$2:E$152,4,FALSE)</f>
        <v>106</v>
      </c>
      <c r="L638" s="46">
        <f>VLOOKUP(G638,'Species Data'!A$2:E$152,5,FALSE)</f>
        <v>118</v>
      </c>
      <c r="M638" s="49">
        <f t="shared" si="0"/>
        <v>9440</v>
      </c>
      <c r="N638" s="51">
        <f t="shared" si="1"/>
        <v>0</v>
      </c>
      <c r="O638" s="51">
        <f t="shared" si="2"/>
        <v>0</v>
      </c>
      <c r="P638" s="40">
        <f t="shared" si="3"/>
        <v>848042400</v>
      </c>
      <c r="Q638" s="40" t="s">
        <v>263</v>
      </c>
      <c r="R638" s="56">
        <f>VLOOKUP(Q638,'Basic Moves'!B$2:H$43,3,FALSE)</f>
        <v>12</v>
      </c>
      <c r="S638" s="56">
        <f>IF(OR(VLOOKUP(Q638,'Basic Moves'!B$2:C$43,2,FALSE)=H638,VLOOKUP(Q638,'Basic Moves'!B$2:C$43,2,FALSE)=I638),1,0)</f>
        <v>1</v>
      </c>
      <c r="T638" s="56">
        <f>VLOOKUP(Q638,'Basic Moves'!B$2:H$43,5,FALSE)</f>
        <v>1360</v>
      </c>
      <c r="U638" s="56">
        <f>VLOOKUP(Q638,'Basic Moves'!B$2:H$43,7,FALSE)</f>
        <v>15</v>
      </c>
      <c r="V638" s="53" t="s">
        <v>593</v>
      </c>
      <c r="W638" s="40" t="s">
        <v>309</v>
      </c>
      <c r="X638" s="56">
        <f>VLOOKUP(W638,'Charged Moves'!B$2:I$96,3,FALSE)</f>
        <v>50</v>
      </c>
      <c r="Y638" s="56">
        <f>IF(OR(VLOOKUP(W638,'Charged Moves'!B$2:C$96,2,FALSE)=H638,VLOOKUP(W638,'Charged Moves'!B$2:C$96,2,FALSE)=I638),1,0)</f>
        <v>1</v>
      </c>
      <c r="Z638" s="56">
        <f>VLOOKUP(W638,'Charged Moves'!B$2:I$96,8,FALSE)*100</f>
        <v>5</v>
      </c>
      <c r="AA638" s="56">
        <f>VLOOKUP(W638,'Charged Moves'!B$2:I$96,6,FALSE)</f>
        <v>3200</v>
      </c>
      <c r="AB638" s="56">
        <f>VLOOKUP(W638,'Charged Moves'!B$2:J$96,9,FALSE)</f>
        <v>33</v>
      </c>
      <c r="AC638" s="56" t="s">
        <v>594</v>
      </c>
      <c r="AD638" s="56" t="s">
        <v>595</v>
      </c>
      <c r="AE638" s="56" t="s">
        <v>596</v>
      </c>
      <c r="AF638" t="s">
        <v>597</v>
      </c>
      <c r="AG638" t="s">
        <v>598</v>
      </c>
    </row>
    <row r="639" spans="1:33" ht="14.25" customHeight="1" x14ac:dyDescent="0.15">
      <c r="A639" s="30">
        <v>41</v>
      </c>
      <c r="B639" s="30">
        <v>2</v>
      </c>
      <c r="C639" s="32">
        <v>0.86523809523809525</v>
      </c>
      <c r="D639" s="30">
        <v>6</v>
      </c>
      <c r="E639" s="34">
        <v>0.61681528662420382</v>
      </c>
      <c r="F639" s="41">
        <f>VLOOKUP(G639,'Species Data'!A$2:E$152,2,FALSE)</f>
        <v>7</v>
      </c>
      <c r="G639" s="41" t="s">
        <v>42</v>
      </c>
      <c r="H639" s="91" t="s">
        <v>210</v>
      </c>
      <c r="I639" s="657"/>
      <c r="J639" s="41">
        <f>VLOOKUP(G639,'Species Data'!A$2:E$152,3,FALSE)</f>
        <v>88</v>
      </c>
      <c r="K639" s="46">
        <f>VLOOKUP(G639,'Species Data'!A$2:E$152,4,FALSE)</f>
        <v>112</v>
      </c>
      <c r="L639" s="46">
        <f>VLOOKUP(G639,'Species Data'!A$2:E$152,5,FALSE)</f>
        <v>142</v>
      </c>
      <c r="M639" s="49">
        <f t="shared" si="0"/>
        <v>12496</v>
      </c>
      <c r="N639" s="51">
        <f t="shared" si="1"/>
        <v>0</v>
      </c>
      <c r="O639" s="51">
        <f t="shared" si="2"/>
        <v>0</v>
      </c>
      <c r="P639" s="40">
        <f t="shared" si="3"/>
        <v>847078848</v>
      </c>
      <c r="Q639" s="40" t="s">
        <v>259</v>
      </c>
      <c r="R639" s="56">
        <f>VLOOKUP(Q639,'Basic Moves'!B$2:H$43,3,FALSE)</f>
        <v>12</v>
      </c>
      <c r="S639" s="56">
        <f>IF(OR(VLOOKUP(Q639,'Basic Moves'!B$2:C$43,2,FALSE)=H639,VLOOKUP(Q639,'Basic Moves'!B$2:C$43,2,FALSE)=I639),1,0)</f>
        <v>0</v>
      </c>
      <c r="T639" s="56">
        <f>VLOOKUP(Q639,'Basic Moves'!B$2:H$43,5,FALSE)</f>
        <v>1100</v>
      </c>
      <c r="U639" s="56">
        <f>VLOOKUP(Q639,'Basic Moves'!B$2:H$43,7,FALSE)</f>
        <v>10</v>
      </c>
      <c r="V639" s="53" t="s">
        <v>855</v>
      </c>
      <c r="W639" s="40" t="s">
        <v>305</v>
      </c>
      <c r="X639" s="56">
        <f>VLOOKUP(W639,'Charged Moves'!B$2:I$96,3,FALSE)</f>
        <v>45</v>
      </c>
      <c r="Y639" s="56">
        <f>IF(OR(VLOOKUP(W639,'Charged Moves'!B$2:C$96,2,FALSE)=H639,VLOOKUP(W639,'Charged Moves'!B$2:C$96,2,FALSE)=I639),1,0)</f>
        <v>1</v>
      </c>
      <c r="Z639" s="56">
        <f>VLOOKUP(W639,'Charged Moves'!B$2:I$96,8,FALSE)*100</f>
        <v>5</v>
      </c>
      <c r="AA639" s="56">
        <f>VLOOKUP(W639,'Charged Moves'!B$2:I$96,6,FALSE)</f>
        <v>2350</v>
      </c>
      <c r="AB639" s="56">
        <f>VLOOKUP(W639,'Charged Moves'!B$2:J$96,9,FALSE)</f>
        <v>50</v>
      </c>
      <c r="AC639" s="56" t="s">
        <v>1881</v>
      </c>
      <c r="AD639" s="56" t="s">
        <v>759</v>
      </c>
      <c r="AE639" s="56" t="s">
        <v>1882</v>
      </c>
      <c r="AF639" t="s">
        <v>760</v>
      </c>
      <c r="AG639" t="s">
        <v>1883</v>
      </c>
    </row>
    <row r="640" spans="1:33" ht="14.25" customHeight="1" x14ac:dyDescent="0.15">
      <c r="A640" s="30">
        <v>402</v>
      </c>
      <c r="B640" s="30">
        <v>3</v>
      </c>
      <c r="C640" s="32">
        <v>0.91966966966966968</v>
      </c>
      <c r="D640" s="30">
        <v>1</v>
      </c>
      <c r="E640" s="34">
        <v>1</v>
      </c>
      <c r="F640" s="41">
        <f>VLOOKUP(G640,'Species Data'!A$2:E$152,2,FALSE)</f>
        <v>69</v>
      </c>
      <c r="G640" s="41" t="s">
        <v>125</v>
      </c>
      <c r="H640" s="252" t="s">
        <v>253</v>
      </c>
      <c r="I640" s="362" t="s">
        <v>262</v>
      </c>
      <c r="J640" s="41">
        <f>VLOOKUP(G640,'Species Data'!A$2:E$152,3,FALSE)</f>
        <v>100</v>
      </c>
      <c r="K640" s="46">
        <f>VLOOKUP(G640,'Species Data'!A$2:E$152,4,FALSE)</f>
        <v>158</v>
      </c>
      <c r="L640" s="46">
        <f>VLOOKUP(G640,'Species Data'!A$2:E$152,5,FALSE)</f>
        <v>78</v>
      </c>
      <c r="M640" s="49">
        <f t="shared" si="0"/>
        <v>7800</v>
      </c>
      <c r="N640" s="51">
        <f t="shared" si="1"/>
        <v>0</v>
      </c>
      <c r="O640" s="51">
        <f t="shared" si="2"/>
        <v>0</v>
      </c>
      <c r="P640" s="40">
        <f t="shared" si="3"/>
        <v>839572500</v>
      </c>
      <c r="Q640" s="40" t="s">
        <v>132</v>
      </c>
      <c r="R640" s="56">
        <f>VLOOKUP(Q640,'Basic Moves'!B$2:H$43,3,FALSE)</f>
        <v>10</v>
      </c>
      <c r="S640" s="56">
        <f>IF(OR(VLOOKUP(Q640,'Basic Moves'!B$2:C$43,2,FALSE)=H640,VLOOKUP(Q640,'Basic Moves'!B$2:C$43,2,FALSE)=I640),1,0)</f>
        <v>1</v>
      </c>
      <c r="T640" s="56">
        <f>VLOOKUP(Q640,'Basic Moves'!B$2:H$43,5,FALSE)</f>
        <v>1050</v>
      </c>
      <c r="U640" s="56">
        <f>VLOOKUP(Q640,'Basic Moves'!B$2:H$43,7,FALSE)</f>
        <v>10</v>
      </c>
      <c r="V640" s="53" t="s">
        <v>445</v>
      </c>
      <c r="W640" s="40" t="s">
        <v>208</v>
      </c>
      <c r="X640" s="56">
        <f>VLOOKUP(W640,'Charged Moves'!B$2:I$96,3,FALSE)</f>
        <v>55</v>
      </c>
      <c r="Y640" s="56">
        <f>IF(OR(VLOOKUP(W640,'Charged Moves'!B$2:C$96,2,FALSE)=H640,VLOOKUP(W640,'Charged Moves'!B$2:C$96,2,FALSE)=I640),1,0)</f>
        <v>1</v>
      </c>
      <c r="Z640" s="56">
        <f>VLOOKUP(W640,'Charged Moves'!B$2:I$96,8,FALSE)*100</f>
        <v>5</v>
      </c>
      <c r="AA640" s="56">
        <f>VLOOKUP(W640,'Charged Moves'!B$2:I$96,6,FALSE)</f>
        <v>2600</v>
      </c>
      <c r="AB640" s="56">
        <f>VLOOKUP(W640,'Charged Moves'!B$2:J$96,9,FALSE)</f>
        <v>50</v>
      </c>
      <c r="AC640" s="56" t="s">
        <v>388</v>
      </c>
      <c r="AD640" s="56" t="s">
        <v>759</v>
      </c>
      <c r="AE640" s="56" t="s">
        <v>387</v>
      </c>
      <c r="AF640" t="s">
        <v>760</v>
      </c>
      <c r="AG640" t="s">
        <v>449</v>
      </c>
    </row>
    <row r="641" spans="1:33" ht="14.25" customHeight="1" x14ac:dyDescent="0.15">
      <c r="A641" s="30">
        <v>220</v>
      </c>
      <c r="B641" s="30">
        <v>7</v>
      </c>
      <c r="C641" s="809">
        <v>0.69867374005305038</v>
      </c>
      <c r="D641" s="30">
        <v>1</v>
      </c>
      <c r="E641" s="185">
        <v>1</v>
      </c>
      <c r="F641" s="30">
        <f>VLOOKUP(G641,'Species Data'!A$2:E$152,2,FALSE)</f>
        <v>39</v>
      </c>
      <c r="G641" s="5" t="s">
        <v>87</v>
      </c>
      <c r="H641" s="810" t="s">
        <v>257</v>
      </c>
      <c r="I641" s="811" t="s">
        <v>320</v>
      </c>
      <c r="J641" s="30">
        <f>VLOOKUP(G641,'Species Data'!A$2:E$152,3,FALSE)</f>
        <v>230</v>
      </c>
      <c r="K641" s="216">
        <f>VLOOKUP(G641,'Species Data'!A$2:E$152,4,FALSE)</f>
        <v>98</v>
      </c>
      <c r="L641" s="216">
        <f>VLOOKUP(G641,'Species Data'!A$2:E$152,5,FALSE)</f>
        <v>54</v>
      </c>
      <c r="M641" s="797">
        <f t="shared" si="0"/>
        <v>12420</v>
      </c>
      <c r="N641" s="95">
        <f t="shared" si="1"/>
        <v>0</v>
      </c>
      <c r="O641" s="95">
        <f t="shared" si="2"/>
        <v>0</v>
      </c>
      <c r="P641" s="12">
        <f t="shared" si="3"/>
        <v>838014660</v>
      </c>
      <c r="Q641" s="12" t="s">
        <v>273</v>
      </c>
      <c r="R641" s="54">
        <f>VLOOKUP(Q641,'Basic Moves'!B$2:H$43,3,FALSE)</f>
        <v>12</v>
      </c>
      <c r="S641" s="54">
        <f>IF(OR(VLOOKUP(Q641,'Basic Moves'!B$2:C$43,2,FALSE)=H641,VLOOKUP(Q641,'Basic Moves'!B$2:C$43,2,FALSE)=I641),1,0)</f>
        <v>0</v>
      </c>
      <c r="T641" s="54">
        <f>VLOOKUP(Q641,'Basic Moves'!B$2:H$43,5,FALSE)</f>
        <v>1040</v>
      </c>
      <c r="U641" s="54">
        <f>VLOOKUP(Q641,'Basic Moves'!B$2:H$43,7,FALSE)</f>
        <v>10</v>
      </c>
      <c r="V641" s="812" t="s">
        <v>800</v>
      </c>
      <c r="W641" s="97" t="s">
        <v>322</v>
      </c>
      <c r="X641" s="54">
        <f>VLOOKUP(W641,'Charged Moves'!B$2:I$96,3,FALSE)</f>
        <v>55</v>
      </c>
      <c r="Y641" s="54">
        <f>IF(OR(VLOOKUP(W641,'Charged Moves'!B$2:C$96,2,FALSE)=H641,VLOOKUP(W641,'Charged Moves'!B$2:C$96,2,FALSE)=I641),1,0)</f>
        <v>1</v>
      </c>
      <c r="Z641" s="54">
        <f>VLOOKUP(W641,'Charged Moves'!B$2:I$96,8,FALSE)*100</f>
        <v>5</v>
      </c>
      <c r="AA641" s="54">
        <f>VLOOKUP(W641,'Charged Moves'!B$2:I$96,6,FALSE)</f>
        <v>4200</v>
      </c>
      <c r="AB641" s="54">
        <f>VLOOKUP(W641,'Charged Moves'!B$2:J$96,9,FALSE)</f>
        <v>33</v>
      </c>
      <c r="AC641" s="54" t="s">
        <v>801</v>
      </c>
      <c r="AD641" s="54" t="s">
        <v>802</v>
      </c>
      <c r="AE641" s="813" t="s">
        <v>803</v>
      </c>
      <c r="AF641" s="55" t="s">
        <v>804</v>
      </c>
      <c r="AG641" s="55" t="s">
        <v>651</v>
      </c>
    </row>
    <row r="642" spans="1:33" ht="14.25" customHeight="1" x14ac:dyDescent="0.15">
      <c r="A642" s="30">
        <v>574</v>
      </c>
      <c r="B642" s="30">
        <v>4</v>
      </c>
      <c r="C642" s="32">
        <v>0.90262295081967214</v>
      </c>
      <c r="D642" s="30">
        <v>2</v>
      </c>
      <c r="E642" s="34">
        <v>0.84188790560471971</v>
      </c>
      <c r="F642" s="41">
        <f>VLOOKUP(G642,'Species Data'!A$2:E$152,2,FALSE)</f>
        <v>95</v>
      </c>
      <c r="G642" s="41" t="s">
        <v>165</v>
      </c>
      <c r="H642" s="662" t="s">
        <v>264</v>
      </c>
      <c r="I642" s="610" t="s">
        <v>255</v>
      </c>
      <c r="J642" s="41">
        <f>VLOOKUP(G642,'Species Data'!A$2:E$152,3,FALSE)</f>
        <v>70</v>
      </c>
      <c r="K642" s="46">
        <f>VLOOKUP(G642,'Species Data'!A$2:E$152,4,FALSE)</f>
        <v>90</v>
      </c>
      <c r="L642" s="46">
        <f>VLOOKUP(G642,'Species Data'!A$2:E$152,5,FALSE)</f>
        <v>186</v>
      </c>
      <c r="M642" s="49">
        <f t="shared" si="0"/>
        <v>13020</v>
      </c>
      <c r="N642" s="51">
        <f t="shared" si="1"/>
        <v>0</v>
      </c>
      <c r="O642" s="51">
        <f t="shared" si="2"/>
        <v>0</v>
      </c>
      <c r="P642" s="40">
        <f t="shared" si="3"/>
        <v>836079300</v>
      </c>
      <c r="Q642" s="40" t="s">
        <v>259</v>
      </c>
      <c r="R642" s="56">
        <f>VLOOKUP(Q642,'Basic Moves'!B$2:H$43,3,FALSE)</f>
        <v>12</v>
      </c>
      <c r="S642" s="56">
        <f>IF(OR(VLOOKUP(Q642,'Basic Moves'!B$2:C$43,2,FALSE)=H642,VLOOKUP(Q642,'Basic Moves'!B$2:C$43,2,FALSE)=I642),1,0)</f>
        <v>0</v>
      </c>
      <c r="T642" s="56">
        <f>VLOOKUP(Q642,'Basic Moves'!B$2:H$43,5,FALSE)</f>
        <v>1100</v>
      </c>
      <c r="U642" s="56">
        <f>VLOOKUP(Q642,'Basic Moves'!B$2:H$43,7,FALSE)</f>
        <v>10</v>
      </c>
      <c r="V642" s="53" t="s">
        <v>855</v>
      </c>
      <c r="W642" s="40" t="s">
        <v>309</v>
      </c>
      <c r="X642" s="56">
        <f>VLOOKUP(W642,'Charged Moves'!B$2:I$96,3,FALSE)</f>
        <v>50</v>
      </c>
      <c r="Y642" s="56">
        <f>IF(OR(VLOOKUP(W642,'Charged Moves'!B$2:C$96,2,FALSE)=H642,VLOOKUP(W642,'Charged Moves'!B$2:C$96,2,FALSE)=I642),1,0)</f>
        <v>1</v>
      </c>
      <c r="Z642" s="56">
        <f>VLOOKUP(W642,'Charged Moves'!B$2:I$96,8,FALSE)*100</f>
        <v>5</v>
      </c>
      <c r="AA642" s="56">
        <f>VLOOKUP(W642,'Charged Moves'!B$2:I$96,6,FALSE)</f>
        <v>3200</v>
      </c>
      <c r="AB642" s="56">
        <f>VLOOKUP(W642,'Charged Moves'!B$2:J$96,9,FALSE)</f>
        <v>33</v>
      </c>
      <c r="AC642" s="56" t="s">
        <v>1884</v>
      </c>
      <c r="AD642" s="56" t="s">
        <v>1885</v>
      </c>
      <c r="AE642" s="56" t="s">
        <v>1886</v>
      </c>
      <c r="AF642" t="s">
        <v>1887</v>
      </c>
      <c r="AG642" t="s">
        <v>1888</v>
      </c>
    </row>
    <row r="643" spans="1:33" ht="14.25" customHeight="1" x14ac:dyDescent="0.15">
      <c r="A643" s="30">
        <v>244</v>
      </c>
      <c r="B643" s="30">
        <v>6</v>
      </c>
      <c r="C643" s="32">
        <v>0.86693227091633462</v>
      </c>
      <c r="D643" s="30">
        <v>6</v>
      </c>
      <c r="E643" s="34">
        <v>0.65538461538461534</v>
      </c>
      <c r="F643" s="41">
        <f>VLOOKUP(G643,'Species Data'!A$2:E$152,2,FALSE)</f>
        <v>43</v>
      </c>
      <c r="G643" s="41" t="s">
        <v>91</v>
      </c>
      <c r="H643" s="252" t="s">
        <v>253</v>
      </c>
      <c r="I643" s="362" t="s">
        <v>262</v>
      </c>
      <c r="J643" s="41">
        <f>VLOOKUP(G643,'Species Data'!A$2:E$152,3,FALSE)</f>
        <v>90</v>
      </c>
      <c r="K643" s="46">
        <f>VLOOKUP(G643,'Species Data'!A$2:E$152,4,FALSE)</f>
        <v>134</v>
      </c>
      <c r="L643" s="46">
        <f>VLOOKUP(G643,'Species Data'!A$2:E$152,5,FALSE)</f>
        <v>130</v>
      </c>
      <c r="M643" s="49">
        <f t="shared" si="0"/>
        <v>11700</v>
      </c>
      <c r="N643" s="51">
        <f t="shared" si="1"/>
        <v>0</v>
      </c>
      <c r="O643" s="51">
        <f t="shared" si="2"/>
        <v>0</v>
      </c>
      <c r="P643" s="40">
        <f t="shared" si="3"/>
        <v>834853500</v>
      </c>
      <c r="Q643" s="40" t="s">
        <v>132</v>
      </c>
      <c r="R643" s="56">
        <f>VLOOKUP(Q643,'Basic Moves'!B$2:H$43,3,FALSE)</f>
        <v>10</v>
      </c>
      <c r="S643" s="56">
        <f>IF(OR(VLOOKUP(Q643,'Basic Moves'!B$2:C$43,2,FALSE)=H643,VLOOKUP(Q643,'Basic Moves'!B$2:C$43,2,FALSE)=I643),1,0)</f>
        <v>1</v>
      </c>
      <c r="T643" s="56">
        <f>VLOOKUP(Q643,'Basic Moves'!B$2:H$43,5,FALSE)</f>
        <v>1050</v>
      </c>
      <c r="U643" s="56">
        <f>VLOOKUP(Q643,'Basic Moves'!B$2:H$43,7,FALSE)</f>
        <v>10</v>
      </c>
      <c r="V643" s="53" t="s">
        <v>445</v>
      </c>
      <c r="W643" s="40" t="s">
        <v>323</v>
      </c>
      <c r="X643" s="56">
        <f>VLOOKUP(W643,'Charged Moves'!B$2:I$96,3,FALSE)</f>
        <v>85</v>
      </c>
      <c r="Y643" s="56">
        <f>IF(OR(VLOOKUP(W643,'Charged Moves'!B$2:C$96,2,FALSE)=H643,VLOOKUP(W643,'Charged Moves'!B$2:C$96,2,FALSE)=I643),1,0)</f>
        <v>0</v>
      </c>
      <c r="Z643" s="56">
        <f>VLOOKUP(W643,'Charged Moves'!B$2:I$96,8,FALSE)*100</f>
        <v>5</v>
      </c>
      <c r="AA643" s="56">
        <f>VLOOKUP(W643,'Charged Moves'!B$2:I$96,6,FALSE)</f>
        <v>4100</v>
      </c>
      <c r="AB643" s="56">
        <f>VLOOKUP(W643,'Charged Moves'!B$2:J$96,9,FALSE)</f>
        <v>100</v>
      </c>
      <c r="AC643" s="56" t="s">
        <v>912</v>
      </c>
      <c r="AD643" s="56" t="s">
        <v>498</v>
      </c>
      <c r="AE643" s="56" t="s">
        <v>913</v>
      </c>
      <c r="AF643" t="s">
        <v>500</v>
      </c>
      <c r="AG643" t="s">
        <v>419</v>
      </c>
    </row>
    <row r="644" spans="1:33" ht="14.25" customHeight="1" x14ac:dyDescent="0.15">
      <c r="A644" s="30">
        <v>190</v>
      </c>
      <c r="B644" s="30">
        <v>2</v>
      </c>
      <c r="C644" s="32">
        <v>0.9315830115830116</v>
      </c>
      <c r="D644" s="30">
        <v>6</v>
      </c>
      <c r="E644" s="34">
        <v>0.73505798394290811</v>
      </c>
      <c r="F644" s="41">
        <f>VLOOKUP(G644,'Species Data'!A$2:E$152,2,FALSE)</f>
        <v>35</v>
      </c>
      <c r="G644" s="41" t="s">
        <v>81</v>
      </c>
      <c r="H644" s="705" t="s">
        <v>320</v>
      </c>
      <c r="I644" s="707"/>
      <c r="J644" s="41">
        <f>VLOOKUP(G644,'Species Data'!A$2:E$152,3,FALSE)</f>
        <v>140</v>
      </c>
      <c r="K644" s="46">
        <f>VLOOKUP(G644,'Species Data'!A$2:E$152,4,FALSE)</f>
        <v>116</v>
      </c>
      <c r="L644" s="46">
        <f>VLOOKUP(G644,'Species Data'!A$2:E$152,5,FALSE)</f>
        <v>124</v>
      </c>
      <c r="M644" s="49">
        <f t="shared" si="0"/>
        <v>17360</v>
      </c>
      <c r="N644" s="51">
        <f t="shared" si="1"/>
        <v>0</v>
      </c>
      <c r="O644" s="51">
        <f t="shared" si="2"/>
        <v>0</v>
      </c>
      <c r="P644" s="40">
        <f t="shared" si="3"/>
        <v>829669120</v>
      </c>
      <c r="Q644" s="40" t="s">
        <v>156</v>
      </c>
      <c r="R644" s="56">
        <f>VLOOKUP(Q644,'Basic Moves'!B$2:H$43,3,FALSE)</f>
        <v>7</v>
      </c>
      <c r="S644" s="56">
        <f>IF(OR(VLOOKUP(Q644,'Basic Moves'!B$2:C$43,2,FALSE)=H644,VLOOKUP(Q644,'Basic Moves'!B$2:C$43,2,FALSE)=I644),1,0)</f>
        <v>0</v>
      </c>
      <c r="T644" s="56">
        <f>VLOOKUP(Q644,'Basic Moves'!B$2:H$43,5,FALSE)</f>
        <v>540</v>
      </c>
      <c r="U644" s="56">
        <f>VLOOKUP(Q644,'Basic Moves'!B$2:H$43,7,FALSE)</f>
        <v>7</v>
      </c>
      <c r="V644" s="53" t="s">
        <v>520</v>
      </c>
      <c r="W644" s="40" t="s">
        <v>347</v>
      </c>
      <c r="X644" s="56">
        <f>VLOOKUP(W644,'Charged Moves'!B$2:I$96,3,FALSE)</f>
        <v>40</v>
      </c>
      <c r="Y644" s="56">
        <f>IF(OR(VLOOKUP(W644,'Charged Moves'!B$2:C$96,2,FALSE)=H644,VLOOKUP(W644,'Charged Moves'!B$2:C$96,2,FALSE)=I644),1,0)</f>
        <v>0</v>
      </c>
      <c r="Z644" s="56">
        <f>VLOOKUP(W644,'Charged Moves'!B$2:I$96,8,FALSE)*100</f>
        <v>5</v>
      </c>
      <c r="AA644" s="56">
        <f>VLOOKUP(W644,'Charged Moves'!B$2:I$96,6,FALSE)</f>
        <v>1560</v>
      </c>
      <c r="AB644" s="56">
        <f>VLOOKUP(W644,'Charged Moves'!B$2:J$96,9,FALSE)</f>
        <v>50</v>
      </c>
      <c r="AC644" s="56" t="s">
        <v>1889</v>
      </c>
      <c r="AD644" s="56" t="s">
        <v>1890</v>
      </c>
      <c r="AE644" s="56" t="s">
        <v>1891</v>
      </c>
      <c r="AF644" t="s">
        <v>1892</v>
      </c>
      <c r="AG644" t="s">
        <v>669</v>
      </c>
    </row>
    <row r="645" spans="1:33" ht="14.25" customHeight="1" x14ac:dyDescent="0.15">
      <c r="A645" s="30">
        <v>271</v>
      </c>
      <c r="B645" s="30">
        <v>1</v>
      </c>
      <c r="C645" s="32">
        <v>1</v>
      </c>
      <c r="D645" s="30">
        <v>4</v>
      </c>
      <c r="E645" s="34">
        <v>0.71666666666666667</v>
      </c>
      <c r="F645" s="41">
        <f>VLOOKUP(G645,'Species Data'!A$2:E$152,2,FALSE)</f>
        <v>48</v>
      </c>
      <c r="G645" s="41" t="s">
        <v>99</v>
      </c>
      <c r="H645" s="787" t="s">
        <v>241</v>
      </c>
      <c r="I645" s="362" t="s">
        <v>262</v>
      </c>
      <c r="J645" s="41">
        <f>VLOOKUP(G645,'Species Data'!A$2:E$152,3,FALSE)</f>
        <v>120</v>
      </c>
      <c r="K645" s="46">
        <f>VLOOKUP(G645,'Species Data'!A$2:E$152,4,FALSE)</f>
        <v>108</v>
      </c>
      <c r="L645" s="46">
        <f>VLOOKUP(G645,'Species Data'!A$2:E$152,5,FALSE)</f>
        <v>118</v>
      </c>
      <c r="M645" s="49">
        <f t="shared" si="0"/>
        <v>14160</v>
      </c>
      <c r="N645" s="51">
        <f t="shared" si="1"/>
        <v>0</v>
      </c>
      <c r="O645" s="51">
        <f t="shared" si="2"/>
        <v>0</v>
      </c>
      <c r="P645" s="40">
        <f t="shared" si="3"/>
        <v>821988000</v>
      </c>
      <c r="Q645" s="40" t="s">
        <v>242</v>
      </c>
      <c r="R645" s="56">
        <f>VLOOKUP(Q645,'Basic Moves'!B$2:H$43,3,FALSE)</f>
        <v>5</v>
      </c>
      <c r="S645" s="56">
        <f>IF(OR(VLOOKUP(Q645,'Basic Moves'!B$2:C$43,2,FALSE)=H645,VLOOKUP(Q645,'Basic Moves'!B$2:C$43,2,FALSE)=I645),1,0)</f>
        <v>1</v>
      </c>
      <c r="T645" s="56">
        <f>VLOOKUP(Q645,'Basic Moves'!B$2:H$43,5,FALSE)</f>
        <v>450</v>
      </c>
      <c r="U645" s="56">
        <f>VLOOKUP(Q645,'Basic Moves'!B$2:H$43,7,FALSE)</f>
        <v>7</v>
      </c>
      <c r="V645" s="53" t="s">
        <v>427</v>
      </c>
      <c r="W645" s="40" t="s">
        <v>329</v>
      </c>
      <c r="X645" s="56">
        <f>VLOOKUP(W645,'Charged Moves'!B$2:I$96,3,FALSE)</f>
        <v>45</v>
      </c>
      <c r="Y645" s="56">
        <f>IF(OR(VLOOKUP(W645,'Charged Moves'!B$2:C$96,2,FALSE)=H645,VLOOKUP(W645,'Charged Moves'!B$2:C$96,2,FALSE)=I645),1,0)</f>
        <v>1</v>
      </c>
      <c r="Z645" s="56">
        <f>VLOOKUP(W645,'Charged Moves'!B$2:I$96,8,FALSE)*100</f>
        <v>5</v>
      </c>
      <c r="AA645" s="56">
        <f>VLOOKUP(W645,'Charged Moves'!B$2:I$96,6,FALSE)</f>
        <v>3100</v>
      </c>
      <c r="AB645" s="56">
        <f>VLOOKUP(W645,'Charged Moves'!B$2:J$96,9,FALSE)</f>
        <v>33</v>
      </c>
      <c r="AC645" s="56" t="s">
        <v>1696</v>
      </c>
      <c r="AD645" s="56" t="s">
        <v>1697</v>
      </c>
      <c r="AE645" s="56" t="s">
        <v>447</v>
      </c>
      <c r="AF645" t="s">
        <v>746</v>
      </c>
      <c r="AG645" t="s">
        <v>414</v>
      </c>
    </row>
    <row r="646" spans="1:33" ht="14.25" customHeight="1" x14ac:dyDescent="0.15">
      <c r="A646" s="30">
        <v>2</v>
      </c>
      <c r="B646" s="30">
        <v>3</v>
      </c>
      <c r="C646" s="32">
        <v>0.91141141141141147</v>
      </c>
      <c r="D646" s="30">
        <v>3</v>
      </c>
      <c r="E646" s="34">
        <v>0.85548483713964807</v>
      </c>
      <c r="F646" s="41">
        <f>VLOOKUP(G646,'Species Data'!A$2:E$152,2,FALSE)</f>
        <v>1</v>
      </c>
      <c r="G646" s="41" t="s">
        <v>17</v>
      </c>
      <c r="H646" s="252" t="s">
        <v>253</v>
      </c>
      <c r="I646" s="362" t="s">
        <v>262</v>
      </c>
      <c r="J646" s="41">
        <f>VLOOKUP(G646,'Species Data'!A$2:E$152,3,FALSE)</f>
        <v>90</v>
      </c>
      <c r="K646" s="46">
        <f>VLOOKUP(G646,'Species Data'!A$2:E$152,4,FALSE)</f>
        <v>126</v>
      </c>
      <c r="L646" s="46">
        <f>VLOOKUP(G646,'Species Data'!A$2:E$152,5,FALSE)</f>
        <v>126</v>
      </c>
      <c r="M646" s="49">
        <f t="shared" si="0"/>
        <v>11340</v>
      </c>
      <c r="N646" s="51">
        <f t="shared" si="1"/>
        <v>0</v>
      </c>
      <c r="O646" s="51">
        <f t="shared" si="2"/>
        <v>0</v>
      </c>
      <c r="P646" s="40">
        <f t="shared" si="3"/>
        <v>816224850</v>
      </c>
      <c r="Q646" s="40" t="s">
        <v>169</v>
      </c>
      <c r="R646" s="56">
        <f>VLOOKUP(Q646,'Basic Moves'!B$2:H$43,3,FALSE)</f>
        <v>7</v>
      </c>
      <c r="S646" s="56">
        <f>IF(OR(VLOOKUP(Q646,'Basic Moves'!B$2:C$43,2,FALSE)=H646,VLOOKUP(Q646,'Basic Moves'!B$2:C$43,2,FALSE)=I646),1,0)</f>
        <v>1</v>
      </c>
      <c r="T646" s="56">
        <f>VLOOKUP(Q646,'Basic Moves'!B$2:H$43,5,FALSE)</f>
        <v>650</v>
      </c>
      <c r="U646" s="56">
        <f>VLOOKUP(Q646,'Basic Moves'!B$2:H$43,7,FALSE)</f>
        <v>7</v>
      </c>
      <c r="V646" s="53" t="s">
        <v>704</v>
      </c>
      <c r="W646" s="40" t="s">
        <v>178</v>
      </c>
      <c r="X646" s="56">
        <f>VLOOKUP(W646,'Charged Moves'!B$2:I$96,3,FALSE)</f>
        <v>40</v>
      </c>
      <c r="Y646" s="56">
        <f>IF(OR(VLOOKUP(W646,'Charged Moves'!B$2:C$96,2,FALSE)=H646,VLOOKUP(W646,'Charged Moves'!B$2:C$96,2,FALSE)=I646),1,0)</f>
        <v>1</v>
      </c>
      <c r="Z646" s="56">
        <f>VLOOKUP(W646,'Charged Moves'!B$2:I$96,8,FALSE)*100</f>
        <v>5</v>
      </c>
      <c r="AA646" s="56">
        <f>VLOOKUP(W646,'Charged Moves'!B$2:I$96,6,FALSE)</f>
        <v>2400</v>
      </c>
      <c r="AB646" s="56">
        <f>VLOOKUP(W646,'Charged Moves'!B$2:J$96,9,FALSE)</f>
        <v>33</v>
      </c>
      <c r="AC646" s="56" t="s">
        <v>943</v>
      </c>
      <c r="AD646" s="56" t="s">
        <v>1893</v>
      </c>
      <c r="AE646" s="56" t="s">
        <v>1894</v>
      </c>
      <c r="AF646" t="s">
        <v>1895</v>
      </c>
      <c r="AG646" t="s">
        <v>1031</v>
      </c>
    </row>
    <row r="647" spans="1:33" ht="14.25" customHeight="1" x14ac:dyDescent="0.15">
      <c r="A647" s="30">
        <v>218</v>
      </c>
      <c r="B647" s="144">
        <v>6</v>
      </c>
      <c r="C647" s="581">
        <v>0.78315649867374004</v>
      </c>
      <c r="D647" s="144">
        <v>2</v>
      </c>
      <c r="E647" s="583">
        <v>0.96986201888162671</v>
      </c>
      <c r="F647" s="585">
        <f>VLOOKUP(G647,'Species Data'!A$2:E$152,2,FALSE)</f>
        <v>39</v>
      </c>
      <c r="G647" s="585" t="s">
        <v>87</v>
      </c>
      <c r="H647" s="803" t="s">
        <v>257</v>
      </c>
      <c r="I647" s="814" t="s">
        <v>320</v>
      </c>
      <c r="J647" s="585">
        <f>VLOOKUP(G647,'Species Data'!A$2:E$152,3,FALSE)</f>
        <v>230</v>
      </c>
      <c r="K647" s="592">
        <f>VLOOKUP(G647,'Species Data'!A$2:E$152,4,FALSE)</f>
        <v>98</v>
      </c>
      <c r="L647" s="592">
        <f>VLOOKUP(G647,'Species Data'!A$2:E$152,5,FALSE)</f>
        <v>54</v>
      </c>
      <c r="M647" s="149">
        <f t="shared" si="0"/>
        <v>12420</v>
      </c>
      <c r="N647" s="594">
        <f t="shared" si="1"/>
        <v>0</v>
      </c>
      <c r="O647" s="594">
        <f t="shared" si="2"/>
        <v>0</v>
      </c>
      <c r="P647" s="122">
        <f t="shared" si="3"/>
        <v>812758590</v>
      </c>
      <c r="Q647" s="122" t="s">
        <v>273</v>
      </c>
      <c r="R647" s="602">
        <f>VLOOKUP(Q647,'Basic Moves'!B$2:H$43,3,FALSE)</f>
        <v>12</v>
      </c>
      <c r="S647" s="602">
        <f>IF(OR(VLOOKUP(Q647,'Basic Moves'!B$2:C$43,2,FALSE)=H647,VLOOKUP(Q647,'Basic Moves'!B$2:C$43,2,FALSE)=I647),1,0)</f>
        <v>0</v>
      </c>
      <c r="T647" s="602">
        <f>VLOOKUP(Q647,'Basic Moves'!B$2:H$43,5,FALSE)</f>
        <v>1040</v>
      </c>
      <c r="U647" s="602">
        <f>VLOOKUP(Q647,'Basic Moves'!B$2:H$43,7,FALSE)</f>
        <v>10</v>
      </c>
      <c r="V647" s="152" t="s">
        <v>800</v>
      </c>
      <c r="W647" s="122" t="s">
        <v>324</v>
      </c>
      <c r="X647" s="602">
        <f>VLOOKUP(W647,'Charged Moves'!B$2:I$96,3,FALSE)</f>
        <v>55</v>
      </c>
      <c r="Y647" s="602">
        <f>IF(OR(VLOOKUP(W647,'Charged Moves'!B$2:C$96,2,FALSE)=H647,VLOOKUP(W647,'Charged Moves'!B$2:C$96,2,FALSE)=I647),1,0)</f>
        <v>1</v>
      </c>
      <c r="Z647" s="602">
        <f>VLOOKUP(W647,'Charged Moves'!B$2:I$96,8,FALSE)*100</f>
        <v>5</v>
      </c>
      <c r="AA647" s="602">
        <f>VLOOKUP(W647,'Charged Moves'!B$2:I$96,6,FALSE)</f>
        <v>2900</v>
      </c>
      <c r="AB647" s="602">
        <f>VLOOKUP(W647,'Charged Moves'!B$2:J$96,9,FALSE)</f>
        <v>50</v>
      </c>
      <c r="AC647" s="602" t="s">
        <v>819</v>
      </c>
      <c r="AD647" s="602" t="s">
        <v>820</v>
      </c>
      <c r="AE647" s="602" t="s">
        <v>821</v>
      </c>
      <c r="AF647" s="112" t="s">
        <v>822</v>
      </c>
      <c r="AG647" s="112" t="s">
        <v>823</v>
      </c>
    </row>
    <row r="648" spans="1:33" ht="14.25" customHeight="1" x14ac:dyDescent="0.15">
      <c r="A648" s="30">
        <v>572</v>
      </c>
      <c r="B648" s="30">
        <v>1</v>
      </c>
      <c r="C648" s="32">
        <v>1</v>
      </c>
      <c r="D648" s="30">
        <v>3</v>
      </c>
      <c r="E648" s="34">
        <v>0.81415929203539827</v>
      </c>
      <c r="F648" s="41">
        <f>VLOOKUP(G648,'Species Data'!A$2:E$152,2,FALSE)</f>
        <v>95</v>
      </c>
      <c r="G648" s="41" t="s">
        <v>165</v>
      </c>
      <c r="H648" s="662" t="s">
        <v>264</v>
      </c>
      <c r="I648" s="610" t="s">
        <v>255</v>
      </c>
      <c r="J648" s="41">
        <f>VLOOKUP(G648,'Species Data'!A$2:E$152,3,FALSE)</f>
        <v>70</v>
      </c>
      <c r="K648" s="46">
        <f>VLOOKUP(G648,'Species Data'!A$2:E$152,4,FALSE)</f>
        <v>90</v>
      </c>
      <c r="L648" s="46">
        <f>VLOOKUP(G648,'Species Data'!A$2:E$152,5,FALSE)</f>
        <v>186</v>
      </c>
      <c r="M648" s="49">
        <f t="shared" si="0"/>
        <v>13020</v>
      </c>
      <c r="N648" s="51">
        <f t="shared" si="1"/>
        <v>0</v>
      </c>
      <c r="O648" s="51">
        <f t="shared" si="2"/>
        <v>0</v>
      </c>
      <c r="P648" s="40">
        <f t="shared" si="3"/>
        <v>808542000</v>
      </c>
      <c r="Q648" s="40" t="s">
        <v>263</v>
      </c>
      <c r="R648" s="56">
        <f>VLOOKUP(Q648,'Basic Moves'!B$2:H$43,3,FALSE)</f>
        <v>12</v>
      </c>
      <c r="S648" s="56">
        <f>IF(OR(VLOOKUP(Q648,'Basic Moves'!B$2:C$43,2,FALSE)=H648,VLOOKUP(Q648,'Basic Moves'!B$2:C$43,2,FALSE)=I648),1,0)</f>
        <v>1</v>
      </c>
      <c r="T648" s="56">
        <f>VLOOKUP(Q648,'Basic Moves'!B$2:H$43,5,FALSE)</f>
        <v>1360</v>
      </c>
      <c r="U648" s="56">
        <f>VLOOKUP(Q648,'Basic Moves'!B$2:H$43,7,FALSE)</f>
        <v>15</v>
      </c>
      <c r="V648" s="53" t="s">
        <v>593</v>
      </c>
      <c r="W648" s="40" t="s">
        <v>289</v>
      </c>
      <c r="X648" s="56">
        <f>VLOOKUP(W648,'Charged Moves'!B$2:I$96,3,FALSE)</f>
        <v>80</v>
      </c>
      <c r="Y648" s="56">
        <f>IF(OR(VLOOKUP(W648,'Charged Moves'!B$2:C$96,2,FALSE)=H648,VLOOKUP(W648,'Charged Moves'!B$2:C$96,2,FALSE)=I648),1,0)</f>
        <v>1</v>
      </c>
      <c r="Z648" s="56">
        <f>VLOOKUP(W648,'Charged Moves'!B$2:I$96,8,FALSE)*100</f>
        <v>50</v>
      </c>
      <c r="AA648" s="56">
        <f>VLOOKUP(W648,'Charged Moves'!B$2:I$96,6,FALSE)</f>
        <v>3100</v>
      </c>
      <c r="AB648" s="56">
        <f>VLOOKUP(W648,'Charged Moves'!B$2:J$96,9,FALSE)</f>
        <v>100</v>
      </c>
      <c r="AC648" s="56" t="s">
        <v>604</v>
      </c>
      <c r="AD648" s="56" t="s">
        <v>697</v>
      </c>
      <c r="AE648" s="56" t="s">
        <v>698</v>
      </c>
      <c r="AF648" t="s">
        <v>699</v>
      </c>
      <c r="AG648" t="s">
        <v>700</v>
      </c>
    </row>
    <row r="649" spans="1:33" ht="14.25" customHeight="1" x14ac:dyDescent="0.15">
      <c r="A649" s="30">
        <v>1</v>
      </c>
      <c r="B649" s="30">
        <v>1</v>
      </c>
      <c r="C649" s="32">
        <v>1</v>
      </c>
      <c r="D649" s="30">
        <v>4</v>
      </c>
      <c r="E649" s="34">
        <v>0.8442530887308124</v>
      </c>
      <c r="F649" s="41">
        <f>VLOOKUP(G649,'Species Data'!A$2:E$152,2,FALSE)</f>
        <v>1</v>
      </c>
      <c r="G649" s="41" t="s">
        <v>17</v>
      </c>
      <c r="H649" s="252" t="s">
        <v>253</v>
      </c>
      <c r="I649" s="362" t="s">
        <v>262</v>
      </c>
      <c r="J649" s="41">
        <f>VLOOKUP(G649,'Species Data'!A$2:E$152,3,FALSE)</f>
        <v>90</v>
      </c>
      <c r="K649" s="46">
        <f>VLOOKUP(G649,'Species Data'!A$2:E$152,4,FALSE)</f>
        <v>126</v>
      </c>
      <c r="L649" s="46">
        <f>VLOOKUP(G649,'Species Data'!A$2:E$152,5,FALSE)</f>
        <v>126</v>
      </c>
      <c r="M649" s="49">
        <f t="shared" si="0"/>
        <v>11340</v>
      </c>
      <c r="N649" s="51">
        <f t="shared" si="1"/>
        <v>0</v>
      </c>
      <c r="O649" s="51">
        <f t="shared" si="2"/>
        <v>0</v>
      </c>
      <c r="P649" s="40">
        <f t="shared" si="3"/>
        <v>805508550</v>
      </c>
      <c r="Q649" s="40" t="s">
        <v>169</v>
      </c>
      <c r="R649" s="56">
        <f>VLOOKUP(Q649,'Basic Moves'!B$2:H$43,3,FALSE)</f>
        <v>7</v>
      </c>
      <c r="S649" s="56">
        <f>IF(OR(VLOOKUP(Q649,'Basic Moves'!B$2:C$43,2,FALSE)=H649,VLOOKUP(Q649,'Basic Moves'!B$2:C$43,2,FALSE)=I649),1,0)</f>
        <v>1</v>
      </c>
      <c r="T649" s="56">
        <f>VLOOKUP(Q649,'Basic Moves'!B$2:H$43,5,FALSE)</f>
        <v>650</v>
      </c>
      <c r="U649" s="56">
        <f>VLOOKUP(Q649,'Basic Moves'!B$2:H$43,7,FALSE)</f>
        <v>7</v>
      </c>
      <c r="V649" s="53" t="s">
        <v>704</v>
      </c>
      <c r="W649" s="40" t="s">
        <v>208</v>
      </c>
      <c r="X649" s="56">
        <f>VLOOKUP(W649,'Charged Moves'!B$2:I$96,3,FALSE)</f>
        <v>55</v>
      </c>
      <c r="Y649" s="56">
        <f>IF(OR(VLOOKUP(W649,'Charged Moves'!B$2:C$96,2,FALSE)=H649,VLOOKUP(W649,'Charged Moves'!B$2:C$96,2,FALSE)=I649),1,0)</f>
        <v>1</v>
      </c>
      <c r="Z649" s="56">
        <f>VLOOKUP(W649,'Charged Moves'!B$2:I$96,8,FALSE)*100</f>
        <v>5</v>
      </c>
      <c r="AA649" s="56">
        <f>VLOOKUP(W649,'Charged Moves'!B$2:I$96,6,FALSE)</f>
        <v>2600</v>
      </c>
      <c r="AB649" s="56">
        <f>VLOOKUP(W649,'Charged Moves'!B$2:J$96,9,FALSE)</f>
        <v>50</v>
      </c>
      <c r="AC649" s="56" t="s">
        <v>388</v>
      </c>
      <c r="AD649" s="56" t="s">
        <v>776</v>
      </c>
      <c r="AE649" s="56" t="s">
        <v>529</v>
      </c>
      <c r="AF649" t="s">
        <v>777</v>
      </c>
      <c r="AG649" t="s">
        <v>392</v>
      </c>
    </row>
    <row r="650" spans="1:33" ht="14.25" customHeight="1" x14ac:dyDescent="0.15">
      <c r="A650" s="30">
        <v>314</v>
      </c>
      <c r="B650" s="30">
        <v>6</v>
      </c>
      <c r="C650" s="32">
        <v>0.66086956521739126</v>
      </c>
      <c r="D650" s="30">
        <v>2</v>
      </c>
      <c r="E650" s="34">
        <v>0.88132847306601858</v>
      </c>
      <c r="F650" s="41">
        <f>VLOOKUP(G650,'Species Data'!A$2:E$152,2,FALSE)</f>
        <v>54</v>
      </c>
      <c r="G650" s="41" t="s">
        <v>109</v>
      </c>
      <c r="H650" s="91" t="s">
        <v>210</v>
      </c>
      <c r="I650" s="657"/>
      <c r="J650" s="41">
        <f>VLOOKUP(G650,'Species Data'!A$2:E$152,3,FALSE)</f>
        <v>100</v>
      </c>
      <c r="K650" s="46">
        <f>VLOOKUP(G650,'Species Data'!A$2:E$152,4,FALSE)</f>
        <v>132</v>
      </c>
      <c r="L650" s="46">
        <f>VLOOKUP(G650,'Species Data'!A$2:E$152,5,FALSE)</f>
        <v>112</v>
      </c>
      <c r="M650" s="49">
        <f t="shared" si="0"/>
        <v>11200</v>
      </c>
      <c r="N650" s="51">
        <f t="shared" si="1"/>
        <v>0</v>
      </c>
      <c r="O650" s="51">
        <f t="shared" si="2"/>
        <v>0</v>
      </c>
      <c r="P650" s="40">
        <f t="shared" si="3"/>
        <v>804249600</v>
      </c>
      <c r="Q650" s="40" t="s">
        <v>94</v>
      </c>
      <c r="R650" s="56">
        <f>VLOOKUP(Q650,'Basic Moves'!B$2:H$43,3,FALSE)</f>
        <v>12</v>
      </c>
      <c r="S650" s="56">
        <f>IF(OR(VLOOKUP(Q650,'Basic Moves'!B$2:C$43,2,FALSE)=H650,VLOOKUP(Q650,'Basic Moves'!B$2:C$43,2,FALSE)=I650),1,0)</f>
        <v>0</v>
      </c>
      <c r="T650" s="56">
        <f>VLOOKUP(Q650,'Basic Moves'!B$2:H$43,5,FALSE)</f>
        <v>1050</v>
      </c>
      <c r="U650" s="56">
        <f>VLOOKUP(Q650,'Basic Moves'!B$2:H$43,7,FALSE)</f>
        <v>9</v>
      </c>
      <c r="V650" s="53" t="s">
        <v>404</v>
      </c>
      <c r="W650" s="40" t="s">
        <v>288</v>
      </c>
      <c r="X650" s="56">
        <f>VLOOKUP(W650,'Charged Moves'!B$2:I$96,3,FALSE)</f>
        <v>40</v>
      </c>
      <c r="Y650" s="56">
        <f>IF(OR(VLOOKUP(W650,'Charged Moves'!B$2:C$96,2,FALSE)=H650,VLOOKUP(W650,'Charged Moves'!B$2:C$96,2,FALSE)=I650),1,0)</f>
        <v>0</v>
      </c>
      <c r="Z650" s="56">
        <f>VLOOKUP(W650,'Charged Moves'!B$2:I$96,8,FALSE)*100</f>
        <v>5</v>
      </c>
      <c r="AA650" s="56">
        <f>VLOOKUP(W650,'Charged Moves'!B$2:I$96,6,FALSE)</f>
        <v>3800</v>
      </c>
      <c r="AB650" s="56">
        <f>VLOOKUP(W650,'Charged Moves'!B$2:J$96,9,FALSE)</f>
        <v>25</v>
      </c>
      <c r="AC650" s="56" t="s">
        <v>1461</v>
      </c>
      <c r="AD650" s="56" t="s">
        <v>1462</v>
      </c>
      <c r="AE650" s="56" t="s">
        <v>1463</v>
      </c>
      <c r="AF650" t="s">
        <v>1464</v>
      </c>
      <c r="AG650" t="s">
        <v>1465</v>
      </c>
    </row>
    <row r="651" spans="1:33" ht="14.25" customHeight="1" x14ac:dyDescent="0.15">
      <c r="A651" s="30">
        <v>383</v>
      </c>
      <c r="B651" s="30">
        <v>6</v>
      </c>
      <c r="C651" s="32">
        <v>0.80698689956331882</v>
      </c>
      <c r="D651" s="30">
        <v>1</v>
      </c>
      <c r="E651" s="34">
        <v>1</v>
      </c>
      <c r="F651" s="41">
        <f>VLOOKUP(G651,'Species Data'!A$2:E$152,2,FALSE)</f>
        <v>66</v>
      </c>
      <c r="G651" s="41" t="s">
        <v>121</v>
      </c>
      <c r="H651" s="142" t="s">
        <v>247</v>
      </c>
      <c r="I651" s="788"/>
      <c r="J651" s="41">
        <f>VLOOKUP(G651,'Species Data'!A$2:E$152,3,FALSE)</f>
        <v>140</v>
      </c>
      <c r="K651" s="46">
        <f>VLOOKUP(G651,'Species Data'!A$2:E$152,4,FALSE)</f>
        <v>118</v>
      </c>
      <c r="L651" s="46">
        <f>VLOOKUP(G651,'Species Data'!A$2:E$152,5,FALSE)</f>
        <v>96</v>
      </c>
      <c r="M651" s="49">
        <f t="shared" si="0"/>
        <v>13440</v>
      </c>
      <c r="N651" s="51">
        <f t="shared" si="1"/>
        <v>0</v>
      </c>
      <c r="O651" s="51">
        <f t="shared" si="2"/>
        <v>0</v>
      </c>
      <c r="P651" s="40">
        <f t="shared" si="3"/>
        <v>796924800</v>
      </c>
      <c r="Q651" s="40" t="s">
        <v>248</v>
      </c>
      <c r="R651" s="56">
        <f>VLOOKUP(Q651,'Basic Moves'!B$2:H$43,3,FALSE)</f>
        <v>6</v>
      </c>
      <c r="S651" s="56">
        <f>IF(OR(VLOOKUP(Q651,'Basic Moves'!B$2:C$43,2,FALSE)=H651,VLOOKUP(Q651,'Basic Moves'!B$2:C$43,2,FALSE)=I651),1,0)</f>
        <v>1</v>
      </c>
      <c r="T651" s="56">
        <f>VLOOKUP(Q651,'Basic Moves'!B$2:H$43,5,FALSE)</f>
        <v>800</v>
      </c>
      <c r="U651" s="56">
        <f>VLOOKUP(Q651,'Basic Moves'!B$2:H$43,7,FALSE)</f>
        <v>8</v>
      </c>
      <c r="V651" s="53" t="s">
        <v>843</v>
      </c>
      <c r="W651" s="40" t="s">
        <v>303</v>
      </c>
      <c r="X651" s="56">
        <f>VLOOKUP(W651,'Charged Moves'!B$2:I$96,3,FALSE)</f>
        <v>30</v>
      </c>
      <c r="Y651" s="56">
        <f>IF(OR(VLOOKUP(W651,'Charged Moves'!B$2:C$96,2,FALSE)=H651,VLOOKUP(W651,'Charged Moves'!B$2:C$96,2,FALSE)=I651),1,0)</f>
        <v>1</v>
      </c>
      <c r="Z651" s="56">
        <f>VLOOKUP(W651,'Charged Moves'!B$2:I$96,8,FALSE)*100</f>
        <v>5</v>
      </c>
      <c r="AA651" s="56">
        <f>VLOOKUP(W651,'Charged Moves'!B$2:I$96,6,FALSE)</f>
        <v>2250</v>
      </c>
      <c r="AB651" s="56">
        <f>VLOOKUP(W651,'Charged Moves'!B$2:J$96,9,FALSE)</f>
        <v>25</v>
      </c>
      <c r="AC651" s="56" t="s">
        <v>1459</v>
      </c>
      <c r="AD651" s="56" t="s">
        <v>1460</v>
      </c>
      <c r="AE651" s="56" t="s">
        <v>984</v>
      </c>
      <c r="AF651" t="s">
        <v>1285</v>
      </c>
      <c r="AG651" t="s">
        <v>539</v>
      </c>
    </row>
    <row r="652" spans="1:33" ht="14.25" customHeight="1" x14ac:dyDescent="0.15">
      <c r="A652" s="30">
        <v>368</v>
      </c>
      <c r="B652" s="30">
        <v>1</v>
      </c>
      <c r="C652" s="32">
        <v>1</v>
      </c>
      <c r="D652" s="30">
        <v>4</v>
      </c>
      <c r="E652" s="34">
        <v>0.76260162601626014</v>
      </c>
      <c r="F652" s="41">
        <f>VLOOKUP(G652,'Species Data'!A$2:E$152,2,FALSE)</f>
        <v>64</v>
      </c>
      <c r="G652" s="41" t="s">
        <v>119</v>
      </c>
      <c r="H652" s="42" t="s">
        <v>56</v>
      </c>
      <c r="I652" s="43"/>
      <c r="J652" s="41">
        <f>VLOOKUP(G652,'Species Data'!A$2:E$152,3,FALSE)</f>
        <v>80</v>
      </c>
      <c r="K652" s="46">
        <f>VLOOKUP(G652,'Species Data'!A$2:E$152,4,FALSE)</f>
        <v>150</v>
      </c>
      <c r="L652" s="46">
        <f>VLOOKUP(G652,'Species Data'!A$2:E$152,5,FALSE)</f>
        <v>112</v>
      </c>
      <c r="M652" s="49">
        <f t="shared" si="0"/>
        <v>8960</v>
      </c>
      <c r="N652" s="51">
        <f t="shared" si="1"/>
        <v>0</v>
      </c>
      <c r="O652" s="51">
        <f t="shared" si="2"/>
        <v>0</v>
      </c>
      <c r="P652" s="40">
        <f t="shared" si="3"/>
        <v>787920000</v>
      </c>
      <c r="Q652" s="40" t="s">
        <v>52</v>
      </c>
      <c r="R652" s="56">
        <f>VLOOKUP(Q652,'Basic Moves'!B$2:H$43,3,FALSE)</f>
        <v>7</v>
      </c>
      <c r="S652" s="56">
        <f>IF(OR(VLOOKUP(Q652,'Basic Moves'!B$2:C$43,2,FALSE)=H652,VLOOKUP(Q652,'Basic Moves'!B$2:C$43,2,FALSE)=I652),1,0)</f>
        <v>1</v>
      </c>
      <c r="T652" s="56">
        <f>VLOOKUP(Q652,'Basic Moves'!B$2:H$43,5,FALSE)</f>
        <v>570</v>
      </c>
      <c r="U652" s="56">
        <f>VLOOKUP(Q652,'Basic Moves'!B$2:H$43,7,FALSE)</f>
        <v>7</v>
      </c>
      <c r="V652" s="53" t="s">
        <v>387</v>
      </c>
      <c r="W652" s="40" t="s">
        <v>288</v>
      </c>
      <c r="X652" s="56">
        <f>VLOOKUP(W652,'Charged Moves'!B$2:I$96,3,FALSE)</f>
        <v>40</v>
      </c>
      <c r="Y652" s="56">
        <f>IF(OR(VLOOKUP(W652,'Charged Moves'!B$2:C$96,2,FALSE)=H652,VLOOKUP(W652,'Charged Moves'!B$2:C$96,2,FALSE)=I652),1,0)</f>
        <v>1</v>
      </c>
      <c r="Z652" s="56">
        <f>VLOOKUP(W652,'Charged Moves'!B$2:I$96,8,FALSE)*100</f>
        <v>5</v>
      </c>
      <c r="AA652" s="56">
        <f>VLOOKUP(W652,'Charged Moves'!B$2:I$96,6,FALSE)</f>
        <v>3800</v>
      </c>
      <c r="AB652" s="56">
        <f>VLOOKUP(W652,'Charged Moves'!B$2:J$96,9,FALSE)</f>
        <v>25</v>
      </c>
      <c r="AC652" s="56" t="s">
        <v>1660</v>
      </c>
      <c r="AD652" s="56" t="s">
        <v>1896</v>
      </c>
      <c r="AE652" s="56" t="s">
        <v>1897</v>
      </c>
      <c r="AF652" t="s">
        <v>1898</v>
      </c>
      <c r="AG652" t="s">
        <v>482</v>
      </c>
    </row>
    <row r="653" spans="1:33" ht="14.25" customHeight="1" x14ac:dyDescent="0.15">
      <c r="A653" s="30">
        <v>349</v>
      </c>
      <c r="B653" s="30">
        <v>1</v>
      </c>
      <c r="C653" s="32">
        <v>1</v>
      </c>
      <c r="D653" s="30">
        <v>1</v>
      </c>
      <c r="E653" s="34">
        <v>1</v>
      </c>
      <c r="F653" s="41">
        <f>VLOOKUP(G653,'Species Data'!A$2:E$152,2,FALSE)</f>
        <v>60</v>
      </c>
      <c r="G653" s="41" t="s">
        <v>115</v>
      </c>
      <c r="H653" s="91" t="s">
        <v>210</v>
      </c>
      <c r="I653" s="657"/>
      <c r="J653" s="41">
        <f>VLOOKUP(G653,'Species Data'!A$2:E$152,3,FALSE)</f>
        <v>80</v>
      </c>
      <c r="K653" s="46">
        <f>VLOOKUP(G653,'Species Data'!A$2:E$152,4,FALSE)</f>
        <v>108</v>
      </c>
      <c r="L653" s="46">
        <f>VLOOKUP(G653,'Species Data'!A$2:E$152,5,FALSE)</f>
        <v>98</v>
      </c>
      <c r="M653" s="49">
        <f t="shared" si="0"/>
        <v>7840</v>
      </c>
      <c r="N653" s="51">
        <f t="shared" si="1"/>
        <v>0</v>
      </c>
      <c r="O653" s="51">
        <f t="shared" si="2"/>
        <v>0</v>
      </c>
      <c r="P653" s="40">
        <f t="shared" si="3"/>
        <v>781099200</v>
      </c>
      <c r="Q653" s="40" t="s">
        <v>272</v>
      </c>
      <c r="R653" s="56">
        <f>VLOOKUP(Q653,'Basic Moves'!B$2:H$43,3,FALSE)</f>
        <v>25</v>
      </c>
      <c r="S653" s="56">
        <f>IF(OR(VLOOKUP(Q653,'Basic Moves'!B$2:C$43,2,FALSE)=H653,VLOOKUP(Q653,'Basic Moves'!B$2:C$43,2,FALSE)=I653),1,0)</f>
        <v>1</v>
      </c>
      <c r="T653" s="56">
        <f>VLOOKUP(Q653,'Basic Moves'!B$2:H$43,5,FALSE)</f>
        <v>2300</v>
      </c>
      <c r="U653" s="56">
        <f>VLOOKUP(Q653,'Basic Moves'!B$2:H$43,7,FALSE)</f>
        <v>25</v>
      </c>
      <c r="V653" s="53" t="s">
        <v>393</v>
      </c>
      <c r="W653" s="40" t="s">
        <v>347</v>
      </c>
      <c r="X653" s="56">
        <f>VLOOKUP(W653,'Charged Moves'!B$2:I$96,3,FALSE)</f>
        <v>40</v>
      </c>
      <c r="Y653" s="56">
        <f>IF(OR(VLOOKUP(W653,'Charged Moves'!B$2:C$96,2,FALSE)=H653,VLOOKUP(W653,'Charged Moves'!B$2:C$96,2,FALSE)=I653),1,0)</f>
        <v>0</v>
      </c>
      <c r="Z653" s="56">
        <f>VLOOKUP(W653,'Charged Moves'!B$2:I$96,8,FALSE)*100</f>
        <v>5</v>
      </c>
      <c r="AA653" s="56">
        <f>VLOOKUP(W653,'Charged Moves'!B$2:I$96,6,FALSE)</f>
        <v>1560</v>
      </c>
      <c r="AB653" s="56">
        <f>VLOOKUP(W653,'Charged Moves'!B$2:J$96,9,FALSE)</f>
        <v>50</v>
      </c>
      <c r="AC653" s="56" t="s">
        <v>1806</v>
      </c>
      <c r="AD653" s="56" t="s">
        <v>1899</v>
      </c>
      <c r="AE653" s="56" t="s">
        <v>582</v>
      </c>
      <c r="AF653" t="s">
        <v>1900</v>
      </c>
      <c r="AG653" t="s">
        <v>1430</v>
      </c>
    </row>
    <row r="654" spans="1:33" ht="14.25" customHeight="1" x14ac:dyDescent="0.15">
      <c r="A654" s="30">
        <v>687</v>
      </c>
      <c r="B654" s="30">
        <v>5</v>
      </c>
      <c r="C654" s="32">
        <v>0.77400367872470877</v>
      </c>
      <c r="D654" s="30">
        <v>1</v>
      </c>
      <c r="E654" s="34">
        <v>1</v>
      </c>
      <c r="F654" s="41">
        <f>VLOOKUP(G654,'Species Data'!A$2:E$152,2,FALSE)</f>
        <v>113</v>
      </c>
      <c r="G654" s="41" t="s">
        <v>186</v>
      </c>
      <c r="H654" s="170" t="s">
        <v>257</v>
      </c>
      <c r="I654" s="172"/>
      <c r="J654" s="41">
        <f>VLOOKUP(G654,'Species Data'!A$2:E$152,3,FALSE)</f>
        <v>500</v>
      </c>
      <c r="K654" s="46">
        <f>VLOOKUP(G654,'Species Data'!A$2:E$152,4,FALSE)</f>
        <v>40</v>
      </c>
      <c r="L654" s="46">
        <f>VLOOKUP(G654,'Species Data'!A$2:E$152,5,FALSE)</f>
        <v>60</v>
      </c>
      <c r="M654" s="49">
        <f t="shared" si="0"/>
        <v>30000</v>
      </c>
      <c r="N654" s="51">
        <f t="shared" si="1"/>
        <v>0</v>
      </c>
      <c r="O654" s="51">
        <f t="shared" si="2"/>
        <v>0</v>
      </c>
      <c r="P654" s="40">
        <f t="shared" si="3"/>
        <v>777600000</v>
      </c>
      <c r="Q654" s="40" t="s">
        <v>94</v>
      </c>
      <c r="R654" s="56">
        <f>VLOOKUP(Q654,'Basic Moves'!B$2:H$43,3,FALSE)</f>
        <v>12</v>
      </c>
      <c r="S654" s="56">
        <f>IF(OR(VLOOKUP(Q654,'Basic Moves'!B$2:C$43,2,FALSE)=H654,VLOOKUP(Q654,'Basic Moves'!B$2:C$43,2,FALSE)=I654),1,0)</f>
        <v>0</v>
      </c>
      <c r="T654" s="56">
        <f>VLOOKUP(Q654,'Basic Moves'!B$2:H$43,5,FALSE)</f>
        <v>1050</v>
      </c>
      <c r="U654" s="56">
        <f>VLOOKUP(Q654,'Basic Moves'!B$2:H$43,7,FALSE)</f>
        <v>9</v>
      </c>
      <c r="V654" s="53" t="s">
        <v>404</v>
      </c>
      <c r="W654" s="107" t="s">
        <v>54</v>
      </c>
      <c r="X654" s="56">
        <f>VLOOKUP(W654,'Charged Moves'!B$2:I$96,3,FALSE)</f>
        <v>120</v>
      </c>
      <c r="Y654" s="56">
        <f>IF(OR(VLOOKUP(W654,'Charged Moves'!B$2:C$96,2,FALSE)=H654,VLOOKUP(W654,'Charged Moves'!B$2:C$96,2,FALSE)=I654),1,0)</f>
        <v>1</v>
      </c>
      <c r="Z654" s="56">
        <f>VLOOKUP(W654,'Charged Moves'!B$2:I$96,8,FALSE)*100</f>
        <v>5</v>
      </c>
      <c r="AA654" s="56">
        <f>VLOOKUP(W654,'Charged Moves'!B$2:I$96,6,FALSE)</f>
        <v>5000</v>
      </c>
      <c r="AB654" s="56">
        <f>VLOOKUP(W654,'Charged Moves'!B$2:J$96,9,FALSE)</f>
        <v>100</v>
      </c>
      <c r="AC654" s="56" t="s">
        <v>405</v>
      </c>
      <c r="AD654" s="56" t="s">
        <v>406</v>
      </c>
      <c r="AE654" s="56" t="s">
        <v>407</v>
      </c>
      <c r="AF654" t="s">
        <v>408</v>
      </c>
      <c r="AG654" t="s">
        <v>409</v>
      </c>
    </row>
    <row r="655" spans="1:33" ht="14.25" customHeight="1" x14ac:dyDescent="0.15">
      <c r="A655" s="30">
        <v>561</v>
      </c>
      <c r="B655" s="30">
        <v>6</v>
      </c>
      <c r="C655" s="32">
        <v>0.73313782991202348</v>
      </c>
      <c r="D655" s="30">
        <v>6</v>
      </c>
      <c r="E655" s="34">
        <v>0.61151079136690645</v>
      </c>
      <c r="F655" s="41">
        <f>VLOOKUP(G655,'Species Data'!A$2:E$152,2,FALSE)</f>
        <v>93</v>
      </c>
      <c r="G655" s="41" t="s">
        <v>162</v>
      </c>
      <c r="H655" s="793" t="s">
        <v>252</v>
      </c>
      <c r="I655" s="362" t="s">
        <v>262</v>
      </c>
      <c r="J655" s="41">
        <f>VLOOKUP(G655,'Species Data'!A$2:E$152,3,FALSE)</f>
        <v>90</v>
      </c>
      <c r="K655" s="46">
        <f>VLOOKUP(G655,'Species Data'!A$2:E$152,4,FALSE)</f>
        <v>172</v>
      </c>
      <c r="L655" s="46">
        <f>VLOOKUP(G655,'Species Data'!A$2:E$152,5,FALSE)</f>
        <v>118</v>
      </c>
      <c r="M655" s="49">
        <f t="shared" si="0"/>
        <v>10620</v>
      </c>
      <c r="N655" s="51">
        <f t="shared" si="1"/>
        <v>0</v>
      </c>
      <c r="O655" s="51">
        <f t="shared" si="2"/>
        <v>0</v>
      </c>
      <c r="P655" s="40">
        <f t="shared" si="3"/>
        <v>776322000</v>
      </c>
      <c r="Q655" s="40" t="s">
        <v>251</v>
      </c>
      <c r="R655" s="56">
        <f>VLOOKUP(Q655,'Basic Moves'!B$2:H$43,3,FALSE)</f>
        <v>5</v>
      </c>
      <c r="S655" s="56">
        <f>IF(OR(VLOOKUP(Q655,'Basic Moves'!B$2:C$43,2,FALSE)=H655,VLOOKUP(Q655,'Basic Moves'!B$2:C$43,2,FALSE)=I655),1,0)</f>
        <v>1</v>
      </c>
      <c r="T655" s="56">
        <f>VLOOKUP(Q655,'Basic Moves'!B$2:H$43,5,FALSE)</f>
        <v>500</v>
      </c>
      <c r="U655" s="56">
        <f>VLOOKUP(Q655,'Basic Moves'!B$2:H$43,7,FALSE)</f>
        <v>6</v>
      </c>
      <c r="V655" s="53" t="s">
        <v>1860</v>
      </c>
      <c r="W655" s="40" t="s">
        <v>281</v>
      </c>
      <c r="X655" s="56">
        <f>VLOOKUP(W655,'Charged Moves'!B$2:I$96,3,FALSE)</f>
        <v>45</v>
      </c>
      <c r="Y655" s="56">
        <f>IF(OR(VLOOKUP(W655,'Charged Moves'!B$2:C$96,2,FALSE)=H655,VLOOKUP(W655,'Charged Moves'!B$2:C$96,2,FALSE)=I655),1,0)</f>
        <v>0</v>
      </c>
      <c r="Z655" s="56">
        <f>VLOOKUP(W655,'Charged Moves'!B$2:I$96,8,FALSE)*100</f>
        <v>5</v>
      </c>
      <c r="AA655" s="56">
        <f>VLOOKUP(W655,'Charged Moves'!B$2:I$96,6,FALSE)</f>
        <v>3500</v>
      </c>
      <c r="AB655" s="56">
        <f>VLOOKUP(W655,'Charged Moves'!B$2:J$96,9,FALSE)</f>
        <v>33</v>
      </c>
      <c r="AC655" s="56" t="s">
        <v>1355</v>
      </c>
      <c r="AD655" s="56" t="s">
        <v>485</v>
      </c>
      <c r="AE655" s="56" t="s">
        <v>1901</v>
      </c>
      <c r="AF655" t="s">
        <v>1023</v>
      </c>
      <c r="AG655" t="s">
        <v>1613</v>
      </c>
    </row>
    <row r="656" spans="1:33" ht="14.25" customHeight="1" x14ac:dyDescent="0.15">
      <c r="A656" s="30">
        <v>339</v>
      </c>
      <c r="B656" s="30">
        <v>3</v>
      </c>
      <c r="C656" s="32">
        <v>0.91648282382603219</v>
      </c>
      <c r="D656" s="30">
        <v>6</v>
      </c>
      <c r="E656" s="34">
        <v>0.60183486238532113</v>
      </c>
      <c r="F656" s="41">
        <f>VLOOKUP(G656,'Species Data'!A$2:E$152,2,FALSE)</f>
        <v>58</v>
      </c>
      <c r="G656" s="41" t="s">
        <v>113</v>
      </c>
      <c r="H656" s="263" t="s">
        <v>249</v>
      </c>
      <c r="I656" s="452"/>
      <c r="J656" s="41">
        <f>VLOOKUP(G656,'Species Data'!A$2:E$152,3,FALSE)</f>
        <v>110</v>
      </c>
      <c r="K656" s="46">
        <f>VLOOKUP(G656,'Species Data'!A$2:E$152,4,FALSE)</f>
        <v>156</v>
      </c>
      <c r="L656" s="46">
        <f>VLOOKUP(G656,'Species Data'!A$2:E$152,5,FALSE)</f>
        <v>110</v>
      </c>
      <c r="M656" s="49">
        <f t="shared" si="0"/>
        <v>12100</v>
      </c>
      <c r="N656" s="51">
        <f t="shared" si="1"/>
        <v>0</v>
      </c>
      <c r="O656" s="51">
        <f t="shared" si="2"/>
        <v>0</v>
      </c>
      <c r="P656" s="40">
        <f t="shared" si="3"/>
        <v>773916000</v>
      </c>
      <c r="Q656" s="40" t="s">
        <v>102</v>
      </c>
      <c r="R656" s="56">
        <f>VLOOKUP(Q656,'Basic Moves'!B$2:H$43,3,FALSE)</f>
        <v>6</v>
      </c>
      <c r="S656" s="56">
        <f>IF(OR(VLOOKUP(Q656,'Basic Moves'!B$2:C$43,2,FALSE)=H656,VLOOKUP(Q656,'Basic Moves'!B$2:C$43,2,FALSE)=I656),1,0)</f>
        <v>0</v>
      </c>
      <c r="T656" s="56">
        <f>VLOOKUP(Q656,'Basic Moves'!B$2:H$43,5,FALSE)</f>
        <v>500</v>
      </c>
      <c r="U656" s="56">
        <f>VLOOKUP(Q656,'Basic Moves'!B$2:H$43,7,FALSE)</f>
        <v>7</v>
      </c>
      <c r="V656" s="53" t="s">
        <v>784</v>
      </c>
      <c r="W656" s="40" t="s">
        <v>347</v>
      </c>
      <c r="X656" s="56">
        <f>VLOOKUP(W656,'Charged Moves'!B$2:I$96,3,FALSE)</f>
        <v>40</v>
      </c>
      <c r="Y656" s="56">
        <f>IF(OR(VLOOKUP(W656,'Charged Moves'!B$2:C$96,2,FALSE)=H656,VLOOKUP(W656,'Charged Moves'!B$2:C$96,2,FALSE)=I656),1,0)</f>
        <v>0</v>
      </c>
      <c r="Z656" s="56">
        <f>VLOOKUP(W656,'Charged Moves'!B$2:I$96,8,FALSE)*100</f>
        <v>5</v>
      </c>
      <c r="AA656" s="56">
        <f>VLOOKUP(W656,'Charged Moves'!B$2:I$96,6,FALSE)</f>
        <v>1560</v>
      </c>
      <c r="AB656" s="56">
        <f>VLOOKUP(W656,'Charged Moves'!B$2:J$96,9,FALSE)</f>
        <v>50</v>
      </c>
      <c r="AC656" s="56" t="s">
        <v>1902</v>
      </c>
      <c r="AD656" s="56" t="s">
        <v>1903</v>
      </c>
      <c r="AE656" s="56" t="s">
        <v>1904</v>
      </c>
      <c r="AF656" t="s">
        <v>1905</v>
      </c>
      <c r="AG656" t="s">
        <v>1608</v>
      </c>
    </row>
    <row r="657" spans="1:33" ht="14.25" customHeight="1" x14ac:dyDescent="0.15">
      <c r="A657" s="30">
        <v>380</v>
      </c>
      <c r="B657" s="30">
        <v>5</v>
      </c>
      <c r="C657" s="32">
        <v>0.85152838427947597</v>
      </c>
      <c r="D657" s="30">
        <v>2</v>
      </c>
      <c r="E657" s="34">
        <v>0.97014925373134331</v>
      </c>
      <c r="F657" s="41">
        <f>VLOOKUP(G657,'Species Data'!A$2:E$152,2,FALSE)</f>
        <v>66</v>
      </c>
      <c r="G657" s="41" t="s">
        <v>121</v>
      </c>
      <c r="H657" s="142" t="s">
        <v>247</v>
      </c>
      <c r="I657" s="788"/>
      <c r="J657" s="41">
        <f>VLOOKUP(G657,'Species Data'!A$2:E$152,3,FALSE)</f>
        <v>140</v>
      </c>
      <c r="K657" s="46">
        <f>VLOOKUP(G657,'Species Data'!A$2:E$152,4,FALSE)</f>
        <v>118</v>
      </c>
      <c r="L657" s="46">
        <f>VLOOKUP(G657,'Species Data'!A$2:E$152,5,FALSE)</f>
        <v>96</v>
      </c>
      <c r="M657" s="49">
        <f t="shared" si="0"/>
        <v>13440</v>
      </c>
      <c r="N657" s="51">
        <f t="shared" si="1"/>
        <v>0</v>
      </c>
      <c r="O657" s="51">
        <f t="shared" si="2"/>
        <v>0</v>
      </c>
      <c r="P657" s="40">
        <f t="shared" si="3"/>
        <v>773136000</v>
      </c>
      <c r="Q657" s="40" t="s">
        <v>246</v>
      </c>
      <c r="R657" s="56">
        <f>VLOOKUP(Q657,'Basic Moves'!B$2:H$43,3,FALSE)</f>
        <v>5</v>
      </c>
      <c r="S657" s="56">
        <f>IF(OR(VLOOKUP(Q657,'Basic Moves'!B$2:C$43,2,FALSE)=H657,VLOOKUP(Q657,'Basic Moves'!B$2:C$43,2,FALSE)=I657),1,0)</f>
        <v>1</v>
      </c>
      <c r="T657" s="56">
        <f>VLOOKUP(Q657,'Basic Moves'!B$2:H$43,5,FALSE)</f>
        <v>600</v>
      </c>
      <c r="U657" s="56">
        <f>VLOOKUP(Q657,'Basic Moves'!B$2:H$43,7,FALSE)</f>
        <v>7</v>
      </c>
      <c r="V657" s="53" t="s">
        <v>579</v>
      </c>
      <c r="W657" s="40" t="s">
        <v>303</v>
      </c>
      <c r="X657" s="56">
        <f>VLOOKUP(W657,'Charged Moves'!B$2:I$96,3,FALSE)</f>
        <v>30</v>
      </c>
      <c r="Y657" s="56">
        <f>IF(OR(VLOOKUP(W657,'Charged Moves'!B$2:C$96,2,FALSE)=H657,VLOOKUP(W657,'Charged Moves'!B$2:C$96,2,FALSE)=I657),1,0)</f>
        <v>1</v>
      </c>
      <c r="Z657" s="56">
        <f>VLOOKUP(W657,'Charged Moves'!B$2:I$96,8,FALSE)*100</f>
        <v>5</v>
      </c>
      <c r="AA657" s="56">
        <f>VLOOKUP(W657,'Charged Moves'!B$2:I$96,6,FALSE)</f>
        <v>2250</v>
      </c>
      <c r="AB657" s="56">
        <f>VLOOKUP(W657,'Charged Moves'!B$2:J$96,9,FALSE)</f>
        <v>25</v>
      </c>
      <c r="AC657" s="56" t="s">
        <v>1499</v>
      </c>
      <c r="AD657" s="56" t="s">
        <v>1500</v>
      </c>
      <c r="AE657" s="56" t="s">
        <v>1501</v>
      </c>
      <c r="AF657" t="s">
        <v>1502</v>
      </c>
      <c r="AG657" t="s">
        <v>674</v>
      </c>
    </row>
    <row r="658" spans="1:33" ht="14.25" customHeight="1" x14ac:dyDescent="0.15">
      <c r="A658" s="30">
        <v>384</v>
      </c>
      <c r="B658" s="30">
        <v>4</v>
      </c>
      <c r="C658" s="32">
        <v>0.87510917030567681</v>
      </c>
      <c r="D658" s="30">
        <v>2</v>
      </c>
      <c r="E658" s="34">
        <v>0.97014925373134331</v>
      </c>
      <c r="F658" s="41">
        <f>VLOOKUP(G658,'Species Data'!A$2:E$152,2,FALSE)</f>
        <v>66</v>
      </c>
      <c r="G658" s="41" t="s">
        <v>121</v>
      </c>
      <c r="H658" s="142" t="s">
        <v>247</v>
      </c>
      <c r="I658" s="788"/>
      <c r="J658" s="41">
        <f>VLOOKUP(G658,'Species Data'!A$2:E$152,3,FALSE)</f>
        <v>140</v>
      </c>
      <c r="K658" s="46">
        <f>VLOOKUP(G658,'Species Data'!A$2:E$152,4,FALSE)</f>
        <v>118</v>
      </c>
      <c r="L658" s="46">
        <f>VLOOKUP(G658,'Species Data'!A$2:E$152,5,FALSE)</f>
        <v>96</v>
      </c>
      <c r="M658" s="49">
        <f t="shared" si="0"/>
        <v>13440</v>
      </c>
      <c r="N658" s="51">
        <f t="shared" si="1"/>
        <v>0</v>
      </c>
      <c r="O658" s="51">
        <f t="shared" si="2"/>
        <v>0</v>
      </c>
      <c r="P658" s="40">
        <f t="shared" si="3"/>
        <v>773136000</v>
      </c>
      <c r="Q658" s="40" t="s">
        <v>248</v>
      </c>
      <c r="R658" s="56">
        <f>VLOOKUP(Q658,'Basic Moves'!B$2:H$43,3,FALSE)</f>
        <v>6</v>
      </c>
      <c r="S658" s="56">
        <f>IF(OR(VLOOKUP(Q658,'Basic Moves'!B$2:C$43,2,FALSE)=H658,VLOOKUP(Q658,'Basic Moves'!B$2:C$43,2,FALSE)=I658),1,0)</f>
        <v>1</v>
      </c>
      <c r="T658" s="56">
        <f>VLOOKUP(Q658,'Basic Moves'!B$2:H$43,5,FALSE)</f>
        <v>800</v>
      </c>
      <c r="U658" s="56">
        <f>VLOOKUP(Q658,'Basic Moves'!B$2:H$43,7,FALSE)</f>
        <v>8</v>
      </c>
      <c r="V658" s="53" t="s">
        <v>843</v>
      </c>
      <c r="W658" s="40" t="s">
        <v>342</v>
      </c>
      <c r="X658" s="56">
        <f>VLOOKUP(W658,'Charged Moves'!B$2:I$96,3,FALSE)</f>
        <v>30</v>
      </c>
      <c r="Y658" s="56">
        <f>IF(OR(VLOOKUP(W658,'Charged Moves'!B$2:C$96,2,FALSE)=H658,VLOOKUP(W658,'Charged Moves'!B$2:C$96,2,FALSE)=I658),1,0)</f>
        <v>1</v>
      </c>
      <c r="Z658" s="56">
        <f>VLOOKUP(W658,'Charged Moves'!B$2:I$96,8,FALSE)*100</f>
        <v>25</v>
      </c>
      <c r="AA658" s="56">
        <f>VLOOKUP(W658,'Charged Moves'!B$2:I$96,6,FALSE)</f>
        <v>1600</v>
      </c>
      <c r="AB658" s="56">
        <f>VLOOKUP(W658,'Charged Moves'!B$2:J$96,9,FALSE)</f>
        <v>33</v>
      </c>
      <c r="AC658" s="56" t="s">
        <v>903</v>
      </c>
      <c r="AD658" s="56" t="s">
        <v>1413</v>
      </c>
      <c r="AE658" s="56" t="s">
        <v>1058</v>
      </c>
      <c r="AF658" t="s">
        <v>1475</v>
      </c>
      <c r="AG658" t="s">
        <v>674</v>
      </c>
    </row>
    <row r="659" spans="1:33" ht="14.25" customHeight="1" x14ac:dyDescent="0.15">
      <c r="A659" s="30">
        <v>433</v>
      </c>
      <c r="B659" s="30">
        <v>4</v>
      </c>
      <c r="C659" s="32">
        <v>0.90785714285714281</v>
      </c>
      <c r="D659" s="30">
        <v>3</v>
      </c>
      <c r="E659" s="34">
        <v>0.8973607038123167</v>
      </c>
      <c r="F659" s="41">
        <f>VLOOKUP(G659,'Species Data'!A$2:E$152,2,FALSE)</f>
        <v>74</v>
      </c>
      <c r="G659" s="41" t="s">
        <v>130</v>
      </c>
      <c r="H659" s="662" t="s">
        <v>264</v>
      </c>
      <c r="I659" s="610" t="s">
        <v>255</v>
      </c>
      <c r="J659" s="41">
        <f>VLOOKUP(G659,'Species Data'!A$2:E$152,3,FALSE)</f>
        <v>80</v>
      </c>
      <c r="K659" s="46">
        <f>VLOOKUP(G659,'Species Data'!A$2:E$152,4,FALSE)</f>
        <v>106</v>
      </c>
      <c r="L659" s="46">
        <f>VLOOKUP(G659,'Species Data'!A$2:E$152,5,FALSE)</f>
        <v>118</v>
      </c>
      <c r="M659" s="49">
        <f t="shared" si="0"/>
        <v>9440</v>
      </c>
      <c r="N659" s="51">
        <f t="shared" si="1"/>
        <v>0</v>
      </c>
      <c r="O659" s="51">
        <f t="shared" si="2"/>
        <v>0</v>
      </c>
      <c r="P659" s="40">
        <f t="shared" si="3"/>
        <v>765489600</v>
      </c>
      <c r="Q659" s="40" t="s">
        <v>259</v>
      </c>
      <c r="R659" s="56">
        <f>VLOOKUP(Q659,'Basic Moves'!B$2:H$43,3,FALSE)</f>
        <v>12</v>
      </c>
      <c r="S659" s="56">
        <f>IF(OR(VLOOKUP(Q659,'Basic Moves'!B$2:C$43,2,FALSE)=H659,VLOOKUP(Q659,'Basic Moves'!B$2:C$43,2,FALSE)=I659),1,0)</f>
        <v>0</v>
      </c>
      <c r="T659" s="56">
        <f>VLOOKUP(Q659,'Basic Moves'!B$2:H$43,5,FALSE)</f>
        <v>1100</v>
      </c>
      <c r="U659" s="56">
        <f>VLOOKUP(Q659,'Basic Moves'!B$2:H$43,7,FALSE)</f>
        <v>10</v>
      </c>
      <c r="V659" s="53" t="s">
        <v>855</v>
      </c>
      <c r="W659" s="40" t="s">
        <v>286</v>
      </c>
      <c r="X659" s="56">
        <f>VLOOKUP(W659,'Charged Moves'!B$2:I$96,3,FALSE)</f>
        <v>70</v>
      </c>
      <c r="Y659" s="56">
        <f>IF(OR(VLOOKUP(W659,'Charged Moves'!B$2:C$96,2,FALSE)=H659,VLOOKUP(W659,'Charged Moves'!B$2:C$96,2,FALSE)=I659),1,0)</f>
        <v>1</v>
      </c>
      <c r="Z659" s="56">
        <f>VLOOKUP(W659,'Charged Moves'!B$2:I$96,8,FALSE)*100</f>
        <v>5</v>
      </c>
      <c r="AA659" s="56">
        <f>VLOOKUP(W659,'Charged Moves'!B$2:I$96,6,FALSE)</f>
        <v>5800</v>
      </c>
      <c r="AB659" s="56">
        <f>VLOOKUP(W659,'Charged Moves'!B$2:J$96,9,FALSE)</f>
        <v>33</v>
      </c>
      <c r="AC659" s="56" t="s">
        <v>1906</v>
      </c>
      <c r="AD659" s="56" t="s">
        <v>1780</v>
      </c>
      <c r="AE659" s="56" t="s">
        <v>1907</v>
      </c>
      <c r="AF659" t="s">
        <v>1782</v>
      </c>
      <c r="AG659" t="s">
        <v>1908</v>
      </c>
    </row>
    <row r="660" spans="1:33" ht="14.25" customHeight="1" x14ac:dyDescent="0.15">
      <c r="A660" s="30">
        <v>6</v>
      </c>
      <c r="B660" s="30">
        <v>5</v>
      </c>
      <c r="C660" s="32">
        <v>0.83423423423423426</v>
      </c>
      <c r="D660" s="30">
        <v>5</v>
      </c>
      <c r="E660" s="34">
        <v>0.80119805316360915</v>
      </c>
      <c r="F660" s="41">
        <f>VLOOKUP(G660,'Species Data'!A$2:E$152,2,FALSE)</f>
        <v>1</v>
      </c>
      <c r="G660" s="41" t="s">
        <v>17</v>
      </c>
      <c r="H660" s="252" t="s">
        <v>253</v>
      </c>
      <c r="I660" s="362" t="s">
        <v>262</v>
      </c>
      <c r="J660" s="41">
        <f>VLOOKUP(G660,'Species Data'!A$2:E$152,3,FALSE)</f>
        <v>90</v>
      </c>
      <c r="K660" s="46">
        <f>VLOOKUP(G660,'Species Data'!A$2:E$152,4,FALSE)</f>
        <v>126</v>
      </c>
      <c r="L660" s="46">
        <f>VLOOKUP(G660,'Species Data'!A$2:E$152,5,FALSE)</f>
        <v>126</v>
      </c>
      <c r="M660" s="49">
        <f t="shared" si="0"/>
        <v>11340</v>
      </c>
      <c r="N660" s="51">
        <f t="shared" si="1"/>
        <v>0</v>
      </c>
      <c r="O660" s="51">
        <f t="shared" si="2"/>
        <v>0</v>
      </c>
      <c r="P660" s="40">
        <f t="shared" si="3"/>
        <v>764429400</v>
      </c>
      <c r="Q660" s="40" t="s">
        <v>259</v>
      </c>
      <c r="R660" s="56">
        <f>VLOOKUP(Q660,'Basic Moves'!B$2:H$43,3,FALSE)</f>
        <v>12</v>
      </c>
      <c r="S660" s="56">
        <f>IF(OR(VLOOKUP(Q660,'Basic Moves'!B$2:C$43,2,FALSE)=H660,VLOOKUP(Q660,'Basic Moves'!B$2:C$43,2,FALSE)=I660),1,0)</f>
        <v>0</v>
      </c>
      <c r="T660" s="56">
        <f>VLOOKUP(Q660,'Basic Moves'!B$2:H$43,5,FALSE)</f>
        <v>1100</v>
      </c>
      <c r="U660" s="56">
        <f>VLOOKUP(Q660,'Basic Moves'!B$2:H$43,7,FALSE)</f>
        <v>10</v>
      </c>
      <c r="V660" s="53" t="s">
        <v>855</v>
      </c>
      <c r="W660" s="40" t="s">
        <v>340</v>
      </c>
      <c r="X660" s="56">
        <f>VLOOKUP(W660,'Charged Moves'!B$2:I$96,3,FALSE)</f>
        <v>70</v>
      </c>
      <c r="Y660" s="56">
        <f>IF(OR(VLOOKUP(W660,'Charged Moves'!B$2:C$96,2,FALSE)=H660,VLOOKUP(W660,'Charged Moves'!B$2:C$96,2,FALSE)=I660),1,0)</f>
        <v>1</v>
      </c>
      <c r="Z660" s="56">
        <f>VLOOKUP(W660,'Charged Moves'!B$2:I$96,8,FALSE)*100</f>
        <v>0</v>
      </c>
      <c r="AA660" s="56">
        <f>VLOOKUP(W660,'Charged Moves'!B$2:I$96,6,FALSE)</f>
        <v>2800</v>
      </c>
      <c r="AB660" s="56">
        <f>VLOOKUP(W660,'Charged Moves'!B$2:J$96,9,FALSE)</f>
        <v>100</v>
      </c>
      <c r="AC660" s="56" t="s">
        <v>1909</v>
      </c>
      <c r="AD660" s="56" t="s">
        <v>1910</v>
      </c>
      <c r="AE660" s="56" t="s">
        <v>1911</v>
      </c>
      <c r="AF660" t="s">
        <v>1912</v>
      </c>
      <c r="AG660" t="s">
        <v>1913</v>
      </c>
    </row>
    <row r="661" spans="1:33" ht="14.25" customHeight="1" x14ac:dyDescent="0.15">
      <c r="A661" s="30">
        <v>820</v>
      </c>
      <c r="B661" s="30">
        <v>1</v>
      </c>
      <c r="C661" s="32">
        <v>1</v>
      </c>
      <c r="D661" s="30">
        <v>1</v>
      </c>
      <c r="E661" s="34">
        <v>1</v>
      </c>
      <c r="F661" s="41">
        <f>VLOOKUP(G661,'Species Data'!A$2:E$152,2,FALSE)</f>
        <v>138</v>
      </c>
      <c r="G661" s="41" t="s">
        <v>213</v>
      </c>
      <c r="H661" s="662" t="s">
        <v>264</v>
      </c>
      <c r="I661" s="91" t="s">
        <v>210</v>
      </c>
      <c r="J661" s="41">
        <f>VLOOKUP(G661,'Species Data'!A$2:E$152,3,FALSE)</f>
        <v>70</v>
      </c>
      <c r="K661" s="46">
        <f>VLOOKUP(G661,'Species Data'!A$2:E$152,4,FALSE)</f>
        <v>132</v>
      </c>
      <c r="L661" s="46">
        <f>VLOOKUP(G661,'Species Data'!A$2:E$152,5,FALSE)</f>
        <v>160</v>
      </c>
      <c r="M661" s="49">
        <f t="shared" si="0"/>
        <v>11200</v>
      </c>
      <c r="N661" s="51">
        <f t="shared" si="1"/>
        <v>0</v>
      </c>
      <c r="O661" s="51">
        <f t="shared" si="2"/>
        <v>0</v>
      </c>
      <c r="P661" s="40">
        <f t="shared" si="3"/>
        <v>763224000</v>
      </c>
      <c r="Q661" s="40" t="s">
        <v>142</v>
      </c>
      <c r="R661" s="56">
        <f>VLOOKUP(Q661,'Basic Moves'!B$2:H$43,3,FALSE)</f>
        <v>6</v>
      </c>
      <c r="S661" s="56">
        <f>IF(OR(VLOOKUP(Q661,'Basic Moves'!B$2:C$43,2,FALSE)=H661,VLOOKUP(Q661,'Basic Moves'!B$2:C$43,2,FALSE)=I661),1,0)</f>
        <v>1</v>
      </c>
      <c r="T661" s="56">
        <f>VLOOKUP(Q661,'Basic Moves'!B$2:H$43,5,FALSE)</f>
        <v>500</v>
      </c>
      <c r="U661" s="56">
        <f>VLOOKUP(Q661,'Basic Moves'!B$2:H$43,7,FALSE)</f>
        <v>7</v>
      </c>
      <c r="V661" s="53" t="s">
        <v>367</v>
      </c>
      <c r="W661" s="40" t="s">
        <v>307</v>
      </c>
      <c r="X661" s="56">
        <f>VLOOKUP(W661,'Charged Moves'!B$2:I$96,3,FALSE)</f>
        <v>35</v>
      </c>
      <c r="Y661" s="56">
        <f>IF(OR(VLOOKUP(W661,'Charged Moves'!B$2:C$96,2,FALSE)=H661,VLOOKUP(W661,'Charged Moves'!B$2:C$96,2,FALSE)=I661),1,0)</f>
        <v>1</v>
      </c>
      <c r="Z661" s="56">
        <f>VLOOKUP(W661,'Charged Moves'!B$2:I$96,8,FALSE)*100</f>
        <v>5</v>
      </c>
      <c r="AA661" s="56">
        <f>VLOOKUP(W661,'Charged Moves'!B$2:I$96,6,FALSE)</f>
        <v>3600</v>
      </c>
      <c r="AB661" s="56">
        <f>VLOOKUP(W661,'Charged Moves'!B$2:J$96,9,FALSE)</f>
        <v>25</v>
      </c>
      <c r="AC661" s="56" t="s">
        <v>626</v>
      </c>
      <c r="AD661" s="56" t="s">
        <v>1048</v>
      </c>
      <c r="AE661" s="56" t="s">
        <v>1049</v>
      </c>
      <c r="AF661" t="s">
        <v>1050</v>
      </c>
      <c r="AG661" t="s">
        <v>1051</v>
      </c>
    </row>
    <row r="662" spans="1:33" ht="14.25" customHeight="1" x14ac:dyDescent="0.15">
      <c r="A662" s="30">
        <v>291</v>
      </c>
      <c r="B662" s="30">
        <v>9</v>
      </c>
      <c r="C662" s="32">
        <v>0.62486033519553075</v>
      </c>
      <c r="D662" s="30">
        <v>4</v>
      </c>
      <c r="E662" s="34">
        <v>0.68694214876033055</v>
      </c>
      <c r="F662" s="41">
        <f>VLOOKUP(G662,'Species Data'!A$2:E$152,2,FALSE)</f>
        <v>51</v>
      </c>
      <c r="G662" s="41" t="s">
        <v>103</v>
      </c>
      <c r="H662" s="610" t="s">
        <v>255</v>
      </c>
      <c r="I662" s="791"/>
      <c r="J662" s="41">
        <f>VLOOKUP(G662,'Species Data'!A$2:E$152,3,FALSE)</f>
        <v>70</v>
      </c>
      <c r="K662" s="46">
        <f>VLOOKUP(G662,'Species Data'!A$2:E$152,4,FALSE)</f>
        <v>148</v>
      </c>
      <c r="L662" s="46">
        <f>VLOOKUP(G662,'Species Data'!A$2:E$152,5,FALSE)</f>
        <v>140</v>
      </c>
      <c r="M662" s="49">
        <f t="shared" si="0"/>
        <v>9800</v>
      </c>
      <c r="N662" s="51">
        <f t="shared" si="1"/>
        <v>0</v>
      </c>
      <c r="O662" s="51">
        <f t="shared" si="2"/>
        <v>0</v>
      </c>
      <c r="P662" s="40">
        <f t="shared" si="3"/>
        <v>753482800</v>
      </c>
      <c r="Q662" s="40" t="s">
        <v>244</v>
      </c>
      <c r="R662" s="56">
        <f>VLOOKUP(Q662,'Basic Moves'!B$2:H$43,3,FALSE)</f>
        <v>7</v>
      </c>
      <c r="S662" s="56">
        <f>IF(OR(VLOOKUP(Q662,'Basic Moves'!B$2:C$43,2,FALSE)=H662,VLOOKUP(Q662,'Basic Moves'!B$2:C$43,2,FALSE)=I662),1,0)</f>
        <v>0</v>
      </c>
      <c r="T662" s="56">
        <f>VLOOKUP(Q662,'Basic Moves'!B$2:H$43,5,FALSE)</f>
        <v>700</v>
      </c>
      <c r="U662" s="56">
        <f>VLOOKUP(Q662,'Basic Moves'!B$2:H$43,7,FALSE)</f>
        <v>9</v>
      </c>
      <c r="V662" s="53" t="s">
        <v>1191</v>
      </c>
      <c r="W662" s="40" t="s">
        <v>328</v>
      </c>
      <c r="X662" s="56">
        <f>VLOOKUP(W662,'Charged Moves'!B$2:I$96,3,FALSE)</f>
        <v>30</v>
      </c>
      <c r="Y662" s="56">
        <f>IF(OR(VLOOKUP(W662,'Charged Moves'!B$2:C$96,2,FALSE)=H662,VLOOKUP(W662,'Charged Moves'!B$2:C$96,2,FALSE)=I662),1,0)</f>
        <v>1</v>
      </c>
      <c r="Z662" s="56">
        <f>VLOOKUP(W662,'Charged Moves'!B$2:I$96,8,FALSE)*100</f>
        <v>5</v>
      </c>
      <c r="AA662" s="56">
        <f>VLOOKUP(W662,'Charged Moves'!B$2:I$96,6,FALSE)</f>
        <v>2600</v>
      </c>
      <c r="AB662" s="56">
        <f>VLOOKUP(W662,'Charged Moves'!B$2:J$96,9,FALSE)</f>
        <v>25</v>
      </c>
      <c r="AC662" s="56" t="s">
        <v>1914</v>
      </c>
      <c r="AD662" s="56" t="s">
        <v>1915</v>
      </c>
      <c r="AE662" s="56" t="s">
        <v>1916</v>
      </c>
      <c r="AF662" t="s">
        <v>1393</v>
      </c>
      <c r="AG662" t="s">
        <v>1917</v>
      </c>
    </row>
    <row r="663" spans="1:33" ht="14.25" customHeight="1" x14ac:dyDescent="0.15">
      <c r="A663" s="30">
        <v>294</v>
      </c>
      <c r="B663" s="144">
        <v>7</v>
      </c>
      <c r="C663" s="581">
        <v>0.75837988826815639</v>
      </c>
      <c r="D663" s="144">
        <v>5</v>
      </c>
      <c r="E663" s="583">
        <v>0.68429752066115701</v>
      </c>
      <c r="F663" s="585">
        <f>VLOOKUP(G663,'Species Data'!A$2:E$152,2,FALSE)</f>
        <v>51</v>
      </c>
      <c r="G663" s="585" t="s">
        <v>103</v>
      </c>
      <c r="H663" s="792" t="s">
        <v>255</v>
      </c>
      <c r="I663" s="815"/>
      <c r="J663" s="585">
        <f>VLOOKUP(G663,'Species Data'!A$2:E$152,3,FALSE)</f>
        <v>70</v>
      </c>
      <c r="K663" s="592">
        <f>VLOOKUP(G663,'Species Data'!A$2:E$152,4,FALSE)</f>
        <v>148</v>
      </c>
      <c r="L663" s="592">
        <f>VLOOKUP(G663,'Species Data'!A$2:E$152,5,FALSE)</f>
        <v>140</v>
      </c>
      <c r="M663" s="149">
        <f t="shared" si="0"/>
        <v>9800</v>
      </c>
      <c r="N663" s="594">
        <f t="shared" si="1"/>
        <v>0</v>
      </c>
      <c r="O663" s="594">
        <f t="shared" si="2"/>
        <v>0</v>
      </c>
      <c r="P663" s="122">
        <f t="shared" si="3"/>
        <v>750582000</v>
      </c>
      <c r="Q663" s="122" t="s">
        <v>254</v>
      </c>
      <c r="R663" s="602">
        <f>VLOOKUP(Q663,'Basic Moves'!B$2:H$43,3,FALSE)</f>
        <v>6</v>
      </c>
      <c r="S663" s="602">
        <f>IF(OR(VLOOKUP(Q663,'Basic Moves'!B$2:C$43,2,FALSE)=H663,VLOOKUP(Q663,'Basic Moves'!B$2:C$43,2,FALSE)=I663),1,0)</f>
        <v>1</v>
      </c>
      <c r="T663" s="602">
        <f>VLOOKUP(Q663,'Basic Moves'!B$2:H$43,5,FALSE)</f>
        <v>550</v>
      </c>
      <c r="U663" s="602">
        <f>VLOOKUP(Q663,'Basic Moves'!B$2:H$43,7,FALSE)</f>
        <v>7</v>
      </c>
      <c r="V663" s="152" t="s">
        <v>970</v>
      </c>
      <c r="W663" s="122" t="s">
        <v>328</v>
      </c>
      <c r="X663" s="602">
        <f>VLOOKUP(W663,'Charged Moves'!B$2:I$96,3,FALSE)</f>
        <v>30</v>
      </c>
      <c r="Y663" s="602">
        <f>IF(OR(VLOOKUP(W663,'Charged Moves'!B$2:C$96,2,FALSE)=H663,VLOOKUP(W663,'Charged Moves'!B$2:C$96,2,FALSE)=I663),1,0)</f>
        <v>1</v>
      </c>
      <c r="Z663" s="602">
        <f>VLOOKUP(W663,'Charged Moves'!B$2:I$96,8,FALSE)*100</f>
        <v>5</v>
      </c>
      <c r="AA663" s="602">
        <f>VLOOKUP(W663,'Charged Moves'!B$2:I$96,6,FALSE)</f>
        <v>2600</v>
      </c>
      <c r="AB663" s="602">
        <f>VLOOKUP(W663,'Charged Moves'!B$2:J$96,9,FALSE)</f>
        <v>25</v>
      </c>
      <c r="AC663" s="602" t="s">
        <v>1918</v>
      </c>
      <c r="AD663" s="602" t="s">
        <v>1850</v>
      </c>
      <c r="AE663" s="602" t="s">
        <v>1919</v>
      </c>
      <c r="AF663" s="112" t="s">
        <v>1852</v>
      </c>
      <c r="AG663" s="112" t="s">
        <v>1920</v>
      </c>
    </row>
    <row r="664" spans="1:33" ht="14.25" customHeight="1" x14ac:dyDescent="0.15">
      <c r="A664" s="30">
        <v>512</v>
      </c>
      <c r="B664" s="30">
        <v>8</v>
      </c>
      <c r="C664" s="32">
        <v>0.62251655629139069</v>
      </c>
      <c r="D664" s="30">
        <v>6</v>
      </c>
      <c r="E664" s="34">
        <v>0.60952380952380958</v>
      </c>
      <c r="F664" s="41">
        <f>VLOOKUP(G664,'Species Data'!A$2:E$152,2,FALSE)</f>
        <v>86</v>
      </c>
      <c r="G664" s="41" t="s">
        <v>147</v>
      </c>
      <c r="H664" s="91" t="s">
        <v>210</v>
      </c>
      <c r="I664" s="657"/>
      <c r="J664" s="41">
        <f>VLOOKUP(G664,'Species Data'!A$2:E$152,3,FALSE)</f>
        <v>130</v>
      </c>
      <c r="K664" s="46">
        <f>VLOOKUP(G664,'Species Data'!A$2:E$152,4,FALSE)</f>
        <v>104</v>
      </c>
      <c r="L664" s="46">
        <f>VLOOKUP(G664,'Species Data'!A$2:E$152,5,FALSE)</f>
        <v>138</v>
      </c>
      <c r="M664" s="49">
        <f t="shared" si="0"/>
        <v>17940</v>
      </c>
      <c r="N664" s="51">
        <f t="shared" si="1"/>
        <v>0</v>
      </c>
      <c r="O664" s="51">
        <f t="shared" si="2"/>
        <v>0</v>
      </c>
      <c r="P664" s="40">
        <f t="shared" si="3"/>
        <v>746304000</v>
      </c>
      <c r="Q664" s="107" t="s">
        <v>251</v>
      </c>
      <c r="R664" s="56">
        <f>VLOOKUP(Q664,'Basic Moves'!B$2:H$43,3,FALSE)</f>
        <v>5</v>
      </c>
      <c r="S664" s="56">
        <f>IF(OR(VLOOKUP(Q664,'Basic Moves'!B$2:C$43,2,FALSE)=H664,VLOOKUP(Q664,'Basic Moves'!B$2:C$43,2,FALSE)=I664),1,0)</f>
        <v>0</v>
      </c>
      <c r="T664" s="56">
        <f>VLOOKUP(Q664,'Basic Moves'!B$2:H$43,5,FALSE)</f>
        <v>500</v>
      </c>
      <c r="U664" s="56">
        <f>VLOOKUP(Q664,'Basic Moves'!B$2:H$43,7,FALSE)</f>
        <v>6</v>
      </c>
      <c r="V664" s="53" t="s">
        <v>526</v>
      </c>
      <c r="W664" s="40" t="s">
        <v>304</v>
      </c>
      <c r="X664" s="56">
        <f>VLOOKUP(W664,'Charged Moves'!B$2:I$96,3,FALSE)</f>
        <v>25</v>
      </c>
      <c r="Y664" s="56">
        <f>IF(OR(VLOOKUP(W664,'Charged Moves'!B$2:C$96,2,FALSE)=H664,VLOOKUP(W664,'Charged Moves'!B$2:C$96,2,FALSE)=I664),1,0)</f>
        <v>1</v>
      </c>
      <c r="Z664" s="56">
        <f>VLOOKUP(W664,'Charged Moves'!B$2:I$96,8,FALSE)*100</f>
        <v>5</v>
      </c>
      <c r="AA664" s="56">
        <f>VLOOKUP(W664,'Charged Moves'!B$2:I$96,6,FALSE)</f>
        <v>2350</v>
      </c>
      <c r="AB664" s="56">
        <f>VLOOKUP(W664,'Charged Moves'!B$2:J$96,9,FALSE)</f>
        <v>20</v>
      </c>
      <c r="AC664" s="56" t="s">
        <v>1921</v>
      </c>
      <c r="AD664" s="56" t="s">
        <v>1922</v>
      </c>
      <c r="AE664" s="56" t="s">
        <v>1449</v>
      </c>
      <c r="AF664" t="s">
        <v>1923</v>
      </c>
      <c r="AG664" t="s">
        <v>1924</v>
      </c>
    </row>
    <row r="665" spans="1:33" ht="14.25" customHeight="1" x14ac:dyDescent="0.15">
      <c r="A665" s="30">
        <v>514</v>
      </c>
      <c r="B665" s="30">
        <v>4</v>
      </c>
      <c r="C665" s="32">
        <v>0.81677704194260481</v>
      </c>
      <c r="D665" s="30">
        <v>6</v>
      </c>
      <c r="E665" s="34">
        <v>0.60952380952380958</v>
      </c>
      <c r="F665" s="41">
        <f>VLOOKUP(G665,'Species Data'!A$2:E$152,2,FALSE)</f>
        <v>86</v>
      </c>
      <c r="G665" s="41" t="s">
        <v>147</v>
      </c>
      <c r="H665" s="91" t="s">
        <v>210</v>
      </c>
      <c r="I665" s="657"/>
      <c r="J665" s="41">
        <f>VLOOKUP(G665,'Species Data'!A$2:E$152,3,FALSE)</f>
        <v>130</v>
      </c>
      <c r="K665" s="46">
        <f>VLOOKUP(G665,'Species Data'!A$2:E$152,4,FALSE)</f>
        <v>104</v>
      </c>
      <c r="L665" s="46">
        <f>VLOOKUP(G665,'Species Data'!A$2:E$152,5,FALSE)</f>
        <v>138</v>
      </c>
      <c r="M665" s="49">
        <f t="shared" si="0"/>
        <v>17940</v>
      </c>
      <c r="N665" s="51">
        <f t="shared" si="1"/>
        <v>0</v>
      </c>
      <c r="O665" s="51">
        <f t="shared" si="2"/>
        <v>0</v>
      </c>
      <c r="P665" s="40">
        <f t="shared" si="3"/>
        <v>746304000</v>
      </c>
      <c r="Q665" s="107" t="s">
        <v>251</v>
      </c>
      <c r="R665" s="56">
        <f>VLOOKUP(Q665,'Basic Moves'!B$2:H$43,3,FALSE)</f>
        <v>5</v>
      </c>
      <c r="S665" s="56">
        <f>IF(OR(VLOOKUP(Q665,'Basic Moves'!B$2:C$43,2,FALSE)=H665,VLOOKUP(Q665,'Basic Moves'!B$2:C$43,2,FALSE)=I665),1,0)</f>
        <v>0</v>
      </c>
      <c r="T665" s="56">
        <f>VLOOKUP(Q665,'Basic Moves'!B$2:H$43,5,FALSE)</f>
        <v>500</v>
      </c>
      <c r="U665" s="56">
        <f>VLOOKUP(Q665,'Basic Moves'!B$2:H$43,7,FALSE)</f>
        <v>6</v>
      </c>
      <c r="V665" s="53" t="s">
        <v>526</v>
      </c>
      <c r="W665" s="40" t="s">
        <v>305</v>
      </c>
      <c r="X665" s="56">
        <f>VLOOKUP(W665,'Charged Moves'!B$2:I$96,3,FALSE)</f>
        <v>45</v>
      </c>
      <c r="Y665" s="56">
        <f>IF(OR(VLOOKUP(W665,'Charged Moves'!B$2:C$96,2,FALSE)=H665,VLOOKUP(W665,'Charged Moves'!B$2:C$96,2,FALSE)=I665),1,0)</f>
        <v>1</v>
      </c>
      <c r="Z665" s="56">
        <f>VLOOKUP(W665,'Charged Moves'!B$2:I$96,8,FALSE)*100</f>
        <v>5</v>
      </c>
      <c r="AA665" s="56">
        <f>VLOOKUP(W665,'Charged Moves'!B$2:I$96,6,FALSE)</f>
        <v>2350</v>
      </c>
      <c r="AB665" s="56">
        <f>VLOOKUP(W665,'Charged Moves'!B$2:J$96,9,FALSE)</f>
        <v>50</v>
      </c>
      <c r="AC665" s="56" t="s">
        <v>1925</v>
      </c>
      <c r="AD665" s="56" t="s">
        <v>1926</v>
      </c>
      <c r="AE665" s="56" t="s">
        <v>427</v>
      </c>
      <c r="AF665" t="s">
        <v>1927</v>
      </c>
      <c r="AG665" t="s">
        <v>1924</v>
      </c>
    </row>
    <row r="666" spans="1:33" ht="14.25" customHeight="1" x14ac:dyDescent="0.15">
      <c r="A666" s="30">
        <v>269</v>
      </c>
      <c r="B666" s="30">
        <v>2</v>
      </c>
      <c r="C666" s="32">
        <v>0.92887029288702927</v>
      </c>
      <c r="D666" s="30">
        <v>5</v>
      </c>
      <c r="E666" s="34">
        <v>0.65</v>
      </c>
      <c r="F666" s="41">
        <f>VLOOKUP(G666,'Species Data'!A$2:E$152,2,FALSE)</f>
        <v>48</v>
      </c>
      <c r="G666" s="41" t="s">
        <v>99</v>
      </c>
      <c r="H666" s="787" t="s">
        <v>241</v>
      </c>
      <c r="I666" s="362" t="s">
        <v>262</v>
      </c>
      <c r="J666" s="41">
        <f>VLOOKUP(G666,'Species Data'!A$2:E$152,3,FALSE)</f>
        <v>120</v>
      </c>
      <c r="K666" s="46">
        <f>VLOOKUP(G666,'Species Data'!A$2:E$152,4,FALSE)</f>
        <v>108</v>
      </c>
      <c r="L666" s="46">
        <f>VLOOKUP(G666,'Species Data'!A$2:E$152,5,FALSE)</f>
        <v>118</v>
      </c>
      <c r="M666" s="49">
        <f t="shared" si="0"/>
        <v>14160</v>
      </c>
      <c r="N666" s="51">
        <f t="shared" si="1"/>
        <v>0</v>
      </c>
      <c r="O666" s="51">
        <f t="shared" si="2"/>
        <v>0</v>
      </c>
      <c r="P666" s="40">
        <f t="shared" si="3"/>
        <v>745524000</v>
      </c>
      <c r="Q666" s="40" t="s">
        <v>242</v>
      </c>
      <c r="R666" s="56">
        <f>VLOOKUP(Q666,'Basic Moves'!B$2:H$43,3,FALSE)</f>
        <v>5</v>
      </c>
      <c r="S666" s="56">
        <f>IF(OR(VLOOKUP(Q666,'Basic Moves'!B$2:C$43,2,FALSE)=H666,VLOOKUP(Q666,'Basic Moves'!B$2:C$43,2,FALSE)=I666),1,0)</f>
        <v>1</v>
      </c>
      <c r="T666" s="56">
        <f>VLOOKUP(Q666,'Basic Moves'!B$2:H$43,5,FALSE)</f>
        <v>450</v>
      </c>
      <c r="U666" s="56">
        <f>VLOOKUP(Q666,'Basic Moves'!B$2:H$43,7,FALSE)</f>
        <v>7</v>
      </c>
      <c r="V666" s="53" t="s">
        <v>427</v>
      </c>
      <c r="W666" s="40" t="s">
        <v>299</v>
      </c>
      <c r="X666" s="56">
        <f>VLOOKUP(W666,'Charged Moves'!B$2:I$96,3,FALSE)</f>
        <v>25</v>
      </c>
      <c r="Y666" s="56">
        <f>IF(OR(VLOOKUP(W666,'Charged Moves'!B$2:C$96,2,FALSE)=H666,VLOOKUP(W666,'Charged Moves'!B$2:C$96,2,FALSE)=I666),1,0)</f>
        <v>1</v>
      </c>
      <c r="Z666" s="56">
        <f>VLOOKUP(W666,'Charged Moves'!B$2:I$96,8,FALSE)*100</f>
        <v>5</v>
      </c>
      <c r="AA666" s="56">
        <f>VLOOKUP(W666,'Charged Moves'!B$2:I$96,6,FALSE)</f>
        <v>2400</v>
      </c>
      <c r="AB666" s="56">
        <f>VLOOKUP(W666,'Charged Moves'!B$2:J$96,9,FALSE)</f>
        <v>20</v>
      </c>
      <c r="AC666" s="56" t="s">
        <v>1406</v>
      </c>
      <c r="AD666" s="56" t="s">
        <v>1407</v>
      </c>
      <c r="AE666" s="56" t="s">
        <v>508</v>
      </c>
      <c r="AF666" t="s">
        <v>1408</v>
      </c>
      <c r="AG666" t="s">
        <v>674</v>
      </c>
    </row>
    <row r="667" spans="1:33" ht="14.25" customHeight="1" x14ac:dyDescent="0.15">
      <c r="A667" s="30">
        <v>293</v>
      </c>
      <c r="B667" s="144">
        <v>1</v>
      </c>
      <c r="C667" s="581">
        <v>1</v>
      </c>
      <c r="D667" s="144">
        <v>6</v>
      </c>
      <c r="E667" s="583">
        <v>0.6776859504132231</v>
      </c>
      <c r="F667" s="585">
        <f>VLOOKUP(G667,'Species Data'!A$2:E$152,2,FALSE)</f>
        <v>51</v>
      </c>
      <c r="G667" s="585" t="s">
        <v>103</v>
      </c>
      <c r="H667" s="792" t="s">
        <v>255</v>
      </c>
      <c r="I667" s="815"/>
      <c r="J667" s="585">
        <f>VLOOKUP(G667,'Species Data'!A$2:E$152,3,FALSE)</f>
        <v>70</v>
      </c>
      <c r="K667" s="592">
        <f>VLOOKUP(G667,'Species Data'!A$2:E$152,4,FALSE)</f>
        <v>148</v>
      </c>
      <c r="L667" s="592">
        <f>VLOOKUP(G667,'Species Data'!A$2:E$152,5,FALSE)</f>
        <v>140</v>
      </c>
      <c r="M667" s="149">
        <f t="shared" si="0"/>
        <v>9800</v>
      </c>
      <c r="N667" s="594">
        <f t="shared" si="1"/>
        <v>0</v>
      </c>
      <c r="O667" s="594">
        <f t="shared" si="2"/>
        <v>0</v>
      </c>
      <c r="P667" s="122">
        <f t="shared" si="3"/>
        <v>743330000</v>
      </c>
      <c r="Q667" s="122" t="s">
        <v>254</v>
      </c>
      <c r="R667" s="602">
        <f>VLOOKUP(Q667,'Basic Moves'!B$2:H$43,3,FALSE)</f>
        <v>6</v>
      </c>
      <c r="S667" s="602">
        <f>IF(OR(VLOOKUP(Q667,'Basic Moves'!B$2:C$43,2,FALSE)=H667,VLOOKUP(Q667,'Basic Moves'!B$2:C$43,2,FALSE)=I667),1,0)</f>
        <v>1</v>
      </c>
      <c r="T667" s="602">
        <f>VLOOKUP(Q667,'Basic Moves'!B$2:H$43,5,FALSE)</f>
        <v>550</v>
      </c>
      <c r="U667" s="602">
        <f>VLOOKUP(Q667,'Basic Moves'!B$2:H$43,7,FALSE)</f>
        <v>7</v>
      </c>
      <c r="V667" s="152" t="s">
        <v>970</v>
      </c>
      <c r="W667" s="122" t="s">
        <v>161</v>
      </c>
      <c r="X667" s="602">
        <f>VLOOKUP(W667,'Charged Moves'!B$2:I$96,3,FALSE)</f>
        <v>100</v>
      </c>
      <c r="Y667" s="602">
        <f>IF(OR(VLOOKUP(W667,'Charged Moves'!B$2:C$96,2,FALSE)=H667,VLOOKUP(W667,'Charged Moves'!B$2:C$96,2,FALSE)=I667),1,0)</f>
        <v>1</v>
      </c>
      <c r="Z667" s="602">
        <f>VLOOKUP(W667,'Charged Moves'!B$2:I$96,8,FALSE)*100</f>
        <v>5</v>
      </c>
      <c r="AA667" s="602">
        <f>VLOOKUP(W667,'Charged Moves'!B$2:I$96,6,FALSE)</f>
        <v>4200</v>
      </c>
      <c r="AB667" s="602">
        <f>VLOOKUP(W667,'Charged Moves'!B$2:J$96,9,FALSE)</f>
        <v>100</v>
      </c>
      <c r="AC667" s="602" t="s">
        <v>394</v>
      </c>
      <c r="AD667" s="602" t="s">
        <v>971</v>
      </c>
      <c r="AE667" s="602" t="s">
        <v>972</v>
      </c>
      <c r="AF667" s="112" t="s">
        <v>973</v>
      </c>
      <c r="AG667" s="112" t="s">
        <v>851</v>
      </c>
    </row>
    <row r="668" spans="1:33" ht="14.25" customHeight="1" x14ac:dyDescent="0.15">
      <c r="A668" s="30">
        <v>573</v>
      </c>
      <c r="B668" s="30">
        <v>5</v>
      </c>
      <c r="C668" s="32">
        <v>0.74754098360655741</v>
      </c>
      <c r="D668" s="30">
        <v>4</v>
      </c>
      <c r="E668" s="34">
        <v>0.74336283185840712</v>
      </c>
      <c r="F668" s="41">
        <f>VLOOKUP(G668,'Species Data'!A$2:E$152,2,FALSE)</f>
        <v>95</v>
      </c>
      <c r="G668" s="41" t="s">
        <v>165</v>
      </c>
      <c r="H668" s="662" t="s">
        <v>264</v>
      </c>
      <c r="I668" s="610" t="s">
        <v>255</v>
      </c>
      <c r="J668" s="41">
        <f>VLOOKUP(G668,'Species Data'!A$2:E$152,3,FALSE)</f>
        <v>70</v>
      </c>
      <c r="K668" s="46">
        <f>VLOOKUP(G668,'Species Data'!A$2:E$152,4,FALSE)</f>
        <v>90</v>
      </c>
      <c r="L668" s="46">
        <f>VLOOKUP(G668,'Species Data'!A$2:E$152,5,FALSE)</f>
        <v>186</v>
      </c>
      <c r="M668" s="49">
        <f t="shared" si="0"/>
        <v>13020</v>
      </c>
      <c r="N668" s="51">
        <f t="shared" si="1"/>
        <v>0</v>
      </c>
      <c r="O668" s="51">
        <f t="shared" si="2"/>
        <v>0</v>
      </c>
      <c r="P668" s="40">
        <f t="shared" si="3"/>
        <v>738234000</v>
      </c>
      <c r="Q668" s="40" t="s">
        <v>263</v>
      </c>
      <c r="R668" s="56">
        <f>VLOOKUP(Q668,'Basic Moves'!B$2:H$43,3,FALSE)</f>
        <v>12</v>
      </c>
      <c r="S668" s="56">
        <f>IF(OR(VLOOKUP(Q668,'Basic Moves'!B$2:C$43,2,FALSE)=H668,VLOOKUP(Q668,'Basic Moves'!B$2:C$43,2,FALSE)=I668),1,0)</f>
        <v>1</v>
      </c>
      <c r="T668" s="56">
        <f>VLOOKUP(Q668,'Basic Moves'!B$2:H$43,5,FALSE)</f>
        <v>1360</v>
      </c>
      <c r="U668" s="56">
        <f>VLOOKUP(Q668,'Basic Moves'!B$2:H$43,7,FALSE)</f>
        <v>15</v>
      </c>
      <c r="V668" s="53" t="s">
        <v>593</v>
      </c>
      <c r="W668" s="40" t="s">
        <v>315</v>
      </c>
      <c r="X668" s="56">
        <f>VLOOKUP(W668,'Charged Moves'!B$2:I$96,3,FALSE)</f>
        <v>30</v>
      </c>
      <c r="Y668" s="56">
        <f>IF(OR(VLOOKUP(W668,'Charged Moves'!B$2:C$96,2,FALSE)=H668,VLOOKUP(W668,'Charged Moves'!B$2:C$96,2,FALSE)=I668),1,0)</f>
        <v>0</v>
      </c>
      <c r="Z668" s="56">
        <f>VLOOKUP(W668,'Charged Moves'!B$2:I$96,8,FALSE)*100</f>
        <v>5</v>
      </c>
      <c r="AA668" s="56">
        <f>VLOOKUP(W668,'Charged Moves'!B$2:I$96,6,FALSE)</f>
        <v>2000</v>
      </c>
      <c r="AB668" s="56">
        <f>VLOOKUP(W668,'Charged Moves'!B$2:J$96,9,FALSE)</f>
        <v>33</v>
      </c>
      <c r="AC668" s="56" t="s">
        <v>1928</v>
      </c>
      <c r="AD668" s="56" t="s">
        <v>1929</v>
      </c>
      <c r="AE668" s="56" t="s">
        <v>404</v>
      </c>
      <c r="AF668" t="s">
        <v>1930</v>
      </c>
      <c r="AG668" t="s">
        <v>439</v>
      </c>
    </row>
    <row r="669" spans="1:33" ht="14.25" customHeight="1" x14ac:dyDescent="0.15">
      <c r="A669" s="30">
        <v>219</v>
      </c>
      <c r="B669" s="30">
        <v>3</v>
      </c>
      <c r="C669" s="32">
        <v>0.85875331564986734</v>
      </c>
      <c r="D669" s="30">
        <v>3</v>
      </c>
      <c r="E669" s="34">
        <v>0.88053740014524329</v>
      </c>
      <c r="F669" s="41">
        <f>VLOOKUP(G669,'Species Data'!A$2:E$152,2,FALSE)</f>
        <v>39</v>
      </c>
      <c r="G669" s="41" t="s">
        <v>87</v>
      </c>
      <c r="H669" s="170" t="s">
        <v>257</v>
      </c>
      <c r="I669" s="705" t="s">
        <v>320</v>
      </c>
      <c r="J669" s="41">
        <f>VLOOKUP(G669,'Species Data'!A$2:E$152,3,FALSE)</f>
        <v>230</v>
      </c>
      <c r="K669" s="46">
        <f>VLOOKUP(G669,'Species Data'!A$2:E$152,4,FALSE)</f>
        <v>98</v>
      </c>
      <c r="L669" s="46">
        <f>VLOOKUP(G669,'Species Data'!A$2:E$152,5,FALSE)</f>
        <v>54</v>
      </c>
      <c r="M669" s="49">
        <f t="shared" si="0"/>
        <v>12420</v>
      </c>
      <c r="N669" s="51">
        <f t="shared" si="1"/>
        <v>0</v>
      </c>
      <c r="O669" s="51">
        <f t="shared" si="2"/>
        <v>0</v>
      </c>
      <c r="P669" s="40">
        <f t="shared" si="3"/>
        <v>737903250</v>
      </c>
      <c r="Q669" s="40" t="s">
        <v>156</v>
      </c>
      <c r="R669" s="56">
        <f>VLOOKUP(Q669,'Basic Moves'!B$2:H$43,3,FALSE)</f>
        <v>7</v>
      </c>
      <c r="S669" s="56">
        <f>IF(OR(VLOOKUP(Q669,'Basic Moves'!B$2:C$43,2,FALSE)=H669,VLOOKUP(Q669,'Basic Moves'!B$2:C$43,2,FALSE)=I669),1,0)</f>
        <v>1</v>
      </c>
      <c r="T669" s="56">
        <f>VLOOKUP(Q669,'Basic Moves'!B$2:H$43,5,FALSE)</f>
        <v>540</v>
      </c>
      <c r="U669" s="56">
        <f>VLOOKUP(Q669,'Basic Moves'!B$2:H$43,7,FALSE)</f>
        <v>7</v>
      </c>
      <c r="V669" s="53" t="s">
        <v>495</v>
      </c>
      <c r="W669" s="107" t="s">
        <v>322</v>
      </c>
      <c r="X669" s="56">
        <f>VLOOKUP(W669,'Charged Moves'!B$2:I$96,3,FALSE)</f>
        <v>55</v>
      </c>
      <c r="Y669" s="56">
        <f>IF(OR(VLOOKUP(W669,'Charged Moves'!B$2:C$96,2,FALSE)=H669,VLOOKUP(W669,'Charged Moves'!B$2:C$96,2,FALSE)=I669),1,0)</f>
        <v>1</v>
      </c>
      <c r="Z669" s="56">
        <f>VLOOKUP(W669,'Charged Moves'!B$2:I$96,8,FALSE)*100</f>
        <v>5</v>
      </c>
      <c r="AA669" s="56">
        <f>VLOOKUP(W669,'Charged Moves'!B$2:I$96,6,FALSE)</f>
        <v>4200</v>
      </c>
      <c r="AB669" s="56">
        <f>VLOOKUP(W669,'Charged Moves'!B$2:J$96,9,FALSE)</f>
        <v>33</v>
      </c>
      <c r="AC669" s="56" t="s">
        <v>899</v>
      </c>
      <c r="AD669" s="56" t="s">
        <v>838</v>
      </c>
      <c r="AE669" s="56" t="s">
        <v>900</v>
      </c>
      <c r="AF669" t="s">
        <v>840</v>
      </c>
      <c r="AG669" t="s">
        <v>901</v>
      </c>
    </row>
    <row r="670" spans="1:33" ht="14.25" customHeight="1" x14ac:dyDescent="0.15">
      <c r="A670" s="30">
        <v>510</v>
      </c>
      <c r="B670" s="144">
        <v>2</v>
      </c>
      <c r="C670" s="581">
        <v>0.88300220750551872</v>
      </c>
      <c r="D670" s="144">
        <v>8</v>
      </c>
      <c r="E670" s="583">
        <v>0.60190476190476194</v>
      </c>
      <c r="F670" s="585">
        <f>VLOOKUP(G670,'Species Data'!A$2:E$152,2,FALSE)</f>
        <v>86</v>
      </c>
      <c r="G670" s="585" t="s">
        <v>147</v>
      </c>
      <c r="H670" s="590" t="s">
        <v>210</v>
      </c>
      <c r="I670" s="808"/>
      <c r="J670" s="585">
        <f>VLOOKUP(G670,'Species Data'!A$2:E$152,3,FALSE)</f>
        <v>130</v>
      </c>
      <c r="K670" s="592">
        <f>VLOOKUP(G670,'Species Data'!A$2:E$152,4,FALSE)</f>
        <v>104</v>
      </c>
      <c r="L670" s="592">
        <f>VLOOKUP(G670,'Species Data'!A$2:E$152,5,FALSE)</f>
        <v>138</v>
      </c>
      <c r="M670" s="149">
        <f t="shared" si="0"/>
        <v>17940</v>
      </c>
      <c r="N670" s="594">
        <f t="shared" si="1"/>
        <v>0</v>
      </c>
      <c r="O670" s="594">
        <f t="shared" si="2"/>
        <v>0</v>
      </c>
      <c r="P670" s="122">
        <f t="shared" si="3"/>
        <v>736975200</v>
      </c>
      <c r="Q670" s="122" t="s">
        <v>142</v>
      </c>
      <c r="R670" s="602">
        <f>VLOOKUP(Q670,'Basic Moves'!B$2:H$43,3,FALSE)</f>
        <v>6</v>
      </c>
      <c r="S670" s="602">
        <f>IF(OR(VLOOKUP(Q670,'Basic Moves'!B$2:C$43,2,FALSE)=H670,VLOOKUP(Q670,'Basic Moves'!B$2:C$43,2,FALSE)=I670),1,0)</f>
        <v>1</v>
      </c>
      <c r="T670" s="602">
        <f>VLOOKUP(Q670,'Basic Moves'!B$2:H$43,5,FALSE)</f>
        <v>500</v>
      </c>
      <c r="U670" s="602">
        <f>VLOOKUP(Q670,'Basic Moves'!B$2:H$43,7,FALSE)</f>
        <v>7</v>
      </c>
      <c r="V670" s="152" t="s">
        <v>367</v>
      </c>
      <c r="W670" s="122" t="s">
        <v>337</v>
      </c>
      <c r="X670" s="602">
        <f>VLOOKUP(W670,'Charged Moves'!B$2:I$96,3,FALSE)</f>
        <v>25</v>
      </c>
      <c r="Y670" s="602">
        <f>IF(OR(VLOOKUP(W670,'Charged Moves'!B$2:C$96,2,FALSE)=H670,VLOOKUP(W670,'Charged Moves'!B$2:C$96,2,FALSE)=I670),1,0)</f>
        <v>0</v>
      </c>
      <c r="Z670" s="602">
        <f>VLOOKUP(W670,'Charged Moves'!B$2:I$96,8,FALSE)*100</f>
        <v>5</v>
      </c>
      <c r="AA670" s="602">
        <f>VLOOKUP(W670,'Charged Moves'!B$2:I$96,6,FALSE)</f>
        <v>3800</v>
      </c>
      <c r="AB670" s="602">
        <f>VLOOKUP(W670,'Charged Moves'!B$2:J$96,9,FALSE)</f>
        <v>20</v>
      </c>
      <c r="AC670" s="602" t="s">
        <v>1757</v>
      </c>
      <c r="AD670" s="602" t="s">
        <v>1362</v>
      </c>
      <c r="AE670" s="602" t="s">
        <v>1931</v>
      </c>
      <c r="AF670" s="112" t="s">
        <v>1932</v>
      </c>
      <c r="AG670" s="112" t="s">
        <v>1933</v>
      </c>
    </row>
    <row r="671" spans="1:33" ht="14.25" customHeight="1" x14ac:dyDescent="0.15">
      <c r="A671" s="30">
        <v>21</v>
      </c>
      <c r="B671" s="30">
        <v>2</v>
      </c>
      <c r="C671" s="32">
        <v>0.94153797667822248</v>
      </c>
      <c r="D671" s="30">
        <v>1</v>
      </c>
      <c r="E671" s="34">
        <v>1</v>
      </c>
      <c r="F671" s="41">
        <f>VLOOKUP(G671,'Species Data'!A$2:E$152,2,FALSE)</f>
        <v>4</v>
      </c>
      <c r="G671" s="41" t="s">
        <v>36</v>
      </c>
      <c r="H671" s="263" t="s">
        <v>249</v>
      </c>
      <c r="I671" s="452"/>
      <c r="J671" s="41">
        <f>VLOOKUP(G671,'Species Data'!A$2:E$152,3,FALSE)</f>
        <v>78</v>
      </c>
      <c r="K671" s="46">
        <f>VLOOKUP(G671,'Species Data'!A$2:E$152,4,FALSE)</f>
        <v>128</v>
      </c>
      <c r="L671" s="46">
        <f>VLOOKUP(G671,'Species Data'!A$2:E$152,5,FALSE)</f>
        <v>108</v>
      </c>
      <c r="M671" s="49">
        <f t="shared" si="0"/>
        <v>8424</v>
      </c>
      <c r="N671" s="51">
        <f t="shared" si="1"/>
        <v>0</v>
      </c>
      <c r="O671" s="51">
        <f t="shared" si="2"/>
        <v>0</v>
      </c>
      <c r="P671" s="40">
        <f t="shared" si="3"/>
        <v>734572800</v>
      </c>
      <c r="Q671" s="40" t="s">
        <v>108</v>
      </c>
      <c r="R671" s="56">
        <f>VLOOKUP(Q671,'Basic Moves'!B$2:H$43,3,FALSE)</f>
        <v>10</v>
      </c>
      <c r="S671" s="56">
        <f>IF(OR(VLOOKUP(Q671,'Basic Moves'!B$2:C$43,2,FALSE)=H671,VLOOKUP(Q671,'Basic Moves'!B$2:C$43,2,FALSE)=I671),1,0)</f>
        <v>1</v>
      </c>
      <c r="T671" s="56">
        <f>VLOOKUP(Q671,'Basic Moves'!B$2:H$43,5,FALSE)</f>
        <v>1050</v>
      </c>
      <c r="U671" s="56">
        <f>VLOOKUP(Q671,'Basic Moves'!B$2:H$43,7,FALSE)</f>
        <v>10</v>
      </c>
      <c r="V671" s="53" t="s">
        <v>445</v>
      </c>
      <c r="W671" s="40" t="s">
        <v>114</v>
      </c>
      <c r="X671" s="56">
        <f>VLOOKUP(W671,'Charged Moves'!B$2:I$96,3,FALSE)</f>
        <v>55</v>
      </c>
      <c r="Y671" s="56">
        <f>IF(OR(VLOOKUP(W671,'Charged Moves'!B$2:C$96,2,FALSE)=H671,VLOOKUP(W671,'Charged Moves'!B$2:C$96,2,FALSE)=I671),1,0)</f>
        <v>1</v>
      </c>
      <c r="Z671" s="56">
        <f>VLOOKUP(W671,'Charged Moves'!B$2:I$96,8,FALSE)*100</f>
        <v>5</v>
      </c>
      <c r="AA671" s="56">
        <f>VLOOKUP(W671,'Charged Moves'!B$2:I$96,6,FALSE)</f>
        <v>2900</v>
      </c>
      <c r="AB671" s="56">
        <f>VLOOKUP(W671,'Charged Moves'!B$2:J$96,9,FALSE)</f>
        <v>50</v>
      </c>
      <c r="AC671" s="56" t="s">
        <v>388</v>
      </c>
      <c r="AD671" s="56" t="s">
        <v>446</v>
      </c>
      <c r="AE671" s="56" t="s">
        <v>447</v>
      </c>
      <c r="AF671" t="s">
        <v>448</v>
      </c>
      <c r="AG671" t="s">
        <v>449</v>
      </c>
    </row>
    <row r="672" spans="1:33" ht="14.25" customHeight="1" x14ac:dyDescent="0.15">
      <c r="A672" s="30">
        <v>217</v>
      </c>
      <c r="B672" s="30">
        <v>5</v>
      </c>
      <c r="C672" s="32">
        <v>0.79045092838196285</v>
      </c>
      <c r="D672" s="30">
        <v>4</v>
      </c>
      <c r="E672" s="34">
        <v>0.86855482933914308</v>
      </c>
      <c r="F672" s="41">
        <f>VLOOKUP(G672,'Species Data'!A$2:E$152,2,FALSE)</f>
        <v>39</v>
      </c>
      <c r="G672" s="41" t="s">
        <v>87</v>
      </c>
      <c r="H672" s="170" t="s">
        <v>257</v>
      </c>
      <c r="I672" s="705" t="s">
        <v>320</v>
      </c>
      <c r="J672" s="41">
        <f>VLOOKUP(G672,'Species Data'!A$2:E$152,3,FALSE)</f>
        <v>230</v>
      </c>
      <c r="K672" s="46">
        <f>VLOOKUP(G672,'Species Data'!A$2:E$152,4,FALSE)</f>
        <v>98</v>
      </c>
      <c r="L672" s="46">
        <f>VLOOKUP(G672,'Species Data'!A$2:E$152,5,FALSE)</f>
        <v>54</v>
      </c>
      <c r="M672" s="49">
        <f t="shared" si="0"/>
        <v>12420</v>
      </c>
      <c r="N672" s="51">
        <f t="shared" si="1"/>
        <v>0</v>
      </c>
      <c r="O672" s="51">
        <f t="shared" si="2"/>
        <v>0</v>
      </c>
      <c r="P672" s="40">
        <f t="shared" si="3"/>
        <v>727861680</v>
      </c>
      <c r="Q672" s="40" t="s">
        <v>273</v>
      </c>
      <c r="R672" s="56">
        <f>VLOOKUP(Q672,'Basic Moves'!B$2:H$43,3,FALSE)</f>
        <v>12</v>
      </c>
      <c r="S672" s="56">
        <f>IF(OR(VLOOKUP(Q672,'Basic Moves'!B$2:C$43,2,FALSE)=H672,VLOOKUP(Q672,'Basic Moves'!B$2:C$43,2,FALSE)=I672),1,0)</f>
        <v>0</v>
      </c>
      <c r="T672" s="56">
        <f>VLOOKUP(Q672,'Basic Moves'!B$2:H$43,5,FALSE)</f>
        <v>1040</v>
      </c>
      <c r="U672" s="56">
        <f>VLOOKUP(Q672,'Basic Moves'!B$2:H$43,7,FALSE)</f>
        <v>10</v>
      </c>
      <c r="V672" s="53" t="s">
        <v>800</v>
      </c>
      <c r="W672" s="40" t="s">
        <v>347</v>
      </c>
      <c r="X672" s="56">
        <f>VLOOKUP(W672,'Charged Moves'!B$2:I$96,3,FALSE)</f>
        <v>40</v>
      </c>
      <c r="Y672" s="56">
        <f>IF(OR(VLOOKUP(W672,'Charged Moves'!B$2:C$96,2,FALSE)=H672,VLOOKUP(W672,'Charged Moves'!B$2:C$96,2,FALSE)=I672),1,0)</f>
        <v>1</v>
      </c>
      <c r="Z672" s="56">
        <f>VLOOKUP(W672,'Charged Moves'!B$2:I$96,8,FALSE)*100</f>
        <v>5</v>
      </c>
      <c r="AA672" s="56">
        <f>VLOOKUP(W672,'Charged Moves'!B$2:I$96,6,FALSE)</f>
        <v>1560</v>
      </c>
      <c r="AB672" s="56">
        <f>VLOOKUP(W672,'Charged Moves'!B$2:J$96,9,FALSE)</f>
        <v>50</v>
      </c>
      <c r="AC672" s="56" t="s">
        <v>899</v>
      </c>
      <c r="AD672" s="56" t="s">
        <v>1637</v>
      </c>
      <c r="AE672" s="56" t="s">
        <v>1934</v>
      </c>
      <c r="AF672" t="s">
        <v>1935</v>
      </c>
      <c r="AG672" t="s">
        <v>434</v>
      </c>
    </row>
    <row r="673" spans="1:33" ht="14.25" customHeight="1" x14ac:dyDescent="0.15">
      <c r="A673" s="30">
        <v>683</v>
      </c>
      <c r="B673" s="30">
        <v>1</v>
      </c>
      <c r="C673" s="32">
        <v>1</v>
      </c>
      <c r="D673" s="30">
        <v>2</v>
      </c>
      <c r="E673" s="34">
        <v>0.93557098765432101</v>
      </c>
      <c r="F673" s="41">
        <f>VLOOKUP(G673,'Species Data'!A$2:E$152,2,FALSE)</f>
        <v>113</v>
      </c>
      <c r="G673" s="41" t="s">
        <v>186</v>
      </c>
      <c r="H673" s="170" t="s">
        <v>257</v>
      </c>
      <c r="I673" s="172"/>
      <c r="J673" s="41">
        <f>VLOOKUP(G673,'Species Data'!A$2:E$152,3,FALSE)</f>
        <v>500</v>
      </c>
      <c r="K673" s="46">
        <f>VLOOKUP(G673,'Species Data'!A$2:E$152,4,FALSE)</f>
        <v>40</v>
      </c>
      <c r="L673" s="46">
        <f>VLOOKUP(G673,'Species Data'!A$2:E$152,5,FALSE)</f>
        <v>60</v>
      </c>
      <c r="M673" s="49">
        <f t="shared" si="0"/>
        <v>30000</v>
      </c>
      <c r="N673" s="51">
        <f t="shared" si="1"/>
        <v>0</v>
      </c>
      <c r="O673" s="51">
        <f t="shared" si="2"/>
        <v>0</v>
      </c>
      <c r="P673" s="40">
        <f t="shared" si="3"/>
        <v>727500000</v>
      </c>
      <c r="Q673" s="40" t="s">
        <v>156</v>
      </c>
      <c r="R673" s="56">
        <f>VLOOKUP(Q673,'Basic Moves'!B$2:H$43,3,FALSE)</f>
        <v>7</v>
      </c>
      <c r="S673" s="56">
        <f>IF(OR(VLOOKUP(Q673,'Basic Moves'!B$2:C$43,2,FALSE)=H673,VLOOKUP(Q673,'Basic Moves'!B$2:C$43,2,FALSE)=I673),1,0)</f>
        <v>1</v>
      </c>
      <c r="T673" s="56">
        <f>VLOOKUP(Q673,'Basic Moves'!B$2:H$43,5,FALSE)</f>
        <v>540</v>
      </c>
      <c r="U673" s="56">
        <f>VLOOKUP(Q673,'Basic Moves'!B$2:H$43,7,FALSE)</f>
        <v>7</v>
      </c>
      <c r="V673" s="53" t="s">
        <v>495</v>
      </c>
      <c r="W673" s="107" t="s">
        <v>54</v>
      </c>
      <c r="X673" s="56">
        <f>VLOOKUP(W673,'Charged Moves'!B$2:I$96,3,FALSE)</f>
        <v>120</v>
      </c>
      <c r="Y673" s="56">
        <f>IF(OR(VLOOKUP(W673,'Charged Moves'!B$2:C$96,2,FALSE)=H673,VLOOKUP(W673,'Charged Moves'!B$2:C$96,2,FALSE)=I673),1,0)</f>
        <v>1</v>
      </c>
      <c r="Z673" s="56">
        <f>VLOOKUP(W673,'Charged Moves'!B$2:I$96,8,FALSE)*100</f>
        <v>5</v>
      </c>
      <c r="AA673" s="56">
        <f>VLOOKUP(W673,'Charged Moves'!B$2:I$96,6,FALSE)</f>
        <v>5000</v>
      </c>
      <c r="AB673" s="56">
        <f>VLOOKUP(W673,'Charged Moves'!B$2:J$96,9,FALSE)</f>
        <v>100</v>
      </c>
      <c r="AC673" s="56" t="s">
        <v>745</v>
      </c>
      <c r="AD673" s="56" t="s">
        <v>562</v>
      </c>
      <c r="AE673" s="56" t="s">
        <v>902</v>
      </c>
      <c r="AF673" t="s">
        <v>564</v>
      </c>
      <c r="AG673" t="s">
        <v>901</v>
      </c>
    </row>
    <row r="674" spans="1:33" ht="14.25" customHeight="1" x14ac:dyDescent="0.15">
      <c r="A674" s="30">
        <v>316</v>
      </c>
      <c r="B674" s="30">
        <v>5</v>
      </c>
      <c r="C674" s="32">
        <v>0.76521739130434785</v>
      </c>
      <c r="D674" s="30">
        <v>3</v>
      </c>
      <c r="E674" s="34">
        <v>0.79708383961117857</v>
      </c>
      <c r="F674" s="41">
        <f>VLOOKUP(G674,'Species Data'!A$2:E$152,2,FALSE)</f>
        <v>54</v>
      </c>
      <c r="G674" s="41" t="s">
        <v>109</v>
      </c>
      <c r="H674" s="91" t="s">
        <v>210</v>
      </c>
      <c r="I674" s="657"/>
      <c r="J674" s="41">
        <f>VLOOKUP(G674,'Species Data'!A$2:E$152,3,FALSE)</f>
        <v>100</v>
      </c>
      <c r="K674" s="46">
        <f>VLOOKUP(G674,'Species Data'!A$2:E$152,4,FALSE)</f>
        <v>132</v>
      </c>
      <c r="L674" s="46">
        <f>VLOOKUP(G674,'Species Data'!A$2:E$152,5,FALSE)</f>
        <v>112</v>
      </c>
      <c r="M674" s="49">
        <f t="shared" si="0"/>
        <v>11200</v>
      </c>
      <c r="N674" s="51">
        <f t="shared" si="1"/>
        <v>0</v>
      </c>
      <c r="O674" s="51">
        <f t="shared" si="2"/>
        <v>0</v>
      </c>
      <c r="P674" s="40">
        <f t="shared" si="3"/>
        <v>727372800</v>
      </c>
      <c r="Q674" s="40" t="s">
        <v>94</v>
      </c>
      <c r="R674" s="56">
        <f>VLOOKUP(Q674,'Basic Moves'!B$2:H$43,3,FALSE)</f>
        <v>12</v>
      </c>
      <c r="S674" s="56">
        <f>IF(OR(VLOOKUP(Q674,'Basic Moves'!B$2:C$43,2,FALSE)=H674,VLOOKUP(Q674,'Basic Moves'!B$2:C$43,2,FALSE)=I674),1,0)</f>
        <v>0</v>
      </c>
      <c r="T674" s="56">
        <f>VLOOKUP(Q674,'Basic Moves'!B$2:H$43,5,FALSE)</f>
        <v>1050</v>
      </c>
      <c r="U674" s="56">
        <f>VLOOKUP(Q674,'Basic Moves'!B$2:H$43,7,FALSE)</f>
        <v>9</v>
      </c>
      <c r="V674" s="53" t="s">
        <v>404</v>
      </c>
      <c r="W674" s="40" t="s">
        <v>287</v>
      </c>
      <c r="X674" s="56">
        <f>VLOOKUP(W674,'Charged Moves'!B$2:I$96,3,FALSE)</f>
        <v>60</v>
      </c>
      <c r="Y674" s="56">
        <f>IF(OR(VLOOKUP(W674,'Charged Moves'!B$2:C$96,2,FALSE)=H674,VLOOKUP(W674,'Charged Moves'!B$2:C$96,2,FALSE)=I674),1,0)</f>
        <v>0</v>
      </c>
      <c r="Z674" s="56">
        <f>VLOOKUP(W674,'Charged Moves'!B$2:I$96,8,FALSE)*100</f>
        <v>25</v>
      </c>
      <c r="AA674" s="56">
        <f>VLOOKUP(W674,'Charged Moves'!B$2:I$96,6,FALSE)</f>
        <v>2000</v>
      </c>
      <c r="AB674" s="56">
        <f>VLOOKUP(W674,'Charged Moves'!B$2:J$96,9,FALSE)</f>
        <v>100</v>
      </c>
      <c r="AC674" s="56" t="s">
        <v>1936</v>
      </c>
      <c r="AD674" s="56" t="s">
        <v>498</v>
      </c>
      <c r="AE674" s="56" t="s">
        <v>1736</v>
      </c>
      <c r="AF674" t="s">
        <v>1937</v>
      </c>
      <c r="AG674" t="s">
        <v>1728</v>
      </c>
    </row>
    <row r="675" spans="1:33" ht="14.25" customHeight="1" x14ac:dyDescent="0.15">
      <c r="A675" s="30">
        <v>686</v>
      </c>
      <c r="B675" s="30">
        <v>7</v>
      </c>
      <c r="C675" s="32">
        <v>0.56750459840588596</v>
      </c>
      <c r="D675" s="30">
        <v>3</v>
      </c>
      <c r="E675" s="34">
        <v>0.93518518518518523</v>
      </c>
      <c r="F675" s="41">
        <f>VLOOKUP(G675,'Species Data'!A$2:E$152,2,FALSE)</f>
        <v>113</v>
      </c>
      <c r="G675" s="41" t="s">
        <v>186</v>
      </c>
      <c r="H675" s="170" t="s">
        <v>257</v>
      </c>
      <c r="I675" s="172"/>
      <c r="J675" s="41">
        <f>VLOOKUP(G675,'Species Data'!A$2:E$152,3,FALSE)</f>
        <v>500</v>
      </c>
      <c r="K675" s="46">
        <f>VLOOKUP(G675,'Species Data'!A$2:E$152,4,FALSE)</f>
        <v>40</v>
      </c>
      <c r="L675" s="46">
        <f>VLOOKUP(G675,'Species Data'!A$2:E$152,5,FALSE)</f>
        <v>60</v>
      </c>
      <c r="M675" s="49">
        <f t="shared" si="0"/>
        <v>30000</v>
      </c>
      <c r="N675" s="51">
        <f t="shared" si="1"/>
        <v>0</v>
      </c>
      <c r="O675" s="51">
        <f t="shared" si="2"/>
        <v>0</v>
      </c>
      <c r="P675" s="40">
        <f t="shared" si="3"/>
        <v>727200000</v>
      </c>
      <c r="Q675" s="40" t="s">
        <v>94</v>
      </c>
      <c r="R675" s="56">
        <f>VLOOKUP(Q675,'Basic Moves'!B$2:H$43,3,FALSE)</f>
        <v>12</v>
      </c>
      <c r="S675" s="56">
        <f>IF(OR(VLOOKUP(Q675,'Basic Moves'!B$2:C$43,2,FALSE)=H675,VLOOKUP(Q675,'Basic Moves'!B$2:C$43,2,FALSE)=I675),1,0)</f>
        <v>0</v>
      </c>
      <c r="T675" s="56">
        <f>VLOOKUP(Q675,'Basic Moves'!B$2:H$43,5,FALSE)</f>
        <v>1050</v>
      </c>
      <c r="U675" s="56">
        <f>VLOOKUP(Q675,'Basic Moves'!B$2:H$43,7,FALSE)</f>
        <v>9</v>
      </c>
      <c r="V675" s="53" t="s">
        <v>404</v>
      </c>
      <c r="W675" s="40" t="s">
        <v>322</v>
      </c>
      <c r="X675" s="56">
        <f>VLOOKUP(W675,'Charged Moves'!B$2:I$96,3,FALSE)</f>
        <v>55</v>
      </c>
      <c r="Y675" s="56">
        <f>IF(OR(VLOOKUP(W675,'Charged Moves'!B$2:C$96,2,FALSE)=H675,VLOOKUP(W675,'Charged Moves'!B$2:C$96,2,FALSE)=I675),1,0)</f>
        <v>0</v>
      </c>
      <c r="Z675" s="56">
        <f>VLOOKUP(W675,'Charged Moves'!B$2:I$96,8,FALSE)*100</f>
        <v>5</v>
      </c>
      <c r="AA675" s="56">
        <f>VLOOKUP(W675,'Charged Moves'!B$2:I$96,6,FALSE)</f>
        <v>4200</v>
      </c>
      <c r="AB675" s="56">
        <f>VLOOKUP(W675,'Charged Moves'!B$2:J$96,9,FALSE)</f>
        <v>33</v>
      </c>
      <c r="AC675" s="56" t="s">
        <v>1938</v>
      </c>
      <c r="AD675" s="56" t="s">
        <v>648</v>
      </c>
      <c r="AE675" s="56" t="s">
        <v>1939</v>
      </c>
      <c r="AF675" t="s">
        <v>650</v>
      </c>
      <c r="AG675" t="s">
        <v>1940</v>
      </c>
    </row>
    <row r="676" spans="1:33" ht="14.25" customHeight="1" x14ac:dyDescent="0.15">
      <c r="A676" s="30">
        <v>347</v>
      </c>
      <c r="B676" s="30">
        <v>3</v>
      </c>
      <c r="C676" s="32">
        <v>0.87398373983739841</v>
      </c>
      <c r="D676" s="30">
        <v>2</v>
      </c>
      <c r="E676" s="34">
        <v>0.92818428184281843</v>
      </c>
      <c r="F676" s="41">
        <f>VLOOKUP(G676,'Species Data'!A$2:E$152,2,FALSE)</f>
        <v>60</v>
      </c>
      <c r="G676" s="41" t="s">
        <v>115</v>
      </c>
      <c r="H676" s="91" t="s">
        <v>210</v>
      </c>
      <c r="I676" s="657"/>
      <c r="J676" s="41">
        <f>VLOOKUP(G676,'Species Data'!A$2:E$152,3,FALSE)</f>
        <v>80</v>
      </c>
      <c r="K676" s="46">
        <f>VLOOKUP(G676,'Species Data'!A$2:E$152,4,FALSE)</f>
        <v>108</v>
      </c>
      <c r="L676" s="46">
        <f>VLOOKUP(G676,'Species Data'!A$2:E$152,5,FALSE)</f>
        <v>98</v>
      </c>
      <c r="M676" s="49">
        <f t="shared" si="0"/>
        <v>7840</v>
      </c>
      <c r="N676" s="51">
        <f t="shared" si="1"/>
        <v>0</v>
      </c>
      <c r="O676" s="51">
        <f t="shared" si="2"/>
        <v>0</v>
      </c>
      <c r="P676" s="40">
        <f t="shared" si="3"/>
        <v>725004000</v>
      </c>
      <c r="Q676" s="40" t="s">
        <v>272</v>
      </c>
      <c r="R676" s="56">
        <f>VLOOKUP(Q676,'Basic Moves'!B$2:H$43,3,FALSE)</f>
        <v>25</v>
      </c>
      <c r="S676" s="56">
        <f>IF(OR(VLOOKUP(Q676,'Basic Moves'!B$2:C$43,2,FALSE)=H676,VLOOKUP(Q676,'Basic Moves'!B$2:C$43,2,FALSE)=I676),1,0)</f>
        <v>1</v>
      </c>
      <c r="T676" s="56">
        <f>VLOOKUP(Q676,'Basic Moves'!B$2:H$43,5,FALSE)</f>
        <v>2300</v>
      </c>
      <c r="U676" s="56">
        <f>VLOOKUP(Q676,'Basic Moves'!B$2:H$43,7,FALSE)</f>
        <v>25</v>
      </c>
      <c r="V676" s="53" t="s">
        <v>393</v>
      </c>
      <c r="W676" s="40" t="s">
        <v>301</v>
      </c>
      <c r="X676" s="56">
        <f>VLOOKUP(W676,'Charged Moves'!B$2:I$96,3,FALSE)</f>
        <v>30</v>
      </c>
      <c r="Y676" s="56">
        <f>IF(OR(VLOOKUP(W676,'Charged Moves'!B$2:C$96,2,FALSE)=H676,VLOOKUP(W676,'Charged Moves'!B$2:C$96,2,FALSE)=I676),1,0)</f>
        <v>1</v>
      </c>
      <c r="Z676" s="56">
        <f>VLOOKUP(W676,'Charged Moves'!B$2:I$96,8,FALSE)*100</f>
        <v>5</v>
      </c>
      <c r="AA676" s="56">
        <f>VLOOKUP(W676,'Charged Moves'!B$2:I$96,6,FALSE)</f>
        <v>2900</v>
      </c>
      <c r="AB676" s="56">
        <f>VLOOKUP(W676,'Charged Moves'!B$2:J$96,9,FALSE)</f>
        <v>25</v>
      </c>
      <c r="AC676" s="56" t="s">
        <v>692</v>
      </c>
      <c r="AD676" s="56" t="s">
        <v>1342</v>
      </c>
      <c r="AE676" s="56" t="s">
        <v>784</v>
      </c>
      <c r="AF676" t="s">
        <v>1343</v>
      </c>
      <c r="AG676" t="s">
        <v>467</v>
      </c>
    </row>
    <row r="677" spans="1:33" ht="14.25" customHeight="1" x14ac:dyDescent="0.15">
      <c r="A677" s="30">
        <v>709</v>
      </c>
      <c r="B677" s="30">
        <v>5</v>
      </c>
      <c r="C677" s="32">
        <v>0.70239334027055156</v>
      </c>
      <c r="D677" s="30">
        <v>1</v>
      </c>
      <c r="E677" s="34">
        <v>1</v>
      </c>
      <c r="F677" s="41">
        <f>VLOOKUP(G677,'Species Data'!A$2:E$152,2,FALSE)</f>
        <v>118</v>
      </c>
      <c r="G677" s="41" t="s">
        <v>191</v>
      </c>
      <c r="H677" s="91" t="s">
        <v>210</v>
      </c>
      <c r="I677" s="657"/>
      <c r="J677" s="41">
        <f>VLOOKUP(G677,'Species Data'!A$2:E$152,3,FALSE)</f>
        <v>90</v>
      </c>
      <c r="K677" s="46">
        <f>VLOOKUP(G677,'Species Data'!A$2:E$152,4,FALSE)</f>
        <v>112</v>
      </c>
      <c r="L677" s="46">
        <f>VLOOKUP(G677,'Species Data'!A$2:E$152,5,FALSE)</f>
        <v>126</v>
      </c>
      <c r="M677" s="49">
        <f t="shared" si="0"/>
        <v>11340</v>
      </c>
      <c r="N677" s="51">
        <f t="shared" si="1"/>
        <v>0</v>
      </c>
      <c r="O677" s="51">
        <f t="shared" si="2"/>
        <v>0</v>
      </c>
      <c r="P677" s="40">
        <f t="shared" si="3"/>
        <v>723945600</v>
      </c>
      <c r="Q677" s="40" t="s">
        <v>250</v>
      </c>
      <c r="R677" s="56">
        <f>VLOOKUP(Q677,'Basic Moves'!B$2:H$43,3,FALSE)</f>
        <v>10</v>
      </c>
      <c r="S677" s="56">
        <f>IF(OR(VLOOKUP(Q677,'Basic Moves'!B$2:C$43,2,FALSE)=H677,VLOOKUP(Q677,'Basic Moves'!B$2:C$43,2,FALSE)=I677),1,0)</f>
        <v>0</v>
      </c>
      <c r="T677" s="56">
        <f>VLOOKUP(Q677,'Basic Moves'!B$2:H$43,5,FALSE)</f>
        <v>1150</v>
      </c>
      <c r="U677" s="56">
        <f>VLOOKUP(Q677,'Basic Moves'!B$2:H$43,7,FALSE)</f>
        <v>10</v>
      </c>
      <c r="V677" s="53" t="s">
        <v>1138</v>
      </c>
      <c r="W677" s="40" t="s">
        <v>334</v>
      </c>
      <c r="X677" s="56">
        <f>VLOOKUP(W677,'Charged Moves'!B$2:I$96,3,FALSE)</f>
        <v>35</v>
      </c>
      <c r="Y677" s="56">
        <f>IF(OR(VLOOKUP(W677,'Charged Moves'!B$2:C$96,2,FALSE)=H677,VLOOKUP(W677,'Charged Moves'!B$2:C$96,2,FALSE)=I677),1,0)</f>
        <v>1</v>
      </c>
      <c r="Z677" s="56">
        <f>VLOOKUP(W677,'Charged Moves'!B$2:I$96,8,FALSE)*100</f>
        <v>5</v>
      </c>
      <c r="AA677" s="56">
        <f>VLOOKUP(W677,'Charged Moves'!B$2:I$96,6,FALSE)</f>
        <v>3300</v>
      </c>
      <c r="AB677" s="56">
        <f>VLOOKUP(W677,'Charged Moves'!B$2:J$96,9,FALSE)</f>
        <v>25</v>
      </c>
      <c r="AC677" s="56" t="s">
        <v>692</v>
      </c>
      <c r="AD677" s="56" t="s">
        <v>1941</v>
      </c>
      <c r="AE677" s="56" t="s">
        <v>1942</v>
      </c>
      <c r="AF677" t="s">
        <v>1943</v>
      </c>
      <c r="AG677" t="s">
        <v>1397</v>
      </c>
    </row>
    <row r="678" spans="1:33" ht="14.25" customHeight="1" x14ac:dyDescent="0.15">
      <c r="A678" s="30">
        <v>312</v>
      </c>
      <c r="B678" s="30">
        <v>2</v>
      </c>
      <c r="C678" s="32">
        <v>0.98478260869565215</v>
      </c>
      <c r="D678" s="30">
        <v>4</v>
      </c>
      <c r="E678" s="34">
        <v>0.7897934386391251</v>
      </c>
      <c r="F678" s="41">
        <f>VLOOKUP(G678,'Species Data'!A$2:E$152,2,FALSE)</f>
        <v>54</v>
      </c>
      <c r="G678" s="41" t="s">
        <v>109</v>
      </c>
      <c r="H678" s="91" t="s">
        <v>210</v>
      </c>
      <c r="I678" s="657"/>
      <c r="J678" s="41">
        <f>VLOOKUP(G678,'Species Data'!A$2:E$152,3,FALSE)</f>
        <v>100</v>
      </c>
      <c r="K678" s="46">
        <f>VLOOKUP(G678,'Species Data'!A$2:E$152,4,FALSE)</f>
        <v>132</v>
      </c>
      <c r="L678" s="46">
        <f>VLOOKUP(G678,'Species Data'!A$2:E$152,5,FALSE)</f>
        <v>112</v>
      </c>
      <c r="M678" s="49">
        <f t="shared" si="0"/>
        <v>11200</v>
      </c>
      <c r="N678" s="51">
        <f t="shared" si="1"/>
        <v>0</v>
      </c>
      <c r="O678" s="51">
        <f t="shared" si="2"/>
        <v>0</v>
      </c>
      <c r="P678" s="40">
        <f t="shared" si="3"/>
        <v>720720000</v>
      </c>
      <c r="Q678" s="40" t="s">
        <v>142</v>
      </c>
      <c r="R678" s="56">
        <f>VLOOKUP(Q678,'Basic Moves'!B$2:H$43,3,FALSE)</f>
        <v>6</v>
      </c>
      <c r="S678" s="56">
        <f>IF(OR(VLOOKUP(Q678,'Basic Moves'!B$2:C$43,2,FALSE)=H678,VLOOKUP(Q678,'Basic Moves'!B$2:C$43,2,FALSE)=I678),1,0)</f>
        <v>1</v>
      </c>
      <c r="T678" s="56">
        <f>VLOOKUP(Q678,'Basic Moves'!B$2:H$43,5,FALSE)</f>
        <v>500</v>
      </c>
      <c r="U678" s="56">
        <f>VLOOKUP(Q678,'Basic Moves'!B$2:H$43,7,FALSE)</f>
        <v>7</v>
      </c>
      <c r="V678" s="53" t="s">
        <v>367</v>
      </c>
      <c r="W678" s="40" t="s">
        <v>305</v>
      </c>
      <c r="X678" s="56">
        <f>VLOOKUP(W678,'Charged Moves'!B$2:I$96,3,FALSE)</f>
        <v>45</v>
      </c>
      <c r="Y678" s="56">
        <f>IF(OR(VLOOKUP(W678,'Charged Moves'!B$2:C$96,2,FALSE)=H678,VLOOKUP(W678,'Charged Moves'!B$2:C$96,2,FALSE)=I678),1,0)</f>
        <v>1</v>
      </c>
      <c r="Z678" s="56">
        <f>VLOOKUP(W678,'Charged Moves'!B$2:I$96,8,FALSE)*100</f>
        <v>5</v>
      </c>
      <c r="AA678" s="56">
        <f>VLOOKUP(W678,'Charged Moves'!B$2:I$96,6,FALSE)</f>
        <v>2350</v>
      </c>
      <c r="AB678" s="56">
        <f>VLOOKUP(W678,'Charged Moves'!B$2:J$96,9,FALSE)</f>
        <v>50</v>
      </c>
      <c r="AC678" s="56" t="s">
        <v>670</v>
      </c>
      <c r="AD678" s="56" t="s">
        <v>671</v>
      </c>
      <c r="AE678" s="56" t="s">
        <v>672</v>
      </c>
      <c r="AF678" t="s">
        <v>673</v>
      </c>
      <c r="AG678" t="s">
        <v>674</v>
      </c>
    </row>
    <row r="679" spans="1:33" ht="14.25" customHeight="1" x14ac:dyDescent="0.15">
      <c r="A679" s="30">
        <v>370</v>
      </c>
      <c r="B679" s="30">
        <v>1</v>
      </c>
      <c r="C679" s="32">
        <v>1</v>
      </c>
      <c r="D679" s="30">
        <v>5</v>
      </c>
      <c r="E679" s="34">
        <v>0.69268292682926824</v>
      </c>
      <c r="F679" s="41">
        <f>VLOOKUP(G679,'Species Data'!A$2:E$152,2,FALSE)</f>
        <v>64</v>
      </c>
      <c r="G679" s="41" t="s">
        <v>119</v>
      </c>
      <c r="H679" s="42" t="s">
        <v>56</v>
      </c>
      <c r="I679" s="43"/>
      <c r="J679" s="41">
        <f>VLOOKUP(G679,'Species Data'!A$2:E$152,3,FALSE)</f>
        <v>80</v>
      </c>
      <c r="K679" s="46">
        <f>VLOOKUP(G679,'Species Data'!A$2:E$152,4,FALSE)</f>
        <v>150</v>
      </c>
      <c r="L679" s="46">
        <f>VLOOKUP(G679,'Species Data'!A$2:E$152,5,FALSE)</f>
        <v>112</v>
      </c>
      <c r="M679" s="49">
        <f t="shared" si="0"/>
        <v>8960</v>
      </c>
      <c r="N679" s="51">
        <f t="shared" si="1"/>
        <v>0</v>
      </c>
      <c r="O679" s="51">
        <f t="shared" si="2"/>
        <v>0</v>
      </c>
      <c r="P679" s="40">
        <f t="shared" si="3"/>
        <v>715680000</v>
      </c>
      <c r="Q679" s="40" t="s">
        <v>52</v>
      </c>
      <c r="R679" s="56">
        <f>VLOOKUP(Q679,'Basic Moves'!B$2:H$43,3,FALSE)</f>
        <v>7</v>
      </c>
      <c r="S679" s="56">
        <f>IF(OR(VLOOKUP(Q679,'Basic Moves'!B$2:C$43,2,FALSE)=H679,VLOOKUP(Q679,'Basic Moves'!B$2:C$43,2,FALSE)=I679),1,0)</f>
        <v>1</v>
      </c>
      <c r="T679" s="56">
        <f>VLOOKUP(Q679,'Basic Moves'!B$2:H$43,5,FALSE)</f>
        <v>570</v>
      </c>
      <c r="U679" s="56">
        <f>VLOOKUP(Q679,'Basic Moves'!B$2:H$43,7,FALSE)</f>
        <v>7</v>
      </c>
      <c r="V679" s="53" t="s">
        <v>387</v>
      </c>
      <c r="W679" s="40" t="s">
        <v>64</v>
      </c>
      <c r="X679" s="56">
        <f>VLOOKUP(W679,'Charged Moves'!B$2:I$96,3,FALSE)</f>
        <v>45</v>
      </c>
      <c r="Y679" s="56">
        <f>IF(OR(VLOOKUP(W679,'Charged Moves'!B$2:C$96,2,FALSE)=H679,VLOOKUP(W679,'Charged Moves'!B$2:C$96,2,FALSE)=I679),1,0)</f>
        <v>0</v>
      </c>
      <c r="Z679" s="56">
        <f>VLOOKUP(W679,'Charged Moves'!B$2:I$96,8,FALSE)*100</f>
        <v>5</v>
      </c>
      <c r="AA679" s="56">
        <f>VLOOKUP(W679,'Charged Moves'!B$2:I$96,6,FALSE)</f>
        <v>3080</v>
      </c>
      <c r="AB679" s="56">
        <f>VLOOKUP(W679,'Charged Moves'!B$2:J$96,9,FALSE)</f>
        <v>33</v>
      </c>
      <c r="AC679" s="56" t="s">
        <v>415</v>
      </c>
      <c r="AD679" s="56" t="s">
        <v>416</v>
      </c>
      <c r="AE679" s="56" t="s">
        <v>417</v>
      </c>
      <c r="AF679" t="s">
        <v>418</v>
      </c>
      <c r="AG679" t="s">
        <v>419</v>
      </c>
    </row>
    <row r="680" spans="1:33" ht="14.25" customHeight="1" x14ac:dyDescent="0.15">
      <c r="A680" s="30">
        <v>702</v>
      </c>
      <c r="B680" s="30">
        <v>5</v>
      </c>
      <c r="C680" s="32">
        <v>0.87115072933549431</v>
      </c>
      <c r="D680" s="30">
        <v>1</v>
      </c>
      <c r="E680" s="34">
        <v>1</v>
      </c>
      <c r="F680" s="41">
        <f>VLOOKUP(G680,'Species Data'!A$2:E$152,2,FALSE)</f>
        <v>116</v>
      </c>
      <c r="G680" s="41" t="s">
        <v>189</v>
      </c>
      <c r="H680" s="91" t="s">
        <v>210</v>
      </c>
      <c r="I680" s="657"/>
      <c r="J680" s="41">
        <f>VLOOKUP(G680,'Species Data'!A$2:E$152,3,FALSE)</f>
        <v>60</v>
      </c>
      <c r="K680" s="46">
        <f>VLOOKUP(G680,'Species Data'!A$2:E$152,4,FALSE)</f>
        <v>122</v>
      </c>
      <c r="L680" s="46">
        <f>VLOOKUP(G680,'Species Data'!A$2:E$152,5,FALSE)</f>
        <v>100</v>
      </c>
      <c r="M680" s="49">
        <f t="shared" si="0"/>
        <v>6000</v>
      </c>
      <c r="N680" s="51">
        <f t="shared" si="1"/>
        <v>0</v>
      </c>
      <c r="O680" s="51">
        <f t="shared" si="2"/>
        <v>0</v>
      </c>
      <c r="P680" s="40">
        <f t="shared" si="3"/>
        <v>715530000</v>
      </c>
      <c r="Q680" s="40" t="s">
        <v>272</v>
      </c>
      <c r="R680" s="56">
        <f>VLOOKUP(Q680,'Basic Moves'!B$2:H$43,3,FALSE)</f>
        <v>25</v>
      </c>
      <c r="S680" s="56">
        <f>IF(OR(VLOOKUP(Q680,'Basic Moves'!B$2:C$43,2,FALSE)=H680,VLOOKUP(Q680,'Basic Moves'!B$2:C$43,2,FALSE)=I680),1,0)</f>
        <v>1</v>
      </c>
      <c r="T680" s="56">
        <f>VLOOKUP(Q680,'Basic Moves'!B$2:H$43,5,FALSE)</f>
        <v>2300</v>
      </c>
      <c r="U680" s="56">
        <f>VLOOKUP(Q680,'Basic Moves'!B$2:H$43,7,FALSE)</f>
        <v>25</v>
      </c>
      <c r="V680" s="53" t="s">
        <v>393</v>
      </c>
      <c r="W680" s="40" t="s">
        <v>293</v>
      </c>
      <c r="X680" s="56">
        <f>VLOOKUP(W680,'Charged Moves'!B$2:I$96,3,FALSE)</f>
        <v>60</v>
      </c>
      <c r="Y680" s="56">
        <f>IF(OR(VLOOKUP(W680,'Charged Moves'!B$2:C$96,2,FALSE)=H680,VLOOKUP(W680,'Charged Moves'!B$2:C$96,2,FALSE)=I680),1,0)</f>
        <v>0</v>
      </c>
      <c r="Z680" s="56">
        <f>VLOOKUP(W680,'Charged Moves'!B$2:I$96,8,FALSE)*100</f>
        <v>5</v>
      </c>
      <c r="AA680" s="56">
        <f>VLOOKUP(W680,'Charged Moves'!B$2:I$96,6,FALSE)</f>
        <v>3900</v>
      </c>
      <c r="AB680" s="56">
        <f>VLOOKUP(W680,'Charged Moves'!B$2:J$96,9,FALSE)</f>
        <v>33</v>
      </c>
      <c r="AC680" s="56" t="s">
        <v>1944</v>
      </c>
      <c r="AD680" s="56" t="s">
        <v>1945</v>
      </c>
      <c r="AE680" s="56" t="s">
        <v>1946</v>
      </c>
      <c r="AF680" t="s">
        <v>1947</v>
      </c>
      <c r="AG680" t="s">
        <v>1651</v>
      </c>
    </row>
    <row r="681" spans="1:33" ht="14.25" customHeight="1" x14ac:dyDescent="0.15">
      <c r="A681" s="30">
        <v>431</v>
      </c>
      <c r="B681" s="30">
        <v>2</v>
      </c>
      <c r="C681" s="32">
        <v>0.98321428571428571</v>
      </c>
      <c r="D681" s="30">
        <v>4</v>
      </c>
      <c r="E681" s="34">
        <v>0.83695014662756595</v>
      </c>
      <c r="F681" s="41">
        <f>VLOOKUP(G681,'Species Data'!A$2:E$152,2,FALSE)</f>
        <v>74</v>
      </c>
      <c r="G681" s="41" t="s">
        <v>130</v>
      </c>
      <c r="H681" s="662" t="s">
        <v>264</v>
      </c>
      <c r="I681" s="610" t="s">
        <v>255</v>
      </c>
      <c r="J681" s="41">
        <f>VLOOKUP(G681,'Species Data'!A$2:E$152,3,FALSE)</f>
        <v>80</v>
      </c>
      <c r="K681" s="46">
        <f>VLOOKUP(G681,'Species Data'!A$2:E$152,4,FALSE)</f>
        <v>106</v>
      </c>
      <c r="L681" s="46">
        <f>VLOOKUP(G681,'Species Data'!A$2:E$152,5,FALSE)</f>
        <v>118</v>
      </c>
      <c r="M681" s="49">
        <f t="shared" si="0"/>
        <v>9440</v>
      </c>
      <c r="N681" s="51">
        <f t="shared" si="1"/>
        <v>0</v>
      </c>
      <c r="O681" s="51">
        <f t="shared" si="2"/>
        <v>0</v>
      </c>
      <c r="P681" s="40">
        <f t="shared" si="3"/>
        <v>713956640</v>
      </c>
      <c r="Q681" s="40" t="s">
        <v>259</v>
      </c>
      <c r="R681" s="56">
        <f>VLOOKUP(Q681,'Basic Moves'!B$2:H$43,3,FALSE)</f>
        <v>12</v>
      </c>
      <c r="S681" s="56">
        <f>IF(OR(VLOOKUP(Q681,'Basic Moves'!B$2:C$43,2,FALSE)=H681,VLOOKUP(Q681,'Basic Moves'!B$2:C$43,2,FALSE)=I681),1,0)</f>
        <v>0</v>
      </c>
      <c r="T681" s="56">
        <f>VLOOKUP(Q681,'Basic Moves'!B$2:H$43,5,FALSE)</f>
        <v>1100</v>
      </c>
      <c r="U681" s="56">
        <f>VLOOKUP(Q681,'Basic Moves'!B$2:H$43,7,FALSE)</f>
        <v>10</v>
      </c>
      <c r="V681" s="53" t="s">
        <v>855</v>
      </c>
      <c r="W681" s="40" t="s">
        <v>309</v>
      </c>
      <c r="X681" s="56">
        <f>VLOOKUP(W681,'Charged Moves'!B$2:I$96,3,FALSE)</f>
        <v>50</v>
      </c>
      <c r="Y681" s="56">
        <f>IF(OR(VLOOKUP(W681,'Charged Moves'!B$2:C$96,2,FALSE)=H681,VLOOKUP(W681,'Charged Moves'!B$2:C$96,2,FALSE)=I681),1,0)</f>
        <v>1</v>
      </c>
      <c r="Z681" s="56">
        <f>VLOOKUP(W681,'Charged Moves'!B$2:I$96,8,FALSE)*100</f>
        <v>5</v>
      </c>
      <c r="AA681" s="56">
        <f>VLOOKUP(W681,'Charged Moves'!B$2:I$96,6,FALSE)</f>
        <v>3200</v>
      </c>
      <c r="AB681" s="56">
        <f>VLOOKUP(W681,'Charged Moves'!B$2:J$96,9,FALSE)</f>
        <v>33</v>
      </c>
      <c r="AC681" s="56" t="s">
        <v>1884</v>
      </c>
      <c r="AD681" s="56" t="s">
        <v>1885</v>
      </c>
      <c r="AE681" s="56" t="s">
        <v>1886</v>
      </c>
      <c r="AF681" t="s">
        <v>1887</v>
      </c>
      <c r="AG681" t="s">
        <v>1888</v>
      </c>
    </row>
    <row r="682" spans="1:33" ht="14.25" customHeight="1" x14ac:dyDescent="0.15">
      <c r="A682" s="30">
        <v>311</v>
      </c>
      <c r="B682" s="30">
        <v>3</v>
      </c>
      <c r="C682" s="32">
        <v>0.86956521739130432</v>
      </c>
      <c r="D682" s="30">
        <v>5</v>
      </c>
      <c r="E682" s="34">
        <v>0.78169299311462126</v>
      </c>
      <c r="F682" s="41">
        <f>VLOOKUP(G682,'Species Data'!A$2:E$152,2,FALSE)</f>
        <v>54</v>
      </c>
      <c r="G682" s="41" t="s">
        <v>109</v>
      </c>
      <c r="H682" s="91" t="s">
        <v>210</v>
      </c>
      <c r="I682" s="657"/>
      <c r="J682" s="41">
        <f>VLOOKUP(G682,'Species Data'!A$2:E$152,3,FALSE)</f>
        <v>100</v>
      </c>
      <c r="K682" s="46">
        <f>VLOOKUP(G682,'Species Data'!A$2:E$152,4,FALSE)</f>
        <v>132</v>
      </c>
      <c r="L682" s="46">
        <f>VLOOKUP(G682,'Species Data'!A$2:E$152,5,FALSE)</f>
        <v>112</v>
      </c>
      <c r="M682" s="49">
        <f t="shared" si="0"/>
        <v>11200</v>
      </c>
      <c r="N682" s="51">
        <f t="shared" si="1"/>
        <v>0</v>
      </c>
      <c r="O682" s="51">
        <f t="shared" si="2"/>
        <v>0</v>
      </c>
      <c r="P682" s="40">
        <f t="shared" si="3"/>
        <v>713328000</v>
      </c>
      <c r="Q682" s="40" t="s">
        <v>142</v>
      </c>
      <c r="R682" s="56">
        <f>VLOOKUP(Q682,'Basic Moves'!B$2:H$43,3,FALSE)</f>
        <v>6</v>
      </c>
      <c r="S682" s="56">
        <f>IF(OR(VLOOKUP(Q682,'Basic Moves'!B$2:C$43,2,FALSE)=H682,VLOOKUP(Q682,'Basic Moves'!B$2:C$43,2,FALSE)=I682),1,0)</f>
        <v>1</v>
      </c>
      <c r="T682" s="56">
        <f>VLOOKUP(Q682,'Basic Moves'!B$2:H$43,5,FALSE)</f>
        <v>500</v>
      </c>
      <c r="U682" s="56">
        <f>VLOOKUP(Q682,'Basic Moves'!B$2:H$43,7,FALSE)</f>
        <v>7</v>
      </c>
      <c r="V682" s="53" t="s">
        <v>367</v>
      </c>
      <c r="W682" s="40" t="s">
        <v>288</v>
      </c>
      <c r="X682" s="56">
        <f>VLOOKUP(W682,'Charged Moves'!B$2:I$96,3,FALSE)</f>
        <v>40</v>
      </c>
      <c r="Y682" s="56">
        <f>IF(OR(VLOOKUP(W682,'Charged Moves'!B$2:C$96,2,FALSE)=H682,VLOOKUP(W682,'Charged Moves'!B$2:C$96,2,FALSE)=I682),1,0)</f>
        <v>0</v>
      </c>
      <c r="Z682" s="56">
        <f>VLOOKUP(W682,'Charged Moves'!B$2:I$96,8,FALSE)*100</f>
        <v>5</v>
      </c>
      <c r="AA682" s="56">
        <f>VLOOKUP(W682,'Charged Moves'!B$2:I$96,6,FALSE)</f>
        <v>3800</v>
      </c>
      <c r="AB682" s="56">
        <f>VLOOKUP(W682,'Charged Moves'!B$2:J$96,9,FALSE)</f>
        <v>25</v>
      </c>
      <c r="AC682" s="56" t="s">
        <v>1849</v>
      </c>
      <c r="AD682" s="56" t="s">
        <v>1103</v>
      </c>
      <c r="AE682" s="56" t="s">
        <v>1948</v>
      </c>
      <c r="AF682" t="s">
        <v>1105</v>
      </c>
      <c r="AG682" t="s">
        <v>1949</v>
      </c>
    </row>
    <row r="683" spans="1:33" ht="14.25" customHeight="1" x14ac:dyDescent="0.15">
      <c r="A683" s="30">
        <v>369</v>
      </c>
      <c r="B683" s="30">
        <v>1</v>
      </c>
      <c r="C683" s="32">
        <v>1</v>
      </c>
      <c r="D683" s="30">
        <v>6</v>
      </c>
      <c r="E683" s="34">
        <v>0.68780487804878043</v>
      </c>
      <c r="F683" s="41">
        <f>VLOOKUP(G683,'Species Data'!A$2:E$152,2,FALSE)</f>
        <v>64</v>
      </c>
      <c r="G683" s="41" t="s">
        <v>119</v>
      </c>
      <c r="H683" s="42" t="s">
        <v>56</v>
      </c>
      <c r="I683" s="43"/>
      <c r="J683" s="41">
        <f>VLOOKUP(G683,'Species Data'!A$2:E$152,3,FALSE)</f>
        <v>80</v>
      </c>
      <c r="K683" s="46">
        <f>VLOOKUP(G683,'Species Data'!A$2:E$152,4,FALSE)</f>
        <v>150</v>
      </c>
      <c r="L683" s="46">
        <f>VLOOKUP(G683,'Species Data'!A$2:E$152,5,FALSE)</f>
        <v>112</v>
      </c>
      <c r="M683" s="49">
        <f t="shared" si="0"/>
        <v>8960</v>
      </c>
      <c r="N683" s="51">
        <f t="shared" si="1"/>
        <v>0</v>
      </c>
      <c r="O683" s="51">
        <f t="shared" si="2"/>
        <v>0</v>
      </c>
      <c r="P683" s="40">
        <f t="shared" si="3"/>
        <v>710640000</v>
      </c>
      <c r="Q683" s="40" t="s">
        <v>52</v>
      </c>
      <c r="R683" s="56">
        <f>VLOOKUP(Q683,'Basic Moves'!B$2:H$43,3,FALSE)</f>
        <v>7</v>
      </c>
      <c r="S683" s="56">
        <f>IF(OR(VLOOKUP(Q683,'Basic Moves'!B$2:C$43,2,FALSE)=H683,VLOOKUP(Q683,'Basic Moves'!B$2:C$43,2,FALSE)=I683),1,0)</f>
        <v>1</v>
      </c>
      <c r="T683" s="56">
        <f>VLOOKUP(Q683,'Basic Moves'!B$2:H$43,5,FALSE)</f>
        <v>570</v>
      </c>
      <c r="U683" s="56">
        <f>VLOOKUP(Q683,'Basic Moves'!B$2:H$43,7,FALSE)</f>
        <v>7</v>
      </c>
      <c r="V683" s="53" t="s">
        <v>387</v>
      </c>
      <c r="W683" s="40" t="s">
        <v>322</v>
      </c>
      <c r="X683" s="56">
        <f>VLOOKUP(W683,'Charged Moves'!B$2:I$96,3,FALSE)</f>
        <v>55</v>
      </c>
      <c r="Y683" s="56">
        <f>IF(OR(VLOOKUP(W683,'Charged Moves'!B$2:C$96,2,FALSE)=H683,VLOOKUP(W683,'Charged Moves'!B$2:C$96,2,FALSE)=I683),1,0)</f>
        <v>0</v>
      </c>
      <c r="Z683" s="56">
        <f>VLOOKUP(W683,'Charged Moves'!B$2:I$96,8,FALSE)*100</f>
        <v>5</v>
      </c>
      <c r="AA683" s="56">
        <f>VLOOKUP(W683,'Charged Moves'!B$2:I$96,6,FALSE)</f>
        <v>4200</v>
      </c>
      <c r="AB683" s="56">
        <f>VLOOKUP(W683,'Charged Moves'!B$2:J$96,9,FALSE)</f>
        <v>33</v>
      </c>
      <c r="AC683" s="56" t="s">
        <v>1512</v>
      </c>
      <c r="AD683" s="56" t="s">
        <v>1513</v>
      </c>
      <c r="AE683" s="56" t="s">
        <v>1235</v>
      </c>
      <c r="AF683" t="s">
        <v>1514</v>
      </c>
      <c r="AG683" t="s">
        <v>1515</v>
      </c>
    </row>
    <row r="684" spans="1:33" ht="14.25" customHeight="1" x14ac:dyDescent="0.15">
      <c r="A684" s="30">
        <v>822</v>
      </c>
      <c r="B684" s="30">
        <v>1</v>
      </c>
      <c r="C684" s="32">
        <v>1</v>
      </c>
      <c r="D684" s="30">
        <v>2</v>
      </c>
      <c r="E684" s="34">
        <v>0.92978208232445525</v>
      </c>
      <c r="F684" s="41">
        <f>VLOOKUP(G684,'Species Data'!A$2:E$152,2,FALSE)</f>
        <v>138</v>
      </c>
      <c r="G684" s="41" t="s">
        <v>213</v>
      </c>
      <c r="H684" s="662" t="s">
        <v>264</v>
      </c>
      <c r="I684" s="91" t="s">
        <v>210</v>
      </c>
      <c r="J684" s="41">
        <f>VLOOKUP(G684,'Species Data'!A$2:E$152,3,FALSE)</f>
        <v>70</v>
      </c>
      <c r="K684" s="46">
        <f>VLOOKUP(G684,'Species Data'!A$2:E$152,4,FALSE)</f>
        <v>132</v>
      </c>
      <c r="L684" s="46">
        <f>VLOOKUP(G684,'Species Data'!A$2:E$152,5,FALSE)</f>
        <v>160</v>
      </c>
      <c r="M684" s="49">
        <f t="shared" si="0"/>
        <v>11200</v>
      </c>
      <c r="N684" s="51">
        <f t="shared" si="1"/>
        <v>0</v>
      </c>
      <c r="O684" s="51">
        <f t="shared" si="2"/>
        <v>0</v>
      </c>
      <c r="P684" s="40">
        <f t="shared" si="3"/>
        <v>709632000</v>
      </c>
      <c r="Q684" s="40" t="s">
        <v>142</v>
      </c>
      <c r="R684" s="56">
        <f>VLOOKUP(Q684,'Basic Moves'!B$2:H$43,3,FALSE)</f>
        <v>6</v>
      </c>
      <c r="S684" s="56">
        <f>IF(OR(VLOOKUP(Q684,'Basic Moves'!B$2:C$43,2,FALSE)=H684,VLOOKUP(Q684,'Basic Moves'!B$2:C$43,2,FALSE)=I684),1,0)</f>
        <v>1</v>
      </c>
      <c r="T684" s="56">
        <f>VLOOKUP(Q684,'Basic Moves'!B$2:H$43,5,FALSE)</f>
        <v>500</v>
      </c>
      <c r="U684" s="56">
        <f>VLOOKUP(Q684,'Basic Moves'!B$2:H$43,7,FALSE)</f>
        <v>7</v>
      </c>
      <c r="V684" s="53" t="s">
        <v>367</v>
      </c>
      <c r="W684" s="40" t="s">
        <v>308</v>
      </c>
      <c r="X684" s="56">
        <f>VLOOKUP(W684,'Charged Moves'!B$2:I$96,3,FALSE)</f>
        <v>30</v>
      </c>
      <c r="Y684" s="56">
        <f>IF(OR(VLOOKUP(W684,'Charged Moves'!B$2:C$96,2,FALSE)=H684,VLOOKUP(W684,'Charged Moves'!B$2:C$96,2,FALSE)=I684),1,0)</f>
        <v>1</v>
      </c>
      <c r="Z684" s="56">
        <f>VLOOKUP(W684,'Charged Moves'!B$2:I$96,8,FALSE)*100</f>
        <v>25</v>
      </c>
      <c r="AA684" s="56">
        <f>VLOOKUP(W684,'Charged Moves'!B$2:I$96,6,FALSE)</f>
        <v>3400</v>
      </c>
      <c r="AB684" s="56">
        <f>VLOOKUP(W684,'Charged Moves'!B$2:J$96,9,FALSE)</f>
        <v>25</v>
      </c>
      <c r="AC684" s="56" t="s">
        <v>1918</v>
      </c>
      <c r="AD684" s="56" t="s">
        <v>881</v>
      </c>
      <c r="AE684" s="56" t="s">
        <v>404</v>
      </c>
      <c r="AF684" t="s">
        <v>883</v>
      </c>
      <c r="AG684" t="s">
        <v>906</v>
      </c>
    </row>
    <row r="685" spans="1:33" ht="14.25" customHeight="1" x14ac:dyDescent="0.15">
      <c r="A685" s="30">
        <v>418</v>
      </c>
      <c r="B685" s="30">
        <v>1</v>
      </c>
      <c r="C685" s="32">
        <v>1</v>
      </c>
      <c r="D685" s="30">
        <v>3</v>
      </c>
      <c r="E685" s="34">
        <v>0.68055555555555558</v>
      </c>
      <c r="F685" s="41">
        <f>VLOOKUP(G685,'Species Data'!A$2:E$152,2,FALSE)</f>
        <v>72</v>
      </c>
      <c r="G685" s="41" t="s">
        <v>128</v>
      </c>
      <c r="H685" s="91" t="s">
        <v>210</v>
      </c>
      <c r="I685" s="362" t="s">
        <v>262</v>
      </c>
      <c r="J685" s="41">
        <f>VLOOKUP(G685,'Species Data'!A$2:E$152,3,FALSE)</f>
        <v>80</v>
      </c>
      <c r="K685" s="46">
        <f>VLOOKUP(G685,'Species Data'!A$2:E$152,4,FALSE)</f>
        <v>106</v>
      </c>
      <c r="L685" s="46">
        <f>VLOOKUP(G685,'Species Data'!A$2:E$152,5,FALSE)</f>
        <v>136</v>
      </c>
      <c r="M685" s="49">
        <f t="shared" si="0"/>
        <v>10880</v>
      </c>
      <c r="N685" s="51">
        <f t="shared" si="1"/>
        <v>0</v>
      </c>
      <c r="O685" s="51">
        <f t="shared" si="2"/>
        <v>0</v>
      </c>
      <c r="P685" s="40">
        <f t="shared" si="3"/>
        <v>706384000</v>
      </c>
      <c r="Q685" s="40" t="s">
        <v>272</v>
      </c>
      <c r="R685" s="56">
        <f>VLOOKUP(Q685,'Basic Moves'!B$2:H$43,3,FALSE)</f>
        <v>25</v>
      </c>
      <c r="S685" s="56">
        <f>IF(OR(VLOOKUP(Q685,'Basic Moves'!B$2:C$43,2,FALSE)=H685,VLOOKUP(Q685,'Basic Moves'!B$2:C$43,2,FALSE)=I685),1,0)</f>
        <v>1</v>
      </c>
      <c r="T685" s="56">
        <f>VLOOKUP(Q685,'Basic Moves'!B$2:H$43,5,FALSE)</f>
        <v>2300</v>
      </c>
      <c r="U685" s="56">
        <f>VLOOKUP(Q685,'Basic Moves'!B$2:H$43,7,FALSE)</f>
        <v>25</v>
      </c>
      <c r="V685" s="53" t="s">
        <v>393</v>
      </c>
      <c r="W685" s="40" t="s">
        <v>280</v>
      </c>
      <c r="X685" s="56">
        <f>VLOOKUP(W685,'Charged Moves'!B$2:I$96,3,FALSE)</f>
        <v>25</v>
      </c>
      <c r="Y685" s="56">
        <f>IF(OR(VLOOKUP(W685,'Charged Moves'!B$2:C$96,2,FALSE)=H685,VLOOKUP(W685,'Charged Moves'!B$2:C$96,2,FALSE)=I685),1,0)</f>
        <v>0</v>
      </c>
      <c r="Z685" s="56">
        <f>VLOOKUP(W685,'Charged Moves'!B$2:I$96,8,FALSE)*100</f>
        <v>5</v>
      </c>
      <c r="AA685" s="56">
        <f>VLOOKUP(W685,'Charged Moves'!B$2:I$96,6,FALSE)</f>
        <v>4000</v>
      </c>
      <c r="AB685" s="56">
        <f>VLOOKUP(W685,'Charged Moves'!B$2:J$96,9,FALSE)</f>
        <v>20</v>
      </c>
      <c r="AC685" s="56" t="s">
        <v>1032</v>
      </c>
      <c r="AD685" s="56" t="s">
        <v>1950</v>
      </c>
      <c r="AE685" s="56" t="s">
        <v>1210</v>
      </c>
      <c r="AF685" t="s">
        <v>1951</v>
      </c>
      <c r="AG685" t="s">
        <v>501</v>
      </c>
    </row>
    <row r="686" spans="1:33" ht="14.25" customHeight="1" x14ac:dyDescent="0.15">
      <c r="A686" s="30">
        <v>821</v>
      </c>
      <c r="B686" s="30">
        <v>1</v>
      </c>
      <c r="C686" s="32">
        <v>1</v>
      </c>
      <c r="D686" s="30">
        <v>3</v>
      </c>
      <c r="E686" s="34">
        <v>0.92009685230024219</v>
      </c>
      <c r="F686" s="41">
        <f>VLOOKUP(G686,'Species Data'!A$2:E$152,2,FALSE)</f>
        <v>138</v>
      </c>
      <c r="G686" s="41" t="s">
        <v>213</v>
      </c>
      <c r="H686" s="662" t="s">
        <v>264</v>
      </c>
      <c r="I686" s="91" t="s">
        <v>210</v>
      </c>
      <c r="J686" s="41">
        <f>VLOOKUP(G686,'Species Data'!A$2:E$152,3,FALSE)</f>
        <v>70</v>
      </c>
      <c r="K686" s="46">
        <f>VLOOKUP(G686,'Species Data'!A$2:E$152,4,FALSE)</f>
        <v>132</v>
      </c>
      <c r="L686" s="46">
        <f>VLOOKUP(G686,'Species Data'!A$2:E$152,5,FALSE)</f>
        <v>160</v>
      </c>
      <c r="M686" s="49">
        <f t="shared" si="0"/>
        <v>11200</v>
      </c>
      <c r="N686" s="51">
        <f t="shared" si="1"/>
        <v>0</v>
      </c>
      <c r="O686" s="51">
        <f t="shared" si="2"/>
        <v>0</v>
      </c>
      <c r="P686" s="40">
        <f t="shared" si="3"/>
        <v>702240000</v>
      </c>
      <c r="Q686" s="40" t="s">
        <v>142</v>
      </c>
      <c r="R686" s="56">
        <f>VLOOKUP(Q686,'Basic Moves'!B$2:H$43,3,FALSE)</f>
        <v>6</v>
      </c>
      <c r="S686" s="56">
        <f>IF(OR(VLOOKUP(Q686,'Basic Moves'!B$2:C$43,2,FALSE)=H686,VLOOKUP(Q686,'Basic Moves'!B$2:C$43,2,FALSE)=I686),1,0)</f>
        <v>1</v>
      </c>
      <c r="T686" s="56">
        <f>VLOOKUP(Q686,'Basic Moves'!B$2:H$43,5,FALSE)</f>
        <v>500</v>
      </c>
      <c r="U686" s="56">
        <f>VLOOKUP(Q686,'Basic Moves'!B$2:H$43,7,FALSE)</f>
        <v>7</v>
      </c>
      <c r="V686" s="53" t="s">
        <v>367</v>
      </c>
      <c r="W686" s="40" t="s">
        <v>333</v>
      </c>
      <c r="X686" s="56">
        <f>VLOOKUP(W686,'Charged Moves'!B$2:I$96,3,FALSE)</f>
        <v>25</v>
      </c>
      <c r="Y686" s="56">
        <f>IF(OR(VLOOKUP(W686,'Charged Moves'!B$2:C$96,2,FALSE)=H686,VLOOKUP(W686,'Charged Moves'!B$2:C$96,2,FALSE)=I686),1,0)</f>
        <v>1</v>
      </c>
      <c r="Z686" s="56">
        <f>VLOOKUP(W686,'Charged Moves'!B$2:I$96,8,FALSE)*100</f>
        <v>5</v>
      </c>
      <c r="AA686" s="56">
        <f>VLOOKUP(W686,'Charged Moves'!B$2:I$96,6,FALSE)</f>
        <v>2400</v>
      </c>
      <c r="AB686" s="56">
        <f>VLOOKUP(W686,'Charged Moves'!B$2:J$96,9,FALSE)</f>
        <v>25</v>
      </c>
      <c r="AC686" s="56" t="s">
        <v>1952</v>
      </c>
      <c r="AD686" s="56" t="s">
        <v>1953</v>
      </c>
      <c r="AE686" s="56" t="s">
        <v>1954</v>
      </c>
      <c r="AF686" t="s">
        <v>1955</v>
      </c>
      <c r="AG686" t="s">
        <v>531</v>
      </c>
    </row>
    <row r="687" spans="1:33" ht="14.25" customHeight="1" x14ac:dyDescent="0.15">
      <c r="A687" s="30">
        <v>20</v>
      </c>
      <c r="B687" s="30">
        <v>4</v>
      </c>
      <c r="C687" s="32">
        <v>0.82729278285534191</v>
      </c>
      <c r="D687" s="30">
        <v>2</v>
      </c>
      <c r="E687" s="34">
        <v>0.95412844036697253</v>
      </c>
      <c r="F687" s="41">
        <f>VLOOKUP(G687,'Species Data'!A$2:E$152,2,FALSE)</f>
        <v>4</v>
      </c>
      <c r="G687" s="41" t="s">
        <v>36</v>
      </c>
      <c r="H687" s="263" t="s">
        <v>249</v>
      </c>
      <c r="I687" s="452"/>
      <c r="J687" s="41">
        <f>VLOOKUP(G687,'Species Data'!A$2:E$152,3,FALSE)</f>
        <v>78</v>
      </c>
      <c r="K687" s="46">
        <f>VLOOKUP(G687,'Species Data'!A$2:E$152,4,FALSE)</f>
        <v>128</v>
      </c>
      <c r="L687" s="46">
        <f>VLOOKUP(G687,'Species Data'!A$2:E$152,5,FALSE)</f>
        <v>108</v>
      </c>
      <c r="M687" s="49">
        <f t="shared" si="0"/>
        <v>8424</v>
      </c>
      <c r="N687" s="51">
        <f t="shared" si="1"/>
        <v>0</v>
      </c>
      <c r="O687" s="51">
        <f t="shared" si="2"/>
        <v>0</v>
      </c>
      <c r="P687" s="40">
        <f t="shared" si="3"/>
        <v>700876800</v>
      </c>
      <c r="Q687" s="40" t="s">
        <v>108</v>
      </c>
      <c r="R687" s="56">
        <f>VLOOKUP(Q687,'Basic Moves'!B$2:H$43,3,FALSE)</f>
        <v>10</v>
      </c>
      <c r="S687" s="56">
        <f>IF(OR(VLOOKUP(Q687,'Basic Moves'!B$2:C$43,2,FALSE)=H687,VLOOKUP(Q687,'Basic Moves'!B$2:C$43,2,FALSE)=I687),1,0)</f>
        <v>1</v>
      </c>
      <c r="T687" s="56">
        <f>VLOOKUP(Q687,'Basic Moves'!B$2:H$43,5,FALSE)</f>
        <v>1050</v>
      </c>
      <c r="U687" s="56">
        <f>VLOOKUP(Q687,'Basic Moves'!B$2:H$43,7,FALSE)</f>
        <v>10</v>
      </c>
      <c r="V687" s="53" t="s">
        <v>445</v>
      </c>
      <c r="W687" s="40" t="s">
        <v>332</v>
      </c>
      <c r="X687" s="56">
        <f>VLOOKUP(W687,'Charged Moves'!B$2:I$96,3,FALSE)</f>
        <v>30</v>
      </c>
      <c r="Y687" s="56">
        <f>IF(OR(VLOOKUP(W687,'Charged Moves'!B$2:C$96,2,FALSE)=H687,VLOOKUP(W687,'Charged Moves'!B$2:C$96,2,FALSE)=I687),1,0)</f>
        <v>1</v>
      </c>
      <c r="Z687" s="56">
        <f>VLOOKUP(W687,'Charged Moves'!B$2:I$96,8,FALSE)*100</f>
        <v>5</v>
      </c>
      <c r="AA687" s="56">
        <f>VLOOKUP(W687,'Charged Moves'!B$2:I$96,6,FALSE)</f>
        <v>2100</v>
      </c>
      <c r="AB687" s="56">
        <f>VLOOKUP(W687,'Charged Moves'!B$2:J$96,9,FALSE)</f>
        <v>25</v>
      </c>
      <c r="AC687" s="56" t="s">
        <v>692</v>
      </c>
      <c r="AD687" s="56" t="s">
        <v>1503</v>
      </c>
      <c r="AE687" s="56" t="s">
        <v>1238</v>
      </c>
      <c r="AF687" t="s">
        <v>1504</v>
      </c>
      <c r="AG687" t="s">
        <v>543</v>
      </c>
    </row>
    <row r="688" spans="1:33" ht="14.25" customHeight="1" x14ac:dyDescent="0.15">
      <c r="A688" s="30">
        <v>711</v>
      </c>
      <c r="B688" s="30">
        <v>2</v>
      </c>
      <c r="C688" s="32">
        <v>0.83853624696496709</v>
      </c>
      <c r="D688" s="30">
        <v>2</v>
      </c>
      <c r="E688" s="34">
        <v>0.96710526315789469</v>
      </c>
      <c r="F688" s="41">
        <f>VLOOKUP(G688,'Species Data'!A$2:E$152,2,FALSE)</f>
        <v>118</v>
      </c>
      <c r="G688" s="41" t="s">
        <v>191</v>
      </c>
      <c r="H688" s="91" t="s">
        <v>210</v>
      </c>
      <c r="I688" s="657"/>
      <c r="J688" s="41">
        <f>VLOOKUP(G688,'Species Data'!A$2:E$152,3,FALSE)</f>
        <v>90</v>
      </c>
      <c r="K688" s="46">
        <f>VLOOKUP(G688,'Species Data'!A$2:E$152,4,FALSE)</f>
        <v>112</v>
      </c>
      <c r="L688" s="46">
        <f>VLOOKUP(G688,'Species Data'!A$2:E$152,5,FALSE)</f>
        <v>126</v>
      </c>
      <c r="M688" s="49">
        <f t="shared" si="0"/>
        <v>11340</v>
      </c>
      <c r="N688" s="51">
        <f t="shared" si="1"/>
        <v>0</v>
      </c>
      <c r="O688" s="51">
        <f t="shared" si="2"/>
        <v>0</v>
      </c>
      <c r="P688" s="40">
        <f t="shared" si="3"/>
        <v>700131600</v>
      </c>
      <c r="Q688" s="40" t="s">
        <v>250</v>
      </c>
      <c r="R688" s="56">
        <f>VLOOKUP(Q688,'Basic Moves'!B$2:H$43,3,FALSE)</f>
        <v>10</v>
      </c>
      <c r="S688" s="56">
        <f>IF(OR(VLOOKUP(Q688,'Basic Moves'!B$2:C$43,2,FALSE)=H688,VLOOKUP(Q688,'Basic Moves'!B$2:C$43,2,FALSE)=I688),1,0)</f>
        <v>0</v>
      </c>
      <c r="T688" s="56">
        <f>VLOOKUP(Q688,'Basic Moves'!B$2:H$43,5,FALSE)</f>
        <v>1150</v>
      </c>
      <c r="U688" s="56">
        <f>VLOOKUP(Q688,'Basic Moves'!B$2:H$43,7,FALSE)</f>
        <v>10</v>
      </c>
      <c r="V688" s="53" t="s">
        <v>1138</v>
      </c>
      <c r="W688" s="40" t="s">
        <v>305</v>
      </c>
      <c r="X688" s="56">
        <f>VLOOKUP(W688,'Charged Moves'!B$2:I$96,3,FALSE)</f>
        <v>45</v>
      </c>
      <c r="Y688" s="56">
        <f>IF(OR(VLOOKUP(W688,'Charged Moves'!B$2:C$96,2,FALSE)=H688,VLOOKUP(W688,'Charged Moves'!B$2:C$96,2,FALSE)=I688),1,0)</f>
        <v>1</v>
      </c>
      <c r="Z688" s="56">
        <f>VLOOKUP(W688,'Charged Moves'!B$2:I$96,8,FALSE)*100</f>
        <v>5</v>
      </c>
      <c r="AA688" s="56">
        <f>VLOOKUP(W688,'Charged Moves'!B$2:I$96,6,FALSE)</f>
        <v>2350</v>
      </c>
      <c r="AB688" s="56">
        <f>VLOOKUP(W688,'Charged Moves'!B$2:J$96,9,FALSE)</f>
        <v>50</v>
      </c>
      <c r="AC688" s="56" t="s">
        <v>420</v>
      </c>
      <c r="AD688" s="56" t="s">
        <v>820</v>
      </c>
      <c r="AE688" s="56" t="s">
        <v>1956</v>
      </c>
      <c r="AF688" t="s">
        <v>822</v>
      </c>
      <c r="AG688" t="s">
        <v>1957</v>
      </c>
    </row>
    <row r="689" spans="1:33" ht="14.25" customHeight="1" x14ac:dyDescent="0.15">
      <c r="A689" s="30">
        <v>701</v>
      </c>
      <c r="B689" s="30">
        <v>4</v>
      </c>
      <c r="C689" s="32">
        <v>0.92949756888168555</v>
      </c>
      <c r="D689" s="30">
        <v>2</v>
      </c>
      <c r="E689" s="34">
        <v>0.97698209718670082</v>
      </c>
      <c r="F689" s="41">
        <f>VLOOKUP(G689,'Species Data'!A$2:E$152,2,FALSE)</f>
        <v>116</v>
      </c>
      <c r="G689" s="41" t="s">
        <v>189</v>
      </c>
      <c r="H689" s="91" t="s">
        <v>210</v>
      </c>
      <c r="I689" s="657"/>
      <c r="J689" s="41">
        <f>VLOOKUP(G689,'Species Data'!A$2:E$152,3,FALSE)</f>
        <v>60</v>
      </c>
      <c r="K689" s="46">
        <f>VLOOKUP(G689,'Species Data'!A$2:E$152,4,FALSE)</f>
        <v>122</v>
      </c>
      <c r="L689" s="46">
        <f>VLOOKUP(G689,'Species Data'!A$2:E$152,5,FALSE)</f>
        <v>100</v>
      </c>
      <c r="M689" s="49">
        <f t="shared" si="0"/>
        <v>6000</v>
      </c>
      <c r="N689" s="51">
        <f t="shared" si="1"/>
        <v>0</v>
      </c>
      <c r="O689" s="51">
        <f t="shared" si="2"/>
        <v>0</v>
      </c>
      <c r="P689" s="40">
        <f t="shared" si="3"/>
        <v>699060000</v>
      </c>
      <c r="Q689" s="40" t="s">
        <v>272</v>
      </c>
      <c r="R689" s="56">
        <f>VLOOKUP(Q689,'Basic Moves'!B$2:H$43,3,FALSE)</f>
        <v>25</v>
      </c>
      <c r="S689" s="56">
        <f>IF(OR(VLOOKUP(Q689,'Basic Moves'!B$2:C$43,2,FALSE)=H689,VLOOKUP(Q689,'Basic Moves'!B$2:C$43,2,FALSE)=I689),1,0)</f>
        <v>1</v>
      </c>
      <c r="T689" s="56">
        <f>VLOOKUP(Q689,'Basic Moves'!B$2:H$43,5,FALSE)</f>
        <v>2300</v>
      </c>
      <c r="U689" s="56">
        <f>VLOOKUP(Q689,'Basic Moves'!B$2:H$43,7,FALSE)</f>
        <v>25</v>
      </c>
      <c r="V689" s="53" t="s">
        <v>393</v>
      </c>
      <c r="W689" s="40" t="s">
        <v>60</v>
      </c>
      <c r="X689" s="56">
        <f>VLOOKUP(W689,'Charged Moves'!B$2:I$96,3,FALSE)</f>
        <v>65</v>
      </c>
      <c r="Y689" s="56">
        <f>IF(OR(VLOOKUP(W689,'Charged Moves'!B$2:C$96,2,FALSE)=H689,VLOOKUP(W689,'Charged Moves'!B$2:C$96,2,FALSE)=I689),1,0)</f>
        <v>0</v>
      </c>
      <c r="Z689" s="56">
        <f>VLOOKUP(W689,'Charged Moves'!B$2:I$96,8,FALSE)*100</f>
        <v>5</v>
      </c>
      <c r="AA689" s="56">
        <f>VLOOKUP(W689,'Charged Moves'!B$2:I$96,6,FALSE)</f>
        <v>3600</v>
      </c>
      <c r="AB689" s="56">
        <f>VLOOKUP(W689,'Charged Moves'!B$2:J$96,9,FALSE)</f>
        <v>50</v>
      </c>
      <c r="AC689" s="56" t="s">
        <v>1958</v>
      </c>
      <c r="AD689" s="56" t="s">
        <v>1246</v>
      </c>
      <c r="AE689" s="56" t="s">
        <v>1959</v>
      </c>
      <c r="AF689" t="s">
        <v>612</v>
      </c>
      <c r="AG689" t="s">
        <v>1960</v>
      </c>
    </row>
    <row r="690" spans="1:33" ht="14.25" customHeight="1" x14ac:dyDescent="0.15">
      <c r="A690" s="30">
        <v>290</v>
      </c>
      <c r="B690" s="30">
        <v>5</v>
      </c>
      <c r="C690" s="32">
        <v>0.86033519553072624</v>
      </c>
      <c r="D690" s="30">
        <v>7</v>
      </c>
      <c r="E690" s="34">
        <v>0.63603305785123965</v>
      </c>
      <c r="F690" s="41">
        <f>VLOOKUP(G690,'Species Data'!A$2:E$152,2,FALSE)</f>
        <v>51</v>
      </c>
      <c r="G690" s="41" t="s">
        <v>103</v>
      </c>
      <c r="H690" s="610" t="s">
        <v>255</v>
      </c>
      <c r="I690" s="791"/>
      <c r="J690" s="41">
        <f>VLOOKUP(G690,'Species Data'!A$2:E$152,3,FALSE)</f>
        <v>70</v>
      </c>
      <c r="K690" s="46">
        <f>VLOOKUP(G690,'Species Data'!A$2:E$152,4,FALSE)</f>
        <v>148</v>
      </c>
      <c r="L690" s="46">
        <f>VLOOKUP(G690,'Species Data'!A$2:E$152,5,FALSE)</f>
        <v>140</v>
      </c>
      <c r="M690" s="49">
        <f t="shared" si="0"/>
        <v>9800</v>
      </c>
      <c r="N690" s="51">
        <f t="shared" si="1"/>
        <v>0</v>
      </c>
      <c r="O690" s="51">
        <f t="shared" si="2"/>
        <v>0</v>
      </c>
      <c r="P690" s="40">
        <f t="shared" si="3"/>
        <v>697642400</v>
      </c>
      <c r="Q690" s="40" t="s">
        <v>244</v>
      </c>
      <c r="R690" s="56">
        <f>VLOOKUP(Q690,'Basic Moves'!B$2:H$43,3,FALSE)</f>
        <v>7</v>
      </c>
      <c r="S690" s="56">
        <f>IF(OR(VLOOKUP(Q690,'Basic Moves'!B$2:C$43,2,FALSE)=H690,VLOOKUP(Q690,'Basic Moves'!B$2:C$43,2,FALSE)=I690),1,0)</f>
        <v>0</v>
      </c>
      <c r="T690" s="56">
        <f>VLOOKUP(Q690,'Basic Moves'!B$2:H$43,5,FALSE)</f>
        <v>700</v>
      </c>
      <c r="U690" s="56">
        <f>VLOOKUP(Q690,'Basic Moves'!B$2:H$43,7,FALSE)</f>
        <v>9</v>
      </c>
      <c r="V690" s="53" t="s">
        <v>1191</v>
      </c>
      <c r="W690" s="40" t="s">
        <v>161</v>
      </c>
      <c r="X690" s="56">
        <f>VLOOKUP(W690,'Charged Moves'!B$2:I$96,3,FALSE)</f>
        <v>100</v>
      </c>
      <c r="Y690" s="56">
        <f>IF(OR(VLOOKUP(W690,'Charged Moves'!B$2:C$96,2,FALSE)=H690,VLOOKUP(W690,'Charged Moves'!B$2:C$96,2,FALSE)=I690),1,0)</f>
        <v>1</v>
      </c>
      <c r="Z690" s="56">
        <f>VLOOKUP(W690,'Charged Moves'!B$2:I$96,8,FALSE)*100</f>
        <v>5</v>
      </c>
      <c r="AA690" s="56">
        <f>VLOOKUP(W690,'Charged Moves'!B$2:I$96,6,FALSE)</f>
        <v>4200</v>
      </c>
      <c r="AB690" s="56">
        <f>VLOOKUP(W690,'Charged Moves'!B$2:J$96,9,FALSE)</f>
        <v>100</v>
      </c>
      <c r="AC690" s="56" t="s">
        <v>1961</v>
      </c>
      <c r="AD690" s="56" t="s">
        <v>1962</v>
      </c>
      <c r="AE690" s="56" t="s">
        <v>486</v>
      </c>
      <c r="AF690" t="s">
        <v>1963</v>
      </c>
      <c r="AG690" t="s">
        <v>1964</v>
      </c>
    </row>
    <row r="691" spans="1:33" ht="14.25" customHeight="1" x14ac:dyDescent="0.15">
      <c r="A691" s="30">
        <v>215</v>
      </c>
      <c r="B691" s="144">
        <v>2</v>
      </c>
      <c r="C691" s="581">
        <v>0.95225464190981435</v>
      </c>
      <c r="D691" s="144">
        <v>5</v>
      </c>
      <c r="E691" s="583">
        <v>0.83151779230210598</v>
      </c>
      <c r="F691" s="585">
        <f>VLOOKUP(G691,'Species Data'!A$2:E$152,2,FALSE)</f>
        <v>39</v>
      </c>
      <c r="G691" s="585" t="s">
        <v>87</v>
      </c>
      <c r="H691" s="803" t="s">
        <v>257</v>
      </c>
      <c r="I691" s="814" t="s">
        <v>320</v>
      </c>
      <c r="J691" s="585">
        <f>VLOOKUP(G691,'Species Data'!A$2:E$152,3,FALSE)</f>
        <v>230</v>
      </c>
      <c r="K691" s="592">
        <f>VLOOKUP(G691,'Species Data'!A$2:E$152,4,FALSE)</f>
        <v>98</v>
      </c>
      <c r="L691" s="592">
        <f>VLOOKUP(G691,'Species Data'!A$2:E$152,5,FALSE)</f>
        <v>54</v>
      </c>
      <c r="M691" s="149">
        <f t="shared" si="0"/>
        <v>12420</v>
      </c>
      <c r="N691" s="594">
        <f t="shared" si="1"/>
        <v>0</v>
      </c>
      <c r="O691" s="594">
        <f t="shared" si="2"/>
        <v>0</v>
      </c>
      <c r="P691" s="122">
        <f t="shared" si="3"/>
        <v>696824100</v>
      </c>
      <c r="Q691" s="122" t="s">
        <v>156</v>
      </c>
      <c r="R691" s="602">
        <f>VLOOKUP(Q691,'Basic Moves'!B$2:H$43,3,FALSE)</f>
        <v>7</v>
      </c>
      <c r="S691" s="602">
        <f>IF(OR(VLOOKUP(Q691,'Basic Moves'!B$2:C$43,2,FALSE)=H691,VLOOKUP(Q691,'Basic Moves'!B$2:C$43,2,FALSE)=I691),1,0)</f>
        <v>1</v>
      </c>
      <c r="T691" s="602">
        <f>VLOOKUP(Q691,'Basic Moves'!B$2:H$43,5,FALSE)</f>
        <v>540</v>
      </c>
      <c r="U691" s="602">
        <f>VLOOKUP(Q691,'Basic Moves'!B$2:H$43,7,FALSE)</f>
        <v>7</v>
      </c>
      <c r="V691" s="152" t="s">
        <v>495</v>
      </c>
      <c r="W691" s="122" t="s">
        <v>324</v>
      </c>
      <c r="X691" s="602">
        <f>VLOOKUP(W691,'Charged Moves'!B$2:I$96,3,FALSE)</f>
        <v>55</v>
      </c>
      <c r="Y691" s="602">
        <f>IF(OR(VLOOKUP(W691,'Charged Moves'!B$2:C$96,2,FALSE)=H691,VLOOKUP(W691,'Charged Moves'!B$2:C$96,2,FALSE)=I691),1,0)</f>
        <v>1</v>
      </c>
      <c r="Z691" s="602">
        <f>VLOOKUP(W691,'Charged Moves'!B$2:I$96,8,FALSE)*100</f>
        <v>5</v>
      </c>
      <c r="AA691" s="602">
        <f>VLOOKUP(W691,'Charged Moves'!B$2:I$96,6,FALSE)</f>
        <v>2900</v>
      </c>
      <c r="AB691" s="602">
        <f>VLOOKUP(W691,'Charged Moves'!B$2:J$96,9,FALSE)</f>
        <v>50</v>
      </c>
      <c r="AC691" s="602" t="s">
        <v>388</v>
      </c>
      <c r="AD691" s="602" t="s">
        <v>947</v>
      </c>
      <c r="AE691" s="602" t="s">
        <v>948</v>
      </c>
      <c r="AF691" s="112" t="s">
        <v>949</v>
      </c>
      <c r="AG691" s="112" t="s">
        <v>477</v>
      </c>
    </row>
    <row r="692" spans="1:33" ht="14.25" customHeight="1" x14ac:dyDescent="0.15">
      <c r="A692" s="30">
        <v>270</v>
      </c>
      <c r="B692" s="30">
        <v>2</v>
      </c>
      <c r="C692" s="32">
        <v>0.92887029288702927</v>
      </c>
      <c r="D692" s="30">
        <v>6</v>
      </c>
      <c r="E692" s="34">
        <v>0.60666666666666669</v>
      </c>
      <c r="F692" s="41">
        <f>VLOOKUP(G692,'Species Data'!A$2:E$152,2,FALSE)</f>
        <v>48</v>
      </c>
      <c r="G692" s="41" t="s">
        <v>99</v>
      </c>
      <c r="H692" s="787" t="s">
        <v>241</v>
      </c>
      <c r="I692" s="362" t="s">
        <v>262</v>
      </c>
      <c r="J692" s="41">
        <f>VLOOKUP(G692,'Species Data'!A$2:E$152,3,FALSE)</f>
        <v>120</v>
      </c>
      <c r="K692" s="46">
        <f>VLOOKUP(G692,'Species Data'!A$2:E$152,4,FALSE)</f>
        <v>108</v>
      </c>
      <c r="L692" s="46">
        <f>VLOOKUP(G692,'Species Data'!A$2:E$152,5,FALSE)</f>
        <v>118</v>
      </c>
      <c r="M692" s="49">
        <f t="shared" si="0"/>
        <v>14160</v>
      </c>
      <c r="N692" s="51">
        <f t="shared" si="1"/>
        <v>0</v>
      </c>
      <c r="O692" s="51">
        <f t="shared" si="2"/>
        <v>0</v>
      </c>
      <c r="P692" s="40">
        <f t="shared" si="3"/>
        <v>695822400</v>
      </c>
      <c r="Q692" s="40" t="s">
        <v>242</v>
      </c>
      <c r="R692" s="56">
        <f>VLOOKUP(Q692,'Basic Moves'!B$2:H$43,3,FALSE)</f>
        <v>5</v>
      </c>
      <c r="S692" s="56">
        <f>IF(OR(VLOOKUP(Q692,'Basic Moves'!B$2:C$43,2,FALSE)=H692,VLOOKUP(Q692,'Basic Moves'!B$2:C$43,2,FALSE)=I692),1,0)</f>
        <v>1</v>
      </c>
      <c r="T692" s="56">
        <f>VLOOKUP(Q692,'Basic Moves'!B$2:H$43,5,FALSE)</f>
        <v>450</v>
      </c>
      <c r="U692" s="56">
        <f>VLOOKUP(Q692,'Basic Moves'!B$2:H$43,7,FALSE)</f>
        <v>7</v>
      </c>
      <c r="V692" s="53" t="s">
        <v>427</v>
      </c>
      <c r="W692" s="40" t="s">
        <v>288</v>
      </c>
      <c r="X692" s="56">
        <f>VLOOKUP(W692,'Charged Moves'!B$2:I$96,3,FALSE)</f>
        <v>40</v>
      </c>
      <c r="Y692" s="56">
        <f>IF(OR(VLOOKUP(W692,'Charged Moves'!B$2:C$96,2,FALSE)=H692,VLOOKUP(W692,'Charged Moves'!B$2:C$96,2,FALSE)=I692),1,0)</f>
        <v>0</v>
      </c>
      <c r="Z692" s="56">
        <f>VLOOKUP(W692,'Charged Moves'!B$2:I$96,8,FALSE)*100</f>
        <v>5</v>
      </c>
      <c r="AA692" s="56">
        <f>VLOOKUP(W692,'Charged Moves'!B$2:I$96,6,FALSE)</f>
        <v>3800</v>
      </c>
      <c r="AB692" s="56">
        <f>VLOOKUP(W692,'Charged Moves'!B$2:J$96,9,FALSE)</f>
        <v>25</v>
      </c>
      <c r="AC692" s="56" t="s">
        <v>1965</v>
      </c>
      <c r="AD692" s="56" t="s">
        <v>1966</v>
      </c>
      <c r="AE692" s="56" t="s">
        <v>1967</v>
      </c>
      <c r="AF692" t="s">
        <v>1564</v>
      </c>
      <c r="AG692" t="s">
        <v>1305</v>
      </c>
    </row>
    <row r="693" spans="1:33" ht="14.25" customHeight="1" x14ac:dyDescent="0.15">
      <c r="A693" s="30">
        <v>399</v>
      </c>
      <c r="B693" s="30">
        <v>1</v>
      </c>
      <c r="C693" s="32">
        <v>1</v>
      </c>
      <c r="D693" s="30">
        <v>2</v>
      </c>
      <c r="E693" s="34">
        <v>0.8275229357798165</v>
      </c>
      <c r="F693" s="41">
        <f>VLOOKUP(G693,'Species Data'!A$2:E$152,2,FALSE)</f>
        <v>69</v>
      </c>
      <c r="G693" s="41" t="s">
        <v>125</v>
      </c>
      <c r="H693" s="252" t="s">
        <v>253</v>
      </c>
      <c r="I693" s="362" t="s">
        <v>262</v>
      </c>
      <c r="J693" s="41">
        <f>VLOOKUP(G693,'Species Data'!A$2:E$152,3,FALSE)</f>
        <v>100</v>
      </c>
      <c r="K693" s="46">
        <f>VLOOKUP(G693,'Species Data'!A$2:E$152,4,FALSE)</f>
        <v>158</v>
      </c>
      <c r="L693" s="46">
        <f>VLOOKUP(G693,'Species Data'!A$2:E$152,5,FALSE)</f>
        <v>78</v>
      </c>
      <c r="M693" s="49">
        <f t="shared" si="0"/>
        <v>7800</v>
      </c>
      <c r="N693" s="51">
        <f t="shared" si="1"/>
        <v>0</v>
      </c>
      <c r="O693" s="51">
        <f t="shared" si="2"/>
        <v>0</v>
      </c>
      <c r="P693" s="40">
        <f t="shared" si="3"/>
        <v>694765500</v>
      </c>
      <c r="Q693" s="40" t="s">
        <v>169</v>
      </c>
      <c r="R693" s="56">
        <f>VLOOKUP(Q693,'Basic Moves'!B$2:H$43,3,FALSE)</f>
        <v>7</v>
      </c>
      <c r="S693" s="56">
        <f>IF(OR(VLOOKUP(Q693,'Basic Moves'!B$2:C$43,2,FALSE)=H693,VLOOKUP(Q693,'Basic Moves'!B$2:C$43,2,FALSE)=I693),1,0)</f>
        <v>1</v>
      </c>
      <c r="T693" s="56">
        <f>VLOOKUP(Q693,'Basic Moves'!B$2:H$43,5,FALSE)</f>
        <v>650</v>
      </c>
      <c r="U693" s="56">
        <f>VLOOKUP(Q693,'Basic Moves'!B$2:H$43,7,FALSE)</f>
        <v>7</v>
      </c>
      <c r="V693" s="53" t="s">
        <v>704</v>
      </c>
      <c r="W693" s="40" t="s">
        <v>208</v>
      </c>
      <c r="X693" s="56">
        <f>VLOOKUP(W693,'Charged Moves'!B$2:I$96,3,FALSE)</f>
        <v>55</v>
      </c>
      <c r="Y693" s="56">
        <f>IF(OR(VLOOKUP(W693,'Charged Moves'!B$2:C$96,2,FALSE)=H693,VLOOKUP(W693,'Charged Moves'!B$2:C$96,2,FALSE)=I693),1,0)</f>
        <v>1</v>
      </c>
      <c r="Z693" s="56">
        <f>VLOOKUP(W693,'Charged Moves'!B$2:I$96,8,FALSE)*100</f>
        <v>5</v>
      </c>
      <c r="AA693" s="56">
        <f>VLOOKUP(W693,'Charged Moves'!B$2:I$96,6,FALSE)</f>
        <v>2600</v>
      </c>
      <c r="AB693" s="56">
        <f>VLOOKUP(W693,'Charged Moves'!B$2:J$96,9,FALSE)</f>
        <v>50</v>
      </c>
      <c r="AC693" s="56" t="s">
        <v>388</v>
      </c>
      <c r="AD693" s="56" t="s">
        <v>776</v>
      </c>
      <c r="AE693" s="56" t="s">
        <v>529</v>
      </c>
      <c r="AF693" t="s">
        <v>777</v>
      </c>
      <c r="AG693" t="s">
        <v>392</v>
      </c>
    </row>
    <row r="694" spans="1:33" ht="14.25" customHeight="1" x14ac:dyDescent="0.15">
      <c r="A694" s="30">
        <v>823</v>
      </c>
      <c r="B694" s="30">
        <v>4</v>
      </c>
      <c r="C694" s="32">
        <v>0.72399999999999998</v>
      </c>
      <c r="D694" s="30">
        <v>4</v>
      </c>
      <c r="E694" s="34">
        <v>0.90702179176755449</v>
      </c>
      <c r="F694" s="41">
        <f>VLOOKUP(G694,'Species Data'!A$2:E$152,2,FALSE)</f>
        <v>138</v>
      </c>
      <c r="G694" s="41" t="s">
        <v>213</v>
      </c>
      <c r="H694" s="662" t="s">
        <v>264</v>
      </c>
      <c r="I694" s="91" t="s">
        <v>210</v>
      </c>
      <c r="J694" s="41">
        <f>VLOOKUP(G694,'Species Data'!A$2:E$152,3,FALSE)</f>
        <v>70</v>
      </c>
      <c r="K694" s="46">
        <f>VLOOKUP(G694,'Species Data'!A$2:E$152,4,FALSE)</f>
        <v>132</v>
      </c>
      <c r="L694" s="46">
        <f>VLOOKUP(G694,'Species Data'!A$2:E$152,5,FALSE)</f>
        <v>160</v>
      </c>
      <c r="M694" s="49">
        <f t="shared" si="0"/>
        <v>11200</v>
      </c>
      <c r="N694" s="51">
        <f t="shared" si="1"/>
        <v>0</v>
      </c>
      <c r="O694" s="51">
        <f t="shared" si="2"/>
        <v>0</v>
      </c>
      <c r="P694" s="40">
        <f t="shared" si="3"/>
        <v>692260800</v>
      </c>
      <c r="Q694" s="40" t="s">
        <v>254</v>
      </c>
      <c r="R694" s="56">
        <f>VLOOKUP(Q694,'Basic Moves'!B$2:H$43,3,FALSE)</f>
        <v>6</v>
      </c>
      <c r="S694" s="56">
        <f>IF(OR(VLOOKUP(Q694,'Basic Moves'!B$2:C$43,2,FALSE)=H694,VLOOKUP(Q694,'Basic Moves'!B$2:C$43,2,FALSE)=I694),1,0)</f>
        <v>0</v>
      </c>
      <c r="T694" s="56">
        <f>VLOOKUP(Q694,'Basic Moves'!B$2:H$43,5,FALSE)</f>
        <v>550</v>
      </c>
      <c r="U694" s="56">
        <f>VLOOKUP(Q694,'Basic Moves'!B$2:H$43,7,FALSE)</f>
        <v>7</v>
      </c>
      <c r="V694" s="53" t="s">
        <v>955</v>
      </c>
      <c r="W694" s="40" t="s">
        <v>307</v>
      </c>
      <c r="X694" s="56">
        <f>VLOOKUP(W694,'Charged Moves'!B$2:I$96,3,FALSE)</f>
        <v>35</v>
      </c>
      <c r="Y694" s="56">
        <f>IF(OR(VLOOKUP(W694,'Charged Moves'!B$2:C$96,2,FALSE)=H694,VLOOKUP(W694,'Charged Moves'!B$2:C$96,2,FALSE)=I694),1,0)</f>
        <v>1</v>
      </c>
      <c r="Z694" s="56">
        <f>VLOOKUP(W694,'Charged Moves'!B$2:I$96,8,FALSE)*100</f>
        <v>5</v>
      </c>
      <c r="AA694" s="56">
        <f>VLOOKUP(W694,'Charged Moves'!B$2:I$96,6,FALSE)</f>
        <v>3600</v>
      </c>
      <c r="AB694" s="56">
        <f>VLOOKUP(W694,'Charged Moves'!B$2:J$96,9,FALSE)</f>
        <v>25</v>
      </c>
      <c r="AC694" s="56" t="s">
        <v>1135</v>
      </c>
      <c r="AD694" s="56" t="s">
        <v>978</v>
      </c>
      <c r="AE694" s="56" t="s">
        <v>1136</v>
      </c>
      <c r="AF694" t="s">
        <v>980</v>
      </c>
      <c r="AG694" t="s">
        <v>1137</v>
      </c>
    </row>
    <row r="695" spans="1:33" ht="14.25" customHeight="1" x14ac:dyDescent="0.15">
      <c r="A695" s="30">
        <v>591</v>
      </c>
      <c r="B695" s="30">
        <v>1</v>
      </c>
      <c r="C695" s="32">
        <v>1</v>
      </c>
      <c r="D695" s="30">
        <v>1</v>
      </c>
      <c r="E695" s="34">
        <v>1</v>
      </c>
      <c r="F695" s="41">
        <f>VLOOKUP(G695,'Species Data'!A$2:E$152,2,FALSE)</f>
        <v>98</v>
      </c>
      <c r="G695" s="41" t="s">
        <v>168</v>
      </c>
      <c r="H695" s="91" t="s">
        <v>210</v>
      </c>
      <c r="I695" s="657"/>
      <c r="J695" s="41">
        <f>VLOOKUP(G695,'Species Data'!A$2:E$152,3,FALSE)</f>
        <v>60</v>
      </c>
      <c r="K695" s="46">
        <f>VLOOKUP(G695,'Species Data'!A$2:E$152,4,FALSE)</f>
        <v>116</v>
      </c>
      <c r="L695" s="46">
        <f>VLOOKUP(G695,'Species Data'!A$2:E$152,5,FALSE)</f>
        <v>110</v>
      </c>
      <c r="M695" s="49">
        <f t="shared" si="0"/>
        <v>6600</v>
      </c>
      <c r="N695" s="51">
        <f t="shared" si="1"/>
        <v>0</v>
      </c>
      <c r="O695" s="51">
        <f t="shared" si="2"/>
        <v>0</v>
      </c>
      <c r="P695" s="40">
        <f t="shared" si="3"/>
        <v>689040000</v>
      </c>
      <c r="Q695" s="40" t="s">
        <v>272</v>
      </c>
      <c r="R695" s="56">
        <f>VLOOKUP(Q695,'Basic Moves'!B$2:H$43,3,FALSE)</f>
        <v>25</v>
      </c>
      <c r="S695" s="56">
        <f>IF(OR(VLOOKUP(Q695,'Basic Moves'!B$2:C$43,2,FALSE)=H695,VLOOKUP(Q695,'Basic Moves'!B$2:C$43,2,FALSE)=I695),1,0)</f>
        <v>1</v>
      </c>
      <c r="T695" s="56">
        <f>VLOOKUP(Q695,'Basic Moves'!B$2:H$43,5,FALSE)</f>
        <v>2300</v>
      </c>
      <c r="U695" s="56">
        <f>VLOOKUP(Q695,'Basic Moves'!B$2:H$43,7,FALSE)</f>
        <v>25</v>
      </c>
      <c r="V695" s="53" t="s">
        <v>393</v>
      </c>
      <c r="W695" s="40" t="s">
        <v>334</v>
      </c>
      <c r="X695" s="56">
        <f>VLOOKUP(W695,'Charged Moves'!B$2:I$96,3,FALSE)</f>
        <v>35</v>
      </c>
      <c r="Y695" s="56">
        <f>IF(OR(VLOOKUP(W695,'Charged Moves'!B$2:C$96,2,FALSE)=H695,VLOOKUP(W695,'Charged Moves'!B$2:C$96,2,FALSE)=I695),1,0)</f>
        <v>1</v>
      </c>
      <c r="Z695" s="56">
        <f>VLOOKUP(W695,'Charged Moves'!B$2:I$96,8,FALSE)*100</f>
        <v>5</v>
      </c>
      <c r="AA695" s="56">
        <f>VLOOKUP(W695,'Charged Moves'!B$2:I$96,6,FALSE)</f>
        <v>3300</v>
      </c>
      <c r="AB695" s="56">
        <f>VLOOKUP(W695,'Charged Moves'!B$2:J$96,9,FALSE)</f>
        <v>25</v>
      </c>
      <c r="AC695" s="56" t="s">
        <v>875</v>
      </c>
      <c r="AD695" s="56" t="s">
        <v>1739</v>
      </c>
      <c r="AE695" s="56" t="s">
        <v>1596</v>
      </c>
      <c r="AF695" t="s">
        <v>1740</v>
      </c>
      <c r="AG695" t="s">
        <v>1518</v>
      </c>
    </row>
    <row r="696" spans="1:33" ht="14.25" customHeight="1" x14ac:dyDescent="0.15">
      <c r="A696" s="30">
        <v>3</v>
      </c>
      <c r="B696" s="30">
        <v>2</v>
      </c>
      <c r="C696" s="32">
        <v>0.98798798798798804</v>
      </c>
      <c r="D696" s="30">
        <v>6</v>
      </c>
      <c r="E696" s="34">
        <v>0.72070385623362032</v>
      </c>
      <c r="F696" s="41">
        <f>VLOOKUP(G696,'Species Data'!A$2:E$152,2,FALSE)</f>
        <v>1</v>
      </c>
      <c r="G696" s="41" t="s">
        <v>17</v>
      </c>
      <c r="H696" s="252" t="s">
        <v>253</v>
      </c>
      <c r="I696" s="362" t="s">
        <v>262</v>
      </c>
      <c r="J696" s="41">
        <f>VLOOKUP(G696,'Species Data'!A$2:E$152,3,FALSE)</f>
        <v>90</v>
      </c>
      <c r="K696" s="46">
        <f>VLOOKUP(G696,'Species Data'!A$2:E$152,4,FALSE)</f>
        <v>126</v>
      </c>
      <c r="L696" s="46">
        <f>VLOOKUP(G696,'Species Data'!A$2:E$152,5,FALSE)</f>
        <v>126</v>
      </c>
      <c r="M696" s="49">
        <f t="shared" si="0"/>
        <v>11340</v>
      </c>
      <c r="N696" s="51">
        <f t="shared" si="1"/>
        <v>0</v>
      </c>
      <c r="O696" s="51">
        <f t="shared" si="2"/>
        <v>0</v>
      </c>
      <c r="P696" s="40">
        <f t="shared" si="3"/>
        <v>687629250</v>
      </c>
      <c r="Q696" s="40" t="s">
        <v>169</v>
      </c>
      <c r="R696" s="56">
        <f>VLOOKUP(Q696,'Basic Moves'!B$2:H$43,3,FALSE)</f>
        <v>7</v>
      </c>
      <c r="S696" s="56">
        <f>IF(OR(VLOOKUP(Q696,'Basic Moves'!B$2:C$43,2,FALSE)=H696,VLOOKUP(Q696,'Basic Moves'!B$2:C$43,2,FALSE)=I696),1,0)</f>
        <v>1</v>
      </c>
      <c r="T696" s="56">
        <f>VLOOKUP(Q696,'Basic Moves'!B$2:H$43,5,FALSE)</f>
        <v>650</v>
      </c>
      <c r="U696" s="56">
        <f>VLOOKUP(Q696,'Basic Moves'!B$2:H$43,7,FALSE)</f>
        <v>7</v>
      </c>
      <c r="V696" s="53" t="s">
        <v>704</v>
      </c>
      <c r="W696" s="40" t="s">
        <v>340</v>
      </c>
      <c r="X696" s="56">
        <f>VLOOKUP(W696,'Charged Moves'!B$2:I$96,3,FALSE)</f>
        <v>70</v>
      </c>
      <c r="Y696" s="56">
        <f>IF(OR(VLOOKUP(W696,'Charged Moves'!B$2:C$96,2,FALSE)=H696,VLOOKUP(W696,'Charged Moves'!B$2:C$96,2,FALSE)=I696),1,0)</f>
        <v>1</v>
      </c>
      <c r="Z696" s="56">
        <f>VLOOKUP(W696,'Charged Moves'!B$2:I$96,8,FALSE)*100</f>
        <v>0</v>
      </c>
      <c r="AA696" s="56">
        <f>VLOOKUP(W696,'Charged Moves'!B$2:I$96,6,FALSE)</f>
        <v>2800</v>
      </c>
      <c r="AB696" s="56">
        <f>VLOOKUP(W696,'Charged Moves'!B$2:J$96,9,FALSE)</f>
        <v>100</v>
      </c>
      <c r="AC696" s="56" t="s">
        <v>1563</v>
      </c>
      <c r="AD696" s="56" t="s">
        <v>1564</v>
      </c>
      <c r="AE696" s="56" t="s">
        <v>559</v>
      </c>
      <c r="AF696" t="s">
        <v>1565</v>
      </c>
      <c r="AG696" t="s">
        <v>1437</v>
      </c>
    </row>
    <row r="697" spans="1:33" ht="14.25" customHeight="1" x14ac:dyDescent="0.15">
      <c r="A697" s="30">
        <v>381</v>
      </c>
      <c r="B697" s="30">
        <v>2</v>
      </c>
      <c r="C697" s="32">
        <v>0.94323144104803491</v>
      </c>
      <c r="D697" s="30">
        <v>4</v>
      </c>
      <c r="E697" s="34">
        <v>0.85820895522388063</v>
      </c>
      <c r="F697" s="41">
        <f>VLOOKUP(G697,'Species Data'!A$2:E$152,2,FALSE)</f>
        <v>66</v>
      </c>
      <c r="G697" s="41" t="s">
        <v>121</v>
      </c>
      <c r="H697" s="142" t="s">
        <v>247</v>
      </c>
      <c r="I697" s="788"/>
      <c r="J697" s="41">
        <f>VLOOKUP(G697,'Species Data'!A$2:E$152,3,FALSE)</f>
        <v>140</v>
      </c>
      <c r="K697" s="46">
        <f>VLOOKUP(G697,'Species Data'!A$2:E$152,4,FALSE)</f>
        <v>118</v>
      </c>
      <c r="L697" s="46">
        <f>VLOOKUP(G697,'Species Data'!A$2:E$152,5,FALSE)</f>
        <v>96</v>
      </c>
      <c r="M697" s="49">
        <f t="shared" si="0"/>
        <v>13440</v>
      </c>
      <c r="N697" s="51">
        <f t="shared" si="1"/>
        <v>0</v>
      </c>
      <c r="O697" s="51">
        <f t="shared" si="2"/>
        <v>0</v>
      </c>
      <c r="P697" s="40">
        <f t="shared" si="3"/>
        <v>683928000</v>
      </c>
      <c r="Q697" s="40" t="s">
        <v>246</v>
      </c>
      <c r="R697" s="56">
        <f>VLOOKUP(Q697,'Basic Moves'!B$2:H$43,3,FALSE)</f>
        <v>5</v>
      </c>
      <c r="S697" s="56">
        <f>IF(OR(VLOOKUP(Q697,'Basic Moves'!B$2:C$43,2,FALSE)=H697,VLOOKUP(Q697,'Basic Moves'!B$2:C$43,2,FALSE)=I697),1,0)</f>
        <v>1</v>
      </c>
      <c r="T697" s="56">
        <f>VLOOKUP(Q697,'Basic Moves'!B$2:H$43,5,FALSE)</f>
        <v>600</v>
      </c>
      <c r="U697" s="56">
        <f>VLOOKUP(Q697,'Basic Moves'!B$2:H$43,7,FALSE)</f>
        <v>7</v>
      </c>
      <c r="V697" s="53" t="s">
        <v>579</v>
      </c>
      <c r="W697" s="40" t="s">
        <v>342</v>
      </c>
      <c r="X697" s="56">
        <f>VLOOKUP(W697,'Charged Moves'!B$2:I$96,3,FALSE)</f>
        <v>30</v>
      </c>
      <c r="Y697" s="56">
        <f>IF(OR(VLOOKUP(W697,'Charged Moves'!B$2:C$96,2,FALSE)=H697,VLOOKUP(W697,'Charged Moves'!B$2:C$96,2,FALSE)=I697),1,0)</f>
        <v>1</v>
      </c>
      <c r="Z697" s="56">
        <f>VLOOKUP(W697,'Charged Moves'!B$2:I$96,8,FALSE)*100</f>
        <v>25</v>
      </c>
      <c r="AA697" s="56">
        <f>VLOOKUP(W697,'Charged Moves'!B$2:I$96,6,FALSE)</f>
        <v>1600</v>
      </c>
      <c r="AB697" s="56">
        <f>VLOOKUP(W697,'Charged Moves'!B$2:J$96,9,FALSE)</f>
        <v>33</v>
      </c>
      <c r="AC697" s="56" t="s">
        <v>1598</v>
      </c>
      <c r="AD697" s="56" t="s">
        <v>1389</v>
      </c>
      <c r="AE697" s="56" t="s">
        <v>1056</v>
      </c>
      <c r="AF697" t="s">
        <v>1390</v>
      </c>
      <c r="AG697" t="s">
        <v>1599</v>
      </c>
    </row>
    <row r="698" spans="1:33" ht="14.25" customHeight="1" x14ac:dyDescent="0.15">
      <c r="A698" s="30">
        <v>401</v>
      </c>
      <c r="B698" s="30">
        <v>4</v>
      </c>
      <c r="C698" s="32">
        <v>0.91591591591591592</v>
      </c>
      <c r="D698" s="30">
        <v>3</v>
      </c>
      <c r="E698" s="34">
        <v>0.80733944954128445</v>
      </c>
      <c r="F698" s="41">
        <f>VLOOKUP(G698,'Species Data'!A$2:E$152,2,FALSE)</f>
        <v>69</v>
      </c>
      <c r="G698" s="41" t="s">
        <v>125</v>
      </c>
      <c r="H698" s="252" t="s">
        <v>253</v>
      </c>
      <c r="I698" s="362" t="s">
        <v>262</v>
      </c>
      <c r="J698" s="41">
        <f>VLOOKUP(G698,'Species Data'!A$2:E$152,3,FALSE)</f>
        <v>100</v>
      </c>
      <c r="K698" s="46">
        <f>VLOOKUP(G698,'Species Data'!A$2:E$152,4,FALSE)</f>
        <v>158</v>
      </c>
      <c r="L698" s="46">
        <f>VLOOKUP(G698,'Species Data'!A$2:E$152,5,FALSE)</f>
        <v>78</v>
      </c>
      <c r="M698" s="49">
        <f t="shared" si="0"/>
        <v>7800</v>
      </c>
      <c r="N698" s="51">
        <f t="shared" si="1"/>
        <v>0</v>
      </c>
      <c r="O698" s="51">
        <f t="shared" si="2"/>
        <v>0</v>
      </c>
      <c r="P698" s="40">
        <f t="shared" si="3"/>
        <v>677820000</v>
      </c>
      <c r="Q698" s="40" t="s">
        <v>132</v>
      </c>
      <c r="R698" s="56">
        <f>VLOOKUP(Q698,'Basic Moves'!B$2:H$43,3,FALSE)</f>
        <v>10</v>
      </c>
      <c r="S698" s="56">
        <f>IF(OR(VLOOKUP(Q698,'Basic Moves'!B$2:C$43,2,FALSE)=H698,VLOOKUP(Q698,'Basic Moves'!B$2:C$43,2,FALSE)=I698),1,0)</f>
        <v>1</v>
      </c>
      <c r="T698" s="56">
        <f>VLOOKUP(Q698,'Basic Moves'!B$2:H$43,5,FALSE)</f>
        <v>1050</v>
      </c>
      <c r="U698" s="56">
        <f>VLOOKUP(Q698,'Basic Moves'!B$2:H$43,7,FALSE)</f>
        <v>10</v>
      </c>
      <c r="V698" s="53" t="s">
        <v>445</v>
      </c>
      <c r="W698" s="40" t="s">
        <v>340</v>
      </c>
      <c r="X698" s="56">
        <f>VLOOKUP(W698,'Charged Moves'!B$2:I$96,3,FALSE)</f>
        <v>70</v>
      </c>
      <c r="Y698" s="56">
        <f>IF(OR(VLOOKUP(W698,'Charged Moves'!B$2:C$96,2,FALSE)=H698,VLOOKUP(W698,'Charged Moves'!B$2:C$96,2,FALSE)=I698),1,0)</f>
        <v>1</v>
      </c>
      <c r="Z698" s="56">
        <f>VLOOKUP(W698,'Charged Moves'!B$2:I$96,8,FALSE)*100</f>
        <v>0</v>
      </c>
      <c r="AA698" s="56">
        <f>VLOOKUP(W698,'Charged Moves'!B$2:I$96,6,FALSE)</f>
        <v>2800</v>
      </c>
      <c r="AB698" s="56">
        <f>VLOOKUP(W698,'Charged Moves'!B$2:J$96,9,FALSE)</f>
        <v>100</v>
      </c>
      <c r="AC698" s="56" t="s">
        <v>686</v>
      </c>
      <c r="AD698" s="56" t="s">
        <v>1476</v>
      </c>
      <c r="AE698" s="56" t="s">
        <v>698</v>
      </c>
      <c r="AF698" t="s">
        <v>1618</v>
      </c>
      <c r="AG698" t="s">
        <v>687</v>
      </c>
    </row>
    <row r="699" spans="1:33" ht="14.25" customHeight="1" x14ac:dyDescent="0.15">
      <c r="A699" s="30">
        <v>605</v>
      </c>
      <c r="B699" s="30">
        <v>2</v>
      </c>
      <c r="C699" s="32">
        <v>0.89645061728395059</v>
      </c>
      <c r="D699" s="30">
        <v>1</v>
      </c>
      <c r="E699" s="34">
        <v>1</v>
      </c>
      <c r="F699" s="41">
        <f>VLOOKUP(G699,'Species Data'!A$2:E$152,2,FALSE)</f>
        <v>100</v>
      </c>
      <c r="G699" s="41" t="s">
        <v>171</v>
      </c>
      <c r="H699" s="558" t="s">
        <v>245</v>
      </c>
      <c r="I699" s="799"/>
      <c r="J699" s="41">
        <f>VLOOKUP(G699,'Species Data'!A$2:E$152,3,FALSE)</f>
        <v>80</v>
      </c>
      <c r="K699" s="46">
        <f>VLOOKUP(G699,'Species Data'!A$2:E$152,4,FALSE)</f>
        <v>102</v>
      </c>
      <c r="L699" s="46">
        <f>VLOOKUP(G699,'Species Data'!A$2:E$152,5,FALSE)</f>
        <v>124</v>
      </c>
      <c r="M699" s="49">
        <f t="shared" si="0"/>
        <v>9920</v>
      </c>
      <c r="N699" s="51">
        <f t="shared" si="1"/>
        <v>0</v>
      </c>
      <c r="O699" s="51">
        <f t="shared" si="2"/>
        <v>0</v>
      </c>
      <c r="P699" s="40">
        <f t="shared" si="3"/>
        <v>675656160</v>
      </c>
      <c r="Q699" s="40" t="s">
        <v>259</v>
      </c>
      <c r="R699" s="56">
        <f>VLOOKUP(Q699,'Basic Moves'!B$2:H$43,3,FALSE)</f>
        <v>12</v>
      </c>
      <c r="S699" s="56">
        <f>IF(OR(VLOOKUP(Q699,'Basic Moves'!B$2:C$43,2,FALSE)=H699,VLOOKUP(Q699,'Basic Moves'!B$2:C$43,2,FALSE)=I699),1,0)</f>
        <v>0</v>
      </c>
      <c r="T699" s="56">
        <f>VLOOKUP(Q699,'Basic Moves'!B$2:H$43,5,FALSE)</f>
        <v>1100</v>
      </c>
      <c r="U699" s="56">
        <f>VLOOKUP(Q699,'Basic Moves'!B$2:H$43,7,FALSE)</f>
        <v>10</v>
      </c>
      <c r="V699" s="53" t="s">
        <v>855</v>
      </c>
      <c r="W699" s="40" t="s">
        <v>182</v>
      </c>
      <c r="X699" s="56">
        <f>VLOOKUP(W699,'Charged Moves'!B$2:I$96,3,FALSE)</f>
        <v>55</v>
      </c>
      <c r="Y699" s="56">
        <f>IF(OR(VLOOKUP(W699,'Charged Moves'!B$2:C$96,2,FALSE)=H699,VLOOKUP(W699,'Charged Moves'!B$2:C$96,2,FALSE)=I699),1,0)</f>
        <v>1</v>
      </c>
      <c r="Z699" s="56">
        <f>VLOOKUP(W699,'Charged Moves'!B$2:I$96,8,FALSE)*100</f>
        <v>5</v>
      </c>
      <c r="AA699" s="56">
        <f>VLOOKUP(W699,'Charged Moves'!B$2:I$96,6,FALSE)</f>
        <v>2700</v>
      </c>
      <c r="AB699" s="56">
        <f>VLOOKUP(W699,'Charged Moves'!B$2:J$96,9,FALSE)</f>
        <v>50</v>
      </c>
      <c r="AC699" s="56" t="s">
        <v>819</v>
      </c>
      <c r="AD699" s="56" t="s">
        <v>1246</v>
      </c>
      <c r="AE699" s="56" t="s">
        <v>1247</v>
      </c>
      <c r="AF699" t="s">
        <v>1248</v>
      </c>
      <c r="AG699" t="s">
        <v>823</v>
      </c>
    </row>
    <row r="700" spans="1:33" ht="14.25" customHeight="1" x14ac:dyDescent="0.15">
      <c r="A700" s="30">
        <v>348</v>
      </c>
      <c r="B700" s="30">
        <v>3</v>
      </c>
      <c r="C700" s="32">
        <v>0.87398373983739841</v>
      </c>
      <c r="D700" s="30">
        <v>3</v>
      </c>
      <c r="E700" s="34">
        <v>0.86314363143631434</v>
      </c>
      <c r="F700" s="41">
        <f>VLOOKUP(G700,'Species Data'!A$2:E$152,2,FALSE)</f>
        <v>60</v>
      </c>
      <c r="G700" s="41" t="s">
        <v>115</v>
      </c>
      <c r="H700" s="91" t="s">
        <v>210</v>
      </c>
      <c r="I700" s="657"/>
      <c r="J700" s="41">
        <f>VLOOKUP(G700,'Species Data'!A$2:E$152,3,FALSE)</f>
        <v>80</v>
      </c>
      <c r="K700" s="46">
        <f>VLOOKUP(G700,'Species Data'!A$2:E$152,4,FALSE)</f>
        <v>108</v>
      </c>
      <c r="L700" s="46">
        <f>VLOOKUP(G700,'Species Data'!A$2:E$152,5,FALSE)</f>
        <v>98</v>
      </c>
      <c r="M700" s="49">
        <f t="shared" si="0"/>
        <v>7840</v>
      </c>
      <c r="N700" s="51">
        <f t="shared" si="1"/>
        <v>0</v>
      </c>
      <c r="O700" s="51">
        <f t="shared" si="2"/>
        <v>0</v>
      </c>
      <c r="P700" s="40">
        <f t="shared" si="3"/>
        <v>674200800</v>
      </c>
      <c r="Q700" s="40" t="s">
        <v>272</v>
      </c>
      <c r="R700" s="56">
        <f>VLOOKUP(Q700,'Basic Moves'!B$2:H$43,3,FALSE)</f>
        <v>25</v>
      </c>
      <c r="S700" s="56">
        <f>IF(OR(VLOOKUP(Q700,'Basic Moves'!B$2:C$43,2,FALSE)=H700,VLOOKUP(Q700,'Basic Moves'!B$2:C$43,2,FALSE)=I700),1,0)</f>
        <v>1</v>
      </c>
      <c r="T700" s="56">
        <f>VLOOKUP(Q700,'Basic Moves'!B$2:H$43,5,FALSE)</f>
        <v>2300</v>
      </c>
      <c r="U700" s="56">
        <f>VLOOKUP(Q700,'Basic Moves'!B$2:H$43,7,FALSE)</f>
        <v>25</v>
      </c>
      <c r="V700" s="53" t="s">
        <v>393</v>
      </c>
      <c r="W700" s="40" t="s">
        <v>328</v>
      </c>
      <c r="X700" s="56">
        <f>VLOOKUP(W700,'Charged Moves'!B$2:I$96,3,FALSE)</f>
        <v>30</v>
      </c>
      <c r="Y700" s="56">
        <f>IF(OR(VLOOKUP(W700,'Charged Moves'!B$2:C$96,2,FALSE)=H700,VLOOKUP(W700,'Charged Moves'!B$2:C$96,2,FALSE)=I700),1,0)</f>
        <v>0</v>
      </c>
      <c r="Z700" s="56">
        <f>VLOOKUP(W700,'Charged Moves'!B$2:I$96,8,FALSE)*100</f>
        <v>5</v>
      </c>
      <c r="AA700" s="56">
        <f>VLOOKUP(W700,'Charged Moves'!B$2:I$96,6,FALSE)</f>
        <v>2600</v>
      </c>
      <c r="AB700" s="56">
        <f>VLOOKUP(W700,'Charged Moves'!B$2:J$96,9,FALSE)</f>
        <v>25</v>
      </c>
      <c r="AC700" s="56" t="s">
        <v>1070</v>
      </c>
      <c r="AD700" s="56" t="s">
        <v>1413</v>
      </c>
      <c r="AE700" s="56" t="s">
        <v>1414</v>
      </c>
      <c r="AF700" t="s">
        <v>1415</v>
      </c>
      <c r="AG700" t="s">
        <v>1416</v>
      </c>
    </row>
    <row r="701" spans="1:33" ht="14.25" customHeight="1" x14ac:dyDescent="0.15">
      <c r="A701" s="30">
        <v>491</v>
      </c>
      <c r="B701" s="30">
        <v>5</v>
      </c>
      <c r="C701" s="32">
        <v>0.6757785467128028</v>
      </c>
      <c r="D701" s="30">
        <v>4</v>
      </c>
      <c r="E701" s="34">
        <v>0.5345864661654135</v>
      </c>
      <c r="F701" s="41">
        <f>VLOOKUP(G701,'Species Data'!A$2:E$152,2,FALSE)</f>
        <v>83</v>
      </c>
      <c r="G701" s="41" t="s">
        <v>144</v>
      </c>
      <c r="H701" s="170" t="s">
        <v>257</v>
      </c>
      <c r="I701" s="104" t="s">
        <v>227</v>
      </c>
      <c r="J701" s="41">
        <f>VLOOKUP(G701,'Species Data'!A$2:E$152,3,FALSE)</f>
        <v>104</v>
      </c>
      <c r="K701" s="46">
        <f>VLOOKUP(G701,'Species Data'!A$2:E$152,4,FALSE)</f>
        <v>138</v>
      </c>
      <c r="L701" s="46">
        <f>VLOOKUP(G701,'Species Data'!A$2:E$152,5,FALSE)</f>
        <v>132</v>
      </c>
      <c r="M701" s="49">
        <f t="shared" si="0"/>
        <v>13728</v>
      </c>
      <c r="N701" s="51">
        <f t="shared" si="1"/>
        <v>0</v>
      </c>
      <c r="O701" s="51">
        <f t="shared" si="2"/>
        <v>0</v>
      </c>
      <c r="P701" s="40">
        <f t="shared" si="3"/>
        <v>673481952</v>
      </c>
      <c r="Q701" s="40" t="s">
        <v>240</v>
      </c>
      <c r="R701" s="56">
        <f>VLOOKUP(Q701,'Basic Moves'!B$2:H$43,3,FALSE)</f>
        <v>3</v>
      </c>
      <c r="S701" s="56">
        <f>IF(OR(VLOOKUP(Q701,'Basic Moves'!B$2:C$43,2,FALSE)=H701,VLOOKUP(Q701,'Basic Moves'!B$2:C$43,2,FALSE)=I701),1,0)</f>
        <v>0</v>
      </c>
      <c r="T701" s="56">
        <f>VLOOKUP(Q701,'Basic Moves'!B$2:H$43,5,FALSE)</f>
        <v>400</v>
      </c>
      <c r="U701" s="56">
        <f>VLOOKUP(Q701,'Basic Moves'!B$2:H$43,7,FALSE)</f>
        <v>6</v>
      </c>
      <c r="V701" s="53" t="s">
        <v>641</v>
      </c>
      <c r="W701" s="40" t="s">
        <v>295</v>
      </c>
      <c r="X701" s="56">
        <f>VLOOKUP(W701,'Charged Moves'!B$2:I$96,3,FALSE)</f>
        <v>30</v>
      </c>
      <c r="Y701" s="56">
        <f>IF(OR(VLOOKUP(W701,'Charged Moves'!B$2:C$96,2,FALSE)=H701,VLOOKUP(W701,'Charged Moves'!B$2:C$96,2,FALSE)=I701),1,0)</f>
        <v>1</v>
      </c>
      <c r="Z701" s="56">
        <f>VLOOKUP(W701,'Charged Moves'!B$2:I$96,8,FALSE)*100</f>
        <v>5</v>
      </c>
      <c r="AA701" s="56">
        <f>VLOOKUP(W701,'Charged Moves'!B$2:I$96,6,FALSE)</f>
        <v>2900</v>
      </c>
      <c r="AB701" s="56">
        <f>VLOOKUP(W701,'Charged Moves'!B$2:J$96,9,FALSE)</f>
        <v>25</v>
      </c>
      <c r="AC701" s="56" t="s">
        <v>1032</v>
      </c>
      <c r="AD701" s="56" t="s">
        <v>1968</v>
      </c>
      <c r="AE701" s="56" t="s">
        <v>1969</v>
      </c>
      <c r="AF701" t="s">
        <v>1970</v>
      </c>
      <c r="AG701" t="s">
        <v>1971</v>
      </c>
    </row>
    <row r="702" spans="1:33" ht="14.25" customHeight="1" x14ac:dyDescent="0.15">
      <c r="A702" s="30">
        <v>158</v>
      </c>
      <c r="B702" s="30">
        <v>1</v>
      </c>
      <c r="C702" s="32">
        <v>1</v>
      </c>
      <c r="D702" s="30">
        <v>1</v>
      </c>
      <c r="E702" s="34">
        <v>1</v>
      </c>
      <c r="F702" s="41">
        <f>VLOOKUP(G702,'Species Data'!A$2:E$152,2,FALSE)</f>
        <v>29</v>
      </c>
      <c r="G702" s="41" t="s">
        <v>74</v>
      </c>
      <c r="H702" s="362" t="s">
        <v>262</v>
      </c>
      <c r="I702" s="511"/>
      <c r="J702" s="41">
        <f>VLOOKUP(G702,'Species Data'!A$2:E$152,3,FALSE)</f>
        <v>110</v>
      </c>
      <c r="K702" s="46">
        <f>VLOOKUP(G702,'Species Data'!A$2:E$152,4,FALSE)</f>
        <v>100</v>
      </c>
      <c r="L702" s="46">
        <f>VLOOKUP(G702,'Species Data'!A$2:E$152,5,FALSE)</f>
        <v>104</v>
      </c>
      <c r="M702" s="49">
        <f t="shared" si="0"/>
        <v>11440</v>
      </c>
      <c r="N702" s="51">
        <f t="shared" si="1"/>
        <v>0</v>
      </c>
      <c r="O702" s="51">
        <f t="shared" si="2"/>
        <v>0</v>
      </c>
      <c r="P702" s="40">
        <f t="shared" si="3"/>
        <v>667810000</v>
      </c>
      <c r="Q702" s="40" t="s">
        <v>271</v>
      </c>
      <c r="R702" s="56">
        <f>VLOOKUP(Q702,'Basic Moves'!B$2:H$43,3,FALSE)</f>
        <v>6</v>
      </c>
      <c r="S702" s="56">
        <f>IF(OR(VLOOKUP(Q702,'Basic Moves'!B$2:C$43,2,FALSE)=H702,VLOOKUP(Q702,'Basic Moves'!B$2:C$43,2,FALSE)=I702),1,0)</f>
        <v>1</v>
      </c>
      <c r="T702" s="56">
        <f>VLOOKUP(Q702,'Basic Moves'!B$2:H$43,5,FALSE)</f>
        <v>575</v>
      </c>
      <c r="U702" s="56">
        <f>VLOOKUP(Q702,'Basic Moves'!B$2:H$43,7,FALSE)</f>
        <v>8</v>
      </c>
      <c r="V702" s="53" t="s">
        <v>1090</v>
      </c>
      <c r="W702" s="40" t="s">
        <v>208</v>
      </c>
      <c r="X702" s="56">
        <f>VLOOKUP(W702,'Charged Moves'!B$2:I$96,3,FALSE)</f>
        <v>55</v>
      </c>
      <c r="Y702" s="56">
        <f>IF(OR(VLOOKUP(W702,'Charged Moves'!B$2:C$96,2,FALSE)=H702,VLOOKUP(W702,'Charged Moves'!B$2:C$96,2,FALSE)=I702),1,0)</f>
        <v>1</v>
      </c>
      <c r="Z702" s="56">
        <f>VLOOKUP(W702,'Charged Moves'!B$2:I$96,8,FALSE)*100</f>
        <v>5</v>
      </c>
      <c r="AA702" s="56">
        <f>VLOOKUP(W702,'Charged Moves'!B$2:I$96,6,FALSE)</f>
        <v>2600</v>
      </c>
      <c r="AB702" s="56">
        <f>VLOOKUP(W702,'Charged Moves'!B$2:J$96,9,FALSE)</f>
        <v>50</v>
      </c>
      <c r="AC702" s="56" t="s">
        <v>1632</v>
      </c>
      <c r="AD702" s="56" t="s">
        <v>1633</v>
      </c>
      <c r="AE702" s="56" t="s">
        <v>1314</v>
      </c>
      <c r="AF702" t="s">
        <v>1634</v>
      </c>
      <c r="AG702" t="s">
        <v>1635</v>
      </c>
    </row>
    <row r="703" spans="1:33" ht="14.25" customHeight="1" x14ac:dyDescent="0.15">
      <c r="A703" s="30">
        <v>492</v>
      </c>
      <c r="B703" s="30">
        <v>6</v>
      </c>
      <c r="C703" s="32">
        <v>0.63114186851211074</v>
      </c>
      <c r="D703" s="30">
        <v>5</v>
      </c>
      <c r="E703" s="34">
        <v>0.53007518796992481</v>
      </c>
      <c r="F703" s="41">
        <f>VLOOKUP(G703,'Species Data'!A$2:E$152,2,FALSE)</f>
        <v>83</v>
      </c>
      <c r="G703" s="41" t="s">
        <v>144</v>
      </c>
      <c r="H703" s="170" t="s">
        <v>257</v>
      </c>
      <c r="I703" s="104" t="s">
        <v>227</v>
      </c>
      <c r="J703" s="41">
        <f>VLOOKUP(G703,'Species Data'!A$2:E$152,3,FALSE)</f>
        <v>104</v>
      </c>
      <c r="K703" s="46">
        <f>VLOOKUP(G703,'Species Data'!A$2:E$152,4,FALSE)</f>
        <v>138</v>
      </c>
      <c r="L703" s="46">
        <f>VLOOKUP(G703,'Species Data'!A$2:E$152,5,FALSE)</f>
        <v>132</v>
      </c>
      <c r="M703" s="49">
        <f t="shared" si="0"/>
        <v>13728</v>
      </c>
      <c r="N703" s="51">
        <f t="shared" si="1"/>
        <v>0</v>
      </c>
      <c r="O703" s="51">
        <f t="shared" si="2"/>
        <v>0</v>
      </c>
      <c r="P703" s="40">
        <f t="shared" si="3"/>
        <v>667798560</v>
      </c>
      <c r="Q703" s="40" t="s">
        <v>240</v>
      </c>
      <c r="R703" s="56">
        <f>VLOOKUP(Q703,'Basic Moves'!B$2:H$43,3,FALSE)</f>
        <v>3</v>
      </c>
      <c r="S703" s="56">
        <f>IF(OR(VLOOKUP(Q703,'Basic Moves'!B$2:C$43,2,FALSE)=H703,VLOOKUP(Q703,'Basic Moves'!B$2:C$43,2,FALSE)=I703),1,0)</f>
        <v>0</v>
      </c>
      <c r="T703" s="56">
        <f>VLOOKUP(Q703,'Basic Moves'!B$2:H$43,5,FALSE)</f>
        <v>400</v>
      </c>
      <c r="U703" s="56">
        <f>VLOOKUP(Q703,'Basic Moves'!B$2:H$43,7,FALSE)</f>
        <v>6</v>
      </c>
      <c r="V703" s="53" t="s">
        <v>641</v>
      </c>
      <c r="W703" s="40" t="s">
        <v>341</v>
      </c>
      <c r="X703" s="56">
        <f>VLOOKUP(W703,'Charged Moves'!B$2:I$96,3,FALSE)</f>
        <v>30</v>
      </c>
      <c r="Y703" s="56">
        <f>IF(OR(VLOOKUP(W703,'Charged Moves'!B$2:C$96,2,FALSE)=H703,VLOOKUP(W703,'Charged Moves'!B$2:C$96,2,FALSE)=I703),1,0)</f>
        <v>1</v>
      </c>
      <c r="Z703" s="56">
        <f>VLOOKUP(W703,'Charged Moves'!B$2:I$96,8,FALSE)*100</f>
        <v>25</v>
      </c>
      <c r="AA703" s="56">
        <f>VLOOKUP(W703,'Charged Moves'!B$2:I$96,6,FALSE)</f>
        <v>3300</v>
      </c>
      <c r="AB703" s="56">
        <f>VLOOKUP(W703,'Charged Moves'!B$2:J$96,9,FALSE)</f>
        <v>25</v>
      </c>
      <c r="AC703" s="56" t="s">
        <v>1032</v>
      </c>
      <c r="AD703" s="56" t="s">
        <v>1486</v>
      </c>
      <c r="AE703" s="56" t="s">
        <v>1972</v>
      </c>
      <c r="AF703" t="s">
        <v>1476</v>
      </c>
      <c r="AG703" t="s">
        <v>1973</v>
      </c>
    </row>
    <row r="704" spans="1:33" ht="14.25" customHeight="1" x14ac:dyDescent="0.15">
      <c r="A704" s="30">
        <v>684</v>
      </c>
      <c r="B704" s="30">
        <v>6</v>
      </c>
      <c r="C704" s="32">
        <v>0.64058859595340278</v>
      </c>
      <c r="D704" s="30">
        <v>4</v>
      </c>
      <c r="E704" s="34">
        <v>0.85802469135802473</v>
      </c>
      <c r="F704" s="41">
        <f>VLOOKUP(G704,'Species Data'!A$2:E$152,2,FALSE)</f>
        <v>113</v>
      </c>
      <c r="G704" s="41" t="s">
        <v>186</v>
      </c>
      <c r="H704" s="170" t="s">
        <v>257</v>
      </c>
      <c r="I704" s="172"/>
      <c r="J704" s="41">
        <f>VLOOKUP(G704,'Species Data'!A$2:E$152,3,FALSE)</f>
        <v>500</v>
      </c>
      <c r="K704" s="46">
        <f>VLOOKUP(G704,'Species Data'!A$2:E$152,4,FALSE)</f>
        <v>40</v>
      </c>
      <c r="L704" s="46">
        <f>VLOOKUP(G704,'Species Data'!A$2:E$152,5,FALSE)</f>
        <v>60</v>
      </c>
      <c r="M704" s="49">
        <f t="shared" si="0"/>
        <v>30000</v>
      </c>
      <c r="N704" s="51">
        <f t="shared" si="1"/>
        <v>0</v>
      </c>
      <c r="O704" s="51">
        <f t="shared" si="2"/>
        <v>0</v>
      </c>
      <c r="P704" s="40">
        <f t="shared" si="3"/>
        <v>667200000</v>
      </c>
      <c r="Q704" s="40" t="s">
        <v>94</v>
      </c>
      <c r="R704" s="56">
        <f>VLOOKUP(Q704,'Basic Moves'!B$2:H$43,3,FALSE)</f>
        <v>12</v>
      </c>
      <c r="S704" s="56">
        <f>IF(OR(VLOOKUP(Q704,'Basic Moves'!B$2:C$43,2,FALSE)=H704,VLOOKUP(Q704,'Basic Moves'!B$2:C$43,2,FALSE)=I704),1,0)</f>
        <v>0</v>
      </c>
      <c r="T704" s="56">
        <f>VLOOKUP(Q704,'Basic Moves'!B$2:H$43,5,FALSE)</f>
        <v>1050</v>
      </c>
      <c r="U704" s="56">
        <f>VLOOKUP(Q704,'Basic Moves'!B$2:H$43,7,FALSE)</f>
        <v>9</v>
      </c>
      <c r="V704" s="53" t="s">
        <v>404</v>
      </c>
      <c r="W704" s="40" t="s">
        <v>56</v>
      </c>
      <c r="X704" s="56">
        <f>VLOOKUP(W704,'Charged Moves'!B$2:I$96,3,FALSE)</f>
        <v>55</v>
      </c>
      <c r="Y704" s="56">
        <f>IF(OR(VLOOKUP(W704,'Charged Moves'!B$2:C$96,2,FALSE)=H704,VLOOKUP(W704,'Charged Moves'!B$2:C$96,2,FALSE)=I704),1,0)</f>
        <v>0</v>
      </c>
      <c r="Z704" s="56">
        <f>VLOOKUP(W704,'Charged Moves'!B$2:I$96,8,FALSE)*100</f>
        <v>5</v>
      </c>
      <c r="AA704" s="56">
        <f>VLOOKUP(W704,'Charged Moves'!B$2:I$96,6,FALSE)</f>
        <v>2800</v>
      </c>
      <c r="AB704" s="56">
        <f>VLOOKUP(W704,'Charged Moves'!B$2:J$96,9,FALSE)</f>
        <v>50</v>
      </c>
      <c r="AC704" s="56" t="s">
        <v>834</v>
      </c>
      <c r="AD704" s="56" t="s">
        <v>516</v>
      </c>
      <c r="AE704" s="56" t="s">
        <v>835</v>
      </c>
      <c r="AF704" t="s">
        <v>518</v>
      </c>
      <c r="AG704" t="s">
        <v>836</v>
      </c>
    </row>
    <row r="705" spans="1:33" ht="14.25" customHeight="1" x14ac:dyDescent="0.15">
      <c r="A705" s="30">
        <v>590</v>
      </c>
      <c r="B705" s="30">
        <v>1</v>
      </c>
      <c r="C705" s="32">
        <v>1</v>
      </c>
      <c r="D705" s="30">
        <v>2</v>
      </c>
      <c r="E705" s="34">
        <v>0.95138888888888884</v>
      </c>
      <c r="F705" s="41">
        <f>VLOOKUP(G705,'Species Data'!A$2:E$152,2,FALSE)</f>
        <v>98</v>
      </c>
      <c r="G705" s="41" t="s">
        <v>168</v>
      </c>
      <c r="H705" s="91" t="s">
        <v>210</v>
      </c>
      <c r="I705" s="657"/>
      <c r="J705" s="41">
        <f>VLOOKUP(G705,'Species Data'!A$2:E$152,3,FALSE)</f>
        <v>60</v>
      </c>
      <c r="K705" s="46">
        <f>VLOOKUP(G705,'Species Data'!A$2:E$152,4,FALSE)</f>
        <v>116</v>
      </c>
      <c r="L705" s="46">
        <f>VLOOKUP(G705,'Species Data'!A$2:E$152,5,FALSE)</f>
        <v>110</v>
      </c>
      <c r="M705" s="49">
        <f t="shared" si="0"/>
        <v>6600</v>
      </c>
      <c r="N705" s="51">
        <f t="shared" si="1"/>
        <v>0</v>
      </c>
      <c r="O705" s="51">
        <f t="shared" si="2"/>
        <v>0</v>
      </c>
      <c r="P705" s="40">
        <f t="shared" si="3"/>
        <v>655545000</v>
      </c>
      <c r="Q705" s="40" t="s">
        <v>272</v>
      </c>
      <c r="R705" s="56">
        <f>VLOOKUP(Q705,'Basic Moves'!B$2:H$43,3,FALSE)</f>
        <v>25</v>
      </c>
      <c r="S705" s="56">
        <f>IF(OR(VLOOKUP(Q705,'Basic Moves'!B$2:C$43,2,FALSE)=H705,VLOOKUP(Q705,'Basic Moves'!B$2:C$43,2,FALSE)=I705),1,0)</f>
        <v>1</v>
      </c>
      <c r="T705" s="56">
        <f>VLOOKUP(Q705,'Basic Moves'!B$2:H$43,5,FALSE)</f>
        <v>2300</v>
      </c>
      <c r="U705" s="56">
        <f>VLOOKUP(Q705,'Basic Moves'!B$2:H$43,7,FALSE)</f>
        <v>25</v>
      </c>
      <c r="V705" s="53" t="s">
        <v>393</v>
      </c>
      <c r="W705" s="40" t="s">
        <v>301</v>
      </c>
      <c r="X705" s="56">
        <f>VLOOKUP(W705,'Charged Moves'!B$2:I$96,3,FALSE)</f>
        <v>30</v>
      </c>
      <c r="Y705" s="56">
        <f>IF(OR(VLOOKUP(W705,'Charged Moves'!B$2:C$96,2,FALSE)=H705,VLOOKUP(W705,'Charged Moves'!B$2:C$96,2,FALSE)=I705),1,0)</f>
        <v>1</v>
      </c>
      <c r="Z705" s="56">
        <f>VLOOKUP(W705,'Charged Moves'!B$2:I$96,8,FALSE)*100</f>
        <v>5</v>
      </c>
      <c r="AA705" s="56">
        <f>VLOOKUP(W705,'Charged Moves'!B$2:I$96,6,FALSE)</f>
        <v>2900</v>
      </c>
      <c r="AB705" s="56">
        <f>VLOOKUP(W705,'Charged Moves'!B$2:J$96,9,FALSE)</f>
        <v>25</v>
      </c>
      <c r="AC705" s="56" t="s">
        <v>692</v>
      </c>
      <c r="AD705" s="56" t="s">
        <v>1342</v>
      </c>
      <c r="AE705" s="56" t="s">
        <v>784</v>
      </c>
      <c r="AF705" t="s">
        <v>1343</v>
      </c>
      <c r="AG705" t="s">
        <v>467</v>
      </c>
    </row>
    <row r="706" spans="1:33" ht="14.25" customHeight="1" x14ac:dyDescent="0.15">
      <c r="A706" s="30">
        <v>685</v>
      </c>
      <c r="B706" s="144">
        <v>8</v>
      </c>
      <c r="C706" s="581">
        <v>0.55916615573267936</v>
      </c>
      <c r="D706" s="144">
        <v>5</v>
      </c>
      <c r="E706" s="583">
        <v>0.83950617283950613</v>
      </c>
      <c r="F706" s="585">
        <f>VLOOKUP(G706,'Species Data'!A$2:E$152,2,FALSE)</f>
        <v>113</v>
      </c>
      <c r="G706" s="585" t="s">
        <v>186</v>
      </c>
      <c r="H706" s="803" t="s">
        <v>257</v>
      </c>
      <c r="I706" s="804"/>
      <c r="J706" s="585">
        <f>VLOOKUP(G706,'Species Data'!A$2:E$152,3,FALSE)</f>
        <v>500</v>
      </c>
      <c r="K706" s="592">
        <f>VLOOKUP(G706,'Species Data'!A$2:E$152,4,FALSE)</f>
        <v>40</v>
      </c>
      <c r="L706" s="592">
        <f>VLOOKUP(G706,'Species Data'!A$2:E$152,5,FALSE)</f>
        <v>60</v>
      </c>
      <c r="M706" s="149">
        <f t="shared" si="0"/>
        <v>30000</v>
      </c>
      <c r="N706" s="594">
        <f t="shared" si="1"/>
        <v>0</v>
      </c>
      <c r="O706" s="594">
        <f t="shared" si="2"/>
        <v>0</v>
      </c>
      <c r="P706" s="122">
        <f t="shared" si="3"/>
        <v>652800000</v>
      </c>
      <c r="Q706" s="122" t="s">
        <v>94</v>
      </c>
      <c r="R706" s="602">
        <f>VLOOKUP(Q706,'Basic Moves'!B$2:H$43,3,FALSE)</f>
        <v>12</v>
      </c>
      <c r="S706" s="602">
        <f>IF(OR(VLOOKUP(Q706,'Basic Moves'!B$2:C$43,2,FALSE)=H706,VLOOKUP(Q706,'Basic Moves'!B$2:C$43,2,FALSE)=I706),1,0)</f>
        <v>0</v>
      </c>
      <c r="T706" s="602">
        <f>VLOOKUP(Q706,'Basic Moves'!B$2:H$43,5,FALSE)</f>
        <v>1050</v>
      </c>
      <c r="U706" s="602">
        <f>VLOOKUP(Q706,'Basic Moves'!B$2:H$43,7,FALSE)</f>
        <v>9</v>
      </c>
      <c r="V706" s="152" t="s">
        <v>404</v>
      </c>
      <c r="W706" s="122" t="s">
        <v>288</v>
      </c>
      <c r="X706" s="602">
        <f>VLOOKUP(W706,'Charged Moves'!B$2:I$96,3,FALSE)</f>
        <v>40</v>
      </c>
      <c r="Y706" s="602">
        <f>IF(OR(VLOOKUP(W706,'Charged Moves'!B$2:C$96,2,FALSE)=H706,VLOOKUP(W706,'Charged Moves'!B$2:C$96,2,FALSE)=I706),1,0)</f>
        <v>0</v>
      </c>
      <c r="Z706" s="602">
        <f>VLOOKUP(W706,'Charged Moves'!B$2:I$96,8,FALSE)*100</f>
        <v>5</v>
      </c>
      <c r="AA706" s="602">
        <f>VLOOKUP(W706,'Charged Moves'!B$2:I$96,6,FALSE)</f>
        <v>3800</v>
      </c>
      <c r="AB706" s="602">
        <f>VLOOKUP(W706,'Charged Moves'!B$2:J$96,9,FALSE)</f>
        <v>25</v>
      </c>
      <c r="AC706" s="602" t="s">
        <v>1461</v>
      </c>
      <c r="AD706" s="602" t="s">
        <v>1462</v>
      </c>
      <c r="AE706" s="602" t="s">
        <v>1463</v>
      </c>
      <c r="AF706" s="112" t="s">
        <v>1464</v>
      </c>
      <c r="AG706" s="112" t="s">
        <v>1465</v>
      </c>
    </row>
    <row r="707" spans="1:33" ht="14.25" customHeight="1" x14ac:dyDescent="0.15">
      <c r="A707" s="30">
        <v>144</v>
      </c>
      <c r="B707" s="30">
        <v>1</v>
      </c>
      <c r="C707" s="32">
        <v>1</v>
      </c>
      <c r="D707" s="30">
        <v>1</v>
      </c>
      <c r="E707" s="34">
        <v>1</v>
      </c>
      <c r="F707" s="41">
        <f>VLOOKUP(G707,'Species Data'!A$2:E$152,2,FALSE)</f>
        <v>27</v>
      </c>
      <c r="G707" s="41" t="s">
        <v>72</v>
      </c>
      <c r="H707" s="610" t="s">
        <v>255</v>
      </c>
      <c r="I707" s="791"/>
      <c r="J707" s="41">
        <f>VLOOKUP(G707,'Species Data'!A$2:E$152,3,FALSE)</f>
        <v>100</v>
      </c>
      <c r="K707" s="46">
        <f>VLOOKUP(G707,'Species Data'!A$2:E$152,4,FALSE)</f>
        <v>90</v>
      </c>
      <c r="L707" s="46">
        <f>VLOOKUP(G707,'Species Data'!A$2:E$152,5,FALSE)</f>
        <v>114</v>
      </c>
      <c r="M707" s="49">
        <f t="shared" si="0"/>
        <v>11400</v>
      </c>
      <c r="N707" s="51">
        <f t="shared" si="1"/>
        <v>0</v>
      </c>
      <c r="O707" s="51">
        <f t="shared" si="2"/>
        <v>0</v>
      </c>
      <c r="P707" s="40">
        <f t="shared" si="3"/>
        <v>648945000</v>
      </c>
      <c r="Q707" s="40" t="s">
        <v>254</v>
      </c>
      <c r="R707" s="56">
        <f>VLOOKUP(Q707,'Basic Moves'!B$2:H$43,3,FALSE)</f>
        <v>6</v>
      </c>
      <c r="S707" s="56">
        <f>IF(OR(VLOOKUP(Q707,'Basic Moves'!B$2:C$43,2,FALSE)=H707,VLOOKUP(Q707,'Basic Moves'!B$2:C$43,2,FALSE)=I707),1,0)</f>
        <v>1</v>
      </c>
      <c r="T707" s="56">
        <f>VLOOKUP(Q707,'Basic Moves'!B$2:H$43,5,FALSE)</f>
        <v>550</v>
      </c>
      <c r="U707" s="56">
        <f>VLOOKUP(Q707,'Basic Moves'!B$2:H$43,7,FALSE)</f>
        <v>7</v>
      </c>
      <c r="V707" s="53" t="s">
        <v>970</v>
      </c>
      <c r="W707" s="40" t="s">
        <v>286</v>
      </c>
      <c r="X707" s="56">
        <f>VLOOKUP(W707,'Charged Moves'!B$2:I$96,3,FALSE)</f>
        <v>70</v>
      </c>
      <c r="Y707" s="56">
        <f>IF(OR(VLOOKUP(W707,'Charged Moves'!B$2:C$96,2,FALSE)=H707,VLOOKUP(W707,'Charged Moves'!B$2:C$96,2,FALSE)=I707),1,0)</f>
        <v>1</v>
      </c>
      <c r="Z707" s="56">
        <f>VLOOKUP(W707,'Charged Moves'!B$2:I$96,8,FALSE)*100</f>
        <v>5</v>
      </c>
      <c r="AA707" s="56">
        <f>VLOOKUP(W707,'Charged Moves'!B$2:I$96,6,FALSE)</f>
        <v>5800</v>
      </c>
      <c r="AB707" s="56">
        <f>VLOOKUP(W707,'Charged Moves'!B$2:J$96,9,FALSE)</f>
        <v>33</v>
      </c>
      <c r="AC707" s="56" t="s">
        <v>1577</v>
      </c>
      <c r="AD707" s="56" t="s">
        <v>1578</v>
      </c>
      <c r="AE707" s="56" t="s">
        <v>622</v>
      </c>
      <c r="AF707" t="s">
        <v>1579</v>
      </c>
      <c r="AG707" t="s">
        <v>1580</v>
      </c>
    </row>
    <row r="708" spans="1:33" ht="14.25" customHeight="1" x14ac:dyDescent="0.15">
      <c r="A708" s="30">
        <v>205</v>
      </c>
      <c r="B708" s="30">
        <v>1</v>
      </c>
      <c r="C708" s="32">
        <v>1</v>
      </c>
      <c r="D708" s="30">
        <v>1</v>
      </c>
      <c r="E708" s="34">
        <v>1</v>
      </c>
      <c r="F708" s="41">
        <f>VLOOKUP(G708,'Species Data'!A$2:E$152,2,FALSE)</f>
        <v>37</v>
      </c>
      <c r="G708" s="41" t="s">
        <v>84</v>
      </c>
      <c r="H708" s="263" t="s">
        <v>249</v>
      </c>
      <c r="I708" s="452"/>
      <c r="J708" s="41">
        <f>VLOOKUP(G708,'Species Data'!A$2:E$152,3,FALSE)</f>
        <v>76</v>
      </c>
      <c r="K708" s="46">
        <f>VLOOKUP(G708,'Species Data'!A$2:E$152,4,FALSE)</f>
        <v>106</v>
      </c>
      <c r="L708" s="46">
        <f>VLOOKUP(G708,'Species Data'!A$2:E$152,5,FALSE)</f>
        <v>118</v>
      </c>
      <c r="M708" s="49">
        <f t="shared" si="0"/>
        <v>8968</v>
      </c>
      <c r="N708" s="51">
        <f t="shared" si="1"/>
        <v>0</v>
      </c>
      <c r="O708" s="51">
        <f t="shared" si="2"/>
        <v>0</v>
      </c>
      <c r="P708" s="40">
        <f t="shared" si="3"/>
        <v>647601700</v>
      </c>
      <c r="Q708" s="40" t="s">
        <v>108</v>
      </c>
      <c r="R708" s="56">
        <f>VLOOKUP(Q708,'Basic Moves'!B$2:H$43,3,FALSE)</f>
        <v>10</v>
      </c>
      <c r="S708" s="56">
        <f>IF(OR(VLOOKUP(Q708,'Basic Moves'!B$2:C$43,2,FALSE)=H708,VLOOKUP(Q708,'Basic Moves'!B$2:C$43,2,FALSE)=I708),1,0)</f>
        <v>1</v>
      </c>
      <c r="T708" s="56">
        <f>VLOOKUP(Q708,'Basic Moves'!B$2:H$43,5,FALSE)</f>
        <v>1050</v>
      </c>
      <c r="U708" s="56">
        <f>VLOOKUP(Q708,'Basic Moves'!B$2:H$43,7,FALSE)</f>
        <v>10</v>
      </c>
      <c r="V708" s="53" t="s">
        <v>445</v>
      </c>
      <c r="W708" s="40" t="s">
        <v>114</v>
      </c>
      <c r="X708" s="56">
        <f>VLOOKUP(W708,'Charged Moves'!B$2:I$96,3,FALSE)</f>
        <v>55</v>
      </c>
      <c r="Y708" s="56">
        <f>IF(OR(VLOOKUP(W708,'Charged Moves'!B$2:C$96,2,FALSE)=H708,VLOOKUP(W708,'Charged Moves'!B$2:C$96,2,FALSE)=I708),1,0)</f>
        <v>1</v>
      </c>
      <c r="Z708" s="56">
        <f>VLOOKUP(W708,'Charged Moves'!B$2:I$96,8,FALSE)*100</f>
        <v>5</v>
      </c>
      <c r="AA708" s="56">
        <f>VLOOKUP(W708,'Charged Moves'!B$2:I$96,6,FALSE)</f>
        <v>2900</v>
      </c>
      <c r="AB708" s="56">
        <f>VLOOKUP(W708,'Charged Moves'!B$2:J$96,9,FALSE)</f>
        <v>50</v>
      </c>
      <c r="AC708" s="56" t="s">
        <v>388</v>
      </c>
      <c r="AD708" s="56" t="s">
        <v>446</v>
      </c>
      <c r="AE708" s="56" t="s">
        <v>447</v>
      </c>
      <c r="AF708" t="s">
        <v>448</v>
      </c>
      <c r="AG708" t="s">
        <v>449</v>
      </c>
    </row>
    <row r="709" spans="1:33" ht="14.25" customHeight="1" x14ac:dyDescent="0.15">
      <c r="A709" s="30">
        <v>429</v>
      </c>
      <c r="B709" s="30">
        <v>5</v>
      </c>
      <c r="C709" s="32">
        <v>0.78214285714285714</v>
      </c>
      <c r="D709" s="30">
        <v>5</v>
      </c>
      <c r="E709" s="34">
        <v>0.75659824046920821</v>
      </c>
      <c r="F709" s="41">
        <f>VLOOKUP(G709,'Species Data'!A$2:E$152,2,FALSE)</f>
        <v>74</v>
      </c>
      <c r="G709" s="41" t="s">
        <v>130</v>
      </c>
      <c r="H709" s="662" t="s">
        <v>264</v>
      </c>
      <c r="I709" s="610" t="s">
        <v>255</v>
      </c>
      <c r="J709" s="41">
        <f>VLOOKUP(G709,'Species Data'!A$2:E$152,3,FALSE)</f>
        <v>80</v>
      </c>
      <c r="K709" s="46">
        <f>VLOOKUP(G709,'Species Data'!A$2:E$152,4,FALSE)</f>
        <v>106</v>
      </c>
      <c r="L709" s="46">
        <f>VLOOKUP(G709,'Species Data'!A$2:E$152,5,FALSE)</f>
        <v>118</v>
      </c>
      <c r="M709" s="49">
        <f t="shared" si="0"/>
        <v>9440</v>
      </c>
      <c r="N709" s="51">
        <f t="shared" si="1"/>
        <v>0</v>
      </c>
      <c r="O709" s="51">
        <f t="shared" si="2"/>
        <v>0</v>
      </c>
      <c r="P709" s="40">
        <f t="shared" si="3"/>
        <v>645412800</v>
      </c>
      <c r="Q709" s="40" t="s">
        <v>263</v>
      </c>
      <c r="R709" s="56">
        <f>VLOOKUP(Q709,'Basic Moves'!B$2:H$43,3,FALSE)</f>
        <v>12</v>
      </c>
      <c r="S709" s="56">
        <f>IF(OR(VLOOKUP(Q709,'Basic Moves'!B$2:C$43,2,FALSE)=H709,VLOOKUP(Q709,'Basic Moves'!B$2:C$43,2,FALSE)=I709),1,0)</f>
        <v>1</v>
      </c>
      <c r="T709" s="56">
        <f>VLOOKUP(Q709,'Basic Moves'!B$2:H$43,5,FALSE)</f>
        <v>1360</v>
      </c>
      <c r="U709" s="56">
        <f>VLOOKUP(Q709,'Basic Moves'!B$2:H$43,7,FALSE)</f>
        <v>15</v>
      </c>
      <c r="V709" s="53" t="s">
        <v>593</v>
      </c>
      <c r="W709" s="40" t="s">
        <v>308</v>
      </c>
      <c r="X709" s="56">
        <f>VLOOKUP(W709,'Charged Moves'!B$2:I$96,3,FALSE)</f>
        <v>30</v>
      </c>
      <c r="Y709" s="56">
        <f>IF(OR(VLOOKUP(W709,'Charged Moves'!B$2:C$96,2,FALSE)=H709,VLOOKUP(W709,'Charged Moves'!B$2:C$96,2,FALSE)=I709),1,0)</f>
        <v>1</v>
      </c>
      <c r="Z709" s="56">
        <f>VLOOKUP(W709,'Charged Moves'!B$2:I$96,8,FALSE)*100</f>
        <v>25</v>
      </c>
      <c r="AA709" s="56">
        <f>VLOOKUP(W709,'Charged Moves'!B$2:I$96,6,FALSE)</f>
        <v>3400</v>
      </c>
      <c r="AB709" s="56">
        <f>VLOOKUP(W709,'Charged Moves'!B$2:J$96,9,FALSE)</f>
        <v>25</v>
      </c>
      <c r="AC709" s="56" t="s">
        <v>688</v>
      </c>
      <c r="AD709" s="56" t="s">
        <v>1974</v>
      </c>
      <c r="AE709" s="56" t="s">
        <v>1975</v>
      </c>
      <c r="AF709" t="s">
        <v>1519</v>
      </c>
      <c r="AG709" t="s">
        <v>812</v>
      </c>
    </row>
    <row r="710" spans="1:33" ht="14.25" customHeight="1" x14ac:dyDescent="0.15">
      <c r="A710" s="30">
        <v>682</v>
      </c>
      <c r="B710" s="30">
        <v>3</v>
      </c>
      <c r="C710" s="32">
        <v>0.79399141630901282</v>
      </c>
      <c r="D710" s="30">
        <v>6</v>
      </c>
      <c r="E710" s="34">
        <v>0.82947530864197527</v>
      </c>
      <c r="F710" s="41">
        <f>VLOOKUP(G710,'Species Data'!A$2:E$152,2,FALSE)</f>
        <v>113</v>
      </c>
      <c r="G710" s="41" t="s">
        <v>186</v>
      </c>
      <c r="H710" s="170" t="s">
        <v>257</v>
      </c>
      <c r="I710" s="172"/>
      <c r="J710" s="41">
        <f>VLOOKUP(G710,'Species Data'!A$2:E$152,3,FALSE)</f>
        <v>500</v>
      </c>
      <c r="K710" s="46">
        <f>VLOOKUP(G710,'Species Data'!A$2:E$152,4,FALSE)</f>
        <v>40</v>
      </c>
      <c r="L710" s="46">
        <f>VLOOKUP(G710,'Species Data'!A$2:E$152,5,FALSE)</f>
        <v>60</v>
      </c>
      <c r="M710" s="49">
        <f t="shared" si="0"/>
        <v>30000</v>
      </c>
      <c r="N710" s="51">
        <f t="shared" si="1"/>
        <v>0</v>
      </c>
      <c r="O710" s="51">
        <f t="shared" si="2"/>
        <v>0</v>
      </c>
      <c r="P710" s="40">
        <f t="shared" si="3"/>
        <v>645000000</v>
      </c>
      <c r="Q710" s="40" t="s">
        <v>156</v>
      </c>
      <c r="R710" s="56">
        <f>VLOOKUP(Q710,'Basic Moves'!B$2:H$43,3,FALSE)</f>
        <v>7</v>
      </c>
      <c r="S710" s="56">
        <f>IF(OR(VLOOKUP(Q710,'Basic Moves'!B$2:C$43,2,FALSE)=H710,VLOOKUP(Q710,'Basic Moves'!B$2:C$43,2,FALSE)=I710),1,0)</f>
        <v>1</v>
      </c>
      <c r="T710" s="56">
        <f>VLOOKUP(Q710,'Basic Moves'!B$2:H$43,5,FALSE)</f>
        <v>540</v>
      </c>
      <c r="U710" s="56">
        <f>VLOOKUP(Q710,'Basic Moves'!B$2:H$43,7,FALSE)</f>
        <v>7</v>
      </c>
      <c r="V710" s="53" t="s">
        <v>495</v>
      </c>
      <c r="W710" s="40" t="s">
        <v>322</v>
      </c>
      <c r="X710" s="56">
        <f>VLOOKUP(W710,'Charged Moves'!B$2:I$96,3,FALSE)</f>
        <v>55</v>
      </c>
      <c r="Y710" s="56">
        <f>IF(OR(VLOOKUP(W710,'Charged Moves'!B$2:C$96,2,FALSE)=H710,VLOOKUP(W710,'Charged Moves'!B$2:C$96,2,FALSE)=I710),1,0)</f>
        <v>0</v>
      </c>
      <c r="Z710" s="56">
        <f>VLOOKUP(W710,'Charged Moves'!B$2:I$96,8,FALSE)*100</f>
        <v>5</v>
      </c>
      <c r="AA710" s="56">
        <f>VLOOKUP(W710,'Charged Moves'!B$2:I$96,6,FALSE)</f>
        <v>4200</v>
      </c>
      <c r="AB710" s="56">
        <f>VLOOKUP(W710,'Charged Moves'!B$2:J$96,9,FALSE)</f>
        <v>33</v>
      </c>
      <c r="AC710" s="56" t="s">
        <v>1512</v>
      </c>
      <c r="AD710" s="56" t="s">
        <v>838</v>
      </c>
      <c r="AE710" s="56" t="s">
        <v>1976</v>
      </c>
      <c r="AF710" t="s">
        <v>840</v>
      </c>
      <c r="AG710" t="s">
        <v>414</v>
      </c>
    </row>
    <row r="711" spans="1:33" ht="14.25" customHeight="1" x14ac:dyDescent="0.15">
      <c r="A711" s="30">
        <v>575</v>
      </c>
      <c r="B711" s="30">
        <v>2</v>
      </c>
      <c r="C711" s="32">
        <v>0.9521311475409836</v>
      </c>
      <c r="D711" s="30">
        <v>5</v>
      </c>
      <c r="E711" s="34">
        <v>0.64660766961651917</v>
      </c>
      <c r="F711" s="41">
        <f>VLOOKUP(G711,'Species Data'!A$2:E$152,2,FALSE)</f>
        <v>95</v>
      </c>
      <c r="G711" s="41" t="s">
        <v>165</v>
      </c>
      <c r="H711" s="662" t="s">
        <v>264</v>
      </c>
      <c r="I711" s="610" t="s">
        <v>255</v>
      </c>
      <c r="J711" s="41">
        <f>VLOOKUP(G711,'Species Data'!A$2:E$152,3,FALSE)</f>
        <v>70</v>
      </c>
      <c r="K711" s="46">
        <f>VLOOKUP(G711,'Species Data'!A$2:E$152,4,FALSE)</f>
        <v>90</v>
      </c>
      <c r="L711" s="46">
        <f>VLOOKUP(G711,'Species Data'!A$2:E$152,5,FALSE)</f>
        <v>186</v>
      </c>
      <c r="M711" s="49">
        <f t="shared" si="0"/>
        <v>13020</v>
      </c>
      <c r="N711" s="51">
        <f t="shared" si="1"/>
        <v>0</v>
      </c>
      <c r="O711" s="51">
        <f t="shared" si="2"/>
        <v>0</v>
      </c>
      <c r="P711" s="40">
        <f t="shared" si="3"/>
        <v>642146400</v>
      </c>
      <c r="Q711" s="40" t="s">
        <v>259</v>
      </c>
      <c r="R711" s="56">
        <f>VLOOKUP(Q711,'Basic Moves'!B$2:H$43,3,FALSE)</f>
        <v>12</v>
      </c>
      <c r="S711" s="56">
        <f>IF(OR(VLOOKUP(Q711,'Basic Moves'!B$2:C$43,2,FALSE)=H711,VLOOKUP(Q711,'Basic Moves'!B$2:C$43,2,FALSE)=I711),1,0)</f>
        <v>0</v>
      </c>
      <c r="T711" s="56">
        <f>VLOOKUP(Q711,'Basic Moves'!B$2:H$43,5,FALSE)</f>
        <v>1100</v>
      </c>
      <c r="U711" s="56">
        <f>VLOOKUP(Q711,'Basic Moves'!B$2:H$43,7,FALSE)</f>
        <v>10</v>
      </c>
      <c r="V711" s="53" t="s">
        <v>855</v>
      </c>
      <c r="W711" s="40" t="s">
        <v>289</v>
      </c>
      <c r="X711" s="56">
        <f>VLOOKUP(W711,'Charged Moves'!B$2:I$96,3,FALSE)</f>
        <v>80</v>
      </c>
      <c r="Y711" s="56">
        <f>IF(OR(VLOOKUP(W711,'Charged Moves'!B$2:C$96,2,FALSE)=H711,VLOOKUP(W711,'Charged Moves'!B$2:C$96,2,FALSE)=I711),1,0)</f>
        <v>1</v>
      </c>
      <c r="Z711" s="56">
        <f>VLOOKUP(W711,'Charged Moves'!B$2:I$96,8,FALSE)*100</f>
        <v>50</v>
      </c>
      <c r="AA711" s="56">
        <f>VLOOKUP(W711,'Charged Moves'!B$2:I$96,6,FALSE)</f>
        <v>3100</v>
      </c>
      <c r="AB711" s="56">
        <f>VLOOKUP(W711,'Charged Moves'!B$2:J$96,9,FALSE)</f>
        <v>100</v>
      </c>
      <c r="AC711" s="56" t="s">
        <v>1004</v>
      </c>
      <c r="AD711" s="56" t="s">
        <v>1521</v>
      </c>
      <c r="AE711" s="56" t="s">
        <v>432</v>
      </c>
      <c r="AF711" t="s">
        <v>1977</v>
      </c>
      <c r="AG711" t="s">
        <v>459</v>
      </c>
    </row>
    <row r="712" spans="1:33" ht="14.25" customHeight="1" x14ac:dyDescent="0.15">
      <c r="A712" s="30">
        <v>420</v>
      </c>
      <c r="B712" s="30">
        <v>4</v>
      </c>
      <c r="C712" s="32">
        <v>0.96558139534883725</v>
      </c>
      <c r="D712" s="30">
        <v>4</v>
      </c>
      <c r="E712" s="34">
        <v>0.61388888888888893</v>
      </c>
      <c r="F712" s="41">
        <f>VLOOKUP(G712,'Species Data'!A$2:E$152,2,FALSE)</f>
        <v>72</v>
      </c>
      <c r="G712" s="41" t="s">
        <v>128</v>
      </c>
      <c r="H712" s="91" t="s">
        <v>210</v>
      </c>
      <c r="I712" s="362" t="s">
        <v>262</v>
      </c>
      <c r="J712" s="41">
        <f>VLOOKUP(G712,'Species Data'!A$2:E$152,3,FALSE)</f>
        <v>80</v>
      </c>
      <c r="K712" s="46">
        <f>VLOOKUP(G712,'Species Data'!A$2:E$152,4,FALSE)</f>
        <v>106</v>
      </c>
      <c r="L712" s="46">
        <f>VLOOKUP(G712,'Species Data'!A$2:E$152,5,FALSE)</f>
        <v>136</v>
      </c>
      <c r="M712" s="49">
        <f t="shared" si="0"/>
        <v>10880</v>
      </c>
      <c r="N712" s="51">
        <f t="shared" si="1"/>
        <v>0</v>
      </c>
      <c r="O712" s="51">
        <f t="shared" si="2"/>
        <v>0</v>
      </c>
      <c r="P712" s="40">
        <f t="shared" si="3"/>
        <v>637187200</v>
      </c>
      <c r="Q712" s="40" t="s">
        <v>271</v>
      </c>
      <c r="R712" s="56">
        <f>VLOOKUP(Q712,'Basic Moves'!B$2:H$43,3,FALSE)</f>
        <v>6</v>
      </c>
      <c r="S712" s="56">
        <f>IF(OR(VLOOKUP(Q712,'Basic Moves'!B$2:C$43,2,FALSE)=H712,VLOOKUP(Q712,'Basic Moves'!B$2:C$43,2,FALSE)=I712),1,0)</f>
        <v>1</v>
      </c>
      <c r="T712" s="56">
        <f>VLOOKUP(Q712,'Basic Moves'!B$2:H$43,5,FALSE)</f>
        <v>575</v>
      </c>
      <c r="U712" s="56">
        <f>VLOOKUP(Q712,'Basic Moves'!B$2:H$43,7,FALSE)</f>
        <v>8</v>
      </c>
      <c r="V712" s="53" t="s">
        <v>1090</v>
      </c>
      <c r="W712" s="40" t="s">
        <v>334</v>
      </c>
      <c r="X712" s="56">
        <f>VLOOKUP(W712,'Charged Moves'!B$2:I$96,3,FALSE)</f>
        <v>35</v>
      </c>
      <c r="Y712" s="56">
        <f>IF(OR(VLOOKUP(W712,'Charged Moves'!B$2:C$96,2,FALSE)=H712,VLOOKUP(W712,'Charged Moves'!B$2:C$96,2,FALSE)=I712),1,0)</f>
        <v>1</v>
      </c>
      <c r="Z712" s="56">
        <f>VLOOKUP(W712,'Charged Moves'!B$2:I$96,8,FALSE)*100</f>
        <v>5</v>
      </c>
      <c r="AA712" s="56">
        <f>VLOOKUP(W712,'Charged Moves'!B$2:I$96,6,FALSE)</f>
        <v>3300</v>
      </c>
      <c r="AB712" s="56">
        <f>VLOOKUP(W712,'Charged Moves'!B$2:J$96,9,FALSE)</f>
        <v>25</v>
      </c>
      <c r="AC712" s="56" t="s">
        <v>1978</v>
      </c>
      <c r="AD712" s="56" t="s">
        <v>1979</v>
      </c>
      <c r="AE712" s="56" t="s">
        <v>1307</v>
      </c>
      <c r="AF712" t="s">
        <v>1980</v>
      </c>
      <c r="AG712" t="s">
        <v>1106</v>
      </c>
    </row>
    <row r="713" spans="1:33" ht="14.25" customHeight="1" x14ac:dyDescent="0.15">
      <c r="A713" s="30">
        <v>825</v>
      </c>
      <c r="B713" s="30">
        <v>4</v>
      </c>
      <c r="C713" s="32">
        <v>0.72399999999999998</v>
      </c>
      <c r="D713" s="30">
        <v>5</v>
      </c>
      <c r="E713" s="34">
        <v>0.83389830508474572</v>
      </c>
      <c r="F713" s="41">
        <f>VLOOKUP(G713,'Species Data'!A$2:E$152,2,FALSE)</f>
        <v>138</v>
      </c>
      <c r="G713" s="41" t="s">
        <v>213</v>
      </c>
      <c r="H713" s="662" t="s">
        <v>264</v>
      </c>
      <c r="I713" s="91" t="s">
        <v>210</v>
      </c>
      <c r="J713" s="41">
        <f>VLOOKUP(G713,'Species Data'!A$2:E$152,3,FALSE)</f>
        <v>70</v>
      </c>
      <c r="K713" s="46">
        <f>VLOOKUP(G713,'Species Data'!A$2:E$152,4,FALSE)</f>
        <v>132</v>
      </c>
      <c r="L713" s="46">
        <f>VLOOKUP(G713,'Species Data'!A$2:E$152,5,FALSE)</f>
        <v>160</v>
      </c>
      <c r="M713" s="49">
        <f t="shared" si="0"/>
        <v>11200</v>
      </c>
      <c r="N713" s="51">
        <f t="shared" si="1"/>
        <v>0</v>
      </c>
      <c r="O713" s="51">
        <f t="shared" si="2"/>
        <v>0</v>
      </c>
      <c r="P713" s="40">
        <f t="shared" si="3"/>
        <v>636451200</v>
      </c>
      <c r="Q713" s="40" t="s">
        <v>254</v>
      </c>
      <c r="R713" s="56">
        <f>VLOOKUP(Q713,'Basic Moves'!B$2:H$43,3,FALSE)</f>
        <v>6</v>
      </c>
      <c r="S713" s="56">
        <f>IF(OR(VLOOKUP(Q713,'Basic Moves'!B$2:C$43,2,FALSE)=H713,VLOOKUP(Q713,'Basic Moves'!B$2:C$43,2,FALSE)=I713),1,0)</f>
        <v>0</v>
      </c>
      <c r="T713" s="56">
        <f>VLOOKUP(Q713,'Basic Moves'!B$2:H$43,5,FALSE)</f>
        <v>550</v>
      </c>
      <c r="U713" s="56">
        <f>VLOOKUP(Q713,'Basic Moves'!B$2:H$43,7,FALSE)</f>
        <v>7</v>
      </c>
      <c r="V713" s="53" t="s">
        <v>955</v>
      </c>
      <c r="W713" s="40" t="s">
        <v>308</v>
      </c>
      <c r="X713" s="56">
        <f>VLOOKUP(W713,'Charged Moves'!B$2:I$96,3,FALSE)</f>
        <v>30</v>
      </c>
      <c r="Y713" s="56">
        <f>IF(OR(VLOOKUP(W713,'Charged Moves'!B$2:C$96,2,FALSE)=H713,VLOOKUP(W713,'Charged Moves'!B$2:C$96,2,FALSE)=I713),1,0)</f>
        <v>1</v>
      </c>
      <c r="Z713" s="56">
        <f>VLOOKUP(W713,'Charged Moves'!B$2:I$96,8,FALSE)*100</f>
        <v>25</v>
      </c>
      <c r="AA713" s="56">
        <f>VLOOKUP(W713,'Charged Moves'!B$2:I$96,6,FALSE)</f>
        <v>3400</v>
      </c>
      <c r="AB713" s="56">
        <f>VLOOKUP(W713,'Charged Moves'!B$2:J$96,9,FALSE)</f>
        <v>25</v>
      </c>
      <c r="AC713" s="56" t="s">
        <v>1448</v>
      </c>
      <c r="AD713" s="56" t="s">
        <v>1306</v>
      </c>
      <c r="AE713" s="56" t="s">
        <v>1981</v>
      </c>
      <c r="AF713" t="s">
        <v>1308</v>
      </c>
      <c r="AG713" t="s">
        <v>1982</v>
      </c>
    </row>
    <row r="714" spans="1:33" ht="14.25" customHeight="1" x14ac:dyDescent="0.15">
      <c r="A714" s="30">
        <v>824</v>
      </c>
      <c r="B714" s="30">
        <v>4</v>
      </c>
      <c r="C714" s="32">
        <v>0.72399999999999998</v>
      </c>
      <c r="D714" s="30">
        <v>6</v>
      </c>
      <c r="E714" s="34">
        <v>0.83292978208232449</v>
      </c>
      <c r="F714" s="41">
        <f>VLOOKUP(G714,'Species Data'!A$2:E$152,2,FALSE)</f>
        <v>138</v>
      </c>
      <c r="G714" s="41" t="s">
        <v>213</v>
      </c>
      <c r="H714" s="662" t="s">
        <v>264</v>
      </c>
      <c r="I714" s="91" t="s">
        <v>210</v>
      </c>
      <c r="J714" s="41">
        <f>VLOOKUP(G714,'Species Data'!A$2:E$152,3,FALSE)</f>
        <v>70</v>
      </c>
      <c r="K714" s="46">
        <f>VLOOKUP(G714,'Species Data'!A$2:E$152,4,FALSE)</f>
        <v>132</v>
      </c>
      <c r="L714" s="46">
        <f>VLOOKUP(G714,'Species Data'!A$2:E$152,5,FALSE)</f>
        <v>160</v>
      </c>
      <c r="M714" s="49">
        <f t="shared" si="0"/>
        <v>11200</v>
      </c>
      <c r="N714" s="51">
        <f t="shared" si="1"/>
        <v>0</v>
      </c>
      <c r="O714" s="51">
        <f t="shared" si="2"/>
        <v>0</v>
      </c>
      <c r="P714" s="40">
        <f t="shared" si="3"/>
        <v>635712000</v>
      </c>
      <c r="Q714" s="40" t="s">
        <v>254</v>
      </c>
      <c r="R714" s="56">
        <f>VLOOKUP(Q714,'Basic Moves'!B$2:H$43,3,FALSE)</f>
        <v>6</v>
      </c>
      <c r="S714" s="56">
        <f>IF(OR(VLOOKUP(Q714,'Basic Moves'!B$2:C$43,2,FALSE)=H714,VLOOKUP(Q714,'Basic Moves'!B$2:C$43,2,FALSE)=I714),1,0)</f>
        <v>0</v>
      </c>
      <c r="T714" s="56">
        <f>VLOOKUP(Q714,'Basic Moves'!B$2:H$43,5,FALSE)</f>
        <v>550</v>
      </c>
      <c r="U714" s="56">
        <f>VLOOKUP(Q714,'Basic Moves'!B$2:H$43,7,FALSE)</f>
        <v>7</v>
      </c>
      <c r="V714" s="53" t="s">
        <v>955</v>
      </c>
      <c r="W714" s="40" t="s">
        <v>333</v>
      </c>
      <c r="X714" s="56">
        <f>VLOOKUP(W714,'Charged Moves'!B$2:I$96,3,FALSE)</f>
        <v>25</v>
      </c>
      <c r="Y714" s="56">
        <f>IF(OR(VLOOKUP(W714,'Charged Moves'!B$2:C$96,2,FALSE)=H714,VLOOKUP(W714,'Charged Moves'!B$2:C$96,2,FALSE)=I714),1,0)</f>
        <v>1</v>
      </c>
      <c r="Z714" s="56">
        <f>VLOOKUP(W714,'Charged Moves'!B$2:I$96,8,FALSE)*100</f>
        <v>5</v>
      </c>
      <c r="AA714" s="56">
        <f>VLOOKUP(W714,'Charged Moves'!B$2:I$96,6,FALSE)</f>
        <v>2400</v>
      </c>
      <c r="AB714" s="56">
        <f>VLOOKUP(W714,'Charged Moves'!B$2:J$96,9,FALSE)</f>
        <v>25</v>
      </c>
      <c r="AC714" s="56" t="s">
        <v>1123</v>
      </c>
      <c r="AD714" s="56" t="s">
        <v>1983</v>
      </c>
      <c r="AE714" s="56" t="s">
        <v>1984</v>
      </c>
      <c r="AF714" t="s">
        <v>1985</v>
      </c>
      <c r="AG714" t="s">
        <v>1986</v>
      </c>
    </row>
    <row r="715" spans="1:33" ht="14.25" customHeight="1" x14ac:dyDescent="0.15">
      <c r="A715" s="30">
        <v>385</v>
      </c>
      <c r="B715" s="30">
        <v>3</v>
      </c>
      <c r="C715" s="32">
        <v>0.90655021834061134</v>
      </c>
      <c r="D715" s="30">
        <v>5</v>
      </c>
      <c r="E715" s="34">
        <v>0.79104477611940294</v>
      </c>
      <c r="F715" s="41">
        <f>VLOOKUP(G715,'Species Data'!A$2:E$152,2,FALSE)</f>
        <v>66</v>
      </c>
      <c r="G715" s="41" t="s">
        <v>121</v>
      </c>
      <c r="H715" s="142" t="s">
        <v>247</v>
      </c>
      <c r="I715" s="788"/>
      <c r="J715" s="41">
        <f>VLOOKUP(G715,'Species Data'!A$2:E$152,3,FALSE)</f>
        <v>140</v>
      </c>
      <c r="K715" s="46">
        <f>VLOOKUP(G715,'Species Data'!A$2:E$152,4,FALSE)</f>
        <v>118</v>
      </c>
      <c r="L715" s="46">
        <f>VLOOKUP(G715,'Species Data'!A$2:E$152,5,FALSE)</f>
        <v>96</v>
      </c>
      <c r="M715" s="49">
        <f t="shared" si="0"/>
        <v>13440</v>
      </c>
      <c r="N715" s="51">
        <f t="shared" si="1"/>
        <v>0</v>
      </c>
      <c r="O715" s="51">
        <f t="shared" si="2"/>
        <v>0</v>
      </c>
      <c r="P715" s="40">
        <f t="shared" si="3"/>
        <v>630403200</v>
      </c>
      <c r="Q715" s="40" t="s">
        <v>248</v>
      </c>
      <c r="R715" s="56">
        <f>VLOOKUP(Q715,'Basic Moves'!B$2:H$43,3,FALSE)</f>
        <v>6</v>
      </c>
      <c r="S715" s="56">
        <f>IF(OR(VLOOKUP(Q715,'Basic Moves'!B$2:C$43,2,FALSE)=H715,VLOOKUP(Q715,'Basic Moves'!B$2:C$43,2,FALSE)=I715),1,0)</f>
        <v>1</v>
      </c>
      <c r="T715" s="56">
        <f>VLOOKUP(Q715,'Basic Moves'!B$2:H$43,5,FALSE)</f>
        <v>800</v>
      </c>
      <c r="U715" s="56">
        <f>VLOOKUP(Q715,'Basic Moves'!B$2:H$43,7,FALSE)</f>
        <v>8</v>
      </c>
      <c r="V715" s="53" t="s">
        <v>843</v>
      </c>
      <c r="W715" s="40" t="s">
        <v>287</v>
      </c>
      <c r="X715" s="56">
        <f>VLOOKUP(W715,'Charged Moves'!B$2:I$96,3,FALSE)</f>
        <v>60</v>
      </c>
      <c r="Y715" s="56">
        <f>IF(OR(VLOOKUP(W715,'Charged Moves'!B$2:C$96,2,FALSE)=H715,VLOOKUP(W715,'Charged Moves'!B$2:C$96,2,FALSE)=I715),1,0)</f>
        <v>1</v>
      </c>
      <c r="Z715" s="56">
        <f>VLOOKUP(W715,'Charged Moves'!B$2:I$96,8,FALSE)*100</f>
        <v>25</v>
      </c>
      <c r="AA715" s="56">
        <f>VLOOKUP(W715,'Charged Moves'!B$2:I$96,6,FALSE)</f>
        <v>2000</v>
      </c>
      <c r="AB715" s="56">
        <f>VLOOKUP(W715,'Charged Moves'!B$2:J$96,9,FALSE)</f>
        <v>100</v>
      </c>
      <c r="AC715" s="56" t="s">
        <v>1089</v>
      </c>
      <c r="AD715" s="56" t="s">
        <v>609</v>
      </c>
      <c r="AE715" s="56" t="s">
        <v>1090</v>
      </c>
      <c r="AF715" t="s">
        <v>1091</v>
      </c>
      <c r="AG715" t="s">
        <v>1092</v>
      </c>
    </row>
    <row r="716" spans="1:33" ht="14.25" customHeight="1" x14ac:dyDescent="0.15">
      <c r="A716" s="30">
        <v>214</v>
      </c>
      <c r="B716" s="30">
        <v>1</v>
      </c>
      <c r="C716" s="32">
        <v>1</v>
      </c>
      <c r="D716" s="30">
        <v>6</v>
      </c>
      <c r="E716" s="34">
        <v>0.74800290486564991</v>
      </c>
      <c r="F716" s="41">
        <f>VLOOKUP(G716,'Species Data'!A$2:E$152,2,FALSE)</f>
        <v>39</v>
      </c>
      <c r="G716" s="41" t="s">
        <v>87</v>
      </c>
      <c r="H716" s="170" t="s">
        <v>257</v>
      </c>
      <c r="I716" s="705" t="s">
        <v>320</v>
      </c>
      <c r="J716" s="41">
        <f>VLOOKUP(G716,'Species Data'!A$2:E$152,3,FALSE)</f>
        <v>230</v>
      </c>
      <c r="K716" s="46">
        <f>VLOOKUP(G716,'Species Data'!A$2:E$152,4,FALSE)</f>
        <v>98</v>
      </c>
      <c r="L716" s="46">
        <f>VLOOKUP(G716,'Species Data'!A$2:E$152,5,FALSE)</f>
        <v>54</v>
      </c>
      <c r="M716" s="49">
        <f t="shared" si="0"/>
        <v>12420</v>
      </c>
      <c r="N716" s="51">
        <f t="shared" si="1"/>
        <v>0</v>
      </c>
      <c r="O716" s="51">
        <f t="shared" si="2"/>
        <v>0</v>
      </c>
      <c r="P716" s="40">
        <f t="shared" si="3"/>
        <v>626837400</v>
      </c>
      <c r="Q716" s="40" t="s">
        <v>156</v>
      </c>
      <c r="R716" s="56">
        <f>VLOOKUP(Q716,'Basic Moves'!B$2:H$43,3,FALSE)</f>
        <v>7</v>
      </c>
      <c r="S716" s="56">
        <f>IF(OR(VLOOKUP(Q716,'Basic Moves'!B$2:C$43,2,FALSE)=H716,VLOOKUP(Q716,'Basic Moves'!B$2:C$43,2,FALSE)=I716),1,0)</f>
        <v>1</v>
      </c>
      <c r="T716" s="56">
        <f>VLOOKUP(Q716,'Basic Moves'!B$2:H$43,5,FALSE)</f>
        <v>540</v>
      </c>
      <c r="U716" s="56">
        <f>VLOOKUP(Q716,'Basic Moves'!B$2:H$43,7,FALSE)</f>
        <v>7</v>
      </c>
      <c r="V716" s="53" t="s">
        <v>495</v>
      </c>
      <c r="W716" s="40" t="s">
        <v>347</v>
      </c>
      <c r="X716" s="56">
        <f>VLOOKUP(W716,'Charged Moves'!B$2:I$96,3,FALSE)</f>
        <v>40</v>
      </c>
      <c r="Y716" s="56">
        <f>IF(OR(VLOOKUP(W716,'Charged Moves'!B$2:C$96,2,FALSE)=H716,VLOOKUP(W716,'Charged Moves'!B$2:C$96,2,FALSE)=I716),1,0)</f>
        <v>1</v>
      </c>
      <c r="Z716" s="56">
        <f>VLOOKUP(W716,'Charged Moves'!B$2:I$96,8,FALSE)*100</f>
        <v>5</v>
      </c>
      <c r="AA716" s="56">
        <f>VLOOKUP(W716,'Charged Moves'!B$2:I$96,6,FALSE)</f>
        <v>1560</v>
      </c>
      <c r="AB716" s="56">
        <f>VLOOKUP(W716,'Charged Moves'!B$2:J$96,9,FALSE)</f>
        <v>50</v>
      </c>
      <c r="AC716" s="56" t="s">
        <v>1987</v>
      </c>
      <c r="AD716" s="56" t="s">
        <v>1890</v>
      </c>
      <c r="AE716" s="56" t="s">
        <v>1988</v>
      </c>
      <c r="AF716" t="s">
        <v>1892</v>
      </c>
      <c r="AG716" t="s">
        <v>1716</v>
      </c>
    </row>
    <row r="717" spans="1:33" ht="14.25" customHeight="1" x14ac:dyDescent="0.15">
      <c r="A717" s="30">
        <v>700</v>
      </c>
      <c r="B717" s="30">
        <v>5</v>
      </c>
      <c r="C717" s="32">
        <v>0.87115072933549431</v>
      </c>
      <c r="D717" s="30">
        <v>3</v>
      </c>
      <c r="E717" s="34">
        <v>0.8759590792838875</v>
      </c>
      <c r="F717" s="41">
        <f>VLOOKUP(G717,'Species Data'!A$2:E$152,2,FALSE)</f>
        <v>116</v>
      </c>
      <c r="G717" s="41" t="s">
        <v>189</v>
      </c>
      <c r="H717" s="91" t="s">
        <v>210</v>
      </c>
      <c r="I717" s="657"/>
      <c r="J717" s="41">
        <f>VLOOKUP(G717,'Species Data'!A$2:E$152,3,FALSE)</f>
        <v>60</v>
      </c>
      <c r="K717" s="46">
        <f>VLOOKUP(G717,'Species Data'!A$2:E$152,4,FALSE)</f>
        <v>122</v>
      </c>
      <c r="L717" s="46">
        <f>VLOOKUP(G717,'Species Data'!A$2:E$152,5,FALSE)</f>
        <v>100</v>
      </c>
      <c r="M717" s="49">
        <f t="shared" si="0"/>
        <v>6000</v>
      </c>
      <c r="N717" s="51">
        <f t="shared" si="1"/>
        <v>0</v>
      </c>
      <c r="O717" s="51">
        <f t="shared" si="2"/>
        <v>0</v>
      </c>
      <c r="P717" s="40">
        <f t="shared" si="3"/>
        <v>626775000</v>
      </c>
      <c r="Q717" s="40" t="s">
        <v>272</v>
      </c>
      <c r="R717" s="56">
        <f>VLOOKUP(Q717,'Basic Moves'!B$2:H$43,3,FALSE)</f>
        <v>25</v>
      </c>
      <c r="S717" s="56">
        <f>IF(OR(VLOOKUP(Q717,'Basic Moves'!B$2:C$43,2,FALSE)=H717,VLOOKUP(Q717,'Basic Moves'!B$2:C$43,2,FALSE)=I717),1,0)</f>
        <v>1</v>
      </c>
      <c r="T717" s="56">
        <f>VLOOKUP(Q717,'Basic Moves'!B$2:H$43,5,FALSE)</f>
        <v>2300</v>
      </c>
      <c r="U717" s="56">
        <f>VLOOKUP(Q717,'Basic Moves'!B$2:H$43,7,FALSE)</f>
        <v>25</v>
      </c>
      <c r="V717" s="53" t="s">
        <v>393</v>
      </c>
      <c r="W717" s="40" t="s">
        <v>301</v>
      </c>
      <c r="X717" s="56">
        <f>VLOOKUP(W717,'Charged Moves'!B$2:I$96,3,FALSE)</f>
        <v>30</v>
      </c>
      <c r="Y717" s="56">
        <f>IF(OR(VLOOKUP(W717,'Charged Moves'!B$2:C$96,2,FALSE)=H717,VLOOKUP(W717,'Charged Moves'!B$2:C$96,2,FALSE)=I717),1,0)</f>
        <v>1</v>
      </c>
      <c r="Z717" s="56">
        <f>VLOOKUP(W717,'Charged Moves'!B$2:I$96,8,FALSE)*100</f>
        <v>5</v>
      </c>
      <c r="AA717" s="56">
        <f>VLOOKUP(W717,'Charged Moves'!B$2:I$96,6,FALSE)</f>
        <v>2900</v>
      </c>
      <c r="AB717" s="56">
        <f>VLOOKUP(W717,'Charged Moves'!B$2:J$96,9,FALSE)</f>
        <v>25</v>
      </c>
      <c r="AC717" s="56" t="s">
        <v>692</v>
      </c>
      <c r="AD717" s="56" t="s">
        <v>1342</v>
      </c>
      <c r="AE717" s="56" t="s">
        <v>784</v>
      </c>
      <c r="AF717" t="s">
        <v>1343</v>
      </c>
      <c r="AG717" t="s">
        <v>467</v>
      </c>
    </row>
    <row r="718" spans="1:33" ht="14.25" customHeight="1" x14ac:dyDescent="0.15">
      <c r="A718" s="30">
        <v>295</v>
      </c>
      <c r="B718" s="144">
        <v>3</v>
      </c>
      <c r="C718" s="581">
        <v>0.89804469273743015</v>
      </c>
      <c r="D718" s="144">
        <v>8</v>
      </c>
      <c r="E718" s="583">
        <v>0.56859504132231409</v>
      </c>
      <c r="F718" s="585">
        <f>VLOOKUP(G718,'Species Data'!A$2:E$152,2,FALSE)</f>
        <v>51</v>
      </c>
      <c r="G718" s="585" t="s">
        <v>103</v>
      </c>
      <c r="H718" s="792" t="s">
        <v>255</v>
      </c>
      <c r="I718" s="815"/>
      <c r="J718" s="585">
        <f>VLOOKUP(G718,'Species Data'!A$2:E$152,3,FALSE)</f>
        <v>70</v>
      </c>
      <c r="K718" s="592">
        <f>VLOOKUP(G718,'Species Data'!A$2:E$152,4,FALSE)</f>
        <v>148</v>
      </c>
      <c r="L718" s="592">
        <f>VLOOKUP(G718,'Species Data'!A$2:E$152,5,FALSE)</f>
        <v>140</v>
      </c>
      <c r="M718" s="149">
        <f t="shared" si="0"/>
        <v>9800</v>
      </c>
      <c r="N718" s="594">
        <f t="shared" si="1"/>
        <v>0</v>
      </c>
      <c r="O718" s="594">
        <f t="shared" si="2"/>
        <v>0</v>
      </c>
      <c r="P718" s="122">
        <f t="shared" si="3"/>
        <v>623672000</v>
      </c>
      <c r="Q718" s="122" t="s">
        <v>254</v>
      </c>
      <c r="R718" s="602">
        <f>VLOOKUP(Q718,'Basic Moves'!B$2:H$43,3,FALSE)</f>
        <v>6</v>
      </c>
      <c r="S718" s="602">
        <f>IF(OR(VLOOKUP(Q718,'Basic Moves'!B$2:C$43,2,FALSE)=H718,VLOOKUP(Q718,'Basic Moves'!B$2:C$43,2,FALSE)=I718),1,0)</f>
        <v>1</v>
      </c>
      <c r="T718" s="602">
        <f>VLOOKUP(Q718,'Basic Moves'!B$2:H$43,5,FALSE)</f>
        <v>550</v>
      </c>
      <c r="U718" s="602">
        <f>VLOOKUP(Q718,'Basic Moves'!B$2:H$43,7,FALSE)</f>
        <v>7</v>
      </c>
      <c r="V718" s="152" t="s">
        <v>970</v>
      </c>
      <c r="W718" s="122" t="s">
        <v>289</v>
      </c>
      <c r="X718" s="602">
        <f>VLOOKUP(W718,'Charged Moves'!B$2:I$96,3,FALSE)</f>
        <v>80</v>
      </c>
      <c r="Y718" s="602">
        <f>IF(OR(VLOOKUP(W718,'Charged Moves'!B$2:C$96,2,FALSE)=H718,VLOOKUP(W718,'Charged Moves'!B$2:C$96,2,FALSE)=I718),1,0)</f>
        <v>0</v>
      </c>
      <c r="Z718" s="602">
        <f>VLOOKUP(W718,'Charged Moves'!B$2:I$96,8,FALSE)*100</f>
        <v>50</v>
      </c>
      <c r="AA718" s="602">
        <f>VLOOKUP(W718,'Charged Moves'!B$2:I$96,6,FALSE)</f>
        <v>3100</v>
      </c>
      <c r="AB718" s="602">
        <f>VLOOKUP(W718,'Charged Moves'!B$2:J$96,9,FALSE)</f>
        <v>100</v>
      </c>
      <c r="AC718" s="602" t="s">
        <v>1989</v>
      </c>
      <c r="AD718" s="602" t="s">
        <v>1052</v>
      </c>
      <c r="AE718" s="602" t="s">
        <v>890</v>
      </c>
      <c r="AF718" s="112" t="s">
        <v>1054</v>
      </c>
      <c r="AG718" s="112" t="s">
        <v>1986</v>
      </c>
    </row>
    <row r="719" spans="1:33" ht="14.25" customHeight="1" x14ac:dyDescent="0.15">
      <c r="A719" s="30">
        <v>493</v>
      </c>
      <c r="B719" s="30">
        <v>4</v>
      </c>
      <c r="C719" s="32">
        <v>0.83252595155709341</v>
      </c>
      <c r="D719" s="30">
        <v>6</v>
      </c>
      <c r="E719" s="34">
        <v>0.49323308270676691</v>
      </c>
      <c r="F719" s="41">
        <f>VLOOKUP(G719,'Species Data'!A$2:E$152,2,FALSE)</f>
        <v>83</v>
      </c>
      <c r="G719" s="41" t="s">
        <v>144</v>
      </c>
      <c r="H719" s="170" t="s">
        <v>257</v>
      </c>
      <c r="I719" s="104" t="s">
        <v>227</v>
      </c>
      <c r="J719" s="41">
        <f>VLOOKUP(G719,'Species Data'!A$2:E$152,3,FALSE)</f>
        <v>104</v>
      </c>
      <c r="K719" s="46">
        <f>VLOOKUP(G719,'Species Data'!A$2:E$152,4,FALSE)</f>
        <v>138</v>
      </c>
      <c r="L719" s="46">
        <f>VLOOKUP(G719,'Species Data'!A$2:E$152,5,FALSE)</f>
        <v>132</v>
      </c>
      <c r="M719" s="49">
        <f t="shared" si="0"/>
        <v>13728</v>
      </c>
      <c r="N719" s="51">
        <f t="shared" si="1"/>
        <v>0</v>
      </c>
      <c r="O719" s="51">
        <f t="shared" si="2"/>
        <v>0</v>
      </c>
      <c r="P719" s="40">
        <f t="shared" si="3"/>
        <v>621384192</v>
      </c>
      <c r="Q719" s="40" t="s">
        <v>240</v>
      </c>
      <c r="R719" s="56">
        <f>VLOOKUP(Q719,'Basic Moves'!B$2:H$43,3,FALSE)</f>
        <v>3</v>
      </c>
      <c r="S719" s="56">
        <f>IF(OR(VLOOKUP(Q719,'Basic Moves'!B$2:C$43,2,FALSE)=H719,VLOOKUP(Q719,'Basic Moves'!B$2:C$43,2,FALSE)=I719),1,0)</f>
        <v>0</v>
      </c>
      <c r="T719" s="56">
        <f>VLOOKUP(Q719,'Basic Moves'!B$2:H$43,5,FALSE)</f>
        <v>400</v>
      </c>
      <c r="U719" s="56">
        <f>VLOOKUP(Q719,'Basic Moves'!B$2:H$43,7,FALSE)</f>
        <v>6</v>
      </c>
      <c r="V719" s="53" t="s">
        <v>641</v>
      </c>
      <c r="W719" s="40" t="s">
        <v>225</v>
      </c>
      <c r="X719" s="56">
        <f>VLOOKUP(W719,'Charged Moves'!B$2:I$96,3,FALSE)</f>
        <v>55</v>
      </c>
      <c r="Y719" s="56">
        <f>IF(OR(VLOOKUP(W719,'Charged Moves'!B$2:C$96,2,FALSE)=H719,VLOOKUP(W719,'Charged Moves'!B$2:C$96,2,FALSE)=I719),1,0)</f>
        <v>0</v>
      </c>
      <c r="Z719" s="56">
        <f>VLOOKUP(W719,'Charged Moves'!B$2:I$96,8,FALSE)*100</f>
        <v>25</v>
      </c>
      <c r="AA719" s="56">
        <f>VLOOKUP(W719,'Charged Moves'!B$2:I$96,6,FALSE)</f>
        <v>2800</v>
      </c>
      <c r="AB719" s="56">
        <f>VLOOKUP(W719,'Charged Moves'!B$2:J$96,9,FALSE)</f>
        <v>50</v>
      </c>
      <c r="AC719" s="56" t="s">
        <v>1683</v>
      </c>
      <c r="AD719" s="56" t="s">
        <v>842</v>
      </c>
      <c r="AE719" s="56" t="s">
        <v>1990</v>
      </c>
      <c r="AF719" t="s">
        <v>1991</v>
      </c>
      <c r="AG719" t="s">
        <v>1992</v>
      </c>
    </row>
    <row r="720" spans="1:33" ht="14.25" customHeight="1" x14ac:dyDescent="0.15">
      <c r="A720" s="30">
        <v>680</v>
      </c>
      <c r="B720" s="30">
        <v>2</v>
      </c>
      <c r="C720" s="32">
        <v>0.80134886572654818</v>
      </c>
      <c r="D720" s="30">
        <v>7</v>
      </c>
      <c r="E720" s="34">
        <v>0.79861111111111116</v>
      </c>
      <c r="F720" s="41">
        <f>VLOOKUP(G720,'Species Data'!A$2:E$152,2,FALSE)</f>
        <v>113</v>
      </c>
      <c r="G720" s="41" t="s">
        <v>186</v>
      </c>
      <c r="H720" s="170" t="s">
        <v>257</v>
      </c>
      <c r="I720" s="172"/>
      <c r="J720" s="41">
        <f>VLOOKUP(G720,'Species Data'!A$2:E$152,3,FALSE)</f>
        <v>500</v>
      </c>
      <c r="K720" s="46">
        <f>VLOOKUP(G720,'Species Data'!A$2:E$152,4,FALSE)</f>
        <v>40</v>
      </c>
      <c r="L720" s="46">
        <f>VLOOKUP(G720,'Species Data'!A$2:E$152,5,FALSE)</f>
        <v>60</v>
      </c>
      <c r="M720" s="49">
        <f t="shared" si="0"/>
        <v>30000</v>
      </c>
      <c r="N720" s="51">
        <f t="shared" si="1"/>
        <v>0</v>
      </c>
      <c r="O720" s="51">
        <f t="shared" si="2"/>
        <v>0</v>
      </c>
      <c r="P720" s="40">
        <f t="shared" si="3"/>
        <v>621000000</v>
      </c>
      <c r="Q720" s="40" t="s">
        <v>156</v>
      </c>
      <c r="R720" s="56">
        <f>VLOOKUP(Q720,'Basic Moves'!B$2:H$43,3,FALSE)</f>
        <v>7</v>
      </c>
      <c r="S720" s="56">
        <f>IF(OR(VLOOKUP(Q720,'Basic Moves'!B$2:C$43,2,FALSE)=H720,VLOOKUP(Q720,'Basic Moves'!B$2:C$43,2,FALSE)=I720),1,0)</f>
        <v>1</v>
      </c>
      <c r="T720" s="56">
        <f>VLOOKUP(Q720,'Basic Moves'!B$2:H$43,5,FALSE)</f>
        <v>540</v>
      </c>
      <c r="U720" s="56">
        <f>VLOOKUP(Q720,'Basic Moves'!B$2:H$43,7,FALSE)</f>
        <v>7</v>
      </c>
      <c r="V720" s="53" t="s">
        <v>495</v>
      </c>
      <c r="W720" s="40" t="s">
        <v>56</v>
      </c>
      <c r="X720" s="56">
        <f>VLOOKUP(W720,'Charged Moves'!B$2:I$96,3,FALSE)</f>
        <v>55</v>
      </c>
      <c r="Y720" s="56">
        <f>IF(OR(VLOOKUP(W720,'Charged Moves'!B$2:C$96,2,FALSE)=H720,VLOOKUP(W720,'Charged Moves'!B$2:C$96,2,FALSE)=I720),1,0)</f>
        <v>0</v>
      </c>
      <c r="Z720" s="56">
        <f>VLOOKUP(W720,'Charged Moves'!B$2:I$96,8,FALSE)*100</f>
        <v>5</v>
      </c>
      <c r="AA720" s="56">
        <f>VLOOKUP(W720,'Charged Moves'!B$2:I$96,6,FALSE)</f>
        <v>2800</v>
      </c>
      <c r="AB720" s="56">
        <f>VLOOKUP(W720,'Charged Moves'!B$2:J$96,9,FALSE)</f>
        <v>50</v>
      </c>
      <c r="AC720" s="56" t="s">
        <v>1508</v>
      </c>
      <c r="AD720" s="56" t="s">
        <v>522</v>
      </c>
      <c r="AE720" s="56" t="s">
        <v>591</v>
      </c>
      <c r="AF720" t="s">
        <v>524</v>
      </c>
      <c r="AG720" t="s">
        <v>1920</v>
      </c>
    </row>
    <row r="721" spans="1:33" ht="14.25" customHeight="1" x14ac:dyDescent="0.15">
      <c r="A721" s="30">
        <v>216</v>
      </c>
      <c r="B721" s="30">
        <v>8</v>
      </c>
      <c r="C721" s="32">
        <v>0.61114058355437662</v>
      </c>
      <c r="D721" s="30">
        <v>7</v>
      </c>
      <c r="E721" s="34">
        <v>0.73965141612200436</v>
      </c>
      <c r="F721" s="41">
        <f>VLOOKUP(G721,'Species Data'!A$2:E$152,2,FALSE)</f>
        <v>39</v>
      </c>
      <c r="G721" s="41" t="s">
        <v>87</v>
      </c>
      <c r="H721" s="170" t="s">
        <v>257</v>
      </c>
      <c r="I721" s="705" t="s">
        <v>320</v>
      </c>
      <c r="J721" s="41">
        <f>VLOOKUP(G721,'Species Data'!A$2:E$152,3,FALSE)</f>
        <v>230</v>
      </c>
      <c r="K721" s="46">
        <f>VLOOKUP(G721,'Species Data'!A$2:E$152,4,FALSE)</f>
        <v>98</v>
      </c>
      <c r="L721" s="46">
        <f>VLOOKUP(G721,'Species Data'!A$2:E$152,5,FALSE)</f>
        <v>54</v>
      </c>
      <c r="M721" s="49">
        <f t="shared" si="0"/>
        <v>12420</v>
      </c>
      <c r="N721" s="51">
        <f t="shared" si="1"/>
        <v>0</v>
      </c>
      <c r="O721" s="51">
        <f t="shared" si="2"/>
        <v>0</v>
      </c>
      <c r="P721" s="40">
        <f t="shared" si="3"/>
        <v>619838730</v>
      </c>
      <c r="Q721" s="40" t="s">
        <v>273</v>
      </c>
      <c r="R721" s="56">
        <f>VLOOKUP(Q721,'Basic Moves'!B$2:H$43,3,FALSE)</f>
        <v>12</v>
      </c>
      <c r="S721" s="56">
        <f>IF(OR(VLOOKUP(Q721,'Basic Moves'!B$2:C$43,2,FALSE)=H721,VLOOKUP(Q721,'Basic Moves'!B$2:C$43,2,FALSE)=I721),1,0)</f>
        <v>0</v>
      </c>
      <c r="T721" s="56">
        <f>VLOOKUP(Q721,'Basic Moves'!B$2:H$43,5,FALSE)</f>
        <v>1040</v>
      </c>
      <c r="U721" s="56">
        <f>VLOOKUP(Q721,'Basic Moves'!B$2:H$43,7,FALSE)</f>
        <v>10</v>
      </c>
      <c r="V721" s="53" t="s">
        <v>800</v>
      </c>
      <c r="W721" s="40" t="s">
        <v>319</v>
      </c>
      <c r="X721" s="56">
        <f>VLOOKUP(W721,'Charged Moves'!B$2:I$96,3,FALSE)</f>
        <v>25</v>
      </c>
      <c r="Y721" s="56">
        <f>IF(OR(VLOOKUP(W721,'Charged Moves'!B$2:C$96,2,FALSE)=H721,VLOOKUP(W721,'Charged Moves'!B$2:C$96,2,FALSE)=I721),1,0)</f>
        <v>1</v>
      </c>
      <c r="Z721" s="56">
        <f>VLOOKUP(W721,'Charged Moves'!B$2:I$96,8,FALSE)*100</f>
        <v>5</v>
      </c>
      <c r="AA721" s="56">
        <f>VLOOKUP(W721,'Charged Moves'!B$2:I$96,6,FALSE)</f>
        <v>3900</v>
      </c>
      <c r="AB721" s="56">
        <f>VLOOKUP(W721,'Charged Moves'!B$2:J$96,9,FALSE)</f>
        <v>20</v>
      </c>
      <c r="AC721" s="56" t="s">
        <v>1722</v>
      </c>
      <c r="AD721" s="56" t="s">
        <v>1993</v>
      </c>
      <c r="AE721" s="56" t="s">
        <v>1994</v>
      </c>
      <c r="AF721" t="s">
        <v>1995</v>
      </c>
      <c r="AG721" t="s">
        <v>1996</v>
      </c>
    </row>
    <row r="722" spans="1:33" ht="14.25" customHeight="1" x14ac:dyDescent="0.15">
      <c r="A722" s="30">
        <v>681</v>
      </c>
      <c r="B722" s="144">
        <v>3</v>
      </c>
      <c r="C722" s="581">
        <v>0.79399141630901282</v>
      </c>
      <c r="D722" s="144">
        <v>8</v>
      </c>
      <c r="E722" s="583">
        <v>0.79668209876543206</v>
      </c>
      <c r="F722" s="585">
        <f>VLOOKUP(G722,'Species Data'!A$2:E$152,2,FALSE)</f>
        <v>113</v>
      </c>
      <c r="G722" s="585" t="s">
        <v>186</v>
      </c>
      <c r="H722" s="803" t="s">
        <v>257</v>
      </c>
      <c r="I722" s="804"/>
      <c r="J722" s="585">
        <f>VLOOKUP(G722,'Species Data'!A$2:E$152,3,FALSE)</f>
        <v>500</v>
      </c>
      <c r="K722" s="592">
        <f>VLOOKUP(G722,'Species Data'!A$2:E$152,4,FALSE)</f>
        <v>40</v>
      </c>
      <c r="L722" s="592">
        <f>VLOOKUP(G722,'Species Data'!A$2:E$152,5,FALSE)</f>
        <v>60</v>
      </c>
      <c r="M722" s="149">
        <f t="shared" si="0"/>
        <v>30000</v>
      </c>
      <c r="N722" s="594">
        <f t="shared" si="1"/>
        <v>0</v>
      </c>
      <c r="O722" s="594">
        <f t="shared" si="2"/>
        <v>0</v>
      </c>
      <c r="P722" s="122">
        <f t="shared" si="3"/>
        <v>619500000</v>
      </c>
      <c r="Q722" s="122" t="s">
        <v>156</v>
      </c>
      <c r="R722" s="602">
        <f>VLOOKUP(Q722,'Basic Moves'!B$2:H$43,3,FALSE)</f>
        <v>7</v>
      </c>
      <c r="S722" s="602">
        <f>IF(OR(VLOOKUP(Q722,'Basic Moves'!B$2:C$43,2,FALSE)=H722,VLOOKUP(Q722,'Basic Moves'!B$2:C$43,2,FALSE)=I722),1,0)</f>
        <v>1</v>
      </c>
      <c r="T722" s="602">
        <f>VLOOKUP(Q722,'Basic Moves'!B$2:H$43,5,FALSE)</f>
        <v>540</v>
      </c>
      <c r="U722" s="602">
        <f>VLOOKUP(Q722,'Basic Moves'!B$2:H$43,7,FALSE)</f>
        <v>7</v>
      </c>
      <c r="V722" s="152" t="s">
        <v>495</v>
      </c>
      <c r="W722" s="122" t="s">
        <v>288</v>
      </c>
      <c r="X722" s="602">
        <f>VLOOKUP(W722,'Charged Moves'!B$2:I$96,3,FALSE)</f>
        <v>40</v>
      </c>
      <c r="Y722" s="602">
        <f>IF(OR(VLOOKUP(W722,'Charged Moves'!B$2:C$96,2,FALSE)=H722,VLOOKUP(W722,'Charged Moves'!B$2:C$96,2,FALSE)=I722),1,0)</f>
        <v>0</v>
      </c>
      <c r="Z722" s="602">
        <f>VLOOKUP(W722,'Charged Moves'!B$2:I$96,8,FALSE)*100</f>
        <v>5</v>
      </c>
      <c r="AA722" s="602">
        <f>VLOOKUP(W722,'Charged Moves'!B$2:I$96,6,FALSE)</f>
        <v>3800</v>
      </c>
      <c r="AB722" s="602">
        <f>VLOOKUP(W722,'Charged Moves'!B$2:J$96,9,FALSE)</f>
        <v>25</v>
      </c>
      <c r="AC722" s="602" t="s">
        <v>862</v>
      </c>
      <c r="AD722" s="602" t="s">
        <v>1845</v>
      </c>
      <c r="AE722" s="602" t="s">
        <v>1997</v>
      </c>
      <c r="AF722" s="112" t="s">
        <v>1847</v>
      </c>
      <c r="AG722" s="112" t="s">
        <v>1051</v>
      </c>
    </row>
    <row r="723" spans="1:33" ht="14.25" customHeight="1" x14ac:dyDescent="0.15">
      <c r="A723" s="30">
        <v>589</v>
      </c>
      <c r="B723" s="30">
        <v>1</v>
      </c>
      <c r="C723" s="32">
        <v>1</v>
      </c>
      <c r="D723" s="30">
        <v>3</v>
      </c>
      <c r="E723" s="34">
        <v>0.89583333333333337</v>
      </c>
      <c r="F723" s="41">
        <f>VLOOKUP(G723,'Species Data'!A$2:E$152,2,FALSE)</f>
        <v>98</v>
      </c>
      <c r="G723" s="41" t="s">
        <v>168</v>
      </c>
      <c r="H723" s="91" t="s">
        <v>210</v>
      </c>
      <c r="I723" s="657"/>
      <c r="J723" s="41">
        <f>VLOOKUP(G723,'Species Data'!A$2:E$152,3,FALSE)</f>
        <v>60</v>
      </c>
      <c r="K723" s="46">
        <f>VLOOKUP(G723,'Species Data'!A$2:E$152,4,FALSE)</f>
        <v>116</v>
      </c>
      <c r="L723" s="46">
        <f>VLOOKUP(G723,'Species Data'!A$2:E$152,5,FALSE)</f>
        <v>110</v>
      </c>
      <c r="M723" s="49">
        <f t="shared" si="0"/>
        <v>6600</v>
      </c>
      <c r="N723" s="51">
        <f t="shared" si="1"/>
        <v>0</v>
      </c>
      <c r="O723" s="51">
        <f t="shared" si="2"/>
        <v>0</v>
      </c>
      <c r="P723" s="40">
        <f t="shared" si="3"/>
        <v>617265000</v>
      </c>
      <c r="Q723" s="40" t="s">
        <v>272</v>
      </c>
      <c r="R723" s="56">
        <f>VLOOKUP(Q723,'Basic Moves'!B$2:H$43,3,FALSE)</f>
        <v>25</v>
      </c>
      <c r="S723" s="56">
        <f>IF(OR(VLOOKUP(Q723,'Basic Moves'!B$2:C$43,2,FALSE)=H723,VLOOKUP(Q723,'Basic Moves'!B$2:C$43,2,FALSE)=I723),1,0)</f>
        <v>1</v>
      </c>
      <c r="T723" s="56">
        <f>VLOOKUP(Q723,'Basic Moves'!B$2:H$43,5,FALSE)</f>
        <v>2300</v>
      </c>
      <c r="U723" s="56">
        <f>VLOOKUP(Q723,'Basic Moves'!B$2:H$43,7,FALSE)</f>
        <v>25</v>
      </c>
      <c r="V723" s="53" t="s">
        <v>393</v>
      </c>
      <c r="W723" s="40" t="s">
        <v>283</v>
      </c>
      <c r="X723" s="56">
        <f>VLOOKUP(W723,'Charged Moves'!B$2:I$96,3,FALSE)</f>
        <v>25</v>
      </c>
      <c r="Y723" s="56">
        <f>IF(OR(VLOOKUP(W723,'Charged Moves'!B$2:C$96,2,FALSE)=H723,VLOOKUP(W723,'Charged Moves'!B$2:C$96,2,FALSE)=I723),1,0)</f>
        <v>0</v>
      </c>
      <c r="Z723" s="56">
        <f>VLOOKUP(W723,'Charged Moves'!B$2:I$96,8,FALSE)*100</f>
        <v>5</v>
      </c>
      <c r="AA723" s="56">
        <f>VLOOKUP(W723,'Charged Moves'!B$2:I$96,6,FALSE)</f>
        <v>2100</v>
      </c>
      <c r="AB723" s="56">
        <f>VLOOKUP(W723,'Charged Moves'!B$2:J$96,9,FALSE)</f>
        <v>20</v>
      </c>
      <c r="AC723" s="56" t="s">
        <v>1032</v>
      </c>
      <c r="AD723" s="56" t="s">
        <v>1998</v>
      </c>
      <c r="AE723" s="56" t="s">
        <v>1999</v>
      </c>
      <c r="AF723" t="s">
        <v>2000</v>
      </c>
      <c r="AG723" t="s">
        <v>2001</v>
      </c>
    </row>
    <row r="724" spans="1:33" ht="14.25" customHeight="1" x14ac:dyDescent="0.15">
      <c r="A724" s="30">
        <v>141</v>
      </c>
      <c r="B724" s="30">
        <v>4</v>
      </c>
      <c r="C724" s="32">
        <v>0.96618181818181814</v>
      </c>
      <c r="D724" s="30">
        <v>2</v>
      </c>
      <c r="E724" s="34">
        <v>0.94782608695652171</v>
      </c>
      <c r="F724" s="41">
        <f>VLOOKUP(G724,'Species Data'!A$2:E$152,2,FALSE)</f>
        <v>27</v>
      </c>
      <c r="G724" s="41" t="s">
        <v>72</v>
      </c>
      <c r="H724" s="610" t="s">
        <v>255</v>
      </c>
      <c r="I724" s="791"/>
      <c r="J724" s="41">
        <f>VLOOKUP(G724,'Species Data'!A$2:E$152,3,FALSE)</f>
        <v>100</v>
      </c>
      <c r="K724" s="46">
        <f>VLOOKUP(G724,'Species Data'!A$2:E$152,4,FALSE)</f>
        <v>90</v>
      </c>
      <c r="L724" s="46">
        <f>VLOOKUP(G724,'Species Data'!A$2:E$152,5,FALSE)</f>
        <v>114</v>
      </c>
      <c r="M724" s="49">
        <f t="shared" si="0"/>
        <v>11400</v>
      </c>
      <c r="N724" s="51">
        <f t="shared" si="1"/>
        <v>0</v>
      </c>
      <c r="O724" s="51">
        <f t="shared" si="2"/>
        <v>0</v>
      </c>
      <c r="P724" s="40">
        <f t="shared" si="3"/>
        <v>615087000</v>
      </c>
      <c r="Q724" s="40" t="s">
        <v>258</v>
      </c>
      <c r="R724" s="56">
        <f>VLOOKUP(Q724,'Basic Moves'!B$2:H$43,3,FALSE)</f>
        <v>6</v>
      </c>
      <c r="S724" s="56">
        <f>IF(OR(VLOOKUP(Q724,'Basic Moves'!B$2:C$43,2,FALSE)=H724,VLOOKUP(Q724,'Basic Moves'!B$2:C$43,2,FALSE)=I724),1,0)</f>
        <v>0</v>
      </c>
      <c r="T724" s="56">
        <f>VLOOKUP(Q724,'Basic Moves'!B$2:H$43,5,FALSE)</f>
        <v>500</v>
      </c>
      <c r="U724" s="56">
        <f>VLOOKUP(Q724,'Basic Moves'!B$2:H$43,7,FALSE)</f>
        <v>7</v>
      </c>
      <c r="V724" s="53" t="s">
        <v>784</v>
      </c>
      <c r="W724" s="40" t="s">
        <v>286</v>
      </c>
      <c r="X724" s="56">
        <f>VLOOKUP(W724,'Charged Moves'!B$2:I$96,3,FALSE)</f>
        <v>70</v>
      </c>
      <c r="Y724" s="56">
        <f>IF(OR(VLOOKUP(W724,'Charged Moves'!B$2:C$96,2,FALSE)=H724,VLOOKUP(W724,'Charged Moves'!B$2:C$96,2,FALSE)=I724),1,0)</f>
        <v>1</v>
      </c>
      <c r="Z724" s="56">
        <f>VLOOKUP(W724,'Charged Moves'!B$2:I$96,8,FALSE)*100</f>
        <v>5</v>
      </c>
      <c r="AA724" s="56">
        <f>VLOOKUP(W724,'Charged Moves'!B$2:I$96,6,FALSE)</f>
        <v>5800</v>
      </c>
      <c r="AB724" s="56">
        <f>VLOOKUP(W724,'Charged Moves'!B$2:J$96,9,FALSE)</f>
        <v>33</v>
      </c>
      <c r="AC724" s="56" t="s">
        <v>2002</v>
      </c>
      <c r="AD724" s="56" t="s">
        <v>1718</v>
      </c>
      <c r="AE724" s="56" t="s">
        <v>2003</v>
      </c>
      <c r="AF724" t="s">
        <v>1720</v>
      </c>
      <c r="AG724" t="s">
        <v>2004</v>
      </c>
    </row>
    <row r="725" spans="1:33" ht="14.25" customHeight="1" x14ac:dyDescent="0.15">
      <c r="A725" s="30">
        <v>604</v>
      </c>
      <c r="B725" s="30">
        <v>4</v>
      </c>
      <c r="C725" s="32">
        <v>0.77546296296296291</v>
      </c>
      <c r="D725" s="30">
        <v>2</v>
      </c>
      <c r="E725" s="34">
        <v>0.90789966304754777</v>
      </c>
      <c r="F725" s="41">
        <f>VLOOKUP(G725,'Species Data'!A$2:E$152,2,FALSE)</f>
        <v>100</v>
      </c>
      <c r="G725" s="41" t="s">
        <v>171</v>
      </c>
      <c r="H725" s="558" t="s">
        <v>245</v>
      </c>
      <c r="I725" s="799"/>
      <c r="J725" s="41">
        <f>VLOOKUP(G725,'Species Data'!A$2:E$152,3,FALSE)</f>
        <v>80</v>
      </c>
      <c r="K725" s="46">
        <f>VLOOKUP(G725,'Species Data'!A$2:E$152,4,FALSE)</f>
        <v>102</v>
      </c>
      <c r="L725" s="46">
        <f>VLOOKUP(G725,'Species Data'!A$2:E$152,5,FALSE)</f>
        <v>124</v>
      </c>
      <c r="M725" s="49">
        <f t="shared" si="0"/>
        <v>9920</v>
      </c>
      <c r="N725" s="51">
        <f t="shared" si="1"/>
        <v>0</v>
      </c>
      <c r="O725" s="51">
        <f t="shared" si="2"/>
        <v>0</v>
      </c>
      <c r="P725" s="40">
        <f t="shared" si="3"/>
        <v>613428000</v>
      </c>
      <c r="Q725" s="40" t="s">
        <v>259</v>
      </c>
      <c r="R725" s="56">
        <f>VLOOKUP(Q725,'Basic Moves'!B$2:H$43,3,FALSE)</f>
        <v>12</v>
      </c>
      <c r="S725" s="56">
        <f>IF(OR(VLOOKUP(Q725,'Basic Moves'!B$2:C$43,2,FALSE)=H725,VLOOKUP(Q725,'Basic Moves'!B$2:C$43,2,FALSE)=I725),1,0)</f>
        <v>0</v>
      </c>
      <c r="T725" s="56">
        <f>VLOOKUP(Q725,'Basic Moves'!B$2:H$43,5,FALSE)</f>
        <v>1100</v>
      </c>
      <c r="U725" s="56">
        <f>VLOOKUP(Q725,'Basic Moves'!B$2:H$43,7,FALSE)</f>
        <v>10</v>
      </c>
      <c r="V725" s="53" t="s">
        <v>855</v>
      </c>
      <c r="W725" s="40" t="s">
        <v>292</v>
      </c>
      <c r="X725" s="56">
        <f>VLOOKUP(W725,'Charged Moves'!B$2:I$96,3,FALSE)</f>
        <v>35</v>
      </c>
      <c r="Y725" s="56">
        <f>IF(OR(VLOOKUP(W725,'Charged Moves'!B$2:C$96,2,FALSE)=H725,VLOOKUP(W725,'Charged Moves'!B$2:C$96,2,FALSE)=I725),1,0)</f>
        <v>1</v>
      </c>
      <c r="Z725" s="56">
        <f>VLOOKUP(W725,'Charged Moves'!B$2:I$96,8,FALSE)*100</f>
        <v>5</v>
      </c>
      <c r="AA725" s="56">
        <f>VLOOKUP(W725,'Charged Moves'!B$2:I$96,6,FALSE)</f>
        <v>2500</v>
      </c>
      <c r="AB725" s="56">
        <f>VLOOKUP(W725,'Charged Moves'!B$2:J$96,9,FALSE)</f>
        <v>33</v>
      </c>
      <c r="AC725" s="56" t="s">
        <v>1349</v>
      </c>
      <c r="AD725" s="56" t="s">
        <v>1318</v>
      </c>
      <c r="AE725" s="56" t="s">
        <v>1350</v>
      </c>
      <c r="AF725" t="s">
        <v>1319</v>
      </c>
      <c r="AG725" t="s">
        <v>901</v>
      </c>
    </row>
    <row r="726" spans="1:33" ht="14.25" customHeight="1" x14ac:dyDescent="0.15">
      <c r="A726" s="30">
        <v>576</v>
      </c>
      <c r="B726" s="30">
        <v>6</v>
      </c>
      <c r="C726" s="32">
        <v>0.73967213114754093</v>
      </c>
      <c r="D726" s="30">
        <v>6</v>
      </c>
      <c r="E726" s="34">
        <v>0.61592920353982306</v>
      </c>
      <c r="F726" s="41">
        <f>VLOOKUP(G726,'Species Data'!A$2:E$152,2,FALSE)</f>
        <v>95</v>
      </c>
      <c r="G726" s="41" t="s">
        <v>165</v>
      </c>
      <c r="H726" s="662" t="s">
        <v>264</v>
      </c>
      <c r="I726" s="610" t="s">
        <v>255</v>
      </c>
      <c r="J726" s="41">
        <f>VLOOKUP(G726,'Species Data'!A$2:E$152,3,FALSE)</f>
        <v>70</v>
      </c>
      <c r="K726" s="46">
        <f>VLOOKUP(G726,'Species Data'!A$2:E$152,4,FALSE)</f>
        <v>90</v>
      </c>
      <c r="L726" s="46">
        <f>VLOOKUP(G726,'Species Data'!A$2:E$152,5,FALSE)</f>
        <v>186</v>
      </c>
      <c r="M726" s="49">
        <f t="shared" si="0"/>
        <v>13020</v>
      </c>
      <c r="N726" s="51">
        <f t="shared" si="1"/>
        <v>0</v>
      </c>
      <c r="O726" s="51">
        <f t="shared" si="2"/>
        <v>0</v>
      </c>
      <c r="P726" s="40">
        <f t="shared" si="3"/>
        <v>611679600</v>
      </c>
      <c r="Q726" s="40" t="s">
        <v>259</v>
      </c>
      <c r="R726" s="56">
        <f>VLOOKUP(Q726,'Basic Moves'!B$2:H$43,3,FALSE)</f>
        <v>12</v>
      </c>
      <c r="S726" s="56">
        <f>IF(OR(VLOOKUP(Q726,'Basic Moves'!B$2:C$43,2,FALSE)=H726,VLOOKUP(Q726,'Basic Moves'!B$2:C$43,2,FALSE)=I726),1,0)</f>
        <v>0</v>
      </c>
      <c r="T726" s="56">
        <f>VLOOKUP(Q726,'Basic Moves'!B$2:H$43,5,FALSE)</f>
        <v>1100</v>
      </c>
      <c r="U726" s="56">
        <f>VLOOKUP(Q726,'Basic Moves'!B$2:H$43,7,FALSE)</f>
        <v>10</v>
      </c>
      <c r="V726" s="53" t="s">
        <v>855</v>
      </c>
      <c r="W726" s="40" t="s">
        <v>315</v>
      </c>
      <c r="X726" s="56">
        <f>VLOOKUP(W726,'Charged Moves'!B$2:I$96,3,FALSE)</f>
        <v>30</v>
      </c>
      <c r="Y726" s="56">
        <f>IF(OR(VLOOKUP(W726,'Charged Moves'!B$2:C$96,2,FALSE)=H726,VLOOKUP(W726,'Charged Moves'!B$2:C$96,2,FALSE)=I726),1,0)</f>
        <v>0</v>
      </c>
      <c r="Z726" s="56">
        <f>VLOOKUP(W726,'Charged Moves'!B$2:I$96,8,FALSE)*100</f>
        <v>5</v>
      </c>
      <c r="AA726" s="56">
        <f>VLOOKUP(W726,'Charged Moves'!B$2:I$96,6,FALSE)</f>
        <v>2000</v>
      </c>
      <c r="AB726" s="56">
        <f>VLOOKUP(W726,'Charged Moves'!B$2:J$96,9,FALSE)</f>
        <v>33</v>
      </c>
      <c r="AC726" s="56" t="s">
        <v>2005</v>
      </c>
      <c r="AD726" s="56" t="s">
        <v>1116</v>
      </c>
      <c r="AE726" s="56" t="s">
        <v>1270</v>
      </c>
      <c r="AF726" t="s">
        <v>1118</v>
      </c>
      <c r="AG726" t="s">
        <v>1297</v>
      </c>
    </row>
    <row r="727" spans="1:33" ht="14.25" customHeight="1" x14ac:dyDescent="0.15">
      <c r="A727" s="30">
        <v>606</v>
      </c>
      <c r="B727" s="30">
        <v>6</v>
      </c>
      <c r="C727" s="32">
        <v>0.71666666666666667</v>
      </c>
      <c r="D727" s="30">
        <v>3</v>
      </c>
      <c r="E727" s="34">
        <v>0.90303257207038568</v>
      </c>
      <c r="F727" s="41">
        <f>VLOOKUP(G727,'Species Data'!A$2:E$152,2,FALSE)</f>
        <v>100</v>
      </c>
      <c r="G727" s="41" t="s">
        <v>171</v>
      </c>
      <c r="H727" s="558" t="s">
        <v>245</v>
      </c>
      <c r="I727" s="799"/>
      <c r="J727" s="41">
        <f>VLOOKUP(G727,'Species Data'!A$2:E$152,3,FALSE)</f>
        <v>80</v>
      </c>
      <c r="K727" s="46">
        <f>VLOOKUP(G727,'Species Data'!A$2:E$152,4,FALSE)</f>
        <v>102</v>
      </c>
      <c r="L727" s="46">
        <f>VLOOKUP(G727,'Species Data'!A$2:E$152,5,FALSE)</f>
        <v>124</v>
      </c>
      <c r="M727" s="49">
        <f t="shared" si="0"/>
        <v>9920</v>
      </c>
      <c r="N727" s="51">
        <f t="shared" si="1"/>
        <v>0</v>
      </c>
      <c r="O727" s="51">
        <f t="shared" si="2"/>
        <v>0</v>
      </c>
      <c r="P727" s="40">
        <f t="shared" si="3"/>
        <v>610139520</v>
      </c>
      <c r="Q727" s="40" t="s">
        <v>259</v>
      </c>
      <c r="R727" s="56">
        <f>VLOOKUP(Q727,'Basic Moves'!B$2:H$43,3,FALSE)</f>
        <v>12</v>
      </c>
      <c r="S727" s="56">
        <f>IF(OR(VLOOKUP(Q727,'Basic Moves'!B$2:C$43,2,FALSE)=H727,VLOOKUP(Q727,'Basic Moves'!B$2:C$43,2,FALSE)=I727),1,0)</f>
        <v>0</v>
      </c>
      <c r="T727" s="56">
        <f>VLOOKUP(Q727,'Basic Moves'!B$2:H$43,5,FALSE)</f>
        <v>1100</v>
      </c>
      <c r="U727" s="56">
        <f>VLOOKUP(Q727,'Basic Moves'!B$2:H$43,7,FALSE)</f>
        <v>10</v>
      </c>
      <c r="V727" s="53" t="s">
        <v>855</v>
      </c>
      <c r="W727" s="40" t="s">
        <v>329</v>
      </c>
      <c r="X727" s="56">
        <f>VLOOKUP(W727,'Charged Moves'!B$2:I$96,3,FALSE)</f>
        <v>45</v>
      </c>
      <c r="Y727" s="56">
        <f>IF(OR(VLOOKUP(W727,'Charged Moves'!B$2:C$96,2,FALSE)=H727,VLOOKUP(W727,'Charged Moves'!B$2:C$96,2,FALSE)=I727),1,0)</f>
        <v>0</v>
      </c>
      <c r="Z727" s="56">
        <f>VLOOKUP(W727,'Charged Moves'!B$2:I$96,8,FALSE)*100</f>
        <v>5</v>
      </c>
      <c r="AA727" s="56">
        <f>VLOOKUP(W727,'Charged Moves'!B$2:I$96,6,FALSE)</f>
        <v>3100</v>
      </c>
      <c r="AB727" s="56">
        <f>VLOOKUP(W727,'Charged Moves'!B$2:J$96,9,FALSE)</f>
        <v>33</v>
      </c>
      <c r="AC727" s="56" t="s">
        <v>923</v>
      </c>
      <c r="AD727" s="56" t="s">
        <v>1215</v>
      </c>
      <c r="AE727" s="56" t="s">
        <v>925</v>
      </c>
      <c r="AF727" t="s">
        <v>1216</v>
      </c>
      <c r="AG727" t="s">
        <v>927</v>
      </c>
    </row>
    <row r="728" spans="1:33" ht="14.25" customHeight="1" x14ac:dyDescent="0.15">
      <c r="A728" s="30">
        <v>19</v>
      </c>
      <c r="B728" s="30">
        <v>6</v>
      </c>
      <c r="C728" s="32">
        <v>0.74850299401197606</v>
      </c>
      <c r="D728" s="30">
        <v>3</v>
      </c>
      <c r="E728" s="34">
        <v>0.82568807339449546</v>
      </c>
      <c r="F728" s="41">
        <f>VLOOKUP(G728,'Species Data'!A$2:E$152,2,FALSE)</f>
        <v>4</v>
      </c>
      <c r="G728" s="41" t="s">
        <v>36</v>
      </c>
      <c r="H728" s="263" t="s">
        <v>249</v>
      </c>
      <c r="I728" s="452"/>
      <c r="J728" s="41">
        <f>VLOOKUP(G728,'Species Data'!A$2:E$152,3,FALSE)</f>
        <v>78</v>
      </c>
      <c r="K728" s="46">
        <f>VLOOKUP(G728,'Species Data'!A$2:E$152,4,FALSE)</f>
        <v>128</v>
      </c>
      <c r="L728" s="46">
        <f>VLOOKUP(G728,'Species Data'!A$2:E$152,5,FALSE)</f>
        <v>108</v>
      </c>
      <c r="M728" s="49">
        <f t="shared" si="0"/>
        <v>8424</v>
      </c>
      <c r="N728" s="51">
        <f t="shared" si="1"/>
        <v>0</v>
      </c>
      <c r="O728" s="51">
        <f t="shared" si="2"/>
        <v>0</v>
      </c>
      <c r="P728" s="40">
        <f t="shared" si="3"/>
        <v>606528000</v>
      </c>
      <c r="Q728" s="40" t="s">
        <v>108</v>
      </c>
      <c r="R728" s="56">
        <f>VLOOKUP(Q728,'Basic Moves'!B$2:H$43,3,FALSE)</f>
        <v>10</v>
      </c>
      <c r="S728" s="56">
        <f>IF(OR(VLOOKUP(Q728,'Basic Moves'!B$2:C$43,2,FALSE)=H728,VLOOKUP(Q728,'Basic Moves'!B$2:C$43,2,FALSE)=I728),1,0)</f>
        <v>1</v>
      </c>
      <c r="T728" s="56">
        <f>VLOOKUP(Q728,'Basic Moves'!B$2:H$43,5,FALSE)</f>
        <v>1050</v>
      </c>
      <c r="U728" s="56">
        <f>VLOOKUP(Q728,'Basic Moves'!B$2:H$43,7,FALSE)</f>
        <v>10</v>
      </c>
      <c r="V728" s="53" t="s">
        <v>445</v>
      </c>
      <c r="W728" s="40" t="s">
        <v>331</v>
      </c>
      <c r="X728" s="56">
        <f>VLOOKUP(W728,'Charged Moves'!B$2:I$96,3,FALSE)</f>
        <v>25</v>
      </c>
      <c r="Y728" s="56">
        <f>IF(OR(VLOOKUP(W728,'Charged Moves'!B$2:C$96,2,FALSE)=H728,VLOOKUP(W728,'Charged Moves'!B$2:C$96,2,FALSE)=I728),1,0)</f>
        <v>1</v>
      </c>
      <c r="Z728" s="56">
        <f>VLOOKUP(W728,'Charged Moves'!B$2:I$96,8,FALSE)*100</f>
        <v>5</v>
      </c>
      <c r="AA728" s="56">
        <f>VLOOKUP(W728,'Charged Moves'!B$2:I$96,6,FALSE)</f>
        <v>3100</v>
      </c>
      <c r="AB728" s="56">
        <f>VLOOKUP(W728,'Charged Moves'!B$2:J$96,9,FALSE)</f>
        <v>20</v>
      </c>
      <c r="AC728" s="56" t="s">
        <v>1485</v>
      </c>
      <c r="AD728" s="56" t="s">
        <v>1342</v>
      </c>
      <c r="AE728" s="56" t="s">
        <v>1678</v>
      </c>
      <c r="AF728" t="s">
        <v>695</v>
      </c>
      <c r="AG728" t="s">
        <v>548</v>
      </c>
    </row>
    <row r="729" spans="1:33" ht="14.25" customHeight="1" x14ac:dyDescent="0.15">
      <c r="A729" s="30">
        <v>836</v>
      </c>
      <c r="B729" s="30">
        <v>1</v>
      </c>
      <c r="C729" s="32">
        <v>1</v>
      </c>
      <c r="D729" s="30">
        <v>1</v>
      </c>
      <c r="E729" s="34">
        <v>1</v>
      </c>
      <c r="F729" s="41">
        <f>VLOOKUP(G729,'Species Data'!A$2:E$152,2,FALSE)</f>
        <v>140</v>
      </c>
      <c r="G729" s="41" t="s">
        <v>215</v>
      </c>
      <c r="H729" s="662" t="s">
        <v>264</v>
      </c>
      <c r="I729" s="91" t="s">
        <v>210</v>
      </c>
      <c r="J729" s="41">
        <f>VLOOKUP(G729,'Species Data'!A$2:E$152,3,FALSE)</f>
        <v>60</v>
      </c>
      <c r="K729" s="46">
        <f>VLOOKUP(G729,'Species Data'!A$2:E$152,4,FALSE)</f>
        <v>148</v>
      </c>
      <c r="L729" s="46">
        <f>VLOOKUP(G729,'Species Data'!A$2:E$152,5,FALSE)</f>
        <v>142</v>
      </c>
      <c r="M729" s="49">
        <f t="shared" si="0"/>
        <v>8520</v>
      </c>
      <c r="N729" s="51">
        <f t="shared" si="1"/>
        <v>0</v>
      </c>
      <c r="O729" s="51">
        <f t="shared" si="2"/>
        <v>0</v>
      </c>
      <c r="P729" s="40">
        <f t="shared" si="3"/>
        <v>605891280</v>
      </c>
      <c r="Q729" s="40" t="s">
        <v>258</v>
      </c>
      <c r="R729" s="56">
        <f>VLOOKUP(Q729,'Basic Moves'!B$2:H$43,3,FALSE)</f>
        <v>6</v>
      </c>
      <c r="S729" s="56">
        <f>IF(OR(VLOOKUP(Q729,'Basic Moves'!B$2:C$43,2,FALSE)=H729,VLOOKUP(Q729,'Basic Moves'!B$2:C$43,2,FALSE)=I729),1,0)</f>
        <v>0</v>
      </c>
      <c r="T729" s="56">
        <f>VLOOKUP(Q729,'Basic Moves'!B$2:H$43,5,FALSE)</f>
        <v>500</v>
      </c>
      <c r="U729" s="56">
        <f>VLOOKUP(Q729,'Basic Moves'!B$2:H$43,7,FALSE)</f>
        <v>7</v>
      </c>
      <c r="V729" s="53" t="s">
        <v>784</v>
      </c>
      <c r="W729" s="40" t="s">
        <v>304</v>
      </c>
      <c r="X729" s="56">
        <f>VLOOKUP(W729,'Charged Moves'!B$2:I$96,3,FALSE)</f>
        <v>25</v>
      </c>
      <c r="Y729" s="56">
        <f>IF(OR(VLOOKUP(W729,'Charged Moves'!B$2:C$96,2,FALSE)=H729,VLOOKUP(W729,'Charged Moves'!B$2:C$96,2,FALSE)=I729),1,0)</f>
        <v>1</v>
      </c>
      <c r="Z729" s="56">
        <f>VLOOKUP(W729,'Charged Moves'!B$2:I$96,8,FALSE)*100</f>
        <v>5</v>
      </c>
      <c r="AA729" s="56">
        <f>VLOOKUP(W729,'Charged Moves'!B$2:I$96,6,FALSE)</f>
        <v>2350</v>
      </c>
      <c r="AB729" s="56">
        <f>VLOOKUP(W729,'Charged Moves'!B$2:J$96,9,FALSE)</f>
        <v>20</v>
      </c>
      <c r="AC729" s="56" t="s">
        <v>1381</v>
      </c>
      <c r="AD729" s="56" t="s">
        <v>1559</v>
      </c>
      <c r="AE729" s="56" t="s">
        <v>1653</v>
      </c>
      <c r="AF729" t="s">
        <v>1561</v>
      </c>
      <c r="AG729" t="s">
        <v>1654</v>
      </c>
    </row>
    <row r="730" spans="1:33" ht="14.25" customHeight="1" x14ac:dyDescent="0.15">
      <c r="A730" s="30">
        <v>712</v>
      </c>
      <c r="B730" s="30">
        <v>3</v>
      </c>
      <c r="C730" s="32">
        <v>0.78234477974332295</v>
      </c>
      <c r="D730" s="30">
        <v>3</v>
      </c>
      <c r="E730" s="34">
        <v>0.8320175438596491</v>
      </c>
      <c r="F730" s="41">
        <f>VLOOKUP(G730,'Species Data'!A$2:E$152,2,FALSE)</f>
        <v>118</v>
      </c>
      <c r="G730" s="41" t="s">
        <v>191</v>
      </c>
      <c r="H730" s="91" t="s">
        <v>210</v>
      </c>
      <c r="I730" s="657"/>
      <c r="J730" s="41">
        <f>VLOOKUP(G730,'Species Data'!A$2:E$152,3,FALSE)</f>
        <v>90</v>
      </c>
      <c r="K730" s="46">
        <f>VLOOKUP(G730,'Species Data'!A$2:E$152,4,FALSE)</f>
        <v>112</v>
      </c>
      <c r="L730" s="46">
        <f>VLOOKUP(G730,'Species Data'!A$2:E$152,5,FALSE)</f>
        <v>126</v>
      </c>
      <c r="M730" s="49">
        <f t="shared" si="0"/>
        <v>11340</v>
      </c>
      <c r="N730" s="51">
        <f t="shared" si="1"/>
        <v>0</v>
      </c>
      <c r="O730" s="51">
        <f t="shared" si="2"/>
        <v>0</v>
      </c>
      <c r="P730" s="40">
        <f t="shared" si="3"/>
        <v>602335440</v>
      </c>
      <c r="Q730" s="40" t="s">
        <v>254</v>
      </c>
      <c r="R730" s="56">
        <f>VLOOKUP(Q730,'Basic Moves'!B$2:H$43,3,FALSE)</f>
        <v>6</v>
      </c>
      <c r="S730" s="56">
        <f>IF(OR(VLOOKUP(Q730,'Basic Moves'!B$2:C$43,2,FALSE)=H730,VLOOKUP(Q730,'Basic Moves'!B$2:C$43,2,FALSE)=I730),1,0)</f>
        <v>0</v>
      </c>
      <c r="T730" s="56">
        <f>VLOOKUP(Q730,'Basic Moves'!B$2:H$43,5,FALSE)</f>
        <v>550</v>
      </c>
      <c r="U730" s="56">
        <f>VLOOKUP(Q730,'Basic Moves'!B$2:H$43,7,FALSE)</f>
        <v>7</v>
      </c>
      <c r="V730" s="53" t="s">
        <v>955</v>
      </c>
      <c r="W730" s="40" t="s">
        <v>334</v>
      </c>
      <c r="X730" s="56">
        <f>VLOOKUP(W730,'Charged Moves'!B$2:I$96,3,FALSE)</f>
        <v>35</v>
      </c>
      <c r="Y730" s="56">
        <f>IF(OR(VLOOKUP(W730,'Charged Moves'!B$2:C$96,2,FALSE)=H730,VLOOKUP(W730,'Charged Moves'!B$2:C$96,2,FALSE)=I730),1,0)</f>
        <v>1</v>
      </c>
      <c r="Z730" s="56">
        <f>VLOOKUP(W730,'Charged Moves'!B$2:I$96,8,FALSE)*100</f>
        <v>5</v>
      </c>
      <c r="AA730" s="56">
        <f>VLOOKUP(W730,'Charged Moves'!B$2:I$96,6,FALSE)</f>
        <v>3300</v>
      </c>
      <c r="AB730" s="56">
        <f>VLOOKUP(W730,'Charged Moves'!B$2:J$96,9,FALSE)</f>
        <v>25</v>
      </c>
      <c r="AC730" s="56" t="s">
        <v>1135</v>
      </c>
      <c r="AD730" s="56" t="s">
        <v>1273</v>
      </c>
      <c r="AE730" s="56" t="s">
        <v>1274</v>
      </c>
      <c r="AF730" t="s">
        <v>1275</v>
      </c>
      <c r="AG730" t="s">
        <v>1180</v>
      </c>
    </row>
    <row r="731" spans="1:33" ht="14.25" customHeight="1" x14ac:dyDescent="0.15">
      <c r="A731" s="30">
        <v>313</v>
      </c>
      <c r="B731" s="30">
        <v>1</v>
      </c>
      <c r="C731" s="32">
        <v>1</v>
      </c>
      <c r="D731" s="30">
        <v>6</v>
      </c>
      <c r="E731" s="34">
        <v>0.65613608748481167</v>
      </c>
      <c r="F731" s="41">
        <f>VLOOKUP(G731,'Species Data'!A$2:E$152,2,FALSE)</f>
        <v>54</v>
      </c>
      <c r="G731" s="41" t="s">
        <v>109</v>
      </c>
      <c r="H731" s="91" t="s">
        <v>210</v>
      </c>
      <c r="I731" s="657"/>
      <c r="J731" s="41">
        <f>VLOOKUP(G731,'Species Data'!A$2:E$152,3,FALSE)</f>
        <v>100</v>
      </c>
      <c r="K731" s="46">
        <f>VLOOKUP(G731,'Species Data'!A$2:E$152,4,FALSE)</f>
        <v>132</v>
      </c>
      <c r="L731" s="46">
        <f>VLOOKUP(G731,'Species Data'!A$2:E$152,5,FALSE)</f>
        <v>112</v>
      </c>
      <c r="M731" s="49">
        <f t="shared" si="0"/>
        <v>11200</v>
      </c>
      <c r="N731" s="51">
        <f t="shared" si="1"/>
        <v>0</v>
      </c>
      <c r="O731" s="51">
        <f t="shared" si="2"/>
        <v>0</v>
      </c>
      <c r="P731" s="40">
        <f t="shared" si="3"/>
        <v>598752000</v>
      </c>
      <c r="Q731" s="40" t="s">
        <v>142</v>
      </c>
      <c r="R731" s="56">
        <f>VLOOKUP(Q731,'Basic Moves'!B$2:H$43,3,FALSE)</f>
        <v>6</v>
      </c>
      <c r="S731" s="56">
        <f>IF(OR(VLOOKUP(Q731,'Basic Moves'!B$2:C$43,2,FALSE)=H731,VLOOKUP(Q731,'Basic Moves'!B$2:C$43,2,FALSE)=I731),1,0)</f>
        <v>1</v>
      </c>
      <c r="T731" s="56">
        <f>VLOOKUP(Q731,'Basic Moves'!B$2:H$43,5,FALSE)</f>
        <v>500</v>
      </c>
      <c r="U731" s="56">
        <f>VLOOKUP(Q731,'Basic Moves'!B$2:H$43,7,FALSE)</f>
        <v>7</v>
      </c>
      <c r="V731" s="53" t="s">
        <v>367</v>
      </c>
      <c r="W731" s="40" t="s">
        <v>287</v>
      </c>
      <c r="X731" s="56">
        <f>VLOOKUP(W731,'Charged Moves'!B$2:I$96,3,FALSE)</f>
        <v>60</v>
      </c>
      <c r="Y731" s="56">
        <f>IF(OR(VLOOKUP(W731,'Charged Moves'!B$2:C$96,2,FALSE)=H731,VLOOKUP(W731,'Charged Moves'!B$2:C$96,2,FALSE)=I731),1,0)</f>
        <v>0</v>
      </c>
      <c r="Z731" s="56">
        <f>VLOOKUP(W731,'Charged Moves'!B$2:I$96,8,FALSE)*100</f>
        <v>25</v>
      </c>
      <c r="AA731" s="56">
        <f>VLOOKUP(W731,'Charged Moves'!B$2:I$96,6,FALSE)</f>
        <v>2000</v>
      </c>
      <c r="AB731" s="56">
        <f>VLOOKUP(W731,'Charged Moves'!B$2:J$96,9,FALSE)</f>
        <v>100</v>
      </c>
      <c r="AC731" s="56" t="s">
        <v>1089</v>
      </c>
      <c r="AD731" s="56" t="s">
        <v>2006</v>
      </c>
      <c r="AE731" s="56" t="s">
        <v>396</v>
      </c>
      <c r="AF731" t="s">
        <v>1063</v>
      </c>
      <c r="AG731" t="s">
        <v>2007</v>
      </c>
    </row>
    <row r="732" spans="1:33" ht="14.25" customHeight="1" x14ac:dyDescent="0.15">
      <c r="A732" s="30">
        <v>121</v>
      </c>
      <c r="B732" s="30">
        <v>3</v>
      </c>
      <c r="C732" s="32">
        <v>0.90206185567010311</v>
      </c>
      <c r="D732" s="30">
        <v>1</v>
      </c>
      <c r="E732" s="34">
        <v>1</v>
      </c>
      <c r="F732" s="41">
        <f>VLOOKUP(G732,'Species Data'!A$2:E$152,2,FALSE)</f>
        <v>23</v>
      </c>
      <c r="G732" s="41" t="s">
        <v>68</v>
      </c>
      <c r="H732" s="362" t="s">
        <v>262</v>
      </c>
      <c r="I732" s="511"/>
      <c r="J732" s="41">
        <f>VLOOKUP(G732,'Species Data'!A$2:E$152,3,FALSE)</f>
        <v>70</v>
      </c>
      <c r="K732" s="46">
        <f>VLOOKUP(G732,'Species Data'!A$2:E$152,4,FALSE)</f>
        <v>112</v>
      </c>
      <c r="L732" s="46">
        <f>VLOOKUP(G732,'Species Data'!A$2:E$152,5,FALSE)</f>
        <v>112</v>
      </c>
      <c r="M732" s="49">
        <f t="shared" si="0"/>
        <v>7840</v>
      </c>
      <c r="N732" s="51">
        <f t="shared" si="1"/>
        <v>0</v>
      </c>
      <c r="O732" s="51">
        <f t="shared" si="2"/>
        <v>0</v>
      </c>
      <c r="P732" s="40">
        <f t="shared" si="3"/>
        <v>598192000</v>
      </c>
      <c r="Q732" s="40" t="s">
        <v>132</v>
      </c>
      <c r="R732" s="56">
        <f>VLOOKUP(Q732,'Basic Moves'!B$2:H$43,3,FALSE)</f>
        <v>10</v>
      </c>
      <c r="S732" s="56">
        <f>IF(OR(VLOOKUP(Q732,'Basic Moves'!B$2:C$43,2,FALSE)=H732,VLOOKUP(Q732,'Basic Moves'!B$2:C$43,2,FALSE)=I732),1,0)</f>
        <v>1</v>
      </c>
      <c r="T732" s="56">
        <f>VLOOKUP(Q732,'Basic Moves'!B$2:H$43,5,FALSE)</f>
        <v>1050</v>
      </c>
      <c r="U732" s="56">
        <f>VLOOKUP(Q732,'Basic Moves'!B$2:H$43,7,FALSE)</f>
        <v>10</v>
      </c>
      <c r="V732" s="53" t="s">
        <v>445</v>
      </c>
      <c r="W732" s="40" t="s">
        <v>208</v>
      </c>
      <c r="X732" s="56">
        <f>VLOOKUP(W732,'Charged Moves'!B$2:I$96,3,FALSE)</f>
        <v>55</v>
      </c>
      <c r="Y732" s="56">
        <f>IF(OR(VLOOKUP(W732,'Charged Moves'!B$2:C$96,2,FALSE)=H732,VLOOKUP(W732,'Charged Moves'!B$2:C$96,2,FALSE)=I732),1,0)</f>
        <v>1</v>
      </c>
      <c r="Z732" s="56">
        <f>VLOOKUP(W732,'Charged Moves'!B$2:I$96,8,FALSE)*100</f>
        <v>5</v>
      </c>
      <c r="AA732" s="56">
        <f>VLOOKUP(W732,'Charged Moves'!B$2:I$96,6,FALSE)</f>
        <v>2600</v>
      </c>
      <c r="AB732" s="56">
        <f>VLOOKUP(W732,'Charged Moves'!B$2:J$96,9,FALSE)</f>
        <v>50</v>
      </c>
      <c r="AC732" s="56" t="s">
        <v>388</v>
      </c>
      <c r="AD732" s="56" t="s">
        <v>759</v>
      </c>
      <c r="AE732" s="56" t="s">
        <v>387</v>
      </c>
      <c r="AF732" t="s">
        <v>760</v>
      </c>
      <c r="AG732" t="s">
        <v>449</v>
      </c>
    </row>
    <row r="733" spans="1:33" ht="14.25" customHeight="1" x14ac:dyDescent="0.15">
      <c r="A733" s="30">
        <v>835</v>
      </c>
      <c r="B733" s="30">
        <v>1</v>
      </c>
      <c r="C733" s="32">
        <v>1</v>
      </c>
      <c r="D733" s="30">
        <v>2</v>
      </c>
      <c r="E733" s="34">
        <v>0.98699271592091575</v>
      </c>
      <c r="F733" s="41">
        <f>VLOOKUP(G733,'Species Data'!A$2:E$152,2,FALSE)</f>
        <v>140</v>
      </c>
      <c r="G733" s="41" t="s">
        <v>215</v>
      </c>
      <c r="H733" s="662" t="s">
        <v>264</v>
      </c>
      <c r="I733" s="91" t="s">
        <v>210</v>
      </c>
      <c r="J733" s="41">
        <f>VLOOKUP(G733,'Species Data'!A$2:E$152,3,FALSE)</f>
        <v>60</v>
      </c>
      <c r="K733" s="46">
        <f>VLOOKUP(G733,'Species Data'!A$2:E$152,4,FALSE)</f>
        <v>148</v>
      </c>
      <c r="L733" s="46">
        <f>VLOOKUP(G733,'Species Data'!A$2:E$152,5,FALSE)</f>
        <v>142</v>
      </c>
      <c r="M733" s="49">
        <f t="shared" si="0"/>
        <v>8520</v>
      </c>
      <c r="N733" s="51">
        <f t="shared" si="1"/>
        <v>0</v>
      </c>
      <c r="O733" s="51">
        <f t="shared" si="2"/>
        <v>0</v>
      </c>
      <c r="P733" s="40">
        <f t="shared" si="3"/>
        <v>598010280</v>
      </c>
      <c r="Q733" s="40" t="s">
        <v>258</v>
      </c>
      <c r="R733" s="56">
        <f>VLOOKUP(Q733,'Basic Moves'!B$2:H$43,3,FALSE)</f>
        <v>6</v>
      </c>
      <c r="S733" s="56">
        <f>IF(OR(VLOOKUP(Q733,'Basic Moves'!B$2:C$43,2,FALSE)=H733,VLOOKUP(Q733,'Basic Moves'!B$2:C$43,2,FALSE)=I733),1,0)</f>
        <v>0</v>
      </c>
      <c r="T733" s="56">
        <f>VLOOKUP(Q733,'Basic Moves'!B$2:H$43,5,FALSE)</f>
        <v>500</v>
      </c>
      <c r="U733" s="56">
        <f>VLOOKUP(Q733,'Basic Moves'!B$2:H$43,7,FALSE)</f>
        <v>7</v>
      </c>
      <c r="V733" s="53" t="s">
        <v>784</v>
      </c>
      <c r="W733" s="40" t="s">
        <v>307</v>
      </c>
      <c r="X733" s="56">
        <f>VLOOKUP(W733,'Charged Moves'!B$2:I$96,3,FALSE)</f>
        <v>35</v>
      </c>
      <c r="Y733" s="56">
        <f>IF(OR(VLOOKUP(W733,'Charged Moves'!B$2:C$96,2,FALSE)=H733,VLOOKUP(W733,'Charged Moves'!B$2:C$96,2,FALSE)=I733),1,0)</f>
        <v>1</v>
      </c>
      <c r="Z733" s="56">
        <f>VLOOKUP(W733,'Charged Moves'!B$2:I$96,8,FALSE)*100</f>
        <v>5</v>
      </c>
      <c r="AA733" s="56">
        <f>VLOOKUP(W733,'Charged Moves'!B$2:I$96,6,FALSE)</f>
        <v>3600</v>
      </c>
      <c r="AB733" s="56">
        <f>VLOOKUP(W733,'Charged Moves'!B$2:J$96,9,FALSE)</f>
        <v>25</v>
      </c>
      <c r="AC733" s="56" t="s">
        <v>1135</v>
      </c>
      <c r="AD733" s="56" t="s">
        <v>1048</v>
      </c>
      <c r="AE733" s="56" t="s">
        <v>1179</v>
      </c>
      <c r="AF733" t="s">
        <v>1050</v>
      </c>
      <c r="AG733" t="s">
        <v>1180</v>
      </c>
    </row>
    <row r="734" spans="1:33" ht="14.25" customHeight="1" x14ac:dyDescent="0.15">
      <c r="A734" s="30">
        <v>382</v>
      </c>
      <c r="B734" s="30">
        <v>1</v>
      </c>
      <c r="C734" s="32">
        <v>1</v>
      </c>
      <c r="D734" s="30">
        <v>6</v>
      </c>
      <c r="E734" s="34">
        <v>0.74626865671641796</v>
      </c>
      <c r="F734" s="41">
        <f>VLOOKUP(G734,'Species Data'!A$2:E$152,2,FALSE)</f>
        <v>66</v>
      </c>
      <c r="G734" s="41" t="s">
        <v>121</v>
      </c>
      <c r="H734" s="142" t="s">
        <v>247</v>
      </c>
      <c r="I734" s="788"/>
      <c r="J734" s="41">
        <f>VLOOKUP(G734,'Species Data'!A$2:E$152,3,FALSE)</f>
        <v>140</v>
      </c>
      <c r="K734" s="46">
        <f>VLOOKUP(G734,'Species Data'!A$2:E$152,4,FALSE)</f>
        <v>118</v>
      </c>
      <c r="L734" s="46">
        <f>VLOOKUP(G734,'Species Data'!A$2:E$152,5,FALSE)</f>
        <v>96</v>
      </c>
      <c r="M734" s="49">
        <f t="shared" si="0"/>
        <v>13440</v>
      </c>
      <c r="N734" s="51">
        <f t="shared" si="1"/>
        <v>0</v>
      </c>
      <c r="O734" s="51">
        <f t="shared" si="2"/>
        <v>0</v>
      </c>
      <c r="P734" s="40">
        <f t="shared" si="3"/>
        <v>594720000</v>
      </c>
      <c r="Q734" s="40" t="s">
        <v>246</v>
      </c>
      <c r="R734" s="56">
        <f>VLOOKUP(Q734,'Basic Moves'!B$2:H$43,3,FALSE)</f>
        <v>5</v>
      </c>
      <c r="S734" s="56">
        <f>IF(OR(VLOOKUP(Q734,'Basic Moves'!B$2:C$43,2,FALSE)=H734,VLOOKUP(Q734,'Basic Moves'!B$2:C$43,2,FALSE)=I734),1,0)</f>
        <v>1</v>
      </c>
      <c r="T734" s="56">
        <f>VLOOKUP(Q734,'Basic Moves'!B$2:H$43,5,FALSE)</f>
        <v>600</v>
      </c>
      <c r="U734" s="56">
        <f>VLOOKUP(Q734,'Basic Moves'!B$2:H$43,7,FALSE)</f>
        <v>7</v>
      </c>
      <c r="V734" s="53" t="s">
        <v>579</v>
      </c>
      <c r="W734" s="40" t="s">
        <v>287</v>
      </c>
      <c r="X734" s="56">
        <f>VLOOKUP(W734,'Charged Moves'!B$2:I$96,3,FALSE)</f>
        <v>60</v>
      </c>
      <c r="Y734" s="56">
        <f>IF(OR(VLOOKUP(W734,'Charged Moves'!B$2:C$96,2,FALSE)=H734,VLOOKUP(W734,'Charged Moves'!B$2:C$96,2,FALSE)=I734),1,0)</f>
        <v>1</v>
      </c>
      <c r="Z734" s="56">
        <f>VLOOKUP(W734,'Charged Moves'!B$2:I$96,8,FALSE)*100</f>
        <v>25</v>
      </c>
      <c r="AA734" s="56">
        <f>VLOOKUP(W734,'Charged Moves'!B$2:I$96,6,FALSE)</f>
        <v>2000</v>
      </c>
      <c r="AB734" s="56">
        <f>VLOOKUP(W734,'Charged Moves'!B$2:J$96,9,FALSE)</f>
        <v>100</v>
      </c>
      <c r="AC734" s="56" t="s">
        <v>1698</v>
      </c>
      <c r="AD734" s="56" t="s">
        <v>1285</v>
      </c>
      <c r="AE734" s="56" t="s">
        <v>1699</v>
      </c>
      <c r="AF734" t="s">
        <v>1700</v>
      </c>
      <c r="AG734" t="s">
        <v>1507</v>
      </c>
    </row>
    <row r="735" spans="1:33" ht="14.25" customHeight="1" x14ac:dyDescent="0.15">
      <c r="A735" s="30">
        <v>398</v>
      </c>
      <c r="B735" s="30">
        <v>2</v>
      </c>
      <c r="C735" s="32">
        <v>0.98798798798798804</v>
      </c>
      <c r="D735" s="30">
        <v>4</v>
      </c>
      <c r="E735" s="34">
        <v>0.70642201834862384</v>
      </c>
      <c r="F735" s="41">
        <f>VLOOKUP(G735,'Species Data'!A$2:E$152,2,FALSE)</f>
        <v>69</v>
      </c>
      <c r="G735" s="41" t="s">
        <v>125</v>
      </c>
      <c r="H735" s="252" t="s">
        <v>253</v>
      </c>
      <c r="I735" s="362" t="s">
        <v>262</v>
      </c>
      <c r="J735" s="41">
        <f>VLOOKUP(G735,'Species Data'!A$2:E$152,3,FALSE)</f>
        <v>100</v>
      </c>
      <c r="K735" s="46">
        <f>VLOOKUP(G735,'Species Data'!A$2:E$152,4,FALSE)</f>
        <v>158</v>
      </c>
      <c r="L735" s="46">
        <f>VLOOKUP(G735,'Species Data'!A$2:E$152,5,FALSE)</f>
        <v>78</v>
      </c>
      <c r="M735" s="49">
        <f t="shared" si="0"/>
        <v>7800</v>
      </c>
      <c r="N735" s="51">
        <f t="shared" si="1"/>
        <v>0</v>
      </c>
      <c r="O735" s="51">
        <f t="shared" si="2"/>
        <v>0</v>
      </c>
      <c r="P735" s="40">
        <f t="shared" si="3"/>
        <v>593092500</v>
      </c>
      <c r="Q735" s="40" t="s">
        <v>169</v>
      </c>
      <c r="R735" s="56">
        <f>VLOOKUP(Q735,'Basic Moves'!B$2:H$43,3,FALSE)</f>
        <v>7</v>
      </c>
      <c r="S735" s="56">
        <f>IF(OR(VLOOKUP(Q735,'Basic Moves'!B$2:C$43,2,FALSE)=H735,VLOOKUP(Q735,'Basic Moves'!B$2:C$43,2,FALSE)=I735),1,0)</f>
        <v>1</v>
      </c>
      <c r="T735" s="56">
        <f>VLOOKUP(Q735,'Basic Moves'!B$2:H$43,5,FALSE)</f>
        <v>650</v>
      </c>
      <c r="U735" s="56">
        <f>VLOOKUP(Q735,'Basic Moves'!B$2:H$43,7,FALSE)</f>
        <v>7</v>
      </c>
      <c r="V735" s="53" t="s">
        <v>704</v>
      </c>
      <c r="W735" s="40" t="s">
        <v>340</v>
      </c>
      <c r="X735" s="56">
        <f>VLOOKUP(W735,'Charged Moves'!B$2:I$96,3,FALSE)</f>
        <v>70</v>
      </c>
      <c r="Y735" s="56">
        <f>IF(OR(VLOOKUP(W735,'Charged Moves'!B$2:C$96,2,FALSE)=H735,VLOOKUP(W735,'Charged Moves'!B$2:C$96,2,FALSE)=I735),1,0)</f>
        <v>1</v>
      </c>
      <c r="Z735" s="56">
        <f>VLOOKUP(W735,'Charged Moves'!B$2:I$96,8,FALSE)*100</f>
        <v>0</v>
      </c>
      <c r="AA735" s="56">
        <f>VLOOKUP(W735,'Charged Moves'!B$2:I$96,6,FALSE)</f>
        <v>2800</v>
      </c>
      <c r="AB735" s="56">
        <f>VLOOKUP(W735,'Charged Moves'!B$2:J$96,9,FALSE)</f>
        <v>100</v>
      </c>
      <c r="AC735" s="56" t="s">
        <v>1563</v>
      </c>
      <c r="AD735" s="56" t="s">
        <v>1564</v>
      </c>
      <c r="AE735" s="56" t="s">
        <v>559</v>
      </c>
      <c r="AF735" t="s">
        <v>1565</v>
      </c>
      <c r="AG735" t="s">
        <v>1437</v>
      </c>
    </row>
    <row r="736" spans="1:33" ht="14.25" customHeight="1" x14ac:dyDescent="0.15">
      <c r="A736" s="30">
        <v>710</v>
      </c>
      <c r="B736" s="30">
        <v>6</v>
      </c>
      <c r="C736" s="32">
        <v>0.62088102670828993</v>
      </c>
      <c r="D736" s="30">
        <v>4</v>
      </c>
      <c r="E736" s="34">
        <v>0.81578947368421051</v>
      </c>
      <c r="F736" s="41">
        <f>VLOOKUP(G736,'Species Data'!A$2:E$152,2,FALSE)</f>
        <v>118</v>
      </c>
      <c r="G736" s="41" t="s">
        <v>191</v>
      </c>
      <c r="H736" s="91" t="s">
        <v>210</v>
      </c>
      <c r="I736" s="657"/>
      <c r="J736" s="41">
        <f>VLOOKUP(G736,'Species Data'!A$2:E$152,3,FALSE)</f>
        <v>90</v>
      </c>
      <c r="K736" s="46">
        <f>VLOOKUP(G736,'Species Data'!A$2:E$152,4,FALSE)</f>
        <v>112</v>
      </c>
      <c r="L736" s="46">
        <f>VLOOKUP(G736,'Species Data'!A$2:E$152,5,FALSE)</f>
        <v>126</v>
      </c>
      <c r="M736" s="49">
        <f t="shared" si="0"/>
        <v>11340</v>
      </c>
      <c r="N736" s="51">
        <f t="shared" si="1"/>
        <v>0</v>
      </c>
      <c r="O736" s="51">
        <f t="shared" si="2"/>
        <v>0</v>
      </c>
      <c r="P736" s="40">
        <f t="shared" si="3"/>
        <v>590587200</v>
      </c>
      <c r="Q736" s="40" t="s">
        <v>250</v>
      </c>
      <c r="R736" s="56">
        <f>VLOOKUP(Q736,'Basic Moves'!B$2:H$43,3,FALSE)</f>
        <v>10</v>
      </c>
      <c r="S736" s="56">
        <f>IF(OR(VLOOKUP(Q736,'Basic Moves'!B$2:C$43,2,FALSE)=H736,VLOOKUP(Q736,'Basic Moves'!B$2:C$43,2,FALSE)=I736),1,0)</f>
        <v>0</v>
      </c>
      <c r="T736" s="56">
        <f>VLOOKUP(Q736,'Basic Moves'!B$2:H$43,5,FALSE)</f>
        <v>1150</v>
      </c>
      <c r="U736" s="56">
        <f>VLOOKUP(Q736,'Basic Moves'!B$2:H$43,7,FALSE)</f>
        <v>10</v>
      </c>
      <c r="V736" s="53" t="s">
        <v>1138</v>
      </c>
      <c r="W736" s="40" t="s">
        <v>344</v>
      </c>
      <c r="X736" s="56">
        <f>VLOOKUP(W736,'Charged Moves'!B$2:I$96,3,FALSE)</f>
        <v>25</v>
      </c>
      <c r="Y736" s="56">
        <f>IF(OR(VLOOKUP(W736,'Charged Moves'!B$2:C$96,2,FALSE)=H736,VLOOKUP(W736,'Charged Moves'!B$2:C$96,2,FALSE)=I736),1,0)</f>
        <v>0</v>
      </c>
      <c r="Z736" s="56">
        <f>VLOOKUP(W736,'Charged Moves'!B$2:I$96,8,FALSE)*100</f>
        <v>5</v>
      </c>
      <c r="AA736" s="56">
        <f>VLOOKUP(W736,'Charged Moves'!B$2:I$96,6,FALSE)</f>
        <v>2200</v>
      </c>
      <c r="AB736" s="56">
        <f>VLOOKUP(W736,'Charged Moves'!B$2:J$96,9,FALSE)</f>
        <v>25</v>
      </c>
      <c r="AC736" s="56" t="s">
        <v>1032</v>
      </c>
      <c r="AD736" s="56" t="s">
        <v>2008</v>
      </c>
      <c r="AE736" s="56" t="s">
        <v>2009</v>
      </c>
      <c r="AF736" t="s">
        <v>2010</v>
      </c>
      <c r="AG736" t="s">
        <v>1280</v>
      </c>
    </row>
    <row r="737" spans="1:33" ht="14.25" customHeight="1" x14ac:dyDescent="0.15">
      <c r="A737" s="30">
        <v>838</v>
      </c>
      <c r="B737" s="30">
        <v>5</v>
      </c>
      <c r="C737" s="32">
        <v>0.90500000000000003</v>
      </c>
      <c r="D737" s="30">
        <v>3</v>
      </c>
      <c r="E737" s="34">
        <v>0.97450572320499484</v>
      </c>
      <c r="F737" s="41">
        <f>VLOOKUP(G737,'Species Data'!A$2:E$152,2,FALSE)</f>
        <v>140</v>
      </c>
      <c r="G737" s="41" t="s">
        <v>215</v>
      </c>
      <c r="H737" s="662" t="s">
        <v>264</v>
      </c>
      <c r="I737" s="91" t="s">
        <v>210</v>
      </c>
      <c r="J737" s="41">
        <f>VLOOKUP(G737,'Species Data'!A$2:E$152,3,FALSE)</f>
        <v>60</v>
      </c>
      <c r="K737" s="46">
        <f>VLOOKUP(G737,'Species Data'!A$2:E$152,4,FALSE)</f>
        <v>148</v>
      </c>
      <c r="L737" s="46">
        <f>VLOOKUP(G737,'Species Data'!A$2:E$152,5,FALSE)</f>
        <v>142</v>
      </c>
      <c r="M737" s="49">
        <f t="shared" si="0"/>
        <v>8520</v>
      </c>
      <c r="N737" s="51">
        <f t="shared" si="1"/>
        <v>0</v>
      </c>
      <c r="O737" s="51">
        <f t="shared" si="2"/>
        <v>0</v>
      </c>
      <c r="P737" s="40">
        <f t="shared" si="3"/>
        <v>590444520</v>
      </c>
      <c r="Q737" s="40" t="s">
        <v>254</v>
      </c>
      <c r="R737" s="56">
        <f>VLOOKUP(Q737,'Basic Moves'!B$2:H$43,3,FALSE)</f>
        <v>6</v>
      </c>
      <c r="S737" s="56">
        <f>IF(OR(VLOOKUP(Q737,'Basic Moves'!B$2:C$43,2,FALSE)=H737,VLOOKUP(Q737,'Basic Moves'!B$2:C$43,2,FALSE)=I737),1,0)</f>
        <v>0</v>
      </c>
      <c r="T737" s="56">
        <f>VLOOKUP(Q737,'Basic Moves'!B$2:H$43,5,FALSE)</f>
        <v>550</v>
      </c>
      <c r="U737" s="56">
        <f>VLOOKUP(Q737,'Basic Moves'!B$2:H$43,7,FALSE)</f>
        <v>7</v>
      </c>
      <c r="V737" s="53" t="s">
        <v>955</v>
      </c>
      <c r="W737" s="40" t="s">
        <v>307</v>
      </c>
      <c r="X737" s="56">
        <f>VLOOKUP(W737,'Charged Moves'!B$2:I$96,3,FALSE)</f>
        <v>35</v>
      </c>
      <c r="Y737" s="56">
        <f>IF(OR(VLOOKUP(W737,'Charged Moves'!B$2:C$96,2,FALSE)=H737,VLOOKUP(W737,'Charged Moves'!B$2:C$96,2,FALSE)=I737),1,0)</f>
        <v>1</v>
      </c>
      <c r="Z737" s="56">
        <f>VLOOKUP(W737,'Charged Moves'!B$2:I$96,8,FALSE)*100</f>
        <v>5</v>
      </c>
      <c r="AA737" s="56">
        <f>VLOOKUP(W737,'Charged Moves'!B$2:I$96,6,FALSE)</f>
        <v>3600</v>
      </c>
      <c r="AB737" s="56">
        <f>VLOOKUP(W737,'Charged Moves'!B$2:J$96,9,FALSE)</f>
        <v>25</v>
      </c>
      <c r="AC737" s="56" t="s">
        <v>1135</v>
      </c>
      <c r="AD737" s="56" t="s">
        <v>978</v>
      </c>
      <c r="AE737" s="56" t="s">
        <v>1136</v>
      </c>
      <c r="AF737" t="s">
        <v>980</v>
      </c>
      <c r="AG737" t="s">
        <v>1137</v>
      </c>
    </row>
    <row r="738" spans="1:33" ht="14.25" customHeight="1" x14ac:dyDescent="0.15">
      <c r="A738" s="30">
        <v>156</v>
      </c>
      <c r="B738" s="30">
        <v>5</v>
      </c>
      <c r="C738" s="32">
        <v>0.76435935198821792</v>
      </c>
      <c r="D738" s="30">
        <v>2</v>
      </c>
      <c r="E738" s="34">
        <v>0.88222698072805139</v>
      </c>
      <c r="F738" s="41">
        <f>VLOOKUP(G738,'Species Data'!A$2:E$152,2,FALSE)</f>
        <v>29</v>
      </c>
      <c r="G738" s="41" t="s">
        <v>74</v>
      </c>
      <c r="H738" s="362" t="s">
        <v>262</v>
      </c>
      <c r="I738" s="511"/>
      <c r="J738" s="41">
        <f>VLOOKUP(G738,'Species Data'!A$2:E$152,3,FALSE)</f>
        <v>110</v>
      </c>
      <c r="K738" s="46">
        <f>VLOOKUP(G738,'Species Data'!A$2:E$152,4,FALSE)</f>
        <v>100</v>
      </c>
      <c r="L738" s="46">
        <f>VLOOKUP(G738,'Species Data'!A$2:E$152,5,FALSE)</f>
        <v>104</v>
      </c>
      <c r="M738" s="49">
        <f t="shared" si="0"/>
        <v>11440</v>
      </c>
      <c r="N738" s="51">
        <f t="shared" si="1"/>
        <v>0</v>
      </c>
      <c r="O738" s="51">
        <f t="shared" si="2"/>
        <v>0</v>
      </c>
      <c r="P738" s="40">
        <f t="shared" si="3"/>
        <v>589160000</v>
      </c>
      <c r="Q738" s="40" t="s">
        <v>271</v>
      </c>
      <c r="R738" s="56">
        <f>VLOOKUP(Q738,'Basic Moves'!B$2:H$43,3,FALSE)</f>
        <v>6</v>
      </c>
      <c r="S738" s="56">
        <f>IF(OR(VLOOKUP(Q738,'Basic Moves'!B$2:C$43,2,FALSE)=H738,VLOOKUP(Q738,'Basic Moves'!B$2:C$43,2,FALSE)=I738),1,0)</f>
        <v>1</v>
      </c>
      <c r="T738" s="56">
        <f>VLOOKUP(Q738,'Basic Moves'!B$2:H$43,5,FALSE)</f>
        <v>575</v>
      </c>
      <c r="U738" s="56">
        <f>VLOOKUP(Q738,'Basic Moves'!B$2:H$43,7,FALSE)</f>
        <v>8</v>
      </c>
      <c r="V738" s="53" t="s">
        <v>1090</v>
      </c>
      <c r="W738" s="40" t="s">
        <v>299</v>
      </c>
      <c r="X738" s="56">
        <f>VLOOKUP(W738,'Charged Moves'!B$2:I$96,3,FALSE)</f>
        <v>25</v>
      </c>
      <c r="Y738" s="56">
        <f>IF(OR(VLOOKUP(W738,'Charged Moves'!B$2:C$96,2,FALSE)=H738,VLOOKUP(W738,'Charged Moves'!B$2:C$96,2,FALSE)=I738),1,0)</f>
        <v>1</v>
      </c>
      <c r="Z738" s="56">
        <f>VLOOKUP(W738,'Charged Moves'!B$2:I$96,8,FALSE)*100</f>
        <v>5</v>
      </c>
      <c r="AA738" s="56">
        <f>VLOOKUP(W738,'Charged Moves'!B$2:I$96,6,FALSE)</f>
        <v>2400</v>
      </c>
      <c r="AB738" s="56">
        <f>VLOOKUP(W738,'Charged Moves'!B$2:J$96,9,FALSE)</f>
        <v>20</v>
      </c>
      <c r="AC738" s="56" t="s">
        <v>1032</v>
      </c>
      <c r="AD738" s="56" t="s">
        <v>1713</v>
      </c>
      <c r="AE738" s="56" t="s">
        <v>1714</v>
      </c>
      <c r="AF738" t="s">
        <v>1715</v>
      </c>
      <c r="AG738" t="s">
        <v>1716</v>
      </c>
    </row>
    <row r="739" spans="1:33" ht="14.25" customHeight="1" x14ac:dyDescent="0.15">
      <c r="A739" s="30">
        <v>419</v>
      </c>
      <c r="B739" s="30">
        <v>4</v>
      </c>
      <c r="C739" s="32">
        <v>0.96558139534883725</v>
      </c>
      <c r="D739" s="30">
        <v>5</v>
      </c>
      <c r="E739" s="34">
        <v>0.56666666666666665</v>
      </c>
      <c r="F739" s="41">
        <f>VLOOKUP(G739,'Species Data'!A$2:E$152,2,FALSE)</f>
        <v>72</v>
      </c>
      <c r="G739" s="41" t="s">
        <v>128</v>
      </c>
      <c r="H739" s="91" t="s">
        <v>210</v>
      </c>
      <c r="I739" s="362" t="s">
        <v>262</v>
      </c>
      <c r="J739" s="41">
        <f>VLOOKUP(G739,'Species Data'!A$2:E$152,3,FALSE)</f>
        <v>80</v>
      </c>
      <c r="K739" s="46">
        <f>VLOOKUP(G739,'Species Data'!A$2:E$152,4,FALSE)</f>
        <v>106</v>
      </c>
      <c r="L739" s="46">
        <f>VLOOKUP(G739,'Species Data'!A$2:E$152,5,FALSE)</f>
        <v>136</v>
      </c>
      <c r="M739" s="49">
        <f t="shared" si="0"/>
        <v>10880</v>
      </c>
      <c r="N739" s="51">
        <f t="shared" si="1"/>
        <v>0</v>
      </c>
      <c r="O739" s="51">
        <f t="shared" si="2"/>
        <v>0</v>
      </c>
      <c r="P739" s="40">
        <f t="shared" si="3"/>
        <v>588172800</v>
      </c>
      <c r="Q739" s="40" t="s">
        <v>271</v>
      </c>
      <c r="R739" s="56">
        <f>VLOOKUP(Q739,'Basic Moves'!B$2:H$43,3,FALSE)</f>
        <v>6</v>
      </c>
      <c r="S739" s="56">
        <f>IF(OR(VLOOKUP(Q739,'Basic Moves'!B$2:C$43,2,FALSE)=H739,VLOOKUP(Q739,'Basic Moves'!B$2:C$43,2,FALSE)=I739),1,0)</f>
        <v>1</v>
      </c>
      <c r="T739" s="56">
        <f>VLOOKUP(Q739,'Basic Moves'!B$2:H$43,5,FALSE)</f>
        <v>575</v>
      </c>
      <c r="U739" s="56">
        <f>VLOOKUP(Q739,'Basic Moves'!B$2:H$43,7,FALSE)</f>
        <v>8</v>
      </c>
      <c r="V739" s="53" t="s">
        <v>1090</v>
      </c>
      <c r="W739" s="40" t="s">
        <v>301</v>
      </c>
      <c r="X739" s="56">
        <f>VLOOKUP(W739,'Charged Moves'!B$2:I$96,3,FALSE)</f>
        <v>30</v>
      </c>
      <c r="Y739" s="56">
        <f>IF(OR(VLOOKUP(W739,'Charged Moves'!B$2:C$96,2,FALSE)=H739,VLOOKUP(W739,'Charged Moves'!B$2:C$96,2,FALSE)=I739),1,0)</f>
        <v>1</v>
      </c>
      <c r="Z739" s="56">
        <f>VLOOKUP(W739,'Charged Moves'!B$2:I$96,8,FALSE)*100</f>
        <v>5</v>
      </c>
      <c r="AA739" s="56">
        <f>VLOOKUP(W739,'Charged Moves'!B$2:I$96,6,FALSE)</f>
        <v>2900</v>
      </c>
      <c r="AB739" s="56">
        <f>VLOOKUP(W739,'Charged Moves'!B$2:J$96,9,FALSE)</f>
        <v>25</v>
      </c>
      <c r="AC739" s="56" t="s">
        <v>1459</v>
      </c>
      <c r="AD739" s="56" t="s">
        <v>2011</v>
      </c>
      <c r="AE739" s="56" t="s">
        <v>1711</v>
      </c>
      <c r="AF739" t="s">
        <v>2012</v>
      </c>
      <c r="AG739" t="s">
        <v>1746</v>
      </c>
    </row>
    <row r="740" spans="1:33" ht="14.25" customHeight="1" x14ac:dyDescent="0.15">
      <c r="A740" s="30">
        <v>513</v>
      </c>
      <c r="B740" s="30">
        <v>9</v>
      </c>
      <c r="C740" s="32">
        <v>0.58866813833701248</v>
      </c>
      <c r="D740" s="30">
        <v>9</v>
      </c>
      <c r="E740" s="34">
        <v>0.4723809523809524</v>
      </c>
      <c r="F740" s="41">
        <f>VLOOKUP(G740,'Species Data'!A$2:E$152,2,FALSE)</f>
        <v>86</v>
      </c>
      <c r="G740" s="41" t="s">
        <v>147</v>
      </c>
      <c r="H740" s="91" t="s">
        <v>210</v>
      </c>
      <c r="I740" s="657"/>
      <c r="J740" s="41">
        <f>VLOOKUP(G740,'Species Data'!A$2:E$152,3,FALSE)</f>
        <v>130</v>
      </c>
      <c r="K740" s="46">
        <f>VLOOKUP(G740,'Species Data'!A$2:E$152,4,FALSE)</f>
        <v>104</v>
      </c>
      <c r="L740" s="46">
        <f>VLOOKUP(G740,'Species Data'!A$2:E$152,5,FALSE)</f>
        <v>138</v>
      </c>
      <c r="M740" s="49">
        <f t="shared" si="0"/>
        <v>17940</v>
      </c>
      <c r="N740" s="51">
        <f t="shared" si="1"/>
        <v>0</v>
      </c>
      <c r="O740" s="51">
        <f t="shared" si="2"/>
        <v>0</v>
      </c>
      <c r="P740" s="40">
        <f t="shared" si="3"/>
        <v>578385600</v>
      </c>
      <c r="Q740" s="107" t="s">
        <v>251</v>
      </c>
      <c r="R740" s="56">
        <f>VLOOKUP(Q740,'Basic Moves'!B$2:H$43,3,FALSE)</f>
        <v>5</v>
      </c>
      <c r="S740" s="56">
        <f>IF(OR(VLOOKUP(Q740,'Basic Moves'!B$2:C$43,2,FALSE)=H740,VLOOKUP(Q740,'Basic Moves'!B$2:C$43,2,FALSE)=I740),1,0)</f>
        <v>0</v>
      </c>
      <c r="T740" s="56">
        <f>VLOOKUP(Q740,'Basic Moves'!B$2:H$43,5,FALSE)</f>
        <v>500</v>
      </c>
      <c r="U740" s="56">
        <f>VLOOKUP(Q740,'Basic Moves'!B$2:H$43,7,FALSE)</f>
        <v>6</v>
      </c>
      <c r="V740" s="53" t="s">
        <v>526</v>
      </c>
      <c r="W740" s="40" t="s">
        <v>337</v>
      </c>
      <c r="X740" s="56">
        <f>VLOOKUP(W740,'Charged Moves'!B$2:I$96,3,FALSE)</f>
        <v>25</v>
      </c>
      <c r="Y740" s="56">
        <f>IF(OR(VLOOKUP(W740,'Charged Moves'!B$2:C$96,2,FALSE)=H740,VLOOKUP(W740,'Charged Moves'!B$2:C$96,2,FALSE)=I740),1,0)</f>
        <v>0</v>
      </c>
      <c r="Z740" s="56">
        <f>VLOOKUP(W740,'Charged Moves'!B$2:I$96,8,FALSE)*100</f>
        <v>5</v>
      </c>
      <c r="AA740" s="56">
        <f>VLOOKUP(W740,'Charged Moves'!B$2:I$96,6,FALSE)</f>
        <v>3800</v>
      </c>
      <c r="AB740" s="56">
        <f>VLOOKUP(W740,'Charged Moves'!B$2:J$96,9,FALSE)</f>
        <v>20</v>
      </c>
      <c r="AC740" s="56" t="s">
        <v>2013</v>
      </c>
      <c r="AD740" s="56" t="s">
        <v>2014</v>
      </c>
      <c r="AE740" s="56" t="s">
        <v>2015</v>
      </c>
      <c r="AF740" t="s">
        <v>2016</v>
      </c>
      <c r="AG740" t="s">
        <v>2017</v>
      </c>
    </row>
    <row r="741" spans="1:33" ht="14.25" customHeight="1" x14ac:dyDescent="0.15">
      <c r="A741" s="30">
        <v>292</v>
      </c>
      <c r="B741" s="30">
        <v>8</v>
      </c>
      <c r="C741" s="32">
        <v>0.75251396648044688</v>
      </c>
      <c r="D741" s="30">
        <v>9</v>
      </c>
      <c r="E741" s="34">
        <v>0.52628099173553722</v>
      </c>
      <c r="F741" s="41">
        <f>VLOOKUP(G741,'Species Data'!A$2:E$152,2,FALSE)</f>
        <v>51</v>
      </c>
      <c r="G741" s="41" t="s">
        <v>103</v>
      </c>
      <c r="H741" s="610" t="s">
        <v>255</v>
      </c>
      <c r="I741" s="791"/>
      <c r="J741" s="41">
        <f>VLOOKUP(G741,'Species Data'!A$2:E$152,3,FALSE)</f>
        <v>70</v>
      </c>
      <c r="K741" s="46">
        <f>VLOOKUP(G741,'Species Data'!A$2:E$152,4,FALSE)</f>
        <v>148</v>
      </c>
      <c r="L741" s="46">
        <f>VLOOKUP(G741,'Species Data'!A$2:E$152,5,FALSE)</f>
        <v>140</v>
      </c>
      <c r="M741" s="49">
        <f t="shared" si="0"/>
        <v>9800</v>
      </c>
      <c r="N741" s="51">
        <f t="shared" si="1"/>
        <v>0</v>
      </c>
      <c r="O741" s="51">
        <f t="shared" si="2"/>
        <v>0</v>
      </c>
      <c r="P741" s="40">
        <f t="shared" si="3"/>
        <v>577259200</v>
      </c>
      <c r="Q741" s="40" t="s">
        <v>244</v>
      </c>
      <c r="R741" s="56">
        <f>VLOOKUP(Q741,'Basic Moves'!B$2:H$43,3,FALSE)</f>
        <v>7</v>
      </c>
      <c r="S741" s="56">
        <f>IF(OR(VLOOKUP(Q741,'Basic Moves'!B$2:C$43,2,FALSE)=H741,VLOOKUP(Q741,'Basic Moves'!B$2:C$43,2,FALSE)=I741),1,0)</f>
        <v>0</v>
      </c>
      <c r="T741" s="56">
        <f>VLOOKUP(Q741,'Basic Moves'!B$2:H$43,5,FALSE)</f>
        <v>700</v>
      </c>
      <c r="U741" s="56">
        <f>VLOOKUP(Q741,'Basic Moves'!B$2:H$43,7,FALSE)</f>
        <v>9</v>
      </c>
      <c r="V741" s="53" t="s">
        <v>1191</v>
      </c>
      <c r="W741" s="40" t="s">
        <v>289</v>
      </c>
      <c r="X741" s="56">
        <f>VLOOKUP(W741,'Charged Moves'!B$2:I$96,3,FALSE)</f>
        <v>80</v>
      </c>
      <c r="Y741" s="56">
        <f>IF(OR(VLOOKUP(W741,'Charged Moves'!B$2:C$96,2,FALSE)=H741,VLOOKUP(W741,'Charged Moves'!B$2:C$96,2,FALSE)=I741),1,0)</f>
        <v>0</v>
      </c>
      <c r="Z741" s="56">
        <f>VLOOKUP(W741,'Charged Moves'!B$2:I$96,8,FALSE)*100</f>
        <v>50</v>
      </c>
      <c r="AA741" s="56">
        <f>VLOOKUP(W741,'Charged Moves'!B$2:I$96,6,FALSE)</f>
        <v>3100</v>
      </c>
      <c r="AB741" s="56">
        <f>VLOOKUP(W741,'Charged Moves'!B$2:J$96,9,FALSE)</f>
        <v>100</v>
      </c>
      <c r="AC741" s="56" t="s">
        <v>2018</v>
      </c>
      <c r="AD741" s="56" t="s">
        <v>1108</v>
      </c>
      <c r="AE741" s="56" t="s">
        <v>2019</v>
      </c>
      <c r="AF741" t="s">
        <v>2020</v>
      </c>
      <c r="AG741" t="s">
        <v>2021</v>
      </c>
    </row>
    <row r="742" spans="1:33" ht="14.25" customHeight="1" x14ac:dyDescent="0.15">
      <c r="A742" s="30">
        <v>728</v>
      </c>
      <c r="B742" s="30">
        <v>5</v>
      </c>
      <c r="C742" s="32">
        <v>0.72799999999999998</v>
      </c>
      <c r="D742" s="30">
        <v>1</v>
      </c>
      <c r="E742" s="34">
        <v>1</v>
      </c>
      <c r="F742" s="41">
        <f>VLOOKUP(G742,'Species Data'!A$2:E$152,2,FALSE)</f>
        <v>120</v>
      </c>
      <c r="G742" s="41" t="s">
        <v>193</v>
      </c>
      <c r="H742" s="91" t="s">
        <v>210</v>
      </c>
      <c r="I742" s="657"/>
      <c r="J742" s="41">
        <f>VLOOKUP(G742,'Species Data'!A$2:E$152,3,FALSE)</f>
        <v>60</v>
      </c>
      <c r="K742" s="46">
        <f>VLOOKUP(G742,'Species Data'!A$2:E$152,4,FALSE)</f>
        <v>130</v>
      </c>
      <c r="L742" s="46">
        <f>VLOOKUP(G742,'Species Data'!A$2:E$152,5,FALSE)</f>
        <v>128</v>
      </c>
      <c r="M742" s="49">
        <f t="shared" si="0"/>
        <v>7680</v>
      </c>
      <c r="N742" s="51">
        <f t="shared" si="1"/>
        <v>0</v>
      </c>
      <c r="O742" s="51">
        <f t="shared" si="2"/>
        <v>0</v>
      </c>
      <c r="P742" s="40">
        <f t="shared" si="3"/>
        <v>575078400</v>
      </c>
      <c r="Q742" s="107" t="s">
        <v>259</v>
      </c>
      <c r="R742" s="56">
        <f>VLOOKUP(Q742,'Basic Moves'!B$2:H$43,3,FALSE)</f>
        <v>12</v>
      </c>
      <c r="S742" s="56">
        <f>IF(OR(VLOOKUP(Q742,'Basic Moves'!B$2:C$43,2,FALSE)=H742,VLOOKUP(Q742,'Basic Moves'!B$2:C$43,2,FALSE)=I742),1,0)</f>
        <v>0</v>
      </c>
      <c r="T742" s="56">
        <f>VLOOKUP(Q742,'Basic Moves'!B$2:H$43,5,FALSE)</f>
        <v>1100</v>
      </c>
      <c r="U742" s="56">
        <f>VLOOKUP(Q742,'Basic Moves'!B$2:H$43,7,FALSE)</f>
        <v>10</v>
      </c>
      <c r="V742" s="53" t="s">
        <v>855</v>
      </c>
      <c r="W742" s="40" t="s">
        <v>301</v>
      </c>
      <c r="X742" s="56">
        <f>VLOOKUP(W742,'Charged Moves'!B$2:I$96,3,FALSE)</f>
        <v>30</v>
      </c>
      <c r="Y742" s="56">
        <f>IF(OR(VLOOKUP(W742,'Charged Moves'!B$2:C$96,2,FALSE)=H742,VLOOKUP(W742,'Charged Moves'!B$2:C$96,2,FALSE)=I742),1,0)</f>
        <v>1</v>
      </c>
      <c r="Z742" s="56">
        <f>VLOOKUP(W742,'Charged Moves'!B$2:I$96,8,FALSE)*100</f>
        <v>5</v>
      </c>
      <c r="AA742" s="56">
        <f>VLOOKUP(W742,'Charged Moves'!B$2:I$96,6,FALSE)</f>
        <v>2900</v>
      </c>
      <c r="AB742" s="56">
        <f>VLOOKUP(W742,'Charged Moves'!B$2:J$96,9,FALSE)</f>
        <v>25</v>
      </c>
      <c r="AC742" s="56" t="s">
        <v>1181</v>
      </c>
      <c r="AD742" s="56" t="s">
        <v>1291</v>
      </c>
      <c r="AE742" s="56" t="s">
        <v>2022</v>
      </c>
      <c r="AF742" t="s">
        <v>2023</v>
      </c>
      <c r="AG742" t="s">
        <v>1412</v>
      </c>
    </row>
    <row r="743" spans="1:33" ht="14.25" customHeight="1" x14ac:dyDescent="0.15">
      <c r="A743" s="30">
        <v>173</v>
      </c>
      <c r="B743" s="30">
        <v>3</v>
      </c>
      <c r="C743" s="32">
        <v>0.7812960235640648</v>
      </c>
      <c r="D743" s="30">
        <v>1</v>
      </c>
      <c r="E743" s="34">
        <v>1</v>
      </c>
      <c r="F743" s="41">
        <f>VLOOKUP(G743,'Species Data'!A$2:E$152,2,FALSE)</f>
        <v>32</v>
      </c>
      <c r="G743" s="41" t="s">
        <v>78</v>
      </c>
      <c r="H743" s="362" t="s">
        <v>262</v>
      </c>
      <c r="I743" s="511"/>
      <c r="J743" s="41">
        <f>VLOOKUP(G743,'Species Data'!A$2:E$152,3,FALSE)</f>
        <v>92</v>
      </c>
      <c r="K743" s="46">
        <f>VLOOKUP(G743,'Species Data'!A$2:E$152,4,FALSE)</f>
        <v>110</v>
      </c>
      <c r="L743" s="46">
        <f>VLOOKUP(G743,'Species Data'!A$2:E$152,5,FALSE)</f>
        <v>94</v>
      </c>
      <c r="M743" s="49">
        <f t="shared" si="0"/>
        <v>8648</v>
      </c>
      <c r="N743" s="51">
        <f t="shared" si="1"/>
        <v>0</v>
      </c>
      <c r="O743" s="51">
        <f t="shared" si="2"/>
        <v>0</v>
      </c>
      <c r="P743" s="40">
        <f t="shared" si="3"/>
        <v>574335300</v>
      </c>
      <c r="Q743" s="40" t="s">
        <v>250</v>
      </c>
      <c r="R743" s="56">
        <f>VLOOKUP(Q743,'Basic Moves'!B$2:H$43,3,FALSE)</f>
        <v>10</v>
      </c>
      <c r="S743" s="56">
        <f>IF(OR(VLOOKUP(Q743,'Basic Moves'!B$2:C$43,2,FALSE)=H743,VLOOKUP(Q743,'Basic Moves'!B$2:C$43,2,FALSE)=I743),1,0)</f>
        <v>0</v>
      </c>
      <c r="T743" s="56">
        <f>VLOOKUP(Q743,'Basic Moves'!B$2:H$43,5,FALSE)</f>
        <v>1150</v>
      </c>
      <c r="U743" s="56">
        <f>VLOOKUP(Q743,'Basic Moves'!B$2:H$43,7,FALSE)</f>
        <v>10</v>
      </c>
      <c r="V743" s="53" t="s">
        <v>1138</v>
      </c>
      <c r="W743" s="40" t="s">
        <v>208</v>
      </c>
      <c r="X743" s="56">
        <f>VLOOKUP(W743,'Charged Moves'!B$2:I$96,3,FALSE)</f>
        <v>55</v>
      </c>
      <c r="Y743" s="56">
        <f>IF(OR(VLOOKUP(W743,'Charged Moves'!B$2:C$96,2,FALSE)=H743,VLOOKUP(W743,'Charged Moves'!B$2:C$96,2,FALSE)=I743),1,0)</f>
        <v>1</v>
      </c>
      <c r="Z743" s="56">
        <f>VLOOKUP(W743,'Charged Moves'!B$2:I$96,8,FALSE)*100</f>
        <v>5</v>
      </c>
      <c r="AA743" s="56">
        <f>VLOOKUP(W743,'Charged Moves'!B$2:I$96,6,FALSE)</f>
        <v>2600</v>
      </c>
      <c r="AB743" s="56">
        <f>VLOOKUP(W743,'Charged Moves'!B$2:J$96,9,FALSE)</f>
        <v>50</v>
      </c>
      <c r="AC743" s="56" t="s">
        <v>521</v>
      </c>
      <c r="AD743" s="56" t="s">
        <v>2024</v>
      </c>
      <c r="AE743" s="56" t="s">
        <v>2025</v>
      </c>
      <c r="AF743" t="s">
        <v>2026</v>
      </c>
      <c r="AG743" t="s">
        <v>1188</v>
      </c>
    </row>
    <row r="744" spans="1:33" ht="14.25" customHeight="1" x14ac:dyDescent="0.15">
      <c r="A744" s="30">
        <v>839</v>
      </c>
      <c r="B744" s="30">
        <v>4</v>
      </c>
      <c r="C744" s="32">
        <v>0.90791666666666671</v>
      </c>
      <c r="D744" s="30">
        <v>4</v>
      </c>
      <c r="E744" s="34">
        <v>0.94745057232049945</v>
      </c>
      <c r="F744" s="41">
        <f>VLOOKUP(G744,'Species Data'!A$2:E$152,2,FALSE)</f>
        <v>140</v>
      </c>
      <c r="G744" s="41" t="s">
        <v>215</v>
      </c>
      <c r="H744" s="662" t="s">
        <v>264</v>
      </c>
      <c r="I744" s="91" t="s">
        <v>210</v>
      </c>
      <c r="J744" s="41">
        <f>VLOOKUP(G744,'Species Data'!A$2:E$152,3,FALSE)</f>
        <v>60</v>
      </c>
      <c r="K744" s="46">
        <f>VLOOKUP(G744,'Species Data'!A$2:E$152,4,FALSE)</f>
        <v>148</v>
      </c>
      <c r="L744" s="46">
        <f>VLOOKUP(G744,'Species Data'!A$2:E$152,5,FALSE)</f>
        <v>142</v>
      </c>
      <c r="M744" s="49">
        <f t="shared" si="0"/>
        <v>8520</v>
      </c>
      <c r="N744" s="51">
        <f t="shared" si="1"/>
        <v>0</v>
      </c>
      <c r="O744" s="51">
        <f t="shared" si="2"/>
        <v>0</v>
      </c>
      <c r="P744" s="40">
        <f t="shared" si="3"/>
        <v>574052040</v>
      </c>
      <c r="Q744" s="40" t="s">
        <v>254</v>
      </c>
      <c r="R744" s="56">
        <f>VLOOKUP(Q744,'Basic Moves'!B$2:H$43,3,FALSE)</f>
        <v>6</v>
      </c>
      <c r="S744" s="56">
        <f>IF(OR(VLOOKUP(Q744,'Basic Moves'!B$2:C$43,2,FALSE)=H744,VLOOKUP(Q744,'Basic Moves'!B$2:C$43,2,FALSE)=I744),1,0)</f>
        <v>0</v>
      </c>
      <c r="T744" s="56">
        <f>VLOOKUP(Q744,'Basic Moves'!B$2:H$43,5,FALSE)</f>
        <v>550</v>
      </c>
      <c r="U744" s="56">
        <f>VLOOKUP(Q744,'Basic Moves'!B$2:H$43,7,FALSE)</f>
        <v>7</v>
      </c>
      <c r="V744" s="53" t="s">
        <v>955</v>
      </c>
      <c r="W744" s="40" t="s">
        <v>304</v>
      </c>
      <c r="X744" s="56">
        <f>VLOOKUP(W744,'Charged Moves'!B$2:I$96,3,FALSE)</f>
        <v>25</v>
      </c>
      <c r="Y744" s="56">
        <f>IF(OR(VLOOKUP(W744,'Charged Moves'!B$2:C$96,2,FALSE)=H744,VLOOKUP(W744,'Charged Moves'!B$2:C$96,2,FALSE)=I744),1,0)</f>
        <v>1</v>
      </c>
      <c r="Z744" s="56">
        <f>VLOOKUP(W744,'Charged Moves'!B$2:I$96,8,FALSE)*100</f>
        <v>5</v>
      </c>
      <c r="AA744" s="56">
        <f>VLOOKUP(W744,'Charged Moves'!B$2:I$96,6,FALSE)</f>
        <v>2350</v>
      </c>
      <c r="AB744" s="56">
        <f>VLOOKUP(W744,'Charged Moves'!B$2:J$96,9,FALSE)</f>
        <v>20</v>
      </c>
      <c r="AC744" s="56" t="s">
        <v>1381</v>
      </c>
      <c r="AD744" s="56" t="s">
        <v>2027</v>
      </c>
      <c r="AE744" s="56" t="s">
        <v>2028</v>
      </c>
      <c r="AF744" t="s">
        <v>2029</v>
      </c>
      <c r="AG744" t="s">
        <v>1385</v>
      </c>
    </row>
    <row r="745" spans="1:33" ht="14.25" customHeight="1" x14ac:dyDescent="0.15">
      <c r="A745" s="30">
        <v>497</v>
      </c>
      <c r="B745" s="30">
        <v>2</v>
      </c>
      <c r="C745" s="32">
        <v>0.93269230769230771</v>
      </c>
      <c r="D745" s="30">
        <v>1</v>
      </c>
      <c r="E745" s="34">
        <v>1</v>
      </c>
      <c r="F745" s="41">
        <f>VLOOKUP(G745,'Species Data'!A$2:E$152,2,FALSE)</f>
        <v>84</v>
      </c>
      <c r="G745" s="41" t="s">
        <v>145</v>
      </c>
      <c r="H745" s="170" t="s">
        <v>257</v>
      </c>
      <c r="I745" s="104" t="s">
        <v>227</v>
      </c>
      <c r="J745" s="41">
        <f>VLOOKUP(G745,'Species Data'!A$2:E$152,3,FALSE)</f>
        <v>70</v>
      </c>
      <c r="K745" s="46">
        <f>VLOOKUP(G745,'Species Data'!A$2:E$152,4,FALSE)</f>
        <v>126</v>
      </c>
      <c r="L745" s="46">
        <f>VLOOKUP(G745,'Species Data'!A$2:E$152,5,FALSE)</f>
        <v>96</v>
      </c>
      <c r="M745" s="49">
        <f t="shared" si="0"/>
        <v>6720</v>
      </c>
      <c r="N745" s="51">
        <f t="shared" si="1"/>
        <v>0</v>
      </c>
      <c r="O745" s="51">
        <f t="shared" si="2"/>
        <v>0</v>
      </c>
      <c r="P745" s="40">
        <f t="shared" si="3"/>
        <v>571536000</v>
      </c>
      <c r="Q745" s="40" t="s">
        <v>256</v>
      </c>
      <c r="R745" s="56">
        <f>VLOOKUP(Q745,'Basic Moves'!B$2:H$43,3,FALSE)</f>
        <v>10</v>
      </c>
      <c r="S745" s="56">
        <f>IF(OR(VLOOKUP(Q745,'Basic Moves'!B$2:C$43,2,FALSE)=H745,VLOOKUP(Q745,'Basic Moves'!B$2:C$43,2,FALSE)=I745),1,0)</f>
        <v>1</v>
      </c>
      <c r="T745" s="56">
        <f>VLOOKUP(Q745,'Basic Moves'!B$2:H$43,5,FALSE)</f>
        <v>1330</v>
      </c>
      <c r="U745" s="56">
        <f>VLOOKUP(Q745,'Basic Moves'!B$2:H$43,7,FALSE)</f>
        <v>12</v>
      </c>
      <c r="V745" s="53" t="s">
        <v>843</v>
      </c>
      <c r="W745" s="40" t="s">
        <v>294</v>
      </c>
      <c r="X745" s="56">
        <f>VLOOKUP(W745,'Charged Moves'!B$2:I$96,3,FALSE)</f>
        <v>40</v>
      </c>
      <c r="Y745" s="56">
        <f>IF(OR(VLOOKUP(W745,'Charged Moves'!B$2:C$96,2,FALSE)=H745,VLOOKUP(W745,'Charged Moves'!B$2:C$96,2,FALSE)=I745),1,0)</f>
        <v>1</v>
      </c>
      <c r="Z745" s="56">
        <f>VLOOKUP(W745,'Charged Moves'!B$2:I$96,8,FALSE)*100</f>
        <v>5</v>
      </c>
      <c r="AA745" s="56">
        <f>VLOOKUP(W745,'Charged Moves'!B$2:I$96,6,FALSE)</f>
        <v>2700</v>
      </c>
      <c r="AB745" s="56">
        <f>VLOOKUP(W745,'Charged Moves'!B$2:J$96,9,FALSE)</f>
        <v>33</v>
      </c>
      <c r="AC745" s="56" t="s">
        <v>2030</v>
      </c>
      <c r="AD745" s="56" t="s">
        <v>1127</v>
      </c>
      <c r="AE745" s="56" t="s">
        <v>2031</v>
      </c>
      <c r="AF745" t="s">
        <v>1129</v>
      </c>
      <c r="AG745" t="s">
        <v>1217</v>
      </c>
    </row>
    <row r="746" spans="1:33" ht="14.25" customHeight="1" x14ac:dyDescent="0.15">
      <c r="A746" s="30">
        <v>213</v>
      </c>
      <c r="B746" s="30">
        <v>3</v>
      </c>
      <c r="C746" s="32">
        <v>0.85875331564986734</v>
      </c>
      <c r="D746" s="30">
        <v>8</v>
      </c>
      <c r="E746" s="34">
        <v>0.68082788671023964</v>
      </c>
      <c r="F746" s="41">
        <f>VLOOKUP(G746,'Species Data'!A$2:E$152,2,FALSE)</f>
        <v>39</v>
      </c>
      <c r="G746" s="41" t="s">
        <v>87</v>
      </c>
      <c r="H746" s="170" t="s">
        <v>257</v>
      </c>
      <c r="I746" s="705" t="s">
        <v>320</v>
      </c>
      <c r="J746" s="41">
        <f>VLOOKUP(G746,'Species Data'!A$2:E$152,3,FALSE)</f>
        <v>230</v>
      </c>
      <c r="K746" s="46">
        <f>VLOOKUP(G746,'Species Data'!A$2:E$152,4,FALSE)</f>
        <v>98</v>
      </c>
      <c r="L746" s="46">
        <f>VLOOKUP(G746,'Species Data'!A$2:E$152,5,FALSE)</f>
        <v>54</v>
      </c>
      <c r="M746" s="49">
        <f t="shared" si="0"/>
        <v>12420</v>
      </c>
      <c r="N746" s="51">
        <f t="shared" si="1"/>
        <v>0</v>
      </c>
      <c r="O746" s="51">
        <f t="shared" si="2"/>
        <v>0</v>
      </c>
      <c r="P746" s="40">
        <f t="shared" si="3"/>
        <v>570543750</v>
      </c>
      <c r="Q746" s="40" t="s">
        <v>156</v>
      </c>
      <c r="R746" s="56">
        <f>VLOOKUP(Q746,'Basic Moves'!B$2:H$43,3,FALSE)</f>
        <v>7</v>
      </c>
      <c r="S746" s="56">
        <f>IF(OR(VLOOKUP(Q746,'Basic Moves'!B$2:C$43,2,FALSE)=H746,VLOOKUP(Q746,'Basic Moves'!B$2:C$43,2,FALSE)=I746),1,0)</f>
        <v>1</v>
      </c>
      <c r="T746" s="56">
        <f>VLOOKUP(Q746,'Basic Moves'!B$2:H$43,5,FALSE)</f>
        <v>540</v>
      </c>
      <c r="U746" s="56">
        <f>VLOOKUP(Q746,'Basic Moves'!B$2:H$43,7,FALSE)</f>
        <v>7</v>
      </c>
      <c r="V746" s="53" t="s">
        <v>495</v>
      </c>
      <c r="W746" s="40" t="s">
        <v>319</v>
      </c>
      <c r="X746" s="56">
        <f>VLOOKUP(W746,'Charged Moves'!B$2:I$96,3,FALSE)</f>
        <v>25</v>
      </c>
      <c r="Y746" s="56">
        <f>IF(OR(VLOOKUP(W746,'Charged Moves'!B$2:C$96,2,FALSE)=H746,VLOOKUP(W746,'Charged Moves'!B$2:C$96,2,FALSE)=I746),1,0)</f>
        <v>1</v>
      </c>
      <c r="Z746" s="56">
        <f>VLOOKUP(W746,'Charged Moves'!B$2:I$96,8,FALSE)*100</f>
        <v>5</v>
      </c>
      <c r="AA746" s="56">
        <f>VLOOKUP(W746,'Charged Moves'!B$2:I$96,6,FALSE)</f>
        <v>3900</v>
      </c>
      <c r="AB746" s="56">
        <f>VLOOKUP(W746,'Charged Moves'!B$2:J$96,9,FALSE)</f>
        <v>20</v>
      </c>
      <c r="AC746" s="56" t="s">
        <v>1485</v>
      </c>
      <c r="AD746" s="56" t="s">
        <v>1874</v>
      </c>
      <c r="AE746" s="56" t="s">
        <v>2032</v>
      </c>
      <c r="AF746" t="s">
        <v>1876</v>
      </c>
      <c r="AG746" t="s">
        <v>2033</v>
      </c>
    </row>
    <row r="747" spans="1:33" ht="14.25" customHeight="1" x14ac:dyDescent="0.15">
      <c r="A747" s="30">
        <v>403</v>
      </c>
      <c r="B747" s="30">
        <v>6</v>
      </c>
      <c r="C747" s="32">
        <v>0.71321321321321318</v>
      </c>
      <c r="D747" s="30">
        <v>5</v>
      </c>
      <c r="E747" s="34">
        <v>0.67889908256880738</v>
      </c>
      <c r="F747" s="41">
        <f>VLOOKUP(G747,'Species Data'!A$2:E$152,2,FALSE)</f>
        <v>69</v>
      </c>
      <c r="G747" s="41" t="s">
        <v>125</v>
      </c>
      <c r="H747" s="252" t="s">
        <v>253</v>
      </c>
      <c r="I747" s="362" t="s">
        <v>262</v>
      </c>
      <c r="J747" s="41">
        <f>VLOOKUP(G747,'Species Data'!A$2:E$152,3,FALSE)</f>
        <v>100</v>
      </c>
      <c r="K747" s="46">
        <f>VLOOKUP(G747,'Species Data'!A$2:E$152,4,FALSE)</f>
        <v>158</v>
      </c>
      <c r="L747" s="46">
        <f>VLOOKUP(G747,'Species Data'!A$2:E$152,5,FALSE)</f>
        <v>78</v>
      </c>
      <c r="M747" s="49">
        <f t="shared" si="0"/>
        <v>7800</v>
      </c>
      <c r="N747" s="51">
        <f t="shared" si="1"/>
        <v>0</v>
      </c>
      <c r="O747" s="51">
        <f t="shared" si="2"/>
        <v>0</v>
      </c>
      <c r="P747" s="40">
        <f t="shared" si="3"/>
        <v>569985000</v>
      </c>
      <c r="Q747" s="40" t="s">
        <v>132</v>
      </c>
      <c r="R747" s="56">
        <f>VLOOKUP(Q747,'Basic Moves'!B$2:H$43,3,FALSE)</f>
        <v>10</v>
      </c>
      <c r="S747" s="56">
        <f>IF(OR(VLOOKUP(Q747,'Basic Moves'!B$2:C$43,2,FALSE)=H747,VLOOKUP(Q747,'Basic Moves'!B$2:C$43,2,FALSE)=I747),1,0)</f>
        <v>1</v>
      </c>
      <c r="T747" s="56">
        <f>VLOOKUP(Q747,'Basic Moves'!B$2:H$43,5,FALSE)</f>
        <v>1050</v>
      </c>
      <c r="U747" s="56">
        <f>VLOOKUP(Q747,'Basic Moves'!B$2:H$43,7,FALSE)</f>
        <v>10</v>
      </c>
      <c r="V747" s="53" t="s">
        <v>445</v>
      </c>
      <c r="W747" s="40" t="s">
        <v>280</v>
      </c>
      <c r="X747" s="56">
        <f>VLOOKUP(W747,'Charged Moves'!B$2:I$96,3,FALSE)</f>
        <v>25</v>
      </c>
      <c r="Y747" s="56">
        <f>IF(OR(VLOOKUP(W747,'Charged Moves'!B$2:C$96,2,FALSE)=H747,VLOOKUP(W747,'Charged Moves'!B$2:C$96,2,FALSE)=I747),1,0)</f>
        <v>0</v>
      </c>
      <c r="Z747" s="56">
        <f>VLOOKUP(W747,'Charged Moves'!B$2:I$96,8,FALSE)*100</f>
        <v>5</v>
      </c>
      <c r="AA747" s="56">
        <f>VLOOKUP(W747,'Charged Moves'!B$2:I$96,6,FALSE)</f>
        <v>4000</v>
      </c>
      <c r="AB747" s="56">
        <f>VLOOKUP(W747,'Charged Moves'!B$2:J$96,9,FALSE)</f>
        <v>20</v>
      </c>
      <c r="AC747" s="56" t="s">
        <v>1032</v>
      </c>
      <c r="AD747" s="56" t="s">
        <v>1269</v>
      </c>
      <c r="AE747" s="56" t="s">
        <v>641</v>
      </c>
      <c r="AF747" t="s">
        <v>1393</v>
      </c>
      <c r="AG747" t="s">
        <v>736</v>
      </c>
    </row>
    <row r="748" spans="1:33" ht="14.25" customHeight="1" x14ac:dyDescent="0.15">
      <c r="A748" s="30">
        <v>869</v>
      </c>
      <c r="B748" s="30">
        <v>2</v>
      </c>
      <c r="C748" s="32">
        <v>0.98039215686274506</v>
      </c>
      <c r="D748" s="30">
        <v>1</v>
      </c>
      <c r="E748" s="34">
        <v>1</v>
      </c>
      <c r="F748" s="41">
        <f>VLOOKUP(G748,'Species Data'!A$2:E$152,2,FALSE)</f>
        <v>147</v>
      </c>
      <c r="G748" s="41" t="s">
        <v>220</v>
      </c>
      <c r="H748" s="103" t="s">
        <v>226</v>
      </c>
      <c r="I748" s="805"/>
      <c r="J748" s="41">
        <f>VLOOKUP(G748,'Species Data'!A$2:E$152,3,FALSE)</f>
        <v>82</v>
      </c>
      <c r="K748" s="46">
        <f>VLOOKUP(G748,'Species Data'!A$2:E$152,4,FALSE)</f>
        <v>128</v>
      </c>
      <c r="L748" s="46">
        <f>VLOOKUP(G748,'Species Data'!A$2:E$152,5,FALSE)</f>
        <v>110</v>
      </c>
      <c r="M748" s="49">
        <f t="shared" si="0"/>
        <v>9020</v>
      </c>
      <c r="N748" s="51">
        <f t="shared" si="1"/>
        <v>0</v>
      </c>
      <c r="O748" s="51">
        <f t="shared" si="2"/>
        <v>0</v>
      </c>
      <c r="P748" s="40">
        <f t="shared" si="3"/>
        <v>567177600</v>
      </c>
      <c r="Q748" s="40" t="s">
        <v>59</v>
      </c>
      <c r="R748" s="56">
        <f>VLOOKUP(Q748,'Basic Moves'!B$2:H$43,3,FALSE)</f>
        <v>6</v>
      </c>
      <c r="S748" s="56">
        <f>IF(OR(VLOOKUP(Q748,'Basic Moves'!B$2:C$43,2,FALSE)=H748,VLOOKUP(Q748,'Basic Moves'!B$2:C$43,2,FALSE)=I748),1,0)</f>
        <v>1</v>
      </c>
      <c r="T748" s="56">
        <f>VLOOKUP(Q748,'Basic Moves'!B$2:H$43,5,FALSE)</f>
        <v>500</v>
      </c>
      <c r="U748" s="56">
        <f>VLOOKUP(Q748,'Basic Moves'!B$2:H$43,7,FALSE)</f>
        <v>7</v>
      </c>
      <c r="V748" s="53" t="s">
        <v>367</v>
      </c>
      <c r="W748" s="40" t="s">
        <v>318</v>
      </c>
      <c r="X748" s="56">
        <f>VLOOKUP(W748,'Charged Moves'!B$2:I$96,3,FALSE)</f>
        <v>25</v>
      </c>
      <c r="Y748" s="56">
        <f>IF(OR(VLOOKUP(W748,'Charged Moves'!B$2:C$96,2,FALSE)=H748,VLOOKUP(W748,'Charged Moves'!B$2:C$96,2,FALSE)=I748),1,0)</f>
        <v>1</v>
      </c>
      <c r="Z748" s="56">
        <f>VLOOKUP(W748,'Charged Moves'!B$2:I$96,8,FALSE)*100</f>
        <v>5</v>
      </c>
      <c r="AA748" s="56">
        <f>VLOOKUP(W748,'Charged Moves'!B$2:I$96,6,FALSE)</f>
        <v>2700</v>
      </c>
      <c r="AB748" s="56">
        <f>VLOOKUP(W748,'Charged Moves'!B$2:J$96,9,FALSE)</f>
        <v>20</v>
      </c>
      <c r="AC748" s="56" t="s">
        <v>1123</v>
      </c>
      <c r="AD748" s="56" t="s">
        <v>1000</v>
      </c>
      <c r="AE748" s="56" t="s">
        <v>2034</v>
      </c>
      <c r="AF748" t="s">
        <v>1002</v>
      </c>
      <c r="AG748" t="s">
        <v>2035</v>
      </c>
    </row>
    <row r="749" spans="1:33" ht="14.25" customHeight="1" x14ac:dyDescent="0.15">
      <c r="A749" s="30">
        <v>729</v>
      </c>
      <c r="B749" s="30">
        <v>4</v>
      </c>
      <c r="C749" s="32">
        <v>0.7493333333333333</v>
      </c>
      <c r="D749" s="30">
        <v>2</v>
      </c>
      <c r="E749" s="34">
        <v>0.98611111111111116</v>
      </c>
      <c r="F749" s="41">
        <f>VLOOKUP(G749,'Species Data'!A$2:E$152,2,FALSE)</f>
        <v>120</v>
      </c>
      <c r="G749" s="41" t="s">
        <v>193</v>
      </c>
      <c r="H749" s="91" t="s">
        <v>210</v>
      </c>
      <c r="I749" s="657"/>
      <c r="J749" s="41">
        <f>VLOOKUP(G749,'Species Data'!A$2:E$152,3,FALSE)</f>
        <v>60</v>
      </c>
      <c r="K749" s="46">
        <f>VLOOKUP(G749,'Species Data'!A$2:E$152,4,FALSE)</f>
        <v>130</v>
      </c>
      <c r="L749" s="46">
        <f>VLOOKUP(G749,'Species Data'!A$2:E$152,5,FALSE)</f>
        <v>128</v>
      </c>
      <c r="M749" s="49">
        <f t="shared" si="0"/>
        <v>7680</v>
      </c>
      <c r="N749" s="51">
        <f t="shared" si="1"/>
        <v>0</v>
      </c>
      <c r="O749" s="51">
        <f t="shared" si="2"/>
        <v>0</v>
      </c>
      <c r="P749" s="40">
        <f t="shared" si="3"/>
        <v>567091200</v>
      </c>
      <c r="Q749" s="107" t="s">
        <v>259</v>
      </c>
      <c r="R749" s="56">
        <f>VLOOKUP(Q749,'Basic Moves'!B$2:H$43,3,FALSE)</f>
        <v>12</v>
      </c>
      <c r="S749" s="56">
        <f>IF(OR(VLOOKUP(Q749,'Basic Moves'!B$2:C$43,2,FALSE)=H749,VLOOKUP(Q749,'Basic Moves'!B$2:C$43,2,FALSE)=I749),1,0)</f>
        <v>0</v>
      </c>
      <c r="T749" s="56">
        <f>VLOOKUP(Q749,'Basic Moves'!B$2:H$43,5,FALSE)</f>
        <v>1100</v>
      </c>
      <c r="U749" s="56">
        <f>VLOOKUP(Q749,'Basic Moves'!B$2:H$43,7,FALSE)</f>
        <v>10</v>
      </c>
      <c r="V749" s="53" t="s">
        <v>855</v>
      </c>
      <c r="W749" s="40" t="s">
        <v>310</v>
      </c>
      <c r="X749" s="56">
        <f>VLOOKUP(W749,'Charged Moves'!B$2:I$96,3,FALSE)</f>
        <v>40</v>
      </c>
      <c r="Y749" s="56">
        <f>IF(OR(VLOOKUP(W749,'Charged Moves'!B$2:C$96,2,FALSE)=H749,VLOOKUP(W749,'Charged Moves'!B$2:C$96,2,FALSE)=I749),1,0)</f>
        <v>0</v>
      </c>
      <c r="Z749" s="56">
        <f>VLOOKUP(W749,'Charged Moves'!B$2:I$96,8,FALSE)*100</f>
        <v>5</v>
      </c>
      <c r="AA749" s="56">
        <f>VLOOKUP(W749,'Charged Moves'!B$2:I$96,6,FALSE)</f>
        <v>2900</v>
      </c>
      <c r="AB749" s="56">
        <f>VLOOKUP(W749,'Charged Moves'!B$2:J$96,9,FALSE)</f>
        <v>33</v>
      </c>
      <c r="AC749" s="56" t="s">
        <v>1093</v>
      </c>
      <c r="AD749" s="56" t="s">
        <v>1094</v>
      </c>
      <c r="AE749" s="56" t="s">
        <v>1095</v>
      </c>
      <c r="AF749" t="s">
        <v>1096</v>
      </c>
      <c r="AG749" t="s">
        <v>1097</v>
      </c>
    </row>
    <row r="750" spans="1:33" ht="14.25" customHeight="1" x14ac:dyDescent="0.15">
      <c r="A750" s="30">
        <v>601</v>
      </c>
      <c r="B750" s="30">
        <v>3</v>
      </c>
      <c r="C750" s="32">
        <v>0.83179012345679015</v>
      </c>
      <c r="D750" s="30">
        <v>4</v>
      </c>
      <c r="E750" s="34">
        <v>0.83863721452639461</v>
      </c>
      <c r="F750" s="41">
        <f>VLOOKUP(G750,'Species Data'!A$2:E$152,2,FALSE)</f>
        <v>100</v>
      </c>
      <c r="G750" s="41" t="s">
        <v>171</v>
      </c>
      <c r="H750" s="558" t="s">
        <v>245</v>
      </c>
      <c r="I750" s="799"/>
      <c r="J750" s="41">
        <f>VLOOKUP(G750,'Species Data'!A$2:E$152,3,FALSE)</f>
        <v>80</v>
      </c>
      <c r="K750" s="46">
        <f>VLOOKUP(G750,'Species Data'!A$2:E$152,4,FALSE)</f>
        <v>102</v>
      </c>
      <c r="L750" s="46">
        <f>VLOOKUP(G750,'Species Data'!A$2:E$152,5,FALSE)</f>
        <v>124</v>
      </c>
      <c r="M750" s="49">
        <f t="shared" si="0"/>
        <v>9920</v>
      </c>
      <c r="N750" s="51">
        <f t="shared" si="1"/>
        <v>0</v>
      </c>
      <c r="O750" s="51">
        <f t="shared" si="2"/>
        <v>0</v>
      </c>
      <c r="P750" s="40">
        <f t="shared" si="3"/>
        <v>566630400</v>
      </c>
      <c r="Q750" s="40" t="s">
        <v>235</v>
      </c>
      <c r="R750" s="56">
        <f>VLOOKUP(Q750,'Basic Moves'!B$2:H$43,3,FALSE)</f>
        <v>7</v>
      </c>
      <c r="S750" s="56">
        <f>IF(OR(VLOOKUP(Q750,'Basic Moves'!B$2:C$43,2,FALSE)=H750,VLOOKUP(Q750,'Basic Moves'!B$2:C$43,2,FALSE)=I750),1,0)</f>
        <v>1</v>
      </c>
      <c r="T750" s="56">
        <f>VLOOKUP(Q750,'Basic Moves'!B$2:H$43,5,FALSE)</f>
        <v>700</v>
      </c>
      <c r="U750" s="56">
        <f>VLOOKUP(Q750,'Basic Moves'!B$2:H$43,7,FALSE)</f>
        <v>8</v>
      </c>
      <c r="V750" s="53" t="s">
        <v>1161</v>
      </c>
      <c r="W750" s="40" t="s">
        <v>292</v>
      </c>
      <c r="X750" s="56">
        <f>VLOOKUP(W750,'Charged Moves'!B$2:I$96,3,FALSE)</f>
        <v>35</v>
      </c>
      <c r="Y750" s="56">
        <f>IF(OR(VLOOKUP(W750,'Charged Moves'!B$2:C$96,2,FALSE)=H750,VLOOKUP(W750,'Charged Moves'!B$2:C$96,2,FALSE)=I750),1,0)</f>
        <v>1</v>
      </c>
      <c r="Z750" s="56">
        <f>VLOOKUP(W750,'Charged Moves'!B$2:I$96,8,FALSE)*100</f>
        <v>5</v>
      </c>
      <c r="AA750" s="56">
        <f>VLOOKUP(W750,'Charged Moves'!B$2:I$96,6,FALSE)</f>
        <v>2500</v>
      </c>
      <c r="AB750" s="56">
        <f>VLOOKUP(W750,'Charged Moves'!B$2:J$96,9,FALSE)</f>
        <v>33</v>
      </c>
      <c r="AC750" s="56" t="s">
        <v>1359</v>
      </c>
      <c r="AD750" s="56" t="s">
        <v>1360</v>
      </c>
      <c r="AE750" s="56" t="s">
        <v>1265</v>
      </c>
      <c r="AF750" t="s">
        <v>1361</v>
      </c>
      <c r="AG750" t="s">
        <v>1007</v>
      </c>
    </row>
    <row r="751" spans="1:33" ht="14.25" customHeight="1" x14ac:dyDescent="0.15">
      <c r="A751" s="30">
        <v>432</v>
      </c>
      <c r="B751" s="30">
        <v>6</v>
      </c>
      <c r="C751" s="32">
        <v>0.77142857142857146</v>
      </c>
      <c r="D751" s="30">
        <v>6</v>
      </c>
      <c r="E751" s="34">
        <v>0.66158357771261</v>
      </c>
      <c r="F751" s="41">
        <f>VLOOKUP(G751,'Species Data'!A$2:E$152,2,FALSE)</f>
        <v>74</v>
      </c>
      <c r="G751" s="41" t="s">
        <v>130</v>
      </c>
      <c r="H751" s="662" t="s">
        <v>264</v>
      </c>
      <c r="I751" s="610" t="s">
        <v>255</v>
      </c>
      <c r="J751" s="41">
        <f>VLOOKUP(G751,'Species Data'!A$2:E$152,3,FALSE)</f>
        <v>80</v>
      </c>
      <c r="K751" s="46">
        <f>VLOOKUP(G751,'Species Data'!A$2:E$152,4,FALSE)</f>
        <v>106</v>
      </c>
      <c r="L751" s="46">
        <f>VLOOKUP(G751,'Species Data'!A$2:E$152,5,FALSE)</f>
        <v>118</v>
      </c>
      <c r="M751" s="49">
        <f t="shared" si="0"/>
        <v>9440</v>
      </c>
      <c r="N751" s="51">
        <f t="shared" si="1"/>
        <v>0</v>
      </c>
      <c r="O751" s="51">
        <f t="shared" si="2"/>
        <v>0</v>
      </c>
      <c r="P751" s="40">
        <f t="shared" si="3"/>
        <v>564360960</v>
      </c>
      <c r="Q751" s="40" t="s">
        <v>259</v>
      </c>
      <c r="R751" s="56">
        <f>VLOOKUP(Q751,'Basic Moves'!B$2:H$43,3,FALSE)</f>
        <v>12</v>
      </c>
      <c r="S751" s="56">
        <f>IF(OR(VLOOKUP(Q751,'Basic Moves'!B$2:C$43,2,FALSE)=H751,VLOOKUP(Q751,'Basic Moves'!B$2:C$43,2,FALSE)=I751),1,0)</f>
        <v>0</v>
      </c>
      <c r="T751" s="56">
        <f>VLOOKUP(Q751,'Basic Moves'!B$2:H$43,5,FALSE)</f>
        <v>1100</v>
      </c>
      <c r="U751" s="56">
        <f>VLOOKUP(Q751,'Basic Moves'!B$2:H$43,7,FALSE)</f>
        <v>10</v>
      </c>
      <c r="V751" s="53" t="s">
        <v>855</v>
      </c>
      <c r="W751" s="40" t="s">
        <v>308</v>
      </c>
      <c r="X751" s="56">
        <f>VLOOKUP(W751,'Charged Moves'!B$2:I$96,3,FALSE)</f>
        <v>30</v>
      </c>
      <c r="Y751" s="56">
        <f>IF(OR(VLOOKUP(W751,'Charged Moves'!B$2:C$96,2,FALSE)=H751,VLOOKUP(W751,'Charged Moves'!B$2:C$96,2,FALSE)=I751),1,0)</f>
        <v>1</v>
      </c>
      <c r="Z751" s="56">
        <f>VLOOKUP(W751,'Charged Moves'!B$2:I$96,8,FALSE)*100</f>
        <v>25</v>
      </c>
      <c r="AA751" s="56">
        <f>VLOOKUP(W751,'Charged Moves'!B$2:I$96,6,FALSE)</f>
        <v>3400</v>
      </c>
      <c r="AB751" s="56">
        <f>VLOOKUP(W751,'Charged Moves'!B$2:J$96,9,FALSE)</f>
        <v>25</v>
      </c>
      <c r="AC751" s="56" t="s">
        <v>1181</v>
      </c>
      <c r="AD751" s="56" t="s">
        <v>2036</v>
      </c>
      <c r="AE751" s="56" t="s">
        <v>2037</v>
      </c>
      <c r="AF751" t="s">
        <v>2038</v>
      </c>
      <c r="AG751" t="s">
        <v>1376</v>
      </c>
    </row>
    <row r="752" spans="1:33" ht="14.25" customHeight="1" x14ac:dyDescent="0.15">
      <c r="A752" s="30">
        <v>602</v>
      </c>
      <c r="B752" s="30">
        <v>1</v>
      </c>
      <c r="C752" s="32">
        <v>1</v>
      </c>
      <c r="D752" s="30">
        <v>5</v>
      </c>
      <c r="E752" s="34">
        <v>0.8311493822538375</v>
      </c>
      <c r="F752" s="41">
        <f>VLOOKUP(G752,'Species Data'!A$2:E$152,2,FALSE)</f>
        <v>100</v>
      </c>
      <c r="G752" s="41" t="s">
        <v>171</v>
      </c>
      <c r="H752" s="558" t="s">
        <v>245</v>
      </c>
      <c r="I752" s="799"/>
      <c r="J752" s="41">
        <f>VLOOKUP(G752,'Species Data'!A$2:E$152,3,FALSE)</f>
        <v>80</v>
      </c>
      <c r="K752" s="46">
        <f>VLOOKUP(G752,'Species Data'!A$2:E$152,4,FALSE)</f>
        <v>102</v>
      </c>
      <c r="L752" s="46">
        <f>VLOOKUP(G752,'Species Data'!A$2:E$152,5,FALSE)</f>
        <v>124</v>
      </c>
      <c r="M752" s="49">
        <f t="shared" si="0"/>
        <v>9920</v>
      </c>
      <c r="N752" s="51">
        <f t="shared" si="1"/>
        <v>0</v>
      </c>
      <c r="O752" s="51">
        <f t="shared" si="2"/>
        <v>0</v>
      </c>
      <c r="P752" s="40">
        <f t="shared" si="3"/>
        <v>561571200</v>
      </c>
      <c r="Q752" s="40" t="s">
        <v>235</v>
      </c>
      <c r="R752" s="56">
        <f>VLOOKUP(Q752,'Basic Moves'!B$2:H$43,3,FALSE)</f>
        <v>7</v>
      </c>
      <c r="S752" s="56">
        <f>IF(OR(VLOOKUP(Q752,'Basic Moves'!B$2:C$43,2,FALSE)=H752,VLOOKUP(Q752,'Basic Moves'!B$2:C$43,2,FALSE)=I752),1,0)</f>
        <v>1</v>
      </c>
      <c r="T752" s="56">
        <f>VLOOKUP(Q752,'Basic Moves'!B$2:H$43,5,FALSE)</f>
        <v>700</v>
      </c>
      <c r="U752" s="56">
        <f>VLOOKUP(Q752,'Basic Moves'!B$2:H$43,7,FALSE)</f>
        <v>8</v>
      </c>
      <c r="V752" s="53" t="s">
        <v>1161</v>
      </c>
      <c r="W752" s="40" t="s">
        <v>182</v>
      </c>
      <c r="X752" s="56">
        <f>VLOOKUP(W752,'Charged Moves'!B$2:I$96,3,FALSE)</f>
        <v>55</v>
      </c>
      <c r="Y752" s="56">
        <f>IF(OR(VLOOKUP(W752,'Charged Moves'!B$2:C$96,2,FALSE)=H752,VLOOKUP(W752,'Charged Moves'!B$2:C$96,2,FALSE)=I752),1,0)</f>
        <v>1</v>
      </c>
      <c r="Z752" s="56">
        <f>VLOOKUP(W752,'Charged Moves'!B$2:I$96,8,FALSE)*100</f>
        <v>5</v>
      </c>
      <c r="AA752" s="56">
        <f>VLOOKUP(W752,'Charged Moves'!B$2:I$96,6,FALSE)</f>
        <v>2700</v>
      </c>
      <c r="AB752" s="56">
        <f>VLOOKUP(W752,'Charged Moves'!B$2:J$96,9,FALSE)</f>
        <v>50</v>
      </c>
      <c r="AC752" s="56" t="s">
        <v>1466</v>
      </c>
      <c r="AD752" s="56" t="s">
        <v>1467</v>
      </c>
      <c r="AE752" s="56" t="s">
        <v>1468</v>
      </c>
      <c r="AF752" t="s">
        <v>1469</v>
      </c>
      <c r="AG752" t="s">
        <v>990</v>
      </c>
    </row>
    <row r="753" spans="1:33" ht="14.25" customHeight="1" x14ac:dyDescent="0.15">
      <c r="A753" s="30">
        <v>133</v>
      </c>
      <c r="B753" s="30">
        <v>4</v>
      </c>
      <c r="C753" s="32">
        <v>0.79120000000000001</v>
      </c>
      <c r="D753" s="30">
        <v>1</v>
      </c>
      <c r="E753" s="34">
        <v>1</v>
      </c>
      <c r="F753" s="41">
        <f>VLOOKUP(G753,'Species Data'!A$2:E$152,2,FALSE)</f>
        <v>25</v>
      </c>
      <c r="G753" s="41" t="s">
        <v>70</v>
      </c>
      <c r="H753" s="558" t="s">
        <v>245</v>
      </c>
      <c r="I753" s="799"/>
      <c r="J753" s="41">
        <f>VLOOKUP(G753,'Species Data'!A$2:E$152,3,FALSE)</f>
        <v>70</v>
      </c>
      <c r="K753" s="46">
        <f>VLOOKUP(G753,'Species Data'!A$2:E$152,4,FALSE)</f>
        <v>124</v>
      </c>
      <c r="L753" s="46">
        <f>VLOOKUP(G753,'Species Data'!A$2:E$152,5,FALSE)</f>
        <v>108</v>
      </c>
      <c r="M753" s="49">
        <f t="shared" si="0"/>
        <v>7560</v>
      </c>
      <c r="N753" s="51">
        <f t="shared" si="1"/>
        <v>0</v>
      </c>
      <c r="O753" s="51">
        <f t="shared" si="2"/>
        <v>0</v>
      </c>
      <c r="P753" s="40">
        <f t="shared" si="3"/>
        <v>556605000</v>
      </c>
      <c r="Q753" s="40" t="s">
        <v>256</v>
      </c>
      <c r="R753" s="56">
        <f>VLOOKUP(Q753,'Basic Moves'!B$2:H$43,3,FALSE)</f>
        <v>10</v>
      </c>
      <c r="S753" s="56">
        <f>IF(OR(VLOOKUP(Q753,'Basic Moves'!B$2:C$43,2,FALSE)=H753,VLOOKUP(Q753,'Basic Moves'!B$2:C$43,2,FALSE)=I753),1,0)</f>
        <v>0</v>
      </c>
      <c r="T753" s="56">
        <f>VLOOKUP(Q753,'Basic Moves'!B$2:H$43,5,FALSE)</f>
        <v>1330</v>
      </c>
      <c r="U753" s="56">
        <f>VLOOKUP(Q753,'Basic Moves'!B$2:H$43,7,FALSE)</f>
        <v>12</v>
      </c>
      <c r="V753" s="53" t="s">
        <v>641</v>
      </c>
      <c r="W753" s="40" t="s">
        <v>182</v>
      </c>
      <c r="X753" s="56">
        <f>VLOOKUP(W753,'Charged Moves'!B$2:I$96,3,FALSE)</f>
        <v>55</v>
      </c>
      <c r="Y753" s="56">
        <f>IF(OR(VLOOKUP(W753,'Charged Moves'!B$2:C$96,2,FALSE)=H753,VLOOKUP(W753,'Charged Moves'!B$2:C$96,2,FALSE)=I753),1,0)</f>
        <v>1</v>
      </c>
      <c r="Z753" s="56">
        <f>VLOOKUP(W753,'Charged Moves'!B$2:I$96,8,FALSE)*100</f>
        <v>5</v>
      </c>
      <c r="AA753" s="56">
        <f>VLOOKUP(W753,'Charged Moves'!B$2:I$96,6,FALSE)</f>
        <v>2700</v>
      </c>
      <c r="AB753" s="56">
        <f>VLOOKUP(W753,'Charged Moves'!B$2:J$96,9,FALSE)</f>
        <v>50</v>
      </c>
      <c r="AC753" s="56" t="s">
        <v>2039</v>
      </c>
      <c r="AD753" s="56" t="s">
        <v>2040</v>
      </c>
      <c r="AE753" s="56" t="s">
        <v>2041</v>
      </c>
      <c r="AF753" t="s">
        <v>2042</v>
      </c>
      <c r="AG753" t="s">
        <v>2043</v>
      </c>
    </row>
    <row r="754" spans="1:33" ht="14.25" customHeight="1" x14ac:dyDescent="0.15">
      <c r="A754" s="30">
        <v>176</v>
      </c>
      <c r="B754" s="30">
        <v>1</v>
      </c>
      <c r="C754" s="32">
        <v>1</v>
      </c>
      <c r="D754" s="30">
        <v>2</v>
      </c>
      <c r="E754" s="34">
        <v>0.9668737060041408</v>
      </c>
      <c r="F754" s="41">
        <f>VLOOKUP(G754,'Species Data'!A$2:E$152,2,FALSE)</f>
        <v>32</v>
      </c>
      <c r="G754" s="41" t="s">
        <v>78</v>
      </c>
      <c r="H754" s="362" t="s">
        <v>262</v>
      </c>
      <c r="I754" s="511"/>
      <c r="J754" s="41">
        <f>VLOOKUP(G754,'Species Data'!A$2:E$152,3,FALSE)</f>
        <v>92</v>
      </c>
      <c r="K754" s="46">
        <f>VLOOKUP(G754,'Species Data'!A$2:E$152,4,FALSE)</f>
        <v>110</v>
      </c>
      <c r="L754" s="46">
        <f>VLOOKUP(G754,'Species Data'!A$2:E$152,5,FALSE)</f>
        <v>94</v>
      </c>
      <c r="M754" s="49">
        <f t="shared" si="0"/>
        <v>8648</v>
      </c>
      <c r="N754" s="51">
        <f t="shared" si="1"/>
        <v>0</v>
      </c>
      <c r="O754" s="51">
        <f t="shared" si="2"/>
        <v>0</v>
      </c>
      <c r="P754" s="40">
        <f t="shared" si="3"/>
        <v>555309700</v>
      </c>
      <c r="Q754" s="40" t="s">
        <v>271</v>
      </c>
      <c r="R754" s="56">
        <f>VLOOKUP(Q754,'Basic Moves'!B$2:H$43,3,FALSE)</f>
        <v>6</v>
      </c>
      <c r="S754" s="56">
        <f>IF(OR(VLOOKUP(Q754,'Basic Moves'!B$2:C$43,2,FALSE)=H754,VLOOKUP(Q754,'Basic Moves'!B$2:C$43,2,FALSE)=I754),1,0)</f>
        <v>1</v>
      </c>
      <c r="T754" s="56">
        <f>VLOOKUP(Q754,'Basic Moves'!B$2:H$43,5,FALSE)</f>
        <v>575</v>
      </c>
      <c r="U754" s="56">
        <f>VLOOKUP(Q754,'Basic Moves'!B$2:H$43,7,FALSE)</f>
        <v>8</v>
      </c>
      <c r="V754" s="53" t="s">
        <v>1090</v>
      </c>
      <c r="W754" s="40" t="s">
        <v>208</v>
      </c>
      <c r="X754" s="56">
        <f>VLOOKUP(W754,'Charged Moves'!B$2:I$96,3,FALSE)</f>
        <v>55</v>
      </c>
      <c r="Y754" s="56">
        <f>IF(OR(VLOOKUP(W754,'Charged Moves'!B$2:C$96,2,FALSE)=H754,VLOOKUP(W754,'Charged Moves'!B$2:C$96,2,FALSE)=I754),1,0)</f>
        <v>1</v>
      </c>
      <c r="Z754" s="56">
        <f>VLOOKUP(W754,'Charged Moves'!B$2:I$96,8,FALSE)*100</f>
        <v>5</v>
      </c>
      <c r="AA754" s="56">
        <f>VLOOKUP(W754,'Charged Moves'!B$2:I$96,6,FALSE)</f>
        <v>2600</v>
      </c>
      <c r="AB754" s="56">
        <f>VLOOKUP(W754,'Charged Moves'!B$2:J$96,9,FALSE)</f>
        <v>50</v>
      </c>
      <c r="AC754" s="56" t="s">
        <v>1632</v>
      </c>
      <c r="AD754" s="56" t="s">
        <v>1633</v>
      </c>
      <c r="AE754" s="56" t="s">
        <v>1314</v>
      </c>
      <c r="AF754" t="s">
        <v>1634</v>
      </c>
      <c r="AG754" t="s">
        <v>1635</v>
      </c>
    </row>
    <row r="755" spans="1:33" ht="14.25" customHeight="1" x14ac:dyDescent="0.15">
      <c r="A755" s="30">
        <v>202</v>
      </c>
      <c r="B755" s="30">
        <v>3</v>
      </c>
      <c r="C755" s="32">
        <v>0.82092050209205025</v>
      </c>
      <c r="D755" s="30">
        <v>2</v>
      </c>
      <c r="E755" s="34">
        <v>0.85688073394495412</v>
      </c>
      <c r="F755" s="41">
        <f>VLOOKUP(G755,'Species Data'!A$2:E$152,2,FALSE)</f>
        <v>37</v>
      </c>
      <c r="G755" s="41" t="s">
        <v>84</v>
      </c>
      <c r="H755" s="263" t="s">
        <v>249</v>
      </c>
      <c r="I755" s="452"/>
      <c r="J755" s="41">
        <f>VLOOKUP(G755,'Species Data'!A$2:E$152,3,FALSE)</f>
        <v>76</v>
      </c>
      <c r="K755" s="46">
        <f>VLOOKUP(G755,'Species Data'!A$2:E$152,4,FALSE)</f>
        <v>106</v>
      </c>
      <c r="L755" s="46">
        <f>VLOOKUP(G755,'Species Data'!A$2:E$152,5,FALSE)</f>
        <v>118</v>
      </c>
      <c r="M755" s="49">
        <f t="shared" si="0"/>
        <v>8968</v>
      </c>
      <c r="N755" s="51">
        <f t="shared" si="1"/>
        <v>0</v>
      </c>
      <c r="O755" s="51">
        <f t="shared" si="2"/>
        <v>0</v>
      </c>
      <c r="P755" s="40">
        <f t="shared" si="3"/>
        <v>554917420</v>
      </c>
      <c r="Q755" s="40" t="s">
        <v>256</v>
      </c>
      <c r="R755" s="56">
        <f>VLOOKUP(Q755,'Basic Moves'!B$2:H$43,3,FALSE)</f>
        <v>10</v>
      </c>
      <c r="S755" s="56">
        <f>IF(OR(VLOOKUP(Q755,'Basic Moves'!B$2:C$43,2,FALSE)=H755,VLOOKUP(Q755,'Basic Moves'!B$2:C$43,2,FALSE)=I755),1,0)</f>
        <v>0</v>
      </c>
      <c r="T755" s="56">
        <f>VLOOKUP(Q755,'Basic Moves'!B$2:H$43,5,FALSE)</f>
        <v>1330</v>
      </c>
      <c r="U755" s="56">
        <f>VLOOKUP(Q755,'Basic Moves'!B$2:H$43,7,FALSE)</f>
        <v>12</v>
      </c>
      <c r="V755" s="53" t="s">
        <v>641</v>
      </c>
      <c r="W755" s="40" t="s">
        <v>114</v>
      </c>
      <c r="X755" s="56">
        <f>VLOOKUP(W755,'Charged Moves'!B$2:I$96,3,FALSE)</f>
        <v>55</v>
      </c>
      <c r="Y755" s="56">
        <f>IF(OR(VLOOKUP(W755,'Charged Moves'!B$2:C$96,2,FALSE)=H755,VLOOKUP(W755,'Charged Moves'!B$2:C$96,2,FALSE)=I755),1,0)</f>
        <v>1</v>
      </c>
      <c r="Z755" s="56">
        <f>VLOOKUP(W755,'Charged Moves'!B$2:I$96,8,FALSE)*100</f>
        <v>5</v>
      </c>
      <c r="AA755" s="56">
        <f>VLOOKUP(W755,'Charged Moves'!B$2:I$96,6,FALSE)</f>
        <v>2900</v>
      </c>
      <c r="AB755" s="56">
        <f>VLOOKUP(W755,'Charged Moves'!B$2:J$96,9,FALSE)</f>
        <v>50</v>
      </c>
      <c r="AC755" s="56" t="s">
        <v>2039</v>
      </c>
      <c r="AD755" s="56" t="s">
        <v>2044</v>
      </c>
      <c r="AE755" s="56" t="s">
        <v>2045</v>
      </c>
      <c r="AF755" t="s">
        <v>2046</v>
      </c>
      <c r="AG755" t="s">
        <v>1635</v>
      </c>
    </row>
    <row r="756" spans="1:33" ht="14.25" customHeight="1" x14ac:dyDescent="0.15">
      <c r="A756" s="30">
        <v>155</v>
      </c>
      <c r="B756" s="30">
        <v>2</v>
      </c>
      <c r="C756" s="32">
        <v>0.96642120765832107</v>
      </c>
      <c r="D756" s="30">
        <v>3</v>
      </c>
      <c r="E756" s="34">
        <v>0.83083511777301933</v>
      </c>
      <c r="F756" s="41">
        <f>VLOOKUP(G756,'Species Data'!A$2:E$152,2,FALSE)</f>
        <v>29</v>
      </c>
      <c r="G756" s="41" t="s">
        <v>74</v>
      </c>
      <c r="H756" s="362" t="s">
        <v>262</v>
      </c>
      <c r="I756" s="511"/>
      <c r="J756" s="41">
        <f>VLOOKUP(G756,'Species Data'!A$2:E$152,3,FALSE)</f>
        <v>110</v>
      </c>
      <c r="K756" s="46">
        <f>VLOOKUP(G756,'Species Data'!A$2:E$152,4,FALSE)</f>
        <v>100</v>
      </c>
      <c r="L756" s="46">
        <f>VLOOKUP(G756,'Species Data'!A$2:E$152,5,FALSE)</f>
        <v>104</v>
      </c>
      <c r="M756" s="49">
        <f t="shared" si="0"/>
        <v>11440</v>
      </c>
      <c r="N756" s="51">
        <f t="shared" si="1"/>
        <v>0</v>
      </c>
      <c r="O756" s="51">
        <f t="shared" si="2"/>
        <v>0</v>
      </c>
      <c r="P756" s="40">
        <f t="shared" si="3"/>
        <v>554840000</v>
      </c>
      <c r="Q756" s="40" t="s">
        <v>102</v>
      </c>
      <c r="R756" s="56">
        <f>VLOOKUP(Q756,'Basic Moves'!B$2:H$43,3,FALSE)</f>
        <v>6</v>
      </c>
      <c r="S756" s="56">
        <f>IF(OR(VLOOKUP(Q756,'Basic Moves'!B$2:C$43,2,FALSE)=H756,VLOOKUP(Q756,'Basic Moves'!B$2:C$43,2,FALSE)=I756),1,0)</f>
        <v>0</v>
      </c>
      <c r="T756" s="56">
        <f>VLOOKUP(Q756,'Basic Moves'!B$2:H$43,5,FALSE)</f>
        <v>500</v>
      </c>
      <c r="U756" s="56">
        <f>VLOOKUP(Q756,'Basic Moves'!B$2:H$43,7,FALSE)</f>
        <v>7</v>
      </c>
      <c r="V756" s="53" t="s">
        <v>784</v>
      </c>
      <c r="W756" s="40" t="s">
        <v>208</v>
      </c>
      <c r="X756" s="56">
        <f>VLOOKUP(W756,'Charged Moves'!B$2:I$96,3,FALSE)</f>
        <v>55</v>
      </c>
      <c r="Y756" s="56">
        <f>IF(OR(VLOOKUP(W756,'Charged Moves'!B$2:C$96,2,FALSE)=H756,VLOOKUP(W756,'Charged Moves'!B$2:C$96,2,FALSE)=I756),1,0)</f>
        <v>1</v>
      </c>
      <c r="Z756" s="56">
        <f>VLOOKUP(W756,'Charged Moves'!B$2:I$96,8,FALSE)*100</f>
        <v>5</v>
      </c>
      <c r="AA756" s="56">
        <f>VLOOKUP(W756,'Charged Moves'!B$2:I$96,6,FALSE)</f>
        <v>2600</v>
      </c>
      <c r="AB756" s="56">
        <f>VLOOKUP(W756,'Charged Moves'!B$2:J$96,9,FALSE)</f>
        <v>50</v>
      </c>
      <c r="AC756" s="56" t="s">
        <v>785</v>
      </c>
      <c r="AD756" s="56" t="s">
        <v>1762</v>
      </c>
      <c r="AE756" s="56" t="s">
        <v>1763</v>
      </c>
      <c r="AF756" t="s">
        <v>1764</v>
      </c>
      <c r="AG756" t="s">
        <v>561</v>
      </c>
    </row>
    <row r="757" spans="1:33" ht="14.25" customHeight="1" x14ac:dyDescent="0.15">
      <c r="A757" s="30">
        <v>837</v>
      </c>
      <c r="B757" s="30">
        <v>1</v>
      </c>
      <c r="C757" s="32">
        <v>1</v>
      </c>
      <c r="D757" s="30">
        <v>5</v>
      </c>
      <c r="E757" s="34">
        <v>0.9084287200832466</v>
      </c>
      <c r="F757" s="41">
        <f>VLOOKUP(G757,'Species Data'!A$2:E$152,2,FALSE)</f>
        <v>140</v>
      </c>
      <c r="G757" s="41" t="s">
        <v>215</v>
      </c>
      <c r="H757" s="662" t="s">
        <v>264</v>
      </c>
      <c r="I757" s="91" t="s">
        <v>210</v>
      </c>
      <c r="J757" s="41">
        <f>VLOOKUP(G757,'Species Data'!A$2:E$152,3,FALSE)</f>
        <v>60</v>
      </c>
      <c r="K757" s="46">
        <f>VLOOKUP(G757,'Species Data'!A$2:E$152,4,FALSE)</f>
        <v>148</v>
      </c>
      <c r="L757" s="46">
        <f>VLOOKUP(G757,'Species Data'!A$2:E$152,5,FALSE)</f>
        <v>142</v>
      </c>
      <c r="M757" s="49">
        <f t="shared" si="0"/>
        <v>8520</v>
      </c>
      <c r="N757" s="51">
        <f t="shared" si="1"/>
        <v>0</v>
      </c>
      <c r="O757" s="51">
        <f t="shared" si="2"/>
        <v>0</v>
      </c>
      <c r="P757" s="40">
        <f t="shared" si="3"/>
        <v>550409040</v>
      </c>
      <c r="Q757" s="40" t="s">
        <v>258</v>
      </c>
      <c r="R757" s="56">
        <f>VLOOKUP(Q757,'Basic Moves'!B$2:H$43,3,FALSE)</f>
        <v>6</v>
      </c>
      <c r="S757" s="56">
        <f>IF(OR(VLOOKUP(Q757,'Basic Moves'!B$2:C$43,2,FALSE)=H757,VLOOKUP(Q757,'Basic Moves'!B$2:C$43,2,FALSE)=I757),1,0)</f>
        <v>0</v>
      </c>
      <c r="T757" s="56">
        <f>VLOOKUP(Q757,'Basic Moves'!B$2:H$43,5,FALSE)</f>
        <v>500</v>
      </c>
      <c r="U757" s="56">
        <f>VLOOKUP(Q757,'Basic Moves'!B$2:H$43,7,FALSE)</f>
        <v>7</v>
      </c>
      <c r="V757" s="53" t="s">
        <v>784</v>
      </c>
      <c r="W757" s="40" t="s">
        <v>308</v>
      </c>
      <c r="X757" s="56">
        <f>VLOOKUP(W757,'Charged Moves'!B$2:I$96,3,FALSE)</f>
        <v>30</v>
      </c>
      <c r="Y757" s="56">
        <f>IF(OR(VLOOKUP(W757,'Charged Moves'!B$2:C$96,2,FALSE)=H757,VLOOKUP(W757,'Charged Moves'!B$2:C$96,2,FALSE)=I757),1,0)</f>
        <v>1</v>
      </c>
      <c r="Z757" s="56">
        <f>VLOOKUP(W757,'Charged Moves'!B$2:I$96,8,FALSE)*100</f>
        <v>25</v>
      </c>
      <c r="AA757" s="56">
        <f>VLOOKUP(W757,'Charged Moves'!B$2:I$96,6,FALSE)</f>
        <v>3400</v>
      </c>
      <c r="AB757" s="56">
        <f>VLOOKUP(W757,'Charged Moves'!B$2:J$96,9,FALSE)</f>
        <v>25</v>
      </c>
      <c r="AC757" s="56" t="s">
        <v>1448</v>
      </c>
      <c r="AD757" s="56" t="s">
        <v>881</v>
      </c>
      <c r="AE757" s="56" t="s">
        <v>2047</v>
      </c>
      <c r="AF757" t="s">
        <v>883</v>
      </c>
      <c r="AG757" t="s">
        <v>1450</v>
      </c>
    </row>
    <row r="758" spans="1:33" ht="14.25" customHeight="1" x14ac:dyDescent="0.15">
      <c r="A758" s="30">
        <v>494</v>
      </c>
      <c r="B758" s="30">
        <v>1</v>
      </c>
      <c r="C758" s="32">
        <v>1</v>
      </c>
      <c r="D758" s="30">
        <v>2</v>
      </c>
      <c r="E758" s="34">
        <v>0.96296296296296291</v>
      </c>
      <c r="F758" s="41">
        <f>VLOOKUP(G758,'Species Data'!A$2:E$152,2,FALSE)</f>
        <v>84</v>
      </c>
      <c r="G758" s="41" t="s">
        <v>145</v>
      </c>
      <c r="H758" s="170" t="s">
        <v>257</v>
      </c>
      <c r="I758" s="104" t="s">
        <v>227</v>
      </c>
      <c r="J758" s="41">
        <f>VLOOKUP(G758,'Species Data'!A$2:E$152,3,FALSE)</f>
        <v>70</v>
      </c>
      <c r="K758" s="46">
        <f>VLOOKUP(G758,'Species Data'!A$2:E$152,4,FALSE)</f>
        <v>126</v>
      </c>
      <c r="L758" s="46">
        <f>VLOOKUP(G758,'Species Data'!A$2:E$152,5,FALSE)</f>
        <v>96</v>
      </c>
      <c r="M758" s="49">
        <f t="shared" si="0"/>
        <v>6720</v>
      </c>
      <c r="N758" s="51">
        <f t="shared" si="1"/>
        <v>0</v>
      </c>
      <c r="O758" s="51">
        <f t="shared" si="2"/>
        <v>0</v>
      </c>
      <c r="P758" s="40">
        <f t="shared" si="3"/>
        <v>550368000</v>
      </c>
      <c r="Q758" s="40" t="s">
        <v>250</v>
      </c>
      <c r="R758" s="56">
        <f>VLOOKUP(Q758,'Basic Moves'!B$2:H$43,3,FALSE)</f>
        <v>10</v>
      </c>
      <c r="S758" s="56">
        <f>IF(OR(VLOOKUP(Q758,'Basic Moves'!B$2:C$43,2,FALSE)=H758,VLOOKUP(Q758,'Basic Moves'!B$2:C$43,2,FALSE)=I758),1,0)</f>
        <v>1</v>
      </c>
      <c r="T758" s="56">
        <f>VLOOKUP(Q758,'Basic Moves'!B$2:H$43,5,FALSE)</f>
        <v>1150</v>
      </c>
      <c r="U758" s="56">
        <f>VLOOKUP(Q758,'Basic Moves'!B$2:H$43,7,FALSE)</f>
        <v>10</v>
      </c>
      <c r="V758" s="53" t="s">
        <v>1327</v>
      </c>
      <c r="W758" s="40" t="s">
        <v>294</v>
      </c>
      <c r="X758" s="56">
        <f>VLOOKUP(W758,'Charged Moves'!B$2:I$96,3,FALSE)</f>
        <v>40</v>
      </c>
      <c r="Y758" s="56">
        <f>IF(OR(VLOOKUP(W758,'Charged Moves'!B$2:C$96,2,FALSE)=H758,VLOOKUP(W758,'Charged Moves'!B$2:C$96,2,FALSE)=I758),1,0)</f>
        <v>1</v>
      </c>
      <c r="Z758" s="56">
        <f>VLOOKUP(W758,'Charged Moves'!B$2:I$96,8,FALSE)*100</f>
        <v>5</v>
      </c>
      <c r="AA758" s="56">
        <f>VLOOKUP(W758,'Charged Moves'!B$2:I$96,6,FALSE)</f>
        <v>2700</v>
      </c>
      <c r="AB758" s="56">
        <f>VLOOKUP(W758,'Charged Moves'!B$2:J$96,9,FALSE)</f>
        <v>33</v>
      </c>
      <c r="AC758" s="56" t="s">
        <v>943</v>
      </c>
      <c r="AD758" s="56" t="s">
        <v>2048</v>
      </c>
      <c r="AE758" s="56" t="s">
        <v>2049</v>
      </c>
      <c r="AF758" t="s">
        <v>2050</v>
      </c>
      <c r="AG758" t="s">
        <v>543</v>
      </c>
    </row>
    <row r="759" spans="1:33" ht="14.25" customHeight="1" x14ac:dyDescent="0.15">
      <c r="A759" s="30">
        <v>540</v>
      </c>
      <c r="B759" s="30">
        <v>2</v>
      </c>
      <c r="C759" s="32">
        <v>0.98510117856348678</v>
      </c>
      <c r="D759" s="30">
        <v>1</v>
      </c>
      <c r="E759" s="34">
        <v>1</v>
      </c>
      <c r="F759" s="41">
        <f>VLOOKUP(G759,'Species Data'!A$2:E$152,2,FALSE)</f>
        <v>90</v>
      </c>
      <c r="G759" s="41" t="s">
        <v>157</v>
      </c>
      <c r="H759" s="91" t="s">
        <v>210</v>
      </c>
      <c r="I759" s="657"/>
      <c r="J759" s="41">
        <f>VLOOKUP(G759,'Species Data'!A$2:E$152,3,FALSE)</f>
        <v>60</v>
      </c>
      <c r="K759" s="46">
        <f>VLOOKUP(G759,'Species Data'!A$2:E$152,4,FALSE)</f>
        <v>120</v>
      </c>
      <c r="L759" s="46">
        <f>VLOOKUP(G759,'Species Data'!A$2:E$152,5,FALSE)</f>
        <v>112</v>
      </c>
      <c r="M759" s="49">
        <f t="shared" si="0"/>
        <v>6720</v>
      </c>
      <c r="N759" s="51">
        <f t="shared" si="1"/>
        <v>0</v>
      </c>
      <c r="O759" s="51">
        <f t="shared" si="2"/>
        <v>0</v>
      </c>
      <c r="P759" s="40">
        <f t="shared" si="3"/>
        <v>547344000</v>
      </c>
      <c r="Q759" s="40" t="s">
        <v>222</v>
      </c>
      <c r="R759" s="56">
        <f>VLOOKUP(Q759,'Basic Moves'!B$2:H$43,3,FALSE)</f>
        <v>15</v>
      </c>
      <c r="S759" s="56">
        <f>IF(OR(VLOOKUP(Q759,'Basic Moves'!B$2:C$43,2,FALSE)=H759,VLOOKUP(Q759,'Basic Moves'!B$2:C$43,2,FALSE)=I759),1,0)</f>
        <v>0</v>
      </c>
      <c r="T759" s="56">
        <f>VLOOKUP(Q759,'Basic Moves'!B$2:H$43,5,FALSE)</f>
        <v>1400</v>
      </c>
      <c r="U759" s="56">
        <f>VLOOKUP(Q759,'Basic Moves'!B$2:H$43,7,FALSE)</f>
        <v>12</v>
      </c>
      <c r="V759" s="53" t="s">
        <v>1750</v>
      </c>
      <c r="W759" s="40" t="s">
        <v>334</v>
      </c>
      <c r="X759" s="56">
        <f>VLOOKUP(W759,'Charged Moves'!B$2:I$96,3,FALSE)</f>
        <v>35</v>
      </c>
      <c r="Y759" s="56">
        <f>IF(OR(VLOOKUP(W759,'Charged Moves'!B$2:C$96,2,FALSE)=H759,VLOOKUP(W759,'Charged Moves'!B$2:C$96,2,FALSE)=I759),1,0)</f>
        <v>1</v>
      </c>
      <c r="Z759" s="56">
        <f>VLOOKUP(W759,'Charged Moves'!B$2:I$96,8,FALSE)*100</f>
        <v>5</v>
      </c>
      <c r="AA759" s="56">
        <f>VLOOKUP(W759,'Charged Moves'!B$2:I$96,6,FALSE)</f>
        <v>3300</v>
      </c>
      <c r="AB759" s="56">
        <f>VLOOKUP(W759,'Charged Moves'!B$2:J$96,9,FALSE)</f>
        <v>25</v>
      </c>
      <c r="AC759" s="56" t="s">
        <v>875</v>
      </c>
      <c r="AD759" s="56" t="s">
        <v>2051</v>
      </c>
      <c r="AE759" s="56" t="s">
        <v>2052</v>
      </c>
      <c r="AF759" t="s">
        <v>2053</v>
      </c>
      <c r="AG759" t="s">
        <v>1674</v>
      </c>
    </row>
    <row r="760" spans="1:33" ht="14.25" customHeight="1" x14ac:dyDescent="0.15">
      <c r="A760" s="30">
        <v>714</v>
      </c>
      <c r="B760" s="30">
        <v>1</v>
      </c>
      <c r="C760" s="32">
        <v>1</v>
      </c>
      <c r="D760" s="30">
        <v>5</v>
      </c>
      <c r="E760" s="34">
        <v>0.75263157894736843</v>
      </c>
      <c r="F760" s="41">
        <f>VLOOKUP(G760,'Species Data'!A$2:E$152,2,FALSE)</f>
        <v>118</v>
      </c>
      <c r="G760" s="41" t="s">
        <v>191</v>
      </c>
      <c r="H760" s="91" t="s">
        <v>210</v>
      </c>
      <c r="I760" s="657"/>
      <c r="J760" s="41">
        <f>VLOOKUP(G760,'Species Data'!A$2:E$152,3,FALSE)</f>
        <v>90</v>
      </c>
      <c r="K760" s="46">
        <f>VLOOKUP(G760,'Species Data'!A$2:E$152,4,FALSE)</f>
        <v>112</v>
      </c>
      <c r="L760" s="46">
        <f>VLOOKUP(G760,'Species Data'!A$2:E$152,5,FALSE)</f>
        <v>126</v>
      </c>
      <c r="M760" s="49">
        <f t="shared" si="0"/>
        <v>11340</v>
      </c>
      <c r="N760" s="51">
        <f t="shared" si="1"/>
        <v>0</v>
      </c>
      <c r="O760" s="51">
        <f t="shared" si="2"/>
        <v>0</v>
      </c>
      <c r="P760" s="40">
        <f t="shared" si="3"/>
        <v>544864320</v>
      </c>
      <c r="Q760" s="40" t="s">
        <v>254</v>
      </c>
      <c r="R760" s="56">
        <f>VLOOKUP(Q760,'Basic Moves'!B$2:H$43,3,FALSE)</f>
        <v>6</v>
      </c>
      <c r="S760" s="56">
        <f>IF(OR(VLOOKUP(Q760,'Basic Moves'!B$2:C$43,2,FALSE)=H760,VLOOKUP(Q760,'Basic Moves'!B$2:C$43,2,FALSE)=I760),1,0)</f>
        <v>0</v>
      </c>
      <c r="T760" s="56">
        <f>VLOOKUP(Q760,'Basic Moves'!B$2:H$43,5,FALSE)</f>
        <v>550</v>
      </c>
      <c r="U760" s="56">
        <f>VLOOKUP(Q760,'Basic Moves'!B$2:H$43,7,FALSE)</f>
        <v>7</v>
      </c>
      <c r="V760" s="53" t="s">
        <v>955</v>
      </c>
      <c r="W760" s="40" t="s">
        <v>305</v>
      </c>
      <c r="X760" s="56">
        <f>VLOOKUP(W760,'Charged Moves'!B$2:I$96,3,FALSE)</f>
        <v>45</v>
      </c>
      <c r="Y760" s="56">
        <f>IF(OR(VLOOKUP(W760,'Charged Moves'!B$2:C$96,2,FALSE)=H760,VLOOKUP(W760,'Charged Moves'!B$2:C$96,2,FALSE)=I760),1,0)</f>
        <v>1</v>
      </c>
      <c r="Z760" s="56">
        <f>VLOOKUP(W760,'Charged Moves'!B$2:I$96,8,FALSE)*100</f>
        <v>5</v>
      </c>
      <c r="AA760" s="56">
        <f>VLOOKUP(W760,'Charged Moves'!B$2:I$96,6,FALSE)</f>
        <v>2350</v>
      </c>
      <c r="AB760" s="56">
        <f>VLOOKUP(W760,'Charged Moves'!B$2:J$96,9,FALSE)</f>
        <v>50</v>
      </c>
      <c r="AC760" s="56" t="s">
        <v>2054</v>
      </c>
      <c r="AD760" s="56" t="s">
        <v>2055</v>
      </c>
      <c r="AE760" s="56" t="s">
        <v>2056</v>
      </c>
      <c r="AF760" t="s">
        <v>2057</v>
      </c>
      <c r="AG760" t="s">
        <v>2058</v>
      </c>
    </row>
    <row r="761" spans="1:33" ht="14.25" customHeight="1" x14ac:dyDescent="0.15">
      <c r="A761" s="30">
        <v>840</v>
      </c>
      <c r="B761" s="30">
        <v>5</v>
      </c>
      <c r="C761" s="32">
        <v>0.90500000000000003</v>
      </c>
      <c r="D761" s="30">
        <v>6</v>
      </c>
      <c r="E761" s="34">
        <v>0.89594172736732569</v>
      </c>
      <c r="F761" s="41">
        <f>VLOOKUP(G761,'Species Data'!A$2:E$152,2,FALSE)</f>
        <v>140</v>
      </c>
      <c r="G761" s="41" t="s">
        <v>215</v>
      </c>
      <c r="H761" s="662" t="s">
        <v>264</v>
      </c>
      <c r="I761" s="91" t="s">
        <v>210</v>
      </c>
      <c r="J761" s="41">
        <f>VLOOKUP(G761,'Species Data'!A$2:E$152,3,FALSE)</f>
        <v>60</v>
      </c>
      <c r="K761" s="46">
        <f>VLOOKUP(G761,'Species Data'!A$2:E$152,4,FALSE)</f>
        <v>148</v>
      </c>
      <c r="L761" s="46">
        <f>VLOOKUP(G761,'Species Data'!A$2:E$152,5,FALSE)</f>
        <v>142</v>
      </c>
      <c r="M761" s="49">
        <f t="shared" si="0"/>
        <v>8520</v>
      </c>
      <c r="N761" s="51">
        <f t="shared" si="1"/>
        <v>0</v>
      </c>
      <c r="O761" s="51">
        <f t="shared" si="2"/>
        <v>0</v>
      </c>
      <c r="P761" s="40">
        <f t="shared" si="3"/>
        <v>542843280</v>
      </c>
      <c r="Q761" s="40" t="s">
        <v>254</v>
      </c>
      <c r="R761" s="56">
        <f>VLOOKUP(Q761,'Basic Moves'!B$2:H$43,3,FALSE)</f>
        <v>6</v>
      </c>
      <c r="S761" s="56">
        <f>IF(OR(VLOOKUP(Q761,'Basic Moves'!B$2:C$43,2,FALSE)=H761,VLOOKUP(Q761,'Basic Moves'!B$2:C$43,2,FALSE)=I761),1,0)</f>
        <v>0</v>
      </c>
      <c r="T761" s="56">
        <f>VLOOKUP(Q761,'Basic Moves'!B$2:H$43,5,FALSE)</f>
        <v>550</v>
      </c>
      <c r="U761" s="56">
        <f>VLOOKUP(Q761,'Basic Moves'!B$2:H$43,7,FALSE)</f>
        <v>7</v>
      </c>
      <c r="V761" s="53" t="s">
        <v>955</v>
      </c>
      <c r="W761" s="40" t="s">
        <v>308</v>
      </c>
      <c r="X761" s="56">
        <f>VLOOKUP(W761,'Charged Moves'!B$2:I$96,3,FALSE)</f>
        <v>30</v>
      </c>
      <c r="Y761" s="56">
        <f>IF(OR(VLOOKUP(W761,'Charged Moves'!B$2:C$96,2,FALSE)=H761,VLOOKUP(W761,'Charged Moves'!B$2:C$96,2,FALSE)=I761),1,0)</f>
        <v>1</v>
      </c>
      <c r="Z761" s="56">
        <f>VLOOKUP(W761,'Charged Moves'!B$2:I$96,8,FALSE)*100</f>
        <v>25</v>
      </c>
      <c r="AA761" s="56">
        <f>VLOOKUP(W761,'Charged Moves'!B$2:I$96,6,FALSE)</f>
        <v>3400</v>
      </c>
      <c r="AB761" s="56">
        <f>VLOOKUP(W761,'Charged Moves'!B$2:J$96,9,FALSE)</f>
        <v>25</v>
      </c>
      <c r="AC761" s="56" t="s">
        <v>1448</v>
      </c>
      <c r="AD761" s="56" t="s">
        <v>1306</v>
      </c>
      <c r="AE761" s="56" t="s">
        <v>1981</v>
      </c>
      <c r="AF761" t="s">
        <v>1308</v>
      </c>
      <c r="AG761" t="s">
        <v>1982</v>
      </c>
    </row>
    <row r="762" spans="1:33" ht="14.25" customHeight="1" x14ac:dyDescent="0.15">
      <c r="A762" s="30">
        <v>145</v>
      </c>
      <c r="B762" s="30">
        <v>2</v>
      </c>
      <c r="C762" s="32">
        <v>0.9872727272727273</v>
      </c>
      <c r="D762" s="30">
        <v>3</v>
      </c>
      <c r="E762" s="34">
        <v>0.83003952569169959</v>
      </c>
      <c r="F762" s="41">
        <f>VLOOKUP(G762,'Species Data'!A$2:E$152,2,FALSE)</f>
        <v>27</v>
      </c>
      <c r="G762" s="41" t="s">
        <v>72</v>
      </c>
      <c r="H762" s="610" t="s">
        <v>255</v>
      </c>
      <c r="I762" s="791"/>
      <c r="J762" s="41">
        <f>VLOOKUP(G762,'Species Data'!A$2:E$152,3,FALSE)</f>
        <v>100</v>
      </c>
      <c r="K762" s="46">
        <f>VLOOKUP(G762,'Species Data'!A$2:E$152,4,FALSE)</f>
        <v>90</v>
      </c>
      <c r="L762" s="46">
        <f>VLOOKUP(G762,'Species Data'!A$2:E$152,5,FALSE)</f>
        <v>114</v>
      </c>
      <c r="M762" s="49">
        <f t="shared" si="0"/>
        <v>11400</v>
      </c>
      <c r="N762" s="51">
        <f t="shared" si="1"/>
        <v>0</v>
      </c>
      <c r="O762" s="51">
        <f t="shared" si="2"/>
        <v>0</v>
      </c>
      <c r="P762" s="40">
        <f t="shared" si="3"/>
        <v>538650000</v>
      </c>
      <c r="Q762" s="40" t="s">
        <v>254</v>
      </c>
      <c r="R762" s="56">
        <f>VLOOKUP(Q762,'Basic Moves'!B$2:H$43,3,FALSE)</f>
        <v>6</v>
      </c>
      <c r="S762" s="56">
        <f>IF(OR(VLOOKUP(Q762,'Basic Moves'!B$2:C$43,2,FALSE)=H762,VLOOKUP(Q762,'Basic Moves'!B$2:C$43,2,FALSE)=I762),1,0)</f>
        <v>1</v>
      </c>
      <c r="T762" s="56">
        <f>VLOOKUP(Q762,'Basic Moves'!B$2:H$43,5,FALSE)</f>
        <v>550</v>
      </c>
      <c r="U762" s="56">
        <f>VLOOKUP(Q762,'Basic Moves'!B$2:H$43,7,FALSE)</f>
        <v>7</v>
      </c>
      <c r="V762" s="53" t="s">
        <v>970</v>
      </c>
      <c r="W762" s="40" t="s">
        <v>309</v>
      </c>
      <c r="X762" s="56">
        <f>VLOOKUP(W762,'Charged Moves'!B$2:I$96,3,FALSE)</f>
        <v>50</v>
      </c>
      <c r="Y762" s="56">
        <f>IF(OR(VLOOKUP(W762,'Charged Moves'!B$2:C$96,2,FALSE)=H762,VLOOKUP(W762,'Charged Moves'!B$2:C$96,2,FALSE)=I762),1,0)</f>
        <v>0</v>
      </c>
      <c r="Z762" s="56">
        <f>VLOOKUP(W762,'Charged Moves'!B$2:I$96,8,FALSE)*100</f>
        <v>5</v>
      </c>
      <c r="AA762" s="56">
        <f>VLOOKUP(W762,'Charged Moves'!B$2:I$96,6,FALSE)</f>
        <v>3200</v>
      </c>
      <c r="AB762" s="56">
        <f>VLOOKUP(W762,'Charged Moves'!B$2:J$96,9,FALSE)</f>
        <v>33</v>
      </c>
      <c r="AC762" s="56" t="s">
        <v>1776</v>
      </c>
      <c r="AD762" s="56" t="s">
        <v>987</v>
      </c>
      <c r="AE762" s="56" t="s">
        <v>1056</v>
      </c>
      <c r="AF762" t="s">
        <v>989</v>
      </c>
      <c r="AG762" t="s">
        <v>1474</v>
      </c>
    </row>
    <row r="763" spans="1:33" ht="14.25" customHeight="1" x14ac:dyDescent="0.15">
      <c r="A763" s="30">
        <v>722</v>
      </c>
      <c r="B763" s="144">
        <v>8</v>
      </c>
      <c r="C763" s="581">
        <v>0.62666666666666671</v>
      </c>
      <c r="D763" s="144">
        <v>3</v>
      </c>
      <c r="E763" s="583">
        <v>0.93315972222222221</v>
      </c>
      <c r="F763" s="585">
        <f>VLOOKUP(G763,'Species Data'!A$2:E$152,2,FALSE)</f>
        <v>120</v>
      </c>
      <c r="G763" s="585" t="s">
        <v>193</v>
      </c>
      <c r="H763" s="590" t="s">
        <v>210</v>
      </c>
      <c r="I763" s="808"/>
      <c r="J763" s="585">
        <f>VLOOKUP(G763,'Species Data'!A$2:E$152,3,FALSE)</f>
        <v>60</v>
      </c>
      <c r="K763" s="592">
        <f>VLOOKUP(G763,'Species Data'!A$2:E$152,4,FALSE)</f>
        <v>130</v>
      </c>
      <c r="L763" s="592">
        <f>VLOOKUP(G763,'Species Data'!A$2:E$152,5,FALSE)</f>
        <v>128</v>
      </c>
      <c r="M763" s="149">
        <f t="shared" si="0"/>
        <v>7680</v>
      </c>
      <c r="N763" s="594">
        <f t="shared" si="1"/>
        <v>0</v>
      </c>
      <c r="O763" s="594">
        <f t="shared" si="2"/>
        <v>0</v>
      </c>
      <c r="P763" s="122">
        <f t="shared" si="3"/>
        <v>536640000</v>
      </c>
      <c r="Q763" s="122" t="s">
        <v>256</v>
      </c>
      <c r="R763" s="602">
        <f>VLOOKUP(Q763,'Basic Moves'!B$2:H$43,3,FALSE)</f>
        <v>10</v>
      </c>
      <c r="S763" s="602">
        <f>IF(OR(VLOOKUP(Q763,'Basic Moves'!B$2:C$43,2,FALSE)=H763,VLOOKUP(Q763,'Basic Moves'!B$2:C$43,2,FALSE)=I763),1,0)</f>
        <v>0</v>
      </c>
      <c r="T763" s="602">
        <f>VLOOKUP(Q763,'Basic Moves'!B$2:H$43,5,FALSE)</f>
        <v>1330</v>
      </c>
      <c r="U763" s="602">
        <f>VLOOKUP(Q763,'Basic Moves'!B$2:H$43,7,FALSE)</f>
        <v>12</v>
      </c>
      <c r="V763" s="152" t="s">
        <v>641</v>
      </c>
      <c r="W763" s="122" t="s">
        <v>301</v>
      </c>
      <c r="X763" s="602">
        <f>VLOOKUP(W763,'Charged Moves'!B$2:I$96,3,FALSE)</f>
        <v>30</v>
      </c>
      <c r="Y763" s="602">
        <f>IF(OR(VLOOKUP(W763,'Charged Moves'!B$2:C$96,2,FALSE)=H763,VLOOKUP(W763,'Charged Moves'!B$2:C$96,2,FALSE)=I763),1,0)</f>
        <v>1</v>
      </c>
      <c r="Z763" s="602">
        <f>VLOOKUP(W763,'Charged Moves'!B$2:I$96,8,FALSE)*100</f>
        <v>5</v>
      </c>
      <c r="AA763" s="602">
        <f>VLOOKUP(W763,'Charged Moves'!B$2:I$96,6,FALSE)</f>
        <v>2900</v>
      </c>
      <c r="AB763" s="602">
        <f>VLOOKUP(W763,'Charged Moves'!B$2:J$96,9,FALSE)</f>
        <v>25</v>
      </c>
      <c r="AC763" s="602" t="s">
        <v>1587</v>
      </c>
      <c r="AD763" s="602" t="s">
        <v>919</v>
      </c>
      <c r="AE763" s="602" t="s">
        <v>2059</v>
      </c>
      <c r="AF763" s="112" t="s">
        <v>920</v>
      </c>
      <c r="AG763" s="112" t="s">
        <v>414</v>
      </c>
    </row>
    <row r="764" spans="1:33" ht="14.25" customHeight="1" x14ac:dyDescent="0.15">
      <c r="A764" s="30">
        <v>204</v>
      </c>
      <c r="B764" s="30">
        <v>2</v>
      </c>
      <c r="C764" s="32">
        <v>0.92552301255230129</v>
      </c>
      <c r="D764" s="30">
        <v>3</v>
      </c>
      <c r="E764" s="34">
        <v>0.82568807339449546</v>
      </c>
      <c r="F764" s="41">
        <f>VLOOKUP(G764,'Species Data'!A$2:E$152,2,FALSE)</f>
        <v>37</v>
      </c>
      <c r="G764" s="41" t="s">
        <v>84</v>
      </c>
      <c r="H764" s="263" t="s">
        <v>249</v>
      </c>
      <c r="I764" s="452"/>
      <c r="J764" s="41">
        <f>VLOOKUP(G764,'Species Data'!A$2:E$152,3,FALSE)</f>
        <v>76</v>
      </c>
      <c r="K764" s="46">
        <f>VLOOKUP(G764,'Species Data'!A$2:E$152,4,FALSE)</f>
        <v>106</v>
      </c>
      <c r="L764" s="46">
        <f>VLOOKUP(G764,'Species Data'!A$2:E$152,5,FALSE)</f>
        <v>118</v>
      </c>
      <c r="M764" s="49">
        <f t="shared" si="0"/>
        <v>8968</v>
      </c>
      <c r="N764" s="51">
        <f t="shared" si="1"/>
        <v>0</v>
      </c>
      <c r="O764" s="51">
        <f t="shared" si="2"/>
        <v>0</v>
      </c>
      <c r="P764" s="40">
        <f t="shared" si="3"/>
        <v>534717000</v>
      </c>
      <c r="Q764" s="40" t="s">
        <v>108</v>
      </c>
      <c r="R764" s="56">
        <f>VLOOKUP(Q764,'Basic Moves'!B$2:H$43,3,FALSE)</f>
        <v>10</v>
      </c>
      <c r="S764" s="56">
        <f>IF(OR(VLOOKUP(Q764,'Basic Moves'!B$2:C$43,2,FALSE)=H764,VLOOKUP(Q764,'Basic Moves'!B$2:C$43,2,FALSE)=I764),1,0)</f>
        <v>1</v>
      </c>
      <c r="T764" s="56">
        <f>VLOOKUP(Q764,'Basic Moves'!B$2:H$43,5,FALSE)</f>
        <v>1050</v>
      </c>
      <c r="U764" s="56">
        <f>VLOOKUP(Q764,'Basic Moves'!B$2:H$43,7,FALSE)</f>
        <v>10</v>
      </c>
      <c r="V764" s="53" t="s">
        <v>445</v>
      </c>
      <c r="W764" s="40" t="s">
        <v>347</v>
      </c>
      <c r="X764" s="56">
        <f>VLOOKUP(W764,'Charged Moves'!B$2:I$96,3,FALSE)</f>
        <v>40</v>
      </c>
      <c r="Y764" s="56">
        <f>IF(OR(VLOOKUP(W764,'Charged Moves'!B$2:C$96,2,FALSE)=H764,VLOOKUP(W764,'Charged Moves'!B$2:C$96,2,FALSE)=I764),1,0)</f>
        <v>0</v>
      </c>
      <c r="Z764" s="56">
        <f>VLOOKUP(W764,'Charged Moves'!B$2:I$96,8,FALSE)*100</f>
        <v>5</v>
      </c>
      <c r="AA764" s="56">
        <f>VLOOKUP(W764,'Charged Moves'!B$2:I$96,6,FALSE)</f>
        <v>1560</v>
      </c>
      <c r="AB764" s="56">
        <f>VLOOKUP(W764,'Charged Moves'!B$2:J$96,9,FALSE)</f>
        <v>50</v>
      </c>
      <c r="AC764" s="56" t="s">
        <v>1806</v>
      </c>
      <c r="AD764" s="56" t="s">
        <v>1807</v>
      </c>
      <c r="AE764" s="56" t="s">
        <v>1808</v>
      </c>
      <c r="AF764" t="s">
        <v>1809</v>
      </c>
      <c r="AG764" t="s">
        <v>548</v>
      </c>
    </row>
    <row r="765" spans="1:33" ht="14.25" customHeight="1" x14ac:dyDescent="0.15">
      <c r="A765" s="30">
        <v>206</v>
      </c>
      <c r="B765" s="30">
        <v>4</v>
      </c>
      <c r="C765" s="32">
        <v>0.79497907949790791</v>
      </c>
      <c r="D765" s="30">
        <v>3</v>
      </c>
      <c r="E765" s="34">
        <v>0.82568807339449546</v>
      </c>
      <c r="F765" s="41">
        <f>VLOOKUP(G765,'Species Data'!A$2:E$152,2,FALSE)</f>
        <v>37</v>
      </c>
      <c r="G765" s="41" t="s">
        <v>84</v>
      </c>
      <c r="H765" s="263" t="s">
        <v>249</v>
      </c>
      <c r="I765" s="452"/>
      <c r="J765" s="41">
        <f>VLOOKUP(G765,'Species Data'!A$2:E$152,3,FALSE)</f>
        <v>76</v>
      </c>
      <c r="K765" s="46">
        <f>VLOOKUP(G765,'Species Data'!A$2:E$152,4,FALSE)</f>
        <v>106</v>
      </c>
      <c r="L765" s="46">
        <f>VLOOKUP(G765,'Species Data'!A$2:E$152,5,FALSE)</f>
        <v>118</v>
      </c>
      <c r="M765" s="49">
        <f t="shared" si="0"/>
        <v>8968</v>
      </c>
      <c r="N765" s="51">
        <f t="shared" si="1"/>
        <v>0</v>
      </c>
      <c r="O765" s="51">
        <f t="shared" si="2"/>
        <v>0</v>
      </c>
      <c r="P765" s="40">
        <f t="shared" si="3"/>
        <v>534717000</v>
      </c>
      <c r="Q765" s="40" t="s">
        <v>108</v>
      </c>
      <c r="R765" s="56">
        <f>VLOOKUP(Q765,'Basic Moves'!B$2:H$43,3,FALSE)</f>
        <v>10</v>
      </c>
      <c r="S765" s="56">
        <f>IF(OR(VLOOKUP(Q765,'Basic Moves'!B$2:C$43,2,FALSE)=H765,VLOOKUP(Q765,'Basic Moves'!B$2:C$43,2,FALSE)=I765),1,0)</f>
        <v>1</v>
      </c>
      <c r="T765" s="56">
        <f>VLOOKUP(Q765,'Basic Moves'!B$2:H$43,5,FALSE)</f>
        <v>1050</v>
      </c>
      <c r="U765" s="56">
        <f>VLOOKUP(Q765,'Basic Moves'!B$2:H$43,7,FALSE)</f>
        <v>10</v>
      </c>
      <c r="V765" s="53" t="s">
        <v>445</v>
      </c>
      <c r="W765" s="40" t="s">
        <v>331</v>
      </c>
      <c r="X765" s="56">
        <f>VLOOKUP(W765,'Charged Moves'!B$2:I$96,3,FALSE)</f>
        <v>25</v>
      </c>
      <c r="Y765" s="56">
        <f>IF(OR(VLOOKUP(W765,'Charged Moves'!B$2:C$96,2,FALSE)=H765,VLOOKUP(W765,'Charged Moves'!B$2:C$96,2,FALSE)=I765),1,0)</f>
        <v>1</v>
      </c>
      <c r="Z765" s="56">
        <f>VLOOKUP(W765,'Charged Moves'!B$2:I$96,8,FALSE)*100</f>
        <v>5</v>
      </c>
      <c r="AA765" s="56">
        <f>VLOOKUP(W765,'Charged Moves'!B$2:I$96,6,FALSE)</f>
        <v>3100</v>
      </c>
      <c r="AB765" s="56">
        <f>VLOOKUP(W765,'Charged Moves'!B$2:J$96,9,FALSE)</f>
        <v>20</v>
      </c>
      <c r="AC765" s="56" t="s">
        <v>1485</v>
      </c>
      <c r="AD765" s="56" t="s">
        <v>1342</v>
      </c>
      <c r="AE765" s="56" t="s">
        <v>1678</v>
      </c>
      <c r="AF765" t="s">
        <v>695</v>
      </c>
      <c r="AG765" t="s">
        <v>548</v>
      </c>
    </row>
    <row r="766" spans="1:33" ht="14.25" customHeight="1" x14ac:dyDescent="0.15">
      <c r="A766" s="30">
        <v>132</v>
      </c>
      <c r="B766" s="30">
        <v>6</v>
      </c>
      <c r="C766" s="32">
        <v>0.68240000000000001</v>
      </c>
      <c r="D766" s="30">
        <v>2</v>
      </c>
      <c r="E766" s="34">
        <v>0.96</v>
      </c>
      <c r="F766" s="41">
        <f>VLOOKUP(G766,'Species Data'!A$2:E$152,2,FALSE)</f>
        <v>25</v>
      </c>
      <c r="G766" s="41" t="s">
        <v>70</v>
      </c>
      <c r="H766" s="558" t="s">
        <v>245</v>
      </c>
      <c r="I766" s="799"/>
      <c r="J766" s="41">
        <f>VLOOKUP(G766,'Species Data'!A$2:E$152,3,FALSE)</f>
        <v>70</v>
      </c>
      <c r="K766" s="46">
        <f>VLOOKUP(G766,'Species Data'!A$2:E$152,4,FALSE)</f>
        <v>124</v>
      </c>
      <c r="L766" s="46">
        <f>VLOOKUP(G766,'Species Data'!A$2:E$152,5,FALSE)</f>
        <v>108</v>
      </c>
      <c r="M766" s="49">
        <f t="shared" si="0"/>
        <v>7560</v>
      </c>
      <c r="N766" s="51">
        <f t="shared" si="1"/>
        <v>0</v>
      </c>
      <c r="O766" s="51">
        <f t="shared" si="2"/>
        <v>0</v>
      </c>
      <c r="P766" s="40">
        <f t="shared" si="3"/>
        <v>534340800</v>
      </c>
      <c r="Q766" s="40" t="s">
        <v>256</v>
      </c>
      <c r="R766" s="56">
        <f>VLOOKUP(Q766,'Basic Moves'!B$2:H$43,3,FALSE)</f>
        <v>10</v>
      </c>
      <c r="S766" s="56">
        <f>IF(OR(VLOOKUP(Q766,'Basic Moves'!B$2:C$43,2,FALSE)=H766,VLOOKUP(Q766,'Basic Moves'!B$2:C$43,2,FALSE)=I766),1,0)</f>
        <v>0</v>
      </c>
      <c r="T766" s="56">
        <f>VLOOKUP(Q766,'Basic Moves'!B$2:H$43,5,FALSE)</f>
        <v>1330</v>
      </c>
      <c r="U766" s="56">
        <f>VLOOKUP(Q766,'Basic Moves'!B$2:H$43,7,FALSE)</f>
        <v>12</v>
      </c>
      <c r="V766" s="53" t="s">
        <v>641</v>
      </c>
      <c r="W766" s="40" t="s">
        <v>292</v>
      </c>
      <c r="X766" s="56">
        <f>VLOOKUP(W766,'Charged Moves'!B$2:I$96,3,FALSE)</f>
        <v>35</v>
      </c>
      <c r="Y766" s="56">
        <f>IF(OR(VLOOKUP(W766,'Charged Moves'!B$2:C$96,2,FALSE)=H766,VLOOKUP(W766,'Charged Moves'!B$2:C$96,2,FALSE)=I766),1,0)</f>
        <v>1</v>
      </c>
      <c r="Z766" s="56">
        <f>VLOOKUP(W766,'Charged Moves'!B$2:I$96,8,FALSE)*100</f>
        <v>5</v>
      </c>
      <c r="AA766" s="56">
        <f>VLOOKUP(W766,'Charged Moves'!B$2:I$96,6,FALSE)</f>
        <v>2500</v>
      </c>
      <c r="AB766" s="56">
        <f>VLOOKUP(W766,'Charged Moves'!B$2:J$96,9,FALSE)</f>
        <v>33</v>
      </c>
      <c r="AC766" s="56" t="s">
        <v>862</v>
      </c>
      <c r="AD766" s="56" t="s">
        <v>1439</v>
      </c>
      <c r="AE766" s="56" t="s">
        <v>2060</v>
      </c>
      <c r="AF766" t="s">
        <v>1440</v>
      </c>
      <c r="AG766" t="s">
        <v>1397</v>
      </c>
    </row>
    <row r="767" spans="1:33" ht="14.25" customHeight="1" x14ac:dyDescent="0.15">
      <c r="A767" s="30">
        <v>603</v>
      </c>
      <c r="B767" s="30">
        <v>5</v>
      </c>
      <c r="C767" s="32">
        <v>0.76774691358024694</v>
      </c>
      <c r="D767" s="30">
        <v>6</v>
      </c>
      <c r="E767" s="34">
        <v>0.78435043055035569</v>
      </c>
      <c r="F767" s="41">
        <f>VLOOKUP(G767,'Species Data'!A$2:E$152,2,FALSE)</f>
        <v>100</v>
      </c>
      <c r="G767" s="41" t="s">
        <v>171</v>
      </c>
      <c r="H767" s="558" t="s">
        <v>245</v>
      </c>
      <c r="I767" s="799"/>
      <c r="J767" s="41">
        <f>VLOOKUP(G767,'Species Data'!A$2:E$152,3,FALSE)</f>
        <v>80</v>
      </c>
      <c r="K767" s="46">
        <f>VLOOKUP(G767,'Species Data'!A$2:E$152,4,FALSE)</f>
        <v>102</v>
      </c>
      <c r="L767" s="46">
        <f>VLOOKUP(G767,'Species Data'!A$2:E$152,5,FALSE)</f>
        <v>124</v>
      </c>
      <c r="M767" s="49">
        <f t="shared" si="0"/>
        <v>9920</v>
      </c>
      <c r="N767" s="51">
        <f t="shared" si="1"/>
        <v>0</v>
      </c>
      <c r="O767" s="51">
        <f t="shared" si="2"/>
        <v>0</v>
      </c>
      <c r="P767" s="40">
        <f t="shared" si="3"/>
        <v>529951200</v>
      </c>
      <c r="Q767" s="40" t="s">
        <v>235</v>
      </c>
      <c r="R767" s="56">
        <f>VLOOKUP(Q767,'Basic Moves'!B$2:H$43,3,FALSE)</f>
        <v>7</v>
      </c>
      <c r="S767" s="56">
        <f>IF(OR(VLOOKUP(Q767,'Basic Moves'!B$2:C$43,2,FALSE)=H767,VLOOKUP(Q767,'Basic Moves'!B$2:C$43,2,FALSE)=I767),1,0)</f>
        <v>1</v>
      </c>
      <c r="T767" s="56">
        <f>VLOOKUP(Q767,'Basic Moves'!B$2:H$43,5,FALSE)</f>
        <v>700</v>
      </c>
      <c r="U767" s="56">
        <f>VLOOKUP(Q767,'Basic Moves'!B$2:H$43,7,FALSE)</f>
        <v>8</v>
      </c>
      <c r="V767" s="53" t="s">
        <v>1161</v>
      </c>
      <c r="W767" s="40" t="s">
        <v>329</v>
      </c>
      <c r="X767" s="56">
        <f>VLOOKUP(W767,'Charged Moves'!B$2:I$96,3,FALSE)</f>
        <v>45</v>
      </c>
      <c r="Y767" s="56">
        <f>IF(OR(VLOOKUP(W767,'Charged Moves'!B$2:C$96,2,FALSE)=H767,VLOOKUP(W767,'Charged Moves'!B$2:C$96,2,FALSE)=I767),1,0)</f>
        <v>0</v>
      </c>
      <c r="Z767" s="56">
        <f>VLOOKUP(W767,'Charged Moves'!B$2:I$96,8,FALSE)*100</f>
        <v>5</v>
      </c>
      <c r="AA767" s="56">
        <f>VLOOKUP(W767,'Charged Moves'!B$2:I$96,6,FALSE)</f>
        <v>3100</v>
      </c>
      <c r="AB767" s="56">
        <f>VLOOKUP(W767,'Charged Moves'!B$2:J$96,9,FALSE)</f>
        <v>33</v>
      </c>
      <c r="AC767" s="56" t="s">
        <v>2061</v>
      </c>
      <c r="AD767" s="56" t="s">
        <v>2062</v>
      </c>
      <c r="AE767" s="56" t="s">
        <v>2063</v>
      </c>
      <c r="AF767" t="s">
        <v>2064</v>
      </c>
      <c r="AG767" t="s">
        <v>630</v>
      </c>
    </row>
    <row r="768" spans="1:33" ht="14.25" customHeight="1" x14ac:dyDescent="0.15">
      <c r="A768" s="30">
        <v>261</v>
      </c>
      <c r="B768" s="30">
        <v>2</v>
      </c>
      <c r="C768" s="32">
        <v>0.98406374501992033</v>
      </c>
      <c r="D768" s="30">
        <v>1</v>
      </c>
      <c r="E768" s="34">
        <v>1</v>
      </c>
      <c r="F768" s="41">
        <f>VLOOKUP(G768,'Species Data'!A$2:E$152,2,FALSE)</f>
        <v>46</v>
      </c>
      <c r="G768" s="41" t="s">
        <v>97</v>
      </c>
      <c r="H768" s="787" t="s">
        <v>241</v>
      </c>
      <c r="I768" s="252" t="s">
        <v>253</v>
      </c>
      <c r="J768" s="41">
        <f>VLOOKUP(G768,'Species Data'!A$2:E$152,3,FALSE)</f>
        <v>70</v>
      </c>
      <c r="K768" s="46">
        <f>VLOOKUP(G768,'Species Data'!A$2:E$152,4,FALSE)</f>
        <v>122</v>
      </c>
      <c r="L768" s="46">
        <f>VLOOKUP(G768,'Species Data'!A$2:E$152,5,FALSE)</f>
        <v>120</v>
      </c>
      <c r="M768" s="49">
        <f t="shared" si="0"/>
        <v>8400</v>
      </c>
      <c r="N768" s="51">
        <f t="shared" si="1"/>
        <v>0</v>
      </c>
      <c r="O768" s="51">
        <f t="shared" si="2"/>
        <v>0</v>
      </c>
      <c r="P768" s="40">
        <f t="shared" si="3"/>
        <v>525210000</v>
      </c>
      <c r="Q768" s="40" t="s">
        <v>242</v>
      </c>
      <c r="R768" s="56">
        <f>VLOOKUP(Q768,'Basic Moves'!B$2:H$43,3,FALSE)</f>
        <v>5</v>
      </c>
      <c r="S768" s="56">
        <f>IF(OR(VLOOKUP(Q768,'Basic Moves'!B$2:C$43,2,FALSE)=H768,VLOOKUP(Q768,'Basic Moves'!B$2:C$43,2,FALSE)=I768),1,0)</f>
        <v>1</v>
      </c>
      <c r="T768" s="56">
        <f>VLOOKUP(Q768,'Basic Moves'!B$2:H$43,5,FALSE)</f>
        <v>450</v>
      </c>
      <c r="U768" s="56">
        <f>VLOOKUP(Q768,'Basic Moves'!B$2:H$43,7,FALSE)</f>
        <v>7</v>
      </c>
      <c r="V768" s="53" t="s">
        <v>427</v>
      </c>
      <c r="W768" s="40" t="s">
        <v>330</v>
      </c>
      <c r="X768" s="56">
        <f>VLOOKUP(W768,'Charged Moves'!B$2:I$96,3,FALSE)</f>
        <v>35</v>
      </c>
      <c r="Y768" s="56">
        <f>IF(OR(VLOOKUP(W768,'Charged Moves'!B$2:C$96,2,FALSE)=H768,VLOOKUP(W768,'Charged Moves'!B$2:C$96,2,FALSE)=I768),1,0)</f>
        <v>1</v>
      </c>
      <c r="Z768" s="56">
        <f>VLOOKUP(W768,'Charged Moves'!B$2:I$96,8,FALSE)*100</f>
        <v>5</v>
      </c>
      <c r="AA768" s="56">
        <f>VLOOKUP(W768,'Charged Moves'!B$2:I$96,6,FALSE)</f>
        <v>2100</v>
      </c>
      <c r="AB768" s="56">
        <f>VLOOKUP(W768,'Charged Moves'!B$2:J$96,9,FALSE)</f>
        <v>33</v>
      </c>
      <c r="AC768" s="56" t="s">
        <v>1497</v>
      </c>
      <c r="AD768" s="56" t="s">
        <v>1498</v>
      </c>
      <c r="AE768" s="56" t="s">
        <v>357</v>
      </c>
      <c r="AF768" t="s">
        <v>905</v>
      </c>
      <c r="AG768" t="s">
        <v>851</v>
      </c>
    </row>
    <row r="769" spans="1:33" ht="14.25" customHeight="1" x14ac:dyDescent="0.15">
      <c r="A769" s="30">
        <v>23</v>
      </c>
      <c r="B769" s="30">
        <v>3</v>
      </c>
      <c r="C769" s="32">
        <v>0.8414749448471478</v>
      </c>
      <c r="D769" s="30">
        <v>4</v>
      </c>
      <c r="E769" s="34">
        <v>0.71339449541284405</v>
      </c>
      <c r="F769" s="41">
        <f>VLOOKUP(G769,'Species Data'!A$2:E$152,2,FALSE)</f>
        <v>4</v>
      </c>
      <c r="G769" s="41" t="s">
        <v>36</v>
      </c>
      <c r="H769" s="263" t="s">
        <v>249</v>
      </c>
      <c r="I769" s="452"/>
      <c r="J769" s="41">
        <f>VLOOKUP(G769,'Species Data'!A$2:E$152,3,FALSE)</f>
        <v>78</v>
      </c>
      <c r="K769" s="46">
        <f>VLOOKUP(G769,'Species Data'!A$2:E$152,4,FALSE)</f>
        <v>128</v>
      </c>
      <c r="L769" s="46">
        <f>VLOOKUP(G769,'Species Data'!A$2:E$152,5,FALSE)</f>
        <v>108</v>
      </c>
      <c r="M769" s="49">
        <f t="shared" si="0"/>
        <v>8424</v>
      </c>
      <c r="N769" s="51">
        <f t="shared" si="1"/>
        <v>0</v>
      </c>
      <c r="O769" s="51">
        <f t="shared" si="2"/>
        <v>0</v>
      </c>
      <c r="P769" s="40">
        <f t="shared" si="3"/>
        <v>524040192</v>
      </c>
      <c r="Q769" s="40" t="s">
        <v>258</v>
      </c>
      <c r="R769" s="56">
        <f>VLOOKUP(Q769,'Basic Moves'!B$2:H$43,3,FALSE)</f>
        <v>6</v>
      </c>
      <c r="S769" s="56">
        <f>IF(OR(VLOOKUP(Q769,'Basic Moves'!B$2:C$43,2,FALSE)=H769,VLOOKUP(Q769,'Basic Moves'!B$2:C$43,2,FALSE)=I769),1,0)</f>
        <v>0</v>
      </c>
      <c r="T769" s="56">
        <f>VLOOKUP(Q769,'Basic Moves'!B$2:H$43,5,FALSE)</f>
        <v>500</v>
      </c>
      <c r="U769" s="56">
        <f>VLOOKUP(Q769,'Basic Moves'!B$2:H$43,7,FALSE)</f>
        <v>7</v>
      </c>
      <c r="V769" s="53" t="s">
        <v>784</v>
      </c>
      <c r="W769" s="40" t="s">
        <v>332</v>
      </c>
      <c r="X769" s="56">
        <f>VLOOKUP(W769,'Charged Moves'!B$2:I$96,3,FALSE)</f>
        <v>30</v>
      </c>
      <c r="Y769" s="56">
        <f>IF(OR(VLOOKUP(W769,'Charged Moves'!B$2:C$96,2,FALSE)=H769,VLOOKUP(W769,'Charged Moves'!B$2:C$96,2,FALSE)=I769),1,0)</f>
        <v>1</v>
      </c>
      <c r="Z769" s="56">
        <f>VLOOKUP(W769,'Charged Moves'!B$2:I$96,8,FALSE)*100</f>
        <v>5</v>
      </c>
      <c r="AA769" s="56">
        <f>VLOOKUP(W769,'Charged Moves'!B$2:I$96,6,FALSE)</f>
        <v>2100</v>
      </c>
      <c r="AB769" s="56">
        <f>VLOOKUP(W769,'Charged Moves'!B$2:J$96,9,FALSE)</f>
        <v>25</v>
      </c>
      <c r="AC769" s="56" t="s">
        <v>1448</v>
      </c>
      <c r="AD769" s="56" t="s">
        <v>1733</v>
      </c>
      <c r="AE769" s="56" t="s">
        <v>810</v>
      </c>
      <c r="AF769" t="s">
        <v>1734</v>
      </c>
      <c r="AG769" t="s">
        <v>1735</v>
      </c>
    </row>
    <row r="770" spans="1:33" ht="14.25" customHeight="1" x14ac:dyDescent="0.15">
      <c r="A770" s="30">
        <v>795</v>
      </c>
      <c r="B770" s="30">
        <v>1</v>
      </c>
      <c r="C770" s="32">
        <v>1</v>
      </c>
      <c r="D770" s="30">
        <v>1</v>
      </c>
      <c r="E770" s="34">
        <v>1</v>
      </c>
      <c r="F770" s="41">
        <f>VLOOKUP(G770,'Species Data'!A$2:E$152,2,FALSE)</f>
        <v>132</v>
      </c>
      <c r="G770" s="41" t="s">
        <v>207</v>
      </c>
      <c r="H770" s="170" t="s">
        <v>257</v>
      </c>
      <c r="I770" s="172"/>
      <c r="J770" s="41">
        <f>VLOOKUP(G770,'Species Data'!A$2:E$152,3,FALSE)</f>
        <v>96</v>
      </c>
      <c r="K770" s="46">
        <f>VLOOKUP(G770,'Species Data'!A$2:E$152,4,FALSE)</f>
        <v>110</v>
      </c>
      <c r="L770" s="46">
        <f>VLOOKUP(G770,'Species Data'!A$2:E$152,5,FALSE)</f>
        <v>110</v>
      </c>
      <c r="M770" s="49">
        <f t="shared" si="0"/>
        <v>10560</v>
      </c>
      <c r="N770" s="51">
        <f t="shared" si="1"/>
        <v>0</v>
      </c>
      <c r="O770" s="51">
        <f t="shared" si="2"/>
        <v>0</v>
      </c>
      <c r="P770" s="40">
        <f t="shared" si="3"/>
        <v>522720000</v>
      </c>
      <c r="Q770" s="40" t="s">
        <v>156</v>
      </c>
      <c r="R770" s="56">
        <f>VLOOKUP(Q770,'Basic Moves'!B$2:H$43,3,FALSE)</f>
        <v>7</v>
      </c>
      <c r="S770" s="56">
        <f>IF(OR(VLOOKUP(Q770,'Basic Moves'!B$2:C$43,2,FALSE)=H770,VLOOKUP(Q770,'Basic Moves'!B$2:C$43,2,FALSE)=I770),1,0)</f>
        <v>1</v>
      </c>
      <c r="T770" s="56">
        <f>VLOOKUP(Q770,'Basic Moves'!B$2:H$43,5,FALSE)</f>
        <v>540</v>
      </c>
      <c r="U770" s="56">
        <f>VLOOKUP(Q770,'Basic Moves'!B$2:H$43,7,FALSE)</f>
        <v>7</v>
      </c>
      <c r="V770" s="53" t="s">
        <v>495</v>
      </c>
      <c r="W770" s="40" t="s">
        <v>349</v>
      </c>
      <c r="X770" s="56">
        <f>VLOOKUP(W770,'Charged Moves'!B$2:I$96,3,FALSE)</f>
        <v>15</v>
      </c>
      <c r="Y770" s="56">
        <f>IF(OR(VLOOKUP(W770,'Charged Moves'!B$2:C$96,2,FALSE)=H770,VLOOKUP(W770,'Charged Moves'!B$2:C$96,2,FALSE)=I770),1,0)</f>
        <v>1</v>
      </c>
      <c r="Z770" s="56">
        <f>VLOOKUP(W770,'Charged Moves'!B$2:I$96,8,FALSE)*100</f>
        <v>0</v>
      </c>
      <c r="AA770" s="56">
        <f>VLOOKUP(W770,'Charged Moves'!B$2:I$96,6,FALSE)</f>
        <v>1695</v>
      </c>
      <c r="AB770" s="56">
        <f>VLOOKUP(W770,'Charged Moves'!B$2:J$96,9,FALSE)</f>
        <v>20</v>
      </c>
      <c r="AC770" s="56" t="s">
        <v>2065</v>
      </c>
      <c r="AD770" s="56" t="s">
        <v>2066</v>
      </c>
      <c r="AE770" s="56" t="s">
        <v>2067</v>
      </c>
      <c r="AF770" t="s">
        <v>2068</v>
      </c>
      <c r="AG770" t="s">
        <v>969</v>
      </c>
    </row>
    <row r="771" spans="1:33" ht="14.25" customHeight="1" x14ac:dyDescent="0.15">
      <c r="A771" s="30">
        <v>153</v>
      </c>
      <c r="B771" s="30">
        <v>6</v>
      </c>
      <c r="C771" s="32">
        <v>0.70692194403534614</v>
      </c>
      <c r="D771" s="30">
        <v>4</v>
      </c>
      <c r="E771" s="34">
        <v>0.77987152034261242</v>
      </c>
      <c r="F771" s="41">
        <f>VLOOKUP(G771,'Species Data'!A$2:E$152,2,FALSE)</f>
        <v>29</v>
      </c>
      <c r="G771" s="41" t="s">
        <v>74</v>
      </c>
      <c r="H771" s="362" t="s">
        <v>262</v>
      </c>
      <c r="I771" s="511"/>
      <c r="J771" s="41">
        <f>VLOOKUP(G771,'Species Data'!A$2:E$152,3,FALSE)</f>
        <v>110</v>
      </c>
      <c r="K771" s="46">
        <f>VLOOKUP(G771,'Species Data'!A$2:E$152,4,FALSE)</f>
        <v>100</v>
      </c>
      <c r="L771" s="46">
        <f>VLOOKUP(G771,'Species Data'!A$2:E$152,5,FALSE)</f>
        <v>104</v>
      </c>
      <c r="M771" s="49">
        <f t="shared" si="0"/>
        <v>11440</v>
      </c>
      <c r="N771" s="51">
        <f t="shared" si="1"/>
        <v>0</v>
      </c>
      <c r="O771" s="51">
        <f t="shared" si="2"/>
        <v>0</v>
      </c>
      <c r="P771" s="40">
        <f t="shared" si="3"/>
        <v>520806000</v>
      </c>
      <c r="Q771" s="40" t="s">
        <v>102</v>
      </c>
      <c r="R771" s="56">
        <f>VLOOKUP(Q771,'Basic Moves'!B$2:H$43,3,FALSE)</f>
        <v>6</v>
      </c>
      <c r="S771" s="56">
        <f>IF(OR(VLOOKUP(Q771,'Basic Moves'!B$2:C$43,2,FALSE)=H771,VLOOKUP(Q771,'Basic Moves'!B$2:C$43,2,FALSE)=I771),1,0)</f>
        <v>0</v>
      </c>
      <c r="T771" s="56">
        <f>VLOOKUP(Q771,'Basic Moves'!B$2:H$43,5,FALSE)</f>
        <v>500</v>
      </c>
      <c r="U771" s="56">
        <f>VLOOKUP(Q771,'Basic Moves'!B$2:H$43,7,FALSE)</f>
        <v>7</v>
      </c>
      <c r="V771" s="53" t="s">
        <v>784</v>
      </c>
      <c r="W771" s="40" t="s">
        <v>299</v>
      </c>
      <c r="X771" s="56">
        <f>VLOOKUP(W771,'Charged Moves'!B$2:I$96,3,FALSE)</f>
        <v>25</v>
      </c>
      <c r="Y771" s="56">
        <f>IF(OR(VLOOKUP(W771,'Charged Moves'!B$2:C$96,2,FALSE)=H771,VLOOKUP(W771,'Charged Moves'!B$2:C$96,2,FALSE)=I771),1,0)</f>
        <v>1</v>
      </c>
      <c r="Z771" s="56">
        <f>VLOOKUP(W771,'Charged Moves'!B$2:I$96,8,FALSE)*100</f>
        <v>5</v>
      </c>
      <c r="AA771" s="56">
        <f>VLOOKUP(W771,'Charged Moves'!B$2:I$96,6,FALSE)</f>
        <v>2400</v>
      </c>
      <c r="AB771" s="56">
        <f>VLOOKUP(W771,'Charged Moves'!B$2:J$96,9,FALSE)</f>
        <v>20</v>
      </c>
      <c r="AC771" s="56" t="s">
        <v>1381</v>
      </c>
      <c r="AD771" s="56" t="s">
        <v>1382</v>
      </c>
      <c r="AE771" s="56" t="s">
        <v>1383</v>
      </c>
      <c r="AF771" t="s">
        <v>1384</v>
      </c>
      <c r="AG771" t="s">
        <v>1385</v>
      </c>
    </row>
    <row r="772" spans="1:33" ht="14.25" customHeight="1" x14ac:dyDescent="0.15">
      <c r="A772" s="30">
        <v>157</v>
      </c>
      <c r="B772" s="30">
        <v>3</v>
      </c>
      <c r="C772" s="32">
        <v>0.89985272459499266</v>
      </c>
      <c r="D772" s="30">
        <v>5</v>
      </c>
      <c r="E772" s="34">
        <v>0.77944325481798715</v>
      </c>
      <c r="F772" s="41">
        <f>VLOOKUP(G772,'Species Data'!A$2:E$152,2,FALSE)</f>
        <v>29</v>
      </c>
      <c r="G772" s="41" t="s">
        <v>74</v>
      </c>
      <c r="H772" s="362" t="s">
        <v>262</v>
      </c>
      <c r="I772" s="511"/>
      <c r="J772" s="41">
        <f>VLOOKUP(G772,'Species Data'!A$2:E$152,3,FALSE)</f>
        <v>110</v>
      </c>
      <c r="K772" s="46">
        <f>VLOOKUP(G772,'Species Data'!A$2:E$152,4,FALSE)</f>
        <v>100</v>
      </c>
      <c r="L772" s="46">
        <f>VLOOKUP(G772,'Species Data'!A$2:E$152,5,FALSE)</f>
        <v>104</v>
      </c>
      <c r="M772" s="49">
        <f t="shared" si="0"/>
        <v>11440</v>
      </c>
      <c r="N772" s="51">
        <f t="shared" si="1"/>
        <v>0</v>
      </c>
      <c r="O772" s="51">
        <f t="shared" si="2"/>
        <v>0</v>
      </c>
      <c r="P772" s="40">
        <f t="shared" si="3"/>
        <v>520520000</v>
      </c>
      <c r="Q772" s="40" t="s">
        <v>271</v>
      </c>
      <c r="R772" s="56">
        <f>VLOOKUP(Q772,'Basic Moves'!B$2:H$43,3,FALSE)</f>
        <v>6</v>
      </c>
      <c r="S772" s="56">
        <f>IF(OR(VLOOKUP(Q772,'Basic Moves'!B$2:C$43,2,FALSE)=H772,VLOOKUP(Q772,'Basic Moves'!B$2:C$43,2,FALSE)=I772),1,0)</f>
        <v>1</v>
      </c>
      <c r="T772" s="56">
        <f>VLOOKUP(Q772,'Basic Moves'!B$2:H$43,5,FALSE)</f>
        <v>575</v>
      </c>
      <c r="U772" s="56">
        <f>VLOOKUP(Q772,'Basic Moves'!B$2:H$43,7,FALSE)</f>
        <v>8</v>
      </c>
      <c r="V772" s="53" t="s">
        <v>1090</v>
      </c>
      <c r="W772" s="40" t="s">
        <v>347</v>
      </c>
      <c r="X772" s="56">
        <f>VLOOKUP(W772,'Charged Moves'!B$2:I$96,3,FALSE)</f>
        <v>40</v>
      </c>
      <c r="Y772" s="56">
        <f>IF(OR(VLOOKUP(W772,'Charged Moves'!B$2:C$96,2,FALSE)=H772,VLOOKUP(W772,'Charged Moves'!B$2:C$96,2,FALSE)=I772),1,0)</f>
        <v>0</v>
      </c>
      <c r="Z772" s="56">
        <f>VLOOKUP(W772,'Charged Moves'!B$2:I$96,8,FALSE)*100</f>
        <v>5</v>
      </c>
      <c r="AA772" s="56">
        <f>VLOOKUP(W772,'Charged Moves'!B$2:I$96,6,FALSE)</f>
        <v>1560</v>
      </c>
      <c r="AB772" s="56">
        <f>VLOOKUP(W772,'Charged Moves'!B$2:J$96,9,FALSE)</f>
        <v>50</v>
      </c>
      <c r="AC772" s="56" t="s">
        <v>2069</v>
      </c>
      <c r="AD772" s="56" t="s">
        <v>2070</v>
      </c>
      <c r="AE772" s="56" t="s">
        <v>2071</v>
      </c>
      <c r="AF772" t="s">
        <v>2072</v>
      </c>
      <c r="AG772" t="s">
        <v>1305</v>
      </c>
    </row>
    <row r="773" spans="1:33" ht="14.25" customHeight="1" x14ac:dyDescent="0.15">
      <c r="A773" s="30">
        <v>262</v>
      </c>
      <c r="B773" s="30">
        <v>1</v>
      </c>
      <c r="C773" s="32">
        <v>1</v>
      </c>
      <c r="D773" s="30">
        <v>2</v>
      </c>
      <c r="E773" s="34">
        <v>0.98780487804878048</v>
      </c>
      <c r="F773" s="41">
        <f>VLOOKUP(G773,'Species Data'!A$2:E$152,2,FALSE)</f>
        <v>46</v>
      </c>
      <c r="G773" s="41" t="s">
        <v>97</v>
      </c>
      <c r="H773" s="787" t="s">
        <v>241</v>
      </c>
      <c r="I773" s="252" t="s">
        <v>253</v>
      </c>
      <c r="J773" s="41">
        <f>VLOOKUP(G773,'Species Data'!A$2:E$152,3,FALSE)</f>
        <v>70</v>
      </c>
      <c r="K773" s="46">
        <f>VLOOKUP(G773,'Species Data'!A$2:E$152,4,FALSE)</f>
        <v>122</v>
      </c>
      <c r="L773" s="46">
        <f>VLOOKUP(G773,'Species Data'!A$2:E$152,5,FALSE)</f>
        <v>120</v>
      </c>
      <c r="M773" s="49">
        <f t="shared" si="0"/>
        <v>8400</v>
      </c>
      <c r="N773" s="51">
        <f t="shared" si="1"/>
        <v>0</v>
      </c>
      <c r="O773" s="51">
        <f t="shared" si="2"/>
        <v>0</v>
      </c>
      <c r="P773" s="40">
        <f t="shared" si="3"/>
        <v>518805000</v>
      </c>
      <c r="Q773" s="40" t="s">
        <v>242</v>
      </c>
      <c r="R773" s="56">
        <f>VLOOKUP(Q773,'Basic Moves'!B$2:H$43,3,FALSE)</f>
        <v>5</v>
      </c>
      <c r="S773" s="56">
        <f>IF(OR(VLOOKUP(Q773,'Basic Moves'!B$2:C$43,2,FALSE)=H773,VLOOKUP(Q773,'Basic Moves'!B$2:C$43,2,FALSE)=I773),1,0)</f>
        <v>1</v>
      </c>
      <c r="T773" s="56">
        <f>VLOOKUP(Q773,'Basic Moves'!B$2:H$43,5,FALSE)</f>
        <v>450</v>
      </c>
      <c r="U773" s="56">
        <f>VLOOKUP(Q773,'Basic Moves'!B$2:H$43,7,FALSE)</f>
        <v>7</v>
      </c>
      <c r="V773" s="53" t="s">
        <v>427</v>
      </c>
      <c r="W773" s="40" t="s">
        <v>178</v>
      </c>
      <c r="X773" s="56">
        <f>VLOOKUP(W773,'Charged Moves'!B$2:I$96,3,FALSE)</f>
        <v>40</v>
      </c>
      <c r="Y773" s="56">
        <f>IF(OR(VLOOKUP(W773,'Charged Moves'!B$2:C$96,2,FALSE)=H773,VLOOKUP(W773,'Charged Moves'!B$2:C$96,2,FALSE)=I773),1,0)</f>
        <v>1</v>
      </c>
      <c r="Z773" s="56">
        <f>VLOOKUP(W773,'Charged Moves'!B$2:I$96,8,FALSE)*100</f>
        <v>5</v>
      </c>
      <c r="AA773" s="56">
        <f>VLOOKUP(W773,'Charged Moves'!B$2:I$96,6,FALSE)</f>
        <v>2400</v>
      </c>
      <c r="AB773" s="56">
        <f>VLOOKUP(W773,'Charged Moves'!B$2:J$96,9,FALSE)</f>
        <v>33</v>
      </c>
      <c r="AC773" s="56" t="s">
        <v>2073</v>
      </c>
      <c r="AD773" s="56" t="s">
        <v>2074</v>
      </c>
      <c r="AE773" s="56" t="s">
        <v>513</v>
      </c>
      <c r="AF773" t="s">
        <v>2075</v>
      </c>
      <c r="AG773" t="s">
        <v>1829</v>
      </c>
    </row>
    <row r="774" spans="1:33" ht="14.25" customHeight="1" x14ac:dyDescent="0.15">
      <c r="A774" s="30">
        <v>725</v>
      </c>
      <c r="B774" s="30">
        <v>1</v>
      </c>
      <c r="C774" s="32">
        <v>1</v>
      </c>
      <c r="D774" s="30">
        <v>4</v>
      </c>
      <c r="E774" s="34">
        <v>0.8984375</v>
      </c>
      <c r="F774" s="41">
        <f>VLOOKUP(G774,'Species Data'!A$2:E$152,2,FALSE)</f>
        <v>120</v>
      </c>
      <c r="G774" s="41" t="s">
        <v>193</v>
      </c>
      <c r="H774" s="91" t="s">
        <v>210</v>
      </c>
      <c r="I774" s="657"/>
      <c r="J774" s="41">
        <f>VLOOKUP(G774,'Species Data'!A$2:E$152,3,FALSE)</f>
        <v>60</v>
      </c>
      <c r="K774" s="46">
        <f>VLOOKUP(G774,'Species Data'!A$2:E$152,4,FALSE)</f>
        <v>130</v>
      </c>
      <c r="L774" s="46">
        <f>VLOOKUP(G774,'Species Data'!A$2:E$152,5,FALSE)</f>
        <v>128</v>
      </c>
      <c r="M774" s="49">
        <f t="shared" si="0"/>
        <v>7680</v>
      </c>
      <c r="N774" s="51">
        <f t="shared" si="1"/>
        <v>0</v>
      </c>
      <c r="O774" s="51">
        <f t="shared" si="2"/>
        <v>0</v>
      </c>
      <c r="P774" s="40">
        <f t="shared" si="3"/>
        <v>516672000</v>
      </c>
      <c r="Q774" s="40" t="s">
        <v>142</v>
      </c>
      <c r="R774" s="56">
        <f>VLOOKUP(Q774,'Basic Moves'!B$2:H$43,3,FALSE)</f>
        <v>6</v>
      </c>
      <c r="S774" s="56">
        <f>IF(OR(VLOOKUP(Q774,'Basic Moves'!B$2:C$43,2,FALSE)=H774,VLOOKUP(Q774,'Basic Moves'!B$2:C$43,2,FALSE)=I774),1,0)</f>
        <v>1</v>
      </c>
      <c r="T774" s="56">
        <f>VLOOKUP(Q774,'Basic Moves'!B$2:H$43,5,FALSE)</f>
        <v>500</v>
      </c>
      <c r="U774" s="56">
        <f>VLOOKUP(Q774,'Basic Moves'!B$2:H$43,7,FALSE)</f>
        <v>7</v>
      </c>
      <c r="V774" s="53" t="s">
        <v>367</v>
      </c>
      <c r="W774" s="40" t="s">
        <v>301</v>
      </c>
      <c r="X774" s="56">
        <f>VLOOKUP(W774,'Charged Moves'!B$2:I$96,3,FALSE)</f>
        <v>30</v>
      </c>
      <c r="Y774" s="56">
        <f>IF(OR(VLOOKUP(W774,'Charged Moves'!B$2:C$96,2,FALSE)=H774,VLOOKUP(W774,'Charged Moves'!B$2:C$96,2,FALSE)=I774),1,0)</f>
        <v>1</v>
      </c>
      <c r="Z774" s="56">
        <f>VLOOKUP(W774,'Charged Moves'!B$2:I$96,8,FALSE)*100</f>
        <v>5</v>
      </c>
      <c r="AA774" s="56">
        <f>VLOOKUP(W774,'Charged Moves'!B$2:I$96,6,FALSE)</f>
        <v>2900</v>
      </c>
      <c r="AB774" s="56">
        <f>VLOOKUP(W774,'Charged Moves'!B$2:J$96,9,FALSE)</f>
        <v>25</v>
      </c>
      <c r="AC774" s="56" t="s">
        <v>1918</v>
      </c>
      <c r="AD774" s="56" t="s">
        <v>2076</v>
      </c>
      <c r="AE774" s="56" t="s">
        <v>354</v>
      </c>
      <c r="AF774" t="s">
        <v>588</v>
      </c>
      <c r="AG774" t="s">
        <v>1920</v>
      </c>
    </row>
    <row r="775" spans="1:33" ht="14.25" customHeight="1" x14ac:dyDescent="0.15">
      <c r="A775" s="30">
        <v>24</v>
      </c>
      <c r="B775" s="30">
        <v>1</v>
      </c>
      <c r="C775" s="32">
        <v>1</v>
      </c>
      <c r="D775" s="30">
        <v>5</v>
      </c>
      <c r="E775" s="34">
        <v>0.70311926605504582</v>
      </c>
      <c r="F775" s="41">
        <f>VLOOKUP(G775,'Species Data'!A$2:E$152,2,FALSE)</f>
        <v>4</v>
      </c>
      <c r="G775" s="41" t="s">
        <v>36</v>
      </c>
      <c r="H775" s="263" t="s">
        <v>249</v>
      </c>
      <c r="I775" s="452"/>
      <c r="J775" s="41">
        <f>VLOOKUP(G775,'Species Data'!A$2:E$152,3,FALSE)</f>
        <v>78</v>
      </c>
      <c r="K775" s="46">
        <f>VLOOKUP(G775,'Species Data'!A$2:E$152,4,FALSE)</f>
        <v>128</v>
      </c>
      <c r="L775" s="46">
        <f>VLOOKUP(G775,'Species Data'!A$2:E$152,5,FALSE)</f>
        <v>108</v>
      </c>
      <c r="M775" s="49">
        <f t="shared" si="0"/>
        <v>8424</v>
      </c>
      <c r="N775" s="51">
        <f t="shared" si="1"/>
        <v>0</v>
      </c>
      <c r="O775" s="51">
        <f t="shared" si="2"/>
        <v>0</v>
      </c>
      <c r="P775" s="40">
        <f t="shared" si="3"/>
        <v>516492288</v>
      </c>
      <c r="Q775" s="40" t="s">
        <v>258</v>
      </c>
      <c r="R775" s="56">
        <f>VLOOKUP(Q775,'Basic Moves'!B$2:H$43,3,FALSE)</f>
        <v>6</v>
      </c>
      <c r="S775" s="56">
        <f>IF(OR(VLOOKUP(Q775,'Basic Moves'!B$2:C$43,2,FALSE)=H775,VLOOKUP(Q775,'Basic Moves'!B$2:C$43,2,FALSE)=I775),1,0)</f>
        <v>0</v>
      </c>
      <c r="T775" s="56">
        <f>VLOOKUP(Q775,'Basic Moves'!B$2:H$43,5,FALSE)</f>
        <v>500</v>
      </c>
      <c r="U775" s="56">
        <f>VLOOKUP(Q775,'Basic Moves'!B$2:H$43,7,FALSE)</f>
        <v>7</v>
      </c>
      <c r="V775" s="53" t="s">
        <v>784</v>
      </c>
      <c r="W775" s="40" t="s">
        <v>114</v>
      </c>
      <c r="X775" s="56">
        <f>VLOOKUP(W775,'Charged Moves'!B$2:I$96,3,FALSE)</f>
        <v>55</v>
      </c>
      <c r="Y775" s="56">
        <f>IF(OR(VLOOKUP(W775,'Charged Moves'!B$2:C$96,2,FALSE)=H775,VLOOKUP(W775,'Charged Moves'!B$2:C$96,2,FALSE)=I775),1,0)</f>
        <v>1</v>
      </c>
      <c r="Z775" s="56">
        <f>VLOOKUP(W775,'Charged Moves'!B$2:I$96,8,FALSE)*100</f>
        <v>5</v>
      </c>
      <c r="AA775" s="56">
        <f>VLOOKUP(W775,'Charged Moves'!B$2:I$96,6,FALSE)</f>
        <v>2900</v>
      </c>
      <c r="AB775" s="56">
        <f>VLOOKUP(W775,'Charged Moves'!B$2:J$96,9,FALSE)</f>
        <v>50</v>
      </c>
      <c r="AC775" s="56" t="s">
        <v>785</v>
      </c>
      <c r="AD775" s="56" t="s">
        <v>786</v>
      </c>
      <c r="AE775" s="56" t="s">
        <v>787</v>
      </c>
      <c r="AF775" t="s">
        <v>788</v>
      </c>
      <c r="AG775" t="s">
        <v>789</v>
      </c>
    </row>
    <row r="776" spans="1:33" ht="14.25" customHeight="1" x14ac:dyDescent="0.15">
      <c r="A776" s="30">
        <v>727</v>
      </c>
      <c r="B776" s="30">
        <v>6</v>
      </c>
      <c r="C776" s="32">
        <v>0.72</v>
      </c>
      <c r="D776" s="30">
        <v>5</v>
      </c>
      <c r="E776" s="34">
        <v>0.89583333333333337</v>
      </c>
      <c r="F776" s="41">
        <f>VLOOKUP(G776,'Species Data'!A$2:E$152,2,FALSE)</f>
        <v>120</v>
      </c>
      <c r="G776" s="41" t="s">
        <v>193</v>
      </c>
      <c r="H776" s="91" t="s">
        <v>210</v>
      </c>
      <c r="I776" s="657"/>
      <c r="J776" s="41">
        <f>VLOOKUP(G776,'Species Data'!A$2:E$152,3,FALSE)</f>
        <v>60</v>
      </c>
      <c r="K776" s="46">
        <f>VLOOKUP(G776,'Species Data'!A$2:E$152,4,FALSE)</f>
        <v>130</v>
      </c>
      <c r="L776" s="46">
        <f>VLOOKUP(G776,'Species Data'!A$2:E$152,5,FALSE)</f>
        <v>128</v>
      </c>
      <c r="M776" s="49">
        <f t="shared" si="0"/>
        <v>7680</v>
      </c>
      <c r="N776" s="51">
        <f t="shared" si="1"/>
        <v>0</v>
      </c>
      <c r="O776" s="51">
        <f t="shared" si="2"/>
        <v>0</v>
      </c>
      <c r="P776" s="40">
        <f t="shared" si="3"/>
        <v>515174400</v>
      </c>
      <c r="Q776" s="107" t="s">
        <v>259</v>
      </c>
      <c r="R776" s="56">
        <f>VLOOKUP(Q776,'Basic Moves'!B$2:H$43,3,FALSE)</f>
        <v>12</v>
      </c>
      <c r="S776" s="56">
        <f>IF(OR(VLOOKUP(Q776,'Basic Moves'!B$2:C$43,2,FALSE)=H776,VLOOKUP(Q776,'Basic Moves'!B$2:C$43,2,FALSE)=I776),1,0)</f>
        <v>0</v>
      </c>
      <c r="T776" s="56">
        <f>VLOOKUP(Q776,'Basic Moves'!B$2:H$43,5,FALSE)</f>
        <v>1100</v>
      </c>
      <c r="U776" s="56">
        <f>VLOOKUP(Q776,'Basic Moves'!B$2:H$43,7,FALSE)</f>
        <v>10</v>
      </c>
      <c r="V776" s="53" t="s">
        <v>855</v>
      </c>
      <c r="W776" s="40" t="s">
        <v>343</v>
      </c>
      <c r="X776" s="56">
        <f>VLOOKUP(W776,'Charged Moves'!B$2:I$96,3,FALSE)</f>
        <v>30</v>
      </c>
      <c r="Y776" s="56">
        <f>IF(OR(VLOOKUP(W776,'Charged Moves'!B$2:C$96,2,FALSE)=H776,VLOOKUP(W776,'Charged Moves'!B$2:C$96,2,FALSE)=I776),1,0)</f>
        <v>0</v>
      </c>
      <c r="Z776" s="56">
        <f>VLOOKUP(W776,'Charged Moves'!B$2:I$96,8,FALSE)*100</f>
        <v>5</v>
      </c>
      <c r="AA776" s="56">
        <f>VLOOKUP(W776,'Charged Moves'!B$2:I$96,6,FALSE)</f>
        <v>3000</v>
      </c>
      <c r="AB776" s="56">
        <f>VLOOKUP(W776,'Charged Moves'!B$2:J$96,9,FALSE)</f>
        <v>25</v>
      </c>
      <c r="AC776" s="56" t="s">
        <v>1540</v>
      </c>
      <c r="AD776" s="56" t="s">
        <v>1811</v>
      </c>
      <c r="AE776" s="56" t="s">
        <v>1571</v>
      </c>
      <c r="AF776" t="s">
        <v>1812</v>
      </c>
      <c r="AG776" t="s">
        <v>2077</v>
      </c>
    </row>
    <row r="777" spans="1:33" ht="14.25" customHeight="1" x14ac:dyDescent="0.15">
      <c r="A777" s="30">
        <v>539</v>
      </c>
      <c r="B777" s="30">
        <v>4</v>
      </c>
      <c r="C777" s="32">
        <v>0.96731154102735162</v>
      </c>
      <c r="D777" s="30">
        <v>2</v>
      </c>
      <c r="E777" s="34">
        <v>0.93922651933701662</v>
      </c>
      <c r="F777" s="41">
        <f>VLOOKUP(G777,'Species Data'!A$2:E$152,2,FALSE)</f>
        <v>90</v>
      </c>
      <c r="G777" s="41" t="s">
        <v>157</v>
      </c>
      <c r="H777" s="91" t="s">
        <v>210</v>
      </c>
      <c r="I777" s="657"/>
      <c r="J777" s="41">
        <f>VLOOKUP(G777,'Species Data'!A$2:E$152,3,FALSE)</f>
        <v>60</v>
      </c>
      <c r="K777" s="46">
        <f>VLOOKUP(G777,'Species Data'!A$2:E$152,4,FALSE)</f>
        <v>120</v>
      </c>
      <c r="L777" s="46">
        <f>VLOOKUP(G777,'Species Data'!A$2:E$152,5,FALSE)</f>
        <v>112</v>
      </c>
      <c r="M777" s="49">
        <f t="shared" si="0"/>
        <v>6720</v>
      </c>
      <c r="N777" s="51">
        <f t="shared" si="1"/>
        <v>0</v>
      </c>
      <c r="O777" s="51">
        <f t="shared" si="2"/>
        <v>0</v>
      </c>
      <c r="P777" s="40">
        <f t="shared" si="3"/>
        <v>514080000</v>
      </c>
      <c r="Q777" s="40" t="s">
        <v>222</v>
      </c>
      <c r="R777" s="56">
        <f>VLOOKUP(Q777,'Basic Moves'!B$2:H$43,3,FALSE)</f>
        <v>15</v>
      </c>
      <c r="S777" s="56">
        <f>IF(OR(VLOOKUP(Q777,'Basic Moves'!B$2:C$43,2,FALSE)=H777,VLOOKUP(Q777,'Basic Moves'!B$2:C$43,2,FALSE)=I777),1,0)</f>
        <v>0</v>
      </c>
      <c r="T777" s="56">
        <f>VLOOKUP(Q777,'Basic Moves'!B$2:H$43,5,FALSE)</f>
        <v>1400</v>
      </c>
      <c r="U777" s="56">
        <f>VLOOKUP(Q777,'Basic Moves'!B$2:H$43,7,FALSE)</f>
        <v>12</v>
      </c>
      <c r="V777" s="53" t="s">
        <v>1750</v>
      </c>
      <c r="W777" s="40" t="s">
        <v>301</v>
      </c>
      <c r="X777" s="56">
        <f>VLOOKUP(W777,'Charged Moves'!B$2:I$96,3,FALSE)</f>
        <v>30</v>
      </c>
      <c r="Y777" s="56">
        <f>IF(OR(VLOOKUP(W777,'Charged Moves'!B$2:C$96,2,FALSE)=H777,VLOOKUP(W777,'Charged Moves'!B$2:C$96,2,FALSE)=I777),1,0)</f>
        <v>1</v>
      </c>
      <c r="Z777" s="56">
        <f>VLOOKUP(W777,'Charged Moves'!B$2:I$96,8,FALSE)*100</f>
        <v>5</v>
      </c>
      <c r="AA777" s="56">
        <f>VLOOKUP(W777,'Charged Moves'!B$2:I$96,6,FALSE)</f>
        <v>2900</v>
      </c>
      <c r="AB777" s="56">
        <f>VLOOKUP(W777,'Charged Moves'!B$2:J$96,9,FALSE)</f>
        <v>25</v>
      </c>
      <c r="AC777" s="56" t="s">
        <v>692</v>
      </c>
      <c r="AD777" s="56" t="s">
        <v>2078</v>
      </c>
      <c r="AE777" s="56" t="s">
        <v>1365</v>
      </c>
      <c r="AF777" t="s">
        <v>2079</v>
      </c>
      <c r="AG777" t="s">
        <v>553</v>
      </c>
    </row>
    <row r="778" spans="1:33" ht="14.25" customHeight="1" x14ac:dyDescent="0.15">
      <c r="A778" s="30">
        <v>118</v>
      </c>
      <c r="B778" s="30">
        <v>1</v>
      </c>
      <c r="C778" s="32">
        <v>1</v>
      </c>
      <c r="D778" s="30">
        <v>2</v>
      </c>
      <c r="E778" s="34">
        <v>0.85688073394495412</v>
      </c>
      <c r="F778" s="41">
        <f>VLOOKUP(G778,'Species Data'!A$2:E$152,2,FALSE)</f>
        <v>23</v>
      </c>
      <c r="G778" s="41" t="s">
        <v>68</v>
      </c>
      <c r="H778" s="362" t="s">
        <v>262</v>
      </c>
      <c r="I778" s="511"/>
      <c r="J778" s="41">
        <f>VLOOKUP(G778,'Species Data'!A$2:E$152,3,FALSE)</f>
        <v>70</v>
      </c>
      <c r="K778" s="46">
        <f>VLOOKUP(G778,'Species Data'!A$2:E$152,4,FALSE)</f>
        <v>112</v>
      </c>
      <c r="L778" s="46">
        <f>VLOOKUP(G778,'Species Data'!A$2:E$152,5,FALSE)</f>
        <v>112</v>
      </c>
      <c r="M778" s="49">
        <f t="shared" si="0"/>
        <v>7840</v>
      </c>
      <c r="N778" s="51">
        <f t="shared" si="1"/>
        <v>0</v>
      </c>
      <c r="O778" s="51">
        <f t="shared" si="2"/>
        <v>0</v>
      </c>
      <c r="P778" s="40">
        <f t="shared" si="3"/>
        <v>512579200</v>
      </c>
      <c r="Q778" s="40" t="s">
        <v>271</v>
      </c>
      <c r="R778" s="56">
        <f>VLOOKUP(Q778,'Basic Moves'!B$2:H$43,3,FALSE)</f>
        <v>6</v>
      </c>
      <c r="S778" s="56">
        <f>IF(OR(VLOOKUP(Q778,'Basic Moves'!B$2:C$43,2,FALSE)=H778,VLOOKUP(Q778,'Basic Moves'!B$2:C$43,2,FALSE)=I778),1,0)</f>
        <v>1</v>
      </c>
      <c r="T778" s="56">
        <f>VLOOKUP(Q778,'Basic Moves'!B$2:H$43,5,FALSE)</f>
        <v>575</v>
      </c>
      <c r="U778" s="56">
        <f>VLOOKUP(Q778,'Basic Moves'!B$2:H$43,7,FALSE)</f>
        <v>8</v>
      </c>
      <c r="V778" s="53" t="s">
        <v>1090</v>
      </c>
      <c r="W778" s="40" t="s">
        <v>208</v>
      </c>
      <c r="X778" s="56">
        <f>VLOOKUP(W778,'Charged Moves'!B$2:I$96,3,FALSE)</f>
        <v>55</v>
      </c>
      <c r="Y778" s="56">
        <f>IF(OR(VLOOKUP(W778,'Charged Moves'!B$2:C$96,2,FALSE)=H778,VLOOKUP(W778,'Charged Moves'!B$2:C$96,2,FALSE)=I778),1,0)</f>
        <v>1</v>
      </c>
      <c r="Z778" s="56">
        <f>VLOOKUP(W778,'Charged Moves'!B$2:I$96,8,FALSE)*100</f>
        <v>5</v>
      </c>
      <c r="AA778" s="56">
        <f>VLOOKUP(W778,'Charged Moves'!B$2:I$96,6,FALSE)</f>
        <v>2600</v>
      </c>
      <c r="AB778" s="56">
        <f>VLOOKUP(W778,'Charged Moves'!B$2:J$96,9,FALSE)</f>
        <v>50</v>
      </c>
      <c r="AC778" s="56" t="s">
        <v>1632</v>
      </c>
      <c r="AD778" s="56" t="s">
        <v>1633</v>
      </c>
      <c r="AE778" s="56" t="s">
        <v>1314</v>
      </c>
      <c r="AF778" t="s">
        <v>1634</v>
      </c>
      <c r="AG778" t="s">
        <v>1635</v>
      </c>
    </row>
    <row r="779" spans="1:33" ht="14.25" customHeight="1" x14ac:dyDescent="0.15">
      <c r="A779" s="30">
        <v>870</v>
      </c>
      <c r="B779" s="30">
        <v>1</v>
      </c>
      <c r="C779" s="32">
        <v>1</v>
      </c>
      <c r="D779" s="30">
        <v>2</v>
      </c>
      <c r="E779" s="34">
        <v>0.9007633587786259</v>
      </c>
      <c r="F779" s="41">
        <f>VLOOKUP(G779,'Species Data'!A$2:E$152,2,FALSE)</f>
        <v>147</v>
      </c>
      <c r="G779" s="41" t="s">
        <v>220</v>
      </c>
      <c r="H779" s="103" t="s">
        <v>226</v>
      </c>
      <c r="I779" s="805"/>
      <c r="J779" s="41">
        <f>VLOOKUP(G779,'Species Data'!A$2:E$152,3,FALSE)</f>
        <v>82</v>
      </c>
      <c r="K779" s="46">
        <f>VLOOKUP(G779,'Species Data'!A$2:E$152,4,FALSE)</f>
        <v>128</v>
      </c>
      <c r="L779" s="46">
        <f>VLOOKUP(G779,'Species Data'!A$2:E$152,5,FALSE)</f>
        <v>110</v>
      </c>
      <c r="M779" s="49">
        <f t="shared" si="0"/>
        <v>9020</v>
      </c>
      <c r="N779" s="51">
        <f t="shared" si="1"/>
        <v>0</v>
      </c>
      <c r="O779" s="51">
        <f t="shared" si="2"/>
        <v>0</v>
      </c>
      <c r="P779" s="40">
        <f t="shared" si="3"/>
        <v>510892800</v>
      </c>
      <c r="Q779" s="40" t="s">
        <v>59</v>
      </c>
      <c r="R779" s="56">
        <f>VLOOKUP(Q779,'Basic Moves'!B$2:H$43,3,FALSE)</f>
        <v>6</v>
      </c>
      <c r="S779" s="56">
        <f>IF(OR(VLOOKUP(Q779,'Basic Moves'!B$2:C$43,2,FALSE)=H779,VLOOKUP(Q779,'Basic Moves'!B$2:C$43,2,FALSE)=I779),1,0)</f>
        <v>1</v>
      </c>
      <c r="T779" s="56">
        <f>VLOOKUP(Q779,'Basic Moves'!B$2:H$43,5,FALSE)</f>
        <v>500</v>
      </c>
      <c r="U779" s="56">
        <f>VLOOKUP(Q779,'Basic Moves'!B$2:H$43,7,FALSE)</f>
        <v>7</v>
      </c>
      <c r="V779" s="53" t="s">
        <v>367</v>
      </c>
      <c r="W779" s="40" t="s">
        <v>305</v>
      </c>
      <c r="X779" s="56">
        <f>VLOOKUP(W779,'Charged Moves'!B$2:I$96,3,FALSE)</f>
        <v>45</v>
      </c>
      <c r="Y779" s="56">
        <f>IF(OR(VLOOKUP(W779,'Charged Moves'!B$2:C$96,2,FALSE)=H779,VLOOKUP(W779,'Charged Moves'!B$2:C$96,2,FALSE)=I779),1,0)</f>
        <v>0</v>
      </c>
      <c r="Z779" s="56">
        <f>VLOOKUP(W779,'Charged Moves'!B$2:I$96,8,FALSE)*100</f>
        <v>5</v>
      </c>
      <c r="AA779" s="56">
        <f>VLOOKUP(W779,'Charged Moves'!B$2:I$96,6,FALSE)</f>
        <v>2350</v>
      </c>
      <c r="AB779" s="56">
        <f>VLOOKUP(W779,'Charged Moves'!B$2:J$96,9,FALSE)</f>
        <v>50</v>
      </c>
      <c r="AC779" s="56" t="s">
        <v>1667</v>
      </c>
      <c r="AD779" s="56" t="s">
        <v>671</v>
      </c>
      <c r="AE779" s="56" t="s">
        <v>797</v>
      </c>
      <c r="AF779" t="s">
        <v>673</v>
      </c>
      <c r="AG779" t="s">
        <v>1668</v>
      </c>
    </row>
    <row r="780" spans="1:33" ht="14.25" customHeight="1" x14ac:dyDescent="0.15">
      <c r="A780" s="30">
        <v>259</v>
      </c>
      <c r="B780" s="30">
        <v>3</v>
      </c>
      <c r="C780" s="32">
        <v>0.94597609561752993</v>
      </c>
      <c r="D780" s="30">
        <v>3</v>
      </c>
      <c r="E780" s="34">
        <v>0.97170731707317071</v>
      </c>
      <c r="F780" s="41">
        <f>VLOOKUP(G780,'Species Data'!A$2:E$152,2,FALSE)</f>
        <v>46</v>
      </c>
      <c r="G780" s="41" t="s">
        <v>97</v>
      </c>
      <c r="H780" s="787" t="s">
        <v>241</v>
      </c>
      <c r="I780" s="252" t="s">
        <v>253</v>
      </c>
      <c r="J780" s="41">
        <f>VLOOKUP(G780,'Species Data'!A$2:E$152,3,FALSE)</f>
        <v>70</v>
      </c>
      <c r="K780" s="46">
        <f>VLOOKUP(G780,'Species Data'!A$2:E$152,4,FALSE)</f>
        <v>122</v>
      </c>
      <c r="L780" s="46">
        <f>VLOOKUP(G780,'Species Data'!A$2:E$152,5,FALSE)</f>
        <v>120</v>
      </c>
      <c r="M780" s="49">
        <f t="shared" si="0"/>
        <v>8400</v>
      </c>
      <c r="N780" s="51">
        <f t="shared" si="1"/>
        <v>0</v>
      </c>
      <c r="O780" s="51">
        <f t="shared" si="2"/>
        <v>0</v>
      </c>
      <c r="P780" s="40">
        <f t="shared" si="3"/>
        <v>510350400</v>
      </c>
      <c r="Q780" s="40" t="s">
        <v>258</v>
      </c>
      <c r="R780" s="56">
        <f>VLOOKUP(Q780,'Basic Moves'!B$2:H$43,3,FALSE)</f>
        <v>6</v>
      </c>
      <c r="S780" s="56">
        <f>IF(OR(VLOOKUP(Q780,'Basic Moves'!B$2:C$43,2,FALSE)=H780,VLOOKUP(Q780,'Basic Moves'!B$2:C$43,2,FALSE)=I780),1,0)</f>
        <v>0</v>
      </c>
      <c r="T780" s="56">
        <f>VLOOKUP(Q780,'Basic Moves'!B$2:H$43,5,FALSE)</f>
        <v>500</v>
      </c>
      <c r="U780" s="56">
        <f>VLOOKUP(Q780,'Basic Moves'!B$2:H$43,7,FALSE)</f>
        <v>7</v>
      </c>
      <c r="V780" s="53" t="s">
        <v>784</v>
      </c>
      <c r="W780" s="40" t="s">
        <v>178</v>
      </c>
      <c r="X780" s="56">
        <f>VLOOKUP(W780,'Charged Moves'!B$2:I$96,3,FALSE)</f>
        <v>40</v>
      </c>
      <c r="Y780" s="56">
        <f>IF(OR(VLOOKUP(W780,'Charged Moves'!B$2:C$96,2,FALSE)=H780,VLOOKUP(W780,'Charged Moves'!B$2:C$96,2,FALSE)=I780),1,0)</f>
        <v>1</v>
      </c>
      <c r="Z780" s="56">
        <f>VLOOKUP(W780,'Charged Moves'!B$2:I$96,8,FALSE)*100</f>
        <v>5</v>
      </c>
      <c r="AA780" s="56">
        <f>VLOOKUP(W780,'Charged Moves'!B$2:I$96,6,FALSE)</f>
        <v>2400</v>
      </c>
      <c r="AB780" s="56">
        <f>VLOOKUP(W780,'Charged Moves'!B$2:J$96,9,FALSE)</f>
        <v>33</v>
      </c>
      <c r="AC780" s="56" t="s">
        <v>1724</v>
      </c>
      <c r="AD780" s="56" t="s">
        <v>2080</v>
      </c>
      <c r="AE780" s="56" t="s">
        <v>2081</v>
      </c>
      <c r="AF780" t="s">
        <v>2082</v>
      </c>
      <c r="AG780" t="s">
        <v>2083</v>
      </c>
    </row>
    <row r="781" spans="1:33" ht="14.25" customHeight="1" x14ac:dyDescent="0.15">
      <c r="A781" s="30">
        <v>130</v>
      </c>
      <c r="B781" s="30">
        <v>2</v>
      </c>
      <c r="C781" s="32">
        <v>0.98399999999999999</v>
      </c>
      <c r="D781" s="30">
        <v>3</v>
      </c>
      <c r="E781" s="34">
        <v>0.91578947368421049</v>
      </c>
      <c r="F781" s="41">
        <f>VLOOKUP(G781,'Species Data'!A$2:E$152,2,FALSE)</f>
        <v>25</v>
      </c>
      <c r="G781" s="41" t="s">
        <v>70</v>
      </c>
      <c r="H781" s="558" t="s">
        <v>245</v>
      </c>
      <c r="I781" s="799"/>
      <c r="J781" s="41">
        <f>VLOOKUP(G781,'Species Data'!A$2:E$152,3,FALSE)</f>
        <v>70</v>
      </c>
      <c r="K781" s="46">
        <f>VLOOKUP(G781,'Species Data'!A$2:E$152,4,FALSE)</f>
        <v>124</v>
      </c>
      <c r="L781" s="46">
        <f>VLOOKUP(G781,'Species Data'!A$2:E$152,5,FALSE)</f>
        <v>108</v>
      </c>
      <c r="M781" s="49">
        <f t="shared" si="0"/>
        <v>7560</v>
      </c>
      <c r="N781" s="51">
        <f t="shared" si="1"/>
        <v>0</v>
      </c>
      <c r="O781" s="51">
        <f t="shared" si="2"/>
        <v>0</v>
      </c>
      <c r="P781" s="40">
        <f t="shared" si="3"/>
        <v>509733000</v>
      </c>
      <c r="Q781" s="40" t="s">
        <v>153</v>
      </c>
      <c r="R781" s="56">
        <f>VLOOKUP(Q781,'Basic Moves'!B$2:H$43,3,FALSE)</f>
        <v>5</v>
      </c>
      <c r="S781" s="56">
        <f>IF(OR(VLOOKUP(Q781,'Basic Moves'!B$2:C$43,2,FALSE)=H781,VLOOKUP(Q781,'Basic Moves'!B$2:C$43,2,FALSE)=I781),1,0)</f>
        <v>1</v>
      </c>
      <c r="T781" s="56">
        <f>VLOOKUP(Q781,'Basic Moves'!B$2:H$43,5,FALSE)</f>
        <v>600</v>
      </c>
      <c r="U781" s="56">
        <f>VLOOKUP(Q781,'Basic Moves'!B$2:H$43,7,FALSE)</f>
        <v>8</v>
      </c>
      <c r="V781" s="53" t="s">
        <v>579</v>
      </c>
      <c r="W781" s="40" t="s">
        <v>182</v>
      </c>
      <c r="X781" s="56">
        <f>VLOOKUP(W781,'Charged Moves'!B$2:I$96,3,FALSE)</f>
        <v>55</v>
      </c>
      <c r="Y781" s="56">
        <f>IF(OR(VLOOKUP(W781,'Charged Moves'!B$2:C$96,2,FALSE)=H781,VLOOKUP(W781,'Charged Moves'!B$2:C$96,2,FALSE)=I781),1,0)</f>
        <v>1</v>
      </c>
      <c r="Z781" s="56">
        <f>VLOOKUP(W781,'Charged Moves'!B$2:I$96,8,FALSE)*100</f>
        <v>5</v>
      </c>
      <c r="AA781" s="56">
        <f>VLOOKUP(W781,'Charged Moves'!B$2:I$96,6,FALSE)</f>
        <v>2700</v>
      </c>
      <c r="AB781" s="56">
        <f>VLOOKUP(W781,'Charged Moves'!B$2:J$96,9,FALSE)</f>
        <v>50</v>
      </c>
      <c r="AC781" s="56" t="s">
        <v>580</v>
      </c>
      <c r="AD781" s="56" t="s">
        <v>581</v>
      </c>
      <c r="AE781" s="56" t="s">
        <v>582</v>
      </c>
      <c r="AF781" t="s">
        <v>583</v>
      </c>
      <c r="AG781" t="s">
        <v>584</v>
      </c>
    </row>
    <row r="782" spans="1:33" ht="14.25" customHeight="1" x14ac:dyDescent="0.15">
      <c r="A782" s="30">
        <v>400</v>
      </c>
      <c r="B782" s="30">
        <v>5</v>
      </c>
      <c r="C782" s="32">
        <v>0.80405405405405406</v>
      </c>
      <c r="D782" s="30">
        <v>6</v>
      </c>
      <c r="E782" s="34">
        <v>0.60183486238532113</v>
      </c>
      <c r="F782" s="41">
        <f>VLOOKUP(G782,'Species Data'!A$2:E$152,2,FALSE)</f>
        <v>69</v>
      </c>
      <c r="G782" s="41" t="s">
        <v>125</v>
      </c>
      <c r="H782" s="252" t="s">
        <v>253</v>
      </c>
      <c r="I782" s="362" t="s">
        <v>262</v>
      </c>
      <c r="J782" s="41">
        <f>VLOOKUP(G782,'Species Data'!A$2:E$152,3,FALSE)</f>
        <v>100</v>
      </c>
      <c r="K782" s="46">
        <f>VLOOKUP(G782,'Species Data'!A$2:E$152,4,FALSE)</f>
        <v>158</v>
      </c>
      <c r="L782" s="46">
        <f>VLOOKUP(G782,'Species Data'!A$2:E$152,5,FALSE)</f>
        <v>78</v>
      </c>
      <c r="M782" s="49">
        <f t="shared" si="0"/>
        <v>7800</v>
      </c>
      <c r="N782" s="51">
        <f t="shared" si="1"/>
        <v>0</v>
      </c>
      <c r="O782" s="51">
        <f t="shared" si="2"/>
        <v>0</v>
      </c>
      <c r="P782" s="40">
        <f t="shared" si="3"/>
        <v>505284000</v>
      </c>
      <c r="Q782" s="40" t="s">
        <v>169</v>
      </c>
      <c r="R782" s="56">
        <f>VLOOKUP(Q782,'Basic Moves'!B$2:H$43,3,FALSE)</f>
        <v>7</v>
      </c>
      <c r="S782" s="56">
        <f>IF(OR(VLOOKUP(Q782,'Basic Moves'!B$2:C$43,2,FALSE)=H782,VLOOKUP(Q782,'Basic Moves'!B$2:C$43,2,FALSE)=I782),1,0)</f>
        <v>1</v>
      </c>
      <c r="T782" s="56">
        <f>VLOOKUP(Q782,'Basic Moves'!B$2:H$43,5,FALSE)</f>
        <v>650</v>
      </c>
      <c r="U782" s="56">
        <f>VLOOKUP(Q782,'Basic Moves'!B$2:H$43,7,FALSE)</f>
        <v>7</v>
      </c>
      <c r="V782" s="53" t="s">
        <v>704</v>
      </c>
      <c r="W782" s="40" t="s">
        <v>280</v>
      </c>
      <c r="X782" s="56">
        <f>VLOOKUP(W782,'Charged Moves'!B$2:I$96,3,FALSE)</f>
        <v>25</v>
      </c>
      <c r="Y782" s="56">
        <f>IF(OR(VLOOKUP(W782,'Charged Moves'!B$2:C$96,2,FALSE)=H782,VLOOKUP(W782,'Charged Moves'!B$2:C$96,2,FALSE)=I782),1,0)</f>
        <v>0</v>
      </c>
      <c r="Z782" s="56">
        <f>VLOOKUP(W782,'Charged Moves'!B$2:I$96,8,FALSE)*100</f>
        <v>5</v>
      </c>
      <c r="AA782" s="56">
        <f>VLOOKUP(W782,'Charged Moves'!B$2:I$96,6,FALSE)</f>
        <v>4000</v>
      </c>
      <c r="AB782" s="56">
        <f>VLOOKUP(W782,'Charged Moves'!B$2:J$96,9,FALSE)</f>
        <v>20</v>
      </c>
      <c r="AC782" s="56" t="s">
        <v>1032</v>
      </c>
      <c r="AD782" s="56" t="s">
        <v>1622</v>
      </c>
      <c r="AE782" s="56" t="s">
        <v>1210</v>
      </c>
      <c r="AF782" t="s">
        <v>2084</v>
      </c>
      <c r="AG782" t="s">
        <v>1608</v>
      </c>
    </row>
    <row r="783" spans="1:33" ht="14.25" customHeight="1" x14ac:dyDescent="0.15">
      <c r="A783" s="30">
        <v>723</v>
      </c>
      <c r="B783" s="144">
        <v>7</v>
      </c>
      <c r="C783" s="581">
        <v>0.6333333333333333</v>
      </c>
      <c r="D783" s="144">
        <v>6</v>
      </c>
      <c r="E783" s="583">
        <v>0.86805555555555558</v>
      </c>
      <c r="F783" s="585">
        <f>VLOOKUP(G783,'Species Data'!A$2:E$152,2,FALSE)</f>
        <v>120</v>
      </c>
      <c r="G783" s="585" t="s">
        <v>193</v>
      </c>
      <c r="H783" s="590" t="s">
        <v>210</v>
      </c>
      <c r="I783" s="808"/>
      <c r="J783" s="585">
        <f>VLOOKUP(G783,'Species Data'!A$2:E$152,3,FALSE)</f>
        <v>60</v>
      </c>
      <c r="K783" s="592">
        <f>VLOOKUP(G783,'Species Data'!A$2:E$152,4,FALSE)</f>
        <v>130</v>
      </c>
      <c r="L783" s="592">
        <f>VLOOKUP(G783,'Species Data'!A$2:E$152,5,FALSE)</f>
        <v>128</v>
      </c>
      <c r="M783" s="149">
        <f t="shared" si="0"/>
        <v>7680</v>
      </c>
      <c r="N783" s="594">
        <f t="shared" si="1"/>
        <v>0</v>
      </c>
      <c r="O783" s="594">
        <f t="shared" si="2"/>
        <v>0</v>
      </c>
      <c r="P783" s="122">
        <f t="shared" si="3"/>
        <v>499200000</v>
      </c>
      <c r="Q783" s="122" t="s">
        <v>256</v>
      </c>
      <c r="R783" s="602">
        <f>VLOOKUP(Q783,'Basic Moves'!B$2:H$43,3,FALSE)</f>
        <v>10</v>
      </c>
      <c r="S783" s="602">
        <f>IF(OR(VLOOKUP(Q783,'Basic Moves'!B$2:C$43,2,FALSE)=H783,VLOOKUP(Q783,'Basic Moves'!B$2:C$43,2,FALSE)=I783),1,0)</f>
        <v>0</v>
      </c>
      <c r="T783" s="602">
        <f>VLOOKUP(Q783,'Basic Moves'!B$2:H$43,5,FALSE)</f>
        <v>1330</v>
      </c>
      <c r="U783" s="602">
        <f>VLOOKUP(Q783,'Basic Moves'!B$2:H$43,7,FALSE)</f>
        <v>12</v>
      </c>
      <c r="V783" s="152" t="s">
        <v>641</v>
      </c>
      <c r="W783" s="122" t="s">
        <v>310</v>
      </c>
      <c r="X783" s="602">
        <f>VLOOKUP(W783,'Charged Moves'!B$2:I$96,3,FALSE)</f>
        <v>40</v>
      </c>
      <c r="Y783" s="602">
        <f>IF(OR(VLOOKUP(W783,'Charged Moves'!B$2:C$96,2,FALSE)=H783,VLOOKUP(W783,'Charged Moves'!B$2:C$96,2,FALSE)=I783),1,0)</f>
        <v>0</v>
      </c>
      <c r="Z783" s="602">
        <f>VLOOKUP(W783,'Charged Moves'!B$2:I$96,8,FALSE)*100</f>
        <v>5</v>
      </c>
      <c r="AA783" s="602">
        <f>VLOOKUP(W783,'Charged Moves'!B$2:I$96,6,FALSE)</f>
        <v>2900</v>
      </c>
      <c r="AB783" s="602">
        <f>VLOOKUP(W783,'Charged Moves'!B$2:J$96,9,FALSE)</f>
        <v>33</v>
      </c>
      <c r="AC783" s="602" t="s">
        <v>1181</v>
      </c>
      <c r="AD783" s="602" t="s">
        <v>1182</v>
      </c>
      <c r="AE783" s="602" t="s">
        <v>429</v>
      </c>
      <c r="AF783" s="112" t="s">
        <v>1183</v>
      </c>
      <c r="AG783" s="112" t="s">
        <v>1184</v>
      </c>
    </row>
    <row r="784" spans="1:33" ht="14.25" customHeight="1" x14ac:dyDescent="0.15">
      <c r="A784" s="30">
        <v>142</v>
      </c>
      <c r="B784" s="30">
        <v>5</v>
      </c>
      <c r="C784" s="32">
        <v>0.93527272727272726</v>
      </c>
      <c r="D784" s="30">
        <v>4</v>
      </c>
      <c r="E784" s="34">
        <v>0.76837944664031621</v>
      </c>
      <c r="F784" s="41">
        <f>VLOOKUP(G784,'Species Data'!A$2:E$152,2,FALSE)</f>
        <v>27</v>
      </c>
      <c r="G784" s="41" t="s">
        <v>72</v>
      </c>
      <c r="H784" s="610" t="s">
        <v>255</v>
      </c>
      <c r="I784" s="791"/>
      <c r="J784" s="41">
        <f>VLOOKUP(G784,'Species Data'!A$2:E$152,3,FALSE)</f>
        <v>100</v>
      </c>
      <c r="K784" s="46">
        <f>VLOOKUP(G784,'Species Data'!A$2:E$152,4,FALSE)</f>
        <v>90</v>
      </c>
      <c r="L784" s="46">
        <f>VLOOKUP(G784,'Species Data'!A$2:E$152,5,FALSE)</f>
        <v>114</v>
      </c>
      <c r="M784" s="49">
        <f t="shared" si="0"/>
        <v>11400</v>
      </c>
      <c r="N784" s="51">
        <f t="shared" si="1"/>
        <v>0</v>
      </c>
      <c r="O784" s="51">
        <f t="shared" si="2"/>
        <v>0</v>
      </c>
      <c r="P784" s="40">
        <f t="shared" si="3"/>
        <v>498636000</v>
      </c>
      <c r="Q784" s="40" t="s">
        <v>258</v>
      </c>
      <c r="R784" s="56">
        <f>VLOOKUP(Q784,'Basic Moves'!B$2:H$43,3,FALSE)</f>
        <v>6</v>
      </c>
      <c r="S784" s="56">
        <f>IF(OR(VLOOKUP(Q784,'Basic Moves'!B$2:C$43,2,FALSE)=H784,VLOOKUP(Q784,'Basic Moves'!B$2:C$43,2,FALSE)=I784),1,0)</f>
        <v>0</v>
      </c>
      <c r="T784" s="56">
        <f>VLOOKUP(Q784,'Basic Moves'!B$2:H$43,5,FALSE)</f>
        <v>500</v>
      </c>
      <c r="U784" s="56">
        <f>VLOOKUP(Q784,'Basic Moves'!B$2:H$43,7,FALSE)</f>
        <v>7</v>
      </c>
      <c r="V784" s="53" t="s">
        <v>784</v>
      </c>
      <c r="W784" s="40" t="s">
        <v>309</v>
      </c>
      <c r="X784" s="56">
        <f>VLOOKUP(W784,'Charged Moves'!B$2:I$96,3,FALSE)</f>
        <v>50</v>
      </c>
      <c r="Y784" s="56">
        <f>IF(OR(VLOOKUP(W784,'Charged Moves'!B$2:C$96,2,FALSE)=H784,VLOOKUP(W784,'Charged Moves'!B$2:C$96,2,FALSE)=I784),1,0)</f>
        <v>0</v>
      </c>
      <c r="Z784" s="56">
        <f>VLOOKUP(W784,'Charged Moves'!B$2:I$96,8,FALSE)*100</f>
        <v>5</v>
      </c>
      <c r="AA784" s="56">
        <f>VLOOKUP(W784,'Charged Moves'!B$2:I$96,6,FALSE)</f>
        <v>3200</v>
      </c>
      <c r="AB784" s="56">
        <f>VLOOKUP(W784,'Charged Moves'!B$2:J$96,9,FALSE)</f>
        <v>33</v>
      </c>
      <c r="AC784" s="56" t="s">
        <v>1724</v>
      </c>
      <c r="AD784" s="56" t="s">
        <v>889</v>
      </c>
      <c r="AE784" s="56" t="s">
        <v>2085</v>
      </c>
      <c r="AF784" t="s">
        <v>891</v>
      </c>
      <c r="AG784" t="s">
        <v>1735</v>
      </c>
    </row>
    <row r="785" spans="1:33" ht="14.25" customHeight="1" x14ac:dyDescent="0.15">
      <c r="A785" s="30">
        <v>495</v>
      </c>
      <c r="B785" s="30">
        <v>3</v>
      </c>
      <c r="C785" s="32">
        <v>0.83653846153846156</v>
      </c>
      <c r="D785" s="30">
        <v>3</v>
      </c>
      <c r="E785" s="34">
        <v>0.87037037037037035</v>
      </c>
      <c r="F785" s="41">
        <f>VLOOKUP(G785,'Species Data'!A$2:E$152,2,FALSE)</f>
        <v>84</v>
      </c>
      <c r="G785" s="41" t="s">
        <v>145</v>
      </c>
      <c r="H785" s="170" t="s">
        <v>257</v>
      </c>
      <c r="I785" s="104" t="s">
        <v>227</v>
      </c>
      <c r="J785" s="41">
        <f>VLOOKUP(G785,'Species Data'!A$2:E$152,3,FALSE)</f>
        <v>70</v>
      </c>
      <c r="K785" s="46">
        <f>VLOOKUP(G785,'Species Data'!A$2:E$152,4,FALSE)</f>
        <v>126</v>
      </c>
      <c r="L785" s="46">
        <f>VLOOKUP(G785,'Species Data'!A$2:E$152,5,FALSE)</f>
        <v>96</v>
      </c>
      <c r="M785" s="49">
        <f t="shared" si="0"/>
        <v>6720</v>
      </c>
      <c r="N785" s="51">
        <f t="shared" si="1"/>
        <v>0</v>
      </c>
      <c r="O785" s="51">
        <f t="shared" si="2"/>
        <v>0</v>
      </c>
      <c r="P785" s="40">
        <f t="shared" si="3"/>
        <v>497448000</v>
      </c>
      <c r="Q785" s="40" t="s">
        <v>250</v>
      </c>
      <c r="R785" s="56">
        <f>VLOOKUP(Q785,'Basic Moves'!B$2:H$43,3,FALSE)</f>
        <v>10</v>
      </c>
      <c r="S785" s="56">
        <f>IF(OR(VLOOKUP(Q785,'Basic Moves'!B$2:C$43,2,FALSE)=H785,VLOOKUP(Q785,'Basic Moves'!B$2:C$43,2,FALSE)=I785),1,0)</f>
        <v>1</v>
      </c>
      <c r="T785" s="56">
        <f>VLOOKUP(Q785,'Basic Moves'!B$2:H$43,5,FALSE)</f>
        <v>1150</v>
      </c>
      <c r="U785" s="56">
        <f>VLOOKUP(Q785,'Basic Moves'!B$2:H$43,7,FALSE)</f>
        <v>10</v>
      </c>
      <c r="V785" s="53" t="s">
        <v>1327</v>
      </c>
      <c r="W785" s="40" t="s">
        <v>295</v>
      </c>
      <c r="X785" s="56">
        <f>VLOOKUP(W785,'Charged Moves'!B$2:I$96,3,FALSE)</f>
        <v>30</v>
      </c>
      <c r="Y785" s="56">
        <f>IF(OR(VLOOKUP(W785,'Charged Moves'!B$2:C$96,2,FALSE)=H785,VLOOKUP(W785,'Charged Moves'!B$2:C$96,2,FALSE)=I785),1,0)</f>
        <v>1</v>
      </c>
      <c r="Z785" s="56">
        <f>VLOOKUP(W785,'Charged Moves'!B$2:I$96,8,FALSE)*100</f>
        <v>5</v>
      </c>
      <c r="AA785" s="56">
        <f>VLOOKUP(W785,'Charged Moves'!B$2:I$96,6,FALSE)</f>
        <v>2900</v>
      </c>
      <c r="AB785" s="56">
        <f>VLOOKUP(W785,'Charged Moves'!B$2:J$96,9,FALSE)</f>
        <v>25</v>
      </c>
      <c r="AC785" s="56" t="s">
        <v>692</v>
      </c>
      <c r="AD785" s="56" t="s">
        <v>1364</v>
      </c>
      <c r="AE785" s="56" t="s">
        <v>1365</v>
      </c>
      <c r="AF785" t="s">
        <v>1366</v>
      </c>
      <c r="AG785" t="s">
        <v>874</v>
      </c>
    </row>
    <row r="786" spans="1:33" ht="14.25" customHeight="1" x14ac:dyDescent="0.15">
      <c r="A786" s="30">
        <v>498</v>
      </c>
      <c r="B786" s="30">
        <v>5</v>
      </c>
      <c r="C786" s="32">
        <v>0.78846153846153844</v>
      </c>
      <c r="D786" s="30">
        <v>3</v>
      </c>
      <c r="E786" s="34">
        <v>0.87037037037037035</v>
      </c>
      <c r="F786" s="41">
        <f>VLOOKUP(G786,'Species Data'!A$2:E$152,2,FALSE)</f>
        <v>84</v>
      </c>
      <c r="G786" s="41" t="s">
        <v>145</v>
      </c>
      <c r="H786" s="170" t="s">
        <v>257</v>
      </c>
      <c r="I786" s="104" t="s">
        <v>227</v>
      </c>
      <c r="J786" s="41">
        <f>VLOOKUP(G786,'Species Data'!A$2:E$152,3,FALSE)</f>
        <v>70</v>
      </c>
      <c r="K786" s="46">
        <f>VLOOKUP(G786,'Species Data'!A$2:E$152,4,FALSE)</f>
        <v>126</v>
      </c>
      <c r="L786" s="46">
        <f>VLOOKUP(G786,'Species Data'!A$2:E$152,5,FALSE)</f>
        <v>96</v>
      </c>
      <c r="M786" s="49">
        <f t="shared" si="0"/>
        <v>6720</v>
      </c>
      <c r="N786" s="51">
        <f t="shared" si="1"/>
        <v>0</v>
      </c>
      <c r="O786" s="51">
        <f t="shared" si="2"/>
        <v>0</v>
      </c>
      <c r="P786" s="40">
        <f t="shared" si="3"/>
        <v>497448000</v>
      </c>
      <c r="Q786" s="40" t="s">
        <v>256</v>
      </c>
      <c r="R786" s="56">
        <f>VLOOKUP(Q786,'Basic Moves'!B$2:H$43,3,FALSE)</f>
        <v>10</v>
      </c>
      <c r="S786" s="56">
        <f>IF(OR(VLOOKUP(Q786,'Basic Moves'!B$2:C$43,2,FALSE)=H786,VLOOKUP(Q786,'Basic Moves'!B$2:C$43,2,FALSE)=I786),1,0)</f>
        <v>1</v>
      </c>
      <c r="T786" s="56">
        <f>VLOOKUP(Q786,'Basic Moves'!B$2:H$43,5,FALSE)</f>
        <v>1330</v>
      </c>
      <c r="U786" s="56">
        <f>VLOOKUP(Q786,'Basic Moves'!B$2:H$43,7,FALSE)</f>
        <v>12</v>
      </c>
      <c r="V786" s="53" t="s">
        <v>843</v>
      </c>
      <c r="W786" s="40" t="s">
        <v>295</v>
      </c>
      <c r="X786" s="56">
        <f>VLOOKUP(W786,'Charged Moves'!B$2:I$96,3,FALSE)</f>
        <v>30</v>
      </c>
      <c r="Y786" s="56">
        <f>IF(OR(VLOOKUP(W786,'Charged Moves'!B$2:C$96,2,FALSE)=H786,VLOOKUP(W786,'Charged Moves'!B$2:C$96,2,FALSE)=I786),1,0)</f>
        <v>1</v>
      </c>
      <c r="Z786" s="56">
        <f>VLOOKUP(W786,'Charged Moves'!B$2:I$96,8,FALSE)*100</f>
        <v>5</v>
      </c>
      <c r="AA786" s="56">
        <f>VLOOKUP(W786,'Charged Moves'!B$2:I$96,6,FALSE)</f>
        <v>2900</v>
      </c>
      <c r="AB786" s="56">
        <f>VLOOKUP(W786,'Charged Moves'!B$2:J$96,9,FALSE)</f>
        <v>25</v>
      </c>
      <c r="AC786" s="56" t="s">
        <v>1842</v>
      </c>
      <c r="AD786" s="56" t="s">
        <v>919</v>
      </c>
      <c r="AE786" s="56" t="s">
        <v>1151</v>
      </c>
      <c r="AF786" t="s">
        <v>920</v>
      </c>
      <c r="AG786" t="s">
        <v>874</v>
      </c>
    </row>
    <row r="787" spans="1:33" ht="14.25" customHeight="1" x14ac:dyDescent="0.15">
      <c r="A787" s="30">
        <v>499</v>
      </c>
      <c r="B787" s="30">
        <v>6</v>
      </c>
      <c r="C787" s="32">
        <v>0.76923076923076927</v>
      </c>
      <c r="D787" s="30">
        <v>3</v>
      </c>
      <c r="E787" s="34">
        <v>0.87037037037037035</v>
      </c>
      <c r="F787" s="41">
        <f>VLOOKUP(G787,'Species Data'!A$2:E$152,2,FALSE)</f>
        <v>84</v>
      </c>
      <c r="G787" s="41" t="s">
        <v>145</v>
      </c>
      <c r="H787" s="170" t="s">
        <v>257</v>
      </c>
      <c r="I787" s="104" t="s">
        <v>227</v>
      </c>
      <c r="J787" s="41">
        <f>VLOOKUP(G787,'Species Data'!A$2:E$152,3,FALSE)</f>
        <v>70</v>
      </c>
      <c r="K787" s="46">
        <f>VLOOKUP(G787,'Species Data'!A$2:E$152,4,FALSE)</f>
        <v>126</v>
      </c>
      <c r="L787" s="46">
        <f>VLOOKUP(G787,'Species Data'!A$2:E$152,5,FALSE)</f>
        <v>96</v>
      </c>
      <c r="M787" s="49">
        <f t="shared" si="0"/>
        <v>6720</v>
      </c>
      <c r="N787" s="51">
        <f t="shared" si="1"/>
        <v>0</v>
      </c>
      <c r="O787" s="51">
        <f t="shared" si="2"/>
        <v>0</v>
      </c>
      <c r="P787" s="40">
        <f t="shared" si="3"/>
        <v>497448000</v>
      </c>
      <c r="Q787" s="40" t="s">
        <v>256</v>
      </c>
      <c r="R787" s="56">
        <f>VLOOKUP(Q787,'Basic Moves'!B$2:H$43,3,FALSE)</f>
        <v>10</v>
      </c>
      <c r="S787" s="56">
        <f>IF(OR(VLOOKUP(Q787,'Basic Moves'!B$2:C$43,2,FALSE)=H787,VLOOKUP(Q787,'Basic Moves'!B$2:C$43,2,FALSE)=I787),1,0)</f>
        <v>1</v>
      </c>
      <c r="T787" s="56">
        <f>VLOOKUP(Q787,'Basic Moves'!B$2:H$43,5,FALSE)</f>
        <v>1330</v>
      </c>
      <c r="U787" s="56">
        <f>VLOOKUP(Q787,'Basic Moves'!B$2:H$43,7,FALSE)</f>
        <v>12</v>
      </c>
      <c r="V787" s="53" t="s">
        <v>843</v>
      </c>
      <c r="W787" s="40" t="s">
        <v>343</v>
      </c>
      <c r="X787" s="56">
        <f>VLOOKUP(W787,'Charged Moves'!B$2:I$96,3,FALSE)</f>
        <v>30</v>
      </c>
      <c r="Y787" s="56">
        <f>IF(OR(VLOOKUP(W787,'Charged Moves'!B$2:C$96,2,FALSE)=H787,VLOOKUP(W787,'Charged Moves'!B$2:C$96,2,FALSE)=I787),1,0)</f>
        <v>1</v>
      </c>
      <c r="Z787" s="56">
        <f>VLOOKUP(W787,'Charged Moves'!B$2:I$96,8,FALSE)*100</f>
        <v>5</v>
      </c>
      <c r="AA787" s="56">
        <f>VLOOKUP(W787,'Charged Moves'!B$2:I$96,6,FALSE)</f>
        <v>3000</v>
      </c>
      <c r="AB787" s="56">
        <f>VLOOKUP(W787,'Charged Moves'!B$2:J$96,9,FALSE)</f>
        <v>25</v>
      </c>
      <c r="AC787" s="56" t="s">
        <v>1842</v>
      </c>
      <c r="AD787" s="56" t="s">
        <v>1843</v>
      </c>
      <c r="AE787" s="56" t="s">
        <v>526</v>
      </c>
      <c r="AF787" t="s">
        <v>1844</v>
      </c>
      <c r="AG787" t="s">
        <v>874</v>
      </c>
    </row>
    <row r="788" spans="1:33" ht="14.25" customHeight="1" x14ac:dyDescent="0.15">
      <c r="A788" s="30">
        <v>543</v>
      </c>
      <c r="B788" s="30">
        <v>1</v>
      </c>
      <c r="C788" s="32">
        <v>1</v>
      </c>
      <c r="D788" s="30">
        <v>3</v>
      </c>
      <c r="E788" s="34">
        <v>0.90460405156537749</v>
      </c>
      <c r="F788" s="41">
        <f>VLOOKUP(G788,'Species Data'!A$2:E$152,2,FALSE)</f>
        <v>90</v>
      </c>
      <c r="G788" s="41" t="s">
        <v>157</v>
      </c>
      <c r="H788" s="91" t="s">
        <v>210</v>
      </c>
      <c r="I788" s="657"/>
      <c r="J788" s="41">
        <f>VLOOKUP(G788,'Species Data'!A$2:E$152,3,FALSE)</f>
        <v>60</v>
      </c>
      <c r="K788" s="46">
        <f>VLOOKUP(G788,'Species Data'!A$2:E$152,4,FALSE)</f>
        <v>120</v>
      </c>
      <c r="L788" s="46">
        <f>VLOOKUP(G788,'Species Data'!A$2:E$152,5,FALSE)</f>
        <v>112</v>
      </c>
      <c r="M788" s="49">
        <f t="shared" si="0"/>
        <v>6720</v>
      </c>
      <c r="N788" s="51">
        <f t="shared" si="1"/>
        <v>0</v>
      </c>
      <c r="O788" s="51">
        <f t="shared" si="2"/>
        <v>0</v>
      </c>
      <c r="P788" s="40">
        <f t="shared" si="3"/>
        <v>495129600</v>
      </c>
      <c r="Q788" s="40" t="s">
        <v>259</v>
      </c>
      <c r="R788" s="56">
        <f>VLOOKUP(Q788,'Basic Moves'!B$2:H$43,3,FALSE)</f>
        <v>12</v>
      </c>
      <c r="S788" s="56">
        <f>IF(OR(VLOOKUP(Q788,'Basic Moves'!B$2:C$43,2,FALSE)=H788,VLOOKUP(Q788,'Basic Moves'!B$2:C$43,2,FALSE)=I788),1,0)</f>
        <v>0</v>
      </c>
      <c r="T788" s="56">
        <f>VLOOKUP(Q788,'Basic Moves'!B$2:H$43,5,FALSE)</f>
        <v>1100</v>
      </c>
      <c r="U788" s="56">
        <f>VLOOKUP(Q788,'Basic Moves'!B$2:H$43,7,FALSE)</f>
        <v>10</v>
      </c>
      <c r="V788" s="53" t="s">
        <v>855</v>
      </c>
      <c r="W788" s="40" t="s">
        <v>334</v>
      </c>
      <c r="X788" s="56">
        <f>VLOOKUP(W788,'Charged Moves'!B$2:I$96,3,FALSE)</f>
        <v>35</v>
      </c>
      <c r="Y788" s="56">
        <f>IF(OR(VLOOKUP(W788,'Charged Moves'!B$2:C$96,2,FALSE)=H788,VLOOKUP(W788,'Charged Moves'!B$2:C$96,2,FALSE)=I788),1,0)</f>
        <v>1</v>
      </c>
      <c r="Z788" s="56">
        <f>VLOOKUP(W788,'Charged Moves'!B$2:I$96,8,FALSE)*100</f>
        <v>5</v>
      </c>
      <c r="AA788" s="56">
        <f>VLOOKUP(W788,'Charged Moves'!B$2:I$96,6,FALSE)</f>
        <v>3300</v>
      </c>
      <c r="AB788" s="56">
        <f>VLOOKUP(W788,'Charged Moves'!B$2:J$96,9,FALSE)</f>
        <v>25</v>
      </c>
      <c r="AC788" s="56" t="s">
        <v>1868</v>
      </c>
      <c r="AD788" s="56" t="s">
        <v>1869</v>
      </c>
      <c r="AE788" s="56" t="s">
        <v>1870</v>
      </c>
      <c r="AF788" t="s">
        <v>1871</v>
      </c>
      <c r="AG788" t="s">
        <v>1872</v>
      </c>
    </row>
    <row r="789" spans="1:33" ht="14.25" customHeight="1" x14ac:dyDescent="0.15">
      <c r="A789" s="30">
        <v>476</v>
      </c>
      <c r="B789" s="30">
        <v>3</v>
      </c>
      <c r="C789" s="32">
        <v>0.83179012345679015</v>
      </c>
      <c r="D789" s="30">
        <v>1</v>
      </c>
      <c r="E789" s="34">
        <v>1</v>
      </c>
      <c r="F789" s="41">
        <f>VLOOKUP(G789,'Species Data'!A$2:E$152,2,FALSE)</f>
        <v>81</v>
      </c>
      <c r="G789" s="41" t="s">
        <v>140</v>
      </c>
      <c r="H789" s="558" t="s">
        <v>245</v>
      </c>
      <c r="I789" s="800" t="s">
        <v>266</v>
      </c>
      <c r="J789" s="41">
        <f>VLOOKUP(G789,'Species Data'!A$2:E$152,3,FALSE)</f>
        <v>50</v>
      </c>
      <c r="K789" s="46">
        <f>VLOOKUP(G789,'Species Data'!A$2:E$152,4,FALSE)</f>
        <v>128</v>
      </c>
      <c r="L789" s="46">
        <f>VLOOKUP(G789,'Species Data'!A$2:E$152,5,FALSE)</f>
        <v>138</v>
      </c>
      <c r="M789" s="49">
        <f t="shared" si="0"/>
        <v>6900</v>
      </c>
      <c r="N789" s="51">
        <f t="shared" si="1"/>
        <v>0</v>
      </c>
      <c r="O789" s="51">
        <f t="shared" si="2"/>
        <v>0</v>
      </c>
      <c r="P789" s="40">
        <f t="shared" si="3"/>
        <v>494592000</v>
      </c>
      <c r="Q789" s="40" t="s">
        <v>235</v>
      </c>
      <c r="R789" s="56">
        <f>VLOOKUP(Q789,'Basic Moves'!B$2:H$43,3,FALSE)</f>
        <v>7</v>
      </c>
      <c r="S789" s="56">
        <f>IF(OR(VLOOKUP(Q789,'Basic Moves'!B$2:C$43,2,FALSE)=H789,VLOOKUP(Q789,'Basic Moves'!B$2:C$43,2,FALSE)=I789),1,0)</f>
        <v>1</v>
      </c>
      <c r="T789" s="56">
        <f>VLOOKUP(Q789,'Basic Moves'!B$2:H$43,5,FALSE)</f>
        <v>700</v>
      </c>
      <c r="U789" s="56">
        <f>VLOOKUP(Q789,'Basic Moves'!B$2:H$43,7,FALSE)</f>
        <v>8</v>
      </c>
      <c r="V789" s="53" t="s">
        <v>1161</v>
      </c>
      <c r="W789" s="40" t="s">
        <v>292</v>
      </c>
      <c r="X789" s="56">
        <f>VLOOKUP(W789,'Charged Moves'!B$2:I$96,3,FALSE)</f>
        <v>35</v>
      </c>
      <c r="Y789" s="56">
        <f>IF(OR(VLOOKUP(W789,'Charged Moves'!B$2:C$96,2,FALSE)=H789,VLOOKUP(W789,'Charged Moves'!B$2:C$96,2,FALSE)=I789),1,0)</f>
        <v>1</v>
      </c>
      <c r="Z789" s="56">
        <f>VLOOKUP(W789,'Charged Moves'!B$2:I$96,8,FALSE)*100</f>
        <v>5</v>
      </c>
      <c r="AA789" s="56">
        <f>VLOOKUP(W789,'Charged Moves'!B$2:I$96,6,FALSE)</f>
        <v>2500</v>
      </c>
      <c r="AB789" s="56">
        <f>VLOOKUP(W789,'Charged Moves'!B$2:J$96,9,FALSE)</f>
        <v>33</v>
      </c>
      <c r="AC789" s="56" t="s">
        <v>1359</v>
      </c>
      <c r="AD789" s="56" t="s">
        <v>1360</v>
      </c>
      <c r="AE789" s="56" t="s">
        <v>1265</v>
      </c>
      <c r="AF789" t="s">
        <v>1361</v>
      </c>
      <c r="AG789" t="s">
        <v>1007</v>
      </c>
    </row>
    <row r="790" spans="1:33" ht="14.25" customHeight="1" x14ac:dyDescent="0.15">
      <c r="A790" s="30">
        <v>478</v>
      </c>
      <c r="B790" s="30">
        <v>1</v>
      </c>
      <c r="C790" s="32">
        <v>1</v>
      </c>
      <c r="D790" s="30">
        <v>2</v>
      </c>
      <c r="E790" s="34">
        <v>0.9910714285714286</v>
      </c>
      <c r="F790" s="41">
        <f>VLOOKUP(G790,'Species Data'!A$2:E$152,2,FALSE)</f>
        <v>81</v>
      </c>
      <c r="G790" s="41" t="s">
        <v>140</v>
      </c>
      <c r="H790" s="558" t="s">
        <v>245</v>
      </c>
      <c r="I790" s="800" t="s">
        <v>266</v>
      </c>
      <c r="J790" s="41">
        <f>VLOOKUP(G790,'Species Data'!A$2:E$152,3,FALSE)</f>
        <v>50</v>
      </c>
      <c r="K790" s="46">
        <f>VLOOKUP(G790,'Species Data'!A$2:E$152,4,FALSE)</f>
        <v>128</v>
      </c>
      <c r="L790" s="46">
        <f>VLOOKUP(G790,'Species Data'!A$2:E$152,5,FALSE)</f>
        <v>138</v>
      </c>
      <c r="M790" s="49">
        <f t="shared" si="0"/>
        <v>6900</v>
      </c>
      <c r="N790" s="51">
        <f t="shared" si="1"/>
        <v>0</v>
      </c>
      <c r="O790" s="51">
        <f t="shared" si="2"/>
        <v>0</v>
      </c>
      <c r="P790" s="40">
        <f t="shared" si="3"/>
        <v>490176000</v>
      </c>
      <c r="Q790" s="40" t="s">
        <v>235</v>
      </c>
      <c r="R790" s="56">
        <f>VLOOKUP(Q790,'Basic Moves'!B$2:H$43,3,FALSE)</f>
        <v>7</v>
      </c>
      <c r="S790" s="56">
        <f>IF(OR(VLOOKUP(Q790,'Basic Moves'!B$2:C$43,2,FALSE)=H790,VLOOKUP(Q790,'Basic Moves'!B$2:C$43,2,FALSE)=I790),1,0)</f>
        <v>1</v>
      </c>
      <c r="T790" s="56">
        <f>VLOOKUP(Q790,'Basic Moves'!B$2:H$43,5,FALSE)</f>
        <v>700</v>
      </c>
      <c r="U790" s="56">
        <f>VLOOKUP(Q790,'Basic Moves'!B$2:H$43,7,FALSE)</f>
        <v>8</v>
      </c>
      <c r="V790" s="53" t="s">
        <v>1161</v>
      </c>
      <c r="W790" s="40" t="s">
        <v>182</v>
      </c>
      <c r="X790" s="56">
        <f>VLOOKUP(W790,'Charged Moves'!B$2:I$96,3,FALSE)</f>
        <v>55</v>
      </c>
      <c r="Y790" s="56">
        <f>IF(OR(VLOOKUP(W790,'Charged Moves'!B$2:C$96,2,FALSE)=H790,VLOOKUP(W790,'Charged Moves'!B$2:C$96,2,FALSE)=I790),1,0)</f>
        <v>1</v>
      </c>
      <c r="Z790" s="56">
        <f>VLOOKUP(W790,'Charged Moves'!B$2:I$96,8,FALSE)*100</f>
        <v>5</v>
      </c>
      <c r="AA790" s="56">
        <f>VLOOKUP(W790,'Charged Moves'!B$2:I$96,6,FALSE)</f>
        <v>2700</v>
      </c>
      <c r="AB790" s="56">
        <f>VLOOKUP(W790,'Charged Moves'!B$2:J$96,9,FALSE)</f>
        <v>50</v>
      </c>
      <c r="AC790" s="56" t="s">
        <v>1466</v>
      </c>
      <c r="AD790" s="56" t="s">
        <v>1467</v>
      </c>
      <c r="AE790" s="56" t="s">
        <v>1468</v>
      </c>
      <c r="AF790" t="s">
        <v>1469</v>
      </c>
      <c r="AG790" t="s">
        <v>990</v>
      </c>
    </row>
    <row r="791" spans="1:33" ht="14.25" customHeight="1" x14ac:dyDescent="0.15">
      <c r="A791" s="30">
        <v>134</v>
      </c>
      <c r="B791" s="30">
        <v>5</v>
      </c>
      <c r="C791" s="32">
        <v>0.76480000000000004</v>
      </c>
      <c r="D791" s="30">
        <v>4</v>
      </c>
      <c r="E791" s="34">
        <v>0.87578947368421056</v>
      </c>
      <c r="F791" s="41">
        <f>VLOOKUP(G791,'Species Data'!A$2:E$152,2,FALSE)</f>
        <v>25</v>
      </c>
      <c r="G791" s="41" t="s">
        <v>70</v>
      </c>
      <c r="H791" s="558" t="s">
        <v>245</v>
      </c>
      <c r="I791" s="799"/>
      <c r="J791" s="41">
        <f>VLOOKUP(G791,'Species Data'!A$2:E$152,3,FALSE)</f>
        <v>70</v>
      </c>
      <c r="K791" s="46">
        <f>VLOOKUP(G791,'Species Data'!A$2:E$152,4,FALSE)</f>
        <v>124</v>
      </c>
      <c r="L791" s="46">
        <f>VLOOKUP(G791,'Species Data'!A$2:E$152,5,FALSE)</f>
        <v>108</v>
      </c>
      <c r="M791" s="49">
        <f t="shared" si="0"/>
        <v>7560</v>
      </c>
      <c r="N791" s="51">
        <f t="shared" si="1"/>
        <v>0</v>
      </c>
      <c r="O791" s="51">
        <f t="shared" si="2"/>
        <v>0</v>
      </c>
      <c r="P791" s="40">
        <f t="shared" si="3"/>
        <v>487468800</v>
      </c>
      <c r="Q791" s="40" t="s">
        <v>256</v>
      </c>
      <c r="R791" s="56">
        <f>VLOOKUP(Q791,'Basic Moves'!B$2:H$43,3,FALSE)</f>
        <v>10</v>
      </c>
      <c r="S791" s="56">
        <f>IF(OR(VLOOKUP(Q791,'Basic Moves'!B$2:C$43,2,FALSE)=H791,VLOOKUP(Q791,'Basic Moves'!B$2:C$43,2,FALSE)=I791),1,0)</f>
        <v>0</v>
      </c>
      <c r="T791" s="56">
        <f>VLOOKUP(Q791,'Basic Moves'!B$2:H$43,5,FALSE)</f>
        <v>1330</v>
      </c>
      <c r="U791" s="56">
        <f>VLOOKUP(Q791,'Basic Moves'!B$2:H$43,7,FALSE)</f>
        <v>12</v>
      </c>
      <c r="V791" s="53" t="s">
        <v>641</v>
      </c>
      <c r="W791" s="40" t="s">
        <v>154</v>
      </c>
      <c r="X791" s="56">
        <f>VLOOKUP(W791,'Charged Moves'!B$2:I$96,3,FALSE)</f>
        <v>100</v>
      </c>
      <c r="Y791" s="56">
        <f>IF(OR(VLOOKUP(W791,'Charged Moves'!B$2:C$96,2,FALSE)=H791,VLOOKUP(W791,'Charged Moves'!B$2:C$96,2,FALSE)=I791),1,0)</f>
        <v>1</v>
      </c>
      <c r="Z791" s="56">
        <f>VLOOKUP(W791,'Charged Moves'!B$2:I$96,8,FALSE)*100</f>
        <v>5</v>
      </c>
      <c r="AA791" s="56">
        <f>VLOOKUP(W791,'Charged Moves'!B$2:I$96,6,FALSE)</f>
        <v>4300</v>
      </c>
      <c r="AB791" s="56">
        <f>VLOOKUP(W791,'Charged Moves'!B$2:J$96,9,FALSE)</f>
        <v>100</v>
      </c>
      <c r="AC791" s="56" t="s">
        <v>813</v>
      </c>
      <c r="AD791" s="56" t="s">
        <v>2086</v>
      </c>
      <c r="AE791" s="56" t="s">
        <v>1781</v>
      </c>
      <c r="AF791" t="s">
        <v>2087</v>
      </c>
      <c r="AG791" t="s">
        <v>1172</v>
      </c>
    </row>
    <row r="792" spans="1:33" ht="14.25" customHeight="1" x14ac:dyDescent="0.15">
      <c r="A792" s="30">
        <v>496</v>
      </c>
      <c r="B792" s="30">
        <v>4</v>
      </c>
      <c r="C792" s="32">
        <v>0.82692307692307687</v>
      </c>
      <c r="D792" s="30">
        <v>6</v>
      </c>
      <c r="E792" s="34">
        <v>0.85185185185185186</v>
      </c>
      <c r="F792" s="41">
        <f>VLOOKUP(G792,'Species Data'!A$2:E$152,2,FALSE)</f>
        <v>84</v>
      </c>
      <c r="G792" s="41" t="s">
        <v>145</v>
      </c>
      <c r="H792" s="170" t="s">
        <v>257</v>
      </c>
      <c r="I792" s="104" t="s">
        <v>227</v>
      </c>
      <c r="J792" s="41">
        <f>VLOOKUP(G792,'Species Data'!A$2:E$152,3,FALSE)</f>
        <v>70</v>
      </c>
      <c r="K792" s="46">
        <f>VLOOKUP(G792,'Species Data'!A$2:E$152,4,FALSE)</f>
        <v>126</v>
      </c>
      <c r="L792" s="46">
        <f>VLOOKUP(G792,'Species Data'!A$2:E$152,5,FALSE)</f>
        <v>96</v>
      </c>
      <c r="M792" s="49">
        <f t="shared" si="0"/>
        <v>6720</v>
      </c>
      <c r="N792" s="51">
        <f t="shared" si="1"/>
        <v>0</v>
      </c>
      <c r="O792" s="51">
        <f t="shared" si="2"/>
        <v>0</v>
      </c>
      <c r="P792" s="40">
        <f t="shared" si="3"/>
        <v>486864000</v>
      </c>
      <c r="Q792" s="40" t="s">
        <v>250</v>
      </c>
      <c r="R792" s="56">
        <f>VLOOKUP(Q792,'Basic Moves'!B$2:H$43,3,FALSE)</f>
        <v>10</v>
      </c>
      <c r="S792" s="56">
        <f>IF(OR(VLOOKUP(Q792,'Basic Moves'!B$2:C$43,2,FALSE)=H792,VLOOKUP(Q792,'Basic Moves'!B$2:C$43,2,FALSE)=I792),1,0)</f>
        <v>1</v>
      </c>
      <c r="T792" s="56">
        <f>VLOOKUP(Q792,'Basic Moves'!B$2:H$43,5,FALSE)</f>
        <v>1150</v>
      </c>
      <c r="U792" s="56">
        <f>VLOOKUP(Q792,'Basic Moves'!B$2:H$43,7,FALSE)</f>
        <v>10</v>
      </c>
      <c r="V792" s="53" t="s">
        <v>1327</v>
      </c>
      <c r="W792" s="40" t="s">
        <v>343</v>
      </c>
      <c r="X792" s="56">
        <f>VLOOKUP(W792,'Charged Moves'!B$2:I$96,3,FALSE)</f>
        <v>30</v>
      </c>
      <c r="Y792" s="56">
        <f>IF(OR(VLOOKUP(W792,'Charged Moves'!B$2:C$96,2,FALSE)=H792,VLOOKUP(W792,'Charged Moves'!B$2:C$96,2,FALSE)=I792),1,0)</f>
        <v>1</v>
      </c>
      <c r="Z792" s="56">
        <f>VLOOKUP(W792,'Charged Moves'!B$2:I$96,8,FALSE)*100</f>
        <v>5</v>
      </c>
      <c r="AA792" s="56">
        <f>VLOOKUP(W792,'Charged Moves'!B$2:I$96,6,FALSE)</f>
        <v>3000</v>
      </c>
      <c r="AB792" s="56">
        <f>VLOOKUP(W792,'Charged Moves'!B$2:J$96,9,FALSE)</f>
        <v>25</v>
      </c>
      <c r="AC792" s="56" t="s">
        <v>692</v>
      </c>
      <c r="AD792" s="56" t="s">
        <v>2088</v>
      </c>
      <c r="AE792" s="56" t="s">
        <v>1327</v>
      </c>
      <c r="AF792" t="s">
        <v>2089</v>
      </c>
      <c r="AG792" t="s">
        <v>2090</v>
      </c>
    </row>
    <row r="793" spans="1:33" ht="14.25" customHeight="1" x14ac:dyDescent="0.15">
      <c r="A793" s="30">
        <v>713</v>
      </c>
      <c r="B793" s="30">
        <v>4</v>
      </c>
      <c r="C793" s="32">
        <v>0.75338189386056187</v>
      </c>
      <c r="D793" s="30">
        <v>6</v>
      </c>
      <c r="E793" s="34">
        <v>0.66666666666666663</v>
      </c>
      <c r="F793" s="41">
        <f>VLOOKUP(G793,'Species Data'!A$2:E$152,2,FALSE)</f>
        <v>118</v>
      </c>
      <c r="G793" s="41" t="s">
        <v>191</v>
      </c>
      <c r="H793" s="91" t="s">
        <v>210</v>
      </c>
      <c r="I793" s="657"/>
      <c r="J793" s="41">
        <f>VLOOKUP(G793,'Species Data'!A$2:E$152,3,FALSE)</f>
        <v>90</v>
      </c>
      <c r="K793" s="46">
        <f>VLOOKUP(G793,'Species Data'!A$2:E$152,4,FALSE)</f>
        <v>112</v>
      </c>
      <c r="L793" s="46">
        <f>VLOOKUP(G793,'Species Data'!A$2:E$152,5,FALSE)</f>
        <v>126</v>
      </c>
      <c r="M793" s="49">
        <f t="shared" si="0"/>
        <v>11340</v>
      </c>
      <c r="N793" s="51">
        <f t="shared" si="1"/>
        <v>0</v>
      </c>
      <c r="O793" s="51">
        <f t="shared" si="2"/>
        <v>0</v>
      </c>
      <c r="P793" s="40">
        <f t="shared" si="3"/>
        <v>482630400</v>
      </c>
      <c r="Q793" s="40" t="s">
        <v>254</v>
      </c>
      <c r="R793" s="56">
        <f>VLOOKUP(Q793,'Basic Moves'!B$2:H$43,3,FALSE)</f>
        <v>6</v>
      </c>
      <c r="S793" s="56">
        <f>IF(OR(VLOOKUP(Q793,'Basic Moves'!B$2:C$43,2,FALSE)=H793,VLOOKUP(Q793,'Basic Moves'!B$2:C$43,2,FALSE)=I793),1,0)</f>
        <v>0</v>
      </c>
      <c r="T793" s="56">
        <f>VLOOKUP(Q793,'Basic Moves'!B$2:H$43,5,FALSE)</f>
        <v>550</v>
      </c>
      <c r="U793" s="56">
        <f>VLOOKUP(Q793,'Basic Moves'!B$2:H$43,7,FALSE)</f>
        <v>7</v>
      </c>
      <c r="V793" s="53" t="s">
        <v>955</v>
      </c>
      <c r="W793" s="40" t="s">
        <v>344</v>
      </c>
      <c r="X793" s="56">
        <f>VLOOKUP(W793,'Charged Moves'!B$2:I$96,3,FALSE)</f>
        <v>25</v>
      </c>
      <c r="Y793" s="56">
        <f>IF(OR(VLOOKUP(W793,'Charged Moves'!B$2:C$96,2,FALSE)=H793,VLOOKUP(W793,'Charged Moves'!B$2:C$96,2,FALSE)=I793),1,0)</f>
        <v>0</v>
      </c>
      <c r="Z793" s="56">
        <f>VLOOKUP(W793,'Charged Moves'!B$2:I$96,8,FALSE)*100</f>
        <v>5</v>
      </c>
      <c r="AA793" s="56">
        <f>VLOOKUP(W793,'Charged Moves'!B$2:I$96,6,FALSE)</f>
        <v>2200</v>
      </c>
      <c r="AB793" s="56">
        <f>VLOOKUP(W793,'Charged Moves'!B$2:J$96,9,FALSE)</f>
        <v>25</v>
      </c>
      <c r="AC793" s="56" t="s">
        <v>1757</v>
      </c>
      <c r="AD793" s="56" t="s">
        <v>2091</v>
      </c>
      <c r="AE793" s="56" t="s">
        <v>2092</v>
      </c>
      <c r="AF793" t="s">
        <v>2093</v>
      </c>
      <c r="AG793" t="s">
        <v>678</v>
      </c>
    </row>
    <row r="794" spans="1:33" ht="14.25" customHeight="1" x14ac:dyDescent="0.15">
      <c r="A794" s="30">
        <v>481</v>
      </c>
      <c r="B794" s="30">
        <v>2</v>
      </c>
      <c r="C794" s="32">
        <v>0.94907407407407407</v>
      </c>
      <c r="D794" s="30">
        <v>3</v>
      </c>
      <c r="E794" s="34">
        <v>0.9709821428571429</v>
      </c>
      <c r="F794" s="41">
        <f>VLOOKUP(G794,'Species Data'!A$2:E$152,2,FALSE)</f>
        <v>81</v>
      </c>
      <c r="G794" s="41" t="s">
        <v>140</v>
      </c>
      <c r="H794" s="558" t="s">
        <v>245</v>
      </c>
      <c r="I794" s="800" t="s">
        <v>266</v>
      </c>
      <c r="J794" s="41">
        <f>VLOOKUP(G794,'Species Data'!A$2:E$152,3,FALSE)</f>
        <v>50</v>
      </c>
      <c r="K794" s="46">
        <f>VLOOKUP(G794,'Species Data'!A$2:E$152,4,FALSE)</f>
        <v>128</v>
      </c>
      <c r="L794" s="46">
        <f>VLOOKUP(G794,'Species Data'!A$2:E$152,5,FALSE)</f>
        <v>138</v>
      </c>
      <c r="M794" s="49">
        <f t="shared" si="0"/>
        <v>6900</v>
      </c>
      <c r="N794" s="51">
        <f t="shared" si="1"/>
        <v>0</v>
      </c>
      <c r="O794" s="51">
        <f t="shared" si="2"/>
        <v>0</v>
      </c>
      <c r="P794" s="40">
        <f t="shared" si="3"/>
        <v>480240000</v>
      </c>
      <c r="Q794" s="40" t="s">
        <v>153</v>
      </c>
      <c r="R794" s="56">
        <f>VLOOKUP(Q794,'Basic Moves'!B$2:H$43,3,FALSE)</f>
        <v>5</v>
      </c>
      <c r="S794" s="56">
        <f>IF(OR(VLOOKUP(Q794,'Basic Moves'!B$2:C$43,2,FALSE)=H794,VLOOKUP(Q794,'Basic Moves'!B$2:C$43,2,FALSE)=I794),1,0)</f>
        <v>1</v>
      </c>
      <c r="T794" s="56">
        <f>VLOOKUP(Q794,'Basic Moves'!B$2:H$43,5,FALSE)</f>
        <v>600</v>
      </c>
      <c r="U794" s="56">
        <f>VLOOKUP(Q794,'Basic Moves'!B$2:H$43,7,FALSE)</f>
        <v>8</v>
      </c>
      <c r="V794" s="53" t="s">
        <v>579</v>
      </c>
      <c r="W794" s="40" t="s">
        <v>182</v>
      </c>
      <c r="X794" s="56">
        <f>VLOOKUP(W794,'Charged Moves'!B$2:I$96,3,FALSE)</f>
        <v>55</v>
      </c>
      <c r="Y794" s="56">
        <f>IF(OR(VLOOKUP(W794,'Charged Moves'!B$2:C$96,2,FALSE)=H794,VLOOKUP(W794,'Charged Moves'!B$2:C$96,2,FALSE)=I794),1,0)</f>
        <v>1</v>
      </c>
      <c r="Z794" s="56">
        <f>VLOOKUP(W794,'Charged Moves'!B$2:I$96,8,FALSE)*100</f>
        <v>5</v>
      </c>
      <c r="AA794" s="56">
        <f>VLOOKUP(W794,'Charged Moves'!B$2:I$96,6,FALSE)</f>
        <v>2700</v>
      </c>
      <c r="AB794" s="56">
        <f>VLOOKUP(W794,'Charged Moves'!B$2:J$96,9,FALSE)</f>
        <v>50</v>
      </c>
      <c r="AC794" s="56" t="s">
        <v>580</v>
      </c>
      <c r="AD794" s="56" t="s">
        <v>581</v>
      </c>
      <c r="AE794" s="56" t="s">
        <v>582</v>
      </c>
      <c r="AF794" t="s">
        <v>583</v>
      </c>
      <c r="AG794" t="s">
        <v>584</v>
      </c>
    </row>
    <row r="795" spans="1:33" ht="14.25" customHeight="1" x14ac:dyDescent="0.15">
      <c r="A795" s="30">
        <v>22</v>
      </c>
      <c r="B795" s="30">
        <v>5</v>
      </c>
      <c r="C795" s="32">
        <v>0.75638197289631259</v>
      </c>
      <c r="D795" s="30">
        <v>6</v>
      </c>
      <c r="E795" s="34">
        <v>0.65064220183486243</v>
      </c>
      <c r="F795" s="41">
        <f>VLOOKUP(G795,'Species Data'!A$2:E$152,2,FALSE)</f>
        <v>4</v>
      </c>
      <c r="G795" s="41" t="s">
        <v>36</v>
      </c>
      <c r="H795" s="263" t="s">
        <v>249</v>
      </c>
      <c r="I795" s="452"/>
      <c r="J795" s="41">
        <f>VLOOKUP(G795,'Species Data'!A$2:E$152,3,FALSE)</f>
        <v>78</v>
      </c>
      <c r="K795" s="46">
        <f>VLOOKUP(G795,'Species Data'!A$2:E$152,4,FALSE)</f>
        <v>128</v>
      </c>
      <c r="L795" s="46">
        <f>VLOOKUP(G795,'Species Data'!A$2:E$152,5,FALSE)</f>
        <v>108</v>
      </c>
      <c r="M795" s="49">
        <f t="shared" si="0"/>
        <v>8424</v>
      </c>
      <c r="N795" s="51">
        <f t="shared" si="1"/>
        <v>0</v>
      </c>
      <c r="O795" s="51">
        <f t="shared" si="2"/>
        <v>0</v>
      </c>
      <c r="P795" s="40">
        <f t="shared" si="3"/>
        <v>477944064</v>
      </c>
      <c r="Q795" s="40" t="s">
        <v>258</v>
      </c>
      <c r="R795" s="56">
        <f>VLOOKUP(Q795,'Basic Moves'!B$2:H$43,3,FALSE)</f>
        <v>6</v>
      </c>
      <c r="S795" s="56">
        <f>IF(OR(VLOOKUP(Q795,'Basic Moves'!B$2:C$43,2,FALSE)=H795,VLOOKUP(Q795,'Basic Moves'!B$2:C$43,2,FALSE)=I795),1,0)</f>
        <v>0</v>
      </c>
      <c r="T795" s="56">
        <f>VLOOKUP(Q795,'Basic Moves'!B$2:H$43,5,FALSE)</f>
        <v>500</v>
      </c>
      <c r="U795" s="56">
        <f>VLOOKUP(Q795,'Basic Moves'!B$2:H$43,7,FALSE)</f>
        <v>7</v>
      </c>
      <c r="V795" s="53" t="s">
        <v>784</v>
      </c>
      <c r="W795" s="40" t="s">
        <v>331</v>
      </c>
      <c r="X795" s="56">
        <f>VLOOKUP(W795,'Charged Moves'!B$2:I$96,3,FALSE)</f>
        <v>25</v>
      </c>
      <c r="Y795" s="56">
        <f>IF(OR(VLOOKUP(W795,'Charged Moves'!B$2:C$96,2,FALSE)=H795,VLOOKUP(W795,'Charged Moves'!B$2:C$96,2,FALSE)=I795),1,0)</f>
        <v>1</v>
      </c>
      <c r="Z795" s="56">
        <f>VLOOKUP(W795,'Charged Moves'!B$2:I$96,8,FALSE)*100</f>
        <v>5</v>
      </c>
      <c r="AA795" s="56">
        <f>VLOOKUP(W795,'Charged Moves'!B$2:I$96,6,FALSE)</f>
        <v>3100</v>
      </c>
      <c r="AB795" s="56">
        <f>VLOOKUP(W795,'Charged Moves'!B$2:J$96,9,FALSE)</f>
        <v>20</v>
      </c>
      <c r="AC795" s="56" t="s">
        <v>1381</v>
      </c>
      <c r="AD795" s="56" t="s">
        <v>2094</v>
      </c>
      <c r="AE795" s="56" t="s">
        <v>2095</v>
      </c>
      <c r="AF795" t="s">
        <v>2096</v>
      </c>
      <c r="AG795" t="s">
        <v>2097</v>
      </c>
    </row>
    <row r="796" spans="1:33" ht="14.25" customHeight="1" x14ac:dyDescent="0.15">
      <c r="A796" s="30">
        <v>203</v>
      </c>
      <c r="B796" s="30">
        <v>6</v>
      </c>
      <c r="C796" s="32">
        <v>0.54979079497907946</v>
      </c>
      <c r="D796" s="30">
        <v>5</v>
      </c>
      <c r="E796" s="34">
        <v>0.73761467889908261</v>
      </c>
      <c r="F796" s="41">
        <f>VLOOKUP(G796,'Species Data'!A$2:E$152,2,FALSE)</f>
        <v>37</v>
      </c>
      <c r="G796" s="41" t="s">
        <v>84</v>
      </c>
      <c r="H796" s="263" t="s">
        <v>249</v>
      </c>
      <c r="I796" s="452"/>
      <c r="J796" s="41">
        <f>VLOOKUP(G796,'Species Data'!A$2:E$152,3,FALSE)</f>
        <v>76</v>
      </c>
      <c r="K796" s="46">
        <f>VLOOKUP(G796,'Species Data'!A$2:E$152,4,FALSE)</f>
        <v>106</v>
      </c>
      <c r="L796" s="46">
        <f>VLOOKUP(G796,'Species Data'!A$2:E$152,5,FALSE)</f>
        <v>118</v>
      </c>
      <c r="M796" s="49">
        <f t="shared" si="0"/>
        <v>8968</v>
      </c>
      <c r="N796" s="51">
        <f t="shared" si="1"/>
        <v>0</v>
      </c>
      <c r="O796" s="51">
        <f t="shared" si="2"/>
        <v>0</v>
      </c>
      <c r="P796" s="40">
        <f t="shared" si="3"/>
        <v>477680520</v>
      </c>
      <c r="Q796" s="40" t="s">
        <v>256</v>
      </c>
      <c r="R796" s="56">
        <f>VLOOKUP(Q796,'Basic Moves'!B$2:H$43,3,FALSE)</f>
        <v>10</v>
      </c>
      <c r="S796" s="56">
        <f>IF(OR(VLOOKUP(Q796,'Basic Moves'!B$2:C$43,2,FALSE)=H796,VLOOKUP(Q796,'Basic Moves'!B$2:C$43,2,FALSE)=I796),1,0)</f>
        <v>0</v>
      </c>
      <c r="T796" s="56">
        <f>VLOOKUP(Q796,'Basic Moves'!B$2:H$43,5,FALSE)</f>
        <v>1330</v>
      </c>
      <c r="U796" s="56">
        <f>VLOOKUP(Q796,'Basic Moves'!B$2:H$43,7,FALSE)</f>
        <v>12</v>
      </c>
      <c r="V796" s="53" t="s">
        <v>641</v>
      </c>
      <c r="W796" s="40" t="s">
        <v>331</v>
      </c>
      <c r="X796" s="56">
        <f>VLOOKUP(W796,'Charged Moves'!B$2:I$96,3,FALSE)</f>
        <v>25</v>
      </c>
      <c r="Y796" s="56">
        <f>IF(OR(VLOOKUP(W796,'Charged Moves'!B$2:C$96,2,FALSE)=H796,VLOOKUP(W796,'Charged Moves'!B$2:C$96,2,FALSE)=I796),1,0)</f>
        <v>1</v>
      </c>
      <c r="Z796" s="56">
        <f>VLOOKUP(W796,'Charged Moves'!B$2:I$96,8,FALSE)*100</f>
        <v>5</v>
      </c>
      <c r="AA796" s="56">
        <f>VLOOKUP(W796,'Charged Moves'!B$2:I$96,6,FALSE)</f>
        <v>3100</v>
      </c>
      <c r="AB796" s="56">
        <f>VLOOKUP(W796,'Charged Moves'!B$2:J$96,9,FALSE)</f>
        <v>20</v>
      </c>
      <c r="AC796" s="56" t="s">
        <v>1921</v>
      </c>
      <c r="AD796" s="56" t="s">
        <v>2098</v>
      </c>
      <c r="AE796" s="56" t="s">
        <v>2099</v>
      </c>
      <c r="AF796" t="s">
        <v>2100</v>
      </c>
      <c r="AG796" t="s">
        <v>539</v>
      </c>
    </row>
    <row r="797" spans="1:33" ht="14.25" customHeight="1" x14ac:dyDescent="0.15">
      <c r="A797" s="30">
        <v>201</v>
      </c>
      <c r="B797" s="30">
        <v>5</v>
      </c>
      <c r="C797" s="32">
        <v>0.71631799163179921</v>
      </c>
      <c r="D797" s="30">
        <v>6</v>
      </c>
      <c r="E797" s="34">
        <v>0.73394495412844041</v>
      </c>
      <c r="F797" s="41">
        <f>VLOOKUP(G797,'Species Data'!A$2:E$152,2,FALSE)</f>
        <v>37</v>
      </c>
      <c r="G797" s="41" t="s">
        <v>84</v>
      </c>
      <c r="H797" s="263" t="s">
        <v>249</v>
      </c>
      <c r="I797" s="452"/>
      <c r="J797" s="41">
        <f>VLOOKUP(G797,'Species Data'!A$2:E$152,3,FALSE)</f>
        <v>76</v>
      </c>
      <c r="K797" s="46">
        <f>VLOOKUP(G797,'Species Data'!A$2:E$152,4,FALSE)</f>
        <v>106</v>
      </c>
      <c r="L797" s="46">
        <f>VLOOKUP(G797,'Species Data'!A$2:E$152,5,FALSE)</f>
        <v>118</v>
      </c>
      <c r="M797" s="49">
        <f t="shared" si="0"/>
        <v>8968</v>
      </c>
      <c r="N797" s="51">
        <f t="shared" si="1"/>
        <v>0</v>
      </c>
      <c r="O797" s="51">
        <f t="shared" si="2"/>
        <v>0</v>
      </c>
      <c r="P797" s="40">
        <f t="shared" si="3"/>
        <v>475304000</v>
      </c>
      <c r="Q797" s="40" t="s">
        <v>256</v>
      </c>
      <c r="R797" s="56">
        <f>VLOOKUP(Q797,'Basic Moves'!B$2:H$43,3,FALSE)</f>
        <v>10</v>
      </c>
      <c r="S797" s="56">
        <f>IF(OR(VLOOKUP(Q797,'Basic Moves'!B$2:C$43,2,FALSE)=H797,VLOOKUP(Q797,'Basic Moves'!B$2:C$43,2,FALSE)=I797),1,0)</f>
        <v>0</v>
      </c>
      <c r="T797" s="56">
        <f>VLOOKUP(Q797,'Basic Moves'!B$2:H$43,5,FALSE)</f>
        <v>1330</v>
      </c>
      <c r="U797" s="56">
        <f>VLOOKUP(Q797,'Basic Moves'!B$2:H$43,7,FALSE)</f>
        <v>12</v>
      </c>
      <c r="V797" s="53" t="s">
        <v>641</v>
      </c>
      <c r="W797" s="40" t="s">
        <v>347</v>
      </c>
      <c r="X797" s="56">
        <f>VLOOKUP(W797,'Charged Moves'!B$2:I$96,3,FALSE)</f>
        <v>40</v>
      </c>
      <c r="Y797" s="56">
        <f>IF(OR(VLOOKUP(W797,'Charged Moves'!B$2:C$96,2,FALSE)=H797,VLOOKUP(W797,'Charged Moves'!B$2:C$96,2,FALSE)=I797),1,0)</f>
        <v>0</v>
      </c>
      <c r="Z797" s="56">
        <f>VLOOKUP(W797,'Charged Moves'!B$2:I$96,8,FALSE)*100</f>
        <v>5</v>
      </c>
      <c r="AA797" s="56">
        <f>VLOOKUP(W797,'Charged Moves'!B$2:I$96,6,FALSE)</f>
        <v>1560</v>
      </c>
      <c r="AB797" s="56">
        <f>VLOOKUP(W797,'Charged Moves'!B$2:J$96,9,FALSE)</f>
        <v>50</v>
      </c>
      <c r="AC797" s="56" t="s">
        <v>2101</v>
      </c>
      <c r="AD797" s="56" t="s">
        <v>1821</v>
      </c>
      <c r="AE797" s="56" t="s">
        <v>1022</v>
      </c>
      <c r="AF797" t="s">
        <v>1822</v>
      </c>
      <c r="AG797" t="s">
        <v>1184</v>
      </c>
    </row>
    <row r="798" spans="1:33" ht="14.25" customHeight="1" x14ac:dyDescent="0.15">
      <c r="A798" s="30">
        <v>477</v>
      </c>
      <c r="B798" s="30">
        <v>5</v>
      </c>
      <c r="C798" s="32">
        <v>0.76697530864197527</v>
      </c>
      <c r="D798" s="30">
        <v>4</v>
      </c>
      <c r="E798" s="34">
        <v>0.9575892857142857</v>
      </c>
      <c r="F798" s="41">
        <f>VLOOKUP(G798,'Species Data'!A$2:E$152,2,FALSE)</f>
        <v>81</v>
      </c>
      <c r="G798" s="41" t="s">
        <v>140</v>
      </c>
      <c r="H798" s="558" t="s">
        <v>245</v>
      </c>
      <c r="I798" s="800" t="s">
        <v>266</v>
      </c>
      <c r="J798" s="41">
        <f>VLOOKUP(G798,'Species Data'!A$2:E$152,3,FALSE)</f>
        <v>50</v>
      </c>
      <c r="K798" s="46">
        <f>VLOOKUP(G798,'Species Data'!A$2:E$152,4,FALSE)</f>
        <v>128</v>
      </c>
      <c r="L798" s="46">
        <f>VLOOKUP(G798,'Species Data'!A$2:E$152,5,FALSE)</f>
        <v>138</v>
      </c>
      <c r="M798" s="49">
        <f t="shared" si="0"/>
        <v>6900</v>
      </c>
      <c r="N798" s="51">
        <f t="shared" si="1"/>
        <v>0</v>
      </c>
      <c r="O798" s="51">
        <f t="shared" si="2"/>
        <v>0</v>
      </c>
      <c r="P798" s="40">
        <f t="shared" si="3"/>
        <v>473616000</v>
      </c>
      <c r="Q798" s="40" t="s">
        <v>235</v>
      </c>
      <c r="R798" s="56">
        <f>VLOOKUP(Q798,'Basic Moves'!B$2:H$43,3,FALSE)</f>
        <v>7</v>
      </c>
      <c r="S798" s="56">
        <f>IF(OR(VLOOKUP(Q798,'Basic Moves'!B$2:C$43,2,FALSE)=H798,VLOOKUP(Q798,'Basic Moves'!B$2:C$43,2,FALSE)=I798),1,0)</f>
        <v>1</v>
      </c>
      <c r="T798" s="56">
        <f>VLOOKUP(Q798,'Basic Moves'!B$2:H$43,5,FALSE)</f>
        <v>700</v>
      </c>
      <c r="U798" s="56">
        <f>VLOOKUP(Q798,'Basic Moves'!B$2:H$43,7,FALSE)</f>
        <v>8</v>
      </c>
      <c r="V798" s="53" t="s">
        <v>1161</v>
      </c>
      <c r="W798" s="40" t="s">
        <v>314</v>
      </c>
      <c r="X798" s="56">
        <f>VLOOKUP(W798,'Charged Moves'!B$2:I$96,3,FALSE)</f>
        <v>30</v>
      </c>
      <c r="Y798" s="56">
        <f>IF(OR(VLOOKUP(W798,'Charged Moves'!B$2:C$96,2,FALSE)=H798,VLOOKUP(W798,'Charged Moves'!B$2:C$96,2,FALSE)=I798),1,0)</f>
        <v>1</v>
      </c>
      <c r="Z798" s="56">
        <f>VLOOKUP(W798,'Charged Moves'!B$2:I$96,8,FALSE)*100</f>
        <v>5</v>
      </c>
      <c r="AA798" s="56">
        <f>VLOOKUP(W798,'Charged Moves'!B$2:I$96,6,FALSE)</f>
        <v>2800</v>
      </c>
      <c r="AB798" s="56">
        <f>VLOOKUP(W798,'Charged Moves'!B$2:J$96,9,FALSE)</f>
        <v>25</v>
      </c>
      <c r="AC798" s="56" t="s">
        <v>1419</v>
      </c>
      <c r="AD798" s="56" t="s">
        <v>1420</v>
      </c>
      <c r="AE798" s="56" t="s">
        <v>1421</v>
      </c>
      <c r="AF798" t="s">
        <v>1422</v>
      </c>
      <c r="AG798" t="s">
        <v>1423</v>
      </c>
    </row>
    <row r="799" spans="1:33" ht="14.25" customHeight="1" x14ac:dyDescent="0.15">
      <c r="A799" s="30">
        <v>122</v>
      </c>
      <c r="B799" s="30">
        <v>4</v>
      </c>
      <c r="C799" s="32">
        <v>0.85787923416789391</v>
      </c>
      <c r="D799" s="30">
        <v>3</v>
      </c>
      <c r="E799" s="34">
        <v>0.78899082568807344</v>
      </c>
      <c r="F799" s="41">
        <f>VLOOKUP(G799,'Species Data'!A$2:E$152,2,FALSE)</f>
        <v>23</v>
      </c>
      <c r="G799" s="41" t="s">
        <v>68</v>
      </c>
      <c r="H799" s="362" t="s">
        <v>262</v>
      </c>
      <c r="I799" s="511"/>
      <c r="J799" s="41">
        <f>VLOOKUP(G799,'Species Data'!A$2:E$152,3,FALSE)</f>
        <v>70</v>
      </c>
      <c r="K799" s="46">
        <f>VLOOKUP(G799,'Species Data'!A$2:E$152,4,FALSE)</f>
        <v>112</v>
      </c>
      <c r="L799" s="46">
        <f>VLOOKUP(G799,'Species Data'!A$2:E$152,5,FALSE)</f>
        <v>112</v>
      </c>
      <c r="M799" s="49">
        <f t="shared" si="0"/>
        <v>7840</v>
      </c>
      <c r="N799" s="51">
        <f t="shared" si="1"/>
        <v>0</v>
      </c>
      <c r="O799" s="51">
        <f t="shared" si="2"/>
        <v>0</v>
      </c>
      <c r="P799" s="40">
        <f t="shared" si="3"/>
        <v>471968000</v>
      </c>
      <c r="Q799" s="40" t="s">
        <v>132</v>
      </c>
      <c r="R799" s="56">
        <f>VLOOKUP(Q799,'Basic Moves'!B$2:H$43,3,FALSE)</f>
        <v>10</v>
      </c>
      <c r="S799" s="56">
        <f>IF(OR(VLOOKUP(Q799,'Basic Moves'!B$2:C$43,2,FALSE)=H799,VLOOKUP(Q799,'Basic Moves'!B$2:C$43,2,FALSE)=I799),1,0)</f>
        <v>1</v>
      </c>
      <c r="T799" s="56">
        <f>VLOOKUP(Q799,'Basic Moves'!B$2:H$43,5,FALSE)</f>
        <v>1050</v>
      </c>
      <c r="U799" s="56">
        <f>VLOOKUP(Q799,'Basic Moves'!B$2:H$43,7,FALSE)</f>
        <v>10</v>
      </c>
      <c r="V799" s="53" t="s">
        <v>445</v>
      </c>
      <c r="W799" s="40" t="s">
        <v>326</v>
      </c>
      <c r="X799" s="56">
        <f>VLOOKUP(W799,'Charged Moves'!B$2:I$96,3,FALSE)</f>
        <v>65</v>
      </c>
      <c r="Y799" s="56">
        <f>IF(OR(VLOOKUP(W799,'Charged Moves'!B$2:C$96,2,FALSE)=H799,VLOOKUP(W799,'Charged Moves'!B$2:C$96,2,FALSE)=I799),1,0)</f>
        <v>1</v>
      </c>
      <c r="Z799" s="56">
        <f>VLOOKUP(W799,'Charged Moves'!B$2:I$96,8,FALSE)*100</f>
        <v>5</v>
      </c>
      <c r="AA799" s="56">
        <f>VLOOKUP(W799,'Charged Moves'!B$2:I$96,6,FALSE)</f>
        <v>3000</v>
      </c>
      <c r="AB799" s="56">
        <f>VLOOKUP(W799,'Charged Moves'!B$2:J$96,9,FALSE)</f>
        <v>100</v>
      </c>
      <c r="AC799" s="56" t="s">
        <v>709</v>
      </c>
      <c r="AD799" s="56" t="s">
        <v>528</v>
      </c>
      <c r="AE799" s="56" t="s">
        <v>710</v>
      </c>
      <c r="AF799" t="s">
        <v>592</v>
      </c>
      <c r="AG799" t="s">
        <v>414</v>
      </c>
    </row>
    <row r="800" spans="1:33" ht="14.25" customHeight="1" x14ac:dyDescent="0.15">
      <c r="A800" s="30">
        <v>258</v>
      </c>
      <c r="B800" s="30">
        <v>4</v>
      </c>
      <c r="C800" s="32">
        <v>0.92494023904382472</v>
      </c>
      <c r="D800" s="30">
        <v>4</v>
      </c>
      <c r="E800" s="34">
        <v>0.89853658536585368</v>
      </c>
      <c r="F800" s="41">
        <f>VLOOKUP(G800,'Species Data'!A$2:E$152,2,FALSE)</f>
        <v>46</v>
      </c>
      <c r="G800" s="41" t="s">
        <v>97</v>
      </c>
      <c r="H800" s="787" t="s">
        <v>241</v>
      </c>
      <c r="I800" s="252" t="s">
        <v>253</v>
      </c>
      <c r="J800" s="41">
        <f>VLOOKUP(G800,'Species Data'!A$2:E$152,3,FALSE)</f>
        <v>70</v>
      </c>
      <c r="K800" s="46">
        <f>VLOOKUP(G800,'Species Data'!A$2:E$152,4,FALSE)</f>
        <v>122</v>
      </c>
      <c r="L800" s="46">
        <f>VLOOKUP(G800,'Species Data'!A$2:E$152,5,FALSE)</f>
        <v>120</v>
      </c>
      <c r="M800" s="49">
        <f t="shared" si="0"/>
        <v>8400</v>
      </c>
      <c r="N800" s="51">
        <f t="shared" si="1"/>
        <v>0</v>
      </c>
      <c r="O800" s="51">
        <f t="shared" si="2"/>
        <v>0</v>
      </c>
      <c r="P800" s="40">
        <f t="shared" si="3"/>
        <v>471920400</v>
      </c>
      <c r="Q800" s="40" t="s">
        <v>258</v>
      </c>
      <c r="R800" s="56">
        <f>VLOOKUP(Q800,'Basic Moves'!B$2:H$43,3,FALSE)</f>
        <v>6</v>
      </c>
      <c r="S800" s="56">
        <f>IF(OR(VLOOKUP(Q800,'Basic Moves'!B$2:C$43,2,FALSE)=H800,VLOOKUP(Q800,'Basic Moves'!B$2:C$43,2,FALSE)=I800),1,0)</f>
        <v>0</v>
      </c>
      <c r="T800" s="56">
        <f>VLOOKUP(Q800,'Basic Moves'!B$2:H$43,5,FALSE)</f>
        <v>500</v>
      </c>
      <c r="U800" s="56">
        <f>VLOOKUP(Q800,'Basic Moves'!B$2:H$43,7,FALSE)</f>
        <v>7</v>
      </c>
      <c r="V800" s="53" t="s">
        <v>784</v>
      </c>
      <c r="W800" s="40" t="s">
        <v>330</v>
      </c>
      <c r="X800" s="56">
        <f>VLOOKUP(W800,'Charged Moves'!B$2:I$96,3,FALSE)</f>
        <v>35</v>
      </c>
      <c r="Y800" s="56">
        <f>IF(OR(VLOOKUP(W800,'Charged Moves'!B$2:C$96,2,FALSE)=H800,VLOOKUP(W800,'Charged Moves'!B$2:C$96,2,FALSE)=I800),1,0)</f>
        <v>1</v>
      </c>
      <c r="Z800" s="56">
        <f>VLOOKUP(W800,'Charged Moves'!B$2:I$96,8,FALSE)*100</f>
        <v>5</v>
      </c>
      <c r="AA800" s="56">
        <f>VLOOKUP(W800,'Charged Moves'!B$2:I$96,6,FALSE)</f>
        <v>2100</v>
      </c>
      <c r="AB800" s="56">
        <f>VLOOKUP(W800,'Charged Moves'!B$2:J$96,9,FALSE)</f>
        <v>33</v>
      </c>
      <c r="AC800" s="56" t="s">
        <v>1786</v>
      </c>
      <c r="AD800" s="56" t="s">
        <v>1787</v>
      </c>
      <c r="AE800" s="56" t="s">
        <v>1788</v>
      </c>
      <c r="AF800" t="s">
        <v>1789</v>
      </c>
      <c r="AG800" t="s">
        <v>1790</v>
      </c>
    </row>
    <row r="801" spans="1:33" ht="14.25" customHeight="1" x14ac:dyDescent="0.15">
      <c r="A801" s="30">
        <v>726</v>
      </c>
      <c r="B801" s="30">
        <v>1</v>
      </c>
      <c r="C801" s="32">
        <v>1</v>
      </c>
      <c r="D801" s="30">
        <v>7</v>
      </c>
      <c r="E801" s="34">
        <v>0.8203125</v>
      </c>
      <c r="F801" s="41">
        <f>VLOOKUP(G801,'Species Data'!A$2:E$152,2,FALSE)</f>
        <v>120</v>
      </c>
      <c r="G801" s="41" t="s">
        <v>193</v>
      </c>
      <c r="H801" s="91" t="s">
        <v>210</v>
      </c>
      <c r="I801" s="657"/>
      <c r="J801" s="41">
        <f>VLOOKUP(G801,'Species Data'!A$2:E$152,3,FALSE)</f>
        <v>60</v>
      </c>
      <c r="K801" s="46">
        <f>VLOOKUP(G801,'Species Data'!A$2:E$152,4,FALSE)</f>
        <v>130</v>
      </c>
      <c r="L801" s="46">
        <f>VLOOKUP(G801,'Species Data'!A$2:E$152,5,FALSE)</f>
        <v>128</v>
      </c>
      <c r="M801" s="49">
        <f t="shared" si="0"/>
        <v>7680</v>
      </c>
      <c r="N801" s="51">
        <f t="shared" si="1"/>
        <v>0</v>
      </c>
      <c r="O801" s="51">
        <f t="shared" si="2"/>
        <v>0</v>
      </c>
      <c r="P801" s="40">
        <f t="shared" si="3"/>
        <v>471744000</v>
      </c>
      <c r="Q801" s="40" t="s">
        <v>142</v>
      </c>
      <c r="R801" s="56">
        <f>VLOOKUP(Q801,'Basic Moves'!B$2:H$43,3,FALSE)</f>
        <v>6</v>
      </c>
      <c r="S801" s="56">
        <f>IF(OR(VLOOKUP(Q801,'Basic Moves'!B$2:C$43,2,FALSE)=H801,VLOOKUP(Q801,'Basic Moves'!B$2:C$43,2,FALSE)=I801),1,0)</f>
        <v>1</v>
      </c>
      <c r="T801" s="56">
        <f>VLOOKUP(Q801,'Basic Moves'!B$2:H$43,5,FALSE)</f>
        <v>500</v>
      </c>
      <c r="U801" s="56">
        <f>VLOOKUP(Q801,'Basic Moves'!B$2:H$43,7,FALSE)</f>
        <v>7</v>
      </c>
      <c r="V801" s="53" t="s">
        <v>367</v>
      </c>
      <c r="W801" s="40" t="s">
        <v>310</v>
      </c>
      <c r="X801" s="56">
        <f>VLOOKUP(W801,'Charged Moves'!B$2:I$96,3,FALSE)</f>
        <v>40</v>
      </c>
      <c r="Y801" s="56">
        <f>IF(OR(VLOOKUP(W801,'Charged Moves'!B$2:C$96,2,FALSE)=H801,VLOOKUP(W801,'Charged Moves'!B$2:C$96,2,FALSE)=I801),1,0)</f>
        <v>0</v>
      </c>
      <c r="Z801" s="56">
        <f>VLOOKUP(W801,'Charged Moves'!B$2:I$96,8,FALSE)*100</f>
        <v>5</v>
      </c>
      <c r="AA801" s="56">
        <f>VLOOKUP(W801,'Charged Moves'!B$2:I$96,6,FALSE)</f>
        <v>2900</v>
      </c>
      <c r="AB801" s="56">
        <f>VLOOKUP(W801,'Charged Moves'!B$2:J$96,9,FALSE)</f>
        <v>33</v>
      </c>
      <c r="AC801" s="56" t="s">
        <v>1233</v>
      </c>
      <c r="AD801" s="56" t="s">
        <v>1234</v>
      </c>
      <c r="AE801" s="56" t="s">
        <v>1235</v>
      </c>
      <c r="AF801" t="s">
        <v>1236</v>
      </c>
      <c r="AG801" t="s">
        <v>1237</v>
      </c>
    </row>
    <row r="802" spans="1:33" ht="14.25" customHeight="1" x14ac:dyDescent="0.15">
      <c r="A802" s="30">
        <v>324</v>
      </c>
      <c r="B802" s="30">
        <v>6</v>
      </c>
      <c r="C802" s="32">
        <v>0.7</v>
      </c>
      <c r="D802" s="30">
        <v>1</v>
      </c>
      <c r="E802" s="34">
        <v>1</v>
      </c>
      <c r="F802" s="41">
        <f>VLOOKUP(G802,'Species Data'!A$2:E$152,2,FALSE)</f>
        <v>56</v>
      </c>
      <c r="G802" s="41" t="s">
        <v>111</v>
      </c>
      <c r="H802" s="142" t="s">
        <v>247</v>
      </c>
      <c r="I802" s="788"/>
      <c r="J802" s="41">
        <f>VLOOKUP(G802,'Species Data'!A$2:E$152,3,FALSE)</f>
        <v>80</v>
      </c>
      <c r="K802" s="46">
        <f>VLOOKUP(G802,'Species Data'!A$2:E$152,4,FALSE)</f>
        <v>122</v>
      </c>
      <c r="L802" s="46">
        <f>VLOOKUP(G802,'Species Data'!A$2:E$152,5,FALSE)</f>
        <v>96</v>
      </c>
      <c r="M802" s="49">
        <f t="shared" si="0"/>
        <v>7680</v>
      </c>
      <c r="N802" s="51">
        <f t="shared" si="1"/>
        <v>0</v>
      </c>
      <c r="O802" s="51">
        <f t="shared" si="2"/>
        <v>0</v>
      </c>
      <c r="P802" s="40">
        <f t="shared" si="3"/>
        <v>470822400</v>
      </c>
      <c r="Q802" s="40" t="s">
        <v>248</v>
      </c>
      <c r="R802" s="56">
        <f>VLOOKUP(Q802,'Basic Moves'!B$2:H$43,3,FALSE)</f>
        <v>6</v>
      </c>
      <c r="S802" s="56">
        <f>IF(OR(VLOOKUP(Q802,'Basic Moves'!B$2:C$43,2,FALSE)=H802,VLOOKUP(Q802,'Basic Moves'!B$2:C$43,2,FALSE)=I802),1,0)</f>
        <v>1</v>
      </c>
      <c r="T802" s="56">
        <f>VLOOKUP(Q802,'Basic Moves'!B$2:H$43,5,FALSE)</f>
        <v>800</v>
      </c>
      <c r="U802" s="56">
        <f>VLOOKUP(Q802,'Basic Moves'!B$2:H$43,7,FALSE)</f>
        <v>8</v>
      </c>
      <c r="V802" s="53" t="s">
        <v>843</v>
      </c>
      <c r="W802" s="40" t="s">
        <v>303</v>
      </c>
      <c r="X802" s="56">
        <f>VLOOKUP(W802,'Charged Moves'!B$2:I$96,3,FALSE)</f>
        <v>30</v>
      </c>
      <c r="Y802" s="56">
        <f>IF(OR(VLOOKUP(W802,'Charged Moves'!B$2:C$96,2,FALSE)=H802,VLOOKUP(W802,'Charged Moves'!B$2:C$96,2,FALSE)=I802),1,0)</f>
        <v>1</v>
      </c>
      <c r="Z802" s="56">
        <f>VLOOKUP(W802,'Charged Moves'!B$2:I$96,8,FALSE)*100</f>
        <v>5</v>
      </c>
      <c r="AA802" s="56">
        <f>VLOOKUP(W802,'Charged Moves'!B$2:I$96,6,FALSE)</f>
        <v>2250</v>
      </c>
      <c r="AB802" s="56">
        <f>VLOOKUP(W802,'Charged Moves'!B$2:J$96,9,FALSE)</f>
        <v>25</v>
      </c>
      <c r="AC802" s="56" t="s">
        <v>1459</v>
      </c>
      <c r="AD802" s="56" t="s">
        <v>1460</v>
      </c>
      <c r="AE802" s="56" t="s">
        <v>984</v>
      </c>
      <c r="AF802" t="s">
        <v>1285</v>
      </c>
      <c r="AG802" t="s">
        <v>539</v>
      </c>
    </row>
    <row r="803" spans="1:33" ht="14.25" customHeight="1" x14ac:dyDescent="0.15">
      <c r="A803" s="30">
        <v>721</v>
      </c>
      <c r="B803" s="144">
        <v>9</v>
      </c>
      <c r="C803" s="581">
        <v>0.53333333333333333</v>
      </c>
      <c r="D803" s="144">
        <v>8</v>
      </c>
      <c r="E803" s="583">
        <v>0.81597222222222221</v>
      </c>
      <c r="F803" s="585">
        <f>VLOOKUP(G803,'Species Data'!A$2:E$152,2,FALSE)</f>
        <v>120</v>
      </c>
      <c r="G803" s="585" t="s">
        <v>193</v>
      </c>
      <c r="H803" s="590" t="s">
        <v>210</v>
      </c>
      <c r="I803" s="808"/>
      <c r="J803" s="585">
        <f>VLOOKUP(G803,'Species Data'!A$2:E$152,3,FALSE)</f>
        <v>60</v>
      </c>
      <c r="K803" s="592">
        <f>VLOOKUP(G803,'Species Data'!A$2:E$152,4,FALSE)</f>
        <v>130</v>
      </c>
      <c r="L803" s="592">
        <f>VLOOKUP(G803,'Species Data'!A$2:E$152,5,FALSE)</f>
        <v>128</v>
      </c>
      <c r="M803" s="149">
        <f t="shared" si="0"/>
        <v>7680</v>
      </c>
      <c r="N803" s="594">
        <f t="shared" si="1"/>
        <v>0</v>
      </c>
      <c r="O803" s="594">
        <f t="shared" si="2"/>
        <v>0</v>
      </c>
      <c r="P803" s="122">
        <f t="shared" si="3"/>
        <v>469248000</v>
      </c>
      <c r="Q803" s="122" t="s">
        <v>256</v>
      </c>
      <c r="R803" s="602">
        <f>VLOOKUP(Q803,'Basic Moves'!B$2:H$43,3,FALSE)</f>
        <v>10</v>
      </c>
      <c r="S803" s="602">
        <f>IF(OR(VLOOKUP(Q803,'Basic Moves'!B$2:C$43,2,FALSE)=H803,VLOOKUP(Q803,'Basic Moves'!B$2:C$43,2,FALSE)=I803),1,0)</f>
        <v>0</v>
      </c>
      <c r="T803" s="602">
        <f>VLOOKUP(Q803,'Basic Moves'!B$2:H$43,5,FALSE)</f>
        <v>1330</v>
      </c>
      <c r="U803" s="602">
        <f>VLOOKUP(Q803,'Basic Moves'!B$2:H$43,7,FALSE)</f>
        <v>12</v>
      </c>
      <c r="V803" s="152" t="s">
        <v>641</v>
      </c>
      <c r="W803" s="122" t="s">
        <v>343</v>
      </c>
      <c r="X803" s="602">
        <f>VLOOKUP(W803,'Charged Moves'!B$2:I$96,3,FALSE)</f>
        <v>30</v>
      </c>
      <c r="Y803" s="602">
        <f>IF(OR(VLOOKUP(W803,'Charged Moves'!B$2:C$96,2,FALSE)=H803,VLOOKUP(W803,'Charged Moves'!B$2:C$96,2,FALSE)=I803),1,0)</f>
        <v>0</v>
      </c>
      <c r="Z803" s="602">
        <f>VLOOKUP(W803,'Charged Moves'!B$2:I$96,8,FALSE)*100</f>
        <v>5</v>
      </c>
      <c r="AA803" s="602">
        <f>VLOOKUP(W803,'Charged Moves'!B$2:I$96,6,FALSE)</f>
        <v>3000</v>
      </c>
      <c r="AB803" s="602">
        <f>VLOOKUP(W803,'Charged Moves'!B$2:J$96,9,FALSE)</f>
        <v>25</v>
      </c>
      <c r="AC803" s="602" t="s">
        <v>2102</v>
      </c>
      <c r="AD803" s="602" t="s">
        <v>1843</v>
      </c>
      <c r="AE803" s="602" t="s">
        <v>2103</v>
      </c>
      <c r="AF803" s="112" t="s">
        <v>1844</v>
      </c>
      <c r="AG803" s="112" t="s">
        <v>1055</v>
      </c>
    </row>
    <row r="804" spans="1:33" ht="14.25" customHeight="1" x14ac:dyDescent="0.15">
      <c r="A804" s="30">
        <v>154</v>
      </c>
      <c r="B804" s="30">
        <v>4</v>
      </c>
      <c r="C804" s="32">
        <v>0.85655375552282764</v>
      </c>
      <c r="D804" s="30">
        <v>6</v>
      </c>
      <c r="E804" s="34">
        <v>0.70235546038543895</v>
      </c>
      <c r="F804" s="41">
        <f>VLOOKUP(G804,'Species Data'!A$2:E$152,2,FALSE)</f>
        <v>29</v>
      </c>
      <c r="G804" s="41" t="s">
        <v>74</v>
      </c>
      <c r="H804" s="362" t="s">
        <v>262</v>
      </c>
      <c r="I804" s="511"/>
      <c r="J804" s="41">
        <f>VLOOKUP(G804,'Species Data'!A$2:E$152,3,FALSE)</f>
        <v>110</v>
      </c>
      <c r="K804" s="46">
        <f>VLOOKUP(G804,'Species Data'!A$2:E$152,4,FALSE)</f>
        <v>100</v>
      </c>
      <c r="L804" s="46">
        <f>VLOOKUP(G804,'Species Data'!A$2:E$152,5,FALSE)</f>
        <v>104</v>
      </c>
      <c r="M804" s="49">
        <f t="shared" si="0"/>
        <v>11440</v>
      </c>
      <c r="N804" s="51">
        <f t="shared" si="1"/>
        <v>0</v>
      </c>
      <c r="O804" s="51">
        <f t="shared" si="2"/>
        <v>0</v>
      </c>
      <c r="P804" s="40">
        <f t="shared" si="3"/>
        <v>469040000</v>
      </c>
      <c r="Q804" s="40" t="s">
        <v>102</v>
      </c>
      <c r="R804" s="56">
        <f>VLOOKUP(Q804,'Basic Moves'!B$2:H$43,3,FALSE)</f>
        <v>6</v>
      </c>
      <c r="S804" s="56">
        <f>IF(OR(VLOOKUP(Q804,'Basic Moves'!B$2:C$43,2,FALSE)=H804,VLOOKUP(Q804,'Basic Moves'!B$2:C$43,2,FALSE)=I804),1,0)</f>
        <v>0</v>
      </c>
      <c r="T804" s="56">
        <f>VLOOKUP(Q804,'Basic Moves'!B$2:H$43,5,FALSE)</f>
        <v>500</v>
      </c>
      <c r="U804" s="56">
        <f>VLOOKUP(Q804,'Basic Moves'!B$2:H$43,7,FALSE)</f>
        <v>7</v>
      </c>
      <c r="V804" s="53" t="s">
        <v>784</v>
      </c>
      <c r="W804" s="40" t="s">
        <v>347</v>
      </c>
      <c r="X804" s="56">
        <f>VLOOKUP(W804,'Charged Moves'!B$2:I$96,3,FALSE)</f>
        <v>40</v>
      </c>
      <c r="Y804" s="56">
        <f>IF(OR(VLOOKUP(W804,'Charged Moves'!B$2:C$96,2,FALSE)=H804,VLOOKUP(W804,'Charged Moves'!B$2:C$96,2,FALSE)=I804),1,0)</f>
        <v>0</v>
      </c>
      <c r="Z804" s="56">
        <f>VLOOKUP(W804,'Charged Moves'!B$2:I$96,8,FALSE)*100</f>
        <v>5</v>
      </c>
      <c r="AA804" s="56">
        <f>VLOOKUP(W804,'Charged Moves'!B$2:I$96,6,FALSE)</f>
        <v>1560</v>
      </c>
      <c r="AB804" s="56">
        <f>VLOOKUP(W804,'Charged Moves'!B$2:J$96,9,FALSE)</f>
        <v>50</v>
      </c>
      <c r="AC804" s="56" t="s">
        <v>1902</v>
      </c>
      <c r="AD804" s="56" t="s">
        <v>1903</v>
      </c>
      <c r="AE804" s="56" t="s">
        <v>1904</v>
      </c>
      <c r="AF804" t="s">
        <v>1905</v>
      </c>
      <c r="AG804" t="s">
        <v>1608</v>
      </c>
    </row>
    <row r="805" spans="1:33" ht="14.25" customHeight="1" x14ac:dyDescent="0.15">
      <c r="A805" s="30">
        <v>542</v>
      </c>
      <c r="B805" s="30">
        <v>3</v>
      </c>
      <c r="C805" s="32">
        <v>0.97131420947298197</v>
      </c>
      <c r="D805" s="30">
        <v>4</v>
      </c>
      <c r="E805" s="34">
        <v>0.84861878453038675</v>
      </c>
      <c r="F805" s="41">
        <f>VLOOKUP(G805,'Species Data'!A$2:E$152,2,FALSE)</f>
        <v>90</v>
      </c>
      <c r="G805" s="41" t="s">
        <v>157</v>
      </c>
      <c r="H805" s="91" t="s">
        <v>210</v>
      </c>
      <c r="I805" s="657"/>
      <c r="J805" s="41">
        <f>VLOOKUP(G805,'Species Data'!A$2:E$152,3,FALSE)</f>
        <v>60</v>
      </c>
      <c r="K805" s="46">
        <f>VLOOKUP(G805,'Species Data'!A$2:E$152,4,FALSE)</f>
        <v>120</v>
      </c>
      <c r="L805" s="46">
        <f>VLOOKUP(G805,'Species Data'!A$2:E$152,5,FALSE)</f>
        <v>112</v>
      </c>
      <c r="M805" s="49">
        <f t="shared" si="0"/>
        <v>6720</v>
      </c>
      <c r="N805" s="51">
        <f t="shared" si="1"/>
        <v>0</v>
      </c>
      <c r="O805" s="51">
        <f t="shared" si="2"/>
        <v>0</v>
      </c>
      <c r="P805" s="40">
        <f t="shared" si="3"/>
        <v>464486400</v>
      </c>
      <c r="Q805" s="40" t="s">
        <v>259</v>
      </c>
      <c r="R805" s="56">
        <f>VLOOKUP(Q805,'Basic Moves'!B$2:H$43,3,FALSE)</f>
        <v>12</v>
      </c>
      <c r="S805" s="56">
        <f>IF(OR(VLOOKUP(Q805,'Basic Moves'!B$2:C$43,2,FALSE)=H805,VLOOKUP(Q805,'Basic Moves'!B$2:C$43,2,FALSE)=I805),1,0)</f>
        <v>0</v>
      </c>
      <c r="T805" s="56">
        <f>VLOOKUP(Q805,'Basic Moves'!B$2:H$43,5,FALSE)</f>
        <v>1100</v>
      </c>
      <c r="U805" s="56">
        <f>VLOOKUP(Q805,'Basic Moves'!B$2:H$43,7,FALSE)</f>
        <v>10</v>
      </c>
      <c r="V805" s="53" t="s">
        <v>855</v>
      </c>
      <c r="W805" s="40" t="s">
        <v>301</v>
      </c>
      <c r="X805" s="56">
        <f>VLOOKUP(W805,'Charged Moves'!B$2:I$96,3,FALSE)</f>
        <v>30</v>
      </c>
      <c r="Y805" s="56">
        <f>IF(OR(VLOOKUP(W805,'Charged Moves'!B$2:C$96,2,FALSE)=H805,VLOOKUP(W805,'Charged Moves'!B$2:C$96,2,FALSE)=I805),1,0)</f>
        <v>1</v>
      </c>
      <c r="Z805" s="56">
        <f>VLOOKUP(W805,'Charged Moves'!B$2:I$96,8,FALSE)*100</f>
        <v>5</v>
      </c>
      <c r="AA805" s="56">
        <f>VLOOKUP(W805,'Charged Moves'!B$2:I$96,6,FALSE)</f>
        <v>2900</v>
      </c>
      <c r="AB805" s="56">
        <f>VLOOKUP(W805,'Charged Moves'!B$2:J$96,9,FALSE)</f>
        <v>25</v>
      </c>
      <c r="AC805" s="56" t="s">
        <v>1181</v>
      </c>
      <c r="AD805" s="56" t="s">
        <v>1291</v>
      </c>
      <c r="AE805" s="56" t="s">
        <v>2022</v>
      </c>
      <c r="AF805" t="s">
        <v>2023</v>
      </c>
      <c r="AG805" t="s">
        <v>1412</v>
      </c>
    </row>
    <row r="806" spans="1:33" ht="14.25" customHeight="1" x14ac:dyDescent="0.15">
      <c r="A806" s="30">
        <v>129</v>
      </c>
      <c r="B806" s="30">
        <v>3</v>
      </c>
      <c r="C806" s="32">
        <v>0.80800000000000005</v>
      </c>
      <c r="D806" s="30">
        <v>5</v>
      </c>
      <c r="E806" s="34">
        <v>0.83157894736842108</v>
      </c>
      <c r="F806" s="41">
        <f>VLOOKUP(G806,'Species Data'!A$2:E$152,2,FALSE)</f>
        <v>25</v>
      </c>
      <c r="G806" s="41" t="s">
        <v>70</v>
      </c>
      <c r="H806" s="558" t="s">
        <v>245</v>
      </c>
      <c r="I806" s="799"/>
      <c r="J806" s="41">
        <f>VLOOKUP(G806,'Species Data'!A$2:E$152,3,FALSE)</f>
        <v>70</v>
      </c>
      <c r="K806" s="46">
        <f>VLOOKUP(G806,'Species Data'!A$2:E$152,4,FALSE)</f>
        <v>124</v>
      </c>
      <c r="L806" s="46">
        <f>VLOOKUP(G806,'Species Data'!A$2:E$152,5,FALSE)</f>
        <v>108</v>
      </c>
      <c r="M806" s="49">
        <f t="shared" si="0"/>
        <v>7560</v>
      </c>
      <c r="N806" s="51">
        <f t="shared" si="1"/>
        <v>0</v>
      </c>
      <c r="O806" s="51">
        <f t="shared" si="2"/>
        <v>0</v>
      </c>
      <c r="P806" s="40">
        <f t="shared" si="3"/>
        <v>462861000</v>
      </c>
      <c r="Q806" s="40" t="s">
        <v>153</v>
      </c>
      <c r="R806" s="56">
        <f>VLOOKUP(Q806,'Basic Moves'!B$2:H$43,3,FALSE)</f>
        <v>5</v>
      </c>
      <c r="S806" s="56">
        <f>IF(OR(VLOOKUP(Q806,'Basic Moves'!B$2:C$43,2,FALSE)=H806,VLOOKUP(Q806,'Basic Moves'!B$2:C$43,2,FALSE)=I806),1,0)</f>
        <v>1</v>
      </c>
      <c r="T806" s="56">
        <f>VLOOKUP(Q806,'Basic Moves'!B$2:H$43,5,FALSE)</f>
        <v>600</v>
      </c>
      <c r="U806" s="56">
        <f>VLOOKUP(Q806,'Basic Moves'!B$2:H$43,7,FALSE)</f>
        <v>8</v>
      </c>
      <c r="V806" s="53" t="s">
        <v>579</v>
      </c>
      <c r="W806" s="40" t="s">
        <v>292</v>
      </c>
      <c r="X806" s="56">
        <f>VLOOKUP(W806,'Charged Moves'!B$2:I$96,3,FALSE)</f>
        <v>35</v>
      </c>
      <c r="Y806" s="56">
        <f>IF(OR(VLOOKUP(W806,'Charged Moves'!B$2:C$96,2,FALSE)=H806,VLOOKUP(W806,'Charged Moves'!B$2:C$96,2,FALSE)=I806),1,0)</f>
        <v>1</v>
      </c>
      <c r="Z806" s="56">
        <f>VLOOKUP(W806,'Charged Moves'!B$2:I$96,8,FALSE)*100</f>
        <v>5</v>
      </c>
      <c r="AA806" s="56">
        <f>VLOOKUP(W806,'Charged Moves'!B$2:I$96,6,FALSE)</f>
        <v>2500</v>
      </c>
      <c r="AB806" s="56">
        <f>VLOOKUP(W806,'Charged Moves'!B$2:J$96,9,FALSE)</f>
        <v>33</v>
      </c>
      <c r="AC806" s="56" t="s">
        <v>663</v>
      </c>
      <c r="AD806" s="56" t="s">
        <v>664</v>
      </c>
      <c r="AE806" s="56" t="s">
        <v>665</v>
      </c>
      <c r="AF806" t="s">
        <v>666</v>
      </c>
      <c r="AG806" t="s">
        <v>667</v>
      </c>
    </row>
    <row r="807" spans="1:33" ht="14.25" customHeight="1" x14ac:dyDescent="0.15">
      <c r="A807" s="30">
        <v>421</v>
      </c>
      <c r="B807" s="30">
        <v>4</v>
      </c>
      <c r="C807" s="32">
        <v>0.96558139534883725</v>
      </c>
      <c r="D807" s="30">
        <v>6</v>
      </c>
      <c r="E807" s="34">
        <v>0.44166666666666665</v>
      </c>
      <c r="F807" s="41">
        <f>VLOOKUP(G807,'Species Data'!A$2:E$152,2,FALSE)</f>
        <v>72</v>
      </c>
      <c r="G807" s="41" t="s">
        <v>128</v>
      </c>
      <c r="H807" s="91" t="s">
        <v>210</v>
      </c>
      <c r="I807" s="362" t="s">
        <v>262</v>
      </c>
      <c r="J807" s="41">
        <f>VLOOKUP(G807,'Species Data'!A$2:E$152,3,FALSE)</f>
        <v>80</v>
      </c>
      <c r="K807" s="46">
        <f>VLOOKUP(G807,'Species Data'!A$2:E$152,4,FALSE)</f>
        <v>106</v>
      </c>
      <c r="L807" s="46">
        <f>VLOOKUP(G807,'Species Data'!A$2:E$152,5,FALSE)</f>
        <v>136</v>
      </c>
      <c r="M807" s="49">
        <f t="shared" si="0"/>
        <v>10880</v>
      </c>
      <c r="N807" s="51">
        <f t="shared" si="1"/>
        <v>0</v>
      </c>
      <c r="O807" s="51">
        <f t="shared" si="2"/>
        <v>0</v>
      </c>
      <c r="P807" s="40">
        <f t="shared" si="3"/>
        <v>458428800</v>
      </c>
      <c r="Q807" s="40" t="s">
        <v>271</v>
      </c>
      <c r="R807" s="56">
        <f>VLOOKUP(Q807,'Basic Moves'!B$2:H$43,3,FALSE)</f>
        <v>6</v>
      </c>
      <c r="S807" s="56">
        <f>IF(OR(VLOOKUP(Q807,'Basic Moves'!B$2:C$43,2,FALSE)=H807,VLOOKUP(Q807,'Basic Moves'!B$2:C$43,2,FALSE)=I807),1,0)</f>
        <v>1</v>
      </c>
      <c r="T807" s="56">
        <f>VLOOKUP(Q807,'Basic Moves'!B$2:H$43,5,FALSE)</f>
        <v>575</v>
      </c>
      <c r="U807" s="56">
        <f>VLOOKUP(Q807,'Basic Moves'!B$2:H$43,7,FALSE)</f>
        <v>8</v>
      </c>
      <c r="V807" s="53" t="s">
        <v>1090</v>
      </c>
      <c r="W807" s="40" t="s">
        <v>280</v>
      </c>
      <c r="X807" s="56">
        <f>VLOOKUP(W807,'Charged Moves'!B$2:I$96,3,FALSE)</f>
        <v>25</v>
      </c>
      <c r="Y807" s="56">
        <f>IF(OR(VLOOKUP(W807,'Charged Moves'!B$2:C$96,2,FALSE)=H807,VLOOKUP(W807,'Charged Moves'!B$2:C$96,2,FALSE)=I807),1,0)</f>
        <v>0</v>
      </c>
      <c r="Z807" s="56">
        <f>VLOOKUP(W807,'Charged Moves'!B$2:I$96,8,FALSE)*100</f>
        <v>5</v>
      </c>
      <c r="AA807" s="56">
        <f>VLOOKUP(W807,'Charged Moves'!B$2:I$96,6,FALSE)</f>
        <v>4000</v>
      </c>
      <c r="AB807" s="56">
        <f>VLOOKUP(W807,'Charged Moves'!B$2:J$96,9,FALSE)</f>
        <v>20</v>
      </c>
      <c r="AC807" s="56" t="s">
        <v>2065</v>
      </c>
      <c r="AD807" s="56" t="s">
        <v>2104</v>
      </c>
      <c r="AE807" s="56" t="s">
        <v>2105</v>
      </c>
      <c r="AF807" t="s">
        <v>2106</v>
      </c>
      <c r="AG807" t="s">
        <v>1092</v>
      </c>
    </row>
    <row r="808" spans="1:33" ht="14.25" customHeight="1" x14ac:dyDescent="0.15">
      <c r="A808" s="30">
        <v>325</v>
      </c>
      <c r="B808" s="30">
        <v>5</v>
      </c>
      <c r="C808" s="32">
        <v>0.75909090909090904</v>
      </c>
      <c r="D808" s="30">
        <v>2</v>
      </c>
      <c r="E808" s="34">
        <v>0.97014925373134331</v>
      </c>
      <c r="F808" s="41">
        <f>VLOOKUP(G808,'Species Data'!A$2:E$152,2,FALSE)</f>
        <v>56</v>
      </c>
      <c r="G808" s="41" t="s">
        <v>111</v>
      </c>
      <c r="H808" s="142" t="s">
        <v>247</v>
      </c>
      <c r="I808" s="788"/>
      <c r="J808" s="41">
        <f>VLOOKUP(G808,'Species Data'!A$2:E$152,3,FALSE)</f>
        <v>80</v>
      </c>
      <c r="K808" s="46">
        <f>VLOOKUP(G808,'Species Data'!A$2:E$152,4,FALSE)</f>
        <v>122</v>
      </c>
      <c r="L808" s="46">
        <f>VLOOKUP(G808,'Species Data'!A$2:E$152,5,FALSE)</f>
        <v>96</v>
      </c>
      <c r="M808" s="49">
        <f t="shared" si="0"/>
        <v>7680</v>
      </c>
      <c r="N808" s="51">
        <f t="shared" si="1"/>
        <v>0</v>
      </c>
      <c r="O808" s="51">
        <f t="shared" si="2"/>
        <v>0</v>
      </c>
      <c r="P808" s="40">
        <f t="shared" si="3"/>
        <v>456768000</v>
      </c>
      <c r="Q808" s="40" t="s">
        <v>248</v>
      </c>
      <c r="R808" s="56">
        <f>VLOOKUP(Q808,'Basic Moves'!B$2:H$43,3,FALSE)</f>
        <v>6</v>
      </c>
      <c r="S808" s="56">
        <f>IF(OR(VLOOKUP(Q808,'Basic Moves'!B$2:C$43,2,FALSE)=H808,VLOOKUP(Q808,'Basic Moves'!B$2:C$43,2,FALSE)=I808),1,0)</f>
        <v>1</v>
      </c>
      <c r="T808" s="56">
        <f>VLOOKUP(Q808,'Basic Moves'!B$2:H$43,5,FALSE)</f>
        <v>800</v>
      </c>
      <c r="U808" s="56">
        <f>VLOOKUP(Q808,'Basic Moves'!B$2:H$43,7,FALSE)</f>
        <v>8</v>
      </c>
      <c r="V808" s="53" t="s">
        <v>843</v>
      </c>
      <c r="W808" s="40" t="s">
        <v>342</v>
      </c>
      <c r="X808" s="56">
        <f>VLOOKUP(W808,'Charged Moves'!B$2:I$96,3,FALSE)</f>
        <v>30</v>
      </c>
      <c r="Y808" s="56">
        <f>IF(OR(VLOOKUP(W808,'Charged Moves'!B$2:C$96,2,FALSE)=H808,VLOOKUP(W808,'Charged Moves'!B$2:C$96,2,FALSE)=I808),1,0)</f>
        <v>1</v>
      </c>
      <c r="Z808" s="56">
        <f>VLOOKUP(W808,'Charged Moves'!B$2:I$96,8,FALSE)*100</f>
        <v>25</v>
      </c>
      <c r="AA808" s="56">
        <f>VLOOKUP(W808,'Charged Moves'!B$2:I$96,6,FALSE)</f>
        <v>1600</v>
      </c>
      <c r="AB808" s="56">
        <f>VLOOKUP(W808,'Charged Moves'!B$2:J$96,9,FALSE)</f>
        <v>33</v>
      </c>
      <c r="AC808" s="56" t="s">
        <v>903</v>
      </c>
      <c r="AD808" s="56" t="s">
        <v>1413</v>
      </c>
      <c r="AE808" s="56" t="s">
        <v>1058</v>
      </c>
      <c r="AF808" t="s">
        <v>1475</v>
      </c>
      <c r="AG808" t="s">
        <v>674</v>
      </c>
    </row>
    <row r="809" spans="1:33" ht="14.25" customHeight="1" x14ac:dyDescent="0.15">
      <c r="A809" s="30">
        <v>172</v>
      </c>
      <c r="B809" s="30">
        <v>5</v>
      </c>
      <c r="C809" s="32">
        <v>0.66568483063328421</v>
      </c>
      <c r="D809" s="30">
        <v>3</v>
      </c>
      <c r="E809" s="34">
        <v>0.79503105590062106</v>
      </c>
      <c r="F809" s="41">
        <f>VLOOKUP(G809,'Species Data'!A$2:E$152,2,FALSE)</f>
        <v>32</v>
      </c>
      <c r="G809" s="41" t="s">
        <v>78</v>
      </c>
      <c r="H809" s="362" t="s">
        <v>262</v>
      </c>
      <c r="I809" s="511"/>
      <c r="J809" s="41">
        <f>VLOOKUP(G809,'Species Data'!A$2:E$152,3,FALSE)</f>
        <v>92</v>
      </c>
      <c r="K809" s="46">
        <f>VLOOKUP(G809,'Species Data'!A$2:E$152,4,FALSE)</f>
        <v>110</v>
      </c>
      <c r="L809" s="46">
        <f>VLOOKUP(G809,'Species Data'!A$2:E$152,5,FALSE)</f>
        <v>94</v>
      </c>
      <c r="M809" s="49">
        <f t="shared" si="0"/>
        <v>8648</v>
      </c>
      <c r="N809" s="51">
        <f t="shared" si="1"/>
        <v>0</v>
      </c>
      <c r="O809" s="51">
        <f t="shared" si="2"/>
        <v>0</v>
      </c>
      <c r="P809" s="40">
        <f t="shared" si="3"/>
        <v>456614400</v>
      </c>
      <c r="Q809" s="40" t="s">
        <v>250</v>
      </c>
      <c r="R809" s="56">
        <f>VLOOKUP(Q809,'Basic Moves'!B$2:H$43,3,FALSE)</f>
        <v>10</v>
      </c>
      <c r="S809" s="56">
        <f>IF(OR(VLOOKUP(Q809,'Basic Moves'!B$2:C$43,2,FALSE)=H809,VLOOKUP(Q809,'Basic Moves'!B$2:C$43,2,FALSE)=I809),1,0)</f>
        <v>0</v>
      </c>
      <c r="T809" s="56">
        <f>VLOOKUP(Q809,'Basic Moves'!B$2:H$43,5,FALSE)</f>
        <v>1150</v>
      </c>
      <c r="U809" s="56">
        <f>VLOOKUP(Q809,'Basic Moves'!B$2:H$43,7,FALSE)</f>
        <v>10</v>
      </c>
      <c r="V809" s="53" t="s">
        <v>1138</v>
      </c>
      <c r="W809" s="40" t="s">
        <v>347</v>
      </c>
      <c r="X809" s="56">
        <f>VLOOKUP(W809,'Charged Moves'!B$2:I$96,3,FALSE)</f>
        <v>40</v>
      </c>
      <c r="Y809" s="56">
        <f>IF(OR(VLOOKUP(W809,'Charged Moves'!B$2:C$96,2,FALSE)=H809,VLOOKUP(W809,'Charged Moves'!B$2:C$96,2,FALSE)=I809),1,0)</f>
        <v>0</v>
      </c>
      <c r="Z809" s="56">
        <f>VLOOKUP(W809,'Charged Moves'!B$2:I$96,8,FALSE)*100</f>
        <v>5</v>
      </c>
      <c r="AA809" s="56">
        <f>VLOOKUP(W809,'Charged Moves'!B$2:I$96,6,FALSE)</f>
        <v>1560</v>
      </c>
      <c r="AB809" s="56">
        <f>VLOOKUP(W809,'Charged Moves'!B$2:J$96,9,FALSE)</f>
        <v>50</v>
      </c>
      <c r="AC809" s="56" t="s">
        <v>1889</v>
      </c>
      <c r="AD809" s="56" t="s">
        <v>2107</v>
      </c>
      <c r="AE809" s="56" t="s">
        <v>967</v>
      </c>
      <c r="AF809" t="s">
        <v>2108</v>
      </c>
      <c r="AG809" t="s">
        <v>906</v>
      </c>
    </row>
    <row r="810" spans="1:33" ht="14.25" customHeight="1" x14ac:dyDescent="0.15">
      <c r="A810" s="30">
        <v>327</v>
      </c>
      <c r="B810" s="30">
        <v>3</v>
      </c>
      <c r="C810" s="32">
        <v>0.78727272727272724</v>
      </c>
      <c r="D810" s="30">
        <v>3</v>
      </c>
      <c r="E810" s="34">
        <v>0.96716417910447761</v>
      </c>
      <c r="F810" s="41">
        <f>VLOOKUP(G810,'Species Data'!A$2:E$152,2,FALSE)</f>
        <v>56</v>
      </c>
      <c r="G810" s="41" t="s">
        <v>111</v>
      </c>
      <c r="H810" s="142" t="s">
        <v>247</v>
      </c>
      <c r="I810" s="788"/>
      <c r="J810" s="41">
        <f>VLOOKUP(G810,'Species Data'!A$2:E$152,3,FALSE)</f>
        <v>80</v>
      </c>
      <c r="K810" s="46">
        <f>VLOOKUP(G810,'Species Data'!A$2:E$152,4,FALSE)</f>
        <v>122</v>
      </c>
      <c r="L810" s="46">
        <f>VLOOKUP(G810,'Species Data'!A$2:E$152,5,FALSE)</f>
        <v>96</v>
      </c>
      <c r="M810" s="49">
        <f t="shared" si="0"/>
        <v>7680</v>
      </c>
      <c r="N810" s="51">
        <f t="shared" si="1"/>
        <v>0</v>
      </c>
      <c r="O810" s="51">
        <f t="shared" si="2"/>
        <v>0</v>
      </c>
      <c r="P810" s="40">
        <f t="shared" si="3"/>
        <v>455362560</v>
      </c>
      <c r="Q810" s="40" t="s">
        <v>258</v>
      </c>
      <c r="R810" s="56">
        <f>VLOOKUP(Q810,'Basic Moves'!B$2:H$43,3,FALSE)</f>
        <v>6</v>
      </c>
      <c r="S810" s="56">
        <f>IF(OR(VLOOKUP(Q810,'Basic Moves'!B$2:C$43,2,FALSE)=H810,VLOOKUP(Q810,'Basic Moves'!B$2:C$43,2,FALSE)=I810),1,0)</f>
        <v>0</v>
      </c>
      <c r="T810" s="56">
        <f>VLOOKUP(Q810,'Basic Moves'!B$2:H$43,5,FALSE)</f>
        <v>500</v>
      </c>
      <c r="U810" s="56">
        <f>VLOOKUP(Q810,'Basic Moves'!B$2:H$43,7,FALSE)</f>
        <v>7</v>
      </c>
      <c r="V810" s="53" t="s">
        <v>784</v>
      </c>
      <c r="W810" s="40" t="s">
        <v>303</v>
      </c>
      <c r="X810" s="56">
        <f>VLOOKUP(W810,'Charged Moves'!B$2:I$96,3,FALSE)</f>
        <v>30</v>
      </c>
      <c r="Y810" s="56">
        <f>IF(OR(VLOOKUP(W810,'Charged Moves'!B$2:C$96,2,FALSE)=H810,VLOOKUP(W810,'Charged Moves'!B$2:C$96,2,FALSE)=I810),1,0)</f>
        <v>1</v>
      </c>
      <c r="Z810" s="56">
        <f>VLOOKUP(W810,'Charged Moves'!B$2:I$96,8,FALSE)*100</f>
        <v>5</v>
      </c>
      <c r="AA810" s="56">
        <f>VLOOKUP(W810,'Charged Moves'!B$2:I$96,6,FALSE)</f>
        <v>2250</v>
      </c>
      <c r="AB810" s="56">
        <f>VLOOKUP(W810,'Charged Moves'!B$2:J$96,9,FALSE)</f>
        <v>25</v>
      </c>
      <c r="AC810" s="56" t="s">
        <v>1448</v>
      </c>
      <c r="AD810" s="56" t="s">
        <v>2109</v>
      </c>
      <c r="AE810" s="56" t="s">
        <v>1593</v>
      </c>
      <c r="AF810" t="s">
        <v>2110</v>
      </c>
      <c r="AG810" t="s">
        <v>1735</v>
      </c>
    </row>
    <row r="811" spans="1:33" ht="14.25" customHeight="1" x14ac:dyDescent="0.15">
      <c r="A811" s="30">
        <v>724</v>
      </c>
      <c r="B811" s="30">
        <v>1</v>
      </c>
      <c r="C811" s="32">
        <v>1</v>
      </c>
      <c r="D811" s="30">
        <v>9</v>
      </c>
      <c r="E811" s="34">
        <v>0.78125</v>
      </c>
      <c r="F811" s="41">
        <f>VLOOKUP(G811,'Species Data'!A$2:E$152,2,FALSE)</f>
        <v>120</v>
      </c>
      <c r="G811" s="41" t="s">
        <v>193</v>
      </c>
      <c r="H811" s="91" t="s">
        <v>210</v>
      </c>
      <c r="I811" s="657"/>
      <c r="J811" s="41">
        <f>VLOOKUP(G811,'Species Data'!A$2:E$152,3,FALSE)</f>
        <v>60</v>
      </c>
      <c r="K811" s="46">
        <f>VLOOKUP(G811,'Species Data'!A$2:E$152,4,FALSE)</f>
        <v>130</v>
      </c>
      <c r="L811" s="46">
        <f>VLOOKUP(G811,'Species Data'!A$2:E$152,5,FALSE)</f>
        <v>128</v>
      </c>
      <c r="M811" s="49">
        <f t="shared" si="0"/>
        <v>7680</v>
      </c>
      <c r="N811" s="51">
        <f t="shared" si="1"/>
        <v>0</v>
      </c>
      <c r="O811" s="51">
        <f t="shared" si="2"/>
        <v>0</v>
      </c>
      <c r="P811" s="40">
        <f t="shared" si="3"/>
        <v>449280000</v>
      </c>
      <c r="Q811" s="40" t="s">
        <v>142</v>
      </c>
      <c r="R811" s="56">
        <f>VLOOKUP(Q811,'Basic Moves'!B$2:H$43,3,FALSE)</f>
        <v>6</v>
      </c>
      <c r="S811" s="56">
        <f>IF(OR(VLOOKUP(Q811,'Basic Moves'!B$2:C$43,2,FALSE)=H811,VLOOKUP(Q811,'Basic Moves'!B$2:C$43,2,FALSE)=I811),1,0)</f>
        <v>1</v>
      </c>
      <c r="T811" s="56">
        <f>VLOOKUP(Q811,'Basic Moves'!B$2:H$43,5,FALSE)</f>
        <v>500</v>
      </c>
      <c r="U811" s="56">
        <f>VLOOKUP(Q811,'Basic Moves'!B$2:H$43,7,FALSE)</f>
        <v>7</v>
      </c>
      <c r="V811" s="53" t="s">
        <v>367</v>
      </c>
      <c r="W811" s="40" t="s">
        <v>343</v>
      </c>
      <c r="X811" s="56">
        <f>VLOOKUP(W811,'Charged Moves'!B$2:I$96,3,FALSE)</f>
        <v>30</v>
      </c>
      <c r="Y811" s="56">
        <f>IF(OR(VLOOKUP(W811,'Charged Moves'!B$2:C$96,2,FALSE)=H811,VLOOKUP(W811,'Charged Moves'!B$2:C$96,2,FALSE)=I811),1,0)</f>
        <v>0</v>
      </c>
      <c r="Z811" s="56">
        <f>VLOOKUP(W811,'Charged Moves'!B$2:I$96,8,FALSE)*100</f>
        <v>5</v>
      </c>
      <c r="AA811" s="56">
        <f>VLOOKUP(W811,'Charged Moves'!B$2:I$96,6,FALSE)</f>
        <v>3000</v>
      </c>
      <c r="AB811" s="56">
        <f>VLOOKUP(W811,'Charged Moves'!B$2:J$96,9,FALSE)</f>
        <v>25</v>
      </c>
      <c r="AC811" s="56" t="s">
        <v>1528</v>
      </c>
      <c r="AD811" s="56" t="s">
        <v>2111</v>
      </c>
      <c r="AE811" s="56" t="s">
        <v>593</v>
      </c>
      <c r="AF811" t="s">
        <v>2112</v>
      </c>
      <c r="AG811" t="s">
        <v>969</v>
      </c>
    </row>
    <row r="812" spans="1:33" ht="14.25" customHeight="1" x14ac:dyDescent="0.15">
      <c r="A812" s="30">
        <v>868</v>
      </c>
      <c r="B812" s="30">
        <v>2</v>
      </c>
      <c r="C812" s="32">
        <v>0.98039215686274506</v>
      </c>
      <c r="D812" s="30">
        <v>3</v>
      </c>
      <c r="E812" s="34">
        <v>0.78880407124681939</v>
      </c>
      <c r="F812" s="41">
        <f>VLOOKUP(G812,'Species Data'!A$2:E$152,2,FALSE)</f>
        <v>147</v>
      </c>
      <c r="G812" s="41" t="s">
        <v>220</v>
      </c>
      <c r="H812" s="103" t="s">
        <v>226</v>
      </c>
      <c r="I812" s="805"/>
      <c r="J812" s="41">
        <f>VLOOKUP(G812,'Species Data'!A$2:E$152,3,FALSE)</f>
        <v>82</v>
      </c>
      <c r="K812" s="46">
        <f>VLOOKUP(G812,'Species Data'!A$2:E$152,4,FALSE)</f>
        <v>128</v>
      </c>
      <c r="L812" s="46">
        <f>VLOOKUP(G812,'Species Data'!A$2:E$152,5,FALSE)</f>
        <v>110</v>
      </c>
      <c r="M812" s="49">
        <f t="shared" si="0"/>
        <v>9020</v>
      </c>
      <c r="N812" s="51">
        <f t="shared" si="1"/>
        <v>0</v>
      </c>
      <c r="O812" s="51">
        <f t="shared" si="2"/>
        <v>0</v>
      </c>
      <c r="P812" s="40">
        <f t="shared" si="3"/>
        <v>447392000</v>
      </c>
      <c r="Q812" s="40" t="s">
        <v>59</v>
      </c>
      <c r="R812" s="56">
        <f>VLOOKUP(Q812,'Basic Moves'!B$2:H$43,3,FALSE)</f>
        <v>6</v>
      </c>
      <c r="S812" s="56">
        <f>IF(OR(VLOOKUP(Q812,'Basic Moves'!B$2:C$43,2,FALSE)=H812,VLOOKUP(Q812,'Basic Moves'!B$2:C$43,2,FALSE)=I812),1,0)</f>
        <v>1</v>
      </c>
      <c r="T812" s="56">
        <f>VLOOKUP(Q812,'Basic Moves'!B$2:H$43,5,FALSE)</f>
        <v>500</v>
      </c>
      <c r="U812" s="56">
        <f>VLOOKUP(Q812,'Basic Moves'!B$2:H$43,7,FALSE)</f>
        <v>7</v>
      </c>
      <c r="V812" s="53" t="s">
        <v>367</v>
      </c>
      <c r="W812" s="40" t="s">
        <v>280</v>
      </c>
      <c r="X812" s="56">
        <f>VLOOKUP(W812,'Charged Moves'!B$2:I$96,3,FALSE)</f>
        <v>25</v>
      </c>
      <c r="Y812" s="56">
        <f>IF(OR(VLOOKUP(W812,'Charged Moves'!B$2:C$96,2,FALSE)=H812,VLOOKUP(W812,'Charged Moves'!B$2:C$96,2,FALSE)=I812),1,0)</f>
        <v>0</v>
      </c>
      <c r="Z812" s="56">
        <f>VLOOKUP(W812,'Charged Moves'!B$2:I$96,8,FALSE)*100</f>
        <v>5</v>
      </c>
      <c r="AA812" s="56">
        <f>VLOOKUP(W812,'Charged Moves'!B$2:I$96,6,FALSE)</f>
        <v>4000</v>
      </c>
      <c r="AB812" s="56">
        <f>VLOOKUP(W812,'Charged Moves'!B$2:J$96,9,FALSE)</f>
        <v>20</v>
      </c>
      <c r="AC812" s="56" t="s">
        <v>1757</v>
      </c>
      <c r="AD812" s="56" t="s">
        <v>1758</v>
      </c>
      <c r="AE812" s="56" t="s">
        <v>1759</v>
      </c>
      <c r="AF812" t="s">
        <v>1760</v>
      </c>
      <c r="AG812" t="s">
        <v>1761</v>
      </c>
    </row>
    <row r="813" spans="1:33" ht="14.25" customHeight="1" x14ac:dyDescent="0.15">
      <c r="A813" s="30">
        <v>171</v>
      </c>
      <c r="B813" s="30">
        <v>6</v>
      </c>
      <c r="C813" s="32">
        <v>0.52724594992636231</v>
      </c>
      <c r="D813" s="30">
        <v>4</v>
      </c>
      <c r="E813" s="34">
        <v>0.77018633540372672</v>
      </c>
      <c r="F813" s="41">
        <f>VLOOKUP(G813,'Species Data'!A$2:E$152,2,FALSE)</f>
        <v>32</v>
      </c>
      <c r="G813" s="41" t="s">
        <v>78</v>
      </c>
      <c r="H813" s="362" t="s">
        <v>262</v>
      </c>
      <c r="I813" s="511"/>
      <c r="J813" s="41">
        <f>VLOOKUP(G813,'Species Data'!A$2:E$152,3,FALSE)</f>
        <v>92</v>
      </c>
      <c r="K813" s="46">
        <f>VLOOKUP(G813,'Species Data'!A$2:E$152,4,FALSE)</f>
        <v>110</v>
      </c>
      <c r="L813" s="46">
        <f>VLOOKUP(G813,'Species Data'!A$2:E$152,5,FALSE)</f>
        <v>94</v>
      </c>
      <c r="M813" s="49">
        <f t="shared" si="0"/>
        <v>8648</v>
      </c>
      <c r="N813" s="51">
        <f t="shared" si="1"/>
        <v>0</v>
      </c>
      <c r="O813" s="51">
        <f t="shared" si="2"/>
        <v>0</v>
      </c>
      <c r="P813" s="40">
        <f t="shared" si="3"/>
        <v>442345200</v>
      </c>
      <c r="Q813" s="40" t="s">
        <v>250</v>
      </c>
      <c r="R813" s="56">
        <f>VLOOKUP(Q813,'Basic Moves'!B$2:H$43,3,FALSE)</f>
        <v>10</v>
      </c>
      <c r="S813" s="56">
        <f>IF(OR(VLOOKUP(Q813,'Basic Moves'!B$2:C$43,2,FALSE)=H813,VLOOKUP(Q813,'Basic Moves'!B$2:C$43,2,FALSE)=I813),1,0)</f>
        <v>0</v>
      </c>
      <c r="T813" s="56">
        <f>VLOOKUP(Q813,'Basic Moves'!B$2:H$43,5,FALSE)</f>
        <v>1150</v>
      </c>
      <c r="U813" s="56">
        <f>VLOOKUP(Q813,'Basic Moves'!B$2:H$43,7,FALSE)</f>
        <v>10</v>
      </c>
      <c r="V813" s="53" t="s">
        <v>1138</v>
      </c>
      <c r="W813" s="40" t="s">
        <v>344</v>
      </c>
      <c r="X813" s="56">
        <f>VLOOKUP(W813,'Charged Moves'!B$2:I$96,3,FALSE)</f>
        <v>25</v>
      </c>
      <c r="Y813" s="56">
        <f>IF(OR(VLOOKUP(W813,'Charged Moves'!B$2:C$96,2,FALSE)=H813,VLOOKUP(W813,'Charged Moves'!B$2:C$96,2,FALSE)=I813),1,0)</f>
        <v>0</v>
      </c>
      <c r="Z813" s="56">
        <f>VLOOKUP(W813,'Charged Moves'!B$2:I$96,8,FALSE)*100</f>
        <v>5</v>
      </c>
      <c r="AA813" s="56">
        <f>VLOOKUP(W813,'Charged Moves'!B$2:I$96,6,FALSE)</f>
        <v>2200</v>
      </c>
      <c r="AB813" s="56">
        <f>VLOOKUP(W813,'Charged Moves'!B$2:J$96,9,FALSE)</f>
        <v>25</v>
      </c>
      <c r="AC813" s="56" t="s">
        <v>1032</v>
      </c>
      <c r="AD813" s="56" t="s">
        <v>2008</v>
      </c>
      <c r="AE813" s="56" t="s">
        <v>2009</v>
      </c>
      <c r="AF813" t="s">
        <v>2010</v>
      </c>
      <c r="AG813" t="s">
        <v>1280</v>
      </c>
    </row>
    <row r="814" spans="1:33" ht="14.25" customHeight="1" x14ac:dyDescent="0.15">
      <c r="A814" s="30">
        <v>260</v>
      </c>
      <c r="B814" s="30">
        <v>5</v>
      </c>
      <c r="C814" s="32">
        <v>0.8844621513944223</v>
      </c>
      <c r="D814" s="30">
        <v>5</v>
      </c>
      <c r="E814" s="34">
        <v>0.84146341463414631</v>
      </c>
      <c r="F814" s="41">
        <f>VLOOKUP(G814,'Species Data'!A$2:E$152,2,FALSE)</f>
        <v>46</v>
      </c>
      <c r="G814" s="41" t="s">
        <v>97</v>
      </c>
      <c r="H814" s="787" t="s">
        <v>241</v>
      </c>
      <c r="I814" s="252" t="s">
        <v>253</v>
      </c>
      <c r="J814" s="41">
        <f>VLOOKUP(G814,'Species Data'!A$2:E$152,3,FALSE)</f>
        <v>70</v>
      </c>
      <c r="K814" s="46">
        <f>VLOOKUP(G814,'Species Data'!A$2:E$152,4,FALSE)</f>
        <v>122</v>
      </c>
      <c r="L814" s="46">
        <f>VLOOKUP(G814,'Species Data'!A$2:E$152,5,FALSE)</f>
        <v>120</v>
      </c>
      <c r="M814" s="49">
        <f t="shared" si="0"/>
        <v>8400</v>
      </c>
      <c r="N814" s="51">
        <f t="shared" si="1"/>
        <v>0</v>
      </c>
      <c r="O814" s="51">
        <f t="shared" si="2"/>
        <v>0</v>
      </c>
      <c r="P814" s="40">
        <f t="shared" si="3"/>
        <v>441945000</v>
      </c>
      <c r="Q814" s="40" t="s">
        <v>242</v>
      </c>
      <c r="R814" s="56">
        <f>VLOOKUP(Q814,'Basic Moves'!B$2:H$43,3,FALSE)</f>
        <v>5</v>
      </c>
      <c r="S814" s="56">
        <f>IF(OR(VLOOKUP(Q814,'Basic Moves'!B$2:C$43,2,FALSE)=H814,VLOOKUP(Q814,'Basic Moves'!B$2:C$43,2,FALSE)=I814),1,0)</f>
        <v>1</v>
      </c>
      <c r="T814" s="56">
        <f>VLOOKUP(Q814,'Basic Moves'!B$2:H$43,5,FALSE)</f>
        <v>450</v>
      </c>
      <c r="U814" s="56">
        <f>VLOOKUP(Q814,'Basic Moves'!B$2:H$43,7,FALSE)</f>
        <v>7</v>
      </c>
      <c r="V814" s="53" t="s">
        <v>427</v>
      </c>
      <c r="W814" s="40" t="s">
        <v>325</v>
      </c>
      <c r="X814" s="56">
        <f>VLOOKUP(W814,'Charged Moves'!B$2:I$96,3,FALSE)</f>
        <v>25</v>
      </c>
      <c r="Y814" s="56">
        <f>IF(OR(VLOOKUP(W814,'Charged Moves'!B$2:C$96,2,FALSE)=H814,VLOOKUP(W814,'Charged Moves'!B$2:C$96,2,FALSE)=I814),1,0)</f>
        <v>0</v>
      </c>
      <c r="Z814" s="56">
        <f>VLOOKUP(W814,'Charged Moves'!B$2:I$96,8,FALSE)*100</f>
        <v>25</v>
      </c>
      <c r="AA814" s="56">
        <f>VLOOKUP(W814,'Charged Moves'!B$2:I$96,6,FALSE)</f>
        <v>1500</v>
      </c>
      <c r="AB814" s="56">
        <f>VLOOKUP(W814,'Charged Moves'!B$2:J$96,9,FALSE)</f>
        <v>25</v>
      </c>
      <c r="AC814" s="56" t="s">
        <v>1655</v>
      </c>
      <c r="AD814" s="56" t="s">
        <v>1656</v>
      </c>
      <c r="AE814" s="56" t="s">
        <v>1238</v>
      </c>
      <c r="AF814" t="s">
        <v>1657</v>
      </c>
      <c r="AG814" t="s">
        <v>1599</v>
      </c>
    </row>
    <row r="815" spans="1:33" ht="14.25" customHeight="1" x14ac:dyDescent="0.15">
      <c r="A815" s="30">
        <v>328</v>
      </c>
      <c r="B815" s="30">
        <v>2</v>
      </c>
      <c r="C815" s="32">
        <v>0.88909090909090904</v>
      </c>
      <c r="D815" s="30">
        <v>4</v>
      </c>
      <c r="E815" s="34">
        <v>0.92835820895522392</v>
      </c>
      <c r="F815" s="41">
        <f>VLOOKUP(G815,'Species Data'!A$2:E$152,2,FALSE)</f>
        <v>56</v>
      </c>
      <c r="G815" s="41" t="s">
        <v>111</v>
      </c>
      <c r="H815" s="142" t="s">
        <v>247</v>
      </c>
      <c r="I815" s="788"/>
      <c r="J815" s="41">
        <f>VLOOKUP(G815,'Species Data'!A$2:E$152,3,FALSE)</f>
        <v>80</v>
      </c>
      <c r="K815" s="46">
        <f>VLOOKUP(G815,'Species Data'!A$2:E$152,4,FALSE)</f>
        <v>122</v>
      </c>
      <c r="L815" s="46">
        <f>VLOOKUP(G815,'Species Data'!A$2:E$152,5,FALSE)</f>
        <v>96</v>
      </c>
      <c r="M815" s="49">
        <f t="shared" si="0"/>
        <v>7680</v>
      </c>
      <c r="N815" s="51">
        <f t="shared" si="1"/>
        <v>0</v>
      </c>
      <c r="O815" s="51">
        <f t="shared" si="2"/>
        <v>0</v>
      </c>
      <c r="P815" s="40">
        <f t="shared" si="3"/>
        <v>437091840</v>
      </c>
      <c r="Q815" s="40" t="s">
        <v>258</v>
      </c>
      <c r="R815" s="56">
        <f>VLOOKUP(Q815,'Basic Moves'!B$2:H$43,3,FALSE)</f>
        <v>6</v>
      </c>
      <c r="S815" s="56">
        <f>IF(OR(VLOOKUP(Q815,'Basic Moves'!B$2:C$43,2,FALSE)=H815,VLOOKUP(Q815,'Basic Moves'!B$2:C$43,2,FALSE)=I815),1,0)</f>
        <v>0</v>
      </c>
      <c r="T815" s="56">
        <f>VLOOKUP(Q815,'Basic Moves'!B$2:H$43,5,FALSE)</f>
        <v>500</v>
      </c>
      <c r="U815" s="56">
        <f>VLOOKUP(Q815,'Basic Moves'!B$2:H$43,7,FALSE)</f>
        <v>7</v>
      </c>
      <c r="V815" s="53" t="s">
        <v>784</v>
      </c>
      <c r="W815" s="40" t="s">
        <v>342</v>
      </c>
      <c r="X815" s="56">
        <f>VLOOKUP(W815,'Charged Moves'!B$2:I$96,3,FALSE)</f>
        <v>30</v>
      </c>
      <c r="Y815" s="56">
        <f>IF(OR(VLOOKUP(W815,'Charged Moves'!B$2:C$96,2,FALSE)=H815,VLOOKUP(W815,'Charged Moves'!B$2:C$96,2,FALSE)=I815),1,0)</f>
        <v>1</v>
      </c>
      <c r="Z815" s="56">
        <f>VLOOKUP(W815,'Charged Moves'!B$2:I$96,8,FALSE)*100</f>
        <v>25</v>
      </c>
      <c r="AA815" s="56">
        <f>VLOOKUP(W815,'Charged Moves'!B$2:I$96,6,FALSE)</f>
        <v>1600</v>
      </c>
      <c r="AB815" s="56">
        <f>VLOOKUP(W815,'Charged Moves'!B$2:J$96,9,FALSE)</f>
        <v>33</v>
      </c>
      <c r="AC815" s="56" t="s">
        <v>1008</v>
      </c>
      <c r="AD815" s="56" t="s">
        <v>2113</v>
      </c>
      <c r="AE815" s="56" t="s">
        <v>2114</v>
      </c>
      <c r="AF815" t="s">
        <v>2115</v>
      </c>
      <c r="AG815" t="s">
        <v>2116</v>
      </c>
    </row>
    <row r="816" spans="1:33" ht="14.25" customHeight="1" x14ac:dyDescent="0.15">
      <c r="A816" s="30">
        <v>79</v>
      </c>
      <c r="B816" s="30">
        <v>1</v>
      </c>
      <c r="C816" s="32">
        <v>1</v>
      </c>
      <c r="D816" s="30">
        <v>1</v>
      </c>
      <c r="E816" s="34">
        <v>1</v>
      </c>
      <c r="F816" s="41">
        <f>VLOOKUP(G816,'Species Data'!A$2:E$152,2,FALSE)</f>
        <v>16</v>
      </c>
      <c r="G816" s="41" t="s">
        <v>53</v>
      </c>
      <c r="H816" s="170" t="s">
        <v>257</v>
      </c>
      <c r="I816" s="104" t="s">
        <v>227</v>
      </c>
      <c r="J816" s="41">
        <f>VLOOKUP(G816,'Species Data'!A$2:E$152,3,FALSE)</f>
        <v>80</v>
      </c>
      <c r="K816" s="46">
        <f>VLOOKUP(G816,'Species Data'!A$2:E$152,4,FALSE)</f>
        <v>94</v>
      </c>
      <c r="L816" s="46">
        <f>VLOOKUP(G816,'Species Data'!A$2:E$152,5,FALSE)</f>
        <v>90</v>
      </c>
      <c r="M816" s="49">
        <f t="shared" si="0"/>
        <v>7200</v>
      </c>
      <c r="N816" s="51">
        <f t="shared" si="1"/>
        <v>0</v>
      </c>
      <c r="O816" s="51">
        <f t="shared" si="2"/>
        <v>0</v>
      </c>
      <c r="P816" s="40">
        <f t="shared" si="3"/>
        <v>436536000</v>
      </c>
      <c r="Q816" s="40" t="s">
        <v>259</v>
      </c>
      <c r="R816" s="56">
        <f>VLOOKUP(Q816,'Basic Moves'!B$2:H$43,3,FALSE)</f>
        <v>12</v>
      </c>
      <c r="S816" s="56">
        <f>IF(OR(VLOOKUP(Q816,'Basic Moves'!B$2:C$43,2,FALSE)=H816,VLOOKUP(Q816,'Basic Moves'!B$2:C$43,2,FALSE)=I816),1,0)</f>
        <v>1</v>
      </c>
      <c r="T816" s="56">
        <f>VLOOKUP(Q816,'Basic Moves'!B$2:H$43,5,FALSE)</f>
        <v>1100</v>
      </c>
      <c r="U816" s="56">
        <f>VLOOKUP(Q816,'Basic Moves'!B$2:H$43,7,FALSE)</f>
        <v>10</v>
      </c>
      <c r="V816" s="53" t="s">
        <v>1056</v>
      </c>
      <c r="W816" s="40" t="s">
        <v>295</v>
      </c>
      <c r="X816" s="56">
        <f>VLOOKUP(W816,'Charged Moves'!B$2:I$96,3,FALSE)</f>
        <v>30</v>
      </c>
      <c r="Y816" s="56">
        <f>IF(OR(VLOOKUP(W816,'Charged Moves'!B$2:C$96,2,FALSE)=H816,VLOOKUP(W816,'Charged Moves'!B$2:C$96,2,FALSE)=I816),1,0)</f>
        <v>1</v>
      </c>
      <c r="Z816" s="56">
        <f>VLOOKUP(W816,'Charged Moves'!B$2:I$96,8,FALSE)*100</f>
        <v>5</v>
      </c>
      <c r="AA816" s="56">
        <f>VLOOKUP(W816,'Charged Moves'!B$2:I$96,6,FALSE)</f>
        <v>2900</v>
      </c>
      <c r="AB816" s="56">
        <f>VLOOKUP(W816,'Charged Moves'!B$2:J$96,9,FALSE)</f>
        <v>25</v>
      </c>
      <c r="AC816" s="56" t="s">
        <v>875</v>
      </c>
      <c r="AD816" s="56" t="s">
        <v>1291</v>
      </c>
      <c r="AE816" s="56" t="s">
        <v>864</v>
      </c>
      <c r="AF816" t="s">
        <v>2023</v>
      </c>
      <c r="AG816" t="s">
        <v>812</v>
      </c>
    </row>
    <row r="817" spans="1:33" ht="14.25" customHeight="1" x14ac:dyDescent="0.15">
      <c r="A817" s="30">
        <v>479</v>
      </c>
      <c r="B817" s="30">
        <v>4</v>
      </c>
      <c r="C817" s="32">
        <v>0.77932098765432101</v>
      </c>
      <c r="D817" s="30">
        <v>5</v>
      </c>
      <c r="E817" s="34">
        <v>0.8816964285714286</v>
      </c>
      <c r="F817" s="41">
        <f>VLOOKUP(G817,'Species Data'!A$2:E$152,2,FALSE)</f>
        <v>81</v>
      </c>
      <c r="G817" s="41" t="s">
        <v>140</v>
      </c>
      <c r="H817" s="558" t="s">
        <v>245</v>
      </c>
      <c r="I817" s="800" t="s">
        <v>266</v>
      </c>
      <c r="J817" s="41">
        <f>VLOOKUP(G817,'Species Data'!A$2:E$152,3,FALSE)</f>
        <v>50</v>
      </c>
      <c r="K817" s="46">
        <f>VLOOKUP(G817,'Species Data'!A$2:E$152,4,FALSE)</f>
        <v>128</v>
      </c>
      <c r="L817" s="46">
        <f>VLOOKUP(G817,'Species Data'!A$2:E$152,5,FALSE)</f>
        <v>138</v>
      </c>
      <c r="M817" s="49">
        <f t="shared" si="0"/>
        <v>6900</v>
      </c>
      <c r="N817" s="51">
        <f t="shared" si="1"/>
        <v>0</v>
      </c>
      <c r="O817" s="51">
        <f t="shared" si="2"/>
        <v>0</v>
      </c>
      <c r="P817" s="40">
        <f t="shared" si="3"/>
        <v>436080000</v>
      </c>
      <c r="Q817" s="40" t="s">
        <v>153</v>
      </c>
      <c r="R817" s="56">
        <f>VLOOKUP(Q817,'Basic Moves'!B$2:H$43,3,FALSE)</f>
        <v>5</v>
      </c>
      <c r="S817" s="56">
        <f>IF(OR(VLOOKUP(Q817,'Basic Moves'!B$2:C$43,2,FALSE)=H817,VLOOKUP(Q817,'Basic Moves'!B$2:C$43,2,FALSE)=I817),1,0)</f>
        <v>1</v>
      </c>
      <c r="T817" s="56">
        <f>VLOOKUP(Q817,'Basic Moves'!B$2:H$43,5,FALSE)</f>
        <v>600</v>
      </c>
      <c r="U817" s="56">
        <f>VLOOKUP(Q817,'Basic Moves'!B$2:H$43,7,FALSE)</f>
        <v>8</v>
      </c>
      <c r="V817" s="53" t="s">
        <v>579</v>
      </c>
      <c r="W817" s="40" t="s">
        <v>292</v>
      </c>
      <c r="X817" s="56">
        <f>VLOOKUP(W817,'Charged Moves'!B$2:I$96,3,FALSE)</f>
        <v>35</v>
      </c>
      <c r="Y817" s="56">
        <f>IF(OR(VLOOKUP(W817,'Charged Moves'!B$2:C$96,2,FALSE)=H817,VLOOKUP(W817,'Charged Moves'!B$2:C$96,2,FALSE)=I817),1,0)</f>
        <v>1</v>
      </c>
      <c r="Z817" s="56">
        <f>VLOOKUP(W817,'Charged Moves'!B$2:I$96,8,FALSE)*100</f>
        <v>5</v>
      </c>
      <c r="AA817" s="56">
        <f>VLOOKUP(W817,'Charged Moves'!B$2:I$96,6,FALSE)</f>
        <v>2500</v>
      </c>
      <c r="AB817" s="56">
        <f>VLOOKUP(W817,'Charged Moves'!B$2:J$96,9,FALSE)</f>
        <v>33</v>
      </c>
      <c r="AC817" s="56" t="s">
        <v>663</v>
      </c>
      <c r="AD817" s="56" t="s">
        <v>664</v>
      </c>
      <c r="AE817" s="56" t="s">
        <v>665</v>
      </c>
      <c r="AF817" t="s">
        <v>666</v>
      </c>
      <c r="AG817" t="s">
        <v>667</v>
      </c>
    </row>
    <row r="818" spans="1:33" ht="14.25" customHeight="1" x14ac:dyDescent="0.15">
      <c r="A818" s="30">
        <v>131</v>
      </c>
      <c r="B818" s="30">
        <v>1</v>
      </c>
      <c r="C818" s="32">
        <v>1</v>
      </c>
      <c r="D818" s="30">
        <v>6</v>
      </c>
      <c r="E818" s="34">
        <v>0.77894736842105261</v>
      </c>
      <c r="F818" s="41">
        <f>VLOOKUP(G818,'Species Data'!A$2:E$152,2,FALSE)</f>
        <v>25</v>
      </c>
      <c r="G818" s="41" t="s">
        <v>70</v>
      </c>
      <c r="H818" s="558" t="s">
        <v>245</v>
      </c>
      <c r="I818" s="799"/>
      <c r="J818" s="41">
        <f>VLOOKUP(G818,'Species Data'!A$2:E$152,3,FALSE)</f>
        <v>70</v>
      </c>
      <c r="K818" s="46">
        <f>VLOOKUP(G818,'Species Data'!A$2:E$152,4,FALSE)</f>
        <v>124</v>
      </c>
      <c r="L818" s="46">
        <f>VLOOKUP(G818,'Species Data'!A$2:E$152,5,FALSE)</f>
        <v>108</v>
      </c>
      <c r="M818" s="49">
        <f t="shared" si="0"/>
        <v>7560</v>
      </c>
      <c r="N818" s="51">
        <f t="shared" si="1"/>
        <v>0</v>
      </c>
      <c r="O818" s="51">
        <f t="shared" si="2"/>
        <v>0</v>
      </c>
      <c r="P818" s="40">
        <f t="shared" si="3"/>
        <v>433566000</v>
      </c>
      <c r="Q818" s="40" t="s">
        <v>153</v>
      </c>
      <c r="R818" s="56">
        <f>VLOOKUP(Q818,'Basic Moves'!B$2:H$43,3,FALSE)</f>
        <v>5</v>
      </c>
      <c r="S818" s="56">
        <f>IF(OR(VLOOKUP(Q818,'Basic Moves'!B$2:C$43,2,FALSE)=H818,VLOOKUP(Q818,'Basic Moves'!B$2:C$43,2,FALSE)=I818),1,0)</f>
        <v>1</v>
      </c>
      <c r="T818" s="56">
        <f>VLOOKUP(Q818,'Basic Moves'!B$2:H$43,5,FALSE)</f>
        <v>600</v>
      </c>
      <c r="U818" s="56">
        <f>VLOOKUP(Q818,'Basic Moves'!B$2:H$43,7,FALSE)</f>
        <v>8</v>
      </c>
      <c r="V818" s="53" t="s">
        <v>579</v>
      </c>
      <c r="W818" s="40" t="s">
        <v>154</v>
      </c>
      <c r="X818" s="56">
        <f>VLOOKUP(W818,'Charged Moves'!B$2:I$96,3,FALSE)</f>
        <v>100</v>
      </c>
      <c r="Y818" s="56">
        <f>IF(OR(VLOOKUP(W818,'Charged Moves'!B$2:C$96,2,FALSE)=H818,VLOOKUP(W818,'Charged Moves'!B$2:C$96,2,FALSE)=I818),1,0)</f>
        <v>1</v>
      </c>
      <c r="Z818" s="56">
        <f>VLOOKUP(W818,'Charged Moves'!B$2:I$96,8,FALSE)*100</f>
        <v>5</v>
      </c>
      <c r="AA818" s="56">
        <f>VLOOKUP(W818,'Charged Moves'!B$2:I$96,6,FALSE)</f>
        <v>4300</v>
      </c>
      <c r="AB818" s="56">
        <f>VLOOKUP(W818,'Charged Moves'!B$2:J$96,9,FALSE)</f>
        <v>100</v>
      </c>
      <c r="AC818" s="56" t="s">
        <v>709</v>
      </c>
      <c r="AD818" s="56" t="s">
        <v>733</v>
      </c>
      <c r="AE818" s="56" t="s">
        <v>734</v>
      </c>
      <c r="AF818" t="s">
        <v>735</v>
      </c>
      <c r="AG818" t="s">
        <v>736</v>
      </c>
    </row>
    <row r="819" spans="1:33" ht="14.25" customHeight="1" x14ac:dyDescent="0.15">
      <c r="A819" s="30">
        <v>175</v>
      </c>
      <c r="B819" s="30">
        <v>2</v>
      </c>
      <c r="C819" s="32">
        <v>0.89985272459499266</v>
      </c>
      <c r="D819" s="30">
        <v>5</v>
      </c>
      <c r="E819" s="34">
        <v>0.75362318840579712</v>
      </c>
      <c r="F819" s="41">
        <f>VLOOKUP(G819,'Species Data'!A$2:E$152,2,FALSE)</f>
        <v>32</v>
      </c>
      <c r="G819" s="41" t="s">
        <v>78</v>
      </c>
      <c r="H819" s="362" t="s">
        <v>262</v>
      </c>
      <c r="I819" s="511"/>
      <c r="J819" s="41">
        <f>VLOOKUP(G819,'Species Data'!A$2:E$152,3,FALSE)</f>
        <v>92</v>
      </c>
      <c r="K819" s="46">
        <f>VLOOKUP(G819,'Species Data'!A$2:E$152,4,FALSE)</f>
        <v>110</v>
      </c>
      <c r="L819" s="46">
        <f>VLOOKUP(G819,'Species Data'!A$2:E$152,5,FALSE)</f>
        <v>94</v>
      </c>
      <c r="M819" s="49">
        <f t="shared" si="0"/>
        <v>8648</v>
      </c>
      <c r="N819" s="51">
        <f t="shared" si="1"/>
        <v>0</v>
      </c>
      <c r="O819" s="51">
        <f t="shared" si="2"/>
        <v>0</v>
      </c>
      <c r="P819" s="40">
        <f t="shared" si="3"/>
        <v>432832400</v>
      </c>
      <c r="Q819" s="40" t="s">
        <v>271</v>
      </c>
      <c r="R819" s="56">
        <f>VLOOKUP(Q819,'Basic Moves'!B$2:H$43,3,FALSE)</f>
        <v>6</v>
      </c>
      <c r="S819" s="56">
        <f>IF(OR(VLOOKUP(Q819,'Basic Moves'!B$2:C$43,2,FALSE)=H819,VLOOKUP(Q819,'Basic Moves'!B$2:C$43,2,FALSE)=I819),1,0)</f>
        <v>1</v>
      </c>
      <c r="T819" s="56">
        <f>VLOOKUP(Q819,'Basic Moves'!B$2:H$43,5,FALSE)</f>
        <v>575</v>
      </c>
      <c r="U819" s="56">
        <f>VLOOKUP(Q819,'Basic Moves'!B$2:H$43,7,FALSE)</f>
        <v>8</v>
      </c>
      <c r="V819" s="53" t="s">
        <v>1090</v>
      </c>
      <c r="W819" s="40" t="s">
        <v>347</v>
      </c>
      <c r="X819" s="56">
        <f>VLOOKUP(W819,'Charged Moves'!B$2:I$96,3,FALSE)</f>
        <v>40</v>
      </c>
      <c r="Y819" s="56">
        <f>IF(OR(VLOOKUP(W819,'Charged Moves'!B$2:C$96,2,FALSE)=H819,VLOOKUP(W819,'Charged Moves'!B$2:C$96,2,FALSE)=I819),1,0)</f>
        <v>0</v>
      </c>
      <c r="Z819" s="56">
        <f>VLOOKUP(W819,'Charged Moves'!B$2:I$96,8,FALSE)*100</f>
        <v>5</v>
      </c>
      <c r="AA819" s="56">
        <f>VLOOKUP(W819,'Charged Moves'!B$2:I$96,6,FALSE)</f>
        <v>1560</v>
      </c>
      <c r="AB819" s="56">
        <f>VLOOKUP(W819,'Charged Moves'!B$2:J$96,9,FALSE)</f>
        <v>50</v>
      </c>
      <c r="AC819" s="56" t="s">
        <v>2069</v>
      </c>
      <c r="AD819" s="56" t="s">
        <v>2070</v>
      </c>
      <c r="AE819" s="56" t="s">
        <v>2071</v>
      </c>
      <c r="AF819" t="s">
        <v>2072</v>
      </c>
      <c r="AG819" t="s">
        <v>1305</v>
      </c>
    </row>
    <row r="820" spans="1:33" ht="14.25" customHeight="1" x14ac:dyDescent="0.15">
      <c r="A820" s="30">
        <v>146</v>
      </c>
      <c r="B820" s="30">
        <v>2</v>
      </c>
      <c r="C820" s="32">
        <v>0.9872727272727273</v>
      </c>
      <c r="D820" s="30">
        <v>5</v>
      </c>
      <c r="E820" s="34">
        <v>0.66403162055335974</v>
      </c>
      <c r="F820" s="41">
        <f>VLOOKUP(G820,'Species Data'!A$2:E$152,2,FALSE)</f>
        <v>27</v>
      </c>
      <c r="G820" s="41" t="s">
        <v>72</v>
      </c>
      <c r="H820" s="610" t="s">
        <v>255</v>
      </c>
      <c r="I820" s="791"/>
      <c r="J820" s="41">
        <f>VLOOKUP(G820,'Species Data'!A$2:E$152,3,FALSE)</f>
        <v>100</v>
      </c>
      <c r="K820" s="46">
        <f>VLOOKUP(G820,'Species Data'!A$2:E$152,4,FALSE)</f>
        <v>90</v>
      </c>
      <c r="L820" s="46">
        <f>VLOOKUP(G820,'Species Data'!A$2:E$152,5,FALSE)</f>
        <v>114</v>
      </c>
      <c r="M820" s="49">
        <f t="shared" si="0"/>
        <v>11400</v>
      </c>
      <c r="N820" s="51">
        <f t="shared" si="1"/>
        <v>0</v>
      </c>
      <c r="O820" s="51">
        <f t="shared" si="2"/>
        <v>0</v>
      </c>
      <c r="P820" s="40">
        <f t="shared" si="3"/>
        <v>430920000</v>
      </c>
      <c r="Q820" s="40" t="s">
        <v>254</v>
      </c>
      <c r="R820" s="56">
        <f>VLOOKUP(Q820,'Basic Moves'!B$2:H$43,3,FALSE)</f>
        <v>6</v>
      </c>
      <c r="S820" s="56">
        <f>IF(OR(VLOOKUP(Q820,'Basic Moves'!B$2:C$43,2,FALSE)=H820,VLOOKUP(Q820,'Basic Moves'!B$2:C$43,2,FALSE)=I820),1,0)</f>
        <v>1</v>
      </c>
      <c r="T820" s="56">
        <f>VLOOKUP(Q820,'Basic Moves'!B$2:H$43,5,FALSE)</f>
        <v>550</v>
      </c>
      <c r="U820" s="56">
        <f>VLOOKUP(Q820,'Basic Moves'!B$2:H$43,7,FALSE)</f>
        <v>7</v>
      </c>
      <c r="V820" s="53" t="s">
        <v>970</v>
      </c>
      <c r="W820" s="40" t="s">
        <v>308</v>
      </c>
      <c r="X820" s="56">
        <f>VLOOKUP(W820,'Charged Moves'!B$2:I$96,3,FALSE)</f>
        <v>30</v>
      </c>
      <c r="Y820" s="56">
        <f>IF(OR(VLOOKUP(W820,'Charged Moves'!B$2:C$96,2,FALSE)=H820,VLOOKUP(W820,'Charged Moves'!B$2:C$96,2,FALSE)=I820),1,0)</f>
        <v>0</v>
      </c>
      <c r="Z820" s="56">
        <f>VLOOKUP(W820,'Charged Moves'!B$2:I$96,8,FALSE)*100</f>
        <v>25</v>
      </c>
      <c r="AA820" s="56">
        <f>VLOOKUP(W820,'Charged Moves'!B$2:I$96,6,FALSE)</f>
        <v>3400</v>
      </c>
      <c r="AB820" s="56">
        <f>VLOOKUP(W820,'Charged Moves'!B$2:J$96,9,FALSE)</f>
        <v>25</v>
      </c>
      <c r="AC820" s="56" t="s">
        <v>1528</v>
      </c>
      <c r="AD820" s="56" t="s">
        <v>1306</v>
      </c>
      <c r="AE820" s="56" t="s">
        <v>1529</v>
      </c>
      <c r="AF820" t="s">
        <v>1308</v>
      </c>
      <c r="AG820" t="s">
        <v>1371</v>
      </c>
    </row>
    <row r="821" spans="1:33" ht="14.25" customHeight="1" x14ac:dyDescent="0.15">
      <c r="A821" s="30">
        <v>109</v>
      </c>
      <c r="B821" s="30">
        <v>2</v>
      </c>
      <c r="C821" s="32">
        <v>0.93269230769230771</v>
      </c>
      <c r="D821" s="30">
        <v>1</v>
      </c>
      <c r="E821" s="34">
        <v>1</v>
      </c>
      <c r="F821" s="41">
        <f>VLOOKUP(G821,'Species Data'!A$2:E$152,2,FALSE)</f>
        <v>21</v>
      </c>
      <c r="G821" s="41" t="s">
        <v>65</v>
      </c>
      <c r="H821" s="170" t="s">
        <v>257</v>
      </c>
      <c r="I821" s="104" t="s">
        <v>227</v>
      </c>
      <c r="J821" s="41">
        <f>VLOOKUP(G821,'Species Data'!A$2:E$152,3,FALSE)</f>
        <v>80</v>
      </c>
      <c r="K821" s="46">
        <f>VLOOKUP(G821,'Species Data'!A$2:E$152,4,FALSE)</f>
        <v>102</v>
      </c>
      <c r="L821" s="46">
        <f>VLOOKUP(G821,'Species Data'!A$2:E$152,5,FALSE)</f>
        <v>78</v>
      </c>
      <c r="M821" s="49">
        <f t="shared" si="0"/>
        <v>6240</v>
      </c>
      <c r="N821" s="51">
        <f t="shared" si="1"/>
        <v>0</v>
      </c>
      <c r="O821" s="51">
        <f t="shared" si="2"/>
        <v>0</v>
      </c>
      <c r="P821" s="40">
        <f t="shared" si="3"/>
        <v>429624000</v>
      </c>
      <c r="Q821" s="40" t="s">
        <v>256</v>
      </c>
      <c r="R821" s="56">
        <f>VLOOKUP(Q821,'Basic Moves'!B$2:H$43,3,FALSE)</f>
        <v>10</v>
      </c>
      <c r="S821" s="56">
        <f>IF(OR(VLOOKUP(Q821,'Basic Moves'!B$2:C$43,2,FALSE)=H821,VLOOKUP(Q821,'Basic Moves'!B$2:C$43,2,FALSE)=I821),1,0)</f>
        <v>1</v>
      </c>
      <c r="T821" s="56">
        <f>VLOOKUP(Q821,'Basic Moves'!B$2:H$43,5,FALSE)</f>
        <v>1330</v>
      </c>
      <c r="U821" s="56">
        <f>VLOOKUP(Q821,'Basic Moves'!B$2:H$43,7,FALSE)</f>
        <v>12</v>
      </c>
      <c r="V821" s="53" t="s">
        <v>843</v>
      </c>
      <c r="W821" s="40" t="s">
        <v>294</v>
      </c>
      <c r="X821" s="56">
        <f>VLOOKUP(W821,'Charged Moves'!B$2:I$96,3,FALSE)</f>
        <v>40</v>
      </c>
      <c r="Y821" s="56">
        <f>IF(OR(VLOOKUP(W821,'Charged Moves'!B$2:C$96,2,FALSE)=H821,VLOOKUP(W821,'Charged Moves'!B$2:C$96,2,FALSE)=I821),1,0)</f>
        <v>1</v>
      </c>
      <c r="Z821" s="56">
        <f>VLOOKUP(W821,'Charged Moves'!B$2:I$96,8,FALSE)*100</f>
        <v>5</v>
      </c>
      <c r="AA821" s="56">
        <f>VLOOKUP(W821,'Charged Moves'!B$2:I$96,6,FALSE)</f>
        <v>2700</v>
      </c>
      <c r="AB821" s="56">
        <f>VLOOKUP(W821,'Charged Moves'!B$2:J$96,9,FALSE)</f>
        <v>33</v>
      </c>
      <c r="AC821" s="56" t="s">
        <v>2030</v>
      </c>
      <c r="AD821" s="56" t="s">
        <v>1127</v>
      </c>
      <c r="AE821" s="56" t="s">
        <v>2031</v>
      </c>
      <c r="AF821" t="s">
        <v>1129</v>
      </c>
      <c r="AG821" t="s">
        <v>1217</v>
      </c>
    </row>
    <row r="822" spans="1:33" ht="14.25" customHeight="1" x14ac:dyDescent="0.15">
      <c r="A822" s="30">
        <v>257</v>
      </c>
      <c r="B822" s="30">
        <v>6</v>
      </c>
      <c r="C822" s="32">
        <v>0.7815139442231076</v>
      </c>
      <c r="D822" s="30">
        <v>6</v>
      </c>
      <c r="E822" s="34">
        <v>0.8136585365853658</v>
      </c>
      <c r="F822" s="41">
        <f>VLOOKUP(G822,'Species Data'!A$2:E$152,2,FALSE)</f>
        <v>46</v>
      </c>
      <c r="G822" s="41" t="s">
        <v>97</v>
      </c>
      <c r="H822" s="787" t="s">
        <v>241</v>
      </c>
      <c r="I822" s="252" t="s">
        <v>253</v>
      </c>
      <c r="J822" s="41">
        <f>VLOOKUP(G822,'Species Data'!A$2:E$152,3,FALSE)</f>
        <v>70</v>
      </c>
      <c r="K822" s="46">
        <f>VLOOKUP(G822,'Species Data'!A$2:E$152,4,FALSE)</f>
        <v>122</v>
      </c>
      <c r="L822" s="46">
        <f>VLOOKUP(G822,'Species Data'!A$2:E$152,5,FALSE)</f>
        <v>120</v>
      </c>
      <c r="M822" s="49">
        <f t="shared" si="0"/>
        <v>8400</v>
      </c>
      <c r="N822" s="51">
        <f t="shared" si="1"/>
        <v>0</v>
      </c>
      <c r="O822" s="51">
        <f t="shared" si="2"/>
        <v>0</v>
      </c>
      <c r="P822" s="40">
        <f t="shared" si="3"/>
        <v>427341600</v>
      </c>
      <c r="Q822" s="40" t="s">
        <v>258</v>
      </c>
      <c r="R822" s="56">
        <f>VLOOKUP(Q822,'Basic Moves'!B$2:H$43,3,FALSE)</f>
        <v>6</v>
      </c>
      <c r="S822" s="56">
        <f>IF(OR(VLOOKUP(Q822,'Basic Moves'!B$2:C$43,2,FALSE)=H822,VLOOKUP(Q822,'Basic Moves'!B$2:C$43,2,FALSE)=I822),1,0)</f>
        <v>0</v>
      </c>
      <c r="T822" s="56">
        <f>VLOOKUP(Q822,'Basic Moves'!B$2:H$43,5,FALSE)</f>
        <v>500</v>
      </c>
      <c r="U822" s="56">
        <f>VLOOKUP(Q822,'Basic Moves'!B$2:H$43,7,FALSE)</f>
        <v>7</v>
      </c>
      <c r="V822" s="53" t="s">
        <v>784</v>
      </c>
      <c r="W822" s="40" t="s">
        <v>325</v>
      </c>
      <c r="X822" s="56">
        <f>VLOOKUP(W822,'Charged Moves'!B$2:I$96,3,FALSE)</f>
        <v>25</v>
      </c>
      <c r="Y822" s="56">
        <f>IF(OR(VLOOKUP(W822,'Charged Moves'!B$2:C$96,2,FALSE)=H822,VLOOKUP(W822,'Charged Moves'!B$2:C$96,2,FALSE)=I822),1,0)</f>
        <v>0</v>
      </c>
      <c r="Z822" s="56">
        <f>VLOOKUP(W822,'Charged Moves'!B$2:I$96,8,FALSE)*100</f>
        <v>25</v>
      </c>
      <c r="AA822" s="56">
        <f>VLOOKUP(W822,'Charged Moves'!B$2:I$96,6,FALSE)</f>
        <v>1500</v>
      </c>
      <c r="AB822" s="56">
        <f>VLOOKUP(W822,'Charged Moves'!B$2:J$96,9,FALSE)</f>
        <v>25</v>
      </c>
      <c r="AC822" s="56" t="s">
        <v>1757</v>
      </c>
      <c r="AD822" s="56" t="s">
        <v>2117</v>
      </c>
      <c r="AE822" s="56" t="s">
        <v>2118</v>
      </c>
      <c r="AF822" t="s">
        <v>2119</v>
      </c>
      <c r="AG822" t="s">
        <v>2120</v>
      </c>
    </row>
    <row r="823" spans="1:33" ht="14.25" customHeight="1" x14ac:dyDescent="0.15">
      <c r="A823" s="30">
        <v>80</v>
      </c>
      <c r="B823" s="30">
        <v>1</v>
      </c>
      <c r="C823" s="32">
        <v>1</v>
      </c>
      <c r="D823" s="30">
        <v>2</v>
      </c>
      <c r="E823" s="34">
        <v>0.97674418604651159</v>
      </c>
      <c r="F823" s="41">
        <f>VLOOKUP(G823,'Species Data'!A$2:E$152,2,FALSE)</f>
        <v>16</v>
      </c>
      <c r="G823" s="41" t="s">
        <v>53</v>
      </c>
      <c r="H823" s="170" t="s">
        <v>257</v>
      </c>
      <c r="I823" s="104" t="s">
        <v>227</v>
      </c>
      <c r="J823" s="41">
        <f>VLOOKUP(G823,'Species Data'!A$2:E$152,3,FALSE)</f>
        <v>80</v>
      </c>
      <c r="K823" s="46">
        <f>VLOOKUP(G823,'Species Data'!A$2:E$152,4,FALSE)</f>
        <v>94</v>
      </c>
      <c r="L823" s="46">
        <f>VLOOKUP(G823,'Species Data'!A$2:E$152,5,FALSE)</f>
        <v>90</v>
      </c>
      <c r="M823" s="49">
        <f t="shared" si="0"/>
        <v>7200</v>
      </c>
      <c r="N823" s="51">
        <f t="shared" si="1"/>
        <v>0</v>
      </c>
      <c r="O823" s="51">
        <f t="shared" si="2"/>
        <v>0</v>
      </c>
      <c r="P823" s="40">
        <f t="shared" si="3"/>
        <v>426384000</v>
      </c>
      <c r="Q823" s="40" t="s">
        <v>259</v>
      </c>
      <c r="R823" s="56">
        <f>VLOOKUP(Q823,'Basic Moves'!B$2:H$43,3,FALSE)</f>
        <v>12</v>
      </c>
      <c r="S823" s="56">
        <f>IF(OR(VLOOKUP(Q823,'Basic Moves'!B$2:C$43,2,FALSE)=H823,VLOOKUP(Q823,'Basic Moves'!B$2:C$43,2,FALSE)=I823),1,0)</f>
        <v>1</v>
      </c>
      <c r="T823" s="56">
        <f>VLOOKUP(Q823,'Basic Moves'!B$2:H$43,5,FALSE)</f>
        <v>1100</v>
      </c>
      <c r="U823" s="56">
        <f>VLOOKUP(Q823,'Basic Moves'!B$2:H$43,7,FALSE)</f>
        <v>10</v>
      </c>
      <c r="V823" s="53" t="s">
        <v>1056</v>
      </c>
      <c r="W823" s="40" t="s">
        <v>341</v>
      </c>
      <c r="X823" s="56">
        <f>VLOOKUP(W823,'Charged Moves'!B$2:I$96,3,FALSE)</f>
        <v>30</v>
      </c>
      <c r="Y823" s="56">
        <f>IF(OR(VLOOKUP(W823,'Charged Moves'!B$2:C$96,2,FALSE)=H823,VLOOKUP(W823,'Charged Moves'!B$2:C$96,2,FALSE)=I823),1,0)</f>
        <v>1</v>
      </c>
      <c r="Z823" s="56">
        <f>VLOOKUP(W823,'Charged Moves'!B$2:I$96,8,FALSE)*100</f>
        <v>25</v>
      </c>
      <c r="AA823" s="56">
        <f>VLOOKUP(W823,'Charged Moves'!B$2:I$96,6,FALSE)</f>
        <v>3300</v>
      </c>
      <c r="AB823" s="56">
        <f>VLOOKUP(W823,'Charged Moves'!B$2:J$96,9,FALSE)</f>
        <v>25</v>
      </c>
      <c r="AC823" s="56" t="s">
        <v>875</v>
      </c>
      <c r="AD823" s="56" t="s">
        <v>1869</v>
      </c>
      <c r="AE823" s="56" t="s">
        <v>624</v>
      </c>
      <c r="AF823" t="s">
        <v>1871</v>
      </c>
      <c r="AG823" t="s">
        <v>439</v>
      </c>
    </row>
    <row r="824" spans="1:33" ht="14.25" customHeight="1" x14ac:dyDescent="0.15">
      <c r="A824" s="30">
        <v>699</v>
      </c>
      <c r="B824" s="30">
        <v>2</v>
      </c>
      <c r="C824" s="32">
        <v>0.97244732576985415</v>
      </c>
      <c r="D824" s="30">
        <v>4</v>
      </c>
      <c r="E824" s="34">
        <v>0.59079283887468026</v>
      </c>
      <c r="F824" s="41">
        <f>VLOOKUP(G824,'Species Data'!A$2:E$152,2,FALSE)</f>
        <v>116</v>
      </c>
      <c r="G824" s="41" t="s">
        <v>189</v>
      </c>
      <c r="H824" s="91" t="s">
        <v>210</v>
      </c>
      <c r="I824" s="657"/>
      <c r="J824" s="41">
        <f>VLOOKUP(G824,'Species Data'!A$2:E$152,3,FALSE)</f>
        <v>60</v>
      </c>
      <c r="K824" s="46">
        <f>VLOOKUP(G824,'Species Data'!A$2:E$152,4,FALSE)</f>
        <v>122</v>
      </c>
      <c r="L824" s="46">
        <f>VLOOKUP(G824,'Species Data'!A$2:E$152,5,FALSE)</f>
        <v>100</v>
      </c>
      <c r="M824" s="49">
        <f t="shared" si="0"/>
        <v>6000</v>
      </c>
      <c r="N824" s="51">
        <f t="shared" si="1"/>
        <v>0</v>
      </c>
      <c r="O824" s="51">
        <f t="shared" si="2"/>
        <v>0</v>
      </c>
      <c r="P824" s="40">
        <f t="shared" si="3"/>
        <v>422730000</v>
      </c>
      <c r="Q824" s="40" t="s">
        <v>142</v>
      </c>
      <c r="R824" s="56">
        <f>VLOOKUP(Q824,'Basic Moves'!B$2:H$43,3,FALSE)</f>
        <v>6</v>
      </c>
      <c r="S824" s="56">
        <f>IF(OR(VLOOKUP(Q824,'Basic Moves'!B$2:C$43,2,FALSE)=H824,VLOOKUP(Q824,'Basic Moves'!B$2:C$43,2,FALSE)=I824),1,0)</f>
        <v>1</v>
      </c>
      <c r="T824" s="56">
        <f>VLOOKUP(Q824,'Basic Moves'!B$2:H$43,5,FALSE)</f>
        <v>500</v>
      </c>
      <c r="U824" s="56">
        <f>VLOOKUP(Q824,'Basic Moves'!B$2:H$43,7,FALSE)</f>
        <v>7</v>
      </c>
      <c r="V824" s="53" t="s">
        <v>367</v>
      </c>
      <c r="W824" s="40" t="s">
        <v>293</v>
      </c>
      <c r="X824" s="56">
        <f>VLOOKUP(W824,'Charged Moves'!B$2:I$96,3,FALSE)</f>
        <v>60</v>
      </c>
      <c r="Y824" s="56">
        <f>IF(OR(VLOOKUP(W824,'Charged Moves'!B$2:C$96,2,FALSE)=H824,VLOOKUP(W824,'Charged Moves'!B$2:C$96,2,FALSE)=I824),1,0)</f>
        <v>0</v>
      </c>
      <c r="Z824" s="56">
        <f>VLOOKUP(W824,'Charged Moves'!B$2:I$96,8,FALSE)*100</f>
        <v>5</v>
      </c>
      <c r="AA824" s="56">
        <f>VLOOKUP(W824,'Charged Moves'!B$2:I$96,6,FALSE)</f>
        <v>3900</v>
      </c>
      <c r="AB824" s="56">
        <f>VLOOKUP(W824,'Charged Moves'!B$2:J$96,9,FALSE)</f>
        <v>33</v>
      </c>
      <c r="AC824" s="56" t="s">
        <v>724</v>
      </c>
      <c r="AD824" s="56" t="s">
        <v>725</v>
      </c>
      <c r="AE824" s="56" t="s">
        <v>437</v>
      </c>
      <c r="AF824" t="s">
        <v>726</v>
      </c>
      <c r="AG824" t="s">
        <v>727</v>
      </c>
    </row>
    <row r="825" spans="1:33" ht="14.25" customHeight="1" x14ac:dyDescent="0.15">
      <c r="A825" s="30">
        <v>174</v>
      </c>
      <c r="B825" s="30">
        <v>4</v>
      </c>
      <c r="C825" s="32">
        <v>0.76435935198821792</v>
      </c>
      <c r="D825" s="30">
        <v>6</v>
      </c>
      <c r="E825" s="34">
        <v>0.73291925465838514</v>
      </c>
      <c r="F825" s="41">
        <f>VLOOKUP(G825,'Species Data'!A$2:E$152,2,FALSE)</f>
        <v>32</v>
      </c>
      <c r="G825" s="41" t="s">
        <v>78</v>
      </c>
      <c r="H825" s="362" t="s">
        <v>262</v>
      </c>
      <c r="I825" s="511"/>
      <c r="J825" s="41">
        <f>VLOOKUP(G825,'Species Data'!A$2:E$152,3,FALSE)</f>
        <v>92</v>
      </c>
      <c r="K825" s="46">
        <f>VLOOKUP(G825,'Species Data'!A$2:E$152,4,FALSE)</f>
        <v>110</v>
      </c>
      <c r="L825" s="46">
        <f>VLOOKUP(G825,'Species Data'!A$2:E$152,5,FALSE)</f>
        <v>94</v>
      </c>
      <c r="M825" s="49">
        <f t="shared" si="0"/>
        <v>8648</v>
      </c>
      <c r="N825" s="51">
        <f t="shared" si="1"/>
        <v>0</v>
      </c>
      <c r="O825" s="51">
        <f t="shared" si="2"/>
        <v>0</v>
      </c>
      <c r="P825" s="40">
        <f t="shared" si="3"/>
        <v>420941400</v>
      </c>
      <c r="Q825" s="40" t="s">
        <v>271</v>
      </c>
      <c r="R825" s="56">
        <f>VLOOKUP(Q825,'Basic Moves'!B$2:H$43,3,FALSE)</f>
        <v>6</v>
      </c>
      <c r="S825" s="56">
        <f>IF(OR(VLOOKUP(Q825,'Basic Moves'!B$2:C$43,2,FALSE)=H825,VLOOKUP(Q825,'Basic Moves'!B$2:C$43,2,FALSE)=I825),1,0)</f>
        <v>1</v>
      </c>
      <c r="T825" s="56">
        <f>VLOOKUP(Q825,'Basic Moves'!B$2:H$43,5,FALSE)</f>
        <v>575</v>
      </c>
      <c r="U825" s="56">
        <f>VLOOKUP(Q825,'Basic Moves'!B$2:H$43,7,FALSE)</f>
        <v>8</v>
      </c>
      <c r="V825" s="53" t="s">
        <v>1090</v>
      </c>
      <c r="W825" s="40" t="s">
        <v>344</v>
      </c>
      <c r="X825" s="56">
        <f>VLOOKUP(W825,'Charged Moves'!B$2:I$96,3,FALSE)</f>
        <v>25</v>
      </c>
      <c r="Y825" s="56">
        <f>IF(OR(VLOOKUP(W825,'Charged Moves'!B$2:C$96,2,FALSE)=H825,VLOOKUP(W825,'Charged Moves'!B$2:C$96,2,FALSE)=I825),1,0)</f>
        <v>0</v>
      </c>
      <c r="Z825" s="56">
        <f>VLOOKUP(W825,'Charged Moves'!B$2:I$96,8,FALSE)*100</f>
        <v>5</v>
      </c>
      <c r="AA825" s="56">
        <f>VLOOKUP(W825,'Charged Moves'!B$2:I$96,6,FALSE)</f>
        <v>2200</v>
      </c>
      <c r="AB825" s="56">
        <f>VLOOKUP(W825,'Charged Moves'!B$2:J$96,9,FALSE)</f>
        <v>25</v>
      </c>
      <c r="AC825" s="56" t="s">
        <v>1825</v>
      </c>
      <c r="AD825" s="56" t="s">
        <v>1826</v>
      </c>
      <c r="AE825" s="56" t="s">
        <v>1327</v>
      </c>
      <c r="AF825" t="s">
        <v>1827</v>
      </c>
      <c r="AG825" t="s">
        <v>1668</v>
      </c>
    </row>
    <row r="826" spans="1:33" ht="14.25" customHeight="1" x14ac:dyDescent="0.15">
      <c r="A826" s="30">
        <v>480</v>
      </c>
      <c r="B826" s="30">
        <v>6</v>
      </c>
      <c r="C826" s="32">
        <v>0.67901234567901236</v>
      </c>
      <c r="D826" s="30">
        <v>6</v>
      </c>
      <c r="E826" s="34">
        <v>0.8482142857142857</v>
      </c>
      <c r="F826" s="41">
        <f>VLOOKUP(G826,'Species Data'!A$2:E$152,2,FALSE)</f>
        <v>81</v>
      </c>
      <c r="G826" s="41" t="s">
        <v>140</v>
      </c>
      <c r="H826" s="558" t="s">
        <v>245</v>
      </c>
      <c r="I826" s="800" t="s">
        <v>266</v>
      </c>
      <c r="J826" s="41">
        <f>VLOOKUP(G826,'Species Data'!A$2:E$152,3,FALSE)</f>
        <v>50</v>
      </c>
      <c r="K826" s="46">
        <f>VLOOKUP(G826,'Species Data'!A$2:E$152,4,FALSE)</f>
        <v>128</v>
      </c>
      <c r="L826" s="46">
        <f>VLOOKUP(G826,'Species Data'!A$2:E$152,5,FALSE)</f>
        <v>138</v>
      </c>
      <c r="M826" s="49">
        <f t="shared" si="0"/>
        <v>6900</v>
      </c>
      <c r="N826" s="51">
        <f t="shared" si="1"/>
        <v>0</v>
      </c>
      <c r="O826" s="51">
        <f t="shared" si="2"/>
        <v>0</v>
      </c>
      <c r="P826" s="40">
        <f t="shared" si="3"/>
        <v>419520000</v>
      </c>
      <c r="Q826" s="40" t="s">
        <v>153</v>
      </c>
      <c r="R826" s="56">
        <f>VLOOKUP(Q826,'Basic Moves'!B$2:H$43,3,FALSE)</f>
        <v>5</v>
      </c>
      <c r="S826" s="56">
        <f>IF(OR(VLOOKUP(Q826,'Basic Moves'!B$2:C$43,2,FALSE)=H826,VLOOKUP(Q826,'Basic Moves'!B$2:C$43,2,FALSE)=I826),1,0)</f>
        <v>1</v>
      </c>
      <c r="T826" s="56">
        <f>VLOOKUP(Q826,'Basic Moves'!B$2:H$43,5,FALSE)</f>
        <v>600</v>
      </c>
      <c r="U826" s="56">
        <f>VLOOKUP(Q826,'Basic Moves'!B$2:H$43,7,FALSE)</f>
        <v>8</v>
      </c>
      <c r="V826" s="53" t="s">
        <v>579</v>
      </c>
      <c r="W826" s="40" t="s">
        <v>314</v>
      </c>
      <c r="X826" s="56">
        <f>VLOOKUP(W826,'Charged Moves'!B$2:I$96,3,FALSE)</f>
        <v>30</v>
      </c>
      <c r="Y826" s="56">
        <f>IF(OR(VLOOKUP(W826,'Charged Moves'!B$2:C$96,2,FALSE)=H826,VLOOKUP(W826,'Charged Moves'!B$2:C$96,2,FALSE)=I826),1,0)</f>
        <v>1</v>
      </c>
      <c r="Z826" s="56">
        <f>VLOOKUP(W826,'Charged Moves'!B$2:I$96,8,FALSE)*100</f>
        <v>5</v>
      </c>
      <c r="AA826" s="56">
        <f>VLOOKUP(W826,'Charged Moves'!B$2:I$96,6,FALSE)</f>
        <v>2800</v>
      </c>
      <c r="AB826" s="56">
        <f>VLOOKUP(W826,'Charged Moves'!B$2:J$96,9,FALSE)</f>
        <v>25</v>
      </c>
      <c r="AC826" s="56" t="s">
        <v>1549</v>
      </c>
      <c r="AD826" s="56" t="s">
        <v>1550</v>
      </c>
      <c r="AE826" s="56" t="s">
        <v>1282</v>
      </c>
      <c r="AF826" t="s">
        <v>1551</v>
      </c>
      <c r="AG826" t="s">
        <v>531</v>
      </c>
    </row>
    <row r="827" spans="1:33" ht="14.25" customHeight="1" x14ac:dyDescent="0.15">
      <c r="A827" s="30">
        <v>106</v>
      </c>
      <c r="B827" s="30">
        <v>1</v>
      </c>
      <c r="C827" s="32">
        <v>1</v>
      </c>
      <c r="D827" s="30">
        <v>2</v>
      </c>
      <c r="E827" s="34">
        <v>0.96296296296296291</v>
      </c>
      <c r="F827" s="41">
        <f>VLOOKUP(G827,'Species Data'!A$2:E$152,2,FALSE)</f>
        <v>21</v>
      </c>
      <c r="G827" s="41" t="s">
        <v>65</v>
      </c>
      <c r="H827" s="170" t="s">
        <v>257</v>
      </c>
      <c r="I827" s="104" t="s">
        <v>227</v>
      </c>
      <c r="J827" s="41">
        <f>VLOOKUP(G827,'Species Data'!A$2:E$152,3,FALSE)</f>
        <v>80</v>
      </c>
      <c r="K827" s="46">
        <f>VLOOKUP(G827,'Species Data'!A$2:E$152,4,FALSE)</f>
        <v>102</v>
      </c>
      <c r="L827" s="46">
        <f>VLOOKUP(G827,'Species Data'!A$2:E$152,5,FALSE)</f>
        <v>78</v>
      </c>
      <c r="M827" s="49">
        <f t="shared" si="0"/>
        <v>6240</v>
      </c>
      <c r="N827" s="51">
        <f t="shared" si="1"/>
        <v>0</v>
      </c>
      <c r="O827" s="51">
        <f t="shared" si="2"/>
        <v>0</v>
      </c>
      <c r="P827" s="40">
        <f t="shared" si="3"/>
        <v>413712000</v>
      </c>
      <c r="Q827" s="40" t="s">
        <v>250</v>
      </c>
      <c r="R827" s="56">
        <f>VLOOKUP(Q827,'Basic Moves'!B$2:H$43,3,FALSE)</f>
        <v>10</v>
      </c>
      <c r="S827" s="56">
        <f>IF(OR(VLOOKUP(Q827,'Basic Moves'!B$2:C$43,2,FALSE)=H827,VLOOKUP(Q827,'Basic Moves'!B$2:C$43,2,FALSE)=I827),1,0)</f>
        <v>1</v>
      </c>
      <c r="T827" s="56">
        <f>VLOOKUP(Q827,'Basic Moves'!B$2:H$43,5,FALSE)</f>
        <v>1150</v>
      </c>
      <c r="U827" s="56">
        <f>VLOOKUP(Q827,'Basic Moves'!B$2:H$43,7,FALSE)</f>
        <v>10</v>
      </c>
      <c r="V827" s="53" t="s">
        <v>1327</v>
      </c>
      <c r="W827" s="40" t="s">
        <v>294</v>
      </c>
      <c r="X827" s="56">
        <f>VLOOKUP(W827,'Charged Moves'!B$2:I$96,3,FALSE)</f>
        <v>40</v>
      </c>
      <c r="Y827" s="56">
        <f>IF(OR(VLOOKUP(W827,'Charged Moves'!B$2:C$96,2,FALSE)=H827,VLOOKUP(W827,'Charged Moves'!B$2:C$96,2,FALSE)=I827),1,0)</f>
        <v>1</v>
      </c>
      <c r="Z827" s="56">
        <f>VLOOKUP(W827,'Charged Moves'!B$2:I$96,8,FALSE)*100</f>
        <v>5</v>
      </c>
      <c r="AA827" s="56">
        <f>VLOOKUP(W827,'Charged Moves'!B$2:I$96,6,FALSE)</f>
        <v>2700</v>
      </c>
      <c r="AB827" s="56">
        <f>VLOOKUP(W827,'Charged Moves'!B$2:J$96,9,FALSE)</f>
        <v>33</v>
      </c>
      <c r="AC827" s="56" t="s">
        <v>943</v>
      </c>
      <c r="AD827" s="56" t="s">
        <v>2048</v>
      </c>
      <c r="AE827" s="56" t="s">
        <v>2049</v>
      </c>
      <c r="AF827" t="s">
        <v>2050</v>
      </c>
      <c r="AG827" t="s">
        <v>543</v>
      </c>
    </row>
    <row r="828" spans="1:33" ht="14.25" customHeight="1" x14ac:dyDescent="0.15">
      <c r="A828" s="30">
        <v>120</v>
      </c>
      <c r="B828" s="30">
        <v>6</v>
      </c>
      <c r="C828" s="32">
        <v>0.69955817378497787</v>
      </c>
      <c r="D828" s="30">
        <v>4</v>
      </c>
      <c r="E828" s="34">
        <v>0.67889908256880738</v>
      </c>
      <c r="F828" s="41">
        <f>VLOOKUP(G828,'Species Data'!A$2:E$152,2,FALSE)</f>
        <v>23</v>
      </c>
      <c r="G828" s="41" t="s">
        <v>68</v>
      </c>
      <c r="H828" s="362" t="s">
        <v>262</v>
      </c>
      <c r="I828" s="511"/>
      <c r="J828" s="41">
        <f>VLOOKUP(G828,'Species Data'!A$2:E$152,3,FALSE)</f>
        <v>70</v>
      </c>
      <c r="K828" s="46">
        <f>VLOOKUP(G828,'Species Data'!A$2:E$152,4,FALSE)</f>
        <v>112</v>
      </c>
      <c r="L828" s="46">
        <f>VLOOKUP(G828,'Species Data'!A$2:E$152,5,FALSE)</f>
        <v>112</v>
      </c>
      <c r="M828" s="49">
        <f t="shared" si="0"/>
        <v>7840</v>
      </c>
      <c r="N828" s="51">
        <f t="shared" si="1"/>
        <v>0</v>
      </c>
      <c r="O828" s="51">
        <f t="shared" si="2"/>
        <v>0</v>
      </c>
      <c r="P828" s="40">
        <f t="shared" si="3"/>
        <v>406112000</v>
      </c>
      <c r="Q828" s="40" t="s">
        <v>132</v>
      </c>
      <c r="R828" s="56">
        <f>VLOOKUP(Q828,'Basic Moves'!B$2:H$43,3,FALSE)</f>
        <v>10</v>
      </c>
      <c r="S828" s="56">
        <f>IF(OR(VLOOKUP(Q828,'Basic Moves'!B$2:C$43,2,FALSE)=H828,VLOOKUP(Q828,'Basic Moves'!B$2:C$43,2,FALSE)=I828),1,0)</f>
        <v>1</v>
      </c>
      <c r="T828" s="56">
        <f>VLOOKUP(Q828,'Basic Moves'!B$2:H$43,5,FALSE)</f>
        <v>1050</v>
      </c>
      <c r="U828" s="56">
        <f>VLOOKUP(Q828,'Basic Moves'!B$2:H$43,7,FALSE)</f>
        <v>10</v>
      </c>
      <c r="V828" s="53" t="s">
        <v>445</v>
      </c>
      <c r="W828" s="40" t="s">
        <v>280</v>
      </c>
      <c r="X828" s="56">
        <f>VLOOKUP(W828,'Charged Moves'!B$2:I$96,3,FALSE)</f>
        <v>25</v>
      </c>
      <c r="Y828" s="56">
        <f>IF(OR(VLOOKUP(W828,'Charged Moves'!B$2:C$96,2,FALSE)=H828,VLOOKUP(W828,'Charged Moves'!B$2:C$96,2,FALSE)=I828),1,0)</f>
        <v>0</v>
      </c>
      <c r="Z828" s="56">
        <f>VLOOKUP(W828,'Charged Moves'!B$2:I$96,8,FALSE)*100</f>
        <v>5</v>
      </c>
      <c r="AA828" s="56">
        <f>VLOOKUP(W828,'Charged Moves'!B$2:I$96,6,FALSE)</f>
        <v>4000</v>
      </c>
      <c r="AB828" s="56">
        <f>VLOOKUP(W828,'Charged Moves'!B$2:J$96,9,FALSE)</f>
        <v>20</v>
      </c>
      <c r="AC828" s="56" t="s">
        <v>1032</v>
      </c>
      <c r="AD828" s="56" t="s">
        <v>1269</v>
      </c>
      <c r="AE828" s="56" t="s">
        <v>641</v>
      </c>
      <c r="AF828" t="s">
        <v>1393</v>
      </c>
      <c r="AG828" t="s">
        <v>736</v>
      </c>
    </row>
    <row r="829" spans="1:33" ht="14.25" customHeight="1" x14ac:dyDescent="0.15">
      <c r="A829" s="30">
        <v>301</v>
      </c>
      <c r="B829" s="30">
        <v>1</v>
      </c>
      <c r="C829" s="32">
        <v>1</v>
      </c>
      <c r="D829" s="30">
        <v>1</v>
      </c>
      <c r="E829" s="34">
        <v>1</v>
      </c>
      <c r="F829" s="41">
        <f>VLOOKUP(G829,'Species Data'!A$2:E$152,2,FALSE)</f>
        <v>52</v>
      </c>
      <c r="G829" s="41" t="s">
        <v>104</v>
      </c>
      <c r="H829" s="170" t="s">
        <v>257</v>
      </c>
      <c r="I829" s="172"/>
      <c r="J829" s="41">
        <f>VLOOKUP(G829,'Species Data'!A$2:E$152,3,FALSE)</f>
        <v>80</v>
      </c>
      <c r="K829" s="46">
        <f>VLOOKUP(G829,'Species Data'!A$2:E$152,4,FALSE)</f>
        <v>104</v>
      </c>
      <c r="L829" s="46">
        <f>VLOOKUP(G829,'Species Data'!A$2:E$152,5,FALSE)</f>
        <v>94</v>
      </c>
      <c r="M829" s="49">
        <f t="shared" si="0"/>
        <v>7520</v>
      </c>
      <c r="N829" s="51">
        <f t="shared" si="1"/>
        <v>0</v>
      </c>
      <c r="O829" s="51">
        <f t="shared" si="2"/>
        <v>0</v>
      </c>
      <c r="P829" s="40">
        <f t="shared" si="3"/>
        <v>400816000</v>
      </c>
      <c r="Q829" s="40" t="s">
        <v>258</v>
      </c>
      <c r="R829" s="56">
        <f>VLOOKUP(Q829,'Basic Moves'!B$2:H$43,3,FALSE)</f>
        <v>6</v>
      </c>
      <c r="S829" s="56">
        <f>IF(OR(VLOOKUP(Q829,'Basic Moves'!B$2:C$43,2,FALSE)=H829,VLOOKUP(Q829,'Basic Moves'!B$2:C$43,2,FALSE)=I829),1,0)</f>
        <v>1</v>
      </c>
      <c r="T829" s="56">
        <f>VLOOKUP(Q829,'Basic Moves'!B$2:H$43,5,FALSE)</f>
        <v>500</v>
      </c>
      <c r="U829" s="56">
        <f>VLOOKUP(Q829,'Basic Moves'!B$2:H$43,7,FALSE)</f>
        <v>7</v>
      </c>
      <c r="V829" s="53" t="s">
        <v>367</v>
      </c>
      <c r="W829" s="40" t="s">
        <v>347</v>
      </c>
      <c r="X829" s="56">
        <f>VLOOKUP(W829,'Charged Moves'!B$2:I$96,3,FALSE)</f>
        <v>40</v>
      </c>
      <c r="Y829" s="56">
        <f>IF(OR(VLOOKUP(W829,'Charged Moves'!B$2:C$96,2,FALSE)=H829,VLOOKUP(W829,'Charged Moves'!B$2:C$96,2,FALSE)=I829),1,0)</f>
        <v>1</v>
      </c>
      <c r="Z829" s="56">
        <f>VLOOKUP(W829,'Charged Moves'!B$2:I$96,8,FALSE)*100</f>
        <v>5</v>
      </c>
      <c r="AA829" s="56">
        <f>VLOOKUP(W829,'Charged Moves'!B$2:I$96,6,FALSE)</f>
        <v>1560</v>
      </c>
      <c r="AB829" s="56">
        <f>VLOOKUP(W829,'Charged Moves'!B$2:J$96,9,FALSE)</f>
        <v>50</v>
      </c>
      <c r="AC829" s="56" t="s">
        <v>2121</v>
      </c>
      <c r="AD829" s="56" t="s">
        <v>1903</v>
      </c>
      <c r="AE829" s="56" t="s">
        <v>2122</v>
      </c>
      <c r="AF829" t="s">
        <v>1905</v>
      </c>
      <c r="AG829" t="s">
        <v>851</v>
      </c>
    </row>
    <row r="830" spans="1:33" ht="14.25" customHeight="1" x14ac:dyDescent="0.15">
      <c r="A830" s="30">
        <v>76</v>
      </c>
      <c r="B830" s="30">
        <v>4</v>
      </c>
      <c r="C830" s="32">
        <v>0.7592592592592593</v>
      </c>
      <c r="D830" s="30">
        <v>3</v>
      </c>
      <c r="E830" s="34">
        <v>0.91085271317829453</v>
      </c>
      <c r="F830" s="41">
        <f>VLOOKUP(G830,'Species Data'!A$2:E$152,2,FALSE)</f>
        <v>16</v>
      </c>
      <c r="G830" s="41" t="s">
        <v>53</v>
      </c>
      <c r="H830" s="170" t="s">
        <v>257</v>
      </c>
      <c r="I830" s="104" t="s">
        <v>227</v>
      </c>
      <c r="J830" s="41">
        <f>VLOOKUP(G830,'Species Data'!A$2:E$152,3,FALSE)</f>
        <v>80</v>
      </c>
      <c r="K830" s="46">
        <f>VLOOKUP(G830,'Species Data'!A$2:E$152,4,FALSE)</f>
        <v>94</v>
      </c>
      <c r="L830" s="46">
        <f>VLOOKUP(G830,'Species Data'!A$2:E$152,5,FALSE)</f>
        <v>90</v>
      </c>
      <c r="M830" s="49">
        <f t="shared" si="0"/>
        <v>7200</v>
      </c>
      <c r="N830" s="51">
        <f t="shared" si="1"/>
        <v>0</v>
      </c>
      <c r="O830" s="51">
        <f t="shared" si="2"/>
        <v>0</v>
      </c>
      <c r="P830" s="40">
        <f t="shared" si="3"/>
        <v>397620000</v>
      </c>
      <c r="Q830" s="40" t="s">
        <v>256</v>
      </c>
      <c r="R830" s="56">
        <f>VLOOKUP(Q830,'Basic Moves'!B$2:H$43,3,FALSE)</f>
        <v>10</v>
      </c>
      <c r="S830" s="56">
        <f>IF(OR(VLOOKUP(Q830,'Basic Moves'!B$2:C$43,2,FALSE)=H830,VLOOKUP(Q830,'Basic Moves'!B$2:C$43,2,FALSE)=I830),1,0)</f>
        <v>1</v>
      </c>
      <c r="T830" s="56">
        <f>VLOOKUP(Q830,'Basic Moves'!B$2:H$43,5,FALSE)</f>
        <v>1330</v>
      </c>
      <c r="U830" s="56">
        <f>VLOOKUP(Q830,'Basic Moves'!B$2:H$43,7,FALSE)</f>
        <v>12</v>
      </c>
      <c r="V830" s="53" t="s">
        <v>843</v>
      </c>
      <c r="W830" s="40" t="s">
        <v>295</v>
      </c>
      <c r="X830" s="56">
        <f>VLOOKUP(W830,'Charged Moves'!B$2:I$96,3,FALSE)</f>
        <v>30</v>
      </c>
      <c r="Y830" s="56">
        <f>IF(OR(VLOOKUP(W830,'Charged Moves'!B$2:C$96,2,FALSE)=H830,VLOOKUP(W830,'Charged Moves'!B$2:C$96,2,FALSE)=I830),1,0)</f>
        <v>1</v>
      </c>
      <c r="Z830" s="56">
        <f>VLOOKUP(W830,'Charged Moves'!B$2:I$96,8,FALSE)*100</f>
        <v>5</v>
      </c>
      <c r="AA830" s="56">
        <f>VLOOKUP(W830,'Charged Moves'!B$2:I$96,6,FALSE)</f>
        <v>2900</v>
      </c>
      <c r="AB830" s="56">
        <f>VLOOKUP(W830,'Charged Moves'!B$2:J$96,9,FALSE)</f>
        <v>25</v>
      </c>
      <c r="AC830" s="56" t="s">
        <v>1842</v>
      </c>
      <c r="AD830" s="56" t="s">
        <v>919</v>
      </c>
      <c r="AE830" s="56" t="s">
        <v>1151</v>
      </c>
      <c r="AF830" t="s">
        <v>920</v>
      </c>
      <c r="AG830" t="s">
        <v>874</v>
      </c>
    </row>
    <row r="831" spans="1:33" ht="14.25" customHeight="1" x14ac:dyDescent="0.15">
      <c r="A831" s="30">
        <v>541</v>
      </c>
      <c r="B831" s="30">
        <v>6</v>
      </c>
      <c r="C831" s="32">
        <v>0.94729819879919952</v>
      </c>
      <c r="D831" s="30">
        <v>5</v>
      </c>
      <c r="E831" s="34">
        <v>0.7219152854511971</v>
      </c>
      <c r="F831" s="41">
        <f>VLOOKUP(G831,'Species Data'!A$2:E$152,2,FALSE)</f>
        <v>90</v>
      </c>
      <c r="G831" s="41" t="s">
        <v>157</v>
      </c>
      <c r="H831" s="91" t="s">
        <v>210</v>
      </c>
      <c r="I831" s="657"/>
      <c r="J831" s="41">
        <f>VLOOKUP(G831,'Species Data'!A$2:E$152,3,FALSE)</f>
        <v>60</v>
      </c>
      <c r="K831" s="46">
        <f>VLOOKUP(G831,'Species Data'!A$2:E$152,4,FALSE)</f>
        <v>120</v>
      </c>
      <c r="L831" s="46">
        <f>VLOOKUP(G831,'Species Data'!A$2:E$152,5,FALSE)</f>
        <v>112</v>
      </c>
      <c r="M831" s="49">
        <f t="shared" si="0"/>
        <v>6720</v>
      </c>
      <c r="N831" s="51">
        <f t="shared" si="1"/>
        <v>0</v>
      </c>
      <c r="O831" s="51">
        <f t="shared" si="2"/>
        <v>0</v>
      </c>
      <c r="P831" s="40">
        <f t="shared" si="3"/>
        <v>395136000</v>
      </c>
      <c r="Q831" s="40" t="s">
        <v>222</v>
      </c>
      <c r="R831" s="56">
        <f>VLOOKUP(Q831,'Basic Moves'!B$2:H$43,3,FALSE)</f>
        <v>15</v>
      </c>
      <c r="S831" s="56">
        <f>IF(OR(VLOOKUP(Q831,'Basic Moves'!B$2:C$43,2,FALSE)=H831,VLOOKUP(Q831,'Basic Moves'!B$2:C$43,2,FALSE)=I831),1,0)</f>
        <v>0</v>
      </c>
      <c r="T831" s="56">
        <f>VLOOKUP(Q831,'Basic Moves'!B$2:H$43,5,FALSE)</f>
        <v>1400</v>
      </c>
      <c r="U831" s="56">
        <f>VLOOKUP(Q831,'Basic Moves'!B$2:H$43,7,FALSE)</f>
        <v>12</v>
      </c>
      <c r="V831" s="53" t="s">
        <v>1750</v>
      </c>
      <c r="W831" s="40" t="s">
        <v>337</v>
      </c>
      <c r="X831" s="56">
        <f>VLOOKUP(W831,'Charged Moves'!B$2:I$96,3,FALSE)</f>
        <v>25</v>
      </c>
      <c r="Y831" s="56">
        <f>IF(OR(VLOOKUP(W831,'Charged Moves'!B$2:C$96,2,FALSE)=H831,VLOOKUP(W831,'Charged Moves'!B$2:C$96,2,FALSE)=I831),1,0)</f>
        <v>0</v>
      </c>
      <c r="Z831" s="56">
        <f>VLOOKUP(W831,'Charged Moves'!B$2:I$96,8,FALSE)*100</f>
        <v>5</v>
      </c>
      <c r="AA831" s="56">
        <f>VLOOKUP(W831,'Charged Moves'!B$2:I$96,6,FALSE)</f>
        <v>3800</v>
      </c>
      <c r="AB831" s="56">
        <f>VLOOKUP(W831,'Charged Moves'!B$2:J$96,9,FALSE)</f>
        <v>20</v>
      </c>
      <c r="AC831" s="56" t="s">
        <v>1032</v>
      </c>
      <c r="AD831" s="56" t="s">
        <v>842</v>
      </c>
      <c r="AE831" s="56" t="s">
        <v>641</v>
      </c>
      <c r="AF831" t="s">
        <v>844</v>
      </c>
      <c r="AG831" t="s">
        <v>1856</v>
      </c>
    </row>
    <row r="832" spans="1:33" ht="14.25" customHeight="1" x14ac:dyDescent="0.15">
      <c r="A832" s="30">
        <v>143</v>
      </c>
      <c r="B832" s="30">
        <v>6</v>
      </c>
      <c r="C832" s="32">
        <v>0.87272727272727268</v>
      </c>
      <c r="D832" s="30">
        <v>6</v>
      </c>
      <c r="E832" s="34">
        <v>0.6071146245059289</v>
      </c>
      <c r="F832" s="41">
        <f>VLOOKUP(G832,'Species Data'!A$2:E$152,2,FALSE)</f>
        <v>27</v>
      </c>
      <c r="G832" s="41" t="s">
        <v>72</v>
      </c>
      <c r="H832" s="610" t="s">
        <v>255</v>
      </c>
      <c r="I832" s="791"/>
      <c r="J832" s="41">
        <f>VLOOKUP(G832,'Species Data'!A$2:E$152,3,FALSE)</f>
        <v>100</v>
      </c>
      <c r="K832" s="46">
        <f>VLOOKUP(G832,'Species Data'!A$2:E$152,4,FALSE)</f>
        <v>90</v>
      </c>
      <c r="L832" s="46">
        <f>VLOOKUP(G832,'Species Data'!A$2:E$152,5,FALSE)</f>
        <v>114</v>
      </c>
      <c r="M832" s="49">
        <f t="shared" si="0"/>
        <v>11400</v>
      </c>
      <c r="N832" s="51">
        <f t="shared" si="1"/>
        <v>0</v>
      </c>
      <c r="O832" s="51">
        <f t="shared" si="2"/>
        <v>0</v>
      </c>
      <c r="P832" s="40">
        <f t="shared" si="3"/>
        <v>393984000</v>
      </c>
      <c r="Q832" s="40" t="s">
        <v>258</v>
      </c>
      <c r="R832" s="56">
        <f>VLOOKUP(Q832,'Basic Moves'!B$2:H$43,3,FALSE)</f>
        <v>6</v>
      </c>
      <c r="S832" s="56">
        <f>IF(OR(VLOOKUP(Q832,'Basic Moves'!B$2:C$43,2,FALSE)=H832,VLOOKUP(Q832,'Basic Moves'!B$2:C$43,2,FALSE)=I832),1,0)</f>
        <v>0</v>
      </c>
      <c r="T832" s="56">
        <f>VLOOKUP(Q832,'Basic Moves'!B$2:H$43,5,FALSE)</f>
        <v>500</v>
      </c>
      <c r="U832" s="56">
        <f>VLOOKUP(Q832,'Basic Moves'!B$2:H$43,7,FALSE)</f>
        <v>7</v>
      </c>
      <c r="V832" s="53" t="s">
        <v>784</v>
      </c>
      <c r="W832" s="40" t="s">
        <v>308</v>
      </c>
      <c r="X832" s="56">
        <f>VLOOKUP(W832,'Charged Moves'!B$2:I$96,3,FALSE)</f>
        <v>30</v>
      </c>
      <c r="Y832" s="56">
        <f>IF(OR(VLOOKUP(W832,'Charged Moves'!B$2:C$96,2,FALSE)=H832,VLOOKUP(W832,'Charged Moves'!B$2:C$96,2,FALSE)=I832),1,0)</f>
        <v>0</v>
      </c>
      <c r="Z832" s="56">
        <f>VLOOKUP(W832,'Charged Moves'!B$2:I$96,8,FALSE)*100</f>
        <v>25</v>
      </c>
      <c r="AA832" s="56">
        <f>VLOOKUP(W832,'Charged Moves'!B$2:I$96,6,FALSE)</f>
        <v>3400</v>
      </c>
      <c r="AB832" s="56">
        <f>VLOOKUP(W832,'Charged Moves'!B$2:J$96,9,FALSE)</f>
        <v>25</v>
      </c>
      <c r="AC832" s="56" t="s">
        <v>1569</v>
      </c>
      <c r="AD832" s="56" t="s">
        <v>881</v>
      </c>
      <c r="AE832" s="56" t="s">
        <v>1972</v>
      </c>
      <c r="AF832" t="s">
        <v>883</v>
      </c>
      <c r="AG832" t="s">
        <v>1573</v>
      </c>
    </row>
    <row r="833" spans="1:33" ht="14.25" customHeight="1" x14ac:dyDescent="0.15">
      <c r="A833" s="30">
        <v>77</v>
      </c>
      <c r="B833" s="30">
        <v>5</v>
      </c>
      <c r="C833" s="32">
        <v>0.71296296296296291</v>
      </c>
      <c r="D833" s="30">
        <v>4</v>
      </c>
      <c r="E833" s="34">
        <v>0.89147286821705429</v>
      </c>
      <c r="F833" s="41">
        <f>VLOOKUP(G833,'Species Data'!A$2:E$152,2,FALSE)</f>
        <v>16</v>
      </c>
      <c r="G833" s="41" t="s">
        <v>53</v>
      </c>
      <c r="H833" s="170" t="s">
        <v>257</v>
      </c>
      <c r="I833" s="104" t="s">
        <v>227</v>
      </c>
      <c r="J833" s="41">
        <f>VLOOKUP(G833,'Species Data'!A$2:E$152,3,FALSE)</f>
        <v>80</v>
      </c>
      <c r="K833" s="46">
        <f>VLOOKUP(G833,'Species Data'!A$2:E$152,4,FALSE)</f>
        <v>94</v>
      </c>
      <c r="L833" s="46">
        <f>VLOOKUP(G833,'Species Data'!A$2:E$152,5,FALSE)</f>
        <v>90</v>
      </c>
      <c r="M833" s="49">
        <f t="shared" si="0"/>
        <v>7200</v>
      </c>
      <c r="N833" s="51">
        <f t="shared" si="1"/>
        <v>0</v>
      </c>
      <c r="O833" s="51">
        <f t="shared" si="2"/>
        <v>0</v>
      </c>
      <c r="P833" s="40">
        <f t="shared" si="3"/>
        <v>389160000</v>
      </c>
      <c r="Q833" s="40" t="s">
        <v>256</v>
      </c>
      <c r="R833" s="56">
        <f>VLOOKUP(Q833,'Basic Moves'!B$2:H$43,3,FALSE)</f>
        <v>10</v>
      </c>
      <c r="S833" s="56">
        <f>IF(OR(VLOOKUP(Q833,'Basic Moves'!B$2:C$43,2,FALSE)=H833,VLOOKUP(Q833,'Basic Moves'!B$2:C$43,2,FALSE)=I833),1,0)</f>
        <v>1</v>
      </c>
      <c r="T833" s="56">
        <f>VLOOKUP(Q833,'Basic Moves'!B$2:H$43,5,FALSE)</f>
        <v>1330</v>
      </c>
      <c r="U833" s="56">
        <f>VLOOKUP(Q833,'Basic Moves'!B$2:H$43,7,FALSE)</f>
        <v>12</v>
      </c>
      <c r="V833" s="53" t="s">
        <v>843</v>
      </c>
      <c r="W833" s="40" t="s">
        <v>341</v>
      </c>
      <c r="X833" s="56">
        <f>VLOOKUP(W833,'Charged Moves'!B$2:I$96,3,FALSE)</f>
        <v>30</v>
      </c>
      <c r="Y833" s="56">
        <f>IF(OR(VLOOKUP(W833,'Charged Moves'!B$2:C$96,2,FALSE)=H833,VLOOKUP(W833,'Charged Moves'!B$2:C$96,2,FALSE)=I833),1,0)</f>
        <v>1</v>
      </c>
      <c r="Z833" s="56">
        <f>VLOOKUP(W833,'Charged Moves'!B$2:I$96,8,FALSE)*100</f>
        <v>25</v>
      </c>
      <c r="AA833" s="56">
        <f>VLOOKUP(W833,'Charged Moves'!B$2:I$96,6,FALSE)</f>
        <v>3300</v>
      </c>
      <c r="AB833" s="56">
        <f>VLOOKUP(W833,'Charged Moves'!B$2:J$96,9,FALSE)</f>
        <v>25</v>
      </c>
      <c r="AC833" s="56" t="s">
        <v>1842</v>
      </c>
      <c r="AD833" s="56" t="s">
        <v>939</v>
      </c>
      <c r="AE833" s="56" t="s">
        <v>2123</v>
      </c>
      <c r="AF833" t="s">
        <v>941</v>
      </c>
      <c r="AG833" t="s">
        <v>2090</v>
      </c>
    </row>
    <row r="834" spans="1:33" ht="14.25" customHeight="1" x14ac:dyDescent="0.15">
      <c r="A834" s="30">
        <v>300</v>
      </c>
      <c r="B834" s="30">
        <v>3</v>
      </c>
      <c r="C834" s="32">
        <v>0.82530949105914719</v>
      </c>
      <c r="D834" s="30">
        <v>2</v>
      </c>
      <c r="E834" s="34">
        <v>0.96585365853658534</v>
      </c>
      <c r="F834" s="41">
        <f>VLOOKUP(G834,'Species Data'!A$2:E$152,2,FALSE)</f>
        <v>52</v>
      </c>
      <c r="G834" s="41" t="s">
        <v>104</v>
      </c>
      <c r="H834" s="170" t="s">
        <v>257</v>
      </c>
      <c r="I834" s="172"/>
      <c r="J834" s="41">
        <f>VLOOKUP(G834,'Species Data'!A$2:E$152,3,FALSE)</f>
        <v>80</v>
      </c>
      <c r="K834" s="46">
        <f>VLOOKUP(G834,'Species Data'!A$2:E$152,4,FALSE)</f>
        <v>104</v>
      </c>
      <c r="L834" s="46">
        <f>VLOOKUP(G834,'Species Data'!A$2:E$152,5,FALSE)</f>
        <v>94</v>
      </c>
      <c r="M834" s="49">
        <f t="shared" si="0"/>
        <v>7520</v>
      </c>
      <c r="N834" s="51">
        <f t="shared" si="1"/>
        <v>0</v>
      </c>
      <c r="O834" s="51">
        <f t="shared" si="2"/>
        <v>0</v>
      </c>
      <c r="P834" s="40">
        <f t="shared" si="3"/>
        <v>387129600</v>
      </c>
      <c r="Q834" s="40" t="s">
        <v>258</v>
      </c>
      <c r="R834" s="56">
        <f>VLOOKUP(Q834,'Basic Moves'!B$2:H$43,3,FALSE)</f>
        <v>6</v>
      </c>
      <c r="S834" s="56">
        <f>IF(OR(VLOOKUP(Q834,'Basic Moves'!B$2:C$43,2,FALSE)=H834,VLOOKUP(Q834,'Basic Moves'!B$2:C$43,2,FALSE)=I834),1,0)</f>
        <v>1</v>
      </c>
      <c r="T834" s="56">
        <f>VLOOKUP(Q834,'Basic Moves'!B$2:H$43,5,FALSE)</f>
        <v>500</v>
      </c>
      <c r="U834" s="56">
        <f>VLOOKUP(Q834,'Basic Moves'!B$2:H$43,7,FALSE)</f>
        <v>7</v>
      </c>
      <c r="V834" s="53" t="s">
        <v>367</v>
      </c>
      <c r="W834" s="40" t="s">
        <v>281</v>
      </c>
      <c r="X834" s="56">
        <f>VLOOKUP(W834,'Charged Moves'!B$2:I$96,3,FALSE)</f>
        <v>45</v>
      </c>
      <c r="Y834" s="56">
        <f>IF(OR(VLOOKUP(W834,'Charged Moves'!B$2:C$96,2,FALSE)=H834,VLOOKUP(W834,'Charged Moves'!B$2:C$96,2,FALSE)=I834),1,0)</f>
        <v>0</v>
      </c>
      <c r="Z834" s="56">
        <f>VLOOKUP(W834,'Charged Moves'!B$2:I$96,8,FALSE)*100</f>
        <v>5</v>
      </c>
      <c r="AA834" s="56">
        <f>VLOOKUP(W834,'Charged Moves'!B$2:I$96,6,FALSE)</f>
        <v>3500</v>
      </c>
      <c r="AB834" s="56">
        <f>VLOOKUP(W834,'Charged Moves'!B$2:J$96,9,FALSE)</f>
        <v>33</v>
      </c>
      <c r="AC834" s="56" t="s">
        <v>2124</v>
      </c>
      <c r="AD834" s="56" t="s">
        <v>1622</v>
      </c>
      <c r="AE834" s="56" t="s">
        <v>493</v>
      </c>
      <c r="AF834" t="s">
        <v>1623</v>
      </c>
      <c r="AG834" t="s">
        <v>659</v>
      </c>
    </row>
    <row r="835" spans="1:33" ht="14.25" customHeight="1" x14ac:dyDescent="0.15">
      <c r="A835" s="30">
        <v>78</v>
      </c>
      <c r="B835" s="30">
        <v>1</v>
      </c>
      <c r="C835" s="32">
        <v>1</v>
      </c>
      <c r="D835" s="30">
        <v>5</v>
      </c>
      <c r="E835" s="34">
        <v>0.87596899224806202</v>
      </c>
      <c r="F835" s="41">
        <f>VLOOKUP(G835,'Species Data'!A$2:E$152,2,FALSE)</f>
        <v>16</v>
      </c>
      <c r="G835" s="41" t="s">
        <v>53</v>
      </c>
      <c r="H835" s="170" t="s">
        <v>257</v>
      </c>
      <c r="I835" s="104" t="s">
        <v>227</v>
      </c>
      <c r="J835" s="41">
        <f>VLOOKUP(G835,'Species Data'!A$2:E$152,3,FALSE)</f>
        <v>80</v>
      </c>
      <c r="K835" s="46">
        <f>VLOOKUP(G835,'Species Data'!A$2:E$152,4,FALSE)</f>
        <v>94</v>
      </c>
      <c r="L835" s="46">
        <f>VLOOKUP(G835,'Species Data'!A$2:E$152,5,FALSE)</f>
        <v>90</v>
      </c>
      <c r="M835" s="49">
        <f t="shared" si="0"/>
        <v>7200</v>
      </c>
      <c r="N835" s="51">
        <f t="shared" si="1"/>
        <v>0</v>
      </c>
      <c r="O835" s="51">
        <f t="shared" si="2"/>
        <v>0</v>
      </c>
      <c r="P835" s="40">
        <f t="shared" si="3"/>
        <v>382392000</v>
      </c>
      <c r="Q835" s="40" t="s">
        <v>259</v>
      </c>
      <c r="R835" s="56">
        <f>VLOOKUP(Q835,'Basic Moves'!B$2:H$43,3,FALSE)</f>
        <v>12</v>
      </c>
      <c r="S835" s="56">
        <f>IF(OR(VLOOKUP(Q835,'Basic Moves'!B$2:C$43,2,FALSE)=H835,VLOOKUP(Q835,'Basic Moves'!B$2:C$43,2,FALSE)=I835),1,0)</f>
        <v>1</v>
      </c>
      <c r="T835" s="56">
        <f>VLOOKUP(Q835,'Basic Moves'!B$2:H$43,5,FALSE)</f>
        <v>1100</v>
      </c>
      <c r="U835" s="56">
        <f>VLOOKUP(Q835,'Basic Moves'!B$2:H$43,7,FALSE)</f>
        <v>10</v>
      </c>
      <c r="V835" s="53" t="s">
        <v>1056</v>
      </c>
      <c r="W835" s="40" t="s">
        <v>318</v>
      </c>
      <c r="X835" s="56">
        <f>VLOOKUP(W835,'Charged Moves'!B$2:I$96,3,FALSE)</f>
        <v>25</v>
      </c>
      <c r="Y835" s="56">
        <f>IF(OR(VLOOKUP(W835,'Charged Moves'!B$2:C$96,2,FALSE)=H835,VLOOKUP(W835,'Charged Moves'!B$2:C$96,2,FALSE)=I835),1,0)</f>
        <v>0</v>
      </c>
      <c r="Z835" s="56">
        <f>VLOOKUP(W835,'Charged Moves'!B$2:I$96,8,FALSE)*100</f>
        <v>5</v>
      </c>
      <c r="AA835" s="56">
        <f>VLOOKUP(W835,'Charged Moves'!B$2:I$96,6,FALSE)</f>
        <v>2700</v>
      </c>
      <c r="AB835" s="56">
        <f>VLOOKUP(W835,'Charged Moves'!B$2:J$96,9,FALSE)</f>
        <v>20</v>
      </c>
      <c r="AC835" s="56" t="s">
        <v>2125</v>
      </c>
      <c r="AD835" s="56" t="s">
        <v>1413</v>
      </c>
      <c r="AE835" s="56" t="s">
        <v>1072</v>
      </c>
      <c r="AF835" t="s">
        <v>2126</v>
      </c>
      <c r="AG835" t="s">
        <v>873</v>
      </c>
    </row>
    <row r="836" spans="1:33" ht="14.25" customHeight="1" x14ac:dyDescent="0.15">
      <c r="A836" s="30">
        <v>119</v>
      </c>
      <c r="B836" s="30">
        <v>2</v>
      </c>
      <c r="C836" s="32">
        <v>0.95655375552282773</v>
      </c>
      <c r="D836" s="30">
        <v>5</v>
      </c>
      <c r="E836" s="34">
        <v>0.63486238532110095</v>
      </c>
      <c r="F836" s="41">
        <f>VLOOKUP(G836,'Species Data'!A$2:E$152,2,FALSE)</f>
        <v>23</v>
      </c>
      <c r="G836" s="41" t="s">
        <v>68</v>
      </c>
      <c r="H836" s="362" t="s">
        <v>262</v>
      </c>
      <c r="I836" s="511"/>
      <c r="J836" s="41">
        <f>VLOOKUP(G836,'Species Data'!A$2:E$152,3,FALSE)</f>
        <v>70</v>
      </c>
      <c r="K836" s="46">
        <f>VLOOKUP(G836,'Species Data'!A$2:E$152,4,FALSE)</f>
        <v>112</v>
      </c>
      <c r="L836" s="46">
        <f>VLOOKUP(G836,'Species Data'!A$2:E$152,5,FALSE)</f>
        <v>112</v>
      </c>
      <c r="M836" s="49">
        <f t="shared" si="0"/>
        <v>7840</v>
      </c>
      <c r="N836" s="51">
        <f t="shared" si="1"/>
        <v>0</v>
      </c>
      <c r="O836" s="51">
        <f t="shared" si="2"/>
        <v>0</v>
      </c>
      <c r="P836" s="40">
        <f t="shared" si="3"/>
        <v>379769600</v>
      </c>
      <c r="Q836" s="40" t="s">
        <v>271</v>
      </c>
      <c r="R836" s="56">
        <f>VLOOKUP(Q836,'Basic Moves'!B$2:H$43,3,FALSE)</f>
        <v>6</v>
      </c>
      <c r="S836" s="56">
        <f>IF(OR(VLOOKUP(Q836,'Basic Moves'!B$2:C$43,2,FALSE)=H836,VLOOKUP(Q836,'Basic Moves'!B$2:C$43,2,FALSE)=I836),1,0)</f>
        <v>1</v>
      </c>
      <c r="T836" s="56">
        <f>VLOOKUP(Q836,'Basic Moves'!B$2:H$43,5,FALSE)</f>
        <v>575</v>
      </c>
      <c r="U836" s="56">
        <f>VLOOKUP(Q836,'Basic Moves'!B$2:H$43,7,FALSE)</f>
        <v>8</v>
      </c>
      <c r="V836" s="53" t="s">
        <v>1090</v>
      </c>
      <c r="W836" s="40" t="s">
        <v>326</v>
      </c>
      <c r="X836" s="56">
        <f>VLOOKUP(W836,'Charged Moves'!B$2:I$96,3,FALSE)</f>
        <v>65</v>
      </c>
      <c r="Y836" s="56">
        <f>IF(OR(VLOOKUP(W836,'Charged Moves'!B$2:C$96,2,FALSE)=H836,VLOOKUP(W836,'Charged Moves'!B$2:C$96,2,FALSE)=I836),1,0)</f>
        <v>1</v>
      </c>
      <c r="Z836" s="56">
        <f>VLOOKUP(W836,'Charged Moves'!B$2:I$96,8,FALSE)*100</f>
        <v>5</v>
      </c>
      <c r="AA836" s="56">
        <f>VLOOKUP(W836,'Charged Moves'!B$2:I$96,6,FALSE)</f>
        <v>3000</v>
      </c>
      <c r="AB836" s="56">
        <f>VLOOKUP(W836,'Charged Moves'!B$2:J$96,9,FALSE)</f>
        <v>100</v>
      </c>
      <c r="AC836" s="56" t="s">
        <v>2127</v>
      </c>
      <c r="AD836" s="56" t="s">
        <v>2128</v>
      </c>
      <c r="AE836" s="56" t="s">
        <v>2129</v>
      </c>
      <c r="AF836" t="s">
        <v>2130</v>
      </c>
      <c r="AG836" t="s">
        <v>2131</v>
      </c>
    </row>
    <row r="837" spans="1:33" ht="14.25" customHeight="1" x14ac:dyDescent="0.15">
      <c r="A837" s="30">
        <v>697</v>
      </c>
      <c r="B837" s="30">
        <v>2</v>
      </c>
      <c r="C837" s="32">
        <v>0.97244732576985415</v>
      </c>
      <c r="D837" s="30">
        <v>5</v>
      </c>
      <c r="E837" s="34">
        <v>0.52941176470588236</v>
      </c>
      <c r="F837" s="41">
        <f>VLOOKUP(G837,'Species Data'!A$2:E$152,2,FALSE)</f>
        <v>116</v>
      </c>
      <c r="G837" s="41" t="s">
        <v>189</v>
      </c>
      <c r="H837" s="91" t="s">
        <v>210</v>
      </c>
      <c r="I837" s="657"/>
      <c r="J837" s="41">
        <f>VLOOKUP(G837,'Species Data'!A$2:E$152,3,FALSE)</f>
        <v>60</v>
      </c>
      <c r="K837" s="46">
        <f>VLOOKUP(G837,'Species Data'!A$2:E$152,4,FALSE)</f>
        <v>122</v>
      </c>
      <c r="L837" s="46">
        <f>VLOOKUP(G837,'Species Data'!A$2:E$152,5,FALSE)</f>
        <v>100</v>
      </c>
      <c r="M837" s="49">
        <f t="shared" si="0"/>
        <v>6000</v>
      </c>
      <c r="N837" s="51">
        <f t="shared" si="1"/>
        <v>0</v>
      </c>
      <c r="O837" s="51">
        <f t="shared" si="2"/>
        <v>0</v>
      </c>
      <c r="P837" s="40">
        <f t="shared" si="3"/>
        <v>378810000</v>
      </c>
      <c r="Q837" s="40" t="s">
        <v>142</v>
      </c>
      <c r="R837" s="56">
        <f>VLOOKUP(Q837,'Basic Moves'!B$2:H$43,3,FALSE)</f>
        <v>6</v>
      </c>
      <c r="S837" s="56">
        <f>IF(OR(VLOOKUP(Q837,'Basic Moves'!B$2:C$43,2,FALSE)=H837,VLOOKUP(Q837,'Basic Moves'!B$2:C$43,2,FALSE)=I837),1,0)</f>
        <v>1</v>
      </c>
      <c r="T837" s="56">
        <f>VLOOKUP(Q837,'Basic Moves'!B$2:H$43,5,FALSE)</f>
        <v>500</v>
      </c>
      <c r="U837" s="56">
        <f>VLOOKUP(Q837,'Basic Moves'!B$2:H$43,7,FALSE)</f>
        <v>7</v>
      </c>
      <c r="V837" s="53" t="s">
        <v>367</v>
      </c>
      <c r="W837" s="40" t="s">
        <v>301</v>
      </c>
      <c r="X837" s="56">
        <f>VLOOKUP(W837,'Charged Moves'!B$2:I$96,3,FALSE)</f>
        <v>30</v>
      </c>
      <c r="Y837" s="56">
        <f>IF(OR(VLOOKUP(W837,'Charged Moves'!B$2:C$96,2,FALSE)=H837,VLOOKUP(W837,'Charged Moves'!B$2:C$96,2,FALSE)=I837),1,0)</f>
        <v>1</v>
      </c>
      <c r="Z837" s="56">
        <f>VLOOKUP(W837,'Charged Moves'!B$2:I$96,8,FALSE)*100</f>
        <v>5</v>
      </c>
      <c r="AA837" s="56">
        <f>VLOOKUP(W837,'Charged Moves'!B$2:I$96,6,FALSE)</f>
        <v>2900</v>
      </c>
      <c r="AB837" s="56">
        <f>VLOOKUP(W837,'Charged Moves'!B$2:J$96,9,FALSE)</f>
        <v>25</v>
      </c>
      <c r="AC837" s="56" t="s">
        <v>1918</v>
      </c>
      <c r="AD837" s="56" t="s">
        <v>2076</v>
      </c>
      <c r="AE837" s="56" t="s">
        <v>354</v>
      </c>
      <c r="AF837" t="s">
        <v>588</v>
      </c>
      <c r="AG837" t="s">
        <v>1920</v>
      </c>
    </row>
    <row r="838" spans="1:33" ht="14.25" customHeight="1" x14ac:dyDescent="0.15">
      <c r="A838" s="30">
        <v>229</v>
      </c>
      <c r="B838" s="30">
        <v>2</v>
      </c>
      <c r="C838" s="32">
        <v>0.75967692776592499</v>
      </c>
      <c r="D838" s="30">
        <v>1</v>
      </c>
      <c r="E838" s="34">
        <v>1</v>
      </c>
      <c r="F838" s="41">
        <f>VLOOKUP(G838,'Species Data'!A$2:E$152,2,FALSE)</f>
        <v>41</v>
      </c>
      <c r="G838" s="41" t="s">
        <v>89</v>
      </c>
      <c r="H838" s="362" t="s">
        <v>262</v>
      </c>
      <c r="I838" s="104" t="s">
        <v>227</v>
      </c>
      <c r="J838" s="41">
        <f>VLOOKUP(G838,'Species Data'!A$2:E$152,3,FALSE)</f>
        <v>80</v>
      </c>
      <c r="K838" s="46">
        <f>VLOOKUP(G838,'Species Data'!A$2:E$152,4,FALSE)</f>
        <v>88</v>
      </c>
      <c r="L838" s="46">
        <f>VLOOKUP(G838,'Species Data'!A$2:E$152,5,FALSE)</f>
        <v>90</v>
      </c>
      <c r="M838" s="49">
        <f t="shared" si="0"/>
        <v>7200</v>
      </c>
      <c r="N838" s="51">
        <f t="shared" si="1"/>
        <v>0</v>
      </c>
      <c r="O838" s="51">
        <f t="shared" si="2"/>
        <v>0</v>
      </c>
      <c r="P838" s="40">
        <f t="shared" si="3"/>
        <v>376200000</v>
      </c>
      <c r="Q838" s="40" t="s">
        <v>256</v>
      </c>
      <c r="R838" s="56">
        <f>VLOOKUP(Q838,'Basic Moves'!B$2:H$43,3,FALSE)</f>
        <v>10</v>
      </c>
      <c r="S838" s="56">
        <f>IF(OR(VLOOKUP(Q838,'Basic Moves'!B$2:C$43,2,FALSE)=H838,VLOOKUP(Q838,'Basic Moves'!B$2:C$43,2,FALSE)=I838),1,0)</f>
        <v>0</v>
      </c>
      <c r="T838" s="56">
        <f>VLOOKUP(Q838,'Basic Moves'!B$2:H$43,5,FALSE)</f>
        <v>1330</v>
      </c>
      <c r="U838" s="56">
        <f>VLOOKUP(Q838,'Basic Moves'!B$2:H$43,7,FALSE)</f>
        <v>12</v>
      </c>
      <c r="V838" s="53" t="s">
        <v>641</v>
      </c>
      <c r="W838" s="40" t="s">
        <v>208</v>
      </c>
      <c r="X838" s="56">
        <f>VLOOKUP(W838,'Charged Moves'!B$2:I$96,3,FALSE)</f>
        <v>55</v>
      </c>
      <c r="Y838" s="56">
        <f>IF(OR(VLOOKUP(W838,'Charged Moves'!B$2:C$96,2,FALSE)=H838,VLOOKUP(W838,'Charged Moves'!B$2:C$96,2,FALSE)=I838),1,0)</f>
        <v>1</v>
      </c>
      <c r="Z838" s="56">
        <f>VLOOKUP(W838,'Charged Moves'!B$2:I$96,8,FALSE)*100</f>
        <v>5</v>
      </c>
      <c r="AA838" s="56">
        <f>VLOOKUP(W838,'Charged Moves'!B$2:I$96,6,FALSE)</f>
        <v>2600</v>
      </c>
      <c r="AB838" s="56">
        <f>VLOOKUP(W838,'Charged Moves'!B$2:J$96,9,FALSE)</f>
        <v>50</v>
      </c>
      <c r="AC838" s="56" t="s">
        <v>2039</v>
      </c>
      <c r="AD838" s="56" t="s">
        <v>2132</v>
      </c>
      <c r="AE838" s="56" t="s">
        <v>2133</v>
      </c>
      <c r="AF838" t="s">
        <v>2134</v>
      </c>
      <c r="AG838" t="s">
        <v>2043</v>
      </c>
    </row>
    <row r="839" spans="1:33" ht="14.25" customHeight="1" x14ac:dyDescent="0.15">
      <c r="A839" s="30">
        <v>556</v>
      </c>
      <c r="B839" s="30">
        <v>2</v>
      </c>
      <c r="C839" s="32">
        <v>0.92977099236641225</v>
      </c>
      <c r="D839" s="30">
        <v>1</v>
      </c>
      <c r="E839" s="34">
        <v>1</v>
      </c>
      <c r="F839" s="41">
        <f>VLOOKUP(G839,'Species Data'!A$2:E$152,2,FALSE)</f>
        <v>92</v>
      </c>
      <c r="G839" s="41" t="s">
        <v>159</v>
      </c>
      <c r="H839" s="793" t="s">
        <v>252</v>
      </c>
      <c r="I839" s="362" t="s">
        <v>262</v>
      </c>
      <c r="J839" s="41">
        <f>VLOOKUP(G839,'Species Data'!A$2:E$152,3,FALSE)</f>
        <v>60</v>
      </c>
      <c r="K839" s="46">
        <f>VLOOKUP(G839,'Species Data'!A$2:E$152,4,FALSE)</f>
        <v>136</v>
      </c>
      <c r="L839" s="46">
        <f>VLOOKUP(G839,'Species Data'!A$2:E$152,5,FALSE)</f>
        <v>82</v>
      </c>
      <c r="M839" s="49">
        <f t="shared" si="0"/>
        <v>4920</v>
      </c>
      <c r="N839" s="51">
        <f t="shared" si="1"/>
        <v>0</v>
      </c>
      <c r="O839" s="51">
        <f t="shared" si="2"/>
        <v>0</v>
      </c>
      <c r="P839" s="40">
        <f t="shared" si="3"/>
        <v>375209040</v>
      </c>
      <c r="Q839" s="40" t="s">
        <v>244</v>
      </c>
      <c r="R839" s="56">
        <f>VLOOKUP(Q839,'Basic Moves'!B$2:H$43,3,FALSE)</f>
        <v>7</v>
      </c>
      <c r="S839" s="56">
        <f>IF(OR(VLOOKUP(Q839,'Basic Moves'!B$2:C$43,2,FALSE)=H839,VLOOKUP(Q839,'Basic Moves'!B$2:C$43,2,FALSE)=I839),1,0)</f>
        <v>0</v>
      </c>
      <c r="T839" s="56">
        <f>VLOOKUP(Q839,'Basic Moves'!B$2:H$43,5,FALSE)</f>
        <v>700</v>
      </c>
      <c r="U839" s="56">
        <f>VLOOKUP(Q839,'Basic Moves'!B$2:H$43,7,FALSE)</f>
        <v>9</v>
      </c>
      <c r="V839" s="53" t="s">
        <v>1191</v>
      </c>
      <c r="W839" s="40" t="s">
        <v>208</v>
      </c>
      <c r="X839" s="56">
        <f>VLOOKUP(W839,'Charged Moves'!B$2:I$96,3,FALSE)</f>
        <v>55</v>
      </c>
      <c r="Y839" s="56">
        <f>IF(OR(VLOOKUP(W839,'Charged Moves'!B$2:C$96,2,FALSE)=H839,VLOOKUP(W839,'Charged Moves'!B$2:C$96,2,FALSE)=I839),1,0)</f>
        <v>1</v>
      </c>
      <c r="Z839" s="56">
        <f>VLOOKUP(W839,'Charged Moves'!B$2:I$96,8,FALSE)*100</f>
        <v>5</v>
      </c>
      <c r="AA839" s="56">
        <f>VLOOKUP(W839,'Charged Moves'!B$2:I$96,6,FALSE)</f>
        <v>2600</v>
      </c>
      <c r="AB839" s="56">
        <f>VLOOKUP(W839,'Charged Moves'!B$2:J$96,9,FALSE)</f>
        <v>50</v>
      </c>
      <c r="AC839" s="56" t="s">
        <v>1223</v>
      </c>
      <c r="AD839" s="56" t="s">
        <v>1224</v>
      </c>
      <c r="AE839" s="56" t="s">
        <v>1225</v>
      </c>
      <c r="AF839" t="s">
        <v>406</v>
      </c>
      <c r="AG839" t="s">
        <v>1226</v>
      </c>
    </row>
    <row r="840" spans="1:33" ht="14.25" customHeight="1" x14ac:dyDescent="0.15">
      <c r="A840" s="30">
        <v>105</v>
      </c>
      <c r="B840" s="30">
        <v>3</v>
      </c>
      <c r="C840" s="32">
        <v>0.83653846153846156</v>
      </c>
      <c r="D840" s="30">
        <v>3</v>
      </c>
      <c r="E840" s="34">
        <v>0.87037037037037035</v>
      </c>
      <c r="F840" s="41">
        <f>VLOOKUP(G840,'Species Data'!A$2:E$152,2,FALSE)</f>
        <v>21</v>
      </c>
      <c r="G840" s="41" t="s">
        <v>65</v>
      </c>
      <c r="H840" s="170" t="s">
        <v>257</v>
      </c>
      <c r="I840" s="104" t="s">
        <v>227</v>
      </c>
      <c r="J840" s="41">
        <f>VLOOKUP(G840,'Species Data'!A$2:E$152,3,FALSE)</f>
        <v>80</v>
      </c>
      <c r="K840" s="46">
        <f>VLOOKUP(G840,'Species Data'!A$2:E$152,4,FALSE)</f>
        <v>102</v>
      </c>
      <c r="L840" s="46">
        <f>VLOOKUP(G840,'Species Data'!A$2:E$152,5,FALSE)</f>
        <v>78</v>
      </c>
      <c r="M840" s="49">
        <f t="shared" si="0"/>
        <v>6240</v>
      </c>
      <c r="N840" s="51">
        <f t="shared" si="1"/>
        <v>0</v>
      </c>
      <c r="O840" s="51">
        <f t="shared" si="2"/>
        <v>0</v>
      </c>
      <c r="P840" s="40">
        <f t="shared" si="3"/>
        <v>373932000</v>
      </c>
      <c r="Q840" s="40" t="s">
        <v>250</v>
      </c>
      <c r="R840" s="56">
        <f>VLOOKUP(Q840,'Basic Moves'!B$2:H$43,3,FALSE)</f>
        <v>10</v>
      </c>
      <c r="S840" s="56">
        <f>IF(OR(VLOOKUP(Q840,'Basic Moves'!B$2:C$43,2,FALSE)=H840,VLOOKUP(Q840,'Basic Moves'!B$2:C$43,2,FALSE)=I840),1,0)</f>
        <v>1</v>
      </c>
      <c r="T840" s="56">
        <f>VLOOKUP(Q840,'Basic Moves'!B$2:H$43,5,FALSE)</f>
        <v>1150</v>
      </c>
      <c r="U840" s="56">
        <f>VLOOKUP(Q840,'Basic Moves'!B$2:H$43,7,FALSE)</f>
        <v>10</v>
      </c>
      <c r="V840" s="53" t="s">
        <v>1327</v>
      </c>
      <c r="W840" s="40" t="s">
        <v>295</v>
      </c>
      <c r="X840" s="56">
        <f>VLOOKUP(W840,'Charged Moves'!B$2:I$96,3,FALSE)</f>
        <v>30</v>
      </c>
      <c r="Y840" s="56">
        <f>IF(OR(VLOOKUP(W840,'Charged Moves'!B$2:C$96,2,FALSE)=H840,VLOOKUP(W840,'Charged Moves'!B$2:C$96,2,FALSE)=I840),1,0)</f>
        <v>1</v>
      </c>
      <c r="Z840" s="56">
        <f>VLOOKUP(W840,'Charged Moves'!B$2:I$96,8,FALSE)*100</f>
        <v>5</v>
      </c>
      <c r="AA840" s="56">
        <f>VLOOKUP(W840,'Charged Moves'!B$2:I$96,6,FALSE)</f>
        <v>2900</v>
      </c>
      <c r="AB840" s="56">
        <f>VLOOKUP(W840,'Charged Moves'!B$2:J$96,9,FALSE)</f>
        <v>25</v>
      </c>
      <c r="AC840" s="56" t="s">
        <v>692</v>
      </c>
      <c r="AD840" s="56" t="s">
        <v>1364</v>
      </c>
      <c r="AE840" s="56" t="s">
        <v>1365</v>
      </c>
      <c r="AF840" t="s">
        <v>1366</v>
      </c>
      <c r="AG840" t="s">
        <v>874</v>
      </c>
    </row>
    <row r="841" spans="1:33" ht="14.25" customHeight="1" x14ac:dyDescent="0.15">
      <c r="A841" s="30">
        <v>108</v>
      </c>
      <c r="B841" s="30">
        <v>5</v>
      </c>
      <c r="C841" s="32">
        <v>0.78846153846153844</v>
      </c>
      <c r="D841" s="30">
        <v>3</v>
      </c>
      <c r="E841" s="34">
        <v>0.87037037037037035</v>
      </c>
      <c r="F841" s="41">
        <f>VLOOKUP(G841,'Species Data'!A$2:E$152,2,FALSE)</f>
        <v>21</v>
      </c>
      <c r="G841" s="41" t="s">
        <v>65</v>
      </c>
      <c r="H841" s="170" t="s">
        <v>257</v>
      </c>
      <c r="I841" s="104" t="s">
        <v>227</v>
      </c>
      <c r="J841" s="41">
        <f>VLOOKUP(G841,'Species Data'!A$2:E$152,3,FALSE)</f>
        <v>80</v>
      </c>
      <c r="K841" s="46">
        <f>VLOOKUP(G841,'Species Data'!A$2:E$152,4,FALSE)</f>
        <v>102</v>
      </c>
      <c r="L841" s="46">
        <f>VLOOKUP(G841,'Species Data'!A$2:E$152,5,FALSE)</f>
        <v>78</v>
      </c>
      <c r="M841" s="49">
        <f t="shared" si="0"/>
        <v>6240</v>
      </c>
      <c r="N841" s="51">
        <f t="shared" si="1"/>
        <v>0</v>
      </c>
      <c r="O841" s="51">
        <f t="shared" si="2"/>
        <v>0</v>
      </c>
      <c r="P841" s="40">
        <f t="shared" si="3"/>
        <v>373932000</v>
      </c>
      <c r="Q841" s="40" t="s">
        <v>256</v>
      </c>
      <c r="R841" s="56">
        <f>VLOOKUP(Q841,'Basic Moves'!B$2:H$43,3,FALSE)</f>
        <v>10</v>
      </c>
      <c r="S841" s="56">
        <f>IF(OR(VLOOKUP(Q841,'Basic Moves'!B$2:C$43,2,FALSE)=H841,VLOOKUP(Q841,'Basic Moves'!B$2:C$43,2,FALSE)=I841),1,0)</f>
        <v>1</v>
      </c>
      <c r="T841" s="56">
        <f>VLOOKUP(Q841,'Basic Moves'!B$2:H$43,5,FALSE)</f>
        <v>1330</v>
      </c>
      <c r="U841" s="56">
        <f>VLOOKUP(Q841,'Basic Moves'!B$2:H$43,7,FALSE)</f>
        <v>12</v>
      </c>
      <c r="V841" s="53" t="s">
        <v>843</v>
      </c>
      <c r="W841" s="40" t="s">
        <v>295</v>
      </c>
      <c r="X841" s="56">
        <f>VLOOKUP(W841,'Charged Moves'!B$2:I$96,3,FALSE)</f>
        <v>30</v>
      </c>
      <c r="Y841" s="56">
        <f>IF(OR(VLOOKUP(W841,'Charged Moves'!B$2:C$96,2,FALSE)=H841,VLOOKUP(W841,'Charged Moves'!B$2:C$96,2,FALSE)=I841),1,0)</f>
        <v>1</v>
      </c>
      <c r="Z841" s="56">
        <f>VLOOKUP(W841,'Charged Moves'!B$2:I$96,8,FALSE)*100</f>
        <v>5</v>
      </c>
      <c r="AA841" s="56">
        <f>VLOOKUP(W841,'Charged Moves'!B$2:I$96,6,FALSE)</f>
        <v>2900</v>
      </c>
      <c r="AB841" s="56">
        <f>VLOOKUP(W841,'Charged Moves'!B$2:J$96,9,FALSE)</f>
        <v>25</v>
      </c>
      <c r="AC841" s="56" t="s">
        <v>1842</v>
      </c>
      <c r="AD841" s="56" t="s">
        <v>919</v>
      </c>
      <c r="AE841" s="56" t="s">
        <v>1151</v>
      </c>
      <c r="AF841" t="s">
        <v>920</v>
      </c>
      <c r="AG841" t="s">
        <v>874</v>
      </c>
    </row>
    <row r="842" spans="1:33" ht="14.25" customHeight="1" x14ac:dyDescent="0.15">
      <c r="A842" s="30">
        <v>323</v>
      </c>
      <c r="B842" s="30">
        <v>4</v>
      </c>
      <c r="C842" s="32">
        <v>0.78636363636363638</v>
      </c>
      <c r="D842" s="30">
        <v>5</v>
      </c>
      <c r="E842" s="34">
        <v>0.79104477611940294</v>
      </c>
      <c r="F842" s="41">
        <f>VLOOKUP(G842,'Species Data'!A$2:E$152,2,FALSE)</f>
        <v>56</v>
      </c>
      <c r="G842" s="41" t="s">
        <v>111</v>
      </c>
      <c r="H842" s="142" t="s">
        <v>247</v>
      </c>
      <c r="I842" s="788"/>
      <c r="J842" s="41">
        <f>VLOOKUP(G842,'Species Data'!A$2:E$152,3,FALSE)</f>
        <v>80</v>
      </c>
      <c r="K842" s="46">
        <f>VLOOKUP(G842,'Species Data'!A$2:E$152,4,FALSE)</f>
        <v>122</v>
      </c>
      <c r="L842" s="46">
        <f>VLOOKUP(G842,'Species Data'!A$2:E$152,5,FALSE)</f>
        <v>96</v>
      </c>
      <c r="M842" s="49">
        <f t="shared" si="0"/>
        <v>7680</v>
      </c>
      <c r="N842" s="51">
        <f t="shared" si="1"/>
        <v>0</v>
      </c>
      <c r="O842" s="51">
        <f t="shared" si="2"/>
        <v>0</v>
      </c>
      <c r="P842" s="40">
        <f t="shared" si="3"/>
        <v>372441600</v>
      </c>
      <c r="Q842" s="40" t="s">
        <v>248</v>
      </c>
      <c r="R842" s="56">
        <f>VLOOKUP(Q842,'Basic Moves'!B$2:H$43,3,FALSE)</f>
        <v>6</v>
      </c>
      <c r="S842" s="56">
        <f>IF(OR(VLOOKUP(Q842,'Basic Moves'!B$2:C$43,2,FALSE)=H842,VLOOKUP(Q842,'Basic Moves'!B$2:C$43,2,FALSE)=I842),1,0)</f>
        <v>1</v>
      </c>
      <c r="T842" s="56">
        <f>VLOOKUP(Q842,'Basic Moves'!B$2:H$43,5,FALSE)</f>
        <v>800</v>
      </c>
      <c r="U842" s="56">
        <f>VLOOKUP(Q842,'Basic Moves'!B$2:H$43,7,FALSE)</f>
        <v>8</v>
      </c>
      <c r="V842" s="53" t="s">
        <v>843</v>
      </c>
      <c r="W842" s="40" t="s">
        <v>287</v>
      </c>
      <c r="X842" s="56">
        <f>VLOOKUP(W842,'Charged Moves'!B$2:I$96,3,FALSE)</f>
        <v>60</v>
      </c>
      <c r="Y842" s="56">
        <f>IF(OR(VLOOKUP(W842,'Charged Moves'!B$2:C$96,2,FALSE)=H842,VLOOKUP(W842,'Charged Moves'!B$2:C$96,2,FALSE)=I842),1,0)</f>
        <v>1</v>
      </c>
      <c r="Z842" s="56">
        <f>VLOOKUP(W842,'Charged Moves'!B$2:I$96,8,FALSE)*100</f>
        <v>25</v>
      </c>
      <c r="AA842" s="56">
        <f>VLOOKUP(W842,'Charged Moves'!B$2:I$96,6,FALSE)</f>
        <v>2000</v>
      </c>
      <c r="AB842" s="56">
        <f>VLOOKUP(W842,'Charged Moves'!B$2:J$96,9,FALSE)</f>
        <v>100</v>
      </c>
      <c r="AC842" s="56" t="s">
        <v>1089</v>
      </c>
      <c r="AD842" s="56" t="s">
        <v>609</v>
      </c>
      <c r="AE842" s="56" t="s">
        <v>1090</v>
      </c>
      <c r="AF842" t="s">
        <v>1091</v>
      </c>
      <c r="AG842" t="s">
        <v>1092</v>
      </c>
    </row>
    <row r="843" spans="1:33" ht="14.25" customHeight="1" x14ac:dyDescent="0.15">
      <c r="A843" s="30">
        <v>698</v>
      </c>
      <c r="B843" s="30">
        <v>1</v>
      </c>
      <c r="C843" s="32">
        <v>1</v>
      </c>
      <c r="D843" s="30">
        <v>6</v>
      </c>
      <c r="E843" s="34">
        <v>0.51918158567774941</v>
      </c>
      <c r="F843" s="41">
        <f>VLOOKUP(G843,'Species Data'!A$2:E$152,2,FALSE)</f>
        <v>116</v>
      </c>
      <c r="G843" s="41" t="s">
        <v>189</v>
      </c>
      <c r="H843" s="91" t="s">
        <v>210</v>
      </c>
      <c r="I843" s="657"/>
      <c r="J843" s="41">
        <f>VLOOKUP(G843,'Species Data'!A$2:E$152,3,FALSE)</f>
        <v>60</v>
      </c>
      <c r="K843" s="46">
        <f>VLOOKUP(G843,'Species Data'!A$2:E$152,4,FALSE)</f>
        <v>122</v>
      </c>
      <c r="L843" s="46">
        <f>VLOOKUP(G843,'Species Data'!A$2:E$152,5,FALSE)</f>
        <v>100</v>
      </c>
      <c r="M843" s="49">
        <f t="shared" si="0"/>
        <v>6000</v>
      </c>
      <c r="N843" s="51">
        <f t="shared" si="1"/>
        <v>0</v>
      </c>
      <c r="O843" s="51">
        <f t="shared" si="2"/>
        <v>0</v>
      </c>
      <c r="P843" s="40">
        <f t="shared" si="3"/>
        <v>371490000</v>
      </c>
      <c r="Q843" s="40" t="s">
        <v>142</v>
      </c>
      <c r="R843" s="56">
        <f>VLOOKUP(Q843,'Basic Moves'!B$2:H$43,3,FALSE)</f>
        <v>6</v>
      </c>
      <c r="S843" s="56">
        <f>IF(OR(VLOOKUP(Q843,'Basic Moves'!B$2:C$43,2,FALSE)=H843,VLOOKUP(Q843,'Basic Moves'!B$2:C$43,2,FALSE)=I843),1,0)</f>
        <v>1</v>
      </c>
      <c r="T843" s="56">
        <f>VLOOKUP(Q843,'Basic Moves'!B$2:H$43,5,FALSE)</f>
        <v>500</v>
      </c>
      <c r="U843" s="56">
        <f>VLOOKUP(Q843,'Basic Moves'!B$2:H$43,7,FALSE)</f>
        <v>7</v>
      </c>
      <c r="V843" s="53" t="s">
        <v>367</v>
      </c>
      <c r="W843" s="40" t="s">
        <v>60</v>
      </c>
      <c r="X843" s="56">
        <f>VLOOKUP(W843,'Charged Moves'!B$2:I$96,3,FALSE)</f>
        <v>65</v>
      </c>
      <c r="Y843" s="56">
        <f>IF(OR(VLOOKUP(W843,'Charged Moves'!B$2:C$96,2,FALSE)=H843,VLOOKUP(W843,'Charged Moves'!B$2:C$96,2,FALSE)=I843),1,0)</f>
        <v>0</v>
      </c>
      <c r="Z843" s="56">
        <f>VLOOKUP(W843,'Charged Moves'!B$2:I$96,8,FALSE)*100</f>
        <v>5</v>
      </c>
      <c r="AA843" s="56">
        <f>VLOOKUP(W843,'Charged Moves'!B$2:I$96,6,FALSE)</f>
        <v>3600</v>
      </c>
      <c r="AB843" s="56">
        <f>VLOOKUP(W843,'Charged Moves'!B$2:J$96,9,FALSE)</f>
        <v>50</v>
      </c>
      <c r="AC843" s="56" t="s">
        <v>773</v>
      </c>
      <c r="AD843" s="56" t="s">
        <v>474</v>
      </c>
      <c r="AE843" s="56" t="s">
        <v>1629</v>
      </c>
      <c r="AF843" t="s">
        <v>476</v>
      </c>
      <c r="AG843" t="s">
        <v>799</v>
      </c>
    </row>
    <row r="844" spans="1:33" ht="14.25" customHeight="1" x14ac:dyDescent="0.15">
      <c r="A844" s="30">
        <v>350</v>
      </c>
      <c r="B844" s="30">
        <v>5</v>
      </c>
      <c r="C844" s="32">
        <v>0.71219512195121948</v>
      </c>
      <c r="D844" s="30">
        <v>4</v>
      </c>
      <c r="E844" s="34">
        <v>0.47317073170731705</v>
      </c>
      <c r="F844" s="41">
        <f>VLOOKUP(G844,'Species Data'!A$2:E$152,2,FALSE)</f>
        <v>60</v>
      </c>
      <c r="G844" s="41" t="s">
        <v>115</v>
      </c>
      <c r="H844" s="91" t="s">
        <v>210</v>
      </c>
      <c r="I844" s="657"/>
      <c r="J844" s="41">
        <f>VLOOKUP(G844,'Species Data'!A$2:E$152,3,FALSE)</f>
        <v>80</v>
      </c>
      <c r="K844" s="46">
        <f>VLOOKUP(G844,'Species Data'!A$2:E$152,4,FALSE)</f>
        <v>108</v>
      </c>
      <c r="L844" s="46">
        <f>VLOOKUP(G844,'Species Data'!A$2:E$152,5,FALSE)</f>
        <v>98</v>
      </c>
      <c r="M844" s="49">
        <f t="shared" si="0"/>
        <v>7840</v>
      </c>
      <c r="N844" s="51">
        <f t="shared" si="1"/>
        <v>0</v>
      </c>
      <c r="O844" s="51">
        <f t="shared" si="2"/>
        <v>0</v>
      </c>
      <c r="P844" s="40">
        <f t="shared" si="3"/>
        <v>369593280</v>
      </c>
      <c r="Q844" s="40" t="s">
        <v>254</v>
      </c>
      <c r="R844" s="56">
        <f>VLOOKUP(Q844,'Basic Moves'!B$2:H$43,3,FALSE)</f>
        <v>6</v>
      </c>
      <c r="S844" s="56">
        <f>IF(OR(VLOOKUP(Q844,'Basic Moves'!B$2:C$43,2,FALSE)=H844,VLOOKUP(Q844,'Basic Moves'!B$2:C$43,2,FALSE)=I844),1,0)</f>
        <v>0</v>
      </c>
      <c r="T844" s="56">
        <f>VLOOKUP(Q844,'Basic Moves'!B$2:H$43,5,FALSE)</f>
        <v>550</v>
      </c>
      <c r="U844" s="56">
        <f>VLOOKUP(Q844,'Basic Moves'!B$2:H$43,7,FALSE)</f>
        <v>7</v>
      </c>
      <c r="V844" s="53" t="s">
        <v>955</v>
      </c>
      <c r="W844" s="40" t="s">
        <v>301</v>
      </c>
      <c r="X844" s="56">
        <f>VLOOKUP(W844,'Charged Moves'!B$2:I$96,3,FALSE)</f>
        <v>30</v>
      </c>
      <c r="Y844" s="56">
        <f>IF(OR(VLOOKUP(W844,'Charged Moves'!B$2:C$96,2,FALSE)=H844,VLOOKUP(W844,'Charged Moves'!B$2:C$96,2,FALSE)=I844),1,0)</f>
        <v>1</v>
      </c>
      <c r="Z844" s="56">
        <f>VLOOKUP(W844,'Charged Moves'!B$2:I$96,8,FALSE)*100</f>
        <v>5</v>
      </c>
      <c r="AA844" s="56">
        <f>VLOOKUP(W844,'Charged Moves'!B$2:I$96,6,FALSE)</f>
        <v>2900</v>
      </c>
      <c r="AB844" s="56">
        <f>VLOOKUP(W844,'Charged Moves'!B$2:J$96,9,FALSE)</f>
        <v>25</v>
      </c>
      <c r="AC844" s="56" t="s">
        <v>1448</v>
      </c>
      <c r="AD844" s="56" t="s">
        <v>1823</v>
      </c>
      <c r="AE844" s="56" t="s">
        <v>593</v>
      </c>
      <c r="AF844" t="s">
        <v>1824</v>
      </c>
      <c r="AG844" t="s">
        <v>1450</v>
      </c>
    </row>
    <row r="845" spans="1:33" ht="14.25" customHeight="1" x14ac:dyDescent="0.15">
      <c r="A845" s="30">
        <v>544</v>
      </c>
      <c r="B845" s="30">
        <v>5</v>
      </c>
      <c r="C845" s="32">
        <v>0.96064042695130092</v>
      </c>
      <c r="D845" s="30">
        <v>6</v>
      </c>
      <c r="E845" s="34">
        <v>0.66740331491712712</v>
      </c>
      <c r="F845" s="41">
        <f>VLOOKUP(G845,'Species Data'!A$2:E$152,2,FALSE)</f>
        <v>90</v>
      </c>
      <c r="G845" s="41" t="s">
        <v>157</v>
      </c>
      <c r="H845" s="91" t="s">
        <v>210</v>
      </c>
      <c r="I845" s="657"/>
      <c r="J845" s="41">
        <f>VLOOKUP(G845,'Species Data'!A$2:E$152,3,FALSE)</f>
        <v>60</v>
      </c>
      <c r="K845" s="46">
        <f>VLOOKUP(G845,'Species Data'!A$2:E$152,4,FALSE)</f>
        <v>120</v>
      </c>
      <c r="L845" s="46">
        <f>VLOOKUP(G845,'Species Data'!A$2:E$152,5,FALSE)</f>
        <v>112</v>
      </c>
      <c r="M845" s="49">
        <f t="shared" si="0"/>
        <v>6720</v>
      </c>
      <c r="N845" s="51">
        <f t="shared" si="1"/>
        <v>0</v>
      </c>
      <c r="O845" s="51">
        <f t="shared" si="2"/>
        <v>0</v>
      </c>
      <c r="P845" s="40">
        <f t="shared" si="3"/>
        <v>365299200</v>
      </c>
      <c r="Q845" s="40" t="s">
        <v>259</v>
      </c>
      <c r="R845" s="56">
        <f>VLOOKUP(Q845,'Basic Moves'!B$2:H$43,3,FALSE)</f>
        <v>12</v>
      </c>
      <c r="S845" s="56">
        <f>IF(OR(VLOOKUP(Q845,'Basic Moves'!B$2:C$43,2,FALSE)=H845,VLOOKUP(Q845,'Basic Moves'!B$2:C$43,2,FALSE)=I845),1,0)</f>
        <v>0</v>
      </c>
      <c r="T845" s="56">
        <f>VLOOKUP(Q845,'Basic Moves'!B$2:H$43,5,FALSE)</f>
        <v>1100</v>
      </c>
      <c r="U845" s="56">
        <f>VLOOKUP(Q845,'Basic Moves'!B$2:H$43,7,FALSE)</f>
        <v>10</v>
      </c>
      <c r="V845" s="53" t="s">
        <v>855</v>
      </c>
      <c r="W845" s="40" t="s">
        <v>337</v>
      </c>
      <c r="X845" s="56">
        <f>VLOOKUP(W845,'Charged Moves'!B$2:I$96,3,FALSE)</f>
        <v>25</v>
      </c>
      <c r="Y845" s="56">
        <f>IF(OR(VLOOKUP(W845,'Charged Moves'!B$2:C$96,2,FALSE)=H845,VLOOKUP(W845,'Charged Moves'!B$2:C$96,2,FALSE)=I845),1,0)</f>
        <v>0</v>
      </c>
      <c r="Z845" s="56">
        <f>VLOOKUP(W845,'Charged Moves'!B$2:I$96,8,FALSE)*100</f>
        <v>5</v>
      </c>
      <c r="AA845" s="56">
        <f>VLOOKUP(W845,'Charged Moves'!B$2:I$96,6,FALSE)</f>
        <v>3800</v>
      </c>
      <c r="AB845" s="56">
        <f>VLOOKUP(W845,'Charged Moves'!B$2:J$96,9,FALSE)</f>
        <v>20</v>
      </c>
      <c r="AC845" s="56" t="s">
        <v>1276</v>
      </c>
      <c r="AD845" s="56" t="s">
        <v>2135</v>
      </c>
      <c r="AE845" s="56" t="s">
        <v>2136</v>
      </c>
      <c r="AF845" t="s">
        <v>1582</v>
      </c>
      <c r="AG845" t="s">
        <v>2137</v>
      </c>
    </row>
    <row r="846" spans="1:33" ht="14.25" customHeight="1" x14ac:dyDescent="0.15">
      <c r="A846" s="30">
        <v>594</v>
      </c>
      <c r="B846" s="30">
        <v>4</v>
      </c>
      <c r="C846" s="32">
        <v>0.83925581395348836</v>
      </c>
      <c r="D846" s="30">
        <v>4</v>
      </c>
      <c r="E846" s="34">
        <v>0.52694444444444444</v>
      </c>
      <c r="F846" s="41">
        <f>VLOOKUP(G846,'Species Data'!A$2:E$152,2,FALSE)</f>
        <v>98</v>
      </c>
      <c r="G846" s="41" t="s">
        <v>168</v>
      </c>
      <c r="H846" s="91" t="s">
        <v>210</v>
      </c>
      <c r="I846" s="657"/>
      <c r="J846" s="41">
        <f>VLOOKUP(G846,'Species Data'!A$2:E$152,3,FALSE)</f>
        <v>60</v>
      </c>
      <c r="K846" s="46">
        <f>VLOOKUP(G846,'Species Data'!A$2:E$152,4,FALSE)</f>
        <v>116</v>
      </c>
      <c r="L846" s="46">
        <f>VLOOKUP(G846,'Species Data'!A$2:E$152,5,FALSE)</f>
        <v>110</v>
      </c>
      <c r="M846" s="49">
        <f t="shared" si="0"/>
        <v>6600</v>
      </c>
      <c r="N846" s="51">
        <f t="shared" si="1"/>
        <v>0</v>
      </c>
      <c r="O846" s="51">
        <f t="shared" si="2"/>
        <v>0</v>
      </c>
      <c r="P846" s="40">
        <f t="shared" si="3"/>
        <v>363085800</v>
      </c>
      <c r="Q846" s="40" t="s">
        <v>254</v>
      </c>
      <c r="R846" s="56">
        <f>VLOOKUP(Q846,'Basic Moves'!B$2:H$43,3,FALSE)</f>
        <v>6</v>
      </c>
      <c r="S846" s="56">
        <f>IF(OR(VLOOKUP(Q846,'Basic Moves'!B$2:C$43,2,FALSE)=H846,VLOOKUP(Q846,'Basic Moves'!B$2:C$43,2,FALSE)=I846),1,0)</f>
        <v>0</v>
      </c>
      <c r="T846" s="56">
        <f>VLOOKUP(Q846,'Basic Moves'!B$2:H$43,5,FALSE)</f>
        <v>550</v>
      </c>
      <c r="U846" s="56">
        <f>VLOOKUP(Q846,'Basic Moves'!B$2:H$43,7,FALSE)</f>
        <v>7</v>
      </c>
      <c r="V846" s="53" t="s">
        <v>955</v>
      </c>
      <c r="W846" s="40" t="s">
        <v>334</v>
      </c>
      <c r="X846" s="56">
        <f>VLOOKUP(W846,'Charged Moves'!B$2:I$96,3,FALSE)</f>
        <v>35</v>
      </c>
      <c r="Y846" s="56">
        <f>IF(OR(VLOOKUP(W846,'Charged Moves'!B$2:C$96,2,FALSE)=H846,VLOOKUP(W846,'Charged Moves'!B$2:C$96,2,FALSE)=I846),1,0)</f>
        <v>1</v>
      </c>
      <c r="Z846" s="56">
        <f>VLOOKUP(W846,'Charged Moves'!B$2:I$96,8,FALSE)*100</f>
        <v>5</v>
      </c>
      <c r="AA846" s="56">
        <f>VLOOKUP(W846,'Charged Moves'!B$2:I$96,6,FALSE)</f>
        <v>3300</v>
      </c>
      <c r="AB846" s="56">
        <f>VLOOKUP(W846,'Charged Moves'!B$2:J$96,9,FALSE)</f>
        <v>25</v>
      </c>
      <c r="AC846" s="56" t="s">
        <v>1135</v>
      </c>
      <c r="AD846" s="56" t="s">
        <v>1273</v>
      </c>
      <c r="AE846" s="56" t="s">
        <v>1274</v>
      </c>
      <c r="AF846" t="s">
        <v>1275</v>
      </c>
      <c r="AG846" t="s">
        <v>1180</v>
      </c>
    </row>
    <row r="847" spans="1:33" ht="14.25" customHeight="1" x14ac:dyDescent="0.15">
      <c r="A847" s="30">
        <v>304</v>
      </c>
      <c r="B847" s="30">
        <v>2</v>
      </c>
      <c r="C847" s="32">
        <v>0.89353507565336998</v>
      </c>
      <c r="D847" s="30">
        <v>3</v>
      </c>
      <c r="E847" s="34">
        <v>0.89756097560975612</v>
      </c>
      <c r="F847" s="41">
        <f>VLOOKUP(G847,'Species Data'!A$2:E$152,2,FALSE)</f>
        <v>52</v>
      </c>
      <c r="G847" s="41" t="s">
        <v>104</v>
      </c>
      <c r="H847" s="170" t="s">
        <v>257</v>
      </c>
      <c r="I847" s="172"/>
      <c r="J847" s="41">
        <f>VLOOKUP(G847,'Species Data'!A$2:E$152,3,FALSE)</f>
        <v>80</v>
      </c>
      <c r="K847" s="46">
        <f>VLOOKUP(G847,'Species Data'!A$2:E$152,4,FALSE)</f>
        <v>104</v>
      </c>
      <c r="L847" s="46">
        <f>VLOOKUP(G847,'Species Data'!A$2:E$152,5,FALSE)</f>
        <v>94</v>
      </c>
      <c r="M847" s="49">
        <f t="shared" si="0"/>
        <v>7520</v>
      </c>
      <c r="N847" s="51">
        <f t="shared" si="1"/>
        <v>0</v>
      </c>
      <c r="O847" s="51">
        <f t="shared" si="2"/>
        <v>0</v>
      </c>
      <c r="P847" s="40">
        <f t="shared" si="3"/>
        <v>359756800</v>
      </c>
      <c r="Q847" s="40" t="s">
        <v>102</v>
      </c>
      <c r="R847" s="56">
        <f>VLOOKUP(Q847,'Basic Moves'!B$2:H$43,3,FALSE)</f>
        <v>6</v>
      </c>
      <c r="S847" s="56">
        <f>IF(OR(VLOOKUP(Q847,'Basic Moves'!B$2:C$43,2,FALSE)=H847,VLOOKUP(Q847,'Basic Moves'!B$2:C$43,2,FALSE)=I847),1,0)</f>
        <v>0</v>
      </c>
      <c r="T847" s="56">
        <f>VLOOKUP(Q847,'Basic Moves'!B$2:H$43,5,FALSE)</f>
        <v>500</v>
      </c>
      <c r="U847" s="56">
        <f>VLOOKUP(Q847,'Basic Moves'!B$2:H$43,7,FALSE)</f>
        <v>7</v>
      </c>
      <c r="V847" s="53" t="s">
        <v>784</v>
      </c>
      <c r="W847" s="40" t="s">
        <v>347</v>
      </c>
      <c r="X847" s="56">
        <f>VLOOKUP(W847,'Charged Moves'!B$2:I$96,3,FALSE)</f>
        <v>40</v>
      </c>
      <c r="Y847" s="56">
        <f>IF(OR(VLOOKUP(W847,'Charged Moves'!B$2:C$96,2,FALSE)=H847,VLOOKUP(W847,'Charged Moves'!B$2:C$96,2,FALSE)=I847),1,0)</f>
        <v>1</v>
      </c>
      <c r="Z847" s="56">
        <f>VLOOKUP(W847,'Charged Moves'!B$2:I$96,8,FALSE)*100</f>
        <v>5</v>
      </c>
      <c r="AA847" s="56">
        <f>VLOOKUP(W847,'Charged Moves'!B$2:I$96,6,FALSE)</f>
        <v>1560</v>
      </c>
      <c r="AB847" s="56">
        <f>VLOOKUP(W847,'Charged Moves'!B$2:J$96,9,FALSE)</f>
        <v>50</v>
      </c>
      <c r="AC847" s="56" t="s">
        <v>2138</v>
      </c>
      <c r="AD847" s="56" t="s">
        <v>1903</v>
      </c>
      <c r="AE847" s="56" t="s">
        <v>2139</v>
      </c>
      <c r="AF847" t="s">
        <v>1905</v>
      </c>
      <c r="AG847" t="s">
        <v>2140</v>
      </c>
    </row>
    <row r="848" spans="1:33" ht="14.25" customHeight="1" x14ac:dyDescent="0.15">
      <c r="A848" s="30">
        <v>299</v>
      </c>
      <c r="B848" s="30">
        <v>3</v>
      </c>
      <c r="C848" s="32">
        <v>0.82530949105914719</v>
      </c>
      <c r="D848" s="30">
        <v>4</v>
      </c>
      <c r="E848" s="34">
        <v>0.89268292682926831</v>
      </c>
      <c r="F848" s="41">
        <f>VLOOKUP(G848,'Species Data'!A$2:E$152,2,FALSE)</f>
        <v>52</v>
      </c>
      <c r="G848" s="41" t="s">
        <v>104</v>
      </c>
      <c r="H848" s="170" t="s">
        <v>257</v>
      </c>
      <c r="I848" s="172"/>
      <c r="J848" s="41">
        <f>VLOOKUP(G848,'Species Data'!A$2:E$152,3,FALSE)</f>
        <v>80</v>
      </c>
      <c r="K848" s="46">
        <f>VLOOKUP(G848,'Species Data'!A$2:E$152,4,FALSE)</f>
        <v>104</v>
      </c>
      <c r="L848" s="46">
        <f>VLOOKUP(G848,'Species Data'!A$2:E$152,5,FALSE)</f>
        <v>94</v>
      </c>
      <c r="M848" s="49">
        <f t="shared" si="0"/>
        <v>7520</v>
      </c>
      <c r="N848" s="51">
        <f t="shared" si="1"/>
        <v>0</v>
      </c>
      <c r="O848" s="51">
        <f t="shared" si="2"/>
        <v>0</v>
      </c>
      <c r="P848" s="40">
        <f t="shared" si="3"/>
        <v>357801600</v>
      </c>
      <c r="Q848" s="40" t="s">
        <v>258</v>
      </c>
      <c r="R848" s="56">
        <f>VLOOKUP(Q848,'Basic Moves'!B$2:H$43,3,FALSE)</f>
        <v>6</v>
      </c>
      <c r="S848" s="56">
        <f>IF(OR(VLOOKUP(Q848,'Basic Moves'!B$2:C$43,2,FALSE)=H848,VLOOKUP(Q848,'Basic Moves'!B$2:C$43,2,FALSE)=I848),1,0)</f>
        <v>1</v>
      </c>
      <c r="T848" s="56">
        <f>VLOOKUP(Q848,'Basic Moves'!B$2:H$43,5,FALSE)</f>
        <v>500</v>
      </c>
      <c r="U848" s="56">
        <f>VLOOKUP(Q848,'Basic Moves'!B$2:H$43,7,FALSE)</f>
        <v>7</v>
      </c>
      <c r="V848" s="53" t="s">
        <v>367</v>
      </c>
      <c r="W848" s="40" t="s">
        <v>300</v>
      </c>
      <c r="X848" s="56">
        <f>VLOOKUP(W848,'Charged Moves'!B$2:I$96,3,FALSE)</f>
        <v>30</v>
      </c>
      <c r="Y848" s="56">
        <f>IF(OR(VLOOKUP(W848,'Charged Moves'!B$2:C$96,2,FALSE)=H848,VLOOKUP(W848,'Charged Moves'!B$2:C$96,2,FALSE)=I848),1,0)</f>
        <v>0</v>
      </c>
      <c r="Z848" s="56">
        <f>VLOOKUP(W848,'Charged Moves'!B$2:I$96,8,FALSE)*100</f>
        <v>25</v>
      </c>
      <c r="AA848" s="56">
        <f>VLOOKUP(W848,'Charged Moves'!B$2:I$96,6,FALSE)</f>
        <v>2700</v>
      </c>
      <c r="AB848" s="56">
        <f>VLOOKUP(W848,'Charged Moves'!B$2:J$96,9,FALSE)</f>
        <v>25</v>
      </c>
      <c r="AC848" s="56" t="s">
        <v>1528</v>
      </c>
      <c r="AD848" s="56" t="s">
        <v>1692</v>
      </c>
      <c r="AE848" s="56" t="s">
        <v>404</v>
      </c>
      <c r="AF848" t="s">
        <v>1693</v>
      </c>
      <c r="AG848" t="s">
        <v>1018</v>
      </c>
    </row>
    <row r="849" spans="1:33" ht="14.25" customHeight="1" x14ac:dyDescent="0.15">
      <c r="A849" s="30">
        <v>326</v>
      </c>
      <c r="B849" s="30">
        <v>1</v>
      </c>
      <c r="C849" s="32">
        <v>1</v>
      </c>
      <c r="D849" s="30">
        <v>6</v>
      </c>
      <c r="E849" s="34">
        <v>0.75223880597014925</v>
      </c>
      <c r="F849" s="41">
        <f>VLOOKUP(G849,'Species Data'!A$2:E$152,2,FALSE)</f>
        <v>56</v>
      </c>
      <c r="G849" s="41" t="s">
        <v>111</v>
      </c>
      <c r="H849" s="142" t="s">
        <v>247</v>
      </c>
      <c r="I849" s="788"/>
      <c r="J849" s="41">
        <f>VLOOKUP(G849,'Species Data'!A$2:E$152,3,FALSE)</f>
        <v>80</v>
      </c>
      <c r="K849" s="46">
        <f>VLOOKUP(G849,'Species Data'!A$2:E$152,4,FALSE)</f>
        <v>122</v>
      </c>
      <c r="L849" s="46">
        <f>VLOOKUP(G849,'Species Data'!A$2:E$152,5,FALSE)</f>
        <v>96</v>
      </c>
      <c r="M849" s="49">
        <f t="shared" si="0"/>
        <v>7680</v>
      </c>
      <c r="N849" s="51">
        <f t="shared" si="1"/>
        <v>0</v>
      </c>
      <c r="O849" s="51">
        <f t="shared" si="2"/>
        <v>0</v>
      </c>
      <c r="P849" s="40">
        <f t="shared" si="3"/>
        <v>354170880</v>
      </c>
      <c r="Q849" s="40" t="s">
        <v>258</v>
      </c>
      <c r="R849" s="56">
        <f>VLOOKUP(Q849,'Basic Moves'!B$2:H$43,3,FALSE)</f>
        <v>6</v>
      </c>
      <c r="S849" s="56">
        <f>IF(OR(VLOOKUP(Q849,'Basic Moves'!B$2:C$43,2,FALSE)=H849,VLOOKUP(Q849,'Basic Moves'!B$2:C$43,2,FALSE)=I849),1,0)</f>
        <v>0</v>
      </c>
      <c r="T849" s="56">
        <f>VLOOKUP(Q849,'Basic Moves'!B$2:H$43,5,FALSE)</f>
        <v>500</v>
      </c>
      <c r="U849" s="56">
        <f>VLOOKUP(Q849,'Basic Moves'!B$2:H$43,7,FALSE)</f>
        <v>7</v>
      </c>
      <c r="V849" s="53" t="s">
        <v>784</v>
      </c>
      <c r="W849" s="40" t="s">
        <v>287</v>
      </c>
      <c r="X849" s="56">
        <f>VLOOKUP(W849,'Charged Moves'!B$2:I$96,3,FALSE)</f>
        <v>60</v>
      </c>
      <c r="Y849" s="56">
        <f>IF(OR(VLOOKUP(W849,'Charged Moves'!B$2:C$96,2,FALSE)=H849,VLOOKUP(W849,'Charged Moves'!B$2:C$96,2,FALSE)=I849),1,0)</f>
        <v>1</v>
      </c>
      <c r="Z849" s="56">
        <f>VLOOKUP(W849,'Charged Moves'!B$2:I$96,8,FALSE)*100</f>
        <v>25</v>
      </c>
      <c r="AA849" s="56">
        <f>VLOOKUP(W849,'Charged Moves'!B$2:I$96,6,FALSE)</f>
        <v>2000</v>
      </c>
      <c r="AB849" s="56">
        <f>VLOOKUP(W849,'Charged Moves'!B$2:J$96,9,FALSE)</f>
        <v>100</v>
      </c>
      <c r="AC849" s="56" t="s">
        <v>2141</v>
      </c>
      <c r="AD849" s="56" t="s">
        <v>2006</v>
      </c>
      <c r="AE849" s="56" t="s">
        <v>470</v>
      </c>
      <c r="AF849" t="s">
        <v>1063</v>
      </c>
      <c r="AG849" t="s">
        <v>2142</v>
      </c>
    </row>
    <row r="850" spans="1:33" ht="14.25" customHeight="1" x14ac:dyDescent="0.15">
      <c r="A850" s="30">
        <v>303</v>
      </c>
      <c r="B850" s="30">
        <v>5</v>
      </c>
      <c r="C850" s="32">
        <v>0.66024759284731771</v>
      </c>
      <c r="D850" s="30">
        <v>5</v>
      </c>
      <c r="E850" s="34">
        <v>0.87804878048780488</v>
      </c>
      <c r="F850" s="41">
        <f>VLOOKUP(G850,'Species Data'!A$2:E$152,2,FALSE)</f>
        <v>52</v>
      </c>
      <c r="G850" s="41" t="s">
        <v>104</v>
      </c>
      <c r="H850" s="170" t="s">
        <v>257</v>
      </c>
      <c r="I850" s="172"/>
      <c r="J850" s="41">
        <f>VLOOKUP(G850,'Species Data'!A$2:E$152,3,FALSE)</f>
        <v>80</v>
      </c>
      <c r="K850" s="46">
        <f>VLOOKUP(G850,'Species Data'!A$2:E$152,4,FALSE)</f>
        <v>104</v>
      </c>
      <c r="L850" s="46">
        <f>VLOOKUP(G850,'Species Data'!A$2:E$152,5,FALSE)</f>
        <v>94</v>
      </c>
      <c r="M850" s="49">
        <f t="shared" si="0"/>
        <v>7520</v>
      </c>
      <c r="N850" s="51">
        <f t="shared" si="1"/>
        <v>0</v>
      </c>
      <c r="O850" s="51">
        <f t="shared" si="2"/>
        <v>0</v>
      </c>
      <c r="P850" s="40">
        <f t="shared" si="3"/>
        <v>351936000</v>
      </c>
      <c r="Q850" s="40" t="s">
        <v>102</v>
      </c>
      <c r="R850" s="56">
        <f>VLOOKUP(Q850,'Basic Moves'!B$2:H$43,3,FALSE)</f>
        <v>6</v>
      </c>
      <c r="S850" s="56">
        <f>IF(OR(VLOOKUP(Q850,'Basic Moves'!B$2:C$43,2,FALSE)=H850,VLOOKUP(Q850,'Basic Moves'!B$2:C$43,2,FALSE)=I850),1,0)</f>
        <v>0</v>
      </c>
      <c r="T850" s="56">
        <f>VLOOKUP(Q850,'Basic Moves'!B$2:H$43,5,FALSE)</f>
        <v>500</v>
      </c>
      <c r="U850" s="56">
        <f>VLOOKUP(Q850,'Basic Moves'!B$2:H$43,7,FALSE)</f>
        <v>7</v>
      </c>
      <c r="V850" s="53" t="s">
        <v>784</v>
      </c>
      <c r="W850" s="40" t="s">
        <v>281</v>
      </c>
      <c r="X850" s="56">
        <f>VLOOKUP(W850,'Charged Moves'!B$2:I$96,3,FALSE)</f>
        <v>45</v>
      </c>
      <c r="Y850" s="56">
        <f>IF(OR(VLOOKUP(W850,'Charged Moves'!B$2:C$96,2,FALSE)=H850,VLOOKUP(W850,'Charged Moves'!B$2:C$96,2,FALSE)=I850),1,0)</f>
        <v>0</v>
      </c>
      <c r="Z850" s="56">
        <f>VLOOKUP(W850,'Charged Moves'!B$2:I$96,8,FALSE)*100</f>
        <v>5</v>
      </c>
      <c r="AA850" s="56">
        <f>VLOOKUP(W850,'Charged Moves'!B$2:I$96,6,FALSE)</f>
        <v>3500</v>
      </c>
      <c r="AB850" s="56">
        <f>VLOOKUP(W850,'Charged Moves'!B$2:J$96,9,FALSE)</f>
        <v>33</v>
      </c>
      <c r="AC850" s="56" t="s">
        <v>956</v>
      </c>
      <c r="AD850" s="56" t="s">
        <v>1622</v>
      </c>
      <c r="AE850" s="56" t="s">
        <v>984</v>
      </c>
      <c r="AF850" t="s">
        <v>1623</v>
      </c>
      <c r="AG850" t="s">
        <v>969</v>
      </c>
    </row>
    <row r="851" spans="1:33" ht="14.25" customHeight="1" x14ac:dyDescent="0.15">
      <c r="A851" s="30">
        <v>351</v>
      </c>
      <c r="B851" s="30">
        <v>6</v>
      </c>
      <c r="C851" s="32">
        <v>0.70634146341463411</v>
      </c>
      <c r="D851" s="30">
        <v>5</v>
      </c>
      <c r="E851" s="34">
        <v>0.44878048780487806</v>
      </c>
      <c r="F851" s="41">
        <f>VLOOKUP(G851,'Species Data'!A$2:E$152,2,FALSE)</f>
        <v>60</v>
      </c>
      <c r="G851" s="41" t="s">
        <v>115</v>
      </c>
      <c r="H851" s="91" t="s">
        <v>210</v>
      </c>
      <c r="I851" s="657"/>
      <c r="J851" s="41">
        <f>VLOOKUP(G851,'Species Data'!A$2:E$152,3,FALSE)</f>
        <v>80</v>
      </c>
      <c r="K851" s="46">
        <f>VLOOKUP(G851,'Species Data'!A$2:E$152,4,FALSE)</f>
        <v>108</v>
      </c>
      <c r="L851" s="46">
        <f>VLOOKUP(G851,'Species Data'!A$2:E$152,5,FALSE)</f>
        <v>98</v>
      </c>
      <c r="M851" s="49">
        <f t="shared" si="0"/>
        <v>7840</v>
      </c>
      <c r="N851" s="51">
        <f t="shared" si="1"/>
        <v>0</v>
      </c>
      <c r="O851" s="51">
        <f t="shared" si="2"/>
        <v>0</v>
      </c>
      <c r="P851" s="40">
        <f t="shared" si="3"/>
        <v>350542080</v>
      </c>
      <c r="Q851" s="40" t="s">
        <v>254</v>
      </c>
      <c r="R851" s="56">
        <f>VLOOKUP(Q851,'Basic Moves'!B$2:H$43,3,FALSE)</f>
        <v>6</v>
      </c>
      <c r="S851" s="56">
        <f>IF(OR(VLOOKUP(Q851,'Basic Moves'!B$2:C$43,2,FALSE)=H851,VLOOKUP(Q851,'Basic Moves'!B$2:C$43,2,FALSE)=I851),1,0)</f>
        <v>0</v>
      </c>
      <c r="T851" s="56">
        <f>VLOOKUP(Q851,'Basic Moves'!B$2:H$43,5,FALSE)</f>
        <v>550</v>
      </c>
      <c r="U851" s="56">
        <f>VLOOKUP(Q851,'Basic Moves'!B$2:H$43,7,FALSE)</f>
        <v>7</v>
      </c>
      <c r="V851" s="53" t="s">
        <v>955</v>
      </c>
      <c r="W851" s="40" t="s">
        <v>328</v>
      </c>
      <c r="X851" s="56">
        <f>VLOOKUP(W851,'Charged Moves'!B$2:I$96,3,FALSE)</f>
        <v>30</v>
      </c>
      <c r="Y851" s="56">
        <f>IF(OR(VLOOKUP(W851,'Charged Moves'!B$2:C$96,2,FALSE)=H851,VLOOKUP(W851,'Charged Moves'!B$2:C$96,2,FALSE)=I851),1,0)</f>
        <v>0</v>
      </c>
      <c r="Z851" s="56">
        <f>VLOOKUP(W851,'Charged Moves'!B$2:I$96,8,FALSE)*100</f>
        <v>5</v>
      </c>
      <c r="AA851" s="56">
        <f>VLOOKUP(W851,'Charged Moves'!B$2:I$96,6,FALSE)</f>
        <v>2600</v>
      </c>
      <c r="AB851" s="56">
        <f>VLOOKUP(W851,'Charged Moves'!B$2:J$96,9,FALSE)</f>
        <v>25</v>
      </c>
      <c r="AC851" s="56" t="s">
        <v>1569</v>
      </c>
      <c r="AD851" s="56" t="s">
        <v>1850</v>
      </c>
      <c r="AE851" s="56" t="s">
        <v>1851</v>
      </c>
      <c r="AF851" t="s">
        <v>1852</v>
      </c>
      <c r="AG851" t="s">
        <v>1744</v>
      </c>
    </row>
    <row r="852" spans="1:33" ht="14.25" customHeight="1" x14ac:dyDescent="0.15">
      <c r="A852" s="30">
        <v>117</v>
      </c>
      <c r="B852" s="30">
        <v>5</v>
      </c>
      <c r="C852" s="32">
        <v>0.76435935198821792</v>
      </c>
      <c r="D852" s="30">
        <v>6</v>
      </c>
      <c r="E852" s="34">
        <v>0.58348623853211012</v>
      </c>
      <c r="F852" s="41">
        <f>VLOOKUP(G852,'Species Data'!A$2:E$152,2,FALSE)</f>
        <v>23</v>
      </c>
      <c r="G852" s="41" t="s">
        <v>68</v>
      </c>
      <c r="H852" s="362" t="s">
        <v>262</v>
      </c>
      <c r="I852" s="511"/>
      <c r="J852" s="41">
        <f>VLOOKUP(G852,'Species Data'!A$2:E$152,3,FALSE)</f>
        <v>70</v>
      </c>
      <c r="K852" s="46">
        <f>VLOOKUP(G852,'Species Data'!A$2:E$152,4,FALSE)</f>
        <v>112</v>
      </c>
      <c r="L852" s="46">
        <f>VLOOKUP(G852,'Species Data'!A$2:E$152,5,FALSE)</f>
        <v>112</v>
      </c>
      <c r="M852" s="49">
        <f t="shared" si="0"/>
        <v>7840</v>
      </c>
      <c r="N852" s="51">
        <f t="shared" si="1"/>
        <v>0</v>
      </c>
      <c r="O852" s="51">
        <f t="shared" si="2"/>
        <v>0</v>
      </c>
      <c r="P852" s="40">
        <f t="shared" si="3"/>
        <v>349036800</v>
      </c>
      <c r="Q852" s="40" t="s">
        <v>271</v>
      </c>
      <c r="R852" s="56">
        <f>VLOOKUP(Q852,'Basic Moves'!B$2:H$43,3,FALSE)</f>
        <v>6</v>
      </c>
      <c r="S852" s="56">
        <f>IF(OR(VLOOKUP(Q852,'Basic Moves'!B$2:C$43,2,FALSE)=H852,VLOOKUP(Q852,'Basic Moves'!B$2:C$43,2,FALSE)=I852),1,0)</f>
        <v>1</v>
      </c>
      <c r="T852" s="56">
        <f>VLOOKUP(Q852,'Basic Moves'!B$2:H$43,5,FALSE)</f>
        <v>575</v>
      </c>
      <c r="U852" s="56">
        <f>VLOOKUP(Q852,'Basic Moves'!B$2:H$43,7,FALSE)</f>
        <v>8</v>
      </c>
      <c r="V852" s="53" t="s">
        <v>1090</v>
      </c>
      <c r="W852" s="40" t="s">
        <v>280</v>
      </c>
      <c r="X852" s="56">
        <f>VLOOKUP(W852,'Charged Moves'!B$2:I$96,3,FALSE)</f>
        <v>25</v>
      </c>
      <c r="Y852" s="56">
        <f>IF(OR(VLOOKUP(W852,'Charged Moves'!B$2:C$96,2,FALSE)=H852,VLOOKUP(W852,'Charged Moves'!B$2:C$96,2,FALSE)=I852),1,0)</f>
        <v>0</v>
      </c>
      <c r="Z852" s="56">
        <f>VLOOKUP(W852,'Charged Moves'!B$2:I$96,8,FALSE)*100</f>
        <v>5</v>
      </c>
      <c r="AA852" s="56">
        <f>VLOOKUP(W852,'Charged Moves'!B$2:I$96,6,FALSE)</f>
        <v>4000</v>
      </c>
      <c r="AB852" s="56">
        <f>VLOOKUP(W852,'Charged Moves'!B$2:J$96,9,FALSE)</f>
        <v>20</v>
      </c>
      <c r="AC852" s="56" t="s">
        <v>2065</v>
      </c>
      <c r="AD852" s="56" t="s">
        <v>2104</v>
      </c>
      <c r="AE852" s="56" t="s">
        <v>2105</v>
      </c>
      <c r="AF852" t="s">
        <v>2106</v>
      </c>
      <c r="AG852" t="s">
        <v>1092</v>
      </c>
    </row>
    <row r="853" spans="1:33" ht="14.25" customHeight="1" x14ac:dyDescent="0.15">
      <c r="A853" s="30">
        <v>75</v>
      </c>
      <c r="B853" s="30">
        <v>6</v>
      </c>
      <c r="C853" s="32">
        <v>0.69444444444444442</v>
      </c>
      <c r="D853" s="30">
        <v>6</v>
      </c>
      <c r="E853" s="34">
        <v>0.79457364341085268</v>
      </c>
      <c r="F853" s="41">
        <f>VLOOKUP(G853,'Species Data'!A$2:E$152,2,FALSE)</f>
        <v>16</v>
      </c>
      <c r="G853" s="41" t="s">
        <v>53</v>
      </c>
      <c r="H853" s="170" t="s">
        <v>257</v>
      </c>
      <c r="I853" s="104" t="s">
        <v>227</v>
      </c>
      <c r="J853" s="41">
        <f>VLOOKUP(G853,'Species Data'!A$2:E$152,3,FALSE)</f>
        <v>80</v>
      </c>
      <c r="K853" s="46">
        <f>VLOOKUP(G853,'Species Data'!A$2:E$152,4,FALSE)</f>
        <v>94</v>
      </c>
      <c r="L853" s="46">
        <f>VLOOKUP(G853,'Species Data'!A$2:E$152,5,FALSE)</f>
        <v>90</v>
      </c>
      <c r="M853" s="49">
        <f t="shared" si="0"/>
        <v>7200</v>
      </c>
      <c r="N853" s="51">
        <f t="shared" si="1"/>
        <v>0</v>
      </c>
      <c r="O853" s="51">
        <f t="shared" si="2"/>
        <v>0</v>
      </c>
      <c r="P853" s="40">
        <f t="shared" si="3"/>
        <v>346860000</v>
      </c>
      <c r="Q853" s="40" t="s">
        <v>256</v>
      </c>
      <c r="R853" s="56">
        <f>VLOOKUP(Q853,'Basic Moves'!B$2:H$43,3,FALSE)</f>
        <v>10</v>
      </c>
      <c r="S853" s="56">
        <f>IF(OR(VLOOKUP(Q853,'Basic Moves'!B$2:C$43,2,FALSE)=H853,VLOOKUP(Q853,'Basic Moves'!B$2:C$43,2,FALSE)=I853),1,0)</f>
        <v>1</v>
      </c>
      <c r="T853" s="56">
        <f>VLOOKUP(Q853,'Basic Moves'!B$2:H$43,5,FALSE)</f>
        <v>1330</v>
      </c>
      <c r="U853" s="56">
        <f>VLOOKUP(Q853,'Basic Moves'!B$2:H$43,7,FALSE)</f>
        <v>12</v>
      </c>
      <c r="V853" s="53" t="s">
        <v>843</v>
      </c>
      <c r="W853" s="40" t="s">
        <v>318</v>
      </c>
      <c r="X853" s="56">
        <f>VLOOKUP(W853,'Charged Moves'!B$2:I$96,3,FALSE)</f>
        <v>25</v>
      </c>
      <c r="Y853" s="56">
        <f>IF(OR(VLOOKUP(W853,'Charged Moves'!B$2:C$96,2,FALSE)=H853,VLOOKUP(W853,'Charged Moves'!B$2:C$96,2,FALSE)=I853),1,0)</f>
        <v>0</v>
      </c>
      <c r="Z853" s="56">
        <f>VLOOKUP(W853,'Charged Moves'!B$2:I$96,8,FALSE)*100</f>
        <v>5</v>
      </c>
      <c r="AA853" s="56">
        <f>VLOOKUP(W853,'Charged Moves'!B$2:I$96,6,FALSE)</f>
        <v>2700</v>
      </c>
      <c r="AB853" s="56">
        <f>VLOOKUP(W853,'Charged Moves'!B$2:J$96,9,FALSE)</f>
        <v>20</v>
      </c>
      <c r="AC853" s="56" t="s">
        <v>2143</v>
      </c>
      <c r="AD853" s="56" t="s">
        <v>1431</v>
      </c>
      <c r="AE853" s="56" t="s">
        <v>375</v>
      </c>
      <c r="AF853" t="s">
        <v>1432</v>
      </c>
      <c r="AG853" t="s">
        <v>851</v>
      </c>
    </row>
    <row r="854" spans="1:33" ht="14.25" customHeight="1" x14ac:dyDescent="0.15">
      <c r="A854" s="30">
        <v>227</v>
      </c>
      <c r="B854" s="30">
        <v>5</v>
      </c>
      <c r="C854" s="32">
        <v>0.56309052118256631</v>
      </c>
      <c r="D854" s="30">
        <v>2</v>
      </c>
      <c r="E854" s="34">
        <v>0.91578947368421049</v>
      </c>
      <c r="F854" s="41">
        <f>VLOOKUP(G854,'Species Data'!A$2:E$152,2,FALSE)</f>
        <v>41</v>
      </c>
      <c r="G854" s="41" t="s">
        <v>89</v>
      </c>
      <c r="H854" s="362" t="s">
        <v>262</v>
      </c>
      <c r="I854" s="104" t="s">
        <v>227</v>
      </c>
      <c r="J854" s="41">
        <f>VLOOKUP(G854,'Species Data'!A$2:E$152,3,FALSE)</f>
        <v>80</v>
      </c>
      <c r="K854" s="46">
        <f>VLOOKUP(G854,'Species Data'!A$2:E$152,4,FALSE)</f>
        <v>88</v>
      </c>
      <c r="L854" s="46">
        <f>VLOOKUP(G854,'Species Data'!A$2:E$152,5,FALSE)</f>
        <v>90</v>
      </c>
      <c r="M854" s="49">
        <f t="shared" si="0"/>
        <v>7200</v>
      </c>
      <c r="N854" s="51">
        <f t="shared" si="1"/>
        <v>0</v>
      </c>
      <c r="O854" s="51">
        <f t="shared" si="2"/>
        <v>0</v>
      </c>
      <c r="P854" s="40">
        <f t="shared" si="3"/>
        <v>344520000</v>
      </c>
      <c r="Q854" s="40" t="s">
        <v>256</v>
      </c>
      <c r="R854" s="56">
        <f>VLOOKUP(Q854,'Basic Moves'!B$2:H$43,3,FALSE)</f>
        <v>10</v>
      </c>
      <c r="S854" s="56">
        <f>IF(OR(VLOOKUP(Q854,'Basic Moves'!B$2:C$43,2,FALSE)=H854,VLOOKUP(Q854,'Basic Moves'!B$2:C$43,2,FALSE)=I854),1,0)</f>
        <v>0</v>
      </c>
      <c r="T854" s="56">
        <f>VLOOKUP(Q854,'Basic Moves'!B$2:H$43,5,FALSE)</f>
        <v>1330</v>
      </c>
      <c r="U854" s="56">
        <f>VLOOKUP(Q854,'Basic Moves'!B$2:H$43,7,FALSE)</f>
        <v>12</v>
      </c>
      <c r="V854" s="53" t="s">
        <v>641</v>
      </c>
      <c r="W854" s="40" t="s">
        <v>299</v>
      </c>
      <c r="X854" s="56">
        <f>VLOOKUP(W854,'Charged Moves'!B$2:I$96,3,FALSE)</f>
        <v>25</v>
      </c>
      <c r="Y854" s="56">
        <f>IF(OR(VLOOKUP(W854,'Charged Moves'!B$2:C$96,2,FALSE)=H854,VLOOKUP(W854,'Charged Moves'!B$2:C$96,2,FALSE)=I854),1,0)</f>
        <v>1</v>
      </c>
      <c r="Z854" s="56">
        <f>VLOOKUP(W854,'Charged Moves'!B$2:I$96,8,FALSE)*100</f>
        <v>5</v>
      </c>
      <c r="AA854" s="56">
        <f>VLOOKUP(W854,'Charged Moves'!B$2:I$96,6,FALSE)</f>
        <v>2400</v>
      </c>
      <c r="AB854" s="56">
        <f>VLOOKUP(W854,'Charged Moves'!B$2:J$96,9,FALSE)</f>
        <v>20</v>
      </c>
      <c r="AC854" s="56" t="s">
        <v>1921</v>
      </c>
      <c r="AD854" s="56" t="s">
        <v>2144</v>
      </c>
      <c r="AE854" s="56" t="s">
        <v>2145</v>
      </c>
      <c r="AF854" t="s">
        <v>2146</v>
      </c>
      <c r="AG854" t="s">
        <v>584</v>
      </c>
    </row>
    <row r="855" spans="1:33" ht="14.25" customHeight="1" x14ac:dyDescent="0.15">
      <c r="A855" s="30">
        <v>554</v>
      </c>
      <c r="B855" s="30">
        <v>6</v>
      </c>
      <c r="C855" s="32">
        <v>0.62595419847328249</v>
      </c>
      <c r="D855" s="30">
        <v>2</v>
      </c>
      <c r="E855" s="34">
        <v>0.9139545251894784</v>
      </c>
      <c r="F855" s="41">
        <f>VLOOKUP(G855,'Species Data'!A$2:E$152,2,FALSE)</f>
        <v>92</v>
      </c>
      <c r="G855" s="41" t="s">
        <v>159</v>
      </c>
      <c r="H855" s="793" t="s">
        <v>252</v>
      </c>
      <c r="I855" s="362" t="s">
        <v>262</v>
      </c>
      <c r="J855" s="41">
        <f>VLOOKUP(G855,'Species Data'!A$2:E$152,3,FALSE)</f>
        <v>60</v>
      </c>
      <c r="K855" s="46">
        <f>VLOOKUP(G855,'Species Data'!A$2:E$152,4,FALSE)</f>
        <v>136</v>
      </c>
      <c r="L855" s="46">
        <f>VLOOKUP(G855,'Species Data'!A$2:E$152,5,FALSE)</f>
        <v>82</v>
      </c>
      <c r="M855" s="49">
        <f t="shared" si="0"/>
        <v>4920</v>
      </c>
      <c r="N855" s="51">
        <f t="shared" si="1"/>
        <v>0</v>
      </c>
      <c r="O855" s="51">
        <f t="shared" si="2"/>
        <v>0</v>
      </c>
      <c r="P855" s="40">
        <f t="shared" si="3"/>
        <v>342924000</v>
      </c>
      <c r="Q855" s="40" t="s">
        <v>244</v>
      </c>
      <c r="R855" s="56">
        <f>VLOOKUP(Q855,'Basic Moves'!B$2:H$43,3,FALSE)</f>
        <v>7</v>
      </c>
      <c r="S855" s="56">
        <f>IF(OR(VLOOKUP(Q855,'Basic Moves'!B$2:C$43,2,FALSE)=H855,VLOOKUP(Q855,'Basic Moves'!B$2:C$43,2,FALSE)=I855),1,0)</f>
        <v>0</v>
      </c>
      <c r="T855" s="56">
        <f>VLOOKUP(Q855,'Basic Moves'!B$2:H$43,5,FALSE)</f>
        <v>700</v>
      </c>
      <c r="U855" s="56">
        <f>VLOOKUP(Q855,'Basic Moves'!B$2:H$43,7,FALSE)</f>
        <v>9</v>
      </c>
      <c r="V855" s="53" t="s">
        <v>1191</v>
      </c>
      <c r="W855" s="40" t="s">
        <v>313</v>
      </c>
      <c r="X855" s="56">
        <f>VLOOKUP(W855,'Charged Moves'!B$2:I$96,3,FALSE)</f>
        <v>30</v>
      </c>
      <c r="Y855" s="56">
        <f>IF(OR(VLOOKUP(W855,'Charged Moves'!B$2:C$96,2,FALSE)=H855,VLOOKUP(W855,'Charged Moves'!B$2:C$96,2,FALSE)=I855),1,0)</f>
        <v>1</v>
      </c>
      <c r="Z855" s="56">
        <f>VLOOKUP(W855,'Charged Moves'!B$2:I$96,8,FALSE)*100</f>
        <v>5</v>
      </c>
      <c r="AA855" s="56">
        <f>VLOOKUP(W855,'Charged Moves'!B$2:I$96,6,FALSE)</f>
        <v>3100</v>
      </c>
      <c r="AB855" s="56">
        <f>VLOOKUP(W855,'Charged Moves'!B$2:J$96,9,FALSE)</f>
        <v>25</v>
      </c>
      <c r="AC855" s="56" t="s">
        <v>1914</v>
      </c>
      <c r="AD855" s="56" t="s">
        <v>2147</v>
      </c>
      <c r="AE855" s="56" t="s">
        <v>1151</v>
      </c>
      <c r="AF855" t="s">
        <v>1120</v>
      </c>
      <c r="AG855" t="s">
        <v>851</v>
      </c>
    </row>
    <row r="856" spans="1:33" ht="14.25" customHeight="1" x14ac:dyDescent="0.15">
      <c r="A856" s="30">
        <v>93</v>
      </c>
      <c r="B856" s="30">
        <v>3</v>
      </c>
      <c r="C856" s="32">
        <v>0.82317073170731703</v>
      </c>
      <c r="D856" s="30">
        <v>1</v>
      </c>
      <c r="E856" s="34">
        <v>1</v>
      </c>
      <c r="F856" s="41">
        <f>VLOOKUP(G856,'Species Data'!A$2:E$152,2,FALSE)</f>
        <v>19</v>
      </c>
      <c r="G856" s="41" t="s">
        <v>61</v>
      </c>
      <c r="H856" s="170" t="s">
        <v>257</v>
      </c>
      <c r="I856" s="172"/>
      <c r="J856" s="41">
        <f>VLOOKUP(G856,'Species Data'!A$2:E$152,3,FALSE)</f>
        <v>60</v>
      </c>
      <c r="K856" s="46">
        <f>VLOOKUP(G856,'Species Data'!A$2:E$152,4,FALSE)</f>
        <v>92</v>
      </c>
      <c r="L856" s="46">
        <f>VLOOKUP(G856,'Species Data'!A$2:E$152,5,FALSE)</f>
        <v>86</v>
      </c>
      <c r="M856" s="49">
        <f t="shared" si="0"/>
        <v>5160</v>
      </c>
      <c r="N856" s="51">
        <f t="shared" si="1"/>
        <v>0</v>
      </c>
      <c r="O856" s="51">
        <f t="shared" si="2"/>
        <v>0</v>
      </c>
      <c r="P856" s="40">
        <f t="shared" si="3"/>
        <v>341798400</v>
      </c>
      <c r="Q856" s="40" t="s">
        <v>259</v>
      </c>
      <c r="R856" s="56">
        <f>VLOOKUP(Q856,'Basic Moves'!B$2:H$43,3,FALSE)</f>
        <v>12</v>
      </c>
      <c r="S856" s="56">
        <f>IF(OR(VLOOKUP(Q856,'Basic Moves'!B$2:C$43,2,FALSE)=H856,VLOOKUP(Q856,'Basic Moves'!B$2:C$43,2,FALSE)=I856),1,0)</f>
        <v>1</v>
      </c>
      <c r="T856" s="56">
        <f>VLOOKUP(Q856,'Basic Moves'!B$2:H$43,5,FALSE)</f>
        <v>1100</v>
      </c>
      <c r="U856" s="56">
        <f>VLOOKUP(Q856,'Basic Moves'!B$2:H$43,7,FALSE)</f>
        <v>10</v>
      </c>
      <c r="V856" s="53" t="s">
        <v>1056</v>
      </c>
      <c r="W856" s="40" t="s">
        <v>286</v>
      </c>
      <c r="X856" s="56">
        <f>VLOOKUP(W856,'Charged Moves'!B$2:I$96,3,FALSE)</f>
        <v>70</v>
      </c>
      <c r="Y856" s="56">
        <f>IF(OR(VLOOKUP(W856,'Charged Moves'!B$2:C$96,2,FALSE)=H856,VLOOKUP(W856,'Charged Moves'!B$2:C$96,2,FALSE)=I856),1,0)</f>
        <v>0</v>
      </c>
      <c r="Z856" s="56">
        <f>VLOOKUP(W856,'Charged Moves'!B$2:I$96,8,FALSE)*100</f>
        <v>5</v>
      </c>
      <c r="AA856" s="56">
        <f>VLOOKUP(W856,'Charged Moves'!B$2:I$96,6,FALSE)</f>
        <v>5800</v>
      </c>
      <c r="AB856" s="56">
        <f>VLOOKUP(W856,'Charged Moves'!B$2:J$96,9,FALSE)</f>
        <v>33</v>
      </c>
      <c r="AC856" s="56" t="s">
        <v>1545</v>
      </c>
      <c r="AD856" s="56" t="s">
        <v>1780</v>
      </c>
      <c r="AE856" s="56" t="s">
        <v>1781</v>
      </c>
      <c r="AF856" t="s">
        <v>1782</v>
      </c>
      <c r="AG856" t="s">
        <v>1548</v>
      </c>
    </row>
    <row r="857" spans="1:33" ht="14.25" customHeight="1" x14ac:dyDescent="0.15">
      <c r="A857" s="30">
        <v>228</v>
      </c>
      <c r="B857" s="30">
        <v>6</v>
      </c>
      <c r="C857" s="32">
        <v>0.53794574824748553</v>
      </c>
      <c r="D857" s="30">
        <v>3</v>
      </c>
      <c r="E857" s="34">
        <v>0.888421052631579</v>
      </c>
      <c r="F857" s="41">
        <f>VLOOKUP(G857,'Species Data'!A$2:E$152,2,FALSE)</f>
        <v>41</v>
      </c>
      <c r="G857" s="41" t="s">
        <v>89</v>
      </c>
      <c r="H857" s="362" t="s">
        <v>262</v>
      </c>
      <c r="I857" s="104" t="s">
        <v>227</v>
      </c>
      <c r="J857" s="41">
        <f>VLOOKUP(G857,'Species Data'!A$2:E$152,3,FALSE)</f>
        <v>80</v>
      </c>
      <c r="K857" s="46">
        <f>VLOOKUP(G857,'Species Data'!A$2:E$152,4,FALSE)</f>
        <v>88</v>
      </c>
      <c r="L857" s="46">
        <f>VLOOKUP(G857,'Species Data'!A$2:E$152,5,FALSE)</f>
        <v>90</v>
      </c>
      <c r="M857" s="49">
        <f t="shared" si="0"/>
        <v>7200</v>
      </c>
      <c r="N857" s="51">
        <f t="shared" si="1"/>
        <v>0</v>
      </c>
      <c r="O857" s="51">
        <f t="shared" si="2"/>
        <v>0</v>
      </c>
      <c r="P857" s="40">
        <f t="shared" si="3"/>
        <v>334224000</v>
      </c>
      <c r="Q857" s="40" t="s">
        <v>256</v>
      </c>
      <c r="R857" s="56">
        <f>VLOOKUP(Q857,'Basic Moves'!B$2:H$43,3,FALSE)</f>
        <v>10</v>
      </c>
      <c r="S857" s="56">
        <f>IF(OR(VLOOKUP(Q857,'Basic Moves'!B$2:C$43,2,FALSE)=H857,VLOOKUP(Q857,'Basic Moves'!B$2:C$43,2,FALSE)=I857),1,0)</f>
        <v>0</v>
      </c>
      <c r="T857" s="56">
        <f>VLOOKUP(Q857,'Basic Moves'!B$2:H$43,5,FALSE)</f>
        <v>1330</v>
      </c>
      <c r="U857" s="56">
        <f>VLOOKUP(Q857,'Basic Moves'!B$2:H$43,7,FALSE)</f>
        <v>12</v>
      </c>
      <c r="V857" s="53" t="s">
        <v>641</v>
      </c>
      <c r="W857" s="40" t="s">
        <v>341</v>
      </c>
      <c r="X857" s="56">
        <f>VLOOKUP(W857,'Charged Moves'!B$2:I$96,3,FALSE)</f>
        <v>30</v>
      </c>
      <c r="Y857" s="56">
        <f>IF(OR(VLOOKUP(W857,'Charged Moves'!B$2:C$96,2,FALSE)=H857,VLOOKUP(W857,'Charged Moves'!B$2:C$96,2,FALSE)=I857),1,0)</f>
        <v>1</v>
      </c>
      <c r="Z857" s="56">
        <f>VLOOKUP(W857,'Charged Moves'!B$2:I$96,8,FALSE)*100</f>
        <v>25</v>
      </c>
      <c r="AA857" s="56">
        <f>VLOOKUP(W857,'Charged Moves'!B$2:I$96,6,FALSE)</f>
        <v>3300</v>
      </c>
      <c r="AB857" s="56">
        <f>VLOOKUP(W857,'Charged Moves'!B$2:J$96,9,FALSE)</f>
        <v>25</v>
      </c>
      <c r="AC857" s="56" t="s">
        <v>1587</v>
      </c>
      <c r="AD857" s="56" t="s">
        <v>939</v>
      </c>
      <c r="AE857" s="56" t="s">
        <v>2148</v>
      </c>
      <c r="AF857" t="s">
        <v>941</v>
      </c>
      <c r="AG857" t="s">
        <v>2149</v>
      </c>
    </row>
    <row r="858" spans="1:33" ht="14.25" customHeight="1" x14ac:dyDescent="0.15">
      <c r="A858" s="30">
        <v>593</v>
      </c>
      <c r="B858" s="30">
        <v>5</v>
      </c>
      <c r="C858" s="32">
        <v>0.81488372093023254</v>
      </c>
      <c r="D858" s="30">
        <v>5</v>
      </c>
      <c r="E858" s="34">
        <v>0.48499999999999999</v>
      </c>
      <c r="F858" s="41">
        <f>VLOOKUP(G858,'Species Data'!A$2:E$152,2,FALSE)</f>
        <v>98</v>
      </c>
      <c r="G858" s="41" t="s">
        <v>168</v>
      </c>
      <c r="H858" s="91" t="s">
        <v>210</v>
      </c>
      <c r="I858" s="657"/>
      <c r="J858" s="41">
        <f>VLOOKUP(G858,'Species Data'!A$2:E$152,3,FALSE)</f>
        <v>60</v>
      </c>
      <c r="K858" s="46">
        <f>VLOOKUP(G858,'Species Data'!A$2:E$152,4,FALSE)</f>
        <v>116</v>
      </c>
      <c r="L858" s="46">
        <f>VLOOKUP(G858,'Species Data'!A$2:E$152,5,FALSE)</f>
        <v>110</v>
      </c>
      <c r="M858" s="49">
        <f t="shared" si="0"/>
        <v>6600</v>
      </c>
      <c r="N858" s="51">
        <f t="shared" si="1"/>
        <v>0</v>
      </c>
      <c r="O858" s="51">
        <f t="shared" si="2"/>
        <v>0</v>
      </c>
      <c r="P858" s="40">
        <f t="shared" si="3"/>
        <v>334184400</v>
      </c>
      <c r="Q858" s="40" t="s">
        <v>254</v>
      </c>
      <c r="R858" s="56">
        <f>VLOOKUP(Q858,'Basic Moves'!B$2:H$43,3,FALSE)</f>
        <v>6</v>
      </c>
      <c r="S858" s="56">
        <f>IF(OR(VLOOKUP(Q858,'Basic Moves'!B$2:C$43,2,FALSE)=H858,VLOOKUP(Q858,'Basic Moves'!B$2:C$43,2,FALSE)=I858),1,0)</f>
        <v>0</v>
      </c>
      <c r="T858" s="56">
        <f>VLOOKUP(Q858,'Basic Moves'!B$2:H$43,5,FALSE)</f>
        <v>550</v>
      </c>
      <c r="U858" s="56">
        <f>VLOOKUP(Q858,'Basic Moves'!B$2:H$43,7,FALSE)</f>
        <v>7</v>
      </c>
      <c r="V858" s="53" t="s">
        <v>955</v>
      </c>
      <c r="W858" s="40" t="s">
        <v>301</v>
      </c>
      <c r="X858" s="56">
        <f>VLOOKUP(W858,'Charged Moves'!B$2:I$96,3,FALSE)</f>
        <v>30</v>
      </c>
      <c r="Y858" s="56">
        <f>IF(OR(VLOOKUP(W858,'Charged Moves'!B$2:C$96,2,FALSE)=H858,VLOOKUP(W858,'Charged Moves'!B$2:C$96,2,FALSE)=I858),1,0)</f>
        <v>1</v>
      </c>
      <c r="Z858" s="56">
        <f>VLOOKUP(W858,'Charged Moves'!B$2:I$96,8,FALSE)*100</f>
        <v>5</v>
      </c>
      <c r="AA858" s="56">
        <f>VLOOKUP(W858,'Charged Moves'!B$2:I$96,6,FALSE)</f>
        <v>2900</v>
      </c>
      <c r="AB858" s="56">
        <f>VLOOKUP(W858,'Charged Moves'!B$2:J$96,9,FALSE)</f>
        <v>25</v>
      </c>
      <c r="AC858" s="56" t="s">
        <v>1448</v>
      </c>
      <c r="AD858" s="56" t="s">
        <v>1823</v>
      </c>
      <c r="AE858" s="56" t="s">
        <v>593</v>
      </c>
      <c r="AF858" t="s">
        <v>1824</v>
      </c>
      <c r="AG858" t="s">
        <v>1450</v>
      </c>
    </row>
    <row r="859" spans="1:33" ht="14.25" customHeight="1" x14ac:dyDescent="0.15">
      <c r="A859" s="30">
        <v>555</v>
      </c>
      <c r="B859" s="30">
        <v>5</v>
      </c>
      <c r="C859" s="32">
        <v>0.6558778625954198</v>
      </c>
      <c r="D859" s="30">
        <v>3</v>
      </c>
      <c r="E859" s="34">
        <v>0.88631297369594297</v>
      </c>
      <c r="F859" s="41">
        <f>VLOOKUP(G859,'Species Data'!A$2:E$152,2,FALSE)</f>
        <v>92</v>
      </c>
      <c r="G859" s="41" t="s">
        <v>159</v>
      </c>
      <c r="H859" s="793" t="s">
        <v>252</v>
      </c>
      <c r="I859" s="362" t="s">
        <v>262</v>
      </c>
      <c r="J859" s="41">
        <f>VLOOKUP(G859,'Species Data'!A$2:E$152,3,FALSE)</f>
        <v>60</v>
      </c>
      <c r="K859" s="46">
        <f>VLOOKUP(G859,'Species Data'!A$2:E$152,4,FALSE)</f>
        <v>136</v>
      </c>
      <c r="L859" s="46">
        <f>VLOOKUP(G859,'Species Data'!A$2:E$152,5,FALSE)</f>
        <v>82</v>
      </c>
      <c r="M859" s="49">
        <f t="shared" si="0"/>
        <v>4920</v>
      </c>
      <c r="N859" s="51">
        <f t="shared" si="1"/>
        <v>0</v>
      </c>
      <c r="O859" s="51">
        <f t="shared" si="2"/>
        <v>0</v>
      </c>
      <c r="P859" s="40">
        <f t="shared" si="3"/>
        <v>332552640</v>
      </c>
      <c r="Q859" s="40" t="s">
        <v>244</v>
      </c>
      <c r="R859" s="56">
        <f>VLOOKUP(Q859,'Basic Moves'!B$2:H$43,3,FALSE)</f>
        <v>7</v>
      </c>
      <c r="S859" s="56">
        <f>IF(OR(VLOOKUP(Q859,'Basic Moves'!B$2:C$43,2,FALSE)=H859,VLOOKUP(Q859,'Basic Moves'!B$2:C$43,2,FALSE)=I859),1,0)</f>
        <v>0</v>
      </c>
      <c r="T859" s="56">
        <f>VLOOKUP(Q859,'Basic Moves'!B$2:H$43,5,FALSE)</f>
        <v>700</v>
      </c>
      <c r="U859" s="56">
        <f>VLOOKUP(Q859,'Basic Moves'!B$2:H$43,7,FALSE)</f>
        <v>9</v>
      </c>
      <c r="V859" s="53" t="s">
        <v>1191</v>
      </c>
      <c r="W859" s="40" t="s">
        <v>281</v>
      </c>
      <c r="X859" s="56">
        <f>VLOOKUP(W859,'Charged Moves'!B$2:I$96,3,FALSE)</f>
        <v>45</v>
      </c>
      <c r="Y859" s="56">
        <f>IF(OR(VLOOKUP(W859,'Charged Moves'!B$2:C$96,2,FALSE)=H859,VLOOKUP(W859,'Charged Moves'!B$2:C$96,2,FALSE)=I859),1,0)</f>
        <v>0</v>
      </c>
      <c r="Z859" s="56">
        <f>VLOOKUP(W859,'Charged Moves'!B$2:I$96,8,FALSE)*100</f>
        <v>5</v>
      </c>
      <c r="AA859" s="56">
        <f>VLOOKUP(W859,'Charged Moves'!B$2:I$96,6,FALSE)</f>
        <v>3500</v>
      </c>
      <c r="AB859" s="56">
        <f>VLOOKUP(W859,'Charged Moves'!B$2:J$96,9,FALSE)</f>
        <v>33</v>
      </c>
      <c r="AC859" s="56" t="s">
        <v>1351</v>
      </c>
      <c r="AD859" s="56" t="s">
        <v>1352</v>
      </c>
      <c r="AE859" s="56" t="s">
        <v>1353</v>
      </c>
      <c r="AF859" t="s">
        <v>1313</v>
      </c>
      <c r="AG859" t="s">
        <v>1354</v>
      </c>
    </row>
    <row r="860" spans="1:33" ht="14.25" customHeight="1" x14ac:dyDescent="0.15">
      <c r="A860" s="30">
        <v>94</v>
      </c>
      <c r="B860" s="30">
        <v>2</v>
      </c>
      <c r="C860" s="32">
        <v>0.91158536585365857</v>
      </c>
      <c r="D860" s="30">
        <v>2</v>
      </c>
      <c r="E860" s="34">
        <v>0.96701388888888884</v>
      </c>
      <c r="F860" s="41">
        <f>VLOOKUP(G860,'Species Data'!A$2:E$152,2,FALSE)</f>
        <v>19</v>
      </c>
      <c r="G860" s="41" t="s">
        <v>61</v>
      </c>
      <c r="H860" s="170" t="s">
        <v>257</v>
      </c>
      <c r="I860" s="172"/>
      <c r="J860" s="41">
        <f>VLOOKUP(G860,'Species Data'!A$2:E$152,3,FALSE)</f>
        <v>60</v>
      </c>
      <c r="K860" s="46">
        <f>VLOOKUP(G860,'Species Data'!A$2:E$152,4,FALSE)</f>
        <v>92</v>
      </c>
      <c r="L860" s="46">
        <f>VLOOKUP(G860,'Species Data'!A$2:E$152,5,FALSE)</f>
        <v>86</v>
      </c>
      <c r="M860" s="49">
        <f t="shared" si="0"/>
        <v>5160</v>
      </c>
      <c r="N860" s="51">
        <f t="shared" si="1"/>
        <v>0</v>
      </c>
      <c r="O860" s="51">
        <f t="shared" si="2"/>
        <v>0</v>
      </c>
      <c r="P860" s="40">
        <f t="shared" si="3"/>
        <v>330523800</v>
      </c>
      <c r="Q860" s="40" t="s">
        <v>259</v>
      </c>
      <c r="R860" s="56">
        <f>VLOOKUP(Q860,'Basic Moves'!B$2:H$43,3,FALSE)</f>
        <v>12</v>
      </c>
      <c r="S860" s="56">
        <f>IF(OR(VLOOKUP(Q860,'Basic Moves'!B$2:C$43,2,FALSE)=H860,VLOOKUP(Q860,'Basic Moves'!B$2:C$43,2,FALSE)=I860),1,0)</f>
        <v>1</v>
      </c>
      <c r="T860" s="56">
        <f>VLOOKUP(Q860,'Basic Moves'!B$2:H$43,5,FALSE)</f>
        <v>1100</v>
      </c>
      <c r="U860" s="56">
        <f>VLOOKUP(Q860,'Basic Moves'!B$2:H$43,7,FALSE)</f>
        <v>10</v>
      </c>
      <c r="V860" s="53" t="s">
        <v>1056</v>
      </c>
      <c r="W860" s="40" t="s">
        <v>346</v>
      </c>
      <c r="X860" s="56">
        <f>VLOOKUP(W860,'Charged Moves'!B$2:I$96,3,FALSE)</f>
        <v>35</v>
      </c>
      <c r="Y860" s="56">
        <f>IF(OR(VLOOKUP(W860,'Charged Moves'!B$2:C$96,2,FALSE)=H860,VLOOKUP(W860,'Charged Moves'!B$2:C$96,2,FALSE)=I860),1,0)</f>
        <v>1</v>
      </c>
      <c r="Z860" s="56">
        <f>VLOOKUP(W860,'Charged Moves'!B$2:I$96,8,FALSE)*100</f>
        <v>5</v>
      </c>
      <c r="AA860" s="56">
        <f>VLOOKUP(W860,'Charged Moves'!B$2:I$96,6,FALSE)</f>
        <v>2100</v>
      </c>
      <c r="AB860" s="56">
        <f>VLOOKUP(W860,'Charged Moves'!B$2:J$96,9,FALSE)</f>
        <v>33</v>
      </c>
      <c r="AC860" s="56" t="s">
        <v>1493</v>
      </c>
      <c r="AD860" s="56" t="s">
        <v>2150</v>
      </c>
      <c r="AE860" s="56" t="s">
        <v>2151</v>
      </c>
      <c r="AF860" t="s">
        <v>2152</v>
      </c>
      <c r="AG860" t="s">
        <v>1496</v>
      </c>
    </row>
    <row r="861" spans="1:33" ht="14.25" customHeight="1" x14ac:dyDescent="0.15">
      <c r="A861" s="30">
        <v>553</v>
      </c>
      <c r="B861" s="30">
        <v>1</v>
      </c>
      <c r="C861" s="32">
        <v>1</v>
      </c>
      <c r="D861" s="30">
        <v>4</v>
      </c>
      <c r="E861" s="34">
        <v>0.8805171645118145</v>
      </c>
      <c r="F861" s="41">
        <f>VLOOKUP(G861,'Species Data'!A$2:E$152,2,FALSE)</f>
        <v>92</v>
      </c>
      <c r="G861" s="41" t="s">
        <v>159</v>
      </c>
      <c r="H861" s="793" t="s">
        <v>252</v>
      </c>
      <c r="I861" s="362" t="s">
        <v>262</v>
      </c>
      <c r="J861" s="41">
        <f>VLOOKUP(G861,'Species Data'!A$2:E$152,3,FALSE)</f>
        <v>60</v>
      </c>
      <c r="K861" s="46">
        <f>VLOOKUP(G861,'Species Data'!A$2:E$152,4,FALSE)</f>
        <v>136</v>
      </c>
      <c r="L861" s="46">
        <f>VLOOKUP(G861,'Species Data'!A$2:E$152,5,FALSE)</f>
        <v>82</v>
      </c>
      <c r="M861" s="49">
        <f t="shared" si="0"/>
        <v>4920</v>
      </c>
      <c r="N861" s="51">
        <f t="shared" si="1"/>
        <v>0</v>
      </c>
      <c r="O861" s="51">
        <f t="shared" si="2"/>
        <v>0</v>
      </c>
      <c r="P861" s="40">
        <f t="shared" si="3"/>
        <v>330378000</v>
      </c>
      <c r="Q861" s="40" t="s">
        <v>251</v>
      </c>
      <c r="R861" s="56">
        <f>VLOOKUP(Q861,'Basic Moves'!B$2:H$43,3,FALSE)</f>
        <v>5</v>
      </c>
      <c r="S861" s="56">
        <f>IF(OR(VLOOKUP(Q861,'Basic Moves'!B$2:C$43,2,FALSE)=H861,VLOOKUP(Q861,'Basic Moves'!B$2:C$43,2,FALSE)=I861),1,0)</f>
        <v>1</v>
      </c>
      <c r="T861" s="56">
        <f>VLOOKUP(Q861,'Basic Moves'!B$2:H$43,5,FALSE)</f>
        <v>500</v>
      </c>
      <c r="U861" s="56">
        <f>VLOOKUP(Q861,'Basic Moves'!B$2:H$43,7,FALSE)</f>
        <v>6</v>
      </c>
      <c r="V861" s="53" t="s">
        <v>1860</v>
      </c>
      <c r="W861" s="40" t="s">
        <v>208</v>
      </c>
      <c r="X861" s="56">
        <f>VLOOKUP(W861,'Charged Moves'!B$2:I$96,3,FALSE)</f>
        <v>55</v>
      </c>
      <c r="Y861" s="56">
        <f>IF(OR(VLOOKUP(W861,'Charged Moves'!B$2:C$96,2,FALSE)=H861,VLOOKUP(W861,'Charged Moves'!B$2:C$96,2,FALSE)=I861),1,0)</f>
        <v>1</v>
      </c>
      <c r="Z861" s="56">
        <f>VLOOKUP(W861,'Charged Moves'!B$2:I$96,8,FALSE)*100</f>
        <v>5</v>
      </c>
      <c r="AA861" s="56">
        <f>VLOOKUP(W861,'Charged Moves'!B$2:I$96,6,FALSE)</f>
        <v>2600</v>
      </c>
      <c r="AB861" s="56">
        <f>VLOOKUP(W861,'Charged Moves'!B$2:J$96,9,FALSE)</f>
        <v>50</v>
      </c>
      <c r="AC861" s="56" t="s">
        <v>1861</v>
      </c>
      <c r="AD861" s="56" t="s">
        <v>1862</v>
      </c>
      <c r="AE861" s="56" t="s">
        <v>1863</v>
      </c>
      <c r="AF861" t="s">
        <v>1864</v>
      </c>
      <c r="AG861" t="s">
        <v>667</v>
      </c>
    </row>
    <row r="862" spans="1:33" ht="14.25" customHeight="1" x14ac:dyDescent="0.15">
      <c r="A862" s="30">
        <v>107</v>
      </c>
      <c r="B862" s="30">
        <v>4</v>
      </c>
      <c r="C862" s="32">
        <v>0.82692307692307687</v>
      </c>
      <c r="D862" s="30">
        <v>5</v>
      </c>
      <c r="E862" s="34">
        <v>0.7592592592592593</v>
      </c>
      <c r="F862" s="41">
        <f>VLOOKUP(G862,'Species Data'!A$2:E$152,2,FALSE)</f>
        <v>21</v>
      </c>
      <c r="G862" s="41" t="s">
        <v>65</v>
      </c>
      <c r="H862" s="170" t="s">
        <v>257</v>
      </c>
      <c r="I862" s="104" t="s">
        <v>227</v>
      </c>
      <c r="J862" s="41">
        <f>VLOOKUP(G862,'Species Data'!A$2:E$152,3,FALSE)</f>
        <v>80</v>
      </c>
      <c r="K862" s="46">
        <f>VLOOKUP(G862,'Species Data'!A$2:E$152,4,FALSE)</f>
        <v>102</v>
      </c>
      <c r="L862" s="46">
        <f>VLOOKUP(G862,'Species Data'!A$2:E$152,5,FALSE)</f>
        <v>78</v>
      </c>
      <c r="M862" s="49">
        <f t="shared" si="0"/>
        <v>6240</v>
      </c>
      <c r="N862" s="51">
        <f t="shared" si="1"/>
        <v>0</v>
      </c>
      <c r="O862" s="51">
        <f t="shared" si="2"/>
        <v>0</v>
      </c>
      <c r="P862" s="40">
        <f t="shared" si="3"/>
        <v>326196000</v>
      </c>
      <c r="Q862" s="40" t="s">
        <v>250</v>
      </c>
      <c r="R862" s="56">
        <f>VLOOKUP(Q862,'Basic Moves'!B$2:H$43,3,FALSE)</f>
        <v>10</v>
      </c>
      <c r="S862" s="56">
        <f>IF(OR(VLOOKUP(Q862,'Basic Moves'!B$2:C$43,2,FALSE)=H862,VLOOKUP(Q862,'Basic Moves'!B$2:C$43,2,FALSE)=I862),1,0)</f>
        <v>1</v>
      </c>
      <c r="T862" s="56">
        <f>VLOOKUP(Q862,'Basic Moves'!B$2:H$43,5,FALSE)</f>
        <v>1150</v>
      </c>
      <c r="U862" s="56">
        <f>VLOOKUP(Q862,'Basic Moves'!B$2:H$43,7,FALSE)</f>
        <v>10</v>
      </c>
      <c r="V862" s="53" t="s">
        <v>1327</v>
      </c>
      <c r="W862" s="40" t="s">
        <v>318</v>
      </c>
      <c r="X862" s="56">
        <f>VLOOKUP(W862,'Charged Moves'!B$2:I$96,3,FALSE)</f>
        <v>25</v>
      </c>
      <c r="Y862" s="56">
        <f>IF(OR(VLOOKUP(W862,'Charged Moves'!B$2:C$96,2,FALSE)=H862,VLOOKUP(W862,'Charged Moves'!B$2:C$96,2,FALSE)=I862),1,0)</f>
        <v>0</v>
      </c>
      <c r="Z862" s="56">
        <f>VLOOKUP(W862,'Charged Moves'!B$2:I$96,8,FALSE)*100</f>
        <v>5</v>
      </c>
      <c r="AA862" s="56">
        <f>VLOOKUP(W862,'Charged Moves'!B$2:I$96,6,FALSE)</f>
        <v>2700</v>
      </c>
      <c r="AB862" s="56">
        <f>VLOOKUP(W862,'Charged Moves'!B$2:J$96,9,FALSE)</f>
        <v>20</v>
      </c>
      <c r="AC862" s="56" t="s">
        <v>1032</v>
      </c>
      <c r="AD862" s="56" t="s">
        <v>1517</v>
      </c>
      <c r="AE862" s="56" t="s">
        <v>1518</v>
      </c>
      <c r="AF862" t="s">
        <v>1519</v>
      </c>
      <c r="AG862" t="s">
        <v>851</v>
      </c>
    </row>
    <row r="863" spans="1:33" ht="14.25" customHeight="1" x14ac:dyDescent="0.15">
      <c r="A863" s="30">
        <v>110</v>
      </c>
      <c r="B863" s="30">
        <v>6</v>
      </c>
      <c r="C863" s="32">
        <v>0.72115384615384615</v>
      </c>
      <c r="D863" s="30">
        <v>5</v>
      </c>
      <c r="E863" s="34">
        <v>0.7592592592592593</v>
      </c>
      <c r="F863" s="41">
        <f>VLOOKUP(G863,'Species Data'!A$2:E$152,2,FALSE)</f>
        <v>21</v>
      </c>
      <c r="G863" s="41" t="s">
        <v>65</v>
      </c>
      <c r="H863" s="170" t="s">
        <v>257</v>
      </c>
      <c r="I863" s="104" t="s">
        <v>227</v>
      </c>
      <c r="J863" s="41">
        <f>VLOOKUP(G863,'Species Data'!A$2:E$152,3,FALSE)</f>
        <v>80</v>
      </c>
      <c r="K863" s="46">
        <f>VLOOKUP(G863,'Species Data'!A$2:E$152,4,FALSE)</f>
        <v>102</v>
      </c>
      <c r="L863" s="46">
        <f>VLOOKUP(G863,'Species Data'!A$2:E$152,5,FALSE)</f>
        <v>78</v>
      </c>
      <c r="M863" s="49">
        <f t="shared" si="0"/>
        <v>6240</v>
      </c>
      <c r="N863" s="51">
        <f t="shared" si="1"/>
        <v>0</v>
      </c>
      <c r="O863" s="51">
        <f t="shared" si="2"/>
        <v>0</v>
      </c>
      <c r="P863" s="40">
        <f t="shared" si="3"/>
        <v>326196000</v>
      </c>
      <c r="Q863" s="40" t="s">
        <v>256</v>
      </c>
      <c r="R863" s="56">
        <f>VLOOKUP(Q863,'Basic Moves'!B$2:H$43,3,FALSE)</f>
        <v>10</v>
      </c>
      <c r="S863" s="56">
        <f>IF(OR(VLOOKUP(Q863,'Basic Moves'!B$2:C$43,2,FALSE)=H863,VLOOKUP(Q863,'Basic Moves'!B$2:C$43,2,FALSE)=I863),1,0)</f>
        <v>1</v>
      </c>
      <c r="T863" s="56">
        <f>VLOOKUP(Q863,'Basic Moves'!B$2:H$43,5,FALSE)</f>
        <v>1330</v>
      </c>
      <c r="U863" s="56">
        <f>VLOOKUP(Q863,'Basic Moves'!B$2:H$43,7,FALSE)</f>
        <v>12</v>
      </c>
      <c r="V863" s="53" t="s">
        <v>843</v>
      </c>
      <c r="W863" s="40" t="s">
        <v>318</v>
      </c>
      <c r="X863" s="56">
        <f>VLOOKUP(W863,'Charged Moves'!B$2:I$96,3,FALSE)</f>
        <v>25</v>
      </c>
      <c r="Y863" s="56">
        <f>IF(OR(VLOOKUP(W863,'Charged Moves'!B$2:C$96,2,FALSE)=H863,VLOOKUP(W863,'Charged Moves'!B$2:C$96,2,FALSE)=I863),1,0)</f>
        <v>0</v>
      </c>
      <c r="Z863" s="56">
        <f>VLOOKUP(W863,'Charged Moves'!B$2:I$96,8,FALSE)*100</f>
        <v>5</v>
      </c>
      <c r="AA863" s="56">
        <f>VLOOKUP(W863,'Charged Moves'!B$2:I$96,6,FALSE)</f>
        <v>2700</v>
      </c>
      <c r="AB863" s="56">
        <f>VLOOKUP(W863,'Charged Moves'!B$2:J$96,9,FALSE)</f>
        <v>20</v>
      </c>
      <c r="AC863" s="56" t="s">
        <v>2143</v>
      </c>
      <c r="AD863" s="56" t="s">
        <v>1431</v>
      </c>
      <c r="AE863" s="56" t="s">
        <v>375</v>
      </c>
      <c r="AF863" t="s">
        <v>1432</v>
      </c>
      <c r="AG863" t="s">
        <v>851</v>
      </c>
    </row>
    <row r="864" spans="1:33" ht="14.25" customHeight="1" x14ac:dyDescent="0.15">
      <c r="A864" s="30">
        <v>592</v>
      </c>
      <c r="B864" s="30">
        <v>6</v>
      </c>
      <c r="C864" s="32">
        <v>0.80818604651162795</v>
      </c>
      <c r="D864" s="30">
        <v>6</v>
      </c>
      <c r="E864" s="34">
        <v>0.47111111111111109</v>
      </c>
      <c r="F864" s="41">
        <f>VLOOKUP(G864,'Species Data'!A$2:E$152,2,FALSE)</f>
        <v>98</v>
      </c>
      <c r="G864" s="41" t="s">
        <v>168</v>
      </c>
      <c r="H864" s="91" t="s">
        <v>210</v>
      </c>
      <c r="I864" s="657"/>
      <c r="J864" s="41">
        <f>VLOOKUP(G864,'Species Data'!A$2:E$152,3,FALSE)</f>
        <v>60</v>
      </c>
      <c r="K864" s="46">
        <f>VLOOKUP(G864,'Species Data'!A$2:E$152,4,FALSE)</f>
        <v>116</v>
      </c>
      <c r="L864" s="46">
        <f>VLOOKUP(G864,'Species Data'!A$2:E$152,5,FALSE)</f>
        <v>110</v>
      </c>
      <c r="M864" s="49">
        <f t="shared" si="0"/>
        <v>6600</v>
      </c>
      <c r="N864" s="51">
        <f t="shared" si="1"/>
        <v>0</v>
      </c>
      <c r="O864" s="51">
        <f t="shared" si="2"/>
        <v>0</v>
      </c>
      <c r="P864" s="40">
        <f t="shared" si="3"/>
        <v>324614400</v>
      </c>
      <c r="Q864" s="40" t="s">
        <v>254</v>
      </c>
      <c r="R864" s="56">
        <f>VLOOKUP(Q864,'Basic Moves'!B$2:H$43,3,FALSE)</f>
        <v>6</v>
      </c>
      <c r="S864" s="56">
        <f>IF(OR(VLOOKUP(Q864,'Basic Moves'!B$2:C$43,2,FALSE)=H864,VLOOKUP(Q864,'Basic Moves'!B$2:C$43,2,FALSE)=I864),1,0)</f>
        <v>0</v>
      </c>
      <c r="T864" s="56">
        <f>VLOOKUP(Q864,'Basic Moves'!B$2:H$43,5,FALSE)</f>
        <v>550</v>
      </c>
      <c r="U864" s="56">
        <f>VLOOKUP(Q864,'Basic Moves'!B$2:H$43,7,FALSE)</f>
        <v>7</v>
      </c>
      <c r="V864" s="53" t="s">
        <v>955</v>
      </c>
      <c r="W864" s="40" t="s">
        <v>283</v>
      </c>
      <c r="X864" s="56">
        <f>VLOOKUP(W864,'Charged Moves'!B$2:I$96,3,FALSE)</f>
        <v>25</v>
      </c>
      <c r="Y864" s="56">
        <f>IF(OR(VLOOKUP(W864,'Charged Moves'!B$2:C$96,2,FALSE)=H864,VLOOKUP(W864,'Charged Moves'!B$2:C$96,2,FALSE)=I864),1,0)</f>
        <v>0</v>
      </c>
      <c r="Z864" s="56">
        <f>VLOOKUP(W864,'Charged Moves'!B$2:I$96,8,FALSE)*100</f>
        <v>5</v>
      </c>
      <c r="AA864" s="56">
        <f>VLOOKUP(W864,'Charged Moves'!B$2:I$96,6,FALSE)</f>
        <v>2100</v>
      </c>
      <c r="AB864" s="56">
        <f>VLOOKUP(W864,'Charged Moves'!B$2:J$96,9,FALSE)</f>
        <v>20</v>
      </c>
      <c r="AC864" s="56" t="s">
        <v>999</v>
      </c>
      <c r="AD864" s="56" t="s">
        <v>1669</v>
      </c>
      <c r="AE864" s="56" t="s">
        <v>1670</v>
      </c>
      <c r="AF864" t="s">
        <v>479</v>
      </c>
      <c r="AG864" t="s">
        <v>1671</v>
      </c>
    </row>
    <row r="865" spans="1:33" ht="14.25" customHeight="1" x14ac:dyDescent="0.15">
      <c r="A865" s="30">
        <v>302</v>
      </c>
      <c r="B865" s="30">
        <v>5</v>
      </c>
      <c r="C865" s="32">
        <v>0.66024759284731771</v>
      </c>
      <c r="D865" s="30">
        <v>6</v>
      </c>
      <c r="E865" s="34">
        <v>0.80780487804878054</v>
      </c>
      <c r="F865" s="41">
        <f>VLOOKUP(G865,'Species Data'!A$2:E$152,2,FALSE)</f>
        <v>52</v>
      </c>
      <c r="G865" s="41" t="s">
        <v>104</v>
      </c>
      <c r="H865" s="170" t="s">
        <v>257</v>
      </c>
      <c r="I865" s="172"/>
      <c r="J865" s="41">
        <f>VLOOKUP(G865,'Species Data'!A$2:E$152,3,FALSE)</f>
        <v>80</v>
      </c>
      <c r="K865" s="46">
        <f>VLOOKUP(G865,'Species Data'!A$2:E$152,4,FALSE)</f>
        <v>104</v>
      </c>
      <c r="L865" s="46">
        <f>VLOOKUP(G865,'Species Data'!A$2:E$152,5,FALSE)</f>
        <v>94</v>
      </c>
      <c r="M865" s="49">
        <f t="shared" si="0"/>
        <v>7520</v>
      </c>
      <c r="N865" s="51">
        <f t="shared" si="1"/>
        <v>0</v>
      </c>
      <c r="O865" s="51">
        <f t="shared" si="2"/>
        <v>0</v>
      </c>
      <c r="P865" s="40">
        <f t="shared" si="3"/>
        <v>323781120</v>
      </c>
      <c r="Q865" s="40" t="s">
        <v>102</v>
      </c>
      <c r="R865" s="56">
        <f>VLOOKUP(Q865,'Basic Moves'!B$2:H$43,3,FALSE)</f>
        <v>6</v>
      </c>
      <c r="S865" s="56">
        <f>IF(OR(VLOOKUP(Q865,'Basic Moves'!B$2:C$43,2,FALSE)=H865,VLOOKUP(Q865,'Basic Moves'!B$2:C$43,2,FALSE)=I865),1,0)</f>
        <v>0</v>
      </c>
      <c r="T865" s="56">
        <f>VLOOKUP(Q865,'Basic Moves'!B$2:H$43,5,FALSE)</f>
        <v>500</v>
      </c>
      <c r="U865" s="56">
        <f>VLOOKUP(Q865,'Basic Moves'!B$2:H$43,7,FALSE)</f>
        <v>7</v>
      </c>
      <c r="V865" s="53" t="s">
        <v>784</v>
      </c>
      <c r="W865" s="40" t="s">
        <v>300</v>
      </c>
      <c r="X865" s="56">
        <f>VLOOKUP(W865,'Charged Moves'!B$2:I$96,3,FALSE)</f>
        <v>30</v>
      </c>
      <c r="Y865" s="56">
        <f>IF(OR(VLOOKUP(W865,'Charged Moves'!B$2:C$96,2,FALSE)=H865,VLOOKUP(W865,'Charged Moves'!B$2:C$96,2,FALSE)=I865),1,0)</f>
        <v>0</v>
      </c>
      <c r="Z865" s="56">
        <f>VLOOKUP(W865,'Charged Moves'!B$2:I$96,8,FALSE)*100</f>
        <v>25</v>
      </c>
      <c r="AA865" s="56">
        <f>VLOOKUP(W865,'Charged Moves'!B$2:I$96,6,FALSE)</f>
        <v>2700</v>
      </c>
      <c r="AB865" s="56">
        <f>VLOOKUP(W865,'Charged Moves'!B$2:J$96,9,FALSE)</f>
        <v>25</v>
      </c>
      <c r="AC865" s="56" t="s">
        <v>1569</v>
      </c>
      <c r="AD865" s="56" t="s">
        <v>1692</v>
      </c>
      <c r="AE865" s="56" t="s">
        <v>2153</v>
      </c>
      <c r="AF865" t="s">
        <v>1693</v>
      </c>
      <c r="AG865" t="s">
        <v>1744</v>
      </c>
    </row>
    <row r="866" spans="1:33" ht="14.25" customHeight="1" x14ac:dyDescent="0.15">
      <c r="A866" s="30">
        <v>95</v>
      </c>
      <c r="B866" s="30">
        <v>1</v>
      </c>
      <c r="C866" s="32">
        <v>1</v>
      </c>
      <c r="D866" s="30">
        <v>3</v>
      </c>
      <c r="E866" s="34">
        <v>0.93055555555555558</v>
      </c>
      <c r="F866" s="41">
        <f>VLOOKUP(G866,'Species Data'!A$2:E$152,2,FALSE)</f>
        <v>19</v>
      </c>
      <c r="G866" s="41" t="s">
        <v>61</v>
      </c>
      <c r="H866" s="170" t="s">
        <v>257</v>
      </c>
      <c r="I866" s="172"/>
      <c r="J866" s="41">
        <f>VLOOKUP(G866,'Species Data'!A$2:E$152,3,FALSE)</f>
        <v>60</v>
      </c>
      <c r="K866" s="46">
        <f>VLOOKUP(G866,'Species Data'!A$2:E$152,4,FALSE)</f>
        <v>92</v>
      </c>
      <c r="L866" s="46">
        <f>VLOOKUP(G866,'Species Data'!A$2:E$152,5,FALSE)</f>
        <v>86</v>
      </c>
      <c r="M866" s="49">
        <f t="shared" si="0"/>
        <v>5160</v>
      </c>
      <c r="N866" s="51">
        <f t="shared" si="1"/>
        <v>0</v>
      </c>
      <c r="O866" s="51">
        <f t="shared" si="2"/>
        <v>0</v>
      </c>
      <c r="P866" s="40">
        <f t="shared" si="3"/>
        <v>318062400</v>
      </c>
      <c r="Q866" s="40" t="s">
        <v>259</v>
      </c>
      <c r="R866" s="56">
        <f>VLOOKUP(Q866,'Basic Moves'!B$2:H$43,3,FALSE)</f>
        <v>12</v>
      </c>
      <c r="S866" s="56">
        <f>IF(OR(VLOOKUP(Q866,'Basic Moves'!B$2:C$43,2,FALSE)=H866,VLOOKUP(Q866,'Basic Moves'!B$2:C$43,2,FALSE)=I866),1,0)</f>
        <v>1</v>
      </c>
      <c r="T866" s="56">
        <f>VLOOKUP(Q866,'Basic Moves'!B$2:H$43,5,FALSE)</f>
        <v>1100</v>
      </c>
      <c r="U866" s="56">
        <f>VLOOKUP(Q866,'Basic Moves'!B$2:H$43,7,FALSE)</f>
        <v>10</v>
      </c>
      <c r="V866" s="53" t="s">
        <v>1056</v>
      </c>
      <c r="W866" s="40" t="s">
        <v>347</v>
      </c>
      <c r="X866" s="56">
        <f>VLOOKUP(W866,'Charged Moves'!B$2:I$96,3,FALSE)</f>
        <v>40</v>
      </c>
      <c r="Y866" s="56">
        <f>IF(OR(VLOOKUP(W866,'Charged Moves'!B$2:C$96,2,FALSE)=H866,VLOOKUP(W866,'Charged Moves'!B$2:C$96,2,FALSE)=I866),1,0)</f>
        <v>1</v>
      </c>
      <c r="Z866" s="56">
        <f>VLOOKUP(W866,'Charged Moves'!B$2:I$96,8,FALSE)*100</f>
        <v>5</v>
      </c>
      <c r="AA866" s="56">
        <f>VLOOKUP(W866,'Charged Moves'!B$2:I$96,6,FALSE)</f>
        <v>1560</v>
      </c>
      <c r="AB866" s="56">
        <f>VLOOKUP(W866,'Charged Moves'!B$2:J$96,9,FALSE)</f>
        <v>50</v>
      </c>
      <c r="AC866" s="56" t="s">
        <v>1202</v>
      </c>
      <c r="AD866" s="56" t="s">
        <v>1803</v>
      </c>
      <c r="AE866" s="56" t="s">
        <v>616</v>
      </c>
      <c r="AF866" t="s">
        <v>1804</v>
      </c>
      <c r="AG866" t="s">
        <v>1805</v>
      </c>
    </row>
    <row r="867" spans="1:33" ht="14.25" customHeight="1" x14ac:dyDescent="0.15">
      <c r="A867" s="30">
        <v>352</v>
      </c>
      <c r="B867" s="30">
        <v>2</v>
      </c>
      <c r="C867" s="32">
        <v>0.8884552845528455</v>
      </c>
      <c r="D867" s="30">
        <v>6</v>
      </c>
      <c r="E867" s="34">
        <v>0.40108401084010842</v>
      </c>
      <c r="F867" s="41">
        <f>VLOOKUP(G867,'Species Data'!A$2:E$152,2,FALSE)</f>
        <v>60</v>
      </c>
      <c r="G867" s="41" t="s">
        <v>115</v>
      </c>
      <c r="H867" s="91" t="s">
        <v>210</v>
      </c>
      <c r="I867" s="657"/>
      <c r="J867" s="41">
        <f>VLOOKUP(G867,'Species Data'!A$2:E$152,3,FALSE)</f>
        <v>80</v>
      </c>
      <c r="K867" s="46">
        <f>VLOOKUP(G867,'Species Data'!A$2:E$152,4,FALSE)</f>
        <v>108</v>
      </c>
      <c r="L867" s="46">
        <f>VLOOKUP(G867,'Species Data'!A$2:E$152,5,FALSE)</f>
        <v>98</v>
      </c>
      <c r="M867" s="49">
        <f t="shared" si="0"/>
        <v>7840</v>
      </c>
      <c r="N867" s="51">
        <f t="shared" si="1"/>
        <v>0</v>
      </c>
      <c r="O867" s="51">
        <f t="shared" si="2"/>
        <v>0</v>
      </c>
      <c r="P867" s="40">
        <f t="shared" si="3"/>
        <v>313286400</v>
      </c>
      <c r="Q867" s="40" t="s">
        <v>254</v>
      </c>
      <c r="R867" s="56">
        <f>VLOOKUP(Q867,'Basic Moves'!B$2:H$43,3,FALSE)</f>
        <v>6</v>
      </c>
      <c r="S867" s="56">
        <f>IF(OR(VLOOKUP(Q867,'Basic Moves'!B$2:C$43,2,FALSE)=H867,VLOOKUP(Q867,'Basic Moves'!B$2:C$43,2,FALSE)=I867),1,0)</f>
        <v>0</v>
      </c>
      <c r="T867" s="56">
        <f>VLOOKUP(Q867,'Basic Moves'!B$2:H$43,5,FALSE)</f>
        <v>550</v>
      </c>
      <c r="U867" s="56">
        <f>VLOOKUP(Q867,'Basic Moves'!B$2:H$43,7,FALSE)</f>
        <v>7</v>
      </c>
      <c r="V867" s="53" t="s">
        <v>955</v>
      </c>
      <c r="W867" s="40" t="s">
        <v>347</v>
      </c>
      <c r="X867" s="56">
        <f>VLOOKUP(W867,'Charged Moves'!B$2:I$96,3,FALSE)</f>
        <v>40</v>
      </c>
      <c r="Y867" s="56">
        <f>IF(OR(VLOOKUP(W867,'Charged Moves'!B$2:C$96,2,FALSE)=H867,VLOOKUP(W867,'Charged Moves'!B$2:C$96,2,FALSE)=I867),1,0)</f>
        <v>0</v>
      </c>
      <c r="Z867" s="56">
        <f>VLOOKUP(W867,'Charged Moves'!B$2:I$96,8,FALSE)*100</f>
        <v>5</v>
      </c>
      <c r="AA867" s="56">
        <f>VLOOKUP(W867,'Charged Moves'!B$2:I$96,6,FALSE)</f>
        <v>1560</v>
      </c>
      <c r="AB867" s="56">
        <f>VLOOKUP(W867,'Charged Moves'!B$2:J$96,9,FALSE)</f>
        <v>50</v>
      </c>
      <c r="AC867" s="56" t="s">
        <v>1902</v>
      </c>
      <c r="AD867" s="56" t="s">
        <v>2154</v>
      </c>
      <c r="AE867" s="56" t="s">
        <v>2155</v>
      </c>
      <c r="AF867" t="s">
        <v>2156</v>
      </c>
      <c r="AG867" t="s">
        <v>1332</v>
      </c>
    </row>
    <row r="868" spans="1:33" ht="14.25" customHeight="1" x14ac:dyDescent="0.15">
      <c r="A868" s="30">
        <v>232</v>
      </c>
      <c r="B868" s="30">
        <v>1</v>
      </c>
      <c r="C868" s="32">
        <v>1</v>
      </c>
      <c r="D868" s="30">
        <v>4</v>
      </c>
      <c r="E868" s="34">
        <v>0.81684210526315792</v>
      </c>
      <c r="F868" s="41">
        <f>VLOOKUP(G868,'Species Data'!A$2:E$152,2,FALSE)</f>
        <v>41</v>
      </c>
      <c r="G868" s="41" t="s">
        <v>89</v>
      </c>
      <c r="H868" s="362" t="s">
        <v>262</v>
      </c>
      <c r="I868" s="104" t="s">
        <v>227</v>
      </c>
      <c r="J868" s="41">
        <f>VLOOKUP(G868,'Species Data'!A$2:E$152,3,FALSE)</f>
        <v>80</v>
      </c>
      <c r="K868" s="46">
        <f>VLOOKUP(G868,'Species Data'!A$2:E$152,4,FALSE)</f>
        <v>88</v>
      </c>
      <c r="L868" s="46">
        <f>VLOOKUP(G868,'Species Data'!A$2:E$152,5,FALSE)</f>
        <v>90</v>
      </c>
      <c r="M868" s="49">
        <f t="shared" si="0"/>
        <v>7200</v>
      </c>
      <c r="N868" s="51">
        <f t="shared" si="1"/>
        <v>0</v>
      </c>
      <c r="O868" s="51">
        <f t="shared" si="2"/>
        <v>0</v>
      </c>
      <c r="P868" s="40">
        <f t="shared" si="3"/>
        <v>307296000</v>
      </c>
      <c r="Q868" s="40" t="s">
        <v>102</v>
      </c>
      <c r="R868" s="56">
        <f>VLOOKUP(Q868,'Basic Moves'!B$2:H$43,3,FALSE)</f>
        <v>6</v>
      </c>
      <c r="S868" s="56">
        <f>IF(OR(VLOOKUP(Q868,'Basic Moves'!B$2:C$43,2,FALSE)=H868,VLOOKUP(Q868,'Basic Moves'!B$2:C$43,2,FALSE)=I868),1,0)</f>
        <v>0</v>
      </c>
      <c r="T868" s="56">
        <f>VLOOKUP(Q868,'Basic Moves'!B$2:H$43,5,FALSE)</f>
        <v>500</v>
      </c>
      <c r="U868" s="56">
        <f>VLOOKUP(Q868,'Basic Moves'!B$2:H$43,7,FALSE)</f>
        <v>7</v>
      </c>
      <c r="V868" s="53" t="s">
        <v>784</v>
      </c>
      <c r="W868" s="40" t="s">
        <v>208</v>
      </c>
      <c r="X868" s="56">
        <f>VLOOKUP(W868,'Charged Moves'!B$2:I$96,3,FALSE)</f>
        <v>55</v>
      </c>
      <c r="Y868" s="56">
        <f>IF(OR(VLOOKUP(W868,'Charged Moves'!B$2:C$96,2,FALSE)=H868,VLOOKUP(W868,'Charged Moves'!B$2:C$96,2,FALSE)=I868),1,0)</f>
        <v>1</v>
      </c>
      <c r="Z868" s="56">
        <f>VLOOKUP(W868,'Charged Moves'!B$2:I$96,8,FALSE)*100</f>
        <v>5</v>
      </c>
      <c r="AA868" s="56">
        <f>VLOOKUP(W868,'Charged Moves'!B$2:I$96,6,FALSE)</f>
        <v>2600</v>
      </c>
      <c r="AB868" s="56">
        <f>VLOOKUP(W868,'Charged Moves'!B$2:J$96,9,FALSE)</f>
        <v>50</v>
      </c>
      <c r="AC868" s="56" t="s">
        <v>785</v>
      </c>
      <c r="AD868" s="56" t="s">
        <v>1762</v>
      </c>
      <c r="AE868" s="56" t="s">
        <v>1763</v>
      </c>
      <c r="AF868" t="s">
        <v>1764</v>
      </c>
      <c r="AG868" t="s">
        <v>561</v>
      </c>
    </row>
    <row r="869" spans="1:33" ht="14.25" customHeight="1" x14ac:dyDescent="0.15">
      <c r="A869" s="30">
        <v>96</v>
      </c>
      <c r="B869" s="30">
        <v>6</v>
      </c>
      <c r="C869" s="32">
        <v>0.63262195121951215</v>
      </c>
      <c r="D869" s="30">
        <v>4</v>
      </c>
      <c r="E869" s="34">
        <v>0.89583333333333337</v>
      </c>
      <c r="F869" s="41">
        <f>VLOOKUP(G869,'Species Data'!A$2:E$152,2,FALSE)</f>
        <v>19</v>
      </c>
      <c r="G869" s="41" t="s">
        <v>61</v>
      </c>
      <c r="H869" s="170" t="s">
        <v>257</v>
      </c>
      <c r="I869" s="172"/>
      <c r="J869" s="41">
        <f>VLOOKUP(G869,'Species Data'!A$2:E$152,3,FALSE)</f>
        <v>60</v>
      </c>
      <c r="K869" s="46">
        <f>VLOOKUP(G869,'Species Data'!A$2:E$152,4,FALSE)</f>
        <v>92</v>
      </c>
      <c r="L869" s="46">
        <f>VLOOKUP(G869,'Species Data'!A$2:E$152,5,FALSE)</f>
        <v>86</v>
      </c>
      <c r="M869" s="49">
        <f t="shared" si="0"/>
        <v>5160</v>
      </c>
      <c r="N869" s="51">
        <f t="shared" si="1"/>
        <v>0</v>
      </c>
      <c r="O869" s="51">
        <f t="shared" si="2"/>
        <v>0</v>
      </c>
      <c r="P869" s="40">
        <f t="shared" si="3"/>
        <v>306194400</v>
      </c>
      <c r="Q869" s="40" t="s">
        <v>256</v>
      </c>
      <c r="R869" s="56">
        <f>VLOOKUP(Q869,'Basic Moves'!B$2:H$43,3,FALSE)</f>
        <v>10</v>
      </c>
      <c r="S869" s="56">
        <f>IF(OR(VLOOKUP(Q869,'Basic Moves'!B$2:C$43,2,FALSE)=H869,VLOOKUP(Q869,'Basic Moves'!B$2:C$43,2,FALSE)=I869),1,0)</f>
        <v>1</v>
      </c>
      <c r="T869" s="56">
        <f>VLOOKUP(Q869,'Basic Moves'!B$2:H$43,5,FALSE)</f>
        <v>1330</v>
      </c>
      <c r="U869" s="56">
        <f>VLOOKUP(Q869,'Basic Moves'!B$2:H$43,7,FALSE)</f>
        <v>12</v>
      </c>
      <c r="V869" s="53" t="s">
        <v>843</v>
      </c>
      <c r="W869" s="40" t="s">
        <v>286</v>
      </c>
      <c r="X869" s="56">
        <f>VLOOKUP(W869,'Charged Moves'!B$2:I$96,3,FALSE)</f>
        <v>70</v>
      </c>
      <c r="Y869" s="56">
        <f>IF(OR(VLOOKUP(W869,'Charged Moves'!B$2:C$96,2,FALSE)=H869,VLOOKUP(W869,'Charged Moves'!B$2:C$96,2,FALSE)=I869),1,0)</f>
        <v>0</v>
      </c>
      <c r="Z869" s="56">
        <f>VLOOKUP(W869,'Charged Moves'!B$2:I$96,8,FALSE)*100</f>
        <v>5</v>
      </c>
      <c r="AA869" s="56">
        <f>VLOOKUP(W869,'Charged Moves'!B$2:I$96,6,FALSE)</f>
        <v>5800</v>
      </c>
      <c r="AB869" s="56">
        <f>VLOOKUP(W869,'Charged Moves'!B$2:J$96,9,FALSE)</f>
        <v>33</v>
      </c>
      <c r="AC869" s="56" t="s">
        <v>1566</v>
      </c>
      <c r="AD869" s="56" t="s">
        <v>1567</v>
      </c>
      <c r="AE869" s="56" t="s">
        <v>579</v>
      </c>
      <c r="AF869" t="s">
        <v>1568</v>
      </c>
      <c r="AG869" t="s">
        <v>812</v>
      </c>
    </row>
    <row r="870" spans="1:33" ht="14.25" customHeight="1" x14ac:dyDescent="0.15">
      <c r="A870" s="30">
        <v>97</v>
      </c>
      <c r="B870" s="30">
        <v>5</v>
      </c>
      <c r="C870" s="32">
        <v>0.74314024390243905</v>
      </c>
      <c r="D870" s="30">
        <v>5</v>
      </c>
      <c r="E870" s="34">
        <v>0.88541666666666663</v>
      </c>
      <c r="F870" s="41">
        <f>VLOOKUP(G870,'Species Data'!A$2:E$152,2,FALSE)</f>
        <v>19</v>
      </c>
      <c r="G870" s="41" t="s">
        <v>61</v>
      </c>
      <c r="H870" s="170" t="s">
        <v>257</v>
      </c>
      <c r="I870" s="172"/>
      <c r="J870" s="41">
        <f>VLOOKUP(G870,'Species Data'!A$2:E$152,3,FALSE)</f>
        <v>60</v>
      </c>
      <c r="K870" s="46">
        <f>VLOOKUP(G870,'Species Data'!A$2:E$152,4,FALSE)</f>
        <v>92</v>
      </c>
      <c r="L870" s="46">
        <f>VLOOKUP(G870,'Species Data'!A$2:E$152,5,FALSE)</f>
        <v>86</v>
      </c>
      <c r="M870" s="49">
        <f t="shared" si="0"/>
        <v>5160</v>
      </c>
      <c r="N870" s="51">
        <f t="shared" si="1"/>
        <v>0</v>
      </c>
      <c r="O870" s="51">
        <f t="shared" si="2"/>
        <v>0</v>
      </c>
      <c r="P870" s="40">
        <f t="shared" si="3"/>
        <v>302634000</v>
      </c>
      <c r="Q870" s="40" t="s">
        <v>256</v>
      </c>
      <c r="R870" s="56">
        <f>VLOOKUP(Q870,'Basic Moves'!B$2:H$43,3,FALSE)</f>
        <v>10</v>
      </c>
      <c r="S870" s="56">
        <f>IF(OR(VLOOKUP(Q870,'Basic Moves'!B$2:C$43,2,FALSE)=H870,VLOOKUP(Q870,'Basic Moves'!B$2:C$43,2,FALSE)=I870),1,0)</f>
        <v>1</v>
      </c>
      <c r="T870" s="56">
        <f>VLOOKUP(Q870,'Basic Moves'!B$2:H$43,5,FALSE)</f>
        <v>1330</v>
      </c>
      <c r="U870" s="56">
        <f>VLOOKUP(Q870,'Basic Moves'!B$2:H$43,7,FALSE)</f>
        <v>12</v>
      </c>
      <c r="V870" s="53" t="s">
        <v>843</v>
      </c>
      <c r="W870" s="40" t="s">
        <v>346</v>
      </c>
      <c r="X870" s="56">
        <f>VLOOKUP(W870,'Charged Moves'!B$2:I$96,3,FALSE)</f>
        <v>35</v>
      </c>
      <c r="Y870" s="56">
        <f>IF(OR(VLOOKUP(W870,'Charged Moves'!B$2:C$96,2,FALSE)=H870,VLOOKUP(W870,'Charged Moves'!B$2:C$96,2,FALSE)=I870),1,0)</f>
        <v>1</v>
      </c>
      <c r="Z870" s="56">
        <f>VLOOKUP(W870,'Charged Moves'!B$2:I$96,8,FALSE)*100</f>
        <v>5</v>
      </c>
      <c r="AA870" s="56">
        <f>VLOOKUP(W870,'Charged Moves'!B$2:I$96,6,FALSE)</f>
        <v>2100</v>
      </c>
      <c r="AB870" s="56">
        <f>VLOOKUP(W870,'Charged Moves'!B$2:J$96,9,FALSE)</f>
        <v>33</v>
      </c>
      <c r="AC870" s="56" t="s">
        <v>1586</v>
      </c>
      <c r="AD870" s="56" t="s">
        <v>897</v>
      </c>
      <c r="AE870" s="56" t="s">
        <v>1501</v>
      </c>
      <c r="AF870" t="s">
        <v>898</v>
      </c>
      <c r="AG870" t="s">
        <v>553</v>
      </c>
    </row>
    <row r="871" spans="1:33" ht="14.25" customHeight="1" x14ac:dyDescent="0.15">
      <c r="A871" s="30">
        <v>551</v>
      </c>
      <c r="B871" s="30">
        <v>3</v>
      </c>
      <c r="C871" s="32">
        <v>0.76335877862595425</v>
      </c>
      <c r="D871" s="30">
        <v>5</v>
      </c>
      <c r="E871" s="34">
        <v>0.79135086937137766</v>
      </c>
      <c r="F871" s="41">
        <f>VLOOKUP(G871,'Species Data'!A$2:E$152,2,FALSE)</f>
        <v>92</v>
      </c>
      <c r="G871" s="41" t="s">
        <v>159</v>
      </c>
      <c r="H871" s="793" t="s">
        <v>252</v>
      </c>
      <c r="I871" s="362" t="s">
        <v>262</v>
      </c>
      <c r="J871" s="41">
        <f>VLOOKUP(G871,'Species Data'!A$2:E$152,3,FALSE)</f>
        <v>60</v>
      </c>
      <c r="K871" s="46">
        <f>VLOOKUP(G871,'Species Data'!A$2:E$152,4,FALSE)</f>
        <v>136</v>
      </c>
      <c r="L871" s="46">
        <f>VLOOKUP(G871,'Species Data'!A$2:E$152,5,FALSE)</f>
        <v>82</v>
      </c>
      <c r="M871" s="49">
        <f t="shared" si="0"/>
        <v>4920</v>
      </c>
      <c r="N871" s="51">
        <f t="shared" si="1"/>
        <v>0</v>
      </c>
      <c r="O871" s="51">
        <f t="shared" si="2"/>
        <v>0</v>
      </c>
      <c r="P871" s="40">
        <f t="shared" si="3"/>
        <v>296922000</v>
      </c>
      <c r="Q871" s="40" t="s">
        <v>251</v>
      </c>
      <c r="R871" s="56">
        <f>VLOOKUP(Q871,'Basic Moves'!B$2:H$43,3,FALSE)</f>
        <v>5</v>
      </c>
      <c r="S871" s="56">
        <f>IF(OR(VLOOKUP(Q871,'Basic Moves'!B$2:C$43,2,FALSE)=H871,VLOOKUP(Q871,'Basic Moves'!B$2:C$43,2,FALSE)=I871),1,0)</f>
        <v>1</v>
      </c>
      <c r="T871" s="56">
        <f>VLOOKUP(Q871,'Basic Moves'!B$2:H$43,5,FALSE)</f>
        <v>500</v>
      </c>
      <c r="U871" s="56">
        <f>VLOOKUP(Q871,'Basic Moves'!B$2:H$43,7,FALSE)</f>
        <v>6</v>
      </c>
      <c r="V871" s="53" t="s">
        <v>1860</v>
      </c>
      <c r="W871" s="40" t="s">
        <v>313</v>
      </c>
      <c r="X871" s="56">
        <f>VLOOKUP(W871,'Charged Moves'!B$2:I$96,3,FALSE)</f>
        <v>30</v>
      </c>
      <c r="Y871" s="56">
        <f>IF(OR(VLOOKUP(W871,'Charged Moves'!B$2:C$96,2,FALSE)=H871,VLOOKUP(W871,'Charged Moves'!B$2:C$96,2,FALSE)=I871),1,0)</f>
        <v>1</v>
      </c>
      <c r="Z871" s="56">
        <f>VLOOKUP(W871,'Charged Moves'!B$2:I$96,8,FALSE)*100</f>
        <v>5</v>
      </c>
      <c r="AA871" s="56">
        <f>VLOOKUP(W871,'Charged Moves'!B$2:I$96,6,FALSE)</f>
        <v>3100</v>
      </c>
      <c r="AB871" s="56">
        <f>VLOOKUP(W871,'Charged Moves'!B$2:J$96,9,FALSE)</f>
        <v>25</v>
      </c>
      <c r="AC871" s="56" t="s">
        <v>1842</v>
      </c>
      <c r="AD871" s="56" t="s">
        <v>2157</v>
      </c>
      <c r="AE871" s="56" t="s">
        <v>2158</v>
      </c>
      <c r="AF871" t="s">
        <v>2159</v>
      </c>
      <c r="AG871" t="s">
        <v>2160</v>
      </c>
    </row>
    <row r="872" spans="1:33" ht="14.25" customHeight="1" x14ac:dyDescent="0.15">
      <c r="A872" s="30">
        <v>98</v>
      </c>
      <c r="B872" s="30">
        <v>4</v>
      </c>
      <c r="C872" s="32">
        <v>0.81554878048780488</v>
      </c>
      <c r="D872" s="30">
        <v>6</v>
      </c>
      <c r="E872" s="34">
        <v>0.86805555555555558</v>
      </c>
      <c r="F872" s="41">
        <f>VLOOKUP(G872,'Species Data'!A$2:E$152,2,FALSE)</f>
        <v>19</v>
      </c>
      <c r="G872" s="41" t="s">
        <v>61</v>
      </c>
      <c r="H872" s="170" t="s">
        <v>257</v>
      </c>
      <c r="I872" s="172"/>
      <c r="J872" s="41">
        <f>VLOOKUP(G872,'Species Data'!A$2:E$152,3,FALSE)</f>
        <v>60</v>
      </c>
      <c r="K872" s="46">
        <f>VLOOKUP(G872,'Species Data'!A$2:E$152,4,FALSE)</f>
        <v>92</v>
      </c>
      <c r="L872" s="46">
        <f>VLOOKUP(G872,'Species Data'!A$2:E$152,5,FALSE)</f>
        <v>86</v>
      </c>
      <c r="M872" s="49">
        <f t="shared" si="0"/>
        <v>5160</v>
      </c>
      <c r="N872" s="51">
        <f t="shared" si="1"/>
        <v>0</v>
      </c>
      <c r="O872" s="51">
        <f t="shared" si="2"/>
        <v>0</v>
      </c>
      <c r="P872" s="40">
        <f t="shared" si="3"/>
        <v>296700000</v>
      </c>
      <c r="Q872" s="40" t="s">
        <v>256</v>
      </c>
      <c r="R872" s="56">
        <f>VLOOKUP(Q872,'Basic Moves'!B$2:H$43,3,FALSE)</f>
        <v>10</v>
      </c>
      <c r="S872" s="56">
        <f>IF(OR(VLOOKUP(Q872,'Basic Moves'!B$2:C$43,2,FALSE)=H872,VLOOKUP(Q872,'Basic Moves'!B$2:C$43,2,FALSE)=I872),1,0)</f>
        <v>1</v>
      </c>
      <c r="T872" s="56">
        <f>VLOOKUP(Q872,'Basic Moves'!B$2:H$43,5,FALSE)</f>
        <v>1330</v>
      </c>
      <c r="U872" s="56">
        <f>VLOOKUP(Q872,'Basic Moves'!B$2:H$43,7,FALSE)</f>
        <v>12</v>
      </c>
      <c r="V872" s="53" t="s">
        <v>843</v>
      </c>
      <c r="W872" s="40" t="s">
        <v>347</v>
      </c>
      <c r="X872" s="56">
        <f>VLOOKUP(W872,'Charged Moves'!B$2:I$96,3,FALSE)</f>
        <v>40</v>
      </c>
      <c r="Y872" s="56">
        <f>IF(OR(VLOOKUP(W872,'Charged Moves'!B$2:C$96,2,FALSE)=H872,VLOOKUP(W872,'Charged Moves'!B$2:C$96,2,FALSE)=I872),1,0)</f>
        <v>1</v>
      </c>
      <c r="Z872" s="56">
        <f>VLOOKUP(W872,'Charged Moves'!B$2:I$96,8,FALSE)*100</f>
        <v>5</v>
      </c>
      <c r="AA872" s="56">
        <f>VLOOKUP(W872,'Charged Moves'!B$2:I$96,6,FALSE)</f>
        <v>1560</v>
      </c>
      <c r="AB872" s="56">
        <f>VLOOKUP(W872,'Charged Moves'!B$2:J$96,9,FALSE)</f>
        <v>50</v>
      </c>
      <c r="AC872" s="56" t="s">
        <v>1820</v>
      </c>
      <c r="AD872" s="56" t="s">
        <v>1821</v>
      </c>
      <c r="AE872" s="56" t="s">
        <v>945</v>
      </c>
      <c r="AF872" t="s">
        <v>1822</v>
      </c>
      <c r="AG872" t="s">
        <v>578</v>
      </c>
    </row>
    <row r="873" spans="1:33" ht="14.25" customHeight="1" x14ac:dyDescent="0.15">
      <c r="A873" s="30">
        <v>230</v>
      </c>
      <c r="B873" s="30">
        <v>3</v>
      </c>
      <c r="C873" s="32">
        <v>0.73148430356598593</v>
      </c>
      <c r="D873" s="30">
        <v>5</v>
      </c>
      <c r="E873" s="34">
        <v>0.76673684210526316</v>
      </c>
      <c r="F873" s="41">
        <f>VLOOKUP(G873,'Species Data'!A$2:E$152,2,FALSE)</f>
        <v>41</v>
      </c>
      <c r="G873" s="41" t="s">
        <v>89</v>
      </c>
      <c r="H873" s="362" t="s">
        <v>262</v>
      </c>
      <c r="I873" s="104" t="s">
        <v>227</v>
      </c>
      <c r="J873" s="41">
        <f>VLOOKUP(G873,'Species Data'!A$2:E$152,3,FALSE)</f>
        <v>80</v>
      </c>
      <c r="K873" s="46">
        <f>VLOOKUP(G873,'Species Data'!A$2:E$152,4,FALSE)</f>
        <v>88</v>
      </c>
      <c r="L873" s="46">
        <f>VLOOKUP(G873,'Species Data'!A$2:E$152,5,FALSE)</f>
        <v>90</v>
      </c>
      <c r="M873" s="49">
        <f t="shared" si="0"/>
        <v>7200</v>
      </c>
      <c r="N873" s="51">
        <f t="shared" si="1"/>
        <v>0</v>
      </c>
      <c r="O873" s="51">
        <f t="shared" si="2"/>
        <v>0</v>
      </c>
      <c r="P873" s="40">
        <f t="shared" si="3"/>
        <v>288446400</v>
      </c>
      <c r="Q873" s="40" t="s">
        <v>102</v>
      </c>
      <c r="R873" s="56">
        <f>VLOOKUP(Q873,'Basic Moves'!B$2:H$43,3,FALSE)</f>
        <v>6</v>
      </c>
      <c r="S873" s="56">
        <f>IF(OR(VLOOKUP(Q873,'Basic Moves'!B$2:C$43,2,FALSE)=H873,VLOOKUP(Q873,'Basic Moves'!B$2:C$43,2,FALSE)=I873),1,0)</f>
        <v>0</v>
      </c>
      <c r="T873" s="56">
        <f>VLOOKUP(Q873,'Basic Moves'!B$2:H$43,5,FALSE)</f>
        <v>500</v>
      </c>
      <c r="U873" s="56">
        <f>VLOOKUP(Q873,'Basic Moves'!B$2:H$43,7,FALSE)</f>
        <v>7</v>
      </c>
      <c r="V873" s="53" t="s">
        <v>784</v>
      </c>
      <c r="W873" s="40" t="s">
        <v>299</v>
      </c>
      <c r="X873" s="56">
        <f>VLOOKUP(W873,'Charged Moves'!B$2:I$96,3,FALSE)</f>
        <v>25</v>
      </c>
      <c r="Y873" s="56">
        <f>IF(OR(VLOOKUP(W873,'Charged Moves'!B$2:C$96,2,FALSE)=H873,VLOOKUP(W873,'Charged Moves'!B$2:C$96,2,FALSE)=I873),1,0)</f>
        <v>1</v>
      </c>
      <c r="Z873" s="56">
        <f>VLOOKUP(W873,'Charged Moves'!B$2:I$96,8,FALSE)*100</f>
        <v>5</v>
      </c>
      <c r="AA873" s="56">
        <f>VLOOKUP(W873,'Charged Moves'!B$2:I$96,6,FALSE)</f>
        <v>2400</v>
      </c>
      <c r="AB873" s="56">
        <f>VLOOKUP(W873,'Charged Moves'!B$2:J$96,9,FALSE)</f>
        <v>20</v>
      </c>
      <c r="AC873" s="56" t="s">
        <v>1381</v>
      </c>
      <c r="AD873" s="56" t="s">
        <v>1382</v>
      </c>
      <c r="AE873" s="56" t="s">
        <v>1383</v>
      </c>
      <c r="AF873" t="s">
        <v>1384</v>
      </c>
      <c r="AG873" t="s">
        <v>1385</v>
      </c>
    </row>
    <row r="874" spans="1:33" ht="14.25" customHeight="1" x14ac:dyDescent="0.15">
      <c r="A874" s="30">
        <v>365</v>
      </c>
      <c r="B874" s="30">
        <v>1</v>
      </c>
      <c r="C874" s="32">
        <v>1</v>
      </c>
      <c r="D874" s="30">
        <v>1</v>
      </c>
      <c r="E874" s="34">
        <v>1</v>
      </c>
      <c r="F874" s="41">
        <f>VLOOKUP(G874,'Species Data'!A$2:E$152,2,FALSE)</f>
        <v>63</v>
      </c>
      <c r="G874" s="41" t="s">
        <v>118</v>
      </c>
      <c r="H874" s="42" t="s">
        <v>56</v>
      </c>
      <c r="I874" s="43"/>
      <c r="J874" s="41">
        <f>VLOOKUP(G874,'Species Data'!A$2:E$152,3,FALSE)</f>
        <v>50</v>
      </c>
      <c r="K874" s="46">
        <f>VLOOKUP(G874,'Species Data'!A$2:E$152,4,FALSE)</f>
        <v>110</v>
      </c>
      <c r="L874" s="46">
        <f>VLOOKUP(G874,'Species Data'!A$2:E$152,5,FALSE)</f>
        <v>76</v>
      </c>
      <c r="M874" s="49">
        <f t="shared" si="0"/>
        <v>3800</v>
      </c>
      <c r="N874" s="51">
        <f t="shared" si="1"/>
        <v>0</v>
      </c>
      <c r="O874" s="51">
        <f t="shared" si="2"/>
        <v>0</v>
      </c>
      <c r="P874" s="40">
        <f t="shared" si="3"/>
        <v>288420000</v>
      </c>
      <c r="Q874" s="40" t="s">
        <v>94</v>
      </c>
      <c r="R874" s="56">
        <f>VLOOKUP(Q874,'Basic Moves'!B$2:H$43,3,FALSE)</f>
        <v>12</v>
      </c>
      <c r="S874" s="56">
        <f>IF(OR(VLOOKUP(Q874,'Basic Moves'!B$2:C$43,2,FALSE)=H874,VLOOKUP(Q874,'Basic Moves'!B$2:C$43,2,FALSE)=I874),1,0)</f>
        <v>1</v>
      </c>
      <c r="T874" s="56">
        <f>VLOOKUP(Q874,'Basic Moves'!B$2:H$43,5,FALSE)</f>
        <v>1050</v>
      </c>
      <c r="U874" s="56">
        <f>VLOOKUP(Q874,'Basic Moves'!B$2:H$43,7,FALSE)</f>
        <v>9</v>
      </c>
      <c r="V874" s="53" t="s">
        <v>483</v>
      </c>
      <c r="W874" s="40" t="s">
        <v>306</v>
      </c>
      <c r="X874" s="56">
        <f>VLOOKUP(W874,'Charged Moves'!B$2:I$96,3,FALSE)</f>
        <v>40</v>
      </c>
      <c r="Y874" s="56">
        <f>IF(OR(VLOOKUP(W874,'Charged Moves'!B$2:C$96,2,FALSE)=H874,VLOOKUP(W874,'Charged Moves'!B$2:C$96,2,FALSE)=I874),1,0)</f>
        <v>1</v>
      </c>
      <c r="Z874" s="56">
        <f>VLOOKUP(W874,'Charged Moves'!B$2:I$96,8,FALSE)*100</f>
        <v>5</v>
      </c>
      <c r="AA874" s="56">
        <f>VLOOKUP(W874,'Charged Moves'!B$2:I$96,6,FALSE)</f>
        <v>2700</v>
      </c>
      <c r="AB874" s="56">
        <f>VLOOKUP(W874,'Charged Moves'!B$2:J$96,9,FALSE)</f>
        <v>33</v>
      </c>
      <c r="AC874" s="56" t="s">
        <v>484</v>
      </c>
      <c r="AD874" s="56" t="s">
        <v>750</v>
      </c>
      <c r="AE874" s="56" t="s">
        <v>751</v>
      </c>
      <c r="AF874" t="s">
        <v>752</v>
      </c>
      <c r="AG874" t="s">
        <v>700</v>
      </c>
    </row>
    <row r="875" spans="1:33" ht="14.25" customHeight="1" x14ac:dyDescent="0.15">
      <c r="A875" s="30">
        <v>552</v>
      </c>
      <c r="B875" s="30">
        <v>3</v>
      </c>
      <c r="C875" s="32">
        <v>0.76335877862595425</v>
      </c>
      <c r="D875" s="30">
        <v>6</v>
      </c>
      <c r="E875" s="34">
        <v>0.75791350869371377</v>
      </c>
      <c r="F875" s="41">
        <f>VLOOKUP(G875,'Species Data'!A$2:E$152,2,FALSE)</f>
        <v>92</v>
      </c>
      <c r="G875" s="41" t="s">
        <v>159</v>
      </c>
      <c r="H875" s="793" t="s">
        <v>252</v>
      </c>
      <c r="I875" s="362" t="s">
        <v>262</v>
      </c>
      <c r="J875" s="41">
        <f>VLOOKUP(G875,'Species Data'!A$2:E$152,3,FALSE)</f>
        <v>60</v>
      </c>
      <c r="K875" s="46">
        <f>VLOOKUP(G875,'Species Data'!A$2:E$152,4,FALSE)</f>
        <v>136</v>
      </c>
      <c r="L875" s="46">
        <f>VLOOKUP(G875,'Species Data'!A$2:E$152,5,FALSE)</f>
        <v>82</v>
      </c>
      <c r="M875" s="49">
        <f t="shared" si="0"/>
        <v>4920</v>
      </c>
      <c r="N875" s="51">
        <f t="shared" si="1"/>
        <v>0</v>
      </c>
      <c r="O875" s="51">
        <f t="shared" si="2"/>
        <v>0</v>
      </c>
      <c r="P875" s="40">
        <f t="shared" si="3"/>
        <v>284376000</v>
      </c>
      <c r="Q875" s="40" t="s">
        <v>251</v>
      </c>
      <c r="R875" s="56">
        <f>VLOOKUP(Q875,'Basic Moves'!B$2:H$43,3,FALSE)</f>
        <v>5</v>
      </c>
      <c r="S875" s="56">
        <f>IF(OR(VLOOKUP(Q875,'Basic Moves'!B$2:C$43,2,FALSE)=H875,VLOOKUP(Q875,'Basic Moves'!B$2:C$43,2,FALSE)=I875),1,0)</f>
        <v>1</v>
      </c>
      <c r="T875" s="56">
        <f>VLOOKUP(Q875,'Basic Moves'!B$2:H$43,5,FALSE)</f>
        <v>500</v>
      </c>
      <c r="U875" s="56">
        <f>VLOOKUP(Q875,'Basic Moves'!B$2:H$43,7,FALSE)</f>
        <v>6</v>
      </c>
      <c r="V875" s="53" t="s">
        <v>1860</v>
      </c>
      <c r="W875" s="40" t="s">
        <v>281</v>
      </c>
      <c r="X875" s="56">
        <f>VLOOKUP(W875,'Charged Moves'!B$2:I$96,3,FALSE)</f>
        <v>45</v>
      </c>
      <c r="Y875" s="56">
        <f>IF(OR(VLOOKUP(W875,'Charged Moves'!B$2:C$96,2,FALSE)=H875,VLOOKUP(W875,'Charged Moves'!B$2:C$96,2,FALSE)=I875),1,0)</f>
        <v>0</v>
      </c>
      <c r="Z875" s="56">
        <f>VLOOKUP(W875,'Charged Moves'!B$2:I$96,8,FALSE)*100</f>
        <v>5</v>
      </c>
      <c r="AA875" s="56">
        <f>VLOOKUP(W875,'Charged Moves'!B$2:I$96,6,FALSE)</f>
        <v>3500</v>
      </c>
      <c r="AB875" s="56">
        <f>VLOOKUP(W875,'Charged Moves'!B$2:J$96,9,FALSE)</f>
        <v>33</v>
      </c>
      <c r="AC875" s="56" t="s">
        <v>1355</v>
      </c>
      <c r="AD875" s="56" t="s">
        <v>485</v>
      </c>
      <c r="AE875" s="56" t="s">
        <v>1901</v>
      </c>
      <c r="AF875" t="s">
        <v>1023</v>
      </c>
      <c r="AG875" t="s">
        <v>1613</v>
      </c>
    </row>
    <row r="876" spans="1:33" ht="14.25" customHeight="1" x14ac:dyDescent="0.15">
      <c r="A876" s="30">
        <v>231</v>
      </c>
      <c r="B876" s="30">
        <v>3</v>
      </c>
      <c r="C876" s="32">
        <v>0.73148430356598593</v>
      </c>
      <c r="D876" s="30">
        <v>6</v>
      </c>
      <c r="E876" s="34">
        <v>0.73515789473684212</v>
      </c>
      <c r="F876" s="41">
        <f>VLOOKUP(G876,'Species Data'!A$2:E$152,2,FALSE)</f>
        <v>41</v>
      </c>
      <c r="G876" s="41" t="s">
        <v>89</v>
      </c>
      <c r="H876" s="362" t="s">
        <v>262</v>
      </c>
      <c r="I876" s="104" t="s">
        <v>227</v>
      </c>
      <c r="J876" s="41">
        <f>VLOOKUP(G876,'Species Data'!A$2:E$152,3,FALSE)</f>
        <v>80</v>
      </c>
      <c r="K876" s="46">
        <f>VLOOKUP(G876,'Species Data'!A$2:E$152,4,FALSE)</f>
        <v>88</v>
      </c>
      <c r="L876" s="46">
        <f>VLOOKUP(G876,'Species Data'!A$2:E$152,5,FALSE)</f>
        <v>90</v>
      </c>
      <c r="M876" s="49">
        <f t="shared" si="0"/>
        <v>7200</v>
      </c>
      <c r="N876" s="51">
        <f t="shared" si="1"/>
        <v>0</v>
      </c>
      <c r="O876" s="51">
        <f t="shared" si="2"/>
        <v>0</v>
      </c>
      <c r="P876" s="40">
        <f t="shared" si="3"/>
        <v>276566400</v>
      </c>
      <c r="Q876" s="40" t="s">
        <v>102</v>
      </c>
      <c r="R876" s="56">
        <f>VLOOKUP(Q876,'Basic Moves'!B$2:H$43,3,FALSE)</f>
        <v>6</v>
      </c>
      <c r="S876" s="56">
        <f>IF(OR(VLOOKUP(Q876,'Basic Moves'!B$2:C$43,2,FALSE)=H876,VLOOKUP(Q876,'Basic Moves'!B$2:C$43,2,FALSE)=I876),1,0)</f>
        <v>0</v>
      </c>
      <c r="T876" s="56">
        <f>VLOOKUP(Q876,'Basic Moves'!B$2:H$43,5,FALSE)</f>
        <v>500</v>
      </c>
      <c r="U876" s="56">
        <f>VLOOKUP(Q876,'Basic Moves'!B$2:H$43,7,FALSE)</f>
        <v>7</v>
      </c>
      <c r="V876" s="53" t="s">
        <v>784</v>
      </c>
      <c r="W876" s="40" t="s">
        <v>341</v>
      </c>
      <c r="X876" s="56">
        <f>VLOOKUP(W876,'Charged Moves'!B$2:I$96,3,FALSE)</f>
        <v>30</v>
      </c>
      <c r="Y876" s="56">
        <f>IF(OR(VLOOKUP(W876,'Charged Moves'!B$2:C$96,2,FALSE)=H876,VLOOKUP(W876,'Charged Moves'!B$2:C$96,2,FALSE)=I876),1,0)</f>
        <v>1</v>
      </c>
      <c r="Z876" s="56">
        <f>VLOOKUP(W876,'Charged Moves'!B$2:I$96,8,FALSE)*100</f>
        <v>25</v>
      </c>
      <c r="AA876" s="56">
        <f>VLOOKUP(W876,'Charged Moves'!B$2:I$96,6,FALSE)</f>
        <v>3300</v>
      </c>
      <c r="AB876" s="56">
        <f>VLOOKUP(W876,'Charged Moves'!B$2:J$96,9,FALSE)</f>
        <v>25</v>
      </c>
      <c r="AC876" s="56" t="s">
        <v>1448</v>
      </c>
      <c r="AD876" s="56" t="s">
        <v>627</v>
      </c>
      <c r="AE876" s="56" t="s">
        <v>1449</v>
      </c>
      <c r="AF876" t="s">
        <v>629</v>
      </c>
      <c r="AG876" t="s">
        <v>1450</v>
      </c>
    </row>
    <row r="877" spans="1:33" ht="14.25" customHeight="1" x14ac:dyDescent="0.15">
      <c r="A877" s="30">
        <v>366</v>
      </c>
      <c r="B877" s="30">
        <v>2</v>
      </c>
      <c r="C877" s="32">
        <v>0.96283783783783783</v>
      </c>
      <c r="D877" s="30">
        <v>2</v>
      </c>
      <c r="E877" s="34">
        <v>0.93478260869565222</v>
      </c>
      <c r="F877" s="41">
        <f>VLOOKUP(G877,'Species Data'!A$2:E$152,2,FALSE)</f>
        <v>63</v>
      </c>
      <c r="G877" s="41" t="s">
        <v>118</v>
      </c>
      <c r="H877" s="42" t="s">
        <v>56</v>
      </c>
      <c r="I877" s="43"/>
      <c r="J877" s="41">
        <f>VLOOKUP(G877,'Species Data'!A$2:E$152,3,FALSE)</f>
        <v>50</v>
      </c>
      <c r="K877" s="46">
        <f>VLOOKUP(G877,'Species Data'!A$2:E$152,4,FALSE)</f>
        <v>110</v>
      </c>
      <c r="L877" s="46">
        <f>VLOOKUP(G877,'Species Data'!A$2:E$152,5,FALSE)</f>
        <v>76</v>
      </c>
      <c r="M877" s="49">
        <f t="shared" si="0"/>
        <v>3800</v>
      </c>
      <c r="N877" s="51">
        <f t="shared" si="1"/>
        <v>0</v>
      </c>
      <c r="O877" s="51">
        <f t="shared" si="2"/>
        <v>0</v>
      </c>
      <c r="P877" s="40">
        <f t="shared" si="3"/>
        <v>269610000</v>
      </c>
      <c r="Q877" s="40" t="s">
        <v>94</v>
      </c>
      <c r="R877" s="56">
        <f>VLOOKUP(Q877,'Basic Moves'!B$2:H$43,3,FALSE)</f>
        <v>12</v>
      </c>
      <c r="S877" s="56">
        <f>IF(OR(VLOOKUP(Q877,'Basic Moves'!B$2:C$43,2,FALSE)=H877,VLOOKUP(Q877,'Basic Moves'!B$2:C$43,2,FALSE)=I877),1,0)</f>
        <v>1</v>
      </c>
      <c r="T877" s="56">
        <f>VLOOKUP(Q877,'Basic Moves'!B$2:H$43,5,FALSE)</f>
        <v>1050</v>
      </c>
      <c r="U877" s="56">
        <f>VLOOKUP(Q877,'Basic Moves'!B$2:H$43,7,FALSE)</f>
        <v>9</v>
      </c>
      <c r="V877" s="53" t="s">
        <v>483</v>
      </c>
      <c r="W877" s="40" t="s">
        <v>329</v>
      </c>
      <c r="X877" s="56">
        <f>VLOOKUP(W877,'Charged Moves'!B$2:I$96,3,FALSE)</f>
        <v>45</v>
      </c>
      <c r="Y877" s="56">
        <f>IF(OR(VLOOKUP(W877,'Charged Moves'!B$2:C$96,2,FALSE)=H877,VLOOKUP(W877,'Charged Moves'!B$2:C$96,2,FALSE)=I877),1,0)</f>
        <v>0</v>
      </c>
      <c r="Z877" s="56">
        <f>VLOOKUP(W877,'Charged Moves'!B$2:I$96,8,FALSE)*100</f>
        <v>5</v>
      </c>
      <c r="AA877" s="56">
        <f>VLOOKUP(W877,'Charged Moves'!B$2:I$96,6,FALSE)</f>
        <v>3100</v>
      </c>
      <c r="AB877" s="56">
        <f>VLOOKUP(W877,'Charged Moves'!B$2:J$96,9,FALSE)</f>
        <v>33</v>
      </c>
      <c r="AC877" s="56" t="s">
        <v>808</v>
      </c>
      <c r="AD877" s="56" t="s">
        <v>1395</v>
      </c>
      <c r="AE877" s="56" t="s">
        <v>810</v>
      </c>
      <c r="AF877" t="s">
        <v>1396</v>
      </c>
      <c r="AG877" t="s">
        <v>812</v>
      </c>
    </row>
    <row r="878" spans="1:33" ht="14.25" customHeight="1" x14ac:dyDescent="0.15">
      <c r="A878" s="30">
        <v>367</v>
      </c>
      <c r="B878" s="30">
        <v>2</v>
      </c>
      <c r="C878" s="32">
        <v>0.96283783783783783</v>
      </c>
      <c r="D878" s="30">
        <v>2</v>
      </c>
      <c r="E878" s="34">
        <v>0.93478260869565222</v>
      </c>
      <c r="F878" s="41">
        <f>VLOOKUP(G878,'Species Data'!A$2:E$152,2,FALSE)</f>
        <v>63</v>
      </c>
      <c r="G878" s="41" t="s">
        <v>118</v>
      </c>
      <c r="H878" s="42" t="s">
        <v>56</v>
      </c>
      <c r="I878" s="43"/>
      <c r="J878" s="41">
        <f>VLOOKUP(G878,'Species Data'!A$2:E$152,3,FALSE)</f>
        <v>50</v>
      </c>
      <c r="K878" s="46">
        <f>VLOOKUP(G878,'Species Data'!A$2:E$152,4,FALSE)</f>
        <v>110</v>
      </c>
      <c r="L878" s="46">
        <f>VLOOKUP(G878,'Species Data'!A$2:E$152,5,FALSE)</f>
        <v>76</v>
      </c>
      <c r="M878" s="49">
        <f t="shared" si="0"/>
        <v>3800</v>
      </c>
      <c r="N878" s="51">
        <f t="shared" si="1"/>
        <v>0</v>
      </c>
      <c r="O878" s="51">
        <f t="shared" si="2"/>
        <v>0</v>
      </c>
      <c r="P878" s="40">
        <f t="shared" si="3"/>
        <v>269610000</v>
      </c>
      <c r="Q878" s="40" t="s">
        <v>94</v>
      </c>
      <c r="R878" s="56">
        <f>VLOOKUP(Q878,'Basic Moves'!B$2:H$43,3,FALSE)</f>
        <v>12</v>
      </c>
      <c r="S878" s="56">
        <f>IF(OR(VLOOKUP(Q878,'Basic Moves'!B$2:C$43,2,FALSE)=H878,VLOOKUP(Q878,'Basic Moves'!B$2:C$43,2,FALSE)=I878),1,0)</f>
        <v>1</v>
      </c>
      <c r="T878" s="56">
        <f>VLOOKUP(Q878,'Basic Moves'!B$2:H$43,5,FALSE)</f>
        <v>1050</v>
      </c>
      <c r="U878" s="56">
        <f>VLOOKUP(Q878,'Basic Moves'!B$2:H$43,7,FALSE)</f>
        <v>9</v>
      </c>
      <c r="V878" s="53" t="s">
        <v>483</v>
      </c>
      <c r="W878" s="40" t="s">
        <v>64</v>
      </c>
      <c r="X878" s="56">
        <f>VLOOKUP(W878,'Charged Moves'!B$2:I$96,3,FALSE)</f>
        <v>45</v>
      </c>
      <c r="Y878" s="56">
        <f>IF(OR(VLOOKUP(W878,'Charged Moves'!B$2:C$96,2,FALSE)=H878,VLOOKUP(W878,'Charged Moves'!B$2:C$96,2,FALSE)=I878),1,0)</f>
        <v>0</v>
      </c>
      <c r="Z878" s="56">
        <f>VLOOKUP(W878,'Charged Moves'!B$2:I$96,8,FALSE)*100</f>
        <v>5</v>
      </c>
      <c r="AA878" s="56">
        <f>VLOOKUP(W878,'Charged Moves'!B$2:I$96,6,FALSE)</f>
        <v>3080</v>
      </c>
      <c r="AB878" s="56">
        <f>VLOOKUP(W878,'Charged Moves'!B$2:J$96,9,FALSE)</f>
        <v>33</v>
      </c>
      <c r="AC878" s="56" t="s">
        <v>808</v>
      </c>
      <c r="AD878" s="56" t="s">
        <v>809</v>
      </c>
      <c r="AE878" s="56" t="s">
        <v>810</v>
      </c>
      <c r="AF878" t="s">
        <v>811</v>
      </c>
      <c r="AG878" t="s">
        <v>812</v>
      </c>
    </row>
    <row r="879" spans="1:33" ht="14.25" customHeight="1" x14ac:dyDescent="0.15">
      <c r="A879" s="30">
        <v>58</v>
      </c>
      <c r="B879" s="30">
        <v>2</v>
      </c>
      <c r="C879" s="32">
        <v>0.77837837837837842</v>
      </c>
      <c r="D879" s="30">
        <v>1</v>
      </c>
      <c r="E879" s="34">
        <v>1</v>
      </c>
      <c r="F879" s="41">
        <f>VLOOKUP(G879,'Species Data'!A$2:E$152,2,FALSE)</f>
        <v>11</v>
      </c>
      <c r="G879" s="41" t="s">
        <v>46</v>
      </c>
      <c r="H879" s="787" t="s">
        <v>241</v>
      </c>
      <c r="I879" s="790"/>
      <c r="J879" s="41">
        <f>VLOOKUP(G879,'Species Data'!A$2:E$152,3,FALSE)</f>
        <v>100</v>
      </c>
      <c r="K879" s="46">
        <f>VLOOKUP(G879,'Species Data'!A$2:E$152,4,FALSE)</f>
        <v>56</v>
      </c>
      <c r="L879" s="46">
        <f>VLOOKUP(G879,'Species Data'!A$2:E$152,5,FALSE)</f>
        <v>86</v>
      </c>
      <c r="M879" s="49">
        <f t="shared" si="0"/>
        <v>8600</v>
      </c>
      <c r="N879" s="51">
        <f t="shared" si="1"/>
        <v>0</v>
      </c>
      <c r="O879" s="51">
        <f t="shared" si="2"/>
        <v>0</v>
      </c>
      <c r="P879" s="40">
        <f t="shared" si="3"/>
        <v>218164800</v>
      </c>
      <c r="Q879" s="40" t="s">
        <v>259</v>
      </c>
      <c r="R879" s="56">
        <f>VLOOKUP(Q879,'Basic Moves'!B$2:H$43,3,FALSE)</f>
        <v>12</v>
      </c>
      <c r="S879" s="56">
        <f>IF(OR(VLOOKUP(Q879,'Basic Moves'!B$2:C$43,2,FALSE)=H879,VLOOKUP(Q879,'Basic Moves'!B$2:C$43,2,FALSE)=I879),1,0)</f>
        <v>0</v>
      </c>
      <c r="T879" s="56">
        <f>VLOOKUP(Q879,'Basic Moves'!B$2:H$43,5,FALSE)</f>
        <v>1100</v>
      </c>
      <c r="U879" s="56">
        <f>VLOOKUP(Q879,'Basic Moves'!B$2:H$43,7,FALSE)</f>
        <v>10</v>
      </c>
      <c r="V879" s="53" t="s">
        <v>855</v>
      </c>
      <c r="W879" s="40" t="s">
        <v>349</v>
      </c>
      <c r="X879" s="56">
        <f>VLOOKUP(W879,'Charged Moves'!B$2:I$96,3,FALSE)</f>
        <v>15</v>
      </c>
      <c r="Y879" s="56">
        <f>IF(OR(VLOOKUP(W879,'Charged Moves'!B$2:C$96,2,FALSE)=H879,VLOOKUP(W879,'Charged Moves'!B$2:C$96,2,FALSE)=I879),1,0)</f>
        <v>0</v>
      </c>
      <c r="Z879" s="56">
        <f>VLOOKUP(W879,'Charged Moves'!B$2:I$96,8,FALSE)*100</f>
        <v>0</v>
      </c>
      <c r="AA879" s="56">
        <f>VLOOKUP(W879,'Charged Moves'!B$2:I$96,6,FALSE)</f>
        <v>1695</v>
      </c>
      <c r="AB879" s="56">
        <f>VLOOKUP(W879,'Charged Moves'!B$2:J$96,9,FALSE)</f>
        <v>20</v>
      </c>
      <c r="AC879" s="56" t="s">
        <v>2161</v>
      </c>
      <c r="AD879" s="56" t="s">
        <v>2162</v>
      </c>
      <c r="AE879" s="56" t="s">
        <v>2163</v>
      </c>
      <c r="AF879" t="s">
        <v>2164</v>
      </c>
      <c r="AG879" t="s">
        <v>2137</v>
      </c>
    </row>
    <row r="880" spans="1:33" ht="14.25" customHeight="1" x14ac:dyDescent="0.15">
      <c r="A880" s="30">
        <v>68</v>
      </c>
      <c r="B880" s="30">
        <v>2</v>
      </c>
      <c r="C880" s="32">
        <v>0.93513513513513513</v>
      </c>
      <c r="D880" s="30">
        <v>1</v>
      </c>
      <c r="E880" s="34">
        <v>1</v>
      </c>
      <c r="F880" s="41">
        <f>VLOOKUP(G880,'Species Data'!A$2:E$152,2,FALSE)</f>
        <v>14</v>
      </c>
      <c r="G880" s="41" t="s">
        <v>50</v>
      </c>
      <c r="H880" s="787" t="s">
        <v>241</v>
      </c>
      <c r="I880" s="362" t="s">
        <v>262</v>
      </c>
      <c r="J880" s="41">
        <f>VLOOKUP(G880,'Species Data'!A$2:E$152,3,FALSE)</f>
        <v>90</v>
      </c>
      <c r="K880" s="46">
        <f>VLOOKUP(G880,'Species Data'!A$2:E$152,4,FALSE)</f>
        <v>62</v>
      </c>
      <c r="L880" s="46">
        <f>VLOOKUP(G880,'Species Data'!A$2:E$152,5,FALSE)</f>
        <v>82</v>
      </c>
      <c r="M880" s="49">
        <f t="shared" si="0"/>
        <v>7380</v>
      </c>
      <c r="N880" s="51">
        <f t="shared" si="1"/>
        <v>0</v>
      </c>
      <c r="O880" s="51">
        <f t="shared" si="2"/>
        <v>0</v>
      </c>
      <c r="P880" s="40">
        <f t="shared" si="3"/>
        <v>175016700</v>
      </c>
      <c r="Q880" s="40" t="s">
        <v>271</v>
      </c>
      <c r="R880" s="56">
        <f>VLOOKUP(Q880,'Basic Moves'!B$2:H$43,3,FALSE)</f>
        <v>6</v>
      </c>
      <c r="S880" s="56">
        <f>IF(OR(VLOOKUP(Q880,'Basic Moves'!B$2:C$43,2,FALSE)=H880,VLOOKUP(Q880,'Basic Moves'!B$2:C$43,2,FALSE)=I880),1,0)</f>
        <v>1</v>
      </c>
      <c r="T880" s="56">
        <f>VLOOKUP(Q880,'Basic Moves'!B$2:H$43,5,FALSE)</f>
        <v>575</v>
      </c>
      <c r="U880" s="56">
        <f>VLOOKUP(Q880,'Basic Moves'!B$2:H$43,7,FALSE)</f>
        <v>8</v>
      </c>
      <c r="V880" s="53" t="s">
        <v>1090</v>
      </c>
      <c r="W880" s="40" t="s">
        <v>349</v>
      </c>
      <c r="X880" s="56">
        <f>VLOOKUP(W880,'Charged Moves'!B$2:I$96,3,FALSE)</f>
        <v>15</v>
      </c>
      <c r="Y880" s="56">
        <f>IF(OR(VLOOKUP(W880,'Charged Moves'!B$2:C$96,2,FALSE)=H880,VLOOKUP(W880,'Charged Moves'!B$2:C$96,2,FALSE)=I880),1,0)</f>
        <v>0</v>
      </c>
      <c r="Z880" s="56">
        <f>VLOOKUP(W880,'Charged Moves'!B$2:I$96,8,FALSE)*100</f>
        <v>0</v>
      </c>
      <c r="AA880" s="56">
        <f>VLOOKUP(W880,'Charged Moves'!B$2:I$96,6,FALSE)</f>
        <v>1695</v>
      </c>
      <c r="AB880" s="56">
        <f>VLOOKUP(W880,'Charged Moves'!B$2:J$96,9,FALSE)</f>
        <v>20</v>
      </c>
      <c r="AC880" s="56" t="s">
        <v>2165</v>
      </c>
      <c r="AD880" s="56" t="s">
        <v>2166</v>
      </c>
      <c r="AE880" s="56" t="s">
        <v>2167</v>
      </c>
      <c r="AF880" t="s">
        <v>2168</v>
      </c>
      <c r="AG880" t="s">
        <v>2169</v>
      </c>
    </row>
    <row r="881" spans="1:33" ht="14.25" customHeight="1" x14ac:dyDescent="0.15">
      <c r="A881" s="30">
        <v>56</v>
      </c>
      <c r="B881" s="30">
        <v>2</v>
      </c>
      <c r="C881" s="32">
        <v>0.77837837837837842</v>
      </c>
      <c r="D881" s="30">
        <v>1</v>
      </c>
      <c r="E881" s="34">
        <v>1</v>
      </c>
      <c r="F881" s="41">
        <f>VLOOKUP(G881,'Species Data'!A$2:E$152,2,FALSE)</f>
        <v>10</v>
      </c>
      <c r="G881" s="41" t="s">
        <v>45</v>
      </c>
      <c r="H881" s="787" t="s">
        <v>241</v>
      </c>
      <c r="I881" s="790"/>
      <c r="J881" s="41">
        <f>VLOOKUP(G881,'Species Data'!A$2:E$152,3,FALSE)</f>
        <v>90</v>
      </c>
      <c r="K881" s="46">
        <f>VLOOKUP(G881,'Species Data'!A$2:E$152,4,FALSE)</f>
        <v>62</v>
      </c>
      <c r="L881" s="46">
        <f>VLOOKUP(G881,'Species Data'!A$2:E$152,5,FALSE)</f>
        <v>66</v>
      </c>
      <c r="M881" s="49">
        <f t="shared" si="0"/>
        <v>5940</v>
      </c>
      <c r="N881" s="51">
        <f t="shared" si="1"/>
        <v>0</v>
      </c>
      <c r="O881" s="51">
        <f t="shared" si="2"/>
        <v>0</v>
      </c>
      <c r="P881" s="40">
        <f t="shared" si="3"/>
        <v>166830840</v>
      </c>
      <c r="Q881" s="40" t="s">
        <v>259</v>
      </c>
      <c r="R881" s="56">
        <f>VLOOKUP(Q881,'Basic Moves'!B$2:H$43,3,FALSE)</f>
        <v>12</v>
      </c>
      <c r="S881" s="56">
        <f>IF(OR(VLOOKUP(Q881,'Basic Moves'!B$2:C$43,2,FALSE)=H881,VLOOKUP(Q881,'Basic Moves'!B$2:C$43,2,FALSE)=I881),1,0)</f>
        <v>0</v>
      </c>
      <c r="T881" s="56">
        <f>VLOOKUP(Q881,'Basic Moves'!B$2:H$43,5,FALSE)</f>
        <v>1100</v>
      </c>
      <c r="U881" s="56">
        <f>VLOOKUP(Q881,'Basic Moves'!B$2:H$43,7,FALSE)</f>
        <v>10</v>
      </c>
      <c r="V881" s="53" t="s">
        <v>855</v>
      </c>
      <c r="W881" s="40" t="s">
        <v>349</v>
      </c>
      <c r="X881" s="56">
        <f>VLOOKUP(W881,'Charged Moves'!B$2:I$96,3,FALSE)</f>
        <v>15</v>
      </c>
      <c r="Y881" s="56">
        <f>IF(OR(VLOOKUP(W881,'Charged Moves'!B$2:C$96,2,FALSE)=H881,VLOOKUP(W881,'Charged Moves'!B$2:C$96,2,FALSE)=I881),1,0)</f>
        <v>0</v>
      </c>
      <c r="Z881" s="56">
        <f>VLOOKUP(W881,'Charged Moves'!B$2:I$96,8,FALSE)*100</f>
        <v>0</v>
      </c>
      <c r="AA881" s="56">
        <f>VLOOKUP(W881,'Charged Moves'!B$2:I$96,6,FALSE)</f>
        <v>1695</v>
      </c>
      <c r="AB881" s="56">
        <f>VLOOKUP(W881,'Charged Moves'!B$2:J$96,9,FALSE)</f>
        <v>20</v>
      </c>
      <c r="AC881" s="56" t="s">
        <v>2161</v>
      </c>
      <c r="AD881" s="56" t="s">
        <v>2162</v>
      </c>
      <c r="AE881" s="56" t="s">
        <v>2163</v>
      </c>
      <c r="AF881" t="s">
        <v>2164</v>
      </c>
      <c r="AG881" t="s">
        <v>2137</v>
      </c>
    </row>
    <row r="882" spans="1:33" ht="14.25" customHeight="1" x14ac:dyDescent="0.15">
      <c r="A882" s="30">
        <v>57</v>
      </c>
      <c r="B882" s="30">
        <v>1</v>
      </c>
      <c r="C882" s="32">
        <v>1</v>
      </c>
      <c r="D882" s="30">
        <v>2</v>
      </c>
      <c r="E882" s="34">
        <v>0.75883002207505523</v>
      </c>
      <c r="F882" s="41">
        <f>VLOOKUP(G882,'Species Data'!A$2:E$152,2,FALSE)</f>
        <v>11</v>
      </c>
      <c r="G882" s="41" t="s">
        <v>46</v>
      </c>
      <c r="H882" s="787" t="s">
        <v>241</v>
      </c>
      <c r="I882" s="790"/>
      <c r="J882" s="41">
        <f>VLOOKUP(G882,'Species Data'!A$2:E$152,3,FALSE)</f>
        <v>100</v>
      </c>
      <c r="K882" s="46">
        <f>VLOOKUP(G882,'Species Data'!A$2:E$152,4,FALSE)</f>
        <v>56</v>
      </c>
      <c r="L882" s="46">
        <f>VLOOKUP(G882,'Species Data'!A$2:E$152,5,FALSE)</f>
        <v>86</v>
      </c>
      <c r="M882" s="49">
        <f t="shared" si="0"/>
        <v>8600</v>
      </c>
      <c r="N882" s="51">
        <f t="shared" si="1"/>
        <v>0</v>
      </c>
      <c r="O882" s="51">
        <f t="shared" si="2"/>
        <v>0</v>
      </c>
      <c r="P882" s="40">
        <f t="shared" si="3"/>
        <v>165550000</v>
      </c>
      <c r="Q882" s="40" t="s">
        <v>242</v>
      </c>
      <c r="R882" s="56">
        <f>VLOOKUP(Q882,'Basic Moves'!B$2:H$43,3,FALSE)</f>
        <v>5</v>
      </c>
      <c r="S882" s="56">
        <f>IF(OR(VLOOKUP(Q882,'Basic Moves'!B$2:C$43,2,FALSE)=H882,VLOOKUP(Q882,'Basic Moves'!B$2:C$43,2,FALSE)=I882),1,0)</f>
        <v>1</v>
      </c>
      <c r="T882" s="56">
        <f>VLOOKUP(Q882,'Basic Moves'!B$2:H$43,5,FALSE)</f>
        <v>450</v>
      </c>
      <c r="U882" s="56">
        <f>VLOOKUP(Q882,'Basic Moves'!B$2:H$43,7,FALSE)</f>
        <v>7</v>
      </c>
      <c r="V882" s="53" t="s">
        <v>427</v>
      </c>
      <c r="W882" s="40" t="s">
        <v>349</v>
      </c>
      <c r="X882" s="56">
        <f>VLOOKUP(W882,'Charged Moves'!B$2:I$96,3,FALSE)</f>
        <v>15</v>
      </c>
      <c r="Y882" s="56">
        <f>IF(OR(VLOOKUP(W882,'Charged Moves'!B$2:C$96,2,FALSE)=H882,VLOOKUP(W882,'Charged Moves'!B$2:C$96,2,FALSE)=I882),1,0)</f>
        <v>0</v>
      </c>
      <c r="Z882" s="56">
        <f>VLOOKUP(W882,'Charged Moves'!B$2:I$96,8,FALSE)*100</f>
        <v>0</v>
      </c>
      <c r="AA882" s="56">
        <f>VLOOKUP(W882,'Charged Moves'!B$2:I$96,6,FALSE)</f>
        <v>1695</v>
      </c>
      <c r="AB882" s="56">
        <f>VLOOKUP(W882,'Charged Moves'!B$2:J$96,9,FALSE)</f>
        <v>20</v>
      </c>
      <c r="AC882" s="56" t="s">
        <v>2170</v>
      </c>
      <c r="AD882" s="56" t="s">
        <v>2171</v>
      </c>
      <c r="AE882" s="56" t="s">
        <v>1602</v>
      </c>
      <c r="AF882" t="s">
        <v>2172</v>
      </c>
      <c r="AG882" t="s">
        <v>2173</v>
      </c>
    </row>
    <row r="883" spans="1:33" ht="14.25" customHeight="1" x14ac:dyDescent="0.15">
      <c r="A883" s="30">
        <v>287</v>
      </c>
      <c r="B883" s="30">
        <v>1</v>
      </c>
      <c r="C883" s="32">
        <v>1</v>
      </c>
      <c r="D883" s="30">
        <v>1</v>
      </c>
      <c r="E883" s="34">
        <v>1</v>
      </c>
      <c r="F883" s="41">
        <f>VLOOKUP(G883,'Species Data'!A$2:E$152,2,FALSE)</f>
        <v>50</v>
      </c>
      <c r="G883" s="41" t="s">
        <v>101</v>
      </c>
      <c r="H883" s="610" t="s">
        <v>255</v>
      </c>
      <c r="I883" s="791"/>
      <c r="J883" s="41">
        <f>VLOOKUP(G883,'Species Data'!A$2:E$152,3,FALSE)</f>
        <v>20</v>
      </c>
      <c r="K883" s="46">
        <f>VLOOKUP(G883,'Species Data'!A$2:E$152,4,FALSE)</f>
        <v>108</v>
      </c>
      <c r="L883" s="46">
        <f>VLOOKUP(G883,'Species Data'!A$2:E$152,5,FALSE)</f>
        <v>86</v>
      </c>
      <c r="M883" s="49">
        <f t="shared" si="0"/>
        <v>1720</v>
      </c>
      <c r="N883" s="51">
        <f t="shared" si="1"/>
        <v>0</v>
      </c>
      <c r="O883" s="51">
        <f t="shared" si="2"/>
        <v>0</v>
      </c>
      <c r="P883" s="40">
        <f t="shared" si="3"/>
        <v>160218000</v>
      </c>
      <c r="Q883" s="107" t="s">
        <v>270</v>
      </c>
      <c r="R883" s="56">
        <f>VLOOKUP(Q883,'Basic Moves'!B$2:H$43,3,FALSE)</f>
        <v>15</v>
      </c>
      <c r="S883" s="56">
        <f>IF(OR(VLOOKUP(Q883,'Basic Moves'!B$2:C$43,2,FALSE)=H883,VLOOKUP(Q883,'Basic Moves'!B$2:C$43,2,FALSE)=I883),1,0)</f>
        <v>1</v>
      </c>
      <c r="T883" s="56">
        <f>VLOOKUP(Q883,'Basic Moves'!B$2:H$43,5,FALSE)</f>
        <v>1350</v>
      </c>
      <c r="U883" s="56">
        <f>VLOOKUP(Q883,'Basic Moves'!B$2:H$43,7,FALSE)</f>
        <v>12</v>
      </c>
      <c r="V883" s="53" t="s">
        <v>427</v>
      </c>
      <c r="W883" s="40" t="s">
        <v>286</v>
      </c>
      <c r="X883" s="56">
        <f>VLOOKUP(W883,'Charged Moves'!B$2:I$96,3,FALSE)</f>
        <v>70</v>
      </c>
      <c r="Y883" s="56">
        <f>IF(OR(VLOOKUP(W883,'Charged Moves'!B$2:C$96,2,FALSE)=H883,VLOOKUP(W883,'Charged Moves'!B$2:C$96,2,FALSE)=I883),1,0)</f>
        <v>1</v>
      </c>
      <c r="Z883" s="56">
        <f>VLOOKUP(W883,'Charged Moves'!B$2:I$96,8,FALSE)*100</f>
        <v>5</v>
      </c>
      <c r="AA883" s="56">
        <f>VLOOKUP(W883,'Charged Moves'!B$2:I$96,6,FALSE)</f>
        <v>5800</v>
      </c>
      <c r="AB883" s="56">
        <f>VLOOKUP(W883,'Charged Moves'!B$2:J$96,9,FALSE)</f>
        <v>33</v>
      </c>
      <c r="AC883" s="56" t="s">
        <v>935</v>
      </c>
      <c r="AD883" s="56" t="s">
        <v>936</v>
      </c>
      <c r="AE883" s="56" t="s">
        <v>427</v>
      </c>
      <c r="AF883" t="s">
        <v>937</v>
      </c>
      <c r="AG883" t="s">
        <v>938</v>
      </c>
    </row>
    <row r="884" spans="1:33" ht="14.25" customHeight="1" x14ac:dyDescent="0.15">
      <c r="A884" s="30">
        <v>67</v>
      </c>
      <c r="B884" s="30">
        <v>1</v>
      </c>
      <c r="C884" s="32">
        <v>1</v>
      </c>
      <c r="D884" s="30">
        <v>2</v>
      </c>
      <c r="E884" s="34">
        <v>0.89869281045751637</v>
      </c>
      <c r="F884" s="41">
        <f>VLOOKUP(G884,'Species Data'!A$2:E$152,2,FALSE)</f>
        <v>14</v>
      </c>
      <c r="G884" s="41" t="s">
        <v>50</v>
      </c>
      <c r="H884" s="787" t="s">
        <v>241</v>
      </c>
      <c r="I884" s="362" t="s">
        <v>262</v>
      </c>
      <c r="J884" s="41">
        <f>VLOOKUP(G884,'Species Data'!A$2:E$152,3,FALSE)</f>
        <v>90</v>
      </c>
      <c r="K884" s="46">
        <f>VLOOKUP(G884,'Species Data'!A$2:E$152,4,FALSE)</f>
        <v>62</v>
      </c>
      <c r="L884" s="46">
        <f>VLOOKUP(G884,'Species Data'!A$2:E$152,5,FALSE)</f>
        <v>82</v>
      </c>
      <c r="M884" s="49">
        <f t="shared" si="0"/>
        <v>7380</v>
      </c>
      <c r="N884" s="51">
        <f t="shared" si="1"/>
        <v>0</v>
      </c>
      <c r="O884" s="51">
        <f t="shared" si="2"/>
        <v>0</v>
      </c>
      <c r="P884" s="40">
        <f t="shared" si="3"/>
        <v>157286250</v>
      </c>
      <c r="Q884" s="40" t="s">
        <v>242</v>
      </c>
      <c r="R884" s="56">
        <f>VLOOKUP(Q884,'Basic Moves'!B$2:H$43,3,FALSE)</f>
        <v>5</v>
      </c>
      <c r="S884" s="56">
        <f>IF(OR(VLOOKUP(Q884,'Basic Moves'!B$2:C$43,2,FALSE)=H884,VLOOKUP(Q884,'Basic Moves'!B$2:C$43,2,FALSE)=I884),1,0)</f>
        <v>1</v>
      </c>
      <c r="T884" s="56">
        <f>VLOOKUP(Q884,'Basic Moves'!B$2:H$43,5,FALSE)</f>
        <v>450</v>
      </c>
      <c r="U884" s="56">
        <f>VLOOKUP(Q884,'Basic Moves'!B$2:H$43,7,FALSE)</f>
        <v>7</v>
      </c>
      <c r="V884" s="53" t="s">
        <v>427</v>
      </c>
      <c r="W884" s="40" t="s">
        <v>349</v>
      </c>
      <c r="X884" s="56">
        <f>VLOOKUP(W884,'Charged Moves'!B$2:I$96,3,FALSE)</f>
        <v>15</v>
      </c>
      <c r="Y884" s="56">
        <f>IF(OR(VLOOKUP(W884,'Charged Moves'!B$2:C$96,2,FALSE)=H884,VLOOKUP(W884,'Charged Moves'!B$2:C$96,2,FALSE)=I884),1,0)</f>
        <v>0</v>
      </c>
      <c r="Z884" s="56">
        <f>VLOOKUP(W884,'Charged Moves'!B$2:I$96,8,FALSE)*100</f>
        <v>0</v>
      </c>
      <c r="AA884" s="56">
        <f>VLOOKUP(W884,'Charged Moves'!B$2:I$96,6,FALSE)</f>
        <v>1695</v>
      </c>
      <c r="AB884" s="56">
        <f>VLOOKUP(W884,'Charged Moves'!B$2:J$96,9,FALSE)</f>
        <v>20</v>
      </c>
      <c r="AC884" s="56" t="s">
        <v>2170</v>
      </c>
      <c r="AD884" s="56" t="s">
        <v>2171</v>
      </c>
      <c r="AE884" s="56" t="s">
        <v>1602</v>
      </c>
      <c r="AF884" t="s">
        <v>2172</v>
      </c>
      <c r="AG884" t="s">
        <v>2173</v>
      </c>
    </row>
    <row r="885" spans="1:33" ht="14.25" customHeight="1" x14ac:dyDescent="0.15">
      <c r="A885" s="30">
        <v>288</v>
      </c>
      <c r="B885" s="30">
        <v>1</v>
      </c>
      <c r="C885" s="32">
        <v>1</v>
      </c>
      <c r="D885" s="30">
        <v>2</v>
      </c>
      <c r="E885" s="34">
        <v>0.84782608695652173</v>
      </c>
      <c r="F885" s="41">
        <f>VLOOKUP(G885,'Species Data'!A$2:E$152,2,FALSE)</f>
        <v>50</v>
      </c>
      <c r="G885" s="41" t="s">
        <v>101</v>
      </c>
      <c r="H885" s="610" t="s">
        <v>255</v>
      </c>
      <c r="I885" s="791"/>
      <c r="J885" s="41">
        <f>VLOOKUP(G885,'Species Data'!A$2:E$152,3,FALSE)</f>
        <v>20</v>
      </c>
      <c r="K885" s="46">
        <f>VLOOKUP(G885,'Species Data'!A$2:E$152,4,FALSE)</f>
        <v>108</v>
      </c>
      <c r="L885" s="46">
        <f>VLOOKUP(G885,'Species Data'!A$2:E$152,5,FALSE)</f>
        <v>86</v>
      </c>
      <c r="M885" s="49">
        <f t="shared" si="0"/>
        <v>1720</v>
      </c>
      <c r="N885" s="51">
        <f t="shared" si="1"/>
        <v>0</v>
      </c>
      <c r="O885" s="51">
        <f t="shared" si="2"/>
        <v>0</v>
      </c>
      <c r="P885" s="40">
        <f t="shared" si="3"/>
        <v>135837000</v>
      </c>
      <c r="Q885" s="107" t="s">
        <v>270</v>
      </c>
      <c r="R885" s="56">
        <f>VLOOKUP(Q885,'Basic Moves'!B$2:H$43,3,FALSE)</f>
        <v>15</v>
      </c>
      <c r="S885" s="56">
        <f>IF(OR(VLOOKUP(Q885,'Basic Moves'!B$2:C$43,2,FALSE)=H885,VLOOKUP(Q885,'Basic Moves'!B$2:C$43,2,FALSE)=I885),1,0)</f>
        <v>1</v>
      </c>
      <c r="T885" s="56">
        <f>VLOOKUP(Q885,'Basic Moves'!B$2:H$43,5,FALSE)</f>
        <v>1350</v>
      </c>
      <c r="U885" s="56">
        <f>VLOOKUP(Q885,'Basic Moves'!B$2:H$43,7,FALSE)</f>
        <v>12</v>
      </c>
      <c r="V885" s="53" t="s">
        <v>427</v>
      </c>
      <c r="W885" s="40" t="s">
        <v>328</v>
      </c>
      <c r="X885" s="56">
        <f>VLOOKUP(W885,'Charged Moves'!B$2:I$96,3,FALSE)</f>
        <v>30</v>
      </c>
      <c r="Y885" s="56">
        <f>IF(OR(VLOOKUP(W885,'Charged Moves'!B$2:C$96,2,FALSE)=H885,VLOOKUP(W885,'Charged Moves'!B$2:C$96,2,FALSE)=I885),1,0)</f>
        <v>1</v>
      </c>
      <c r="Z885" s="56">
        <f>VLOOKUP(W885,'Charged Moves'!B$2:I$96,8,FALSE)*100</f>
        <v>5</v>
      </c>
      <c r="AA885" s="56">
        <f>VLOOKUP(W885,'Charged Moves'!B$2:I$96,6,FALSE)</f>
        <v>2600</v>
      </c>
      <c r="AB885" s="56">
        <f>VLOOKUP(W885,'Charged Moves'!B$2:J$96,9,FALSE)</f>
        <v>25</v>
      </c>
      <c r="AC885" s="56" t="s">
        <v>1333</v>
      </c>
      <c r="AD885" s="56" t="s">
        <v>1658</v>
      </c>
      <c r="AE885" s="56" t="s">
        <v>1810</v>
      </c>
      <c r="AF885" t="s">
        <v>1659</v>
      </c>
      <c r="AG885" t="s">
        <v>510</v>
      </c>
    </row>
    <row r="886" spans="1:33" ht="14.25" customHeight="1" x14ac:dyDescent="0.15">
      <c r="A886" s="30">
        <v>66</v>
      </c>
      <c r="B886" s="30">
        <v>2</v>
      </c>
      <c r="C886" s="32">
        <v>0.93513513513513513</v>
      </c>
      <c r="D886" s="30">
        <v>1</v>
      </c>
      <c r="E886" s="34">
        <v>1</v>
      </c>
      <c r="F886" s="41">
        <f>VLOOKUP(G886,'Species Data'!A$2:E$152,2,FALSE)</f>
        <v>13</v>
      </c>
      <c r="G886" s="41" t="s">
        <v>49</v>
      </c>
      <c r="H886" s="787" t="s">
        <v>241</v>
      </c>
      <c r="I886" s="362" t="s">
        <v>262</v>
      </c>
      <c r="J886" s="41">
        <f>VLOOKUP(G886,'Species Data'!A$2:E$152,3,FALSE)</f>
        <v>80</v>
      </c>
      <c r="K886" s="46">
        <f>VLOOKUP(G886,'Species Data'!A$2:E$152,4,FALSE)</f>
        <v>68</v>
      </c>
      <c r="L886" s="46">
        <f>VLOOKUP(G886,'Species Data'!A$2:E$152,5,FALSE)</f>
        <v>64</v>
      </c>
      <c r="M886" s="49">
        <f t="shared" si="0"/>
        <v>5120</v>
      </c>
      <c r="N886" s="51">
        <f t="shared" si="1"/>
        <v>0</v>
      </c>
      <c r="O886" s="51">
        <f t="shared" si="2"/>
        <v>0</v>
      </c>
      <c r="P886" s="40">
        <f t="shared" si="3"/>
        <v>133171200</v>
      </c>
      <c r="Q886" s="40" t="s">
        <v>271</v>
      </c>
      <c r="R886" s="56">
        <f>VLOOKUP(Q886,'Basic Moves'!B$2:H$43,3,FALSE)</f>
        <v>6</v>
      </c>
      <c r="S886" s="56">
        <f>IF(OR(VLOOKUP(Q886,'Basic Moves'!B$2:C$43,2,FALSE)=H886,VLOOKUP(Q886,'Basic Moves'!B$2:C$43,2,FALSE)=I886),1,0)</f>
        <v>1</v>
      </c>
      <c r="T886" s="56">
        <f>VLOOKUP(Q886,'Basic Moves'!B$2:H$43,5,FALSE)</f>
        <v>575</v>
      </c>
      <c r="U886" s="56">
        <f>VLOOKUP(Q886,'Basic Moves'!B$2:H$43,7,FALSE)</f>
        <v>8</v>
      </c>
      <c r="V886" s="53" t="s">
        <v>1090</v>
      </c>
      <c r="W886" s="40" t="s">
        <v>349</v>
      </c>
      <c r="X886" s="56">
        <f>VLOOKUP(W886,'Charged Moves'!B$2:I$96,3,FALSE)</f>
        <v>15</v>
      </c>
      <c r="Y886" s="56">
        <f>IF(OR(VLOOKUP(W886,'Charged Moves'!B$2:C$96,2,FALSE)=H886,VLOOKUP(W886,'Charged Moves'!B$2:C$96,2,FALSE)=I886),1,0)</f>
        <v>0</v>
      </c>
      <c r="Z886" s="56">
        <f>VLOOKUP(W886,'Charged Moves'!B$2:I$96,8,FALSE)*100</f>
        <v>0</v>
      </c>
      <c r="AA886" s="56">
        <f>VLOOKUP(W886,'Charged Moves'!B$2:I$96,6,FALSE)</f>
        <v>1695</v>
      </c>
      <c r="AB886" s="56">
        <f>VLOOKUP(W886,'Charged Moves'!B$2:J$96,9,FALSE)</f>
        <v>20</v>
      </c>
      <c r="AC886" s="56" t="s">
        <v>2165</v>
      </c>
      <c r="AD886" s="56" t="s">
        <v>2166</v>
      </c>
      <c r="AE886" s="56" t="s">
        <v>2167</v>
      </c>
      <c r="AF886" t="s">
        <v>2168</v>
      </c>
      <c r="AG886" t="s">
        <v>2169</v>
      </c>
    </row>
    <row r="887" spans="1:33" ht="14.25" customHeight="1" x14ac:dyDescent="0.15">
      <c r="A887" s="30">
        <v>55</v>
      </c>
      <c r="B887" s="30">
        <v>1</v>
      </c>
      <c r="C887" s="32">
        <v>1</v>
      </c>
      <c r="D887" s="30">
        <v>2</v>
      </c>
      <c r="E887" s="34">
        <v>0.75883002207505523</v>
      </c>
      <c r="F887" s="41">
        <f>VLOOKUP(G887,'Species Data'!A$2:E$152,2,FALSE)</f>
        <v>10</v>
      </c>
      <c r="G887" s="41" t="s">
        <v>45</v>
      </c>
      <c r="H887" s="787" t="s">
        <v>241</v>
      </c>
      <c r="I887" s="790"/>
      <c r="J887" s="41">
        <f>VLOOKUP(G887,'Species Data'!A$2:E$152,3,FALSE)</f>
        <v>90</v>
      </c>
      <c r="K887" s="46">
        <f>VLOOKUP(G887,'Species Data'!A$2:E$152,4,FALSE)</f>
        <v>62</v>
      </c>
      <c r="L887" s="46">
        <f>VLOOKUP(G887,'Species Data'!A$2:E$152,5,FALSE)</f>
        <v>66</v>
      </c>
      <c r="M887" s="49">
        <f t="shared" si="0"/>
        <v>5940</v>
      </c>
      <c r="N887" s="51">
        <f t="shared" si="1"/>
        <v>0</v>
      </c>
      <c r="O887" s="51">
        <f t="shared" si="2"/>
        <v>0</v>
      </c>
      <c r="P887" s="40">
        <f t="shared" si="3"/>
        <v>126596250</v>
      </c>
      <c r="Q887" s="40" t="s">
        <v>242</v>
      </c>
      <c r="R887" s="56">
        <f>VLOOKUP(Q887,'Basic Moves'!B$2:H$43,3,FALSE)</f>
        <v>5</v>
      </c>
      <c r="S887" s="56">
        <f>IF(OR(VLOOKUP(Q887,'Basic Moves'!B$2:C$43,2,FALSE)=H887,VLOOKUP(Q887,'Basic Moves'!B$2:C$43,2,FALSE)=I887),1,0)</f>
        <v>1</v>
      </c>
      <c r="T887" s="56">
        <f>VLOOKUP(Q887,'Basic Moves'!B$2:H$43,5,FALSE)</f>
        <v>450</v>
      </c>
      <c r="U887" s="56">
        <f>VLOOKUP(Q887,'Basic Moves'!B$2:H$43,7,FALSE)</f>
        <v>7</v>
      </c>
      <c r="V887" s="53" t="s">
        <v>427</v>
      </c>
      <c r="W887" s="40" t="s">
        <v>349</v>
      </c>
      <c r="X887" s="56">
        <f>VLOOKUP(W887,'Charged Moves'!B$2:I$96,3,FALSE)</f>
        <v>15</v>
      </c>
      <c r="Y887" s="56">
        <f>IF(OR(VLOOKUP(W887,'Charged Moves'!B$2:C$96,2,FALSE)=H887,VLOOKUP(W887,'Charged Moves'!B$2:C$96,2,FALSE)=I887),1,0)</f>
        <v>0</v>
      </c>
      <c r="Z887" s="56">
        <f>VLOOKUP(W887,'Charged Moves'!B$2:I$96,8,FALSE)*100</f>
        <v>0</v>
      </c>
      <c r="AA887" s="56">
        <f>VLOOKUP(W887,'Charged Moves'!B$2:I$96,6,FALSE)</f>
        <v>1695</v>
      </c>
      <c r="AB887" s="56">
        <f>VLOOKUP(W887,'Charged Moves'!B$2:J$96,9,FALSE)</f>
        <v>20</v>
      </c>
      <c r="AC887" s="56" t="s">
        <v>2170</v>
      </c>
      <c r="AD887" s="56" t="s">
        <v>2171</v>
      </c>
      <c r="AE887" s="56" t="s">
        <v>1602</v>
      </c>
      <c r="AF887" t="s">
        <v>2172</v>
      </c>
      <c r="AG887" t="s">
        <v>2173</v>
      </c>
    </row>
    <row r="888" spans="1:33" ht="14.25" customHeight="1" x14ac:dyDescent="0.15">
      <c r="A888" s="30">
        <v>65</v>
      </c>
      <c r="B888" s="30">
        <v>1</v>
      </c>
      <c r="C888" s="32">
        <v>1</v>
      </c>
      <c r="D888" s="30">
        <v>2</v>
      </c>
      <c r="E888" s="34">
        <v>0.89869281045751637</v>
      </c>
      <c r="F888" s="41">
        <f>VLOOKUP(G888,'Species Data'!A$2:E$152,2,FALSE)</f>
        <v>13</v>
      </c>
      <c r="G888" s="41" t="s">
        <v>49</v>
      </c>
      <c r="H888" s="787" t="s">
        <v>241</v>
      </c>
      <c r="I888" s="362" t="s">
        <v>262</v>
      </c>
      <c r="J888" s="41">
        <f>VLOOKUP(G888,'Species Data'!A$2:E$152,3,FALSE)</f>
        <v>80</v>
      </c>
      <c r="K888" s="46">
        <f>VLOOKUP(G888,'Species Data'!A$2:E$152,4,FALSE)</f>
        <v>68</v>
      </c>
      <c r="L888" s="46">
        <f>VLOOKUP(G888,'Species Data'!A$2:E$152,5,FALSE)</f>
        <v>64</v>
      </c>
      <c r="M888" s="49">
        <f t="shared" si="0"/>
        <v>5120</v>
      </c>
      <c r="N888" s="51">
        <f t="shared" si="1"/>
        <v>0</v>
      </c>
      <c r="O888" s="51">
        <f t="shared" si="2"/>
        <v>0</v>
      </c>
      <c r="P888" s="40">
        <f t="shared" si="3"/>
        <v>119680000</v>
      </c>
      <c r="Q888" s="40" t="s">
        <v>242</v>
      </c>
      <c r="R888" s="56">
        <f>VLOOKUP(Q888,'Basic Moves'!B$2:H$43,3,FALSE)</f>
        <v>5</v>
      </c>
      <c r="S888" s="56">
        <f>IF(OR(VLOOKUP(Q888,'Basic Moves'!B$2:C$43,2,FALSE)=H888,VLOOKUP(Q888,'Basic Moves'!B$2:C$43,2,FALSE)=I888),1,0)</f>
        <v>1</v>
      </c>
      <c r="T888" s="56">
        <f>VLOOKUP(Q888,'Basic Moves'!B$2:H$43,5,FALSE)</f>
        <v>450</v>
      </c>
      <c r="U888" s="56">
        <f>VLOOKUP(Q888,'Basic Moves'!B$2:H$43,7,FALSE)</f>
        <v>7</v>
      </c>
      <c r="V888" s="53" t="s">
        <v>427</v>
      </c>
      <c r="W888" s="40" t="s">
        <v>349</v>
      </c>
      <c r="X888" s="56">
        <f>VLOOKUP(W888,'Charged Moves'!B$2:I$96,3,FALSE)</f>
        <v>15</v>
      </c>
      <c r="Y888" s="56">
        <f>IF(OR(VLOOKUP(W888,'Charged Moves'!B$2:C$96,2,FALSE)=H888,VLOOKUP(W888,'Charged Moves'!B$2:C$96,2,FALSE)=I888),1,0)</f>
        <v>0</v>
      </c>
      <c r="Z888" s="56">
        <f>VLOOKUP(W888,'Charged Moves'!B$2:I$96,8,FALSE)*100</f>
        <v>0</v>
      </c>
      <c r="AA888" s="56">
        <f>VLOOKUP(W888,'Charged Moves'!B$2:I$96,6,FALSE)</f>
        <v>1695</v>
      </c>
      <c r="AB888" s="56">
        <f>VLOOKUP(W888,'Charged Moves'!B$2:J$96,9,FALSE)</f>
        <v>20</v>
      </c>
      <c r="AC888" s="56" t="s">
        <v>2170</v>
      </c>
      <c r="AD888" s="56" t="s">
        <v>2171</v>
      </c>
      <c r="AE888" s="56" t="s">
        <v>1602</v>
      </c>
      <c r="AF888" t="s">
        <v>2172</v>
      </c>
      <c r="AG888" t="s">
        <v>2173</v>
      </c>
    </row>
    <row r="889" spans="1:33" ht="14.25" customHeight="1" x14ac:dyDescent="0.15">
      <c r="A889" s="30">
        <v>281</v>
      </c>
      <c r="B889" s="144">
        <v>4</v>
      </c>
      <c r="C889" s="581">
        <v>0.99099099099099097</v>
      </c>
      <c r="D889" s="144">
        <v>3</v>
      </c>
      <c r="E889" s="583">
        <v>0.73333333333333328</v>
      </c>
      <c r="F889" s="585">
        <f>VLOOKUP(G889,'Species Data'!A$2:E$152,2,FALSE)</f>
        <v>50</v>
      </c>
      <c r="G889" s="585" t="s">
        <v>101</v>
      </c>
      <c r="H889" s="792" t="s">
        <v>255</v>
      </c>
      <c r="I889" s="815"/>
      <c r="J889" s="585">
        <f>VLOOKUP(G889,'Species Data'!A$2:E$152,3,FALSE)</f>
        <v>20</v>
      </c>
      <c r="K889" s="592">
        <f>VLOOKUP(G889,'Species Data'!A$2:E$152,4,FALSE)</f>
        <v>108</v>
      </c>
      <c r="L889" s="592">
        <f>VLOOKUP(G889,'Species Data'!A$2:E$152,5,FALSE)</f>
        <v>86</v>
      </c>
      <c r="M889" s="149">
        <f t="shared" si="0"/>
        <v>1720</v>
      </c>
      <c r="N889" s="594">
        <f t="shared" si="1"/>
        <v>0</v>
      </c>
      <c r="O889" s="594">
        <f t="shared" si="2"/>
        <v>0</v>
      </c>
      <c r="P889" s="122">
        <f t="shared" si="3"/>
        <v>117493200</v>
      </c>
      <c r="Q889" s="122" t="s">
        <v>254</v>
      </c>
      <c r="R889" s="602">
        <f>VLOOKUP(Q889,'Basic Moves'!B$2:H$43,3,FALSE)</f>
        <v>6</v>
      </c>
      <c r="S889" s="602">
        <f>IF(OR(VLOOKUP(Q889,'Basic Moves'!B$2:C$43,2,FALSE)=H889,VLOOKUP(Q889,'Basic Moves'!B$2:C$43,2,FALSE)=I889),1,0)</f>
        <v>1</v>
      </c>
      <c r="T889" s="602">
        <f>VLOOKUP(Q889,'Basic Moves'!B$2:H$43,5,FALSE)</f>
        <v>550</v>
      </c>
      <c r="U889" s="602">
        <f>VLOOKUP(Q889,'Basic Moves'!B$2:H$43,7,FALSE)</f>
        <v>7</v>
      </c>
      <c r="V889" s="152" t="s">
        <v>970</v>
      </c>
      <c r="W889" s="122" t="s">
        <v>286</v>
      </c>
      <c r="X889" s="602">
        <f>VLOOKUP(W889,'Charged Moves'!B$2:I$96,3,FALSE)</f>
        <v>70</v>
      </c>
      <c r="Y889" s="602">
        <f>IF(OR(VLOOKUP(W889,'Charged Moves'!B$2:C$96,2,FALSE)=H889,VLOOKUP(W889,'Charged Moves'!B$2:C$96,2,FALSE)=I889),1,0)</f>
        <v>1</v>
      </c>
      <c r="Z889" s="602">
        <f>VLOOKUP(W889,'Charged Moves'!B$2:I$96,8,FALSE)*100</f>
        <v>5</v>
      </c>
      <c r="AA889" s="602">
        <f>VLOOKUP(W889,'Charged Moves'!B$2:I$96,6,FALSE)</f>
        <v>5800</v>
      </c>
      <c r="AB889" s="602">
        <f>VLOOKUP(W889,'Charged Moves'!B$2:J$96,9,FALSE)</f>
        <v>33</v>
      </c>
      <c r="AC889" s="602" t="s">
        <v>1577</v>
      </c>
      <c r="AD889" s="602" t="s">
        <v>1578</v>
      </c>
      <c r="AE889" s="602" t="s">
        <v>622</v>
      </c>
      <c r="AF889" s="112" t="s">
        <v>1579</v>
      </c>
      <c r="AG889" s="112" t="s">
        <v>1580</v>
      </c>
    </row>
    <row r="890" spans="1:33" ht="14.25" customHeight="1" x14ac:dyDescent="0.15">
      <c r="A890" s="30">
        <v>289</v>
      </c>
      <c r="B890" s="30">
        <v>1</v>
      </c>
      <c r="C890" s="32">
        <v>1</v>
      </c>
      <c r="D890" s="30">
        <v>4</v>
      </c>
      <c r="E890" s="34">
        <v>0.72608695652173916</v>
      </c>
      <c r="F890" s="41">
        <f>VLOOKUP(G890,'Species Data'!A$2:E$152,2,FALSE)</f>
        <v>50</v>
      </c>
      <c r="G890" s="41" t="s">
        <v>101</v>
      </c>
      <c r="H890" s="610" t="s">
        <v>255</v>
      </c>
      <c r="I890" s="791"/>
      <c r="J890" s="41">
        <f>VLOOKUP(G890,'Species Data'!A$2:E$152,3,FALSE)</f>
        <v>20</v>
      </c>
      <c r="K890" s="46">
        <f>VLOOKUP(G890,'Species Data'!A$2:E$152,4,FALSE)</f>
        <v>108</v>
      </c>
      <c r="L890" s="46">
        <f>VLOOKUP(G890,'Species Data'!A$2:E$152,5,FALSE)</f>
        <v>86</v>
      </c>
      <c r="M890" s="49">
        <f t="shared" si="0"/>
        <v>1720</v>
      </c>
      <c r="N890" s="51">
        <f t="shared" si="1"/>
        <v>0</v>
      </c>
      <c r="O890" s="51">
        <f t="shared" si="2"/>
        <v>0</v>
      </c>
      <c r="P890" s="40">
        <f t="shared" si="3"/>
        <v>116332200</v>
      </c>
      <c r="Q890" s="107" t="s">
        <v>270</v>
      </c>
      <c r="R890" s="56">
        <f>VLOOKUP(Q890,'Basic Moves'!B$2:H$43,3,FALSE)</f>
        <v>15</v>
      </c>
      <c r="S890" s="56">
        <f>IF(OR(VLOOKUP(Q890,'Basic Moves'!B$2:C$43,2,FALSE)=H890,VLOOKUP(Q890,'Basic Moves'!B$2:C$43,2,FALSE)=I890),1,0)</f>
        <v>1</v>
      </c>
      <c r="T890" s="56">
        <f>VLOOKUP(Q890,'Basic Moves'!B$2:H$43,5,FALSE)</f>
        <v>1350</v>
      </c>
      <c r="U890" s="56">
        <f>VLOOKUP(Q890,'Basic Moves'!B$2:H$43,7,FALSE)</f>
        <v>12</v>
      </c>
      <c r="V890" s="53" t="s">
        <v>427</v>
      </c>
      <c r="W890" s="40" t="s">
        <v>308</v>
      </c>
      <c r="X890" s="56">
        <f>VLOOKUP(W890,'Charged Moves'!B$2:I$96,3,FALSE)</f>
        <v>30</v>
      </c>
      <c r="Y890" s="56">
        <f>IF(OR(VLOOKUP(W890,'Charged Moves'!B$2:C$96,2,FALSE)=H890,VLOOKUP(W890,'Charged Moves'!B$2:C$96,2,FALSE)=I890),1,0)</f>
        <v>0</v>
      </c>
      <c r="Z890" s="56">
        <f>VLOOKUP(W890,'Charged Moves'!B$2:I$96,8,FALSE)*100</f>
        <v>25</v>
      </c>
      <c r="AA890" s="56">
        <f>VLOOKUP(W890,'Charged Moves'!B$2:I$96,6,FALSE)</f>
        <v>3400</v>
      </c>
      <c r="AB890" s="56">
        <f>VLOOKUP(W890,'Charged Moves'!B$2:J$96,9,FALSE)</f>
        <v>25</v>
      </c>
      <c r="AC890" s="56" t="s">
        <v>1443</v>
      </c>
      <c r="AD890" s="56" t="s">
        <v>1595</v>
      </c>
      <c r="AE890" s="56" t="s">
        <v>2174</v>
      </c>
      <c r="AF890" t="s">
        <v>1597</v>
      </c>
      <c r="AG890" t="s">
        <v>2175</v>
      </c>
    </row>
    <row r="891" spans="1:33" ht="14.25" customHeight="1" x14ac:dyDescent="0.15">
      <c r="A891" s="30">
        <v>284</v>
      </c>
      <c r="B891" s="30">
        <v>7</v>
      </c>
      <c r="C891" s="32">
        <v>0.95747747747747747</v>
      </c>
      <c r="D891" s="30">
        <v>5</v>
      </c>
      <c r="E891" s="34">
        <v>0.69507246376811593</v>
      </c>
      <c r="F891" s="41">
        <f>VLOOKUP(G891,'Species Data'!A$2:E$152,2,FALSE)</f>
        <v>50</v>
      </c>
      <c r="G891" s="41" t="s">
        <v>101</v>
      </c>
      <c r="H891" s="610" t="s">
        <v>255</v>
      </c>
      <c r="I891" s="791"/>
      <c r="J891" s="41">
        <f>VLOOKUP(G891,'Species Data'!A$2:E$152,3,FALSE)</f>
        <v>20</v>
      </c>
      <c r="K891" s="46">
        <f>VLOOKUP(G891,'Species Data'!A$2:E$152,4,FALSE)</f>
        <v>108</v>
      </c>
      <c r="L891" s="46">
        <f>VLOOKUP(G891,'Species Data'!A$2:E$152,5,FALSE)</f>
        <v>86</v>
      </c>
      <c r="M891" s="49">
        <f t="shared" si="0"/>
        <v>1720</v>
      </c>
      <c r="N891" s="51">
        <f t="shared" si="1"/>
        <v>0</v>
      </c>
      <c r="O891" s="51">
        <f t="shared" si="2"/>
        <v>0</v>
      </c>
      <c r="P891" s="40">
        <f t="shared" si="3"/>
        <v>111363120</v>
      </c>
      <c r="Q891" s="40" t="s">
        <v>258</v>
      </c>
      <c r="R891" s="56">
        <f>VLOOKUP(Q891,'Basic Moves'!B$2:H$43,3,FALSE)</f>
        <v>6</v>
      </c>
      <c r="S891" s="56">
        <f>IF(OR(VLOOKUP(Q891,'Basic Moves'!B$2:C$43,2,FALSE)=H891,VLOOKUP(Q891,'Basic Moves'!B$2:C$43,2,FALSE)=I891),1,0)</f>
        <v>0</v>
      </c>
      <c r="T891" s="56">
        <f>VLOOKUP(Q891,'Basic Moves'!B$2:H$43,5,FALSE)</f>
        <v>500</v>
      </c>
      <c r="U891" s="56">
        <f>VLOOKUP(Q891,'Basic Moves'!B$2:H$43,7,FALSE)</f>
        <v>7</v>
      </c>
      <c r="V891" s="53" t="s">
        <v>784</v>
      </c>
      <c r="W891" s="40" t="s">
        <v>286</v>
      </c>
      <c r="X891" s="56">
        <f>VLOOKUP(W891,'Charged Moves'!B$2:I$96,3,FALSE)</f>
        <v>70</v>
      </c>
      <c r="Y891" s="56">
        <f>IF(OR(VLOOKUP(W891,'Charged Moves'!B$2:C$96,2,FALSE)=H891,VLOOKUP(W891,'Charged Moves'!B$2:C$96,2,FALSE)=I891),1,0)</f>
        <v>1</v>
      </c>
      <c r="Z891" s="56">
        <f>VLOOKUP(W891,'Charged Moves'!B$2:I$96,8,FALSE)*100</f>
        <v>5</v>
      </c>
      <c r="AA891" s="56">
        <f>VLOOKUP(W891,'Charged Moves'!B$2:I$96,6,FALSE)</f>
        <v>5800</v>
      </c>
      <c r="AB891" s="56">
        <f>VLOOKUP(W891,'Charged Moves'!B$2:J$96,9,FALSE)</f>
        <v>33</v>
      </c>
      <c r="AC891" s="56" t="s">
        <v>2002</v>
      </c>
      <c r="AD891" s="56" t="s">
        <v>1718</v>
      </c>
      <c r="AE891" s="56" t="s">
        <v>2003</v>
      </c>
      <c r="AF891" t="s">
        <v>1720</v>
      </c>
      <c r="AG891" t="s">
        <v>2004</v>
      </c>
    </row>
    <row r="892" spans="1:33" ht="14.25" customHeight="1" x14ac:dyDescent="0.15">
      <c r="A892" s="30">
        <v>282</v>
      </c>
      <c r="B892" s="144">
        <v>5</v>
      </c>
      <c r="C892" s="581">
        <v>0.97837837837837838</v>
      </c>
      <c r="D892" s="144">
        <v>6</v>
      </c>
      <c r="E892" s="583">
        <v>0.6</v>
      </c>
      <c r="F892" s="585">
        <f>VLOOKUP(G892,'Species Data'!A$2:E$152,2,FALSE)</f>
        <v>50</v>
      </c>
      <c r="G892" s="585" t="s">
        <v>101</v>
      </c>
      <c r="H892" s="792" t="s">
        <v>255</v>
      </c>
      <c r="I892" s="815"/>
      <c r="J892" s="585">
        <f>VLOOKUP(G892,'Species Data'!A$2:E$152,3,FALSE)</f>
        <v>20</v>
      </c>
      <c r="K892" s="592">
        <f>VLOOKUP(G892,'Species Data'!A$2:E$152,4,FALSE)</f>
        <v>108</v>
      </c>
      <c r="L892" s="592">
        <f>VLOOKUP(G892,'Species Data'!A$2:E$152,5,FALSE)</f>
        <v>86</v>
      </c>
      <c r="M892" s="149">
        <f t="shared" si="0"/>
        <v>1720</v>
      </c>
      <c r="N892" s="594">
        <f t="shared" si="1"/>
        <v>0</v>
      </c>
      <c r="O892" s="594">
        <f t="shared" si="2"/>
        <v>0</v>
      </c>
      <c r="P892" s="122">
        <f t="shared" si="3"/>
        <v>96130800</v>
      </c>
      <c r="Q892" s="122" t="s">
        <v>254</v>
      </c>
      <c r="R892" s="602">
        <f>VLOOKUP(Q892,'Basic Moves'!B$2:H$43,3,FALSE)</f>
        <v>6</v>
      </c>
      <c r="S892" s="602">
        <f>IF(OR(VLOOKUP(Q892,'Basic Moves'!B$2:C$43,2,FALSE)=H892,VLOOKUP(Q892,'Basic Moves'!B$2:C$43,2,FALSE)=I892),1,0)</f>
        <v>1</v>
      </c>
      <c r="T892" s="602">
        <f>VLOOKUP(Q892,'Basic Moves'!B$2:H$43,5,FALSE)</f>
        <v>550</v>
      </c>
      <c r="U892" s="602">
        <f>VLOOKUP(Q892,'Basic Moves'!B$2:H$43,7,FALSE)</f>
        <v>7</v>
      </c>
      <c r="V892" s="152" t="s">
        <v>970</v>
      </c>
      <c r="W892" s="122" t="s">
        <v>328</v>
      </c>
      <c r="X892" s="602">
        <f>VLOOKUP(W892,'Charged Moves'!B$2:I$96,3,FALSE)</f>
        <v>30</v>
      </c>
      <c r="Y892" s="602">
        <f>IF(OR(VLOOKUP(W892,'Charged Moves'!B$2:C$96,2,FALSE)=H892,VLOOKUP(W892,'Charged Moves'!B$2:C$96,2,FALSE)=I892),1,0)</f>
        <v>1</v>
      </c>
      <c r="Z892" s="602">
        <f>VLOOKUP(W892,'Charged Moves'!B$2:I$96,8,FALSE)*100</f>
        <v>5</v>
      </c>
      <c r="AA892" s="602">
        <f>VLOOKUP(W892,'Charged Moves'!B$2:I$96,6,FALSE)</f>
        <v>2600</v>
      </c>
      <c r="AB892" s="602">
        <f>VLOOKUP(W892,'Charged Moves'!B$2:J$96,9,FALSE)</f>
        <v>25</v>
      </c>
      <c r="AC892" s="602" t="s">
        <v>1918</v>
      </c>
      <c r="AD892" s="602" t="s">
        <v>1850</v>
      </c>
      <c r="AE892" s="602" t="s">
        <v>1919</v>
      </c>
      <c r="AF892" s="112" t="s">
        <v>1852</v>
      </c>
      <c r="AG892" s="112" t="s">
        <v>1920</v>
      </c>
    </row>
    <row r="893" spans="1:33" ht="14.25" customHeight="1" x14ac:dyDescent="0.15">
      <c r="A893" s="30">
        <v>285</v>
      </c>
      <c r="B893" s="30">
        <v>8</v>
      </c>
      <c r="C893" s="32">
        <v>0.86918918918918919</v>
      </c>
      <c r="D893" s="30">
        <v>7</v>
      </c>
      <c r="E893" s="34">
        <v>0.55652173913043479</v>
      </c>
      <c r="F893" s="41">
        <f>VLOOKUP(G893,'Species Data'!A$2:E$152,2,FALSE)</f>
        <v>50</v>
      </c>
      <c r="G893" s="41" t="s">
        <v>101</v>
      </c>
      <c r="H893" s="610" t="s">
        <v>255</v>
      </c>
      <c r="I893" s="791"/>
      <c r="J893" s="41">
        <f>VLOOKUP(G893,'Species Data'!A$2:E$152,3,FALSE)</f>
        <v>20</v>
      </c>
      <c r="K893" s="46">
        <f>VLOOKUP(G893,'Species Data'!A$2:E$152,4,FALSE)</f>
        <v>108</v>
      </c>
      <c r="L893" s="46">
        <f>VLOOKUP(G893,'Species Data'!A$2:E$152,5,FALSE)</f>
        <v>86</v>
      </c>
      <c r="M893" s="49">
        <f t="shared" si="0"/>
        <v>1720</v>
      </c>
      <c r="N893" s="51">
        <f t="shared" si="1"/>
        <v>0</v>
      </c>
      <c r="O893" s="51">
        <f t="shared" si="2"/>
        <v>0</v>
      </c>
      <c r="P893" s="40">
        <f t="shared" si="3"/>
        <v>89164800</v>
      </c>
      <c r="Q893" s="40" t="s">
        <v>258</v>
      </c>
      <c r="R893" s="56">
        <f>VLOOKUP(Q893,'Basic Moves'!B$2:H$43,3,FALSE)</f>
        <v>6</v>
      </c>
      <c r="S893" s="56">
        <f>IF(OR(VLOOKUP(Q893,'Basic Moves'!B$2:C$43,2,FALSE)=H893,VLOOKUP(Q893,'Basic Moves'!B$2:C$43,2,FALSE)=I893),1,0)</f>
        <v>0</v>
      </c>
      <c r="T893" s="56">
        <f>VLOOKUP(Q893,'Basic Moves'!B$2:H$43,5,FALSE)</f>
        <v>500</v>
      </c>
      <c r="U893" s="56">
        <f>VLOOKUP(Q893,'Basic Moves'!B$2:H$43,7,FALSE)</f>
        <v>7</v>
      </c>
      <c r="V893" s="53" t="s">
        <v>784</v>
      </c>
      <c r="W893" s="40" t="s">
        <v>328</v>
      </c>
      <c r="X893" s="56">
        <f>VLOOKUP(W893,'Charged Moves'!B$2:I$96,3,FALSE)</f>
        <v>30</v>
      </c>
      <c r="Y893" s="56">
        <f>IF(OR(VLOOKUP(W893,'Charged Moves'!B$2:C$96,2,FALSE)=H893,VLOOKUP(W893,'Charged Moves'!B$2:C$96,2,FALSE)=I893),1,0)</f>
        <v>1</v>
      </c>
      <c r="Z893" s="56">
        <f>VLOOKUP(W893,'Charged Moves'!B$2:I$96,8,FALSE)*100</f>
        <v>5</v>
      </c>
      <c r="AA893" s="56">
        <f>VLOOKUP(W893,'Charged Moves'!B$2:I$96,6,FALSE)</f>
        <v>2600</v>
      </c>
      <c r="AB893" s="56">
        <f>VLOOKUP(W893,'Charged Moves'!B$2:J$96,9,FALSE)</f>
        <v>25</v>
      </c>
      <c r="AC893" s="56" t="s">
        <v>1448</v>
      </c>
      <c r="AD893" s="56" t="s">
        <v>2176</v>
      </c>
      <c r="AE893" s="56" t="s">
        <v>2177</v>
      </c>
      <c r="AF893" t="s">
        <v>2178</v>
      </c>
      <c r="AG893" t="s">
        <v>906</v>
      </c>
    </row>
    <row r="894" spans="1:33" ht="14.25" customHeight="1" x14ac:dyDescent="0.15">
      <c r="A894" s="30">
        <v>283</v>
      </c>
      <c r="B894" s="144">
        <v>5</v>
      </c>
      <c r="C894" s="581">
        <v>0.97837837837837838</v>
      </c>
      <c r="D894" s="144">
        <v>8</v>
      </c>
      <c r="E894" s="583">
        <v>0.48695652173913045</v>
      </c>
      <c r="F894" s="585">
        <f>VLOOKUP(G894,'Species Data'!A$2:E$152,2,FALSE)</f>
        <v>50</v>
      </c>
      <c r="G894" s="585" t="s">
        <v>101</v>
      </c>
      <c r="H894" s="792" t="s">
        <v>255</v>
      </c>
      <c r="I894" s="815"/>
      <c r="J894" s="585">
        <f>VLOOKUP(G894,'Species Data'!A$2:E$152,3,FALSE)</f>
        <v>20</v>
      </c>
      <c r="K894" s="592">
        <f>VLOOKUP(G894,'Species Data'!A$2:E$152,4,FALSE)</f>
        <v>108</v>
      </c>
      <c r="L894" s="592">
        <f>VLOOKUP(G894,'Species Data'!A$2:E$152,5,FALSE)</f>
        <v>86</v>
      </c>
      <c r="M894" s="149">
        <f t="shared" si="0"/>
        <v>1720</v>
      </c>
      <c r="N894" s="594">
        <f t="shared" si="1"/>
        <v>0</v>
      </c>
      <c r="O894" s="594">
        <f t="shared" si="2"/>
        <v>0</v>
      </c>
      <c r="P894" s="122">
        <f t="shared" si="3"/>
        <v>78019200</v>
      </c>
      <c r="Q894" s="122" t="s">
        <v>254</v>
      </c>
      <c r="R894" s="602">
        <f>VLOOKUP(Q894,'Basic Moves'!B$2:H$43,3,FALSE)</f>
        <v>6</v>
      </c>
      <c r="S894" s="602">
        <f>IF(OR(VLOOKUP(Q894,'Basic Moves'!B$2:C$43,2,FALSE)=H894,VLOOKUP(Q894,'Basic Moves'!B$2:C$43,2,FALSE)=I894),1,0)</f>
        <v>1</v>
      </c>
      <c r="T894" s="602">
        <f>VLOOKUP(Q894,'Basic Moves'!B$2:H$43,5,FALSE)</f>
        <v>550</v>
      </c>
      <c r="U894" s="602">
        <f>VLOOKUP(Q894,'Basic Moves'!B$2:H$43,7,FALSE)</f>
        <v>7</v>
      </c>
      <c r="V894" s="152" t="s">
        <v>970</v>
      </c>
      <c r="W894" s="122" t="s">
        <v>308</v>
      </c>
      <c r="X894" s="602">
        <f>VLOOKUP(W894,'Charged Moves'!B$2:I$96,3,FALSE)</f>
        <v>30</v>
      </c>
      <c r="Y894" s="602">
        <f>IF(OR(VLOOKUP(W894,'Charged Moves'!B$2:C$96,2,FALSE)=H894,VLOOKUP(W894,'Charged Moves'!B$2:C$96,2,FALSE)=I894),1,0)</f>
        <v>0</v>
      </c>
      <c r="Z894" s="602">
        <f>VLOOKUP(W894,'Charged Moves'!B$2:I$96,8,FALSE)*100</f>
        <v>25</v>
      </c>
      <c r="AA894" s="602">
        <f>VLOOKUP(W894,'Charged Moves'!B$2:I$96,6,FALSE)</f>
        <v>3400</v>
      </c>
      <c r="AB894" s="602">
        <f>VLOOKUP(W894,'Charged Moves'!B$2:J$96,9,FALSE)</f>
        <v>25</v>
      </c>
      <c r="AC894" s="602" t="s">
        <v>1528</v>
      </c>
      <c r="AD894" s="602" t="s">
        <v>1306</v>
      </c>
      <c r="AE894" s="602" t="s">
        <v>1529</v>
      </c>
      <c r="AF894" s="112" t="s">
        <v>1308</v>
      </c>
      <c r="AG894" s="112" t="s">
        <v>1371</v>
      </c>
    </row>
    <row r="895" spans="1:33" ht="14.25" customHeight="1" x14ac:dyDescent="0.15">
      <c r="A895" s="30">
        <v>286</v>
      </c>
      <c r="B895" s="30">
        <v>9</v>
      </c>
      <c r="C895" s="32">
        <v>0.86486486486486491</v>
      </c>
      <c r="D895" s="30">
        <v>9</v>
      </c>
      <c r="E895" s="34">
        <v>0.44521739130434784</v>
      </c>
      <c r="F895" s="41">
        <f>VLOOKUP(G895,'Species Data'!A$2:E$152,2,FALSE)</f>
        <v>50</v>
      </c>
      <c r="G895" s="41" t="s">
        <v>101</v>
      </c>
      <c r="H895" s="610" t="s">
        <v>255</v>
      </c>
      <c r="I895" s="791"/>
      <c r="J895" s="41">
        <f>VLOOKUP(G895,'Species Data'!A$2:E$152,3,FALSE)</f>
        <v>20</v>
      </c>
      <c r="K895" s="46">
        <f>VLOOKUP(G895,'Species Data'!A$2:E$152,4,FALSE)</f>
        <v>108</v>
      </c>
      <c r="L895" s="46">
        <f>VLOOKUP(G895,'Species Data'!A$2:E$152,5,FALSE)</f>
        <v>86</v>
      </c>
      <c r="M895" s="49">
        <f t="shared" si="0"/>
        <v>1720</v>
      </c>
      <c r="N895" s="51">
        <f t="shared" si="1"/>
        <v>0</v>
      </c>
      <c r="O895" s="51">
        <f t="shared" si="2"/>
        <v>0</v>
      </c>
      <c r="P895" s="40">
        <f t="shared" si="3"/>
        <v>71331840</v>
      </c>
      <c r="Q895" s="40" t="s">
        <v>258</v>
      </c>
      <c r="R895" s="56">
        <f>VLOOKUP(Q895,'Basic Moves'!B$2:H$43,3,FALSE)</f>
        <v>6</v>
      </c>
      <c r="S895" s="56">
        <f>IF(OR(VLOOKUP(Q895,'Basic Moves'!B$2:C$43,2,FALSE)=H895,VLOOKUP(Q895,'Basic Moves'!B$2:C$43,2,FALSE)=I895),1,0)</f>
        <v>0</v>
      </c>
      <c r="T895" s="56">
        <f>VLOOKUP(Q895,'Basic Moves'!B$2:H$43,5,FALSE)</f>
        <v>500</v>
      </c>
      <c r="U895" s="56">
        <f>VLOOKUP(Q895,'Basic Moves'!B$2:H$43,7,FALSE)</f>
        <v>7</v>
      </c>
      <c r="V895" s="53" t="s">
        <v>784</v>
      </c>
      <c r="W895" s="40" t="s">
        <v>308</v>
      </c>
      <c r="X895" s="56">
        <f>VLOOKUP(W895,'Charged Moves'!B$2:I$96,3,FALSE)</f>
        <v>30</v>
      </c>
      <c r="Y895" s="56">
        <f>IF(OR(VLOOKUP(W895,'Charged Moves'!B$2:C$96,2,FALSE)=H895,VLOOKUP(W895,'Charged Moves'!B$2:C$96,2,FALSE)=I895),1,0)</f>
        <v>0</v>
      </c>
      <c r="Z895" s="56">
        <f>VLOOKUP(W895,'Charged Moves'!B$2:I$96,8,FALSE)*100</f>
        <v>25</v>
      </c>
      <c r="AA895" s="56">
        <f>VLOOKUP(W895,'Charged Moves'!B$2:I$96,6,FALSE)</f>
        <v>3400</v>
      </c>
      <c r="AB895" s="56">
        <f>VLOOKUP(W895,'Charged Moves'!B$2:J$96,9,FALSE)</f>
        <v>25</v>
      </c>
      <c r="AC895" s="56" t="s">
        <v>1569</v>
      </c>
      <c r="AD895" s="56" t="s">
        <v>881</v>
      </c>
      <c r="AE895" s="56" t="s">
        <v>1972</v>
      </c>
      <c r="AF895" t="s">
        <v>883</v>
      </c>
      <c r="AG895" t="s">
        <v>1573</v>
      </c>
    </row>
    <row r="896" spans="1:33" ht="14.25" customHeight="1" x14ac:dyDescent="0.15">
      <c r="A896" s="30">
        <v>782</v>
      </c>
      <c r="B896" s="30">
        <v>1</v>
      </c>
      <c r="C896" s="32">
        <v>1</v>
      </c>
      <c r="D896" s="30">
        <v>1</v>
      </c>
      <c r="E896" s="34">
        <v>1</v>
      </c>
      <c r="F896" s="41">
        <f>VLOOKUP(G896,'Species Data'!A$2:E$152,2,FALSE)</f>
        <v>129</v>
      </c>
      <c r="G896" s="41" t="s">
        <v>204</v>
      </c>
      <c r="H896" s="91" t="s">
        <v>210</v>
      </c>
      <c r="I896" s="657"/>
      <c r="J896" s="41">
        <f>VLOOKUP(G896,'Species Data'!A$2:E$152,3,FALSE)</f>
        <v>40</v>
      </c>
      <c r="K896" s="46">
        <f>VLOOKUP(G896,'Species Data'!A$2:E$152,4,FALSE)</f>
        <v>42</v>
      </c>
      <c r="L896" s="46">
        <f>VLOOKUP(G896,'Species Data'!A$2:E$152,5,FALSE)</f>
        <v>84</v>
      </c>
      <c r="M896" s="49">
        <f t="shared" si="0"/>
        <v>3360</v>
      </c>
      <c r="N896" s="51">
        <f t="shared" si="1"/>
        <v>0</v>
      </c>
      <c r="O896" s="51">
        <f t="shared" si="2"/>
        <v>0</v>
      </c>
      <c r="P896" s="40">
        <f t="shared" si="3"/>
        <v>23284800</v>
      </c>
      <c r="Q896" s="40" t="s">
        <v>268</v>
      </c>
      <c r="R896" s="56">
        <f>VLOOKUP(Q896,'Basic Moves'!B$2:H$43,3,FALSE)</f>
        <v>0</v>
      </c>
      <c r="S896" s="56">
        <f>IF(OR(VLOOKUP(Q896,'Basic Moves'!B$2:C$43,2,FALSE)=H896,VLOOKUP(Q896,'Basic Moves'!B$2:C$43,2,FALSE)=I896),1,0)</f>
        <v>1</v>
      </c>
      <c r="T896" s="56">
        <f>VLOOKUP(Q896,'Basic Moves'!B$2:H$43,5,FALSE)</f>
        <v>1230</v>
      </c>
      <c r="U896" s="56">
        <f>VLOOKUP(Q896,'Basic Moves'!B$2:H$43,7,FALSE)</f>
        <v>10</v>
      </c>
      <c r="V896" s="53" t="s">
        <v>2179</v>
      </c>
      <c r="W896" s="40" t="s">
        <v>349</v>
      </c>
      <c r="X896" s="56">
        <f>VLOOKUP(W896,'Charged Moves'!B$2:I$96,3,FALSE)</f>
        <v>15</v>
      </c>
      <c r="Y896" s="56">
        <f>IF(OR(VLOOKUP(W896,'Charged Moves'!B$2:C$96,2,FALSE)=H896,VLOOKUP(W896,'Charged Moves'!B$2:C$96,2,FALSE)=I896),1,0)</f>
        <v>0</v>
      </c>
      <c r="Z896" s="56">
        <f>VLOOKUP(W896,'Charged Moves'!B$2:I$96,8,FALSE)*100</f>
        <v>0</v>
      </c>
      <c r="AA896" s="56">
        <f>VLOOKUP(W896,'Charged Moves'!B$2:I$96,6,FALSE)</f>
        <v>1695</v>
      </c>
      <c r="AB896" s="56">
        <f>VLOOKUP(W896,'Charged Moves'!B$2:J$96,9,FALSE)</f>
        <v>20</v>
      </c>
      <c r="AC896" s="56" t="s">
        <v>2180</v>
      </c>
      <c r="AD896" s="56" t="s">
        <v>2181</v>
      </c>
      <c r="AE896" s="56" t="s">
        <v>2182</v>
      </c>
      <c r="AF896" t="s">
        <v>2183</v>
      </c>
      <c r="AG896" t="s">
        <v>2141</v>
      </c>
    </row>
    <row r="897" spans="3:23" ht="14.25" customHeight="1" x14ac:dyDescent="0.15">
      <c r="C897" s="816"/>
      <c r="E897" s="816"/>
      <c r="M897" s="786"/>
      <c r="N897" s="786"/>
      <c r="O897" s="786"/>
      <c r="P897" s="786"/>
      <c r="Q897" s="786"/>
      <c r="W897" s="786"/>
    </row>
    <row r="898" spans="3:23" ht="14.25" customHeight="1" x14ac:dyDescent="0.15">
      <c r="C898" s="816"/>
      <c r="E898" s="816"/>
      <c r="M898" s="786"/>
      <c r="N898" s="786"/>
      <c r="O898" s="786"/>
      <c r="P898" s="786"/>
      <c r="Q898" s="786"/>
      <c r="W898" s="786"/>
    </row>
    <row r="899" spans="3:23" ht="14.25" customHeight="1" x14ac:dyDescent="0.15">
      <c r="C899" s="816"/>
      <c r="E899" s="816"/>
      <c r="M899" s="786"/>
      <c r="N899" s="786"/>
      <c r="O899" s="786"/>
      <c r="P899" s="786"/>
      <c r="Q899" s="786"/>
      <c r="W899" s="786"/>
    </row>
    <row r="900" spans="3:23" ht="14.25" customHeight="1" x14ac:dyDescent="0.15">
      <c r="C900" s="816"/>
      <c r="E900" s="816"/>
      <c r="M900" s="786"/>
      <c r="N900" s="786"/>
      <c r="O900" s="786"/>
      <c r="P900" s="786"/>
      <c r="Q900" s="786"/>
      <c r="W900" s="786"/>
    </row>
    <row r="901" spans="3:23" ht="14.25" customHeight="1" x14ac:dyDescent="0.15">
      <c r="C901" s="816"/>
      <c r="E901" s="816"/>
      <c r="M901" s="786"/>
      <c r="N901" s="786"/>
      <c r="O901" s="786"/>
      <c r="P901" s="786"/>
      <c r="Q901" s="786"/>
      <c r="W901" s="786"/>
    </row>
    <row r="902" spans="3:23" ht="14.25" customHeight="1" x14ac:dyDescent="0.15">
      <c r="C902" s="816"/>
      <c r="E902" s="816"/>
      <c r="M902" s="786"/>
      <c r="N902" s="786"/>
      <c r="O902" s="786"/>
      <c r="P902" s="786"/>
      <c r="Q902" s="786"/>
      <c r="W902" s="786"/>
    </row>
    <row r="903" spans="3:23" ht="14.25" customHeight="1" x14ac:dyDescent="0.15">
      <c r="C903" s="816"/>
      <c r="E903" s="816"/>
      <c r="M903" s="786"/>
      <c r="N903" s="786"/>
      <c r="O903" s="786"/>
      <c r="P903" s="786"/>
      <c r="Q903" s="786"/>
      <c r="W903" s="786"/>
    </row>
    <row r="904" spans="3:23" ht="14.25" customHeight="1" x14ac:dyDescent="0.15">
      <c r="C904" s="816"/>
      <c r="E904" s="816"/>
      <c r="M904" s="786"/>
      <c r="N904" s="786"/>
      <c r="O904" s="786"/>
      <c r="P904" s="786"/>
      <c r="Q904" s="786"/>
      <c r="W904" s="786"/>
    </row>
    <row r="905" spans="3:23" ht="14.25" customHeight="1" x14ac:dyDescent="0.15">
      <c r="C905" s="816"/>
      <c r="E905" s="816"/>
      <c r="M905" s="786"/>
      <c r="N905" s="786"/>
      <c r="O905" s="786"/>
      <c r="P905" s="786"/>
      <c r="Q905" s="786"/>
      <c r="W905" s="786"/>
    </row>
    <row r="906" spans="3:23" ht="14.25" customHeight="1" x14ac:dyDescent="0.15">
      <c r="C906" s="816"/>
      <c r="E906" s="816"/>
      <c r="M906" s="786"/>
      <c r="N906" s="786"/>
      <c r="O906" s="786"/>
      <c r="P906" s="786"/>
      <c r="Q906" s="786"/>
      <c r="W906" s="786"/>
    </row>
    <row r="907" spans="3:23" ht="14.25" customHeight="1" x14ac:dyDescent="0.15">
      <c r="C907" s="816"/>
      <c r="E907" s="816"/>
      <c r="M907" s="786"/>
      <c r="N907" s="786"/>
      <c r="O907" s="786"/>
      <c r="P907" s="786"/>
      <c r="Q907" s="786"/>
      <c r="W907" s="786"/>
    </row>
    <row r="908" spans="3:23" ht="14.25" customHeight="1" x14ac:dyDescent="0.15">
      <c r="C908" s="816"/>
      <c r="E908" s="816"/>
      <c r="M908" s="786"/>
      <c r="N908" s="786"/>
      <c r="O908" s="786"/>
      <c r="P908" s="786"/>
      <c r="Q908" s="786"/>
      <c r="W908" s="786"/>
    </row>
    <row r="909" spans="3:23" ht="14.25" customHeight="1" x14ac:dyDescent="0.15">
      <c r="C909" s="816"/>
      <c r="E909" s="816"/>
      <c r="M909" s="786"/>
      <c r="N909" s="786"/>
      <c r="O909" s="786"/>
      <c r="P909" s="786"/>
      <c r="Q909" s="786"/>
      <c r="W909" s="786"/>
    </row>
    <row r="910" spans="3:23" ht="14.25" customHeight="1" x14ac:dyDescent="0.15">
      <c r="C910" s="816"/>
      <c r="E910" s="816"/>
      <c r="M910" s="786"/>
      <c r="N910" s="786"/>
      <c r="O910" s="786"/>
      <c r="P910" s="786"/>
      <c r="Q910" s="786"/>
      <c r="W910" s="786"/>
    </row>
    <row r="911" spans="3:23" ht="14.25" customHeight="1" x14ac:dyDescent="0.15">
      <c r="C911" s="816"/>
      <c r="E911" s="816"/>
      <c r="M911" s="786"/>
      <c r="N911" s="786"/>
      <c r="O911" s="786"/>
      <c r="P911" s="786"/>
      <c r="Q911" s="786"/>
      <c r="W911" s="786"/>
    </row>
    <row r="912" spans="3:23" ht="14.25" customHeight="1" x14ac:dyDescent="0.15">
      <c r="C912" s="816"/>
      <c r="E912" s="816"/>
      <c r="M912" s="786"/>
      <c r="N912" s="786"/>
      <c r="O912" s="786"/>
      <c r="P912" s="786"/>
      <c r="Q912" s="786"/>
      <c r="W912" s="786"/>
    </row>
    <row r="913" spans="3:23" ht="14.25" customHeight="1" x14ac:dyDescent="0.15">
      <c r="C913" s="816"/>
      <c r="E913" s="816"/>
      <c r="M913" s="786"/>
      <c r="N913" s="786"/>
      <c r="O913" s="786"/>
      <c r="P913" s="786"/>
      <c r="Q913" s="786"/>
      <c r="W913" s="786"/>
    </row>
    <row r="914" spans="3:23" ht="14.25" customHeight="1" x14ac:dyDescent="0.15">
      <c r="C914" s="816"/>
      <c r="E914" s="816"/>
      <c r="M914" s="786"/>
      <c r="N914" s="786"/>
      <c r="O914" s="786"/>
      <c r="P914" s="786"/>
      <c r="Q914" s="786"/>
      <c r="W914" s="786"/>
    </row>
    <row r="915" spans="3:23" ht="14.25" customHeight="1" x14ac:dyDescent="0.15">
      <c r="C915" s="816"/>
      <c r="E915" s="816"/>
      <c r="M915" s="786"/>
      <c r="N915" s="786"/>
      <c r="O915" s="786"/>
      <c r="P915" s="786"/>
      <c r="Q915" s="786"/>
      <c r="W915" s="786"/>
    </row>
    <row r="916" spans="3:23" ht="14.25" customHeight="1" x14ac:dyDescent="0.15">
      <c r="C916" s="816"/>
      <c r="E916" s="816"/>
      <c r="M916" s="786"/>
      <c r="N916" s="786"/>
      <c r="O916" s="786"/>
      <c r="P916" s="786"/>
      <c r="Q916" s="786"/>
      <c r="W916" s="786"/>
    </row>
    <row r="917" spans="3:23" ht="14.25" customHeight="1" x14ac:dyDescent="0.15">
      <c r="C917" s="816"/>
      <c r="E917" s="816"/>
      <c r="M917" s="786"/>
      <c r="N917" s="786"/>
      <c r="O917" s="786"/>
      <c r="P917" s="786"/>
      <c r="Q917" s="786"/>
      <c r="W917" s="786"/>
    </row>
    <row r="918" spans="3:23" ht="14.25" customHeight="1" x14ac:dyDescent="0.15">
      <c r="C918" s="816"/>
      <c r="E918" s="816"/>
      <c r="M918" s="786"/>
      <c r="N918" s="786"/>
      <c r="O918" s="786"/>
      <c r="P918" s="786"/>
      <c r="Q918" s="786"/>
      <c r="W918" s="786"/>
    </row>
    <row r="919" spans="3:23" ht="14.25" customHeight="1" x14ac:dyDescent="0.15">
      <c r="C919" s="816"/>
      <c r="E919" s="816"/>
      <c r="M919" s="786"/>
      <c r="N919" s="786"/>
      <c r="O919" s="786"/>
      <c r="P919" s="786"/>
      <c r="Q919" s="786"/>
      <c r="W919" s="786"/>
    </row>
    <row r="920" spans="3:23" ht="14.25" customHeight="1" x14ac:dyDescent="0.15">
      <c r="C920" s="816"/>
      <c r="E920" s="816"/>
      <c r="M920" s="786"/>
      <c r="N920" s="786"/>
      <c r="O920" s="786"/>
      <c r="P920" s="786"/>
      <c r="Q920" s="786"/>
      <c r="W920" s="786"/>
    </row>
    <row r="921" spans="3:23" ht="14.25" customHeight="1" x14ac:dyDescent="0.15">
      <c r="C921" s="816"/>
      <c r="E921" s="816"/>
      <c r="M921" s="786"/>
      <c r="N921" s="786"/>
      <c r="O921" s="786"/>
      <c r="P921" s="786"/>
      <c r="Q921" s="786"/>
      <c r="W921" s="786"/>
    </row>
    <row r="922" spans="3:23" ht="14.25" customHeight="1" x14ac:dyDescent="0.15">
      <c r="C922" s="816"/>
      <c r="E922" s="816"/>
      <c r="M922" s="786"/>
      <c r="N922" s="786"/>
      <c r="O922" s="786"/>
      <c r="P922" s="786"/>
      <c r="Q922" s="786"/>
      <c r="W922" s="786"/>
    </row>
    <row r="923" spans="3:23" ht="14.25" customHeight="1" x14ac:dyDescent="0.15">
      <c r="C923" s="816"/>
      <c r="E923" s="816"/>
      <c r="M923" s="786"/>
      <c r="N923" s="786"/>
      <c r="O923" s="786"/>
      <c r="P923" s="786"/>
      <c r="Q923" s="786"/>
      <c r="W923" s="786"/>
    </row>
    <row r="924" spans="3:23" ht="14.25" customHeight="1" x14ac:dyDescent="0.15">
      <c r="C924" s="816"/>
      <c r="E924" s="816"/>
      <c r="M924" s="786"/>
      <c r="N924" s="786"/>
      <c r="O924" s="786"/>
      <c r="P924" s="786"/>
      <c r="Q924" s="786"/>
      <c r="W924" s="786"/>
    </row>
    <row r="925" spans="3:23" ht="14.25" customHeight="1" x14ac:dyDescent="0.15">
      <c r="C925" s="816"/>
      <c r="E925" s="816"/>
      <c r="M925" s="786"/>
      <c r="N925" s="786"/>
      <c r="O925" s="786"/>
      <c r="P925" s="786"/>
      <c r="Q925" s="786"/>
      <c r="W925" s="786"/>
    </row>
    <row r="926" spans="3:23" ht="14.25" customHeight="1" x14ac:dyDescent="0.15">
      <c r="C926" s="816"/>
      <c r="E926" s="816"/>
      <c r="M926" s="786"/>
      <c r="N926" s="786"/>
      <c r="O926" s="786"/>
      <c r="P926" s="786"/>
      <c r="Q926" s="786"/>
      <c r="W926" s="786"/>
    </row>
    <row r="927" spans="3:23" ht="14.25" customHeight="1" x14ac:dyDescent="0.15">
      <c r="C927" s="816"/>
      <c r="E927" s="816"/>
      <c r="M927" s="786"/>
      <c r="N927" s="786"/>
      <c r="O927" s="786"/>
      <c r="P927" s="786"/>
      <c r="Q927" s="786"/>
      <c r="W927" s="786"/>
    </row>
    <row r="928" spans="3:23" ht="14.25" customHeight="1" x14ac:dyDescent="0.15">
      <c r="C928" s="816"/>
      <c r="E928" s="816"/>
      <c r="M928" s="786"/>
      <c r="N928" s="786"/>
      <c r="O928" s="786"/>
      <c r="P928" s="786"/>
      <c r="Q928" s="786"/>
      <c r="W928" s="786"/>
    </row>
    <row r="929" spans="3:23" ht="14.25" customHeight="1" x14ac:dyDescent="0.15">
      <c r="C929" s="816"/>
      <c r="E929" s="816"/>
      <c r="M929" s="786"/>
      <c r="N929" s="786"/>
      <c r="O929" s="786"/>
      <c r="P929" s="786"/>
      <c r="Q929" s="786"/>
      <c r="W929" s="786"/>
    </row>
    <row r="930" spans="3:23" ht="14.25" customHeight="1" x14ac:dyDescent="0.15">
      <c r="C930" s="816"/>
      <c r="E930" s="816"/>
      <c r="M930" s="786"/>
      <c r="N930" s="786"/>
      <c r="O930" s="786"/>
      <c r="P930" s="786"/>
      <c r="Q930" s="786"/>
      <c r="W930" s="786"/>
    </row>
    <row r="931" spans="3:23" ht="14.25" customHeight="1" x14ac:dyDescent="0.15">
      <c r="C931" s="816"/>
      <c r="E931" s="816"/>
      <c r="M931" s="786"/>
      <c r="N931" s="786"/>
      <c r="O931" s="786"/>
      <c r="P931" s="786"/>
      <c r="Q931" s="786"/>
      <c r="W931" s="786"/>
    </row>
    <row r="932" spans="3:23" ht="14.25" customHeight="1" x14ac:dyDescent="0.15">
      <c r="C932" s="816"/>
      <c r="E932" s="816"/>
      <c r="M932" s="786"/>
      <c r="N932" s="786"/>
      <c r="O932" s="786"/>
      <c r="P932" s="786"/>
      <c r="Q932" s="786"/>
      <c r="W932" s="786"/>
    </row>
    <row r="933" spans="3:23" ht="14.25" customHeight="1" x14ac:dyDescent="0.15">
      <c r="C933" s="816"/>
      <c r="E933" s="816"/>
      <c r="M933" s="786"/>
      <c r="N933" s="786"/>
      <c r="O933" s="786"/>
      <c r="P933" s="786"/>
      <c r="Q933" s="786"/>
      <c r="W933" s="786"/>
    </row>
    <row r="934" spans="3:23" ht="14.25" customHeight="1" x14ac:dyDescent="0.15">
      <c r="C934" s="816"/>
      <c r="E934" s="816"/>
      <c r="M934" s="786"/>
      <c r="N934" s="786"/>
      <c r="O934" s="786"/>
      <c r="P934" s="786"/>
      <c r="Q934" s="786"/>
      <c r="W934" s="786"/>
    </row>
    <row r="935" spans="3:23" ht="14.25" customHeight="1" x14ac:dyDescent="0.15">
      <c r="C935" s="816"/>
      <c r="E935" s="816"/>
      <c r="M935" s="786"/>
      <c r="N935" s="786"/>
      <c r="O935" s="786"/>
      <c r="P935" s="786"/>
      <c r="Q935" s="786"/>
      <c r="W935" s="786"/>
    </row>
    <row r="936" spans="3:23" ht="14.25" customHeight="1" x14ac:dyDescent="0.15">
      <c r="C936" s="816"/>
      <c r="E936" s="816"/>
      <c r="M936" s="786"/>
      <c r="N936" s="786"/>
      <c r="O936" s="786"/>
      <c r="P936" s="786"/>
      <c r="Q936" s="786"/>
      <c r="W936" s="786"/>
    </row>
    <row r="937" spans="3:23" ht="14.25" customHeight="1" x14ac:dyDescent="0.15">
      <c r="C937" s="816"/>
      <c r="E937" s="816"/>
      <c r="M937" s="786"/>
      <c r="N937" s="786"/>
      <c r="O937" s="786"/>
      <c r="P937" s="786"/>
      <c r="Q937" s="786"/>
      <c r="W937" s="786"/>
    </row>
    <row r="938" spans="3:23" ht="14.25" customHeight="1" x14ac:dyDescent="0.15">
      <c r="C938" s="816"/>
      <c r="E938" s="816"/>
      <c r="M938" s="786"/>
      <c r="N938" s="786"/>
      <c r="O938" s="786"/>
      <c r="P938" s="786"/>
      <c r="Q938" s="786"/>
      <c r="W938" s="786"/>
    </row>
    <row r="939" spans="3:23" ht="14.25" customHeight="1" x14ac:dyDescent="0.15">
      <c r="C939" s="816"/>
      <c r="E939" s="816"/>
      <c r="M939" s="786"/>
      <c r="N939" s="786"/>
      <c r="O939" s="786"/>
      <c r="P939" s="786"/>
      <c r="Q939" s="786"/>
      <c r="W939" s="786"/>
    </row>
    <row r="940" spans="3:23" ht="14.25" customHeight="1" x14ac:dyDescent="0.15">
      <c r="C940" s="816"/>
      <c r="E940" s="816"/>
      <c r="M940" s="786"/>
      <c r="N940" s="786"/>
      <c r="O940" s="786"/>
      <c r="P940" s="786"/>
      <c r="Q940" s="786"/>
      <c r="W940" s="786"/>
    </row>
    <row r="941" spans="3:23" ht="14.25" customHeight="1" x14ac:dyDescent="0.15">
      <c r="C941" s="816"/>
      <c r="E941" s="816"/>
      <c r="M941" s="786"/>
      <c r="N941" s="786"/>
      <c r="O941" s="786"/>
      <c r="P941" s="786"/>
      <c r="Q941" s="786"/>
      <c r="W941" s="786"/>
    </row>
    <row r="942" spans="3:23" ht="14.25" customHeight="1" x14ac:dyDescent="0.15">
      <c r="C942" s="816"/>
      <c r="E942" s="816"/>
      <c r="M942" s="786"/>
      <c r="N942" s="786"/>
      <c r="O942" s="786"/>
      <c r="P942" s="786"/>
      <c r="Q942" s="786"/>
      <c r="W942" s="786"/>
    </row>
    <row r="943" spans="3:23" ht="14.25" customHeight="1" x14ac:dyDescent="0.15">
      <c r="C943" s="816"/>
      <c r="E943" s="816"/>
      <c r="M943" s="786"/>
      <c r="N943" s="786"/>
      <c r="O943" s="786"/>
      <c r="P943" s="786"/>
      <c r="Q943" s="786"/>
      <c r="W943" s="786"/>
    </row>
    <row r="944" spans="3:23" ht="14.25" customHeight="1" x14ac:dyDescent="0.15">
      <c r="C944" s="816"/>
      <c r="E944" s="816"/>
      <c r="M944" s="786"/>
      <c r="N944" s="786"/>
      <c r="O944" s="786"/>
      <c r="P944" s="786"/>
      <c r="Q944" s="786"/>
      <c r="W944" s="786"/>
    </row>
    <row r="945" spans="3:23" ht="14.25" customHeight="1" x14ac:dyDescent="0.15">
      <c r="C945" s="816"/>
      <c r="E945" s="816"/>
      <c r="M945" s="786"/>
      <c r="N945" s="786"/>
      <c r="O945" s="786"/>
      <c r="P945" s="786"/>
      <c r="Q945" s="786"/>
      <c r="W945" s="786"/>
    </row>
    <row r="946" spans="3:23" ht="14.25" customHeight="1" x14ac:dyDescent="0.15">
      <c r="C946" s="816"/>
      <c r="E946" s="816"/>
      <c r="M946" s="786"/>
      <c r="N946" s="786"/>
      <c r="O946" s="786"/>
      <c r="P946" s="786"/>
      <c r="Q946" s="786"/>
      <c r="W946" s="786"/>
    </row>
    <row r="947" spans="3:23" ht="14.25" customHeight="1" x14ac:dyDescent="0.15">
      <c r="C947" s="816"/>
      <c r="E947" s="816"/>
      <c r="M947" s="786"/>
      <c r="N947" s="786"/>
      <c r="O947" s="786"/>
      <c r="P947" s="786"/>
      <c r="Q947" s="786"/>
      <c r="W947" s="786"/>
    </row>
    <row r="948" spans="3:23" ht="14.25" customHeight="1" x14ac:dyDescent="0.15">
      <c r="C948" s="816"/>
      <c r="E948" s="816"/>
      <c r="M948" s="786"/>
      <c r="N948" s="786"/>
      <c r="O948" s="786"/>
      <c r="P948" s="786"/>
      <c r="Q948" s="786"/>
      <c r="W948" s="786"/>
    </row>
    <row r="949" spans="3:23" ht="14.25" customHeight="1" x14ac:dyDescent="0.15">
      <c r="C949" s="816"/>
      <c r="E949" s="816"/>
      <c r="M949" s="786"/>
      <c r="N949" s="786"/>
      <c r="O949" s="786"/>
      <c r="P949" s="786"/>
      <c r="Q949" s="786"/>
      <c r="W949" s="786"/>
    </row>
    <row r="950" spans="3:23" ht="14.25" customHeight="1" x14ac:dyDescent="0.15">
      <c r="C950" s="816"/>
      <c r="E950" s="816"/>
      <c r="M950" s="786"/>
      <c r="N950" s="786"/>
      <c r="O950" s="786"/>
      <c r="P950" s="786"/>
      <c r="Q950" s="786"/>
      <c r="W950" s="786"/>
    </row>
    <row r="951" spans="3:23" ht="14.25" customHeight="1" x14ac:dyDescent="0.15">
      <c r="C951" s="816"/>
      <c r="E951" s="816"/>
      <c r="M951" s="786"/>
      <c r="N951" s="786"/>
      <c r="O951" s="786"/>
      <c r="P951" s="786"/>
      <c r="Q951" s="786"/>
      <c r="W951" s="786"/>
    </row>
    <row r="952" spans="3:23" ht="14.25" customHeight="1" x14ac:dyDescent="0.15">
      <c r="C952" s="816"/>
      <c r="E952" s="816"/>
      <c r="M952" s="786"/>
      <c r="N952" s="786"/>
      <c r="O952" s="786"/>
      <c r="P952" s="786"/>
      <c r="Q952" s="786"/>
      <c r="W952" s="786"/>
    </row>
    <row r="953" spans="3:23" ht="14.25" customHeight="1" x14ac:dyDescent="0.15">
      <c r="C953" s="816"/>
      <c r="E953" s="816"/>
      <c r="M953" s="786"/>
      <c r="N953" s="786"/>
      <c r="O953" s="786"/>
      <c r="P953" s="786"/>
      <c r="Q953" s="786"/>
      <c r="W953" s="786"/>
    </row>
    <row r="954" spans="3:23" ht="14.25" customHeight="1" x14ac:dyDescent="0.15">
      <c r="C954" s="816"/>
      <c r="E954" s="816"/>
      <c r="M954" s="786"/>
      <c r="N954" s="786"/>
      <c r="O954" s="786"/>
      <c r="P954" s="786"/>
      <c r="Q954" s="786"/>
      <c r="W954" s="786"/>
    </row>
    <row r="955" spans="3:23" ht="14.25" customHeight="1" x14ac:dyDescent="0.15">
      <c r="C955" s="816"/>
      <c r="E955" s="816"/>
      <c r="M955" s="786"/>
      <c r="N955" s="786"/>
      <c r="O955" s="786"/>
      <c r="P955" s="786"/>
      <c r="Q955" s="786"/>
      <c r="W955" s="786"/>
    </row>
    <row r="956" spans="3:23" ht="14.25" customHeight="1" x14ac:dyDescent="0.15">
      <c r="C956" s="816"/>
      <c r="E956" s="816"/>
      <c r="M956" s="786"/>
      <c r="N956" s="786"/>
      <c r="O956" s="786"/>
      <c r="P956" s="786"/>
      <c r="Q956" s="786"/>
      <c r="W956" s="786"/>
    </row>
    <row r="957" spans="3:23" ht="14.25" customHeight="1" x14ac:dyDescent="0.15">
      <c r="C957" s="816"/>
      <c r="E957" s="816"/>
      <c r="M957" s="786"/>
      <c r="N957" s="786"/>
      <c r="O957" s="786"/>
      <c r="P957" s="786"/>
      <c r="Q957" s="786"/>
      <c r="W957" s="786"/>
    </row>
    <row r="958" spans="3:23" ht="14.25" customHeight="1" x14ac:dyDescent="0.15">
      <c r="C958" s="816"/>
      <c r="E958" s="816"/>
      <c r="M958" s="786"/>
      <c r="N958" s="786"/>
      <c r="O958" s="786"/>
      <c r="P958" s="786"/>
      <c r="Q958" s="786"/>
      <c r="W958" s="786"/>
    </row>
    <row r="959" spans="3:23" ht="14.25" customHeight="1" x14ac:dyDescent="0.15">
      <c r="C959" s="816"/>
      <c r="E959" s="816"/>
      <c r="M959" s="786"/>
      <c r="N959" s="786"/>
      <c r="O959" s="786"/>
      <c r="P959" s="786"/>
      <c r="Q959" s="786"/>
      <c r="W959" s="786"/>
    </row>
    <row r="960" spans="3:23" ht="14.25" customHeight="1" x14ac:dyDescent="0.15">
      <c r="C960" s="816"/>
      <c r="E960" s="816"/>
      <c r="M960" s="786"/>
      <c r="N960" s="786"/>
      <c r="O960" s="786"/>
      <c r="P960" s="786"/>
      <c r="Q960" s="786"/>
      <c r="W960" s="786"/>
    </row>
    <row r="961" spans="3:23" ht="14.25" customHeight="1" x14ac:dyDescent="0.15">
      <c r="C961" s="816"/>
      <c r="E961" s="816"/>
      <c r="M961" s="786"/>
      <c r="N961" s="786"/>
      <c r="O961" s="786"/>
      <c r="P961" s="786"/>
      <c r="Q961" s="786"/>
      <c r="W961" s="786"/>
    </row>
    <row r="962" spans="3:23" ht="14.25" customHeight="1" x14ac:dyDescent="0.15">
      <c r="C962" s="816"/>
      <c r="E962" s="816"/>
      <c r="M962" s="786"/>
      <c r="N962" s="786"/>
      <c r="O962" s="786"/>
      <c r="P962" s="786"/>
      <c r="Q962" s="786"/>
      <c r="W962" s="786"/>
    </row>
    <row r="963" spans="3:23" ht="14.25" customHeight="1" x14ac:dyDescent="0.15">
      <c r="C963" s="816"/>
      <c r="E963" s="816"/>
      <c r="M963" s="786"/>
      <c r="N963" s="786"/>
      <c r="O963" s="786"/>
      <c r="P963" s="786"/>
      <c r="Q963" s="786"/>
      <c r="W963" s="786"/>
    </row>
    <row r="964" spans="3:23" ht="14.25" customHeight="1" x14ac:dyDescent="0.15">
      <c r="C964" s="816"/>
      <c r="E964" s="816"/>
      <c r="M964" s="786"/>
      <c r="N964" s="786"/>
      <c r="O964" s="786"/>
      <c r="P964" s="786"/>
      <c r="Q964" s="786"/>
      <c r="W964" s="786"/>
    </row>
    <row r="965" spans="3:23" ht="14.25" customHeight="1" x14ac:dyDescent="0.15">
      <c r="C965" s="816"/>
      <c r="E965" s="816"/>
      <c r="M965" s="786"/>
      <c r="N965" s="786"/>
      <c r="O965" s="786"/>
      <c r="P965" s="786"/>
      <c r="Q965" s="786"/>
      <c r="W965" s="786"/>
    </row>
    <row r="966" spans="3:23" ht="14.25" customHeight="1" x14ac:dyDescent="0.15">
      <c r="C966" s="816"/>
      <c r="E966" s="816"/>
      <c r="M966" s="786"/>
      <c r="N966" s="786"/>
      <c r="O966" s="786"/>
      <c r="P966" s="786"/>
      <c r="Q966" s="786"/>
      <c r="W966" s="786"/>
    </row>
    <row r="967" spans="3:23" ht="14.25" customHeight="1" x14ac:dyDescent="0.15">
      <c r="C967" s="816"/>
      <c r="E967" s="816"/>
      <c r="M967" s="786"/>
      <c r="N967" s="786"/>
      <c r="O967" s="786"/>
      <c r="P967" s="786"/>
      <c r="Q967" s="786"/>
      <c r="W967" s="786"/>
    </row>
    <row r="968" spans="3:23" ht="14.25" customHeight="1" x14ac:dyDescent="0.15">
      <c r="C968" s="816"/>
      <c r="E968" s="816"/>
      <c r="M968" s="786"/>
      <c r="N968" s="786"/>
      <c r="O968" s="786"/>
      <c r="P968" s="786"/>
      <c r="Q968" s="786"/>
      <c r="W968" s="786"/>
    </row>
    <row r="969" spans="3:23" ht="14.25" customHeight="1" x14ac:dyDescent="0.15">
      <c r="C969" s="816"/>
      <c r="E969" s="816"/>
      <c r="M969" s="786"/>
      <c r="N969" s="786"/>
      <c r="O969" s="786"/>
      <c r="P969" s="786"/>
      <c r="Q969" s="786"/>
      <c r="W969" s="786"/>
    </row>
    <row r="970" spans="3:23" ht="14.25" customHeight="1" x14ac:dyDescent="0.15">
      <c r="C970" s="816"/>
      <c r="E970" s="816"/>
      <c r="M970" s="786"/>
      <c r="N970" s="786"/>
      <c r="O970" s="786"/>
      <c r="P970" s="786"/>
      <c r="Q970" s="786"/>
      <c r="W970" s="786"/>
    </row>
    <row r="971" spans="3:23" ht="14.25" customHeight="1" x14ac:dyDescent="0.15">
      <c r="C971" s="816"/>
      <c r="E971" s="816"/>
      <c r="M971" s="786"/>
      <c r="N971" s="786"/>
      <c r="O971" s="786"/>
      <c r="P971" s="786"/>
      <c r="Q971" s="786"/>
      <c r="W971" s="786"/>
    </row>
    <row r="972" spans="3:23" ht="14.25" customHeight="1" x14ac:dyDescent="0.15">
      <c r="C972" s="816"/>
      <c r="E972" s="816"/>
      <c r="M972" s="786"/>
      <c r="N972" s="786"/>
      <c r="O972" s="786"/>
      <c r="P972" s="786"/>
      <c r="Q972" s="786"/>
      <c r="W972" s="786"/>
    </row>
    <row r="973" spans="3:23" ht="14.25" customHeight="1" x14ac:dyDescent="0.15">
      <c r="C973" s="816"/>
      <c r="E973" s="816"/>
      <c r="M973" s="786"/>
      <c r="N973" s="786"/>
      <c r="O973" s="786"/>
      <c r="P973" s="786"/>
      <c r="Q973" s="786"/>
      <c r="W973" s="786"/>
    </row>
    <row r="974" spans="3:23" ht="14.25" customHeight="1" x14ac:dyDescent="0.15">
      <c r="C974" s="816"/>
      <c r="E974" s="816"/>
      <c r="M974" s="786"/>
      <c r="N974" s="786"/>
      <c r="O974" s="786"/>
      <c r="P974" s="786"/>
      <c r="Q974" s="786"/>
      <c r="W974" s="786"/>
    </row>
    <row r="975" spans="3:23" ht="14.25" customHeight="1" x14ac:dyDescent="0.15">
      <c r="C975" s="816"/>
      <c r="E975" s="816"/>
      <c r="M975" s="786"/>
      <c r="N975" s="786"/>
      <c r="O975" s="786"/>
      <c r="P975" s="786"/>
      <c r="Q975" s="786"/>
      <c r="W975" s="786"/>
    </row>
    <row r="976" spans="3:23" ht="14.25" customHeight="1" x14ac:dyDescent="0.15">
      <c r="C976" s="816"/>
      <c r="E976" s="816"/>
      <c r="M976" s="786"/>
      <c r="N976" s="786"/>
      <c r="O976" s="786"/>
      <c r="P976" s="786"/>
      <c r="Q976" s="786"/>
      <c r="W976" s="786"/>
    </row>
    <row r="977" spans="3:23" ht="14.25" customHeight="1" x14ac:dyDescent="0.15">
      <c r="C977" s="816"/>
      <c r="E977" s="816"/>
      <c r="M977" s="786"/>
      <c r="N977" s="786"/>
      <c r="O977" s="786"/>
      <c r="P977" s="786"/>
      <c r="Q977" s="786"/>
      <c r="W977" s="786"/>
    </row>
    <row r="978" spans="3:23" ht="14.25" customHeight="1" x14ac:dyDescent="0.15">
      <c r="C978" s="816"/>
      <c r="E978" s="816"/>
      <c r="M978" s="786"/>
      <c r="N978" s="786"/>
      <c r="O978" s="786"/>
      <c r="P978" s="786"/>
      <c r="Q978" s="786"/>
      <c r="W978" s="786"/>
    </row>
    <row r="979" spans="3:23" ht="14.25" customHeight="1" x14ac:dyDescent="0.15">
      <c r="C979" s="816"/>
      <c r="E979" s="816"/>
      <c r="M979" s="786"/>
      <c r="N979" s="786"/>
      <c r="O979" s="786"/>
      <c r="P979" s="786"/>
      <c r="Q979" s="786"/>
      <c r="W979" s="786"/>
    </row>
    <row r="980" spans="3:23" ht="14.25" customHeight="1" x14ac:dyDescent="0.15">
      <c r="C980" s="816"/>
      <c r="E980" s="816"/>
      <c r="M980" s="786"/>
      <c r="N980" s="786"/>
      <c r="O980" s="786"/>
      <c r="P980" s="786"/>
      <c r="Q980" s="786"/>
      <c r="W980" s="786"/>
    </row>
    <row r="981" spans="3:23" ht="14.25" customHeight="1" x14ac:dyDescent="0.15">
      <c r="C981" s="816"/>
      <c r="E981" s="816"/>
      <c r="M981" s="786"/>
      <c r="N981" s="786"/>
      <c r="O981" s="786"/>
      <c r="P981" s="786"/>
      <c r="Q981" s="786"/>
      <c r="W981" s="786"/>
    </row>
    <row r="982" spans="3:23" ht="14.25" customHeight="1" x14ac:dyDescent="0.15">
      <c r="C982" s="816"/>
      <c r="E982" s="816"/>
      <c r="M982" s="786"/>
      <c r="N982" s="786"/>
      <c r="O982" s="786"/>
      <c r="P982" s="786"/>
      <c r="Q982" s="786"/>
      <c r="W982" s="786"/>
    </row>
    <row r="983" spans="3:23" ht="14.25" customHeight="1" x14ac:dyDescent="0.15">
      <c r="C983" s="816"/>
      <c r="E983" s="816"/>
      <c r="M983" s="786"/>
      <c r="N983" s="786"/>
      <c r="O983" s="786"/>
      <c r="P983" s="786"/>
      <c r="Q983" s="786"/>
      <c r="W983" s="786"/>
    </row>
    <row r="984" spans="3:23" ht="14.25" customHeight="1" x14ac:dyDescent="0.15">
      <c r="C984" s="816"/>
      <c r="E984" s="816"/>
      <c r="M984" s="786"/>
      <c r="N984" s="786"/>
      <c r="O984" s="786"/>
      <c r="P984" s="786"/>
      <c r="Q984" s="786"/>
      <c r="W984" s="786"/>
    </row>
    <row r="985" spans="3:23" ht="14.25" customHeight="1" x14ac:dyDescent="0.15">
      <c r="C985" s="816"/>
      <c r="E985" s="816"/>
      <c r="M985" s="786"/>
      <c r="N985" s="786"/>
      <c r="O985" s="786"/>
      <c r="P985" s="786"/>
      <c r="Q985" s="786"/>
      <c r="W985" s="786"/>
    </row>
    <row r="986" spans="3:23" ht="14.25" customHeight="1" x14ac:dyDescent="0.15">
      <c r="C986" s="816"/>
      <c r="E986" s="816"/>
      <c r="M986" s="786"/>
      <c r="N986" s="786"/>
      <c r="O986" s="786"/>
      <c r="P986" s="786"/>
      <c r="Q986" s="786"/>
      <c r="W986" s="786"/>
    </row>
    <row r="987" spans="3:23" ht="14.25" customHeight="1" x14ac:dyDescent="0.15">
      <c r="C987" s="816"/>
      <c r="E987" s="816"/>
      <c r="M987" s="786"/>
      <c r="N987" s="786"/>
      <c r="O987" s="786"/>
      <c r="P987" s="786"/>
      <c r="Q987" s="786"/>
      <c r="W987" s="786"/>
    </row>
    <row r="988" spans="3:23" ht="14.25" customHeight="1" x14ac:dyDescent="0.15">
      <c r="C988" s="816"/>
      <c r="E988" s="816"/>
      <c r="M988" s="786"/>
      <c r="N988" s="786"/>
      <c r="O988" s="786"/>
      <c r="P988" s="786"/>
      <c r="Q988" s="786"/>
      <c r="W988" s="786"/>
    </row>
    <row r="989" spans="3:23" ht="14.25" customHeight="1" x14ac:dyDescent="0.15">
      <c r="C989" s="816"/>
      <c r="E989" s="816"/>
      <c r="M989" s="786"/>
      <c r="N989" s="786"/>
      <c r="O989" s="786"/>
      <c r="P989" s="786"/>
      <c r="Q989" s="786"/>
      <c r="W989" s="786"/>
    </row>
    <row r="990" spans="3:23" ht="14.25" customHeight="1" x14ac:dyDescent="0.15">
      <c r="C990" s="816"/>
      <c r="E990" s="816"/>
      <c r="M990" s="786"/>
      <c r="N990" s="786"/>
      <c r="O990" s="786"/>
      <c r="P990" s="786"/>
      <c r="Q990" s="786"/>
      <c r="W990" s="786"/>
    </row>
    <row r="991" spans="3:23" ht="14.25" customHeight="1" x14ac:dyDescent="0.15">
      <c r="C991" s="816"/>
      <c r="E991" s="816"/>
      <c r="M991" s="786"/>
      <c r="N991" s="786"/>
      <c r="O991" s="786"/>
      <c r="P991" s="786"/>
      <c r="Q991" s="786"/>
      <c r="W991" s="786"/>
    </row>
    <row r="992" spans="3:23" ht="14.25" customHeight="1" x14ac:dyDescent="0.15">
      <c r="C992" s="816"/>
      <c r="E992" s="816"/>
      <c r="M992" s="786"/>
      <c r="N992" s="786"/>
      <c r="O992" s="786"/>
      <c r="P992" s="786"/>
      <c r="Q992" s="786"/>
      <c r="W992" s="786"/>
    </row>
    <row r="993" spans="3:23" ht="14.25" customHeight="1" x14ac:dyDescent="0.15">
      <c r="C993" s="816"/>
      <c r="E993" s="816"/>
      <c r="M993" s="786"/>
      <c r="N993" s="786"/>
      <c r="O993" s="786"/>
      <c r="P993" s="786"/>
      <c r="Q993" s="786"/>
      <c r="W993" s="786"/>
    </row>
    <row r="994" spans="3:23" ht="14.25" customHeight="1" x14ac:dyDescent="0.15">
      <c r="C994" s="816"/>
      <c r="E994" s="816"/>
      <c r="M994" s="786"/>
      <c r="N994" s="786"/>
      <c r="O994" s="786"/>
      <c r="P994" s="786"/>
      <c r="Q994" s="786"/>
      <c r="W994" s="786"/>
    </row>
    <row r="995" spans="3:23" ht="14.25" customHeight="1" x14ac:dyDescent="0.15">
      <c r="C995" s="816"/>
      <c r="E995" s="816"/>
      <c r="M995" s="786"/>
      <c r="N995" s="786"/>
      <c r="O995" s="786"/>
      <c r="P995" s="786"/>
      <c r="Q995" s="786"/>
      <c r="W995" s="786"/>
    </row>
    <row r="996" spans="3:23" ht="14.25" customHeight="1" x14ac:dyDescent="0.15">
      <c r="C996" s="816"/>
      <c r="E996" s="816"/>
      <c r="M996" s="786"/>
      <c r="N996" s="786"/>
      <c r="O996" s="786"/>
      <c r="P996" s="786"/>
      <c r="Q996" s="786"/>
      <c r="W996" s="786"/>
    </row>
    <row r="997" spans="3:23" ht="14.25" customHeight="1" x14ac:dyDescent="0.15">
      <c r="C997" s="816"/>
      <c r="E997" s="816"/>
      <c r="M997" s="786"/>
      <c r="N997" s="786"/>
      <c r="O997" s="786"/>
      <c r="P997" s="786"/>
      <c r="Q997" s="786"/>
      <c r="W997" s="786"/>
    </row>
    <row r="998" spans="3:23" ht="14.25" customHeight="1" x14ac:dyDescent="0.15">
      <c r="C998" s="816"/>
      <c r="E998" s="816"/>
      <c r="M998" s="786"/>
      <c r="N998" s="786"/>
      <c r="O998" s="786"/>
      <c r="P998" s="786"/>
      <c r="Q998" s="786"/>
      <c r="W998" s="786"/>
    </row>
    <row r="999" spans="3:23" ht="14.25" customHeight="1" x14ac:dyDescent="0.15">
      <c r="C999" s="816"/>
      <c r="E999" s="816"/>
      <c r="M999" s="786"/>
      <c r="N999" s="786"/>
      <c r="O999" s="786"/>
      <c r="P999" s="786"/>
      <c r="Q999" s="786"/>
      <c r="W999" s="786"/>
    </row>
    <row r="1000" spans="3:23" ht="14.25" customHeight="1" x14ac:dyDescent="0.15">
      <c r="C1000" s="816"/>
      <c r="E1000" s="816"/>
      <c r="M1000" s="786"/>
      <c r="N1000" s="786"/>
      <c r="O1000" s="786"/>
      <c r="P1000" s="786"/>
      <c r="Q1000" s="786"/>
      <c r="W1000" s="786"/>
    </row>
    <row r="1001" spans="3:23" ht="14.25" customHeight="1" x14ac:dyDescent="0.15">
      <c r="C1001" s="816"/>
      <c r="E1001" s="816"/>
      <c r="M1001" s="786"/>
      <c r="N1001" s="786"/>
      <c r="O1001" s="786"/>
      <c r="P1001" s="786"/>
      <c r="Q1001" s="786"/>
      <c r="W1001" s="786"/>
    </row>
    <row r="1002" spans="3:23" ht="14.25" customHeight="1" x14ac:dyDescent="0.15">
      <c r="C1002" s="816"/>
      <c r="E1002" s="816"/>
      <c r="M1002" s="786"/>
      <c r="N1002" s="786"/>
      <c r="O1002" s="786"/>
      <c r="P1002" s="786"/>
      <c r="Q1002" s="786"/>
      <c r="W1002" s="786"/>
    </row>
    <row r="1003" spans="3:23" ht="14.25" customHeight="1" x14ac:dyDescent="0.15">
      <c r="C1003" s="816"/>
      <c r="E1003" s="816"/>
      <c r="M1003" s="786"/>
      <c r="N1003" s="786"/>
      <c r="O1003" s="786"/>
      <c r="P1003" s="786"/>
      <c r="Q1003" s="786"/>
      <c r="W1003" s="786"/>
    </row>
    <row r="1004" spans="3:23" ht="14.25" customHeight="1" x14ac:dyDescent="0.15">
      <c r="C1004" s="816"/>
      <c r="E1004" s="816"/>
      <c r="M1004" s="786"/>
      <c r="N1004" s="786"/>
      <c r="O1004" s="786"/>
      <c r="P1004" s="786"/>
      <c r="Q1004" s="786"/>
      <c r="W1004" s="786"/>
    </row>
    <row r="1005" spans="3:23" ht="14.25" customHeight="1" x14ac:dyDescent="0.15">
      <c r="C1005" s="816"/>
      <c r="E1005" s="816"/>
      <c r="M1005" s="786"/>
      <c r="N1005" s="786"/>
      <c r="O1005" s="786"/>
      <c r="P1005" s="786"/>
      <c r="Q1005" s="786"/>
      <c r="W1005" s="786"/>
    </row>
    <row r="1006" spans="3:23" ht="14.25" customHeight="1" x14ac:dyDescent="0.15">
      <c r="C1006" s="816"/>
      <c r="E1006" s="816"/>
      <c r="M1006" s="786"/>
      <c r="N1006" s="786"/>
      <c r="O1006" s="786"/>
      <c r="P1006" s="786"/>
      <c r="Q1006" s="786"/>
      <c r="W1006" s="786"/>
    </row>
    <row r="1007" spans="3:23" ht="14.25" customHeight="1" x14ac:dyDescent="0.15">
      <c r="C1007" s="816"/>
      <c r="E1007" s="816"/>
      <c r="M1007" s="786"/>
      <c r="N1007" s="786"/>
      <c r="O1007" s="786"/>
      <c r="P1007" s="786"/>
      <c r="Q1007" s="786"/>
      <c r="W1007" s="786"/>
    </row>
    <row r="1008" spans="3:23" ht="14.25" customHeight="1" x14ac:dyDescent="0.15">
      <c r="C1008" s="816"/>
      <c r="E1008" s="816"/>
      <c r="M1008" s="786"/>
      <c r="N1008" s="786"/>
      <c r="O1008" s="786"/>
      <c r="P1008" s="786"/>
      <c r="Q1008" s="786"/>
      <c r="W1008" s="786"/>
    </row>
    <row r="1009" spans="3:23" ht="14.25" customHeight="1" x14ac:dyDescent="0.15">
      <c r="C1009" s="816"/>
      <c r="E1009" s="816"/>
      <c r="M1009" s="786"/>
      <c r="N1009" s="786"/>
      <c r="O1009" s="786"/>
      <c r="P1009" s="786"/>
      <c r="Q1009" s="786"/>
      <c r="W1009" s="786"/>
    </row>
    <row r="1010" spans="3:23" ht="14.25" customHeight="1" x14ac:dyDescent="0.15">
      <c r="C1010" s="816"/>
      <c r="E1010" s="816"/>
      <c r="M1010" s="786"/>
      <c r="N1010" s="786"/>
      <c r="O1010" s="786"/>
      <c r="P1010" s="786"/>
      <c r="Q1010" s="786"/>
      <c r="W1010" s="786"/>
    </row>
    <row r="1011" spans="3:23" ht="14.25" customHeight="1" x14ac:dyDescent="0.15">
      <c r="C1011" s="816"/>
      <c r="E1011" s="816"/>
      <c r="M1011" s="786"/>
      <c r="N1011" s="786"/>
      <c r="O1011" s="786"/>
      <c r="P1011" s="786"/>
      <c r="Q1011" s="786"/>
      <c r="W1011" s="786"/>
    </row>
    <row r="1012" spans="3:23" ht="14.25" customHeight="1" x14ac:dyDescent="0.15">
      <c r="C1012" s="816"/>
      <c r="E1012" s="816"/>
      <c r="M1012" s="786"/>
      <c r="N1012" s="786"/>
      <c r="O1012" s="786"/>
      <c r="P1012" s="786"/>
      <c r="Q1012" s="786"/>
      <c r="W1012" s="786"/>
    </row>
    <row r="1013" spans="3:23" ht="14.25" customHeight="1" x14ac:dyDescent="0.15">
      <c r="C1013" s="816"/>
      <c r="E1013" s="816"/>
      <c r="M1013" s="786"/>
      <c r="N1013" s="786"/>
      <c r="O1013" s="786"/>
      <c r="P1013" s="786"/>
      <c r="Q1013" s="786"/>
      <c r="W1013" s="786"/>
    </row>
    <row r="1014" spans="3:23" ht="14.25" customHeight="1" x14ac:dyDescent="0.15">
      <c r="C1014" s="816"/>
      <c r="E1014" s="816"/>
      <c r="M1014" s="786"/>
      <c r="N1014" s="786"/>
      <c r="O1014" s="786"/>
      <c r="P1014" s="786"/>
      <c r="Q1014" s="786"/>
      <c r="W1014" s="786"/>
    </row>
    <row r="1015" spans="3:23" ht="14.25" customHeight="1" x14ac:dyDescent="0.15">
      <c r="C1015" s="816"/>
      <c r="E1015" s="816"/>
      <c r="M1015" s="786"/>
      <c r="N1015" s="786"/>
      <c r="O1015" s="786"/>
      <c r="P1015" s="786"/>
      <c r="Q1015" s="786"/>
      <c r="W1015" s="786"/>
    </row>
    <row r="1016" spans="3:23" ht="14.25" customHeight="1" x14ac:dyDescent="0.15">
      <c r="C1016" s="816"/>
      <c r="E1016" s="816"/>
      <c r="M1016" s="786"/>
      <c r="N1016" s="786"/>
      <c r="O1016" s="786"/>
      <c r="P1016" s="786"/>
      <c r="Q1016" s="786"/>
      <c r="W1016" s="786"/>
    </row>
    <row r="1017" spans="3:23" ht="14.25" customHeight="1" x14ac:dyDescent="0.15">
      <c r="C1017" s="816"/>
      <c r="E1017" s="816"/>
      <c r="M1017" s="786"/>
      <c r="N1017" s="786"/>
      <c r="O1017" s="786"/>
      <c r="P1017" s="786"/>
      <c r="Q1017" s="786"/>
      <c r="W1017" s="786"/>
    </row>
    <row r="1018" spans="3:23" ht="14.25" customHeight="1" x14ac:dyDescent="0.15">
      <c r="C1018" s="816"/>
      <c r="E1018" s="816"/>
      <c r="M1018" s="786"/>
      <c r="N1018" s="786"/>
      <c r="O1018" s="786"/>
      <c r="P1018" s="786"/>
      <c r="Q1018" s="786"/>
      <c r="W1018" s="786"/>
    </row>
    <row r="1019" spans="3:23" ht="14.25" customHeight="1" x14ac:dyDescent="0.15">
      <c r="C1019" s="816"/>
      <c r="E1019" s="816"/>
      <c r="M1019" s="786"/>
      <c r="N1019" s="786"/>
      <c r="O1019" s="786"/>
      <c r="P1019" s="786"/>
      <c r="Q1019" s="786"/>
      <c r="W1019" s="786"/>
    </row>
    <row r="1020" spans="3:23" ht="14.25" customHeight="1" x14ac:dyDescent="0.15">
      <c r="C1020" s="816"/>
      <c r="E1020" s="816"/>
      <c r="M1020" s="786"/>
      <c r="N1020" s="786"/>
      <c r="O1020" s="786"/>
      <c r="P1020" s="786"/>
      <c r="Q1020" s="786"/>
      <c r="W1020" s="786"/>
    </row>
    <row r="1021" spans="3:23" ht="14.25" customHeight="1" x14ac:dyDescent="0.15">
      <c r="C1021" s="816"/>
      <c r="E1021" s="816"/>
      <c r="M1021" s="786"/>
      <c r="N1021" s="786"/>
      <c r="O1021" s="786"/>
      <c r="P1021" s="786"/>
      <c r="Q1021" s="786"/>
      <c r="W1021" s="786"/>
    </row>
    <row r="1022" spans="3:23" ht="14.25" customHeight="1" x14ac:dyDescent="0.15">
      <c r="C1022" s="816"/>
      <c r="E1022" s="816"/>
      <c r="M1022" s="786"/>
      <c r="N1022" s="786"/>
      <c r="O1022" s="786"/>
      <c r="P1022" s="786"/>
      <c r="Q1022" s="786"/>
      <c r="W1022" s="786"/>
    </row>
    <row r="1023" spans="3:23" ht="14.25" customHeight="1" x14ac:dyDescent="0.15">
      <c r="C1023" s="816"/>
      <c r="E1023" s="816"/>
      <c r="M1023" s="786"/>
      <c r="N1023" s="786"/>
      <c r="O1023" s="786"/>
      <c r="P1023" s="786"/>
      <c r="Q1023" s="786"/>
      <c r="W1023" s="786"/>
    </row>
    <row r="1024" spans="3:23" ht="14.25" customHeight="1" x14ac:dyDescent="0.15">
      <c r="C1024" s="816"/>
      <c r="E1024" s="816"/>
      <c r="M1024" s="786"/>
      <c r="N1024" s="786"/>
      <c r="O1024" s="786"/>
      <c r="P1024" s="786"/>
      <c r="Q1024" s="786"/>
      <c r="W1024" s="786"/>
    </row>
    <row r="1025" spans="3:23" ht="14.25" customHeight="1" x14ac:dyDescent="0.15">
      <c r="C1025" s="816"/>
      <c r="E1025" s="816"/>
      <c r="M1025" s="786"/>
      <c r="N1025" s="786"/>
      <c r="O1025" s="786"/>
      <c r="P1025" s="786"/>
      <c r="Q1025" s="786"/>
      <c r="W1025" s="786"/>
    </row>
    <row r="1026" spans="3:23" ht="14.25" customHeight="1" x14ac:dyDescent="0.15">
      <c r="C1026" s="816"/>
      <c r="E1026" s="816"/>
      <c r="M1026" s="786"/>
      <c r="N1026" s="786"/>
      <c r="O1026" s="786"/>
      <c r="P1026" s="786"/>
      <c r="Q1026" s="786"/>
      <c r="W1026" s="786"/>
    </row>
    <row r="1027" spans="3:23" ht="14.25" customHeight="1" x14ac:dyDescent="0.15">
      <c r="C1027" s="816"/>
      <c r="E1027" s="816"/>
      <c r="M1027" s="786"/>
      <c r="N1027" s="786"/>
      <c r="O1027" s="786"/>
      <c r="P1027" s="786"/>
      <c r="Q1027" s="786"/>
      <c r="W1027" s="786"/>
    </row>
    <row r="1028" spans="3:23" ht="14.25" customHeight="1" x14ac:dyDescent="0.15">
      <c r="C1028" s="816"/>
      <c r="E1028" s="816"/>
      <c r="M1028" s="786"/>
      <c r="N1028" s="786"/>
      <c r="O1028" s="786"/>
      <c r="P1028" s="786"/>
      <c r="Q1028" s="786"/>
      <c r="W1028" s="786"/>
    </row>
    <row r="1029" spans="3:23" ht="14.25" customHeight="1" x14ac:dyDescent="0.15">
      <c r="C1029" s="816"/>
      <c r="E1029" s="816"/>
      <c r="M1029" s="786"/>
      <c r="N1029" s="786"/>
      <c r="O1029" s="786"/>
      <c r="P1029" s="786"/>
      <c r="Q1029" s="786"/>
      <c r="W1029" s="786"/>
    </row>
    <row r="1030" spans="3:23" ht="14.25" customHeight="1" x14ac:dyDescent="0.15">
      <c r="C1030" s="816"/>
      <c r="E1030" s="816"/>
      <c r="M1030" s="786"/>
      <c r="N1030" s="786"/>
      <c r="O1030" s="786"/>
      <c r="P1030" s="786"/>
      <c r="Q1030" s="786"/>
      <c r="W1030" s="786"/>
    </row>
    <row r="1031" spans="3:23" ht="14.25" customHeight="1" x14ac:dyDescent="0.15">
      <c r="C1031" s="816"/>
      <c r="E1031" s="816"/>
      <c r="M1031" s="786"/>
      <c r="N1031" s="786"/>
      <c r="O1031" s="786"/>
      <c r="P1031" s="786"/>
      <c r="Q1031" s="786"/>
      <c r="W1031" s="786"/>
    </row>
    <row r="1032" spans="3:23" ht="14.25" customHeight="1" x14ac:dyDescent="0.15">
      <c r="C1032" s="816"/>
      <c r="E1032" s="816"/>
      <c r="M1032" s="786"/>
      <c r="N1032" s="786"/>
      <c r="O1032" s="786"/>
      <c r="P1032" s="786"/>
      <c r="Q1032" s="786"/>
      <c r="W1032" s="786"/>
    </row>
    <row r="1033" spans="3:23" ht="14.25" customHeight="1" x14ac:dyDescent="0.15">
      <c r="C1033" s="816"/>
      <c r="E1033" s="816"/>
      <c r="M1033" s="786"/>
      <c r="N1033" s="786"/>
      <c r="O1033" s="786"/>
      <c r="P1033" s="786"/>
      <c r="Q1033" s="786"/>
      <c r="W1033" s="786"/>
    </row>
    <row r="1034" spans="3:23" ht="14.25" customHeight="1" x14ac:dyDescent="0.15">
      <c r="C1034" s="816"/>
      <c r="E1034" s="816"/>
      <c r="M1034" s="786"/>
      <c r="N1034" s="786"/>
      <c r="O1034" s="786"/>
      <c r="P1034" s="786"/>
      <c r="Q1034" s="786"/>
      <c r="W1034" s="786"/>
    </row>
    <row r="1035" spans="3:23" ht="14.25" customHeight="1" x14ac:dyDescent="0.15">
      <c r="C1035" s="816"/>
      <c r="E1035" s="816"/>
      <c r="M1035" s="786"/>
      <c r="N1035" s="786"/>
      <c r="O1035" s="786"/>
      <c r="P1035" s="786"/>
      <c r="Q1035" s="786"/>
      <c r="W1035" s="786"/>
    </row>
    <row r="1036" spans="3:23" ht="14.25" customHeight="1" x14ac:dyDescent="0.15">
      <c r="C1036" s="816"/>
      <c r="E1036" s="816"/>
      <c r="M1036" s="786"/>
      <c r="N1036" s="786"/>
      <c r="O1036" s="786"/>
      <c r="P1036" s="786"/>
      <c r="Q1036" s="786"/>
      <c r="W1036" s="786"/>
    </row>
    <row r="1037" spans="3:23" ht="14.25" customHeight="1" x14ac:dyDescent="0.15">
      <c r="C1037" s="816"/>
      <c r="E1037" s="816"/>
      <c r="M1037" s="786"/>
      <c r="N1037" s="786"/>
      <c r="O1037" s="786"/>
      <c r="P1037" s="786"/>
      <c r="Q1037" s="786"/>
      <c r="W1037" s="786"/>
    </row>
    <row r="1038" spans="3:23" ht="14.25" customHeight="1" x14ac:dyDescent="0.15">
      <c r="C1038" s="816"/>
      <c r="E1038" s="816"/>
      <c r="M1038" s="786"/>
      <c r="N1038" s="786"/>
      <c r="O1038" s="786"/>
      <c r="P1038" s="786"/>
      <c r="Q1038" s="786"/>
      <c r="W1038" s="786"/>
    </row>
    <row r="1039" spans="3:23" ht="14.25" customHeight="1" x14ac:dyDescent="0.15">
      <c r="C1039" s="816"/>
      <c r="E1039" s="816"/>
      <c r="M1039" s="786"/>
      <c r="N1039" s="786"/>
      <c r="O1039" s="786"/>
      <c r="P1039" s="786"/>
      <c r="Q1039" s="786"/>
      <c r="W1039" s="786"/>
    </row>
    <row r="1040" spans="3:23" ht="14.25" customHeight="1" x14ac:dyDescent="0.15">
      <c r="C1040" s="816"/>
      <c r="E1040" s="816"/>
      <c r="M1040" s="786"/>
      <c r="N1040" s="786"/>
      <c r="O1040" s="786"/>
      <c r="P1040" s="786"/>
      <c r="Q1040" s="786"/>
      <c r="W1040" s="786"/>
    </row>
    <row r="1041" spans="3:23" ht="14.25" customHeight="1" x14ac:dyDescent="0.15">
      <c r="C1041" s="816"/>
      <c r="E1041" s="816"/>
      <c r="M1041" s="786"/>
      <c r="N1041" s="786"/>
      <c r="O1041" s="786"/>
      <c r="P1041" s="786"/>
      <c r="Q1041" s="786"/>
      <c r="W1041" s="786"/>
    </row>
    <row r="1042" spans="3:23" ht="14.25" customHeight="1" x14ac:dyDescent="0.15">
      <c r="C1042" s="816"/>
      <c r="E1042" s="816"/>
      <c r="M1042" s="786"/>
      <c r="N1042" s="786"/>
      <c r="O1042" s="786"/>
      <c r="P1042" s="786"/>
      <c r="Q1042" s="786"/>
      <c r="W1042" s="786"/>
    </row>
    <row r="1043" spans="3:23" ht="14.25" customHeight="1" x14ac:dyDescent="0.15">
      <c r="C1043" s="816"/>
      <c r="E1043" s="816"/>
      <c r="M1043" s="786"/>
      <c r="N1043" s="786"/>
      <c r="O1043" s="786"/>
      <c r="P1043" s="786"/>
      <c r="Q1043" s="786"/>
      <c r="W1043" s="786"/>
    </row>
    <row r="1044" spans="3:23" ht="14.25" customHeight="1" x14ac:dyDescent="0.15">
      <c r="C1044" s="816"/>
      <c r="E1044" s="816"/>
      <c r="M1044" s="786"/>
      <c r="N1044" s="786"/>
      <c r="O1044" s="786"/>
      <c r="P1044" s="786"/>
      <c r="Q1044" s="786"/>
      <c r="W1044" s="786"/>
    </row>
    <row r="1045" spans="3:23" ht="14.25" customHeight="1" x14ac:dyDescent="0.15">
      <c r="C1045" s="816"/>
      <c r="E1045" s="816"/>
      <c r="M1045" s="786"/>
      <c r="N1045" s="786"/>
      <c r="O1045" s="786"/>
      <c r="P1045" s="786"/>
      <c r="Q1045" s="786"/>
      <c r="W1045" s="786"/>
    </row>
    <row r="1046" spans="3:23" ht="14.25" customHeight="1" x14ac:dyDescent="0.15">
      <c r="C1046" s="816"/>
      <c r="E1046" s="816"/>
      <c r="M1046" s="786"/>
      <c r="N1046" s="786"/>
      <c r="O1046" s="786"/>
      <c r="P1046" s="786"/>
      <c r="Q1046" s="786"/>
      <c r="W1046" s="786"/>
    </row>
    <row r="1047" spans="3:23" ht="14.25" customHeight="1" x14ac:dyDescent="0.15">
      <c r="C1047" s="816"/>
      <c r="E1047" s="816"/>
      <c r="M1047" s="786"/>
      <c r="N1047" s="786"/>
      <c r="O1047" s="786"/>
      <c r="P1047" s="786"/>
      <c r="Q1047" s="786"/>
      <c r="W1047" s="786"/>
    </row>
    <row r="1048" spans="3:23" ht="14.25" customHeight="1" x14ac:dyDescent="0.15">
      <c r="C1048" s="816"/>
      <c r="E1048" s="816"/>
      <c r="M1048" s="786"/>
      <c r="N1048" s="786"/>
      <c r="O1048" s="786"/>
      <c r="P1048" s="786"/>
      <c r="Q1048" s="786"/>
      <c r="W1048" s="786"/>
    </row>
    <row r="1049" spans="3:23" ht="14.25" customHeight="1" x14ac:dyDescent="0.15">
      <c r="C1049" s="816"/>
      <c r="E1049" s="816"/>
      <c r="M1049" s="786"/>
      <c r="N1049" s="786"/>
      <c r="O1049" s="786"/>
      <c r="P1049" s="786"/>
      <c r="Q1049" s="786"/>
      <c r="W1049" s="786"/>
    </row>
    <row r="1050" spans="3:23" ht="14.25" customHeight="1" x14ac:dyDescent="0.15">
      <c r="C1050" s="816"/>
      <c r="E1050" s="816"/>
      <c r="M1050" s="786"/>
      <c r="N1050" s="786"/>
      <c r="O1050" s="786"/>
      <c r="P1050" s="786"/>
      <c r="Q1050" s="786"/>
      <c r="W1050" s="786"/>
    </row>
    <row r="1051" spans="3:23" ht="14.25" customHeight="1" x14ac:dyDescent="0.15">
      <c r="C1051" s="816"/>
      <c r="E1051" s="816"/>
      <c r="M1051" s="786"/>
      <c r="N1051" s="786"/>
      <c r="O1051" s="786"/>
      <c r="P1051" s="786"/>
      <c r="Q1051" s="786"/>
      <c r="W1051" s="786"/>
    </row>
    <row r="1052" spans="3:23" ht="14.25" customHeight="1" x14ac:dyDescent="0.15">
      <c r="C1052" s="816"/>
      <c r="E1052" s="816"/>
      <c r="M1052" s="786"/>
      <c r="N1052" s="786"/>
      <c r="O1052" s="786"/>
      <c r="P1052" s="786"/>
      <c r="Q1052" s="786"/>
      <c r="W1052" s="786"/>
    </row>
    <row r="1053" spans="3:23" ht="14.25" customHeight="1" x14ac:dyDescent="0.15">
      <c r="C1053" s="816"/>
      <c r="E1053" s="816"/>
      <c r="M1053" s="786"/>
      <c r="N1053" s="786"/>
      <c r="O1053" s="786"/>
      <c r="P1053" s="786"/>
      <c r="Q1053" s="786"/>
      <c r="W1053" s="786"/>
    </row>
    <row r="1054" spans="3:23" ht="14.25" customHeight="1" x14ac:dyDescent="0.15">
      <c r="C1054" s="816"/>
      <c r="E1054" s="816"/>
      <c r="M1054" s="786"/>
      <c r="N1054" s="786"/>
      <c r="O1054" s="786"/>
      <c r="P1054" s="786"/>
      <c r="Q1054" s="786"/>
      <c r="W1054" s="786"/>
    </row>
    <row r="1055" spans="3:23" ht="14.25" customHeight="1" x14ac:dyDescent="0.15">
      <c r="C1055" s="816"/>
      <c r="E1055" s="816"/>
      <c r="M1055" s="786"/>
      <c r="N1055" s="786"/>
      <c r="O1055" s="786"/>
      <c r="P1055" s="786"/>
      <c r="Q1055" s="786"/>
      <c r="W1055" s="786"/>
    </row>
    <row r="1056" spans="3:23" ht="14.25" customHeight="1" x14ac:dyDescent="0.15">
      <c r="C1056" s="816"/>
      <c r="E1056" s="816"/>
      <c r="M1056" s="786"/>
      <c r="N1056" s="786"/>
      <c r="O1056" s="786"/>
      <c r="P1056" s="786"/>
      <c r="Q1056" s="786"/>
      <c r="W1056" s="786"/>
    </row>
    <row r="1057" spans="3:23" ht="14.25" customHeight="1" x14ac:dyDescent="0.15">
      <c r="C1057" s="816"/>
      <c r="E1057" s="816"/>
      <c r="M1057" s="786"/>
      <c r="N1057" s="786"/>
      <c r="O1057" s="786"/>
      <c r="P1057" s="786"/>
      <c r="Q1057" s="786"/>
      <c r="W1057" s="786"/>
    </row>
    <row r="1058" spans="3:23" ht="14.25" customHeight="1" x14ac:dyDescent="0.15">
      <c r="C1058" s="816"/>
      <c r="E1058" s="816"/>
      <c r="M1058" s="786"/>
      <c r="N1058" s="786"/>
      <c r="O1058" s="786"/>
      <c r="P1058" s="786"/>
      <c r="Q1058" s="786"/>
      <c r="W1058" s="786"/>
    </row>
    <row r="1059" spans="3:23" ht="14.25" customHeight="1" x14ac:dyDescent="0.15">
      <c r="C1059" s="816"/>
      <c r="E1059" s="816"/>
      <c r="M1059" s="786"/>
      <c r="N1059" s="786"/>
      <c r="O1059" s="786"/>
      <c r="P1059" s="786"/>
      <c r="Q1059" s="786"/>
      <c r="W1059" s="786"/>
    </row>
    <row r="1060" spans="3:23" ht="14.25" customHeight="1" x14ac:dyDescent="0.15">
      <c r="C1060" s="816"/>
      <c r="E1060" s="816"/>
      <c r="M1060" s="786"/>
      <c r="N1060" s="786"/>
      <c r="O1060" s="786"/>
      <c r="P1060" s="786"/>
      <c r="Q1060" s="786"/>
      <c r="W1060" s="786"/>
    </row>
    <row r="1061" spans="3:23" ht="14.25" customHeight="1" x14ac:dyDescent="0.15">
      <c r="C1061" s="816"/>
      <c r="E1061" s="816"/>
      <c r="M1061" s="786"/>
      <c r="N1061" s="786"/>
      <c r="O1061" s="786"/>
      <c r="P1061" s="786"/>
      <c r="Q1061" s="786"/>
      <c r="W1061" s="786"/>
    </row>
    <row r="1062" spans="3:23" ht="14.25" customHeight="1" x14ac:dyDescent="0.15">
      <c r="C1062" s="816"/>
      <c r="E1062" s="816"/>
      <c r="M1062" s="786"/>
      <c r="N1062" s="786"/>
      <c r="O1062" s="786"/>
      <c r="P1062" s="786"/>
      <c r="Q1062" s="786"/>
      <c r="W1062" s="786"/>
    </row>
    <row r="1063" spans="3:23" ht="14.25" customHeight="1" x14ac:dyDescent="0.15">
      <c r="C1063" s="816"/>
      <c r="E1063" s="816"/>
      <c r="M1063" s="786"/>
      <c r="N1063" s="786"/>
      <c r="O1063" s="786"/>
      <c r="P1063" s="786"/>
      <c r="Q1063" s="786"/>
      <c r="W1063" s="786"/>
    </row>
    <row r="1064" spans="3:23" ht="14.25" customHeight="1" x14ac:dyDescent="0.15">
      <c r="C1064" s="816"/>
      <c r="E1064" s="816"/>
      <c r="M1064" s="786"/>
      <c r="N1064" s="786"/>
      <c r="O1064" s="786"/>
      <c r="P1064" s="786"/>
      <c r="Q1064" s="786"/>
      <c r="W1064" s="786"/>
    </row>
    <row r="1065" spans="3:23" ht="14.25" customHeight="1" x14ac:dyDescent="0.15">
      <c r="C1065" s="816"/>
      <c r="E1065" s="816"/>
      <c r="M1065" s="786"/>
      <c r="N1065" s="786"/>
      <c r="O1065" s="786"/>
      <c r="P1065" s="786"/>
      <c r="Q1065" s="786"/>
      <c r="W1065" s="786"/>
    </row>
    <row r="1066" spans="3:23" ht="14.25" customHeight="1" x14ac:dyDescent="0.15">
      <c r="C1066" s="816"/>
      <c r="E1066" s="816"/>
      <c r="M1066" s="786"/>
      <c r="N1066" s="786"/>
      <c r="O1066" s="786"/>
      <c r="P1066" s="786"/>
      <c r="Q1066" s="786"/>
      <c r="W1066" s="786"/>
    </row>
    <row r="1067" spans="3:23" ht="14.25" customHeight="1" x14ac:dyDescent="0.15">
      <c r="C1067" s="816"/>
      <c r="E1067" s="816"/>
      <c r="M1067" s="786"/>
      <c r="N1067" s="786"/>
      <c r="O1067" s="786"/>
      <c r="P1067" s="786"/>
      <c r="Q1067" s="786"/>
      <c r="W1067" s="786"/>
    </row>
    <row r="1068" spans="3:23" ht="14.25" customHeight="1" x14ac:dyDescent="0.15">
      <c r="C1068" s="816"/>
      <c r="E1068" s="816"/>
      <c r="M1068" s="786"/>
      <c r="N1068" s="786"/>
      <c r="O1068" s="786"/>
      <c r="P1068" s="786"/>
      <c r="Q1068" s="786"/>
      <c r="W1068" s="786"/>
    </row>
    <row r="1069" spans="3:23" ht="14.25" customHeight="1" x14ac:dyDescent="0.15">
      <c r="C1069" s="816"/>
      <c r="E1069" s="816"/>
      <c r="M1069" s="786"/>
      <c r="N1069" s="786"/>
      <c r="O1069" s="786"/>
      <c r="P1069" s="786"/>
      <c r="Q1069" s="786"/>
      <c r="W1069" s="786"/>
    </row>
    <row r="1070" spans="3:23" ht="14.25" customHeight="1" x14ac:dyDescent="0.15">
      <c r="C1070" s="816"/>
      <c r="E1070" s="816"/>
      <c r="M1070" s="786"/>
      <c r="N1070" s="786"/>
      <c r="O1070" s="786"/>
      <c r="P1070" s="786"/>
      <c r="Q1070" s="786"/>
      <c r="W1070" s="786"/>
    </row>
    <row r="1071" spans="3:23" ht="14.25" customHeight="1" x14ac:dyDescent="0.15">
      <c r="C1071" s="816"/>
      <c r="E1071" s="816"/>
      <c r="M1071" s="786"/>
      <c r="N1071" s="786"/>
      <c r="O1071" s="786"/>
      <c r="P1071" s="786"/>
      <c r="Q1071" s="786"/>
      <c r="W1071" s="786"/>
    </row>
    <row r="1072" spans="3:23" ht="14.25" customHeight="1" x14ac:dyDescent="0.15">
      <c r="C1072" s="816"/>
      <c r="E1072" s="816"/>
      <c r="M1072" s="786"/>
      <c r="N1072" s="786"/>
      <c r="O1072" s="786"/>
      <c r="P1072" s="786"/>
      <c r="Q1072" s="786"/>
      <c r="W1072" s="786"/>
    </row>
    <row r="1073" spans="3:23" ht="14.25" customHeight="1" x14ac:dyDescent="0.15">
      <c r="C1073" s="816"/>
      <c r="E1073" s="816"/>
      <c r="M1073" s="786"/>
      <c r="N1073" s="786"/>
      <c r="O1073" s="786"/>
      <c r="P1073" s="786"/>
      <c r="Q1073" s="786"/>
      <c r="W1073" s="786"/>
    </row>
    <row r="1074" spans="3:23" ht="14.25" customHeight="1" x14ac:dyDescent="0.15">
      <c r="C1074" s="816"/>
      <c r="E1074" s="816"/>
      <c r="M1074" s="786"/>
      <c r="N1074" s="786"/>
      <c r="O1074" s="786"/>
      <c r="P1074" s="786"/>
      <c r="Q1074" s="786"/>
      <c r="W1074" s="786"/>
    </row>
    <row r="1075" spans="3:23" ht="14.25" customHeight="1" x14ac:dyDescent="0.15">
      <c r="C1075" s="816"/>
      <c r="E1075" s="816"/>
      <c r="M1075" s="786"/>
      <c r="N1075" s="786"/>
      <c r="O1075" s="786"/>
      <c r="P1075" s="786"/>
      <c r="Q1075" s="786"/>
      <c r="W1075" s="786"/>
    </row>
    <row r="1076" spans="3:23" ht="14.25" customHeight="1" x14ac:dyDescent="0.15">
      <c r="C1076" s="816"/>
      <c r="E1076" s="816"/>
      <c r="M1076" s="786"/>
      <c r="N1076" s="786"/>
      <c r="O1076" s="786"/>
      <c r="P1076" s="786"/>
      <c r="Q1076" s="786"/>
      <c r="W1076" s="786"/>
    </row>
    <row r="1077" spans="3:23" ht="14.25" customHeight="1" x14ac:dyDescent="0.15">
      <c r="C1077" s="816"/>
      <c r="E1077" s="816"/>
      <c r="M1077" s="786"/>
      <c r="N1077" s="786"/>
      <c r="O1077" s="786"/>
      <c r="P1077" s="786"/>
      <c r="Q1077" s="786"/>
      <c r="W1077" s="786"/>
    </row>
    <row r="1078" spans="3:23" ht="14.25" customHeight="1" x14ac:dyDescent="0.15">
      <c r="C1078" s="816"/>
      <c r="E1078" s="816"/>
      <c r="M1078" s="786"/>
      <c r="N1078" s="786"/>
      <c r="O1078" s="786"/>
      <c r="P1078" s="786"/>
      <c r="Q1078" s="786"/>
      <c r="W1078" s="786"/>
    </row>
    <row r="1079" spans="3:23" ht="14.25" customHeight="1" x14ac:dyDescent="0.15">
      <c r="C1079" s="816"/>
      <c r="E1079" s="816"/>
      <c r="M1079" s="786"/>
      <c r="N1079" s="786"/>
      <c r="O1079" s="786"/>
      <c r="P1079" s="786"/>
      <c r="Q1079" s="786"/>
      <c r="W1079" s="786"/>
    </row>
    <row r="1080" spans="3:23" ht="14.25" customHeight="1" x14ac:dyDescent="0.15">
      <c r="C1080" s="816"/>
      <c r="E1080" s="816"/>
      <c r="M1080" s="786"/>
      <c r="N1080" s="786"/>
      <c r="O1080" s="786"/>
      <c r="P1080" s="786"/>
      <c r="Q1080" s="786"/>
      <c r="W1080" s="786"/>
    </row>
    <row r="1081" spans="3:23" ht="14.25" customHeight="1" x14ac:dyDescent="0.15">
      <c r="C1081" s="816"/>
      <c r="E1081" s="816"/>
      <c r="M1081" s="786"/>
      <c r="N1081" s="786"/>
      <c r="O1081" s="786"/>
      <c r="P1081" s="786"/>
      <c r="Q1081" s="786"/>
      <c r="W1081" s="786"/>
    </row>
    <row r="1082" spans="3:23" ht="14.25" customHeight="1" x14ac:dyDescent="0.15">
      <c r="C1082" s="816"/>
      <c r="E1082" s="816"/>
      <c r="M1082" s="786"/>
      <c r="N1082" s="786"/>
      <c r="O1082" s="786"/>
      <c r="P1082" s="786"/>
      <c r="Q1082" s="786"/>
      <c r="W1082" s="786"/>
    </row>
    <row r="1083" spans="3:23" ht="14.25" customHeight="1" x14ac:dyDescent="0.15">
      <c r="C1083" s="816"/>
      <c r="E1083" s="816"/>
      <c r="M1083" s="786"/>
      <c r="N1083" s="786"/>
      <c r="O1083" s="786"/>
      <c r="P1083" s="786"/>
      <c r="Q1083" s="786"/>
      <c r="W1083" s="786"/>
    </row>
    <row r="1084" spans="3:23" ht="14.25" customHeight="1" x14ac:dyDescent="0.15">
      <c r="C1084" s="816"/>
      <c r="E1084" s="816"/>
      <c r="M1084" s="786"/>
      <c r="N1084" s="786"/>
      <c r="O1084" s="786"/>
      <c r="P1084" s="786"/>
      <c r="Q1084" s="786"/>
      <c r="W1084" s="786"/>
    </row>
    <row r="1085" spans="3:23" ht="14.25" customHeight="1" x14ac:dyDescent="0.15">
      <c r="C1085" s="816"/>
      <c r="E1085" s="816"/>
      <c r="M1085" s="786"/>
      <c r="N1085" s="786"/>
      <c r="O1085" s="786"/>
      <c r="P1085" s="786"/>
      <c r="Q1085" s="786"/>
      <c r="W1085" s="786"/>
    </row>
    <row r="1086" spans="3:23" ht="14.25" customHeight="1" x14ac:dyDescent="0.15">
      <c r="C1086" s="816"/>
      <c r="E1086" s="816"/>
      <c r="M1086" s="786"/>
      <c r="N1086" s="786"/>
      <c r="O1086" s="786"/>
      <c r="P1086" s="786"/>
      <c r="Q1086" s="786"/>
      <c r="W1086" s="786"/>
    </row>
    <row r="1087" spans="3:23" ht="14.25" customHeight="1" x14ac:dyDescent="0.15">
      <c r="C1087" s="816"/>
      <c r="E1087" s="816"/>
      <c r="M1087" s="786"/>
      <c r="N1087" s="786"/>
      <c r="O1087" s="786"/>
      <c r="P1087" s="786"/>
      <c r="Q1087" s="786"/>
      <c r="W1087" s="786"/>
    </row>
    <row r="1088" spans="3:23" ht="14.25" customHeight="1" x14ac:dyDescent="0.15">
      <c r="C1088" s="816"/>
      <c r="E1088" s="816"/>
      <c r="M1088" s="786"/>
      <c r="N1088" s="786"/>
      <c r="O1088" s="786"/>
      <c r="P1088" s="786"/>
      <c r="Q1088" s="786"/>
      <c r="W1088" s="786"/>
    </row>
    <row r="1089" spans="3:23" ht="14.25" customHeight="1" x14ac:dyDescent="0.15">
      <c r="C1089" s="816"/>
      <c r="E1089" s="816"/>
      <c r="M1089" s="786"/>
      <c r="N1089" s="786"/>
      <c r="O1089" s="786"/>
      <c r="P1089" s="786"/>
      <c r="Q1089" s="786"/>
      <c r="W1089" s="786"/>
    </row>
    <row r="1090" spans="3:23" ht="14.25" customHeight="1" x14ac:dyDescent="0.15">
      <c r="C1090" s="816"/>
      <c r="E1090" s="816"/>
      <c r="M1090" s="786"/>
      <c r="N1090" s="786"/>
      <c r="O1090" s="786"/>
      <c r="P1090" s="786"/>
      <c r="Q1090" s="786"/>
      <c r="W1090" s="786"/>
    </row>
    <row r="1091" spans="3:23" ht="14.25" customHeight="1" x14ac:dyDescent="0.15">
      <c r="C1091" s="816"/>
      <c r="E1091" s="816"/>
      <c r="M1091" s="786"/>
      <c r="N1091" s="786"/>
      <c r="O1091" s="786"/>
      <c r="P1091" s="786"/>
      <c r="Q1091" s="786"/>
      <c r="W1091" s="786"/>
    </row>
    <row r="1092" spans="3:23" ht="14.25" customHeight="1" x14ac:dyDescent="0.15">
      <c r="C1092" s="816"/>
      <c r="E1092" s="816"/>
      <c r="M1092" s="786"/>
      <c r="N1092" s="786"/>
      <c r="O1092" s="786"/>
      <c r="P1092" s="786"/>
      <c r="Q1092" s="786"/>
      <c r="W1092" s="786"/>
    </row>
    <row r="1093" spans="3:23" ht="14.25" customHeight="1" x14ac:dyDescent="0.15">
      <c r="C1093" s="816"/>
      <c r="E1093" s="816"/>
      <c r="M1093" s="786"/>
      <c r="N1093" s="786"/>
      <c r="O1093" s="786"/>
      <c r="P1093" s="786"/>
      <c r="Q1093" s="786"/>
      <c r="W1093" s="786"/>
    </row>
    <row r="1094" spans="3:23" ht="14.25" customHeight="1" x14ac:dyDescent="0.15">
      <c r="C1094" s="816"/>
      <c r="E1094" s="816"/>
      <c r="M1094" s="786"/>
      <c r="N1094" s="786"/>
      <c r="O1094" s="786"/>
      <c r="P1094" s="786"/>
      <c r="Q1094" s="786"/>
      <c r="W1094" s="786"/>
    </row>
    <row r="1095" spans="3:23" ht="14.25" customHeight="1" x14ac:dyDescent="0.15">
      <c r="C1095" s="816"/>
      <c r="E1095" s="816"/>
      <c r="M1095" s="786"/>
      <c r="N1095" s="786"/>
      <c r="O1095" s="786"/>
      <c r="P1095" s="786"/>
      <c r="Q1095" s="786"/>
      <c r="W1095" s="786"/>
    </row>
    <row r="1096" spans="3:23" ht="14.25" customHeight="1" x14ac:dyDescent="0.15">
      <c r="C1096" s="816"/>
      <c r="E1096" s="816"/>
      <c r="M1096" s="786"/>
      <c r="N1096" s="786"/>
      <c r="O1096" s="786"/>
      <c r="P1096" s="786"/>
      <c r="Q1096" s="786"/>
      <c r="W1096" s="786"/>
    </row>
    <row r="1097" spans="3:23" ht="14.25" customHeight="1" x14ac:dyDescent="0.15">
      <c r="C1097" s="816"/>
      <c r="E1097" s="816"/>
      <c r="M1097" s="786"/>
      <c r="N1097" s="786"/>
      <c r="O1097" s="786"/>
      <c r="P1097" s="786"/>
      <c r="Q1097" s="786"/>
      <c r="W1097" s="786"/>
    </row>
    <row r="1098" spans="3:23" ht="14.25" customHeight="1" x14ac:dyDescent="0.15">
      <c r="C1098" s="816"/>
      <c r="E1098" s="816"/>
      <c r="M1098" s="786"/>
      <c r="N1098" s="786"/>
      <c r="O1098" s="786"/>
      <c r="P1098" s="786"/>
      <c r="Q1098" s="786"/>
      <c r="W1098" s="786"/>
    </row>
    <row r="1099" spans="3:23" ht="14.25" customHeight="1" x14ac:dyDescent="0.15">
      <c r="C1099" s="816"/>
      <c r="E1099" s="816"/>
      <c r="M1099" s="786"/>
      <c r="N1099" s="786"/>
      <c r="O1099" s="786"/>
      <c r="P1099" s="786"/>
      <c r="Q1099" s="786"/>
      <c r="W1099" s="786"/>
    </row>
    <row r="1100" spans="3:23" ht="14.25" customHeight="1" x14ac:dyDescent="0.15">
      <c r="C1100" s="816"/>
      <c r="E1100" s="816"/>
      <c r="M1100" s="786"/>
      <c r="N1100" s="786"/>
      <c r="O1100" s="786"/>
      <c r="P1100" s="786"/>
      <c r="Q1100" s="786"/>
      <c r="W1100" s="786"/>
    </row>
    <row r="1101" spans="3:23" ht="14.25" customHeight="1" x14ac:dyDescent="0.15">
      <c r="C1101" s="816"/>
      <c r="E1101" s="816"/>
      <c r="M1101" s="786"/>
      <c r="N1101" s="786"/>
      <c r="O1101" s="786"/>
      <c r="P1101" s="786"/>
      <c r="Q1101" s="786"/>
      <c r="W1101" s="786"/>
    </row>
    <row r="1102" spans="3:23" ht="14.25" customHeight="1" x14ac:dyDescent="0.15">
      <c r="C1102" s="816"/>
      <c r="E1102" s="816"/>
      <c r="M1102" s="786"/>
      <c r="N1102" s="786"/>
      <c r="O1102" s="786"/>
      <c r="P1102" s="786"/>
      <c r="Q1102" s="786"/>
      <c r="W1102" s="786"/>
    </row>
    <row r="1103" spans="3:23" ht="14.25" customHeight="1" x14ac:dyDescent="0.15">
      <c r="C1103" s="816"/>
      <c r="E1103" s="816"/>
      <c r="M1103" s="786"/>
      <c r="N1103" s="786"/>
      <c r="O1103" s="786"/>
      <c r="P1103" s="786"/>
      <c r="Q1103" s="786"/>
      <c r="W1103" s="786"/>
    </row>
    <row r="1104" spans="3:23" ht="14.25" customHeight="1" x14ac:dyDescent="0.15">
      <c r="C1104" s="816"/>
      <c r="E1104" s="816"/>
      <c r="M1104" s="786"/>
      <c r="N1104" s="786"/>
      <c r="O1104" s="786"/>
      <c r="P1104" s="786"/>
      <c r="Q1104" s="786"/>
      <c r="W1104" s="786"/>
    </row>
    <row r="1105" spans="3:23" ht="14.25" customHeight="1" x14ac:dyDescent="0.15">
      <c r="C1105" s="816"/>
      <c r="E1105" s="816"/>
      <c r="M1105" s="786"/>
      <c r="N1105" s="786"/>
      <c r="O1105" s="786"/>
      <c r="P1105" s="786"/>
      <c r="Q1105" s="786"/>
      <c r="W1105" s="786"/>
    </row>
    <row r="1106" spans="3:23" ht="14.25" customHeight="1" x14ac:dyDescent="0.15">
      <c r="C1106" s="816"/>
      <c r="E1106" s="816"/>
      <c r="M1106" s="786"/>
      <c r="N1106" s="786"/>
      <c r="O1106" s="786"/>
      <c r="P1106" s="786"/>
      <c r="Q1106" s="786"/>
      <c r="W1106" s="786"/>
    </row>
    <row r="1107" spans="3:23" ht="14.25" customHeight="1" x14ac:dyDescent="0.15">
      <c r="C1107" s="816"/>
      <c r="E1107" s="816"/>
      <c r="M1107" s="786"/>
      <c r="N1107" s="786"/>
      <c r="O1107" s="786"/>
      <c r="P1107" s="786"/>
      <c r="Q1107" s="786"/>
      <c r="W1107" s="786"/>
    </row>
    <row r="1108" spans="3:23" ht="14.25" customHeight="1" x14ac:dyDescent="0.15">
      <c r="C1108" s="816"/>
      <c r="E1108" s="816"/>
      <c r="M1108" s="786"/>
      <c r="N1108" s="786"/>
      <c r="O1108" s="786"/>
      <c r="P1108" s="786"/>
      <c r="Q1108" s="786"/>
      <c r="W1108" s="786"/>
    </row>
    <row r="1109" spans="3:23" ht="14.25" customHeight="1" x14ac:dyDescent="0.15">
      <c r="C1109" s="816"/>
      <c r="E1109" s="816"/>
      <c r="M1109" s="786"/>
      <c r="N1109" s="786"/>
      <c r="O1109" s="786"/>
      <c r="P1109" s="786"/>
      <c r="Q1109" s="786"/>
      <c r="W1109" s="786"/>
    </row>
    <row r="1110" spans="3:23" ht="14.25" customHeight="1" x14ac:dyDescent="0.15">
      <c r="C1110" s="816"/>
      <c r="E1110" s="816"/>
      <c r="M1110" s="786"/>
      <c r="N1110" s="786"/>
      <c r="O1110" s="786"/>
      <c r="P1110" s="786"/>
      <c r="Q1110" s="786"/>
      <c r="W1110" s="786"/>
    </row>
    <row r="1111" spans="3:23" ht="14.25" customHeight="1" x14ac:dyDescent="0.15">
      <c r="C1111" s="816"/>
      <c r="E1111" s="816"/>
      <c r="M1111" s="786"/>
      <c r="N1111" s="786"/>
      <c r="O1111" s="786"/>
      <c r="P1111" s="786"/>
      <c r="Q1111" s="786"/>
      <c r="W1111" s="786"/>
    </row>
    <row r="1112" spans="3:23" ht="14.25" customHeight="1" x14ac:dyDescent="0.15">
      <c r="C1112" s="816"/>
      <c r="E1112" s="816"/>
      <c r="M1112" s="786"/>
      <c r="N1112" s="786"/>
      <c r="O1112" s="786"/>
      <c r="P1112" s="786"/>
      <c r="Q1112" s="786"/>
      <c r="W1112" s="786"/>
    </row>
    <row r="1113" spans="3:23" ht="14.25" customHeight="1" x14ac:dyDescent="0.15">
      <c r="C1113" s="816"/>
      <c r="E1113" s="816"/>
      <c r="M1113" s="786"/>
      <c r="N1113" s="786"/>
      <c r="O1113" s="786"/>
      <c r="P1113" s="786"/>
      <c r="Q1113" s="786"/>
      <c r="W1113" s="786"/>
    </row>
    <row r="1114" spans="3:23" ht="14.25" customHeight="1" x14ac:dyDescent="0.15">
      <c r="C1114" s="816"/>
      <c r="E1114" s="816"/>
      <c r="M1114" s="786"/>
      <c r="N1114" s="786"/>
      <c r="O1114" s="786"/>
      <c r="P1114" s="786"/>
      <c r="Q1114" s="786"/>
      <c r="W1114" s="786"/>
    </row>
    <row r="1115" spans="3:23" ht="14.25" customHeight="1" x14ac:dyDescent="0.15">
      <c r="C1115" s="816"/>
      <c r="E1115" s="816"/>
      <c r="M1115" s="786"/>
      <c r="N1115" s="786"/>
      <c r="O1115" s="786"/>
      <c r="P1115" s="786"/>
      <c r="Q1115" s="786"/>
      <c r="W1115" s="786"/>
    </row>
    <row r="1116" spans="3:23" ht="14.25" customHeight="1" x14ac:dyDescent="0.15">
      <c r="C1116" s="816"/>
      <c r="E1116" s="816"/>
      <c r="M1116" s="786"/>
      <c r="N1116" s="786"/>
      <c r="O1116" s="786"/>
      <c r="P1116" s="786"/>
      <c r="Q1116" s="786"/>
      <c r="W1116" s="786"/>
    </row>
    <row r="1117" spans="3:23" ht="14.25" customHeight="1" x14ac:dyDescent="0.15">
      <c r="C1117" s="816"/>
      <c r="E1117" s="816"/>
      <c r="M1117" s="786"/>
      <c r="N1117" s="786"/>
      <c r="O1117" s="786"/>
      <c r="P1117" s="786"/>
      <c r="Q1117" s="786"/>
      <c r="W1117" s="786"/>
    </row>
    <row r="1118" spans="3:23" ht="14.25" customHeight="1" x14ac:dyDescent="0.15">
      <c r="C1118" s="816"/>
      <c r="E1118" s="816"/>
      <c r="M1118" s="786"/>
      <c r="N1118" s="786"/>
      <c r="O1118" s="786"/>
      <c r="P1118" s="786"/>
      <c r="Q1118" s="786"/>
      <c r="W1118" s="786"/>
    </row>
    <row r="1119" spans="3:23" ht="14.25" customHeight="1" x14ac:dyDescent="0.15">
      <c r="C1119" s="816"/>
      <c r="E1119" s="816"/>
      <c r="M1119" s="786"/>
      <c r="N1119" s="786"/>
      <c r="O1119" s="786"/>
      <c r="P1119" s="786"/>
      <c r="Q1119" s="786"/>
      <c r="W1119" s="786"/>
    </row>
    <row r="1120" spans="3:23" ht="14.25" customHeight="1" x14ac:dyDescent="0.15">
      <c r="C1120" s="816"/>
      <c r="E1120" s="816"/>
      <c r="M1120" s="786"/>
      <c r="N1120" s="786"/>
      <c r="O1120" s="786"/>
      <c r="P1120" s="786"/>
      <c r="Q1120" s="786"/>
      <c r="W1120" s="786"/>
    </row>
    <row r="1121" spans="3:23" ht="14.25" customHeight="1" x14ac:dyDescent="0.15">
      <c r="C1121" s="816"/>
      <c r="E1121" s="816"/>
      <c r="M1121" s="786"/>
      <c r="N1121" s="786"/>
      <c r="O1121" s="786"/>
      <c r="P1121" s="786"/>
      <c r="Q1121" s="786"/>
      <c r="W1121" s="786"/>
    </row>
    <row r="1122" spans="3:23" ht="14.25" customHeight="1" x14ac:dyDescent="0.15">
      <c r="C1122" s="816"/>
      <c r="E1122" s="816"/>
      <c r="M1122" s="786"/>
      <c r="N1122" s="786"/>
      <c r="O1122" s="786"/>
      <c r="P1122" s="786"/>
      <c r="Q1122" s="786"/>
      <c r="W1122" s="786"/>
    </row>
    <row r="1123" spans="3:23" ht="14.25" customHeight="1" x14ac:dyDescent="0.15">
      <c r="C1123" s="816"/>
      <c r="E1123" s="816"/>
      <c r="M1123" s="786"/>
      <c r="N1123" s="786"/>
      <c r="O1123" s="786"/>
      <c r="P1123" s="786"/>
      <c r="Q1123" s="786"/>
      <c r="W1123" s="786"/>
    </row>
    <row r="1124" spans="3:23" ht="14.25" customHeight="1" x14ac:dyDescent="0.15">
      <c r="C1124" s="816"/>
      <c r="E1124" s="816"/>
      <c r="M1124" s="786"/>
      <c r="N1124" s="786"/>
      <c r="O1124" s="786"/>
      <c r="P1124" s="786"/>
      <c r="Q1124" s="786"/>
      <c r="W1124" s="786"/>
    </row>
    <row r="1125" spans="3:23" ht="14.25" customHeight="1" x14ac:dyDescent="0.15">
      <c r="C1125" s="816"/>
      <c r="E1125" s="816"/>
      <c r="M1125" s="786"/>
      <c r="N1125" s="786"/>
      <c r="O1125" s="786"/>
      <c r="P1125" s="786"/>
      <c r="Q1125" s="786"/>
      <c r="W1125" s="786"/>
    </row>
    <row r="1126" spans="3:23" ht="14.25" customHeight="1" x14ac:dyDescent="0.15">
      <c r="C1126" s="816"/>
      <c r="E1126" s="816"/>
      <c r="M1126" s="786"/>
      <c r="N1126" s="786"/>
      <c r="O1126" s="786"/>
      <c r="P1126" s="786"/>
      <c r="Q1126" s="786"/>
      <c r="W1126" s="786"/>
    </row>
    <row r="1127" spans="3:23" ht="14.25" customHeight="1" x14ac:dyDescent="0.15">
      <c r="C1127" s="816"/>
      <c r="E1127" s="816"/>
      <c r="M1127" s="786"/>
      <c r="N1127" s="786"/>
      <c r="O1127" s="786"/>
      <c r="P1127" s="786"/>
      <c r="Q1127" s="786"/>
      <c r="W1127" s="786"/>
    </row>
    <row r="1128" spans="3:23" ht="14.25" customHeight="1" x14ac:dyDescent="0.15">
      <c r="C1128" s="816"/>
      <c r="E1128" s="816"/>
      <c r="M1128" s="786"/>
      <c r="N1128" s="786"/>
      <c r="O1128" s="786"/>
      <c r="P1128" s="786"/>
      <c r="Q1128" s="786"/>
      <c r="W1128" s="786"/>
    </row>
    <row r="1129" spans="3:23" ht="14.25" customHeight="1" x14ac:dyDescent="0.15">
      <c r="C1129" s="816"/>
      <c r="E1129" s="816"/>
      <c r="M1129" s="786"/>
      <c r="N1129" s="786"/>
      <c r="O1129" s="786"/>
      <c r="P1129" s="786"/>
      <c r="Q1129" s="786"/>
      <c r="W1129" s="786"/>
    </row>
    <row r="1130" spans="3:23" ht="14.25" customHeight="1" x14ac:dyDescent="0.15">
      <c r="C1130" s="816"/>
      <c r="E1130" s="816"/>
      <c r="M1130" s="786"/>
      <c r="N1130" s="786"/>
      <c r="O1130" s="786"/>
      <c r="P1130" s="786"/>
      <c r="Q1130" s="786"/>
      <c r="W1130" s="786"/>
    </row>
    <row r="1131" spans="3:23" ht="14.25" customHeight="1" x14ac:dyDescent="0.15">
      <c r="C1131" s="816"/>
      <c r="E1131" s="816"/>
      <c r="M1131" s="786"/>
      <c r="N1131" s="786"/>
      <c r="O1131" s="786"/>
      <c r="P1131" s="786"/>
      <c r="Q1131" s="786"/>
      <c r="W1131" s="786"/>
    </row>
    <row r="1132" spans="3:23" ht="14.25" customHeight="1" x14ac:dyDescent="0.15">
      <c r="C1132" s="816"/>
      <c r="E1132" s="816"/>
      <c r="M1132" s="786"/>
      <c r="N1132" s="786"/>
      <c r="O1132" s="786"/>
      <c r="P1132" s="786"/>
      <c r="Q1132" s="786"/>
      <c r="W1132" s="786"/>
    </row>
    <row r="1133" spans="3:23" ht="14.25" customHeight="1" x14ac:dyDescent="0.15">
      <c r="C1133" s="816"/>
      <c r="E1133" s="816"/>
      <c r="M1133" s="786"/>
      <c r="N1133" s="786"/>
      <c r="O1133" s="786"/>
      <c r="P1133" s="786"/>
      <c r="Q1133" s="786"/>
      <c r="W1133" s="786"/>
    </row>
    <row r="1134" spans="3:23" ht="14.25" customHeight="1" x14ac:dyDescent="0.15">
      <c r="C1134" s="816"/>
      <c r="E1134" s="816"/>
      <c r="M1134" s="786"/>
      <c r="N1134" s="786"/>
      <c r="O1134" s="786"/>
      <c r="P1134" s="786"/>
      <c r="Q1134" s="786"/>
      <c r="W1134" s="786"/>
    </row>
    <row r="1135" spans="3:23" ht="14.25" customHeight="1" x14ac:dyDescent="0.15">
      <c r="C1135" s="816"/>
      <c r="E1135" s="816"/>
      <c r="M1135" s="786"/>
      <c r="N1135" s="786"/>
      <c r="O1135" s="786"/>
      <c r="P1135" s="786"/>
      <c r="Q1135" s="786"/>
      <c r="W1135" s="786"/>
    </row>
    <row r="1136" spans="3:23" ht="14.25" customHeight="1" x14ac:dyDescent="0.15">
      <c r="C1136" s="816"/>
      <c r="E1136" s="816"/>
      <c r="M1136" s="786"/>
      <c r="N1136" s="786"/>
      <c r="O1136" s="786"/>
      <c r="P1136" s="786"/>
      <c r="Q1136" s="786"/>
      <c r="W1136" s="786"/>
    </row>
    <row r="1137" spans="3:23" ht="14.25" customHeight="1" x14ac:dyDescent="0.15">
      <c r="C1137" s="816"/>
      <c r="E1137" s="816"/>
      <c r="M1137" s="786"/>
      <c r="N1137" s="786"/>
      <c r="O1137" s="786"/>
      <c r="P1137" s="786"/>
      <c r="Q1137" s="786"/>
      <c r="W1137" s="786"/>
    </row>
    <row r="1138" spans="3:23" ht="14.25" customHeight="1" x14ac:dyDescent="0.15">
      <c r="C1138" s="816"/>
      <c r="E1138" s="816"/>
      <c r="M1138" s="786"/>
      <c r="N1138" s="786"/>
      <c r="O1138" s="786"/>
      <c r="P1138" s="786"/>
      <c r="Q1138" s="786"/>
      <c r="W1138" s="786"/>
    </row>
    <row r="1139" spans="3:23" ht="14.25" customHeight="1" x14ac:dyDescent="0.15">
      <c r="C1139" s="816"/>
      <c r="E1139" s="816"/>
      <c r="M1139" s="786"/>
      <c r="N1139" s="786"/>
      <c r="O1139" s="786"/>
      <c r="P1139" s="786"/>
      <c r="Q1139" s="786"/>
      <c r="W1139" s="786"/>
    </row>
    <row r="1140" spans="3:23" ht="14.25" customHeight="1" x14ac:dyDescent="0.15">
      <c r="C1140" s="816"/>
      <c r="E1140" s="816"/>
      <c r="M1140" s="786"/>
      <c r="N1140" s="786"/>
      <c r="O1140" s="786"/>
      <c r="P1140" s="786"/>
      <c r="Q1140" s="786"/>
      <c r="W1140" s="786"/>
    </row>
    <row r="1141" spans="3:23" ht="14.25" customHeight="1" x14ac:dyDescent="0.15">
      <c r="C1141" s="816"/>
      <c r="E1141" s="816"/>
      <c r="M1141" s="786"/>
      <c r="N1141" s="786"/>
      <c r="O1141" s="786"/>
      <c r="P1141" s="786"/>
      <c r="Q1141" s="786"/>
      <c r="W1141" s="786"/>
    </row>
    <row r="1142" spans="3:23" ht="14.25" customHeight="1" x14ac:dyDescent="0.15">
      <c r="C1142" s="816"/>
      <c r="E1142" s="816"/>
      <c r="M1142" s="786"/>
      <c r="N1142" s="786"/>
      <c r="O1142" s="786"/>
      <c r="P1142" s="786"/>
      <c r="Q1142" s="786"/>
      <c r="W1142" s="786"/>
    </row>
    <row r="1143" spans="3:23" ht="14.25" customHeight="1" x14ac:dyDescent="0.15">
      <c r="C1143" s="816"/>
      <c r="E1143" s="816"/>
      <c r="M1143" s="786"/>
      <c r="N1143" s="786"/>
      <c r="O1143" s="786"/>
      <c r="P1143" s="786"/>
      <c r="Q1143" s="786"/>
      <c r="W1143" s="786"/>
    </row>
    <row r="1144" spans="3:23" ht="14.25" customHeight="1" x14ac:dyDescent="0.15">
      <c r="C1144" s="816"/>
      <c r="E1144" s="816"/>
      <c r="M1144" s="786"/>
      <c r="N1144" s="786"/>
      <c r="O1144" s="786"/>
      <c r="P1144" s="786"/>
      <c r="Q1144" s="786"/>
      <c r="W1144" s="786"/>
    </row>
    <row r="1145" spans="3:23" ht="14.25" customHeight="1" x14ac:dyDescent="0.15">
      <c r="C1145" s="816"/>
      <c r="E1145" s="816"/>
      <c r="M1145" s="786"/>
      <c r="N1145" s="786"/>
      <c r="O1145" s="786"/>
      <c r="P1145" s="786"/>
      <c r="Q1145" s="786"/>
      <c r="W1145" s="786"/>
    </row>
    <row r="1146" spans="3:23" ht="14.25" customHeight="1" x14ac:dyDescent="0.15">
      <c r="C1146" s="816"/>
      <c r="E1146" s="816"/>
      <c r="M1146" s="786"/>
      <c r="N1146" s="786"/>
      <c r="O1146" s="786"/>
      <c r="P1146" s="786"/>
      <c r="Q1146" s="786"/>
      <c r="W1146" s="786"/>
    </row>
    <row r="1147" spans="3:23" ht="14.25" customHeight="1" x14ac:dyDescent="0.15">
      <c r="C1147" s="816"/>
      <c r="E1147" s="816"/>
      <c r="M1147" s="786"/>
      <c r="N1147" s="786"/>
      <c r="O1147" s="786"/>
      <c r="P1147" s="786"/>
      <c r="Q1147" s="786"/>
      <c r="W1147" s="786"/>
    </row>
    <row r="1148" spans="3:23" ht="14.25" customHeight="1" x14ac:dyDescent="0.15">
      <c r="C1148" s="816"/>
      <c r="E1148" s="816"/>
      <c r="M1148" s="786"/>
      <c r="N1148" s="786"/>
      <c r="O1148" s="786"/>
      <c r="P1148" s="786"/>
      <c r="Q1148" s="786"/>
      <c r="W1148" s="786"/>
    </row>
    <row r="1149" spans="3:23" ht="14.25" customHeight="1" x14ac:dyDescent="0.15">
      <c r="C1149" s="816"/>
      <c r="E1149" s="816"/>
      <c r="M1149" s="786"/>
      <c r="N1149" s="786"/>
      <c r="O1149" s="786"/>
      <c r="P1149" s="786"/>
      <c r="Q1149" s="786"/>
      <c r="W1149" s="786"/>
    </row>
    <row r="1150" spans="3:23" ht="14.25" customHeight="1" x14ac:dyDescent="0.15">
      <c r="C1150" s="816"/>
      <c r="E1150" s="816"/>
      <c r="M1150" s="786"/>
      <c r="N1150" s="786"/>
      <c r="O1150" s="786"/>
      <c r="P1150" s="786"/>
      <c r="Q1150" s="786"/>
      <c r="W1150" s="786"/>
    </row>
    <row r="1151" spans="3:23" ht="14.25" customHeight="1" x14ac:dyDescent="0.15">
      <c r="C1151" s="816"/>
      <c r="E1151" s="816"/>
      <c r="M1151" s="786"/>
      <c r="N1151" s="786"/>
      <c r="O1151" s="786"/>
      <c r="P1151" s="786"/>
      <c r="Q1151" s="786"/>
      <c r="W1151" s="786"/>
    </row>
    <row r="1152" spans="3:23" ht="14.25" customHeight="1" x14ac:dyDescent="0.15">
      <c r="C1152" s="816"/>
      <c r="E1152" s="816"/>
      <c r="M1152" s="786"/>
      <c r="N1152" s="786"/>
      <c r="O1152" s="786"/>
      <c r="P1152" s="786"/>
      <c r="Q1152" s="786"/>
      <c r="W1152" s="786"/>
    </row>
    <row r="1153" spans="3:23" ht="14.25" customHeight="1" x14ac:dyDescent="0.15">
      <c r="C1153" s="816"/>
      <c r="E1153" s="816"/>
      <c r="M1153" s="786"/>
      <c r="N1153" s="786"/>
      <c r="O1153" s="786"/>
      <c r="P1153" s="786"/>
      <c r="Q1153" s="786"/>
      <c r="W1153" s="786"/>
    </row>
    <row r="1154" spans="3:23" ht="14.25" customHeight="1" x14ac:dyDescent="0.15">
      <c r="C1154" s="816"/>
      <c r="E1154" s="816"/>
      <c r="M1154" s="786"/>
      <c r="N1154" s="786"/>
      <c r="O1154" s="786"/>
      <c r="P1154" s="786"/>
      <c r="Q1154" s="786"/>
      <c r="W1154" s="786"/>
    </row>
    <row r="1155" spans="3:23" ht="14.25" customHeight="1" x14ac:dyDescent="0.15">
      <c r="C1155" s="816"/>
      <c r="E1155" s="816"/>
      <c r="M1155" s="786"/>
      <c r="N1155" s="786"/>
      <c r="O1155" s="786"/>
      <c r="P1155" s="786"/>
      <c r="Q1155" s="786"/>
      <c r="W1155" s="786"/>
    </row>
    <row r="1156" spans="3:23" ht="14.25" customHeight="1" x14ac:dyDescent="0.15">
      <c r="C1156" s="816"/>
      <c r="E1156" s="816"/>
      <c r="M1156" s="786"/>
      <c r="N1156" s="786"/>
      <c r="O1156" s="786"/>
      <c r="P1156" s="786"/>
      <c r="Q1156" s="786"/>
      <c r="W1156" s="786"/>
    </row>
    <row r="1157" spans="3:23" ht="14.25" customHeight="1" x14ac:dyDescent="0.15">
      <c r="C1157" s="816"/>
      <c r="E1157" s="816"/>
      <c r="M1157" s="786"/>
      <c r="N1157" s="786"/>
      <c r="O1157" s="786"/>
      <c r="P1157" s="786"/>
      <c r="Q1157" s="786"/>
      <c r="W1157" s="786"/>
    </row>
    <row r="1158" spans="3:23" ht="14.25" customHeight="1" x14ac:dyDescent="0.15">
      <c r="C1158" s="816"/>
      <c r="E1158" s="816"/>
      <c r="M1158" s="786"/>
      <c r="N1158" s="786"/>
      <c r="O1158" s="786"/>
      <c r="P1158" s="786"/>
      <c r="Q1158" s="786"/>
      <c r="W1158" s="786"/>
    </row>
    <row r="1159" spans="3:23" ht="14.25" customHeight="1" x14ac:dyDescent="0.15">
      <c r="C1159" s="816"/>
      <c r="E1159" s="816"/>
      <c r="M1159" s="786"/>
      <c r="N1159" s="786"/>
      <c r="O1159" s="786"/>
      <c r="P1159" s="786"/>
      <c r="Q1159" s="786"/>
      <c r="W1159" s="786"/>
    </row>
    <row r="1160" spans="3:23" ht="14.25" customHeight="1" x14ac:dyDescent="0.15">
      <c r="C1160" s="816"/>
      <c r="E1160" s="816"/>
      <c r="M1160" s="786"/>
      <c r="N1160" s="786"/>
      <c r="O1160" s="786"/>
      <c r="P1160" s="786"/>
      <c r="Q1160" s="786"/>
      <c r="W1160" s="786"/>
    </row>
    <row r="1161" spans="3:23" ht="14.25" customHeight="1" x14ac:dyDescent="0.15">
      <c r="C1161" s="816"/>
      <c r="E1161" s="816"/>
      <c r="M1161" s="786"/>
      <c r="N1161" s="786"/>
      <c r="O1161" s="786"/>
      <c r="P1161" s="786"/>
      <c r="Q1161" s="786"/>
      <c r="W1161" s="786"/>
    </row>
    <row r="1162" spans="3:23" ht="14.25" customHeight="1" x14ac:dyDescent="0.15">
      <c r="C1162" s="816"/>
      <c r="E1162" s="816"/>
      <c r="M1162" s="786"/>
      <c r="N1162" s="786"/>
      <c r="O1162" s="786"/>
      <c r="P1162" s="786"/>
      <c r="Q1162" s="786"/>
      <c r="W1162" s="786"/>
    </row>
    <row r="1163" spans="3:23" ht="14.25" customHeight="1" x14ac:dyDescent="0.15">
      <c r="C1163" s="816"/>
      <c r="E1163" s="816"/>
      <c r="M1163" s="786"/>
      <c r="N1163" s="786"/>
      <c r="O1163" s="786"/>
      <c r="P1163" s="786"/>
      <c r="Q1163" s="786"/>
      <c r="W1163" s="786"/>
    </row>
    <row r="1164" spans="3:23" ht="14.25" customHeight="1" x14ac:dyDescent="0.15">
      <c r="C1164" s="816"/>
      <c r="E1164" s="816"/>
      <c r="M1164" s="786"/>
      <c r="N1164" s="786"/>
      <c r="O1164" s="786"/>
      <c r="P1164" s="786"/>
      <c r="Q1164" s="786"/>
      <c r="W1164" s="786"/>
    </row>
    <row r="1165" spans="3:23" ht="14.25" customHeight="1" x14ac:dyDescent="0.15">
      <c r="C1165" s="816"/>
      <c r="E1165" s="816"/>
      <c r="M1165" s="786"/>
      <c r="N1165" s="786"/>
      <c r="O1165" s="786"/>
      <c r="P1165" s="786"/>
      <c r="Q1165" s="786"/>
      <c r="W1165" s="786"/>
    </row>
    <row r="1166" spans="3:23" ht="14.25" customHeight="1" x14ac:dyDescent="0.15">
      <c r="C1166" s="816"/>
      <c r="E1166" s="816"/>
      <c r="M1166" s="786"/>
      <c r="N1166" s="786"/>
      <c r="O1166" s="786"/>
      <c r="P1166" s="786"/>
      <c r="Q1166" s="786"/>
      <c r="W1166" s="786"/>
    </row>
    <row r="1167" spans="3:23" ht="14.25" customHeight="1" x14ac:dyDescent="0.15">
      <c r="C1167" s="816"/>
      <c r="E1167" s="816"/>
      <c r="M1167" s="786"/>
      <c r="N1167" s="786"/>
      <c r="O1167" s="786"/>
      <c r="P1167" s="786"/>
      <c r="Q1167" s="786"/>
      <c r="W1167" s="786"/>
    </row>
    <row r="1168" spans="3:23" ht="14.25" customHeight="1" x14ac:dyDescent="0.15">
      <c r="C1168" s="816"/>
      <c r="E1168" s="816"/>
      <c r="M1168" s="786"/>
      <c r="N1168" s="786"/>
      <c r="O1168" s="786"/>
      <c r="P1168" s="786"/>
      <c r="Q1168" s="786"/>
      <c r="W1168" s="786"/>
    </row>
    <row r="1169" spans="3:23" ht="14.25" customHeight="1" x14ac:dyDescent="0.15">
      <c r="C1169" s="816"/>
      <c r="E1169" s="816"/>
      <c r="M1169" s="786"/>
      <c r="N1169" s="786"/>
      <c r="O1169" s="786"/>
      <c r="P1169" s="786"/>
      <c r="Q1169" s="786"/>
      <c r="W1169" s="786"/>
    </row>
    <row r="1170" spans="3:23" ht="14.25" customHeight="1" x14ac:dyDescent="0.15">
      <c r="C1170" s="816"/>
      <c r="E1170" s="816"/>
      <c r="M1170" s="786"/>
      <c r="N1170" s="786"/>
      <c r="O1170" s="786"/>
      <c r="P1170" s="786"/>
      <c r="Q1170" s="786"/>
      <c r="W1170" s="786"/>
    </row>
    <row r="1171" spans="3:23" ht="14.25" customHeight="1" x14ac:dyDescent="0.15">
      <c r="C1171" s="816"/>
      <c r="E1171" s="816"/>
      <c r="M1171" s="786"/>
      <c r="N1171" s="786"/>
      <c r="O1171" s="786"/>
      <c r="P1171" s="786"/>
      <c r="Q1171" s="786"/>
      <c r="W1171" s="786"/>
    </row>
    <row r="1172" spans="3:23" ht="14.25" customHeight="1" x14ac:dyDescent="0.15">
      <c r="C1172" s="816"/>
      <c r="E1172" s="816"/>
      <c r="M1172" s="786"/>
      <c r="N1172" s="786"/>
      <c r="O1172" s="786"/>
      <c r="P1172" s="786"/>
      <c r="Q1172" s="786"/>
      <c r="W1172" s="786"/>
    </row>
    <row r="1173" spans="3:23" ht="14.25" customHeight="1" x14ac:dyDescent="0.15">
      <c r="C1173" s="816"/>
      <c r="E1173" s="816"/>
      <c r="M1173" s="786"/>
      <c r="N1173" s="786"/>
      <c r="O1173" s="786"/>
      <c r="P1173" s="786"/>
      <c r="Q1173" s="786"/>
      <c r="W1173" s="786"/>
    </row>
    <row r="1174" spans="3:23" ht="14.25" customHeight="1" x14ac:dyDescent="0.15">
      <c r="C1174" s="816"/>
      <c r="E1174" s="816"/>
      <c r="M1174" s="786"/>
      <c r="N1174" s="786"/>
      <c r="O1174" s="786"/>
      <c r="P1174" s="786"/>
      <c r="Q1174" s="786"/>
      <c r="W1174" s="786"/>
    </row>
    <row r="1175" spans="3:23" ht="14.25" customHeight="1" x14ac:dyDescent="0.15">
      <c r="C1175" s="816"/>
      <c r="E1175" s="816"/>
      <c r="M1175" s="786"/>
      <c r="N1175" s="786"/>
      <c r="O1175" s="786"/>
      <c r="P1175" s="786"/>
      <c r="Q1175" s="786"/>
      <c r="W1175" s="786"/>
    </row>
    <row r="1176" spans="3:23" ht="14.25" customHeight="1" x14ac:dyDescent="0.15">
      <c r="C1176" s="816"/>
      <c r="E1176" s="816"/>
      <c r="M1176" s="786"/>
      <c r="N1176" s="786"/>
      <c r="O1176" s="786"/>
      <c r="P1176" s="786"/>
      <c r="Q1176" s="786"/>
      <c r="W1176" s="786"/>
    </row>
    <row r="1177" spans="3:23" ht="14.25" customHeight="1" x14ac:dyDescent="0.15">
      <c r="C1177" s="816"/>
      <c r="E1177" s="816"/>
      <c r="M1177" s="786"/>
      <c r="N1177" s="786"/>
      <c r="O1177" s="786"/>
      <c r="P1177" s="786"/>
      <c r="Q1177" s="786"/>
      <c r="W1177" s="786"/>
    </row>
    <row r="1178" spans="3:23" ht="14.25" customHeight="1" x14ac:dyDescent="0.15">
      <c r="C1178" s="816"/>
      <c r="E1178" s="816"/>
      <c r="M1178" s="786"/>
      <c r="N1178" s="786"/>
      <c r="O1178" s="786"/>
      <c r="P1178" s="786"/>
      <c r="Q1178" s="786"/>
      <c r="W1178" s="786"/>
    </row>
    <row r="1179" spans="3:23" ht="14.25" customHeight="1" x14ac:dyDescent="0.15">
      <c r="C1179" s="816"/>
      <c r="E1179" s="816"/>
      <c r="M1179" s="786"/>
      <c r="N1179" s="786"/>
      <c r="O1179" s="786"/>
      <c r="P1179" s="786"/>
      <c r="Q1179" s="786"/>
      <c r="W1179" s="786"/>
    </row>
    <row r="1180" spans="3:23" ht="14.25" customHeight="1" x14ac:dyDescent="0.15">
      <c r="C1180" s="816"/>
      <c r="E1180" s="816"/>
      <c r="M1180" s="786"/>
      <c r="N1180" s="786"/>
      <c r="O1180" s="786"/>
      <c r="P1180" s="786"/>
      <c r="Q1180" s="786"/>
      <c r="W1180" s="786"/>
    </row>
    <row r="1181" spans="3:23" ht="14.25" customHeight="1" x14ac:dyDescent="0.15">
      <c r="C1181" s="816"/>
      <c r="E1181" s="816"/>
      <c r="M1181" s="786"/>
      <c r="N1181" s="786"/>
      <c r="O1181" s="786"/>
      <c r="P1181" s="786"/>
      <c r="Q1181" s="786"/>
      <c r="W1181" s="786"/>
    </row>
    <row r="1182" spans="3:23" ht="14.25" customHeight="1" x14ac:dyDescent="0.15">
      <c r="C1182" s="816"/>
      <c r="E1182" s="816"/>
      <c r="M1182" s="786"/>
      <c r="N1182" s="786"/>
      <c r="O1182" s="786"/>
      <c r="P1182" s="786"/>
      <c r="Q1182" s="786"/>
      <c r="W1182" s="786"/>
    </row>
    <row r="1183" spans="3:23" ht="14.25" customHeight="1" x14ac:dyDescent="0.15">
      <c r="C1183" s="816"/>
      <c r="E1183" s="816"/>
      <c r="M1183" s="786"/>
      <c r="N1183" s="786"/>
      <c r="O1183" s="786"/>
      <c r="P1183" s="786"/>
      <c r="Q1183" s="786"/>
      <c r="W1183" s="786"/>
    </row>
    <row r="1184" spans="3:23" ht="14.25" customHeight="1" x14ac:dyDescent="0.15">
      <c r="C1184" s="816"/>
      <c r="E1184" s="816"/>
      <c r="M1184" s="786"/>
      <c r="N1184" s="786"/>
      <c r="O1184" s="786"/>
      <c r="P1184" s="786"/>
      <c r="Q1184" s="786"/>
      <c r="W1184" s="786"/>
    </row>
    <row r="1185" spans="3:23" ht="14.25" customHeight="1" x14ac:dyDescent="0.15">
      <c r="C1185" s="816"/>
      <c r="E1185" s="816"/>
      <c r="M1185" s="786"/>
      <c r="N1185" s="786"/>
      <c r="O1185" s="786"/>
      <c r="P1185" s="786"/>
      <c r="Q1185" s="786"/>
      <c r="W1185" s="786"/>
    </row>
    <row r="1186" spans="3:23" ht="14.25" customHeight="1" x14ac:dyDescent="0.15">
      <c r="C1186" s="816"/>
      <c r="E1186" s="816"/>
      <c r="M1186" s="786"/>
      <c r="N1186" s="786"/>
      <c r="O1186" s="786"/>
      <c r="P1186" s="786"/>
      <c r="Q1186" s="786"/>
      <c r="W1186" s="786"/>
    </row>
    <row r="1187" spans="3:23" ht="14.25" customHeight="1" x14ac:dyDescent="0.15">
      <c r="C1187" s="816"/>
      <c r="E1187" s="816"/>
      <c r="M1187" s="786"/>
      <c r="N1187" s="786"/>
      <c r="O1187" s="786"/>
      <c r="P1187" s="786"/>
      <c r="Q1187" s="786"/>
      <c r="W1187" s="786"/>
    </row>
    <row r="1188" spans="3:23" ht="14.25" customHeight="1" x14ac:dyDescent="0.15">
      <c r="C1188" s="816"/>
      <c r="E1188" s="816"/>
      <c r="M1188" s="786"/>
      <c r="N1188" s="786"/>
      <c r="O1188" s="786"/>
      <c r="P1188" s="786"/>
      <c r="Q1188" s="786"/>
      <c r="W1188" s="786"/>
    </row>
    <row r="1189" spans="3:23" ht="14.25" customHeight="1" x14ac:dyDescent="0.15">
      <c r="C1189" s="816"/>
      <c r="E1189" s="816"/>
      <c r="M1189" s="786"/>
      <c r="N1189" s="786"/>
      <c r="O1189" s="786"/>
      <c r="P1189" s="786"/>
      <c r="Q1189" s="786"/>
      <c r="W1189" s="786"/>
    </row>
    <row r="1190" spans="3:23" ht="14.25" customHeight="1" x14ac:dyDescent="0.15">
      <c r="C1190" s="816"/>
      <c r="E1190" s="816"/>
      <c r="M1190" s="786"/>
      <c r="N1190" s="786"/>
      <c r="O1190" s="786"/>
      <c r="P1190" s="786"/>
      <c r="Q1190" s="786"/>
      <c r="W1190" s="786"/>
    </row>
    <row r="1191" spans="3:23" ht="14.25" customHeight="1" x14ac:dyDescent="0.15">
      <c r="C1191" s="816"/>
      <c r="E1191" s="816"/>
      <c r="M1191" s="786"/>
      <c r="N1191" s="786"/>
      <c r="O1191" s="786"/>
      <c r="P1191" s="786"/>
      <c r="Q1191" s="786"/>
      <c r="W1191" s="786"/>
    </row>
    <row r="1192" spans="3:23" ht="14.25" customHeight="1" x14ac:dyDescent="0.15">
      <c r="C1192" s="816"/>
      <c r="E1192" s="816"/>
      <c r="M1192" s="786"/>
      <c r="N1192" s="786"/>
      <c r="O1192" s="786"/>
      <c r="P1192" s="786"/>
      <c r="Q1192" s="786"/>
      <c r="W1192" s="786"/>
    </row>
    <row r="1193" spans="3:23" ht="14.25" customHeight="1" x14ac:dyDescent="0.15">
      <c r="C1193" s="816"/>
      <c r="E1193" s="816"/>
      <c r="M1193" s="786"/>
      <c r="N1193" s="786"/>
      <c r="O1193" s="786"/>
      <c r="P1193" s="786"/>
      <c r="Q1193" s="786"/>
      <c r="W1193" s="786"/>
    </row>
    <row r="1194" spans="3:23" ht="14.25" customHeight="1" x14ac:dyDescent="0.15">
      <c r="C1194" s="816"/>
      <c r="E1194" s="816"/>
      <c r="M1194" s="786"/>
      <c r="N1194" s="786"/>
      <c r="O1194" s="786"/>
      <c r="P1194" s="786"/>
      <c r="Q1194" s="786"/>
      <c r="W1194" s="786"/>
    </row>
    <row r="1195" spans="3:23" ht="14.25" customHeight="1" x14ac:dyDescent="0.15">
      <c r="C1195" s="816"/>
      <c r="E1195" s="816"/>
      <c r="M1195" s="786"/>
      <c r="N1195" s="786"/>
      <c r="O1195" s="786"/>
      <c r="P1195" s="786"/>
      <c r="Q1195" s="786"/>
      <c r="W1195" s="786"/>
    </row>
    <row r="1196" spans="3:23" ht="14.25" customHeight="1" x14ac:dyDescent="0.15">
      <c r="C1196" s="816"/>
      <c r="E1196" s="816"/>
      <c r="M1196" s="786"/>
      <c r="N1196" s="786"/>
      <c r="O1196" s="786"/>
      <c r="P1196" s="786"/>
      <c r="Q1196" s="786"/>
      <c r="W1196" s="786"/>
    </row>
    <row r="1197" spans="3:23" ht="14.25" customHeight="1" x14ac:dyDescent="0.15">
      <c r="C1197" s="816"/>
      <c r="E1197" s="816"/>
      <c r="M1197" s="786"/>
      <c r="N1197" s="786"/>
      <c r="O1197" s="786"/>
      <c r="P1197" s="786"/>
      <c r="Q1197" s="786"/>
      <c r="W1197" s="786"/>
    </row>
    <row r="1198" spans="3:23" ht="14.25" customHeight="1" x14ac:dyDescent="0.15">
      <c r="C1198" s="816"/>
      <c r="E1198" s="816"/>
      <c r="M1198" s="786"/>
      <c r="N1198" s="786"/>
      <c r="O1198" s="786"/>
      <c r="P1198" s="786"/>
      <c r="Q1198" s="786"/>
      <c r="W1198" s="786"/>
    </row>
    <row r="1199" spans="3:23" ht="14.25" customHeight="1" x14ac:dyDescent="0.15">
      <c r="C1199" s="816"/>
      <c r="E1199" s="816"/>
      <c r="M1199" s="786"/>
      <c r="N1199" s="786"/>
      <c r="O1199" s="786"/>
      <c r="P1199" s="786"/>
      <c r="Q1199" s="786"/>
      <c r="W1199" s="786"/>
    </row>
    <row r="1200" spans="3:23" ht="14.25" customHeight="1" x14ac:dyDescent="0.15">
      <c r="C1200" s="816"/>
      <c r="E1200" s="816"/>
      <c r="M1200" s="786"/>
      <c r="N1200" s="786"/>
      <c r="O1200" s="786"/>
      <c r="P1200" s="786"/>
      <c r="Q1200" s="786"/>
      <c r="W1200" s="786"/>
    </row>
    <row r="1201" spans="3:23" ht="14.25" customHeight="1" x14ac:dyDescent="0.15">
      <c r="C1201" s="816"/>
      <c r="E1201" s="816"/>
      <c r="M1201" s="786"/>
      <c r="N1201" s="786"/>
      <c r="O1201" s="786"/>
      <c r="P1201" s="786"/>
      <c r="Q1201" s="786"/>
      <c r="W1201" s="786"/>
    </row>
    <row r="1202" spans="3:23" ht="14.25" customHeight="1" x14ac:dyDescent="0.15">
      <c r="C1202" s="816"/>
      <c r="E1202" s="816"/>
      <c r="M1202" s="786"/>
      <c r="N1202" s="786"/>
      <c r="O1202" s="786"/>
      <c r="P1202" s="786"/>
      <c r="Q1202" s="786"/>
      <c r="W1202" s="786"/>
    </row>
    <row r="1203" spans="3:23" ht="14.25" customHeight="1" x14ac:dyDescent="0.15">
      <c r="C1203" s="816"/>
      <c r="E1203" s="816"/>
      <c r="M1203" s="786"/>
      <c r="N1203" s="786"/>
      <c r="O1203" s="786"/>
      <c r="P1203" s="786"/>
      <c r="Q1203" s="786"/>
      <c r="W1203" s="786"/>
    </row>
    <row r="1204" spans="3:23" ht="14.25" customHeight="1" x14ac:dyDescent="0.15">
      <c r="C1204" s="816"/>
      <c r="E1204" s="816"/>
      <c r="M1204" s="786"/>
      <c r="N1204" s="786"/>
      <c r="O1204" s="786"/>
      <c r="P1204" s="786"/>
      <c r="Q1204" s="786"/>
      <c r="W1204" s="786"/>
    </row>
    <row r="1205" spans="3:23" ht="14.25" customHeight="1" x14ac:dyDescent="0.15">
      <c r="C1205" s="816"/>
      <c r="E1205" s="816"/>
      <c r="M1205" s="786"/>
      <c r="N1205" s="786"/>
      <c r="O1205" s="786"/>
      <c r="P1205" s="786"/>
      <c r="Q1205" s="786"/>
      <c r="W1205" s="786"/>
    </row>
    <row r="1206" spans="3:23" ht="14.25" customHeight="1" x14ac:dyDescent="0.15">
      <c r="C1206" s="816"/>
      <c r="E1206" s="816"/>
      <c r="M1206" s="786"/>
      <c r="N1206" s="786"/>
      <c r="O1206" s="786"/>
      <c r="P1206" s="786"/>
      <c r="Q1206" s="786"/>
      <c r="W1206" s="786"/>
    </row>
    <row r="1207" spans="3:23" ht="14.25" customHeight="1" x14ac:dyDescent="0.15">
      <c r="C1207" s="816"/>
      <c r="E1207" s="816"/>
      <c r="M1207" s="786"/>
      <c r="N1207" s="786"/>
      <c r="O1207" s="786"/>
      <c r="P1207" s="786"/>
      <c r="Q1207" s="786"/>
      <c r="W1207" s="786"/>
    </row>
    <row r="1208" spans="3:23" ht="14.25" customHeight="1" x14ac:dyDescent="0.15">
      <c r="C1208" s="816"/>
      <c r="E1208" s="816"/>
      <c r="M1208" s="786"/>
      <c r="N1208" s="786"/>
      <c r="O1208" s="786"/>
      <c r="P1208" s="786"/>
      <c r="Q1208" s="786"/>
      <c r="W1208" s="786"/>
    </row>
    <row r="1209" spans="3:23" ht="14.25" customHeight="1" x14ac:dyDescent="0.15">
      <c r="C1209" s="816"/>
      <c r="E1209" s="816"/>
      <c r="M1209" s="786"/>
      <c r="N1209" s="786"/>
      <c r="O1209" s="786"/>
      <c r="P1209" s="786"/>
      <c r="Q1209" s="786"/>
      <c r="W1209" s="786"/>
    </row>
    <row r="1210" spans="3:23" ht="14.25" customHeight="1" x14ac:dyDescent="0.15">
      <c r="C1210" s="816"/>
      <c r="E1210" s="816"/>
      <c r="M1210" s="786"/>
      <c r="N1210" s="786"/>
      <c r="O1210" s="786"/>
      <c r="P1210" s="786"/>
      <c r="Q1210" s="786"/>
      <c r="W1210" s="786"/>
    </row>
    <row r="1211" spans="3:23" ht="14.25" customHeight="1" x14ac:dyDescent="0.15">
      <c r="C1211" s="816"/>
      <c r="E1211" s="816"/>
      <c r="M1211" s="786"/>
      <c r="N1211" s="786"/>
      <c r="O1211" s="786"/>
      <c r="P1211" s="786"/>
      <c r="Q1211" s="786"/>
      <c r="W1211" s="786"/>
    </row>
    <row r="1212" spans="3:23" ht="14.25" customHeight="1" x14ac:dyDescent="0.15">
      <c r="C1212" s="816"/>
      <c r="E1212" s="816"/>
      <c r="M1212" s="786"/>
      <c r="N1212" s="786"/>
      <c r="O1212" s="786"/>
      <c r="P1212" s="786"/>
      <c r="Q1212" s="786"/>
      <c r="W1212" s="786"/>
    </row>
    <row r="1213" spans="3:23" ht="14.25" customHeight="1" x14ac:dyDescent="0.15">
      <c r="C1213" s="816"/>
      <c r="E1213" s="816"/>
      <c r="M1213" s="786"/>
      <c r="N1213" s="786"/>
      <c r="O1213" s="786"/>
      <c r="P1213" s="786"/>
      <c r="Q1213" s="786"/>
      <c r="W1213" s="786"/>
    </row>
    <row r="1214" spans="3:23" ht="14.25" customHeight="1" x14ac:dyDescent="0.15">
      <c r="C1214" s="816"/>
      <c r="E1214" s="816"/>
      <c r="M1214" s="786"/>
      <c r="N1214" s="786"/>
      <c r="O1214" s="786"/>
      <c r="P1214" s="786"/>
      <c r="Q1214" s="786"/>
      <c r="W1214" s="786"/>
    </row>
    <row r="1215" spans="3:23" ht="14.25" customHeight="1" x14ac:dyDescent="0.15">
      <c r="C1215" s="816"/>
      <c r="E1215" s="816"/>
      <c r="M1215" s="786"/>
      <c r="N1215" s="786"/>
      <c r="O1215" s="786"/>
      <c r="P1215" s="786"/>
      <c r="Q1215" s="786"/>
      <c r="W1215" s="786"/>
    </row>
    <row r="1216" spans="3:23" ht="14.25" customHeight="1" x14ac:dyDescent="0.15">
      <c r="C1216" s="816"/>
      <c r="E1216" s="816"/>
      <c r="M1216" s="786"/>
      <c r="N1216" s="786"/>
      <c r="O1216" s="786"/>
      <c r="P1216" s="786"/>
      <c r="Q1216" s="786"/>
      <c r="W1216" s="786"/>
    </row>
    <row r="1217" spans="3:23" ht="14.25" customHeight="1" x14ac:dyDescent="0.15">
      <c r="C1217" s="816"/>
      <c r="E1217" s="816"/>
      <c r="M1217" s="786"/>
      <c r="N1217" s="786"/>
      <c r="O1217" s="786"/>
      <c r="P1217" s="786"/>
      <c r="Q1217" s="786"/>
      <c r="W1217" s="786"/>
    </row>
    <row r="1218" spans="3:23" ht="14.25" customHeight="1" x14ac:dyDescent="0.15">
      <c r="C1218" s="816"/>
      <c r="E1218" s="816"/>
      <c r="M1218" s="786"/>
      <c r="N1218" s="786"/>
      <c r="O1218" s="786"/>
      <c r="P1218" s="786"/>
      <c r="Q1218" s="786"/>
      <c r="W1218" s="786"/>
    </row>
    <row r="1219" spans="3:23" ht="14.25" customHeight="1" x14ac:dyDescent="0.15">
      <c r="C1219" s="816"/>
      <c r="E1219" s="816"/>
      <c r="M1219" s="786"/>
      <c r="N1219" s="786"/>
      <c r="O1219" s="786"/>
      <c r="P1219" s="786"/>
      <c r="Q1219" s="786"/>
      <c r="W1219" s="786"/>
    </row>
    <row r="1220" spans="3:23" ht="14.25" customHeight="1" x14ac:dyDescent="0.15">
      <c r="C1220" s="816"/>
      <c r="E1220" s="816"/>
      <c r="M1220" s="786"/>
      <c r="N1220" s="786"/>
      <c r="O1220" s="786"/>
      <c r="P1220" s="786"/>
      <c r="Q1220" s="786"/>
      <c r="W1220" s="786"/>
    </row>
    <row r="1221" spans="3:23" ht="14.25" customHeight="1" x14ac:dyDescent="0.15">
      <c r="C1221" s="816"/>
      <c r="E1221" s="816"/>
      <c r="M1221" s="786"/>
      <c r="N1221" s="786"/>
      <c r="O1221" s="786"/>
      <c r="P1221" s="786"/>
      <c r="Q1221" s="786"/>
      <c r="W1221" s="786"/>
    </row>
    <row r="1222" spans="3:23" ht="14.25" customHeight="1" x14ac:dyDescent="0.15">
      <c r="C1222" s="816"/>
      <c r="E1222" s="816"/>
      <c r="M1222" s="786"/>
      <c r="N1222" s="786"/>
      <c r="O1222" s="786"/>
      <c r="P1222" s="786"/>
      <c r="Q1222" s="786"/>
      <c r="W1222" s="786"/>
    </row>
    <row r="1223" spans="3:23" ht="14.25" customHeight="1" x14ac:dyDescent="0.15">
      <c r="C1223" s="816"/>
      <c r="E1223" s="816"/>
      <c r="M1223" s="786"/>
      <c r="N1223" s="786"/>
      <c r="O1223" s="786"/>
      <c r="P1223" s="786"/>
      <c r="Q1223" s="786"/>
      <c r="W1223" s="786"/>
    </row>
    <row r="1224" spans="3:23" ht="14.25" customHeight="1" x14ac:dyDescent="0.15">
      <c r="C1224" s="816"/>
      <c r="E1224" s="816"/>
      <c r="M1224" s="786"/>
      <c r="N1224" s="786"/>
      <c r="O1224" s="786"/>
      <c r="P1224" s="786"/>
      <c r="Q1224" s="786"/>
      <c r="W1224" s="786"/>
    </row>
    <row r="1225" spans="3:23" ht="14.25" customHeight="1" x14ac:dyDescent="0.15">
      <c r="C1225" s="816"/>
      <c r="E1225" s="816"/>
      <c r="M1225" s="786"/>
      <c r="N1225" s="786"/>
      <c r="O1225" s="786"/>
      <c r="P1225" s="786"/>
      <c r="Q1225" s="786"/>
      <c r="W1225" s="786"/>
    </row>
    <row r="1226" spans="3:23" ht="14.25" customHeight="1" x14ac:dyDescent="0.15">
      <c r="C1226" s="816"/>
      <c r="E1226" s="816"/>
      <c r="M1226" s="786"/>
      <c r="N1226" s="786"/>
      <c r="O1226" s="786"/>
      <c r="P1226" s="786"/>
      <c r="Q1226" s="786"/>
      <c r="W1226" s="786"/>
    </row>
    <row r="1227" spans="3:23" ht="14.25" customHeight="1" x14ac:dyDescent="0.15">
      <c r="C1227" s="816"/>
      <c r="E1227" s="816"/>
      <c r="M1227" s="786"/>
      <c r="N1227" s="786"/>
      <c r="O1227" s="786"/>
      <c r="P1227" s="786"/>
      <c r="Q1227" s="786"/>
      <c r="W1227" s="786"/>
    </row>
    <row r="1228" spans="3:23" ht="14.25" customHeight="1" x14ac:dyDescent="0.15">
      <c r="C1228" s="816"/>
      <c r="E1228" s="816"/>
      <c r="M1228" s="786"/>
      <c r="N1228" s="786"/>
      <c r="O1228" s="786"/>
      <c r="P1228" s="786"/>
      <c r="Q1228" s="786"/>
      <c r="W1228" s="786"/>
    </row>
    <row r="1229" spans="3:23" ht="14.25" customHeight="1" x14ac:dyDescent="0.15">
      <c r="C1229" s="816"/>
      <c r="E1229" s="816"/>
      <c r="M1229" s="786"/>
      <c r="N1229" s="786"/>
      <c r="O1229" s="786"/>
      <c r="P1229" s="786"/>
      <c r="Q1229" s="786"/>
      <c r="W1229" s="786"/>
    </row>
    <row r="1230" spans="3:23" ht="14.25" customHeight="1" x14ac:dyDescent="0.15">
      <c r="C1230" s="816"/>
      <c r="E1230" s="816"/>
      <c r="M1230" s="786"/>
      <c r="N1230" s="786"/>
      <c r="O1230" s="786"/>
      <c r="P1230" s="786"/>
      <c r="Q1230" s="786"/>
      <c r="W1230" s="786"/>
    </row>
    <row r="1231" spans="3:23" ht="14.25" customHeight="1" x14ac:dyDescent="0.15">
      <c r="C1231" s="816"/>
      <c r="E1231" s="816"/>
      <c r="M1231" s="786"/>
      <c r="N1231" s="786"/>
      <c r="O1231" s="786"/>
      <c r="P1231" s="786"/>
      <c r="Q1231" s="786"/>
      <c r="W1231" s="786"/>
    </row>
    <row r="1232" spans="3:23" ht="14.25" customHeight="1" x14ac:dyDescent="0.15">
      <c r="C1232" s="816"/>
      <c r="E1232" s="816"/>
      <c r="M1232" s="786"/>
      <c r="N1232" s="786"/>
      <c r="O1232" s="786"/>
      <c r="P1232" s="786"/>
      <c r="Q1232" s="786"/>
      <c r="W1232" s="786"/>
    </row>
    <row r="1233" spans="3:23" ht="14.25" customHeight="1" x14ac:dyDescent="0.15">
      <c r="C1233" s="816"/>
      <c r="E1233" s="816"/>
      <c r="M1233" s="786"/>
      <c r="N1233" s="786"/>
      <c r="O1233" s="786"/>
      <c r="P1233" s="786"/>
      <c r="Q1233" s="786"/>
      <c r="W1233" s="786"/>
    </row>
    <row r="1234" spans="3:23" ht="14.25" customHeight="1" x14ac:dyDescent="0.15">
      <c r="C1234" s="816"/>
      <c r="E1234" s="816"/>
      <c r="M1234" s="786"/>
      <c r="N1234" s="786"/>
      <c r="O1234" s="786"/>
      <c r="P1234" s="786"/>
      <c r="Q1234" s="786"/>
      <c r="W1234" s="786"/>
    </row>
    <row r="1235" spans="3:23" ht="14.25" customHeight="1" x14ac:dyDescent="0.15">
      <c r="C1235" s="816"/>
      <c r="E1235" s="816"/>
      <c r="M1235" s="786"/>
      <c r="N1235" s="786"/>
      <c r="O1235" s="786"/>
      <c r="P1235" s="786"/>
      <c r="Q1235" s="786"/>
      <c r="W1235" s="786"/>
    </row>
    <row r="1236" spans="3:23" ht="14.25" customHeight="1" x14ac:dyDescent="0.15">
      <c r="C1236" s="816"/>
      <c r="E1236" s="816"/>
      <c r="M1236" s="786"/>
      <c r="N1236" s="786"/>
      <c r="O1236" s="786"/>
      <c r="P1236" s="786"/>
      <c r="Q1236" s="786"/>
      <c r="W1236" s="786"/>
    </row>
    <row r="1237" spans="3:23" ht="14.25" customHeight="1" x14ac:dyDescent="0.15">
      <c r="C1237" s="816"/>
      <c r="E1237" s="816"/>
      <c r="M1237" s="786"/>
      <c r="N1237" s="786"/>
      <c r="O1237" s="786"/>
      <c r="P1237" s="786"/>
      <c r="Q1237" s="786"/>
      <c r="W1237" s="786"/>
    </row>
    <row r="1238" spans="3:23" ht="14.25" customHeight="1" x14ac:dyDescent="0.15">
      <c r="C1238" s="816"/>
      <c r="E1238" s="816"/>
      <c r="M1238" s="786"/>
      <c r="N1238" s="786"/>
      <c r="O1238" s="786"/>
      <c r="P1238" s="786"/>
      <c r="Q1238" s="786"/>
      <c r="W1238" s="786"/>
    </row>
    <row r="1239" spans="3:23" ht="14.25" customHeight="1" x14ac:dyDescent="0.15">
      <c r="C1239" s="816"/>
      <c r="E1239" s="816"/>
      <c r="M1239" s="786"/>
      <c r="N1239" s="786"/>
      <c r="O1239" s="786"/>
      <c r="P1239" s="786"/>
      <c r="Q1239" s="786"/>
      <c r="W1239" s="786"/>
    </row>
    <row r="1240" spans="3:23" ht="14.25" customHeight="1" x14ac:dyDescent="0.15">
      <c r="C1240" s="816"/>
      <c r="E1240" s="816"/>
      <c r="M1240" s="786"/>
      <c r="N1240" s="786"/>
      <c r="O1240" s="786"/>
      <c r="P1240" s="786"/>
      <c r="Q1240" s="786"/>
      <c r="W1240" s="786"/>
    </row>
    <row r="1241" spans="3:23" ht="14.25" customHeight="1" x14ac:dyDescent="0.15">
      <c r="C1241" s="816"/>
      <c r="E1241" s="816"/>
      <c r="M1241" s="786"/>
      <c r="N1241" s="786"/>
      <c r="O1241" s="786"/>
      <c r="P1241" s="786"/>
      <c r="Q1241" s="786"/>
      <c r="W1241" s="786"/>
    </row>
    <row r="1242" spans="3:23" ht="14.25" customHeight="1" x14ac:dyDescent="0.15">
      <c r="C1242" s="816"/>
      <c r="E1242" s="816"/>
      <c r="M1242" s="786"/>
      <c r="N1242" s="786"/>
      <c r="O1242" s="786"/>
      <c r="P1242" s="786"/>
      <c r="Q1242" s="786"/>
      <c r="W1242" s="786"/>
    </row>
    <row r="1243" spans="3:23" ht="14.25" customHeight="1" x14ac:dyDescent="0.15">
      <c r="C1243" s="816"/>
      <c r="E1243" s="816"/>
      <c r="M1243" s="786"/>
      <c r="N1243" s="786"/>
      <c r="O1243" s="786"/>
      <c r="P1243" s="786"/>
      <c r="Q1243" s="786"/>
      <c r="W1243" s="786"/>
    </row>
    <row r="1244" spans="3:23" ht="14.25" customHeight="1" x14ac:dyDescent="0.15">
      <c r="C1244" s="816"/>
      <c r="E1244" s="816"/>
      <c r="M1244" s="786"/>
      <c r="N1244" s="786"/>
      <c r="O1244" s="786"/>
      <c r="P1244" s="786"/>
      <c r="Q1244" s="786"/>
      <c r="W1244" s="786"/>
    </row>
    <row r="1245" spans="3:23" ht="14.25" customHeight="1" x14ac:dyDescent="0.15">
      <c r="C1245" s="816"/>
      <c r="E1245" s="816"/>
      <c r="M1245" s="786"/>
      <c r="N1245" s="786"/>
      <c r="O1245" s="786"/>
      <c r="P1245" s="786"/>
      <c r="Q1245" s="786"/>
      <c r="W1245" s="786"/>
    </row>
    <row r="1246" spans="3:23" ht="14.25" customHeight="1" x14ac:dyDescent="0.15">
      <c r="C1246" s="816"/>
      <c r="E1246" s="816"/>
      <c r="M1246" s="786"/>
      <c r="N1246" s="786"/>
      <c r="O1246" s="786"/>
      <c r="P1246" s="786"/>
      <c r="Q1246" s="786"/>
      <c r="W1246" s="786"/>
    </row>
    <row r="1247" spans="3:23" ht="14.25" customHeight="1" x14ac:dyDescent="0.15">
      <c r="C1247" s="816"/>
      <c r="E1247" s="816"/>
      <c r="M1247" s="786"/>
      <c r="N1247" s="786"/>
      <c r="O1247" s="786"/>
      <c r="P1247" s="786"/>
      <c r="Q1247" s="786"/>
      <c r="W1247" s="786"/>
    </row>
    <row r="1248" spans="3:23" ht="14.25" customHeight="1" x14ac:dyDescent="0.15">
      <c r="C1248" s="816"/>
      <c r="E1248" s="816"/>
      <c r="M1248" s="786"/>
      <c r="N1248" s="786"/>
      <c r="O1248" s="786"/>
      <c r="P1248" s="786"/>
      <c r="Q1248" s="786"/>
      <c r="W1248" s="786"/>
    </row>
    <row r="1249" spans="3:23" ht="14.25" customHeight="1" x14ac:dyDescent="0.15">
      <c r="C1249" s="816"/>
      <c r="E1249" s="816"/>
      <c r="M1249" s="786"/>
      <c r="N1249" s="786"/>
      <c r="O1249" s="786"/>
      <c r="P1249" s="786"/>
      <c r="Q1249" s="786"/>
      <c r="W1249" s="786"/>
    </row>
    <row r="1250" spans="3:23" ht="14.25" customHeight="1" x14ac:dyDescent="0.15">
      <c r="C1250" s="816"/>
      <c r="E1250" s="816"/>
      <c r="M1250" s="786"/>
      <c r="N1250" s="786"/>
      <c r="O1250" s="786"/>
      <c r="P1250" s="786"/>
      <c r="Q1250" s="786"/>
      <c r="W1250" s="786"/>
    </row>
    <row r="1251" spans="3:23" ht="14.25" customHeight="1" x14ac:dyDescent="0.15">
      <c r="C1251" s="816"/>
      <c r="E1251" s="816"/>
      <c r="M1251" s="786"/>
      <c r="N1251" s="786"/>
      <c r="O1251" s="786"/>
      <c r="P1251" s="786"/>
      <c r="Q1251" s="786"/>
      <c r="W1251" s="786"/>
    </row>
    <row r="1252" spans="3:23" ht="14.25" customHeight="1" x14ac:dyDescent="0.15">
      <c r="C1252" s="816"/>
      <c r="E1252" s="816"/>
      <c r="M1252" s="786"/>
      <c r="N1252" s="786"/>
      <c r="O1252" s="786"/>
      <c r="P1252" s="786"/>
      <c r="Q1252" s="786"/>
      <c r="W1252" s="786"/>
    </row>
    <row r="1253" spans="3:23" ht="14.25" customHeight="1" x14ac:dyDescent="0.15">
      <c r="C1253" s="816"/>
      <c r="E1253" s="816"/>
      <c r="M1253" s="786"/>
      <c r="N1253" s="786"/>
      <c r="O1253" s="786"/>
      <c r="P1253" s="786"/>
      <c r="Q1253" s="786"/>
      <c r="W1253" s="786"/>
    </row>
    <row r="1254" spans="3:23" ht="14.25" customHeight="1" x14ac:dyDescent="0.15">
      <c r="C1254" s="816"/>
      <c r="E1254" s="816"/>
      <c r="M1254" s="786"/>
      <c r="N1254" s="786"/>
      <c r="O1254" s="786"/>
      <c r="P1254" s="786"/>
      <c r="Q1254" s="786"/>
      <c r="W1254" s="786"/>
    </row>
    <row r="1255" spans="3:23" ht="14.25" customHeight="1" x14ac:dyDescent="0.15">
      <c r="C1255" s="816"/>
      <c r="E1255" s="816"/>
      <c r="M1255" s="786"/>
      <c r="N1255" s="786"/>
      <c r="O1255" s="786"/>
      <c r="P1255" s="786"/>
      <c r="Q1255" s="786"/>
      <c r="W1255" s="786"/>
    </row>
    <row r="1256" spans="3:23" ht="14.25" customHeight="1" x14ac:dyDescent="0.15">
      <c r="C1256" s="816"/>
      <c r="E1256" s="816"/>
      <c r="M1256" s="786"/>
      <c r="N1256" s="786"/>
      <c r="O1256" s="786"/>
      <c r="P1256" s="786"/>
      <c r="Q1256" s="786"/>
      <c r="W1256" s="786"/>
    </row>
    <row r="1257" spans="3:23" ht="14.25" customHeight="1" x14ac:dyDescent="0.15">
      <c r="C1257" s="816"/>
      <c r="E1257" s="816"/>
      <c r="M1257" s="786"/>
      <c r="N1257" s="786"/>
      <c r="O1257" s="786"/>
      <c r="P1257" s="786"/>
      <c r="Q1257" s="786"/>
      <c r="W1257" s="786"/>
    </row>
    <row r="1258" spans="3:23" ht="14.25" customHeight="1" x14ac:dyDescent="0.15">
      <c r="C1258" s="816"/>
      <c r="E1258" s="816"/>
      <c r="M1258" s="786"/>
      <c r="N1258" s="786"/>
      <c r="O1258" s="786"/>
      <c r="P1258" s="786"/>
      <c r="Q1258" s="786"/>
      <c r="W1258" s="786"/>
    </row>
    <row r="1259" spans="3:23" ht="14.25" customHeight="1" x14ac:dyDescent="0.15">
      <c r="C1259" s="816"/>
      <c r="E1259" s="816"/>
      <c r="M1259" s="786"/>
      <c r="N1259" s="786"/>
      <c r="O1259" s="786"/>
      <c r="P1259" s="786"/>
      <c r="Q1259" s="786"/>
      <c r="W1259" s="786"/>
    </row>
    <row r="1260" spans="3:23" ht="14.25" customHeight="1" x14ac:dyDescent="0.15">
      <c r="C1260" s="816"/>
      <c r="E1260" s="816"/>
      <c r="M1260" s="786"/>
      <c r="N1260" s="786"/>
      <c r="O1260" s="786"/>
      <c r="P1260" s="786"/>
      <c r="Q1260" s="786"/>
      <c r="W1260" s="786"/>
    </row>
    <row r="1261" spans="3:23" ht="14.25" customHeight="1" x14ac:dyDescent="0.15">
      <c r="C1261" s="816"/>
      <c r="E1261" s="816"/>
      <c r="M1261" s="786"/>
      <c r="N1261" s="786"/>
      <c r="O1261" s="786"/>
      <c r="P1261" s="786"/>
      <c r="Q1261" s="786"/>
      <c r="W1261" s="786"/>
    </row>
    <row r="1262" spans="3:23" ht="14.25" customHeight="1" x14ac:dyDescent="0.15">
      <c r="C1262" s="816"/>
      <c r="E1262" s="816"/>
      <c r="M1262" s="786"/>
      <c r="N1262" s="786"/>
      <c r="O1262" s="786"/>
      <c r="P1262" s="786"/>
      <c r="Q1262" s="786"/>
      <c r="W1262" s="786"/>
    </row>
    <row r="1263" spans="3:23" ht="14.25" customHeight="1" x14ac:dyDescent="0.15">
      <c r="C1263" s="816"/>
      <c r="E1263" s="816"/>
      <c r="M1263" s="786"/>
      <c r="N1263" s="786"/>
      <c r="O1263" s="786"/>
      <c r="P1263" s="786"/>
      <c r="Q1263" s="786"/>
      <c r="W1263" s="786"/>
    </row>
    <row r="1264" spans="3:23" ht="14.25" customHeight="1" x14ac:dyDescent="0.15">
      <c r="C1264" s="816"/>
      <c r="E1264" s="816"/>
      <c r="M1264" s="786"/>
      <c r="N1264" s="786"/>
      <c r="O1264" s="786"/>
      <c r="P1264" s="786"/>
      <c r="Q1264" s="786"/>
      <c r="W1264" s="786"/>
    </row>
    <row r="1265" spans="3:23" ht="14.25" customHeight="1" x14ac:dyDescent="0.15">
      <c r="C1265" s="816"/>
      <c r="E1265" s="816"/>
      <c r="M1265" s="786"/>
      <c r="N1265" s="786"/>
      <c r="O1265" s="786"/>
      <c r="P1265" s="786"/>
      <c r="Q1265" s="786"/>
      <c r="W1265" s="786"/>
    </row>
    <row r="1266" spans="3:23" ht="14.25" customHeight="1" x14ac:dyDescent="0.15">
      <c r="C1266" s="816"/>
      <c r="E1266" s="816"/>
      <c r="M1266" s="786"/>
      <c r="N1266" s="786"/>
      <c r="O1266" s="786"/>
      <c r="P1266" s="786"/>
      <c r="Q1266" s="786"/>
      <c r="W1266" s="786"/>
    </row>
    <row r="1267" spans="3:23" ht="14.25" customHeight="1" x14ac:dyDescent="0.15">
      <c r="C1267" s="816"/>
      <c r="E1267" s="816"/>
      <c r="M1267" s="786"/>
      <c r="N1267" s="786"/>
      <c r="O1267" s="786"/>
      <c r="P1267" s="786"/>
      <c r="Q1267" s="786"/>
      <c r="W1267" s="786"/>
    </row>
    <row r="1268" spans="3:23" ht="14.25" customHeight="1" x14ac:dyDescent="0.15">
      <c r="C1268" s="816"/>
      <c r="E1268" s="816"/>
      <c r="M1268" s="786"/>
      <c r="N1268" s="786"/>
      <c r="O1268" s="786"/>
      <c r="P1268" s="786"/>
      <c r="Q1268" s="786"/>
      <c r="W1268" s="786"/>
    </row>
    <row r="1269" spans="3:23" ht="14.25" customHeight="1" x14ac:dyDescent="0.15">
      <c r="C1269" s="816"/>
      <c r="E1269" s="816"/>
      <c r="M1269" s="786"/>
      <c r="N1269" s="786"/>
      <c r="O1269" s="786"/>
      <c r="P1269" s="786"/>
      <c r="Q1269" s="786"/>
      <c r="W1269" s="786"/>
    </row>
    <row r="1270" spans="3:23" ht="14.25" customHeight="1" x14ac:dyDescent="0.15">
      <c r="C1270" s="816"/>
      <c r="E1270" s="816"/>
      <c r="M1270" s="786"/>
      <c r="N1270" s="786"/>
      <c r="O1270" s="786"/>
      <c r="P1270" s="786"/>
      <c r="Q1270" s="786"/>
      <c r="W1270" s="786"/>
    </row>
    <row r="1271" spans="3:23" ht="14.25" customHeight="1" x14ac:dyDescent="0.15">
      <c r="C1271" s="816"/>
      <c r="E1271" s="816"/>
      <c r="M1271" s="786"/>
      <c r="N1271" s="786"/>
      <c r="O1271" s="786"/>
      <c r="P1271" s="786"/>
      <c r="Q1271" s="786"/>
      <c r="W1271" s="786"/>
    </row>
    <row r="1272" spans="3:23" ht="14.25" customHeight="1" x14ac:dyDescent="0.15">
      <c r="C1272" s="816"/>
      <c r="E1272" s="816"/>
      <c r="M1272" s="786"/>
      <c r="N1272" s="786"/>
      <c r="O1272" s="786"/>
      <c r="P1272" s="786"/>
      <c r="Q1272" s="786"/>
      <c r="W1272" s="786"/>
    </row>
    <row r="1273" spans="3:23" ht="14.25" customHeight="1" x14ac:dyDescent="0.15">
      <c r="C1273" s="816"/>
      <c r="E1273" s="816"/>
      <c r="M1273" s="786"/>
      <c r="N1273" s="786"/>
      <c r="O1273" s="786"/>
      <c r="P1273" s="786"/>
      <c r="Q1273" s="786"/>
      <c r="W1273" s="786"/>
    </row>
    <row r="1274" spans="3:23" ht="14.25" customHeight="1" x14ac:dyDescent="0.15">
      <c r="C1274" s="816"/>
      <c r="E1274" s="816"/>
      <c r="M1274" s="786"/>
      <c r="N1274" s="786"/>
      <c r="O1274" s="786"/>
      <c r="P1274" s="786"/>
      <c r="Q1274" s="786"/>
      <c r="W1274" s="786"/>
    </row>
    <row r="1275" spans="3:23" ht="14.25" customHeight="1" x14ac:dyDescent="0.15">
      <c r="C1275" s="816"/>
      <c r="E1275" s="816"/>
      <c r="M1275" s="786"/>
      <c r="N1275" s="786"/>
      <c r="O1275" s="786"/>
      <c r="P1275" s="786"/>
      <c r="Q1275" s="786"/>
      <c r="W1275" s="786"/>
    </row>
    <row r="1276" spans="3:23" ht="14.25" customHeight="1" x14ac:dyDescent="0.15">
      <c r="C1276" s="816"/>
      <c r="E1276" s="816"/>
      <c r="M1276" s="786"/>
      <c r="N1276" s="786"/>
      <c r="O1276" s="786"/>
      <c r="P1276" s="786"/>
      <c r="Q1276" s="786"/>
      <c r="W1276" s="786"/>
    </row>
    <row r="1277" spans="3:23" ht="14.25" customHeight="1" x14ac:dyDescent="0.15">
      <c r="C1277" s="816"/>
      <c r="E1277" s="816"/>
      <c r="M1277" s="786"/>
      <c r="N1277" s="786"/>
      <c r="O1277" s="786"/>
      <c r="P1277" s="786"/>
      <c r="Q1277" s="786"/>
      <c r="W1277" s="786"/>
    </row>
    <row r="1278" spans="3:23" ht="14.25" customHeight="1" x14ac:dyDescent="0.15">
      <c r="C1278" s="816"/>
      <c r="E1278" s="816"/>
      <c r="M1278" s="786"/>
      <c r="N1278" s="786"/>
      <c r="O1278" s="786"/>
      <c r="P1278" s="786"/>
      <c r="Q1278" s="786"/>
      <c r="W1278" s="786"/>
    </row>
    <row r="1279" spans="3:23" ht="14.25" customHeight="1" x14ac:dyDescent="0.15">
      <c r="C1279" s="816"/>
      <c r="E1279" s="816"/>
      <c r="M1279" s="786"/>
      <c r="N1279" s="786"/>
      <c r="O1279" s="786"/>
      <c r="P1279" s="786"/>
      <c r="Q1279" s="786"/>
      <c r="W1279" s="786"/>
    </row>
    <row r="1280" spans="3:23" ht="14.25" customHeight="1" x14ac:dyDescent="0.15">
      <c r="C1280" s="816"/>
      <c r="E1280" s="816"/>
      <c r="M1280" s="786"/>
      <c r="N1280" s="786"/>
      <c r="O1280" s="786"/>
      <c r="P1280" s="786"/>
      <c r="Q1280" s="786"/>
      <c r="W1280" s="786"/>
    </row>
    <row r="1281" spans="3:23" ht="14.25" customHeight="1" x14ac:dyDescent="0.15">
      <c r="C1281" s="816"/>
      <c r="E1281" s="816"/>
      <c r="M1281" s="786"/>
      <c r="N1281" s="786"/>
      <c r="O1281" s="786"/>
      <c r="P1281" s="786"/>
      <c r="Q1281" s="786"/>
      <c r="W1281" s="786"/>
    </row>
    <row r="1282" spans="3:23" ht="14.25" customHeight="1" x14ac:dyDescent="0.15">
      <c r="C1282" s="816"/>
      <c r="E1282" s="816"/>
      <c r="M1282" s="786"/>
      <c r="N1282" s="786"/>
      <c r="O1282" s="786"/>
      <c r="P1282" s="786"/>
      <c r="Q1282" s="786"/>
      <c r="W1282" s="786"/>
    </row>
    <row r="1283" spans="3:23" ht="14.25" customHeight="1" x14ac:dyDescent="0.15">
      <c r="C1283" s="816"/>
      <c r="E1283" s="816"/>
      <c r="M1283" s="786"/>
      <c r="N1283" s="786"/>
      <c r="O1283" s="786"/>
      <c r="P1283" s="786"/>
      <c r="Q1283" s="786"/>
      <c r="W1283" s="786"/>
    </row>
    <row r="1284" spans="3:23" ht="14.25" customHeight="1" x14ac:dyDescent="0.15">
      <c r="C1284" s="816"/>
      <c r="E1284" s="816"/>
      <c r="M1284" s="786"/>
      <c r="N1284" s="786"/>
      <c r="O1284" s="786"/>
      <c r="P1284" s="786"/>
      <c r="Q1284" s="786"/>
      <c r="W1284" s="786"/>
    </row>
    <row r="1285" spans="3:23" ht="14.25" customHeight="1" x14ac:dyDescent="0.15">
      <c r="C1285" s="816"/>
      <c r="E1285" s="816"/>
      <c r="M1285" s="786"/>
      <c r="N1285" s="786"/>
      <c r="O1285" s="786"/>
      <c r="P1285" s="786"/>
      <c r="Q1285" s="786"/>
      <c r="W1285" s="786"/>
    </row>
    <row r="1286" spans="3:23" ht="14.25" customHeight="1" x14ac:dyDescent="0.15">
      <c r="C1286" s="816"/>
      <c r="E1286" s="816"/>
      <c r="M1286" s="786"/>
      <c r="N1286" s="786"/>
      <c r="O1286" s="786"/>
      <c r="P1286" s="786"/>
      <c r="Q1286" s="786"/>
      <c r="W1286" s="786"/>
    </row>
    <row r="1287" spans="3:23" ht="14.25" customHeight="1" x14ac:dyDescent="0.15">
      <c r="C1287" s="816"/>
      <c r="E1287" s="816"/>
      <c r="M1287" s="786"/>
      <c r="N1287" s="786"/>
      <c r="O1287" s="786"/>
      <c r="P1287" s="786"/>
      <c r="Q1287" s="786"/>
      <c r="W1287" s="786"/>
    </row>
    <row r="1288" spans="3:23" ht="14.25" customHeight="1" x14ac:dyDescent="0.15">
      <c r="C1288" s="816"/>
      <c r="E1288" s="816"/>
      <c r="M1288" s="786"/>
      <c r="N1288" s="786"/>
      <c r="O1288" s="786"/>
      <c r="P1288" s="786"/>
      <c r="Q1288" s="786"/>
      <c r="W1288" s="786"/>
    </row>
    <row r="1289" spans="3:23" ht="14.25" customHeight="1" x14ac:dyDescent="0.15">
      <c r="C1289" s="816"/>
      <c r="E1289" s="816"/>
      <c r="M1289" s="786"/>
      <c r="N1289" s="786"/>
      <c r="O1289" s="786"/>
      <c r="P1289" s="786"/>
      <c r="Q1289" s="786"/>
      <c r="W1289" s="786"/>
    </row>
    <row r="1290" spans="3:23" ht="14.25" customHeight="1" x14ac:dyDescent="0.15">
      <c r="C1290" s="816"/>
      <c r="E1290" s="816"/>
      <c r="M1290" s="786"/>
      <c r="N1290" s="786"/>
      <c r="O1290" s="786"/>
      <c r="P1290" s="786"/>
      <c r="Q1290" s="786"/>
      <c r="W1290" s="786"/>
    </row>
    <row r="1291" spans="3:23" ht="14.25" customHeight="1" x14ac:dyDescent="0.15">
      <c r="C1291" s="816"/>
      <c r="E1291" s="816"/>
      <c r="M1291" s="786"/>
      <c r="N1291" s="786"/>
      <c r="O1291" s="786"/>
      <c r="P1291" s="786"/>
      <c r="Q1291" s="786"/>
      <c r="W1291" s="786"/>
    </row>
    <row r="1292" spans="3:23" ht="14.25" customHeight="1" x14ac:dyDescent="0.15">
      <c r="C1292" s="816"/>
      <c r="E1292" s="816"/>
      <c r="M1292" s="786"/>
      <c r="N1292" s="786"/>
      <c r="O1292" s="786"/>
      <c r="P1292" s="786"/>
      <c r="Q1292" s="786"/>
      <c r="W1292" s="786"/>
    </row>
    <row r="1293" spans="3:23" ht="14.25" customHeight="1" x14ac:dyDescent="0.15">
      <c r="C1293" s="816"/>
      <c r="E1293" s="816"/>
      <c r="M1293" s="786"/>
      <c r="N1293" s="786"/>
      <c r="O1293" s="786"/>
      <c r="P1293" s="786"/>
      <c r="Q1293" s="786"/>
      <c r="W1293" s="786"/>
    </row>
    <row r="1294" spans="3:23" ht="14.25" customHeight="1" x14ac:dyDescent="0.15">
      <c r="C1294" s="816"/>
      <c r="E1294" s="816"/>
      <c r="M1294" s="786"/>
      <c r="N1294" s="786"/>
      <c r="O1294" s="786"/>
      <c r="P1294" s="786"/>
      <c r="Q1294" s="786"/>
      <c r="W1294" s="786"/>
    </row>
    <row r="1295" spans="3:23" ht="14.25" customHeight="1" x14ac:dyDescent="0.15">
      <c r="C1295" s="816"/>
      <c r="E1295" s="816"/>
      <c r="M1295" s="786"/>
      <c r="N1295" s="786"/>
      <c r="O1295" s="786"/>
      <c r="P1295" s="786"/>
      <c r="Q1295" s="786"/>
      <c r="W1295" s="786"/>
    </row>
    <row r="1296" spans="3:23" ht="14.25" customHeight="1" x14ac:dyDescent="0.15">
      <c r="C1296" s="816"/>
      <c r="E1296" s="816"/>
      <c r="M1296" s="786"/>
      <c r="N1296" s="786"/>
      <c r="O1296" s="786"/>
      <c r="P1296" s="786"/>
      <c r="Q1296" s="786"/>
      <c r="W1296" s="786"/>
    </row>
    <row r="1297" spans="3:23" ht="14.25" customHeight="1" x14ac:dyDescent="0.15">
      <c r="C1297" s="816"/>
      <c r="E1297" s="816"/>
      <c r="M1297" s="786"/>
      <c r="N1297" s="786"/>
      <c r="O1297" s="786"/>
      <c r="P1297" s="786"/>
      <c r="Q1297" s="786"/>
      <c r="W1297" s="786"/>
    </row>
    <row r="1298" spans="3:23" ht="14.25" customHeight="1" x14ac:dyDescent="0.15">
      <c r="C1298" s="816"/>
      <c r="E1298" s="816"/>
      <c r="M1298" s="786"/>
      <c r="N1298" s="786"/>
      <c r="O1298" s="786"/>
      <c r="P1298" s="786"/>
      <c r="Q1298" s="786"/>
      <c r="W1298" s="786"/>
    </row>
    <row r="1299" spans="3:23" ht="14.25" customHeight="1" x14ac:dyDescent="0.15">
      <c r="C1299" s="816"/>
      <c r="E1299" s="816"/>
      <c r="M1299" s="786"/>
      <c r="N1299" s="786"/>
      <c r="O1299" s="786"/>
      <c r="P1299" s="786"/>
      <c r="Q1299" s="786"/>
      <c r="W1299" s="786"/>
    </row>
    <row r="1300" spans="3:23" ht="14.25" customHeight="1" x14ac:dyDescent="0.15">
      <c r="C1300" s="816"/>
      <c r="E1300" s="816"/>
      <c r="M1300" s="786"/>
      <c r="N1300" s="786"/>
      <c r="O1300" s="786"/>
      <c r="P1300" s="786"/>
      <c r="Q1300" s="786"/>
      <c r="W1300" s="786"/>
    </row>
    <row r="1301" spans="3:23" ht="14.25" customHeight="1" x14ac:dyDescent="0.15">
      <c r="C1301" s="816"/>
      <c r="E1301" s="816"/>
      <c r="M1301" s="786"/>
      <c r="N1301" s="786"/>
      <c r="O1301" s="786"/>
      <c r="P1301" s="786"/>
      <c r="Q1301" s="786"/>
      <c r="W1301" s="786"/>
    </row>
    <row r="1302" spans="3:23" ht="14.25" customHeight="1" x14ac:dyDescent="0.15">
      <c r="C1302" s="816"/>
      <c r="E1302" s="816"/>
      <c r="M1302" s="786"/>
      <c r="N1302" s="786"/>
      <c r="O1302" s="786"/>
      <c r="P1302" s="786"/>
      <c r="Q1302" s="786"/>
      <c r="W1302" s="786"/>
    </row>
    <row r="1303" spans="3:23" ht="14.25" customHeight="1" x14ac:dyDescent="0.15">
      <c r="C1303" s="816"/>
      <c r="E1303" s="816"/>
      <c r="M1303" s="786"/>
      <c r="N1303" s="786"/>
      <c r="O1303" s="786"/>
      <c r="P1303" s="786"/>
      <c r="Q1303" s="786"/>
      <c r="W1303" s="786"/>
    </row>
    <row r="1304" spans="3:23" ht="14.25" customHeight="1" x14ac:dyDescent="0.15">
      <c r="C1304" s="816"/>
      <c r="E1304" s="816"/>
      <c r="M1304" s="786"/>
      <c r="N1304" s="786"/>
      <c r="O1304" s="786"/>
      <c r="P1304" s="786"/>
      <c r="Q1304" s="786"/>
      <c r="W1304" s="786"/>
    </row>
    <row r="1305" spans="3:23" ht="14.25" customHeight="1" x14ac:dyDescent="0.15">
      <c r="C1305" s="816"/>
      <c r="E1305" s="816"/>
      <c r="M1305" s="786"/>
      <c r="N1305" s="786"/>
      <c r="O1305" s="786"/>
      <c r="P1305" s="786"/>
      <c r="Q1305" s="786"/>
      <c r="W1305" s="786"/>
    </row>
    <row r="1306" spans="3:23" ht="14.25" customHeight="1" x14ac:dyDescent="0.15">
      <c r="C1306" s="816"/>
      <c r="E1306" s="816"/>
      <c r="M1306" s="786"/>
      <c r="N1306" s="786"/>
      <c r="O1306" s="786"/>
      <c r="P1306" s="786"/>
      <c r="Q1306" s="786"/>
      <c r="W1306" s="786"/>
    </row>
    <row r="1307" spans="3:23" ht="14.25" customHeight="1" x14ac:dyDescent="0.15">
      <c r="C1307" s="816"/>
      <c r="E1307" s="816"/>
      <c r="M1307" s="786"/>
      <c r="N1307" s="786"/>
      <c r="O1307" s="786"/>
      <c r="P1307" s="786"/>
      <c r="Q1307" s="786"/>
      <c r="W1307" s="786"/>
    </row>
    <row r="1308" spans="3:23" ht="14.25" customHeight="1" x14ac:dyDescent="0.15">
      <c r="C1308" s="816"/>
      <c r="E1308" s="816"/>
      <c r="M1308" s="786"/>
      <c r="N1308" s="786"/>
      <c r="O1308" s="786"/>
      <c r="P1308" s="786"/>
      <c r="Q1308" s="786"/>
      <c r="W1308" s="786"/>
    </row>
    <row r="1309" spans="3:23" ht="14.25" customHeight="1" x14ac:dyDescent="0.15">
      <c r="C1309" s="816"/>
      <c r="E1309" s="816"/>
      <c r="M1309" s="786"/>
      <c r="N1309" s="786"/>
      <c r="O1309" s="786"/>
      <c r="P1309" s="786"/>
      <c r="Q1309" s="786"/>
      <c r="W1309" s="786"/>
    </row>
    <row r="1310" spans="3:23" ht="14.25" customHeight="1" x14ac:dyDescent="0.15">
      <c r="C1310" s="816"/>
      <c r="E1310" s="816"/>
      <c r="M1310" s="786"/>
      <c r="N1310" s="786"/>
      <c r="O1310" s="786"/>
      <c r="P1310" s="786"/>
      <c r="Q1310" s="786"/>
      <c r="W1310" s="786"/>
    </row>
    <row r="1311" spans="3:23" ht="14.25" customHeight="1" x14ac:dyDescent="0.15">
      <c r="C1311" s="816"/>
      <c r="E1311" s="816"/>
      <c r="M1311" s="786"/>
      <c r="N1311" s="786"/>
      <c r="O1311" s="786"/>
      <c r="P1311" s="786"/>
      <c r="Q1311" s="786"/>
      <c r="W1311" s="786"/>
    </row>
    <row r="1312" spans="3:23" ht="14.25" customHeight="1" x14ac:dyDescent="0.15">
      <c r="C1312" s="816"/>
      <c r="E1312" s="816"/>
      <c r="M1312" s="786"/>
      <c r="N1312" s="786"/>
      <c r="O1312" s="786"/>
      <c r="P1312" s="786"/>
      <c r="Q1312" s="786"/>
      <c r="W1312" s="786"/>
    </row>
    <row r="1313" spans="3:23" ht="14.25" customHeight="1" x14ac:dyDescent="0.15">
      <c r="C1313" s="816"/>
      <c r="E1313" s="816"/>
      <c r="M1313" s="786"/>
      <c r="N1313" s="786"/>
      <c r="O1313" s="786"/>
      <c r="P1313" s="786"/>
      <c r="Q1313" s="786"/>
      <c r="W1313" s="786"/>
    </row>
    <row r="1314" spans="3:23" ht="14.25" customHeight="1" x14ac:dyDescent="0.15">
      <c r="C1314" s="816"/>
      <c r="E1314" s="816"/>
      <c r="M1314" s="786"/>
      <c r="N1314" s="786"/>
      <c r="O1314" s="786"/>
      <c r="P1314" s="786"/>
      <c r="Q1314" s="786"/>
      <c r="W1314" s="786"/>
    </row>
    <row r="1315" spans="3:23" ht="14.25" customHeight="1" x14ac:dyDescent="0.15">
      <c r="C1315" s="816"/>
      <c r="E1315" s="816"/>
      <c r="M1315" s="786"/>
      <c r="N1315" s="786"/>
      <c r="O1315" s="786"/>
      <c r="P1315" s="786"/>
      <c r="Q1315" s="786"/>
      <c r="W1315" s="786"/>
    </row>
    <row r="1316" spans="3:23" ht="14.25" customHeight="1" x14ac:dyDescent="0.15">
      <c r="C1316" s="816"/>
      <c r="E1316" s="816"/>
      <c r="M1316" s="786"/>
      <c r="N1316" s="786"/>
      <c r="O1316" s="786"/>
      <c r="P1316" s="786"/>
      <c r="Q1316" s="786"/>
      <c r="W1316" s="786"/>
    </row>
    <row r="1317" spans="3:23" ht="14.25" customHeight="1" x14ac:dyDescent="0.15">
      <c r="C1317" s="816"/>
      <c r="E1317" s="816"/>
      <c r="M1317" s="786"/>
      <c r="N1317" s="786"/>
      <c r="O1317" s="786"/>
      <c r="P1317" s="786"/>
      <c r="Q1317" s="786"/>
      <c r="W1317" s="786"/>
    </row>
    <row r="1318" spans="3:23" ht="14.25" customHeight="1" x14ac:dyDescent="0.15">
      <c r="C1318" s="816"/>
      <c r="E1318" s="816"/>
      <c r="M1318" s="786"/>
      <c r="N1318" s="786"/>
      <c r="O1318" s="786"/>
      <c r="P1318" s="786"/>
      <c r="Q1318" s="786"/>
      <c r="W1318" s="786"/>
    </row>
    <row r="1319" spans="3:23" ht="14.25" customHeight="1" x14ac:dyDescent="0.15">
      <c r="C1319" s="816"/>
      <c r="E1319" s="816"/>
      <c r="M1319" s="786"/>
      <c r="N1319" s="786"/>
      <c r="O1319" s="786"/>
      <c r="P1319" s="786"/>
      <c r="Q1319" s="786"/>
      <c r="W1319" s="786"/>
    </row>
    <row r="1320" spans="3:23" ht="14.25" customHeight="1" x14ac:dyDescent="0.15">
      <c r="C1320" s="816"/>
      <c r="E1320" s="816"/>
      <c r="M1320" s="786"/>
      <c r="N1320" s="786"/>
      <c r="O1320" s="786"/>
      <c r="P1320" s="786"/>
      <c r="Q1320" s="786"/>
      <c r="W1320" s="786"/>
    </row>
    <row r="1321" spans="3:23" ht="14.25" customHeight="1" x14ac:dyDescent="0.15">
      <c r="C1321" s="816"/>
      <c r="E1321" s="816"/>
      <c r="M1321" s="786"/>
      <c r="N1321" s="786"/>
      <c r="O1321" s="786"/>
      <c r="P1321" s="786"/>
      <c r="Q1321" s="786"/>
      <c r="W1321" s="786"/>
    </row>
    <row r="1322" spans="3:23" ht="14.25" customHeight="1" x14ac:dyDescent="0.15">
      <c r="C1322" s="816"/>
      <c r="E1322" s="816"/>
      <c r="M1322" s="786"/>
      <c r="N1322" s="786"/>
      <c r="O1322" s="786"/>
      <c r="P1322" s="786"/>
      <c r="Q1322" s="786"/>
      <c r="W1322" s="786"/>
    </row>
    <row r="1323" spans="3:23" ht="14.25" customHeight="1" x14ac:dyDescent="0.15">
      <c r="C1323" s="816"/>
      <c r="E1323" s="816"/>
      <c r="M1323" s="786"/>
      <c r="N1323" s="786"/>
      <c r="O1323" s="786"/>
      <c r="P1323" s="786"/>
      <c r="Q1323" s="786"/>
      <c r="W1323" s="786"/>
    </row>
    <row r="1324" spans="3:23" ht="14.25" customHeight="1" x14ac:dyDescent="0.15">
      <c r="C1324" s="816"/>
      <c r="E1324" s="816"/>
      <c r="M1324" s="786"/>
      <c r="N1324" s="786"/>
      <c r="O1324" s="786"/>
      <c r="P1324" s="786"/>
      <c r="Q1324" s="786"/>
      <c r="W1324" s="786"/>
    </row>
    <row r="1325" spans="3:23" ht="14.25" customHeight="1" x14ac:dyDescent="0.15">
      <c r="C1325" s="816"/>
      <c r="E1325" s="816"/>
      <c r="M1325" s="786"/>
      <c r="N1325" s="786"/>
      <c r="O1325" s="786"/>
      <c r="P1325" s="786"/>
      <c r="Q1325" s="786"/>
      <c r="W1325" s="786"/>
    </row>
    <row r="1326" spans="3:23" ht="14.25" customHeight="1" x14ac:dyDescent="0.15">
      <c r="C1326" s="816"/>
      <c r="E1326" s="816"/>
      <c r="M1326" s="786"/>
      <c r="N1326" s="786"/>
      <c r="O1326" s="786"/>
      <c r="P1326" s="786"/>
      <c r="Q1326" s="786"/>
      <c r="W1326" s="786"/>
    </row>
    <row r="1327" spans="3:23" ht="14.25" customHeight="1" x14ac:dyDescent="0.15">
      <c r="C1327" s="816"/>
      <c r="E1327" s="816"/>
      <c r="M1327" s="786"/>
      <c r="N1327" s="786"/>
      <c r="O1327" s="786"/>
      <c r="P1327" s="786"/>
      <c r="Q1327" s="786"/>
      <c r="W1327" s="786"/>
    </row>
    <row r="1328" spans="3:23" ht="14.25" customHeight="1" x14ac:dyDescent="0.15">
      <c r="C1328" s="816"/>
      <c r="E1328" s="816"/>
      <c r="M1328" s="786"/>
      <c r="N1328" s="786"/>
      <c r="O1328" s="786"/>
      <c r="P1328" s="786"/>
      <c r="Q1328" s="786"/>
      <c r="W1328" s="786"/>
    </row>
    <row r="1329" spans="3:23" ht="14.25" customHeight="1" x14ac:dyDescent="0.15">
      <c r="C1329" s="816"/>
      <c r="E1329" s="816"/>
      <c r="M1329" s="786"/>
      <c r="N1329" s="786"/>
      <c r="O1329" s="786"/>
      <c r="P1329" s="786"/>
      <c r="Q1329" s="786"/>
      <c r="W1329" s="786"/>
    </row>
    <row r="1330" spans="3:23" ht="14.25" customHeight="1" x14ac:dyDescent="0.15">
      <c r="C1330" s="816"/>
      <c r="E1330" s="816"/>
      <c r="M1330" s="786"/>
      <c r="N1330" s="786"/>
      <c r="O1330" s="786"/>
      <c r="P1330" s="786"/>
      <c r="Q1330" s="786"/>
      <c r="W1330" s="786"/>
    </row>
    <row r="1331" spans="3:23" ht="14.25" customHeight="1" x14ac:dyDescent="0.15">
      <c r="C1331" s="816"/>
      <c r="E1331" s="816"/>
      <c r="M1331" s="786"/>
      <c r="N1331" s="786"/>
      <c r="O1331" s="786"/>
      <c r="P1331" s="786"/>
      <c r="Q1331" s="786"/>
      <c r="W1331" s="786"/>
    </row>
    <row r="1332" spans="3:23" ht="14.25" customHeight="1" x14ac:dyDescent="0.15">
      <c r="C1332" s="816"/>
      <c r="E1332" s="816"/>
      <c r="M1332" s="786"/>
      <c r="N1332" s="786"/>
      <c r="O1332" s="786"/>
      <c r="P1332" s="786"/>
      <c r="Q1332" s="786"/>
      <c r="W1332" s="786"/>
    </row>
    <row r="1333" spans="3:23" ht="14.25" customHeight="1" x14ac:dyDescent="0.15">
      <c r="C1333" s="816"/>
      <c r="E1333" s="816"/>
      <c r="M1333" s="786"/>
      <c r="N1333" s="786"/>
      <c r="O1333" s="786"/>
      <c r="P1333" s="786"/>
      <c r="Q1333" s="786"/>
      <c r="W1333" s="786"/>
    </row>
    <row r="1334" spans="3:23" ht="14.25" customHeight="1" x14ac:dyDescent="0.15">
      <c r="C1334" s="816"/>
      <c r="E1334" s="816"/>
      <c r="M1334" s="786"/>
      <c r="N1334" s="786"/>
      <c r="O1334" s="786"/>
      <c r="P1334" s="786"/>
      <c r="Q1334" s="786"/>
      <c r="W1334" s="786"/>
    </row>
    <row r="1335" spans="3:23" ht="14.25" customHeight="1" x14ac:dyDescent="0.15">
      <c r="C1335" s="816"/>
      <c r="E1335" s="816"/>
      <c r="M1335" s="786"/>
      <c r="N1335" s="786"/>
      <c r="O1335" s="786"/>
      <c r="P1335" s="786"/>
      <c r="Q1335" s="786"/>
      <c r="W1335" s="786"/>
    </row>
    <row r="1336" spans="3:23" ht="14.25" customHeight="1" x14ac:dyDescent="0.15">
      <c r="C1336" s="816"/>
      <c r="E1336" s="816"/>
      <c r="M1336" s="786"/>
      <c r="N1336" s="786"/>
      <c r="O1336" s="786"/>
      <c r="P1336" s="786"/>
      <c r="Q1336" s="786"/>
      <c r="W1336" s="786"/>
    </row>
    <row r="1337" spans="3:23" ht="14.25" customHeight="1" x14ac:dyDescent="0.15">
      <c r="C1337" s="816"/>
      <c r="E1337" s="816"/>
      <c r="M1337" s="786"/>
      <c r="N1337" s="786"/>
      <c r="O1337" s="786"/>
      <c r="P1337" s="786"/>
      <c r="Q1337" s="786"/>
      <c r="W1337" s="786"/>
    </row>
    <row r="1338" spans="3:23" ht="14.25" customHeight="1" x14ac:dyDescent="0.15">
      <c r="C1338" s="816"/>
      <c r="E1338" s="816"/>
      <c r="M1338" s="786"/>
      <c r="N1338" s="786"/>
      <c r="O1338" s="786"/>
      <c r="P1338" s="786"/>
      <c r="Q1338" s="786"/>
      <c r="W1338" s="786"/>
    </row>
    <row r="1339" spans="3:23" ht="14.25" customHeight="1" x14ac:dyDescent="0.15">
      <c r="C1339" s="816"/>
      <c r="E1339" s="816"/>
      <c r="M1339" s="786"/>
      <c r="N1339" s="786"/>
      <c r="O1339" s="786"/>
      <c r="P1339" s="786"/>
      <c r="Q1339" s="786"/>
      <c r="W1339" s="786"/>
    </row>
    <row r="1340" spans="3:23" ht="14.25" customHeight="1" x14ac:dyDescent="0.15">
      <c r="C1340" s="816"/>
      <c r="E1340" s="816"/>
      <c r="M1340" s="786"/>
      <c r="N1340" s="786"/>
      <c r="O1340" s="786"/>
      <c r="P1340" s="786"/>
      <c r="Q1340" s="786"/>
      <c r="W1340" s="786"/>
    </row>
    <row r="1341" spans="3:23" ht="14.25" customHeight="1" x14ac:dyDescent="0.15">
      <c r="C1341" s="816"/>
      <c r="E1341" s="816"/>
      <c r="M1341" s="786"/>
      <c r="N1341" s="786"/>
      <c r="O1341" s="786"/>
      <c r="P1341" s="786"/>
      <c r="Q1341" s="786"/>
      <c r="W1341" s="786"/>
    </row>
    <row r="1342" spans="3:23" ht="14.25" customHeight="1" x14ac:dyDescent="0.15">
      <c r="C1342" s="816"/>
      <c r="E1342" s="816"/>
      <c r="M1342" s="786"/>
      <c r="N1342" s="786"/>
      <c r="O1342" s="786"/>
      <c r="P1342" s="786"/>
      <c r="Q1342" s="786"/>
      <c r="W1342" s="786"/>
    </row>
    <row r="1343" spans="3:23" ht="14.25" customHeight="1" x14ac:dyDescent="0.15">
      <c r="C1343" s="816"/>
      <c r="E1343" s="816"/>
      <c r="M1343" s="786"/>
      <c r="N1343" s="786"/>
      <c r="O1343" s="786"/>
      <c r="P1343" s="786"/>
      <c r="Q1343" s="786"/>
      <c r="W1343" s="786"/>
    </row>
    <row r="1344" spans="3:23" ht="14.25" customHeight="1" x14ac:dyDescent="0.15">
      <c r="C1344" s="816"/>
      <c r="E1344" s="816"/>
      <c r="M1344" s="786"/>
      <c r="N1344" s="786"/>
      <c r="O1344" s="786"/>
      <c r="P1344" s="786"/>
      <c r="Q1344" s="786"/>
      <c r="W1344" s="786"/>
    </row>
    <row r="1345" spans="3:23" ht="14.25" customHeight="1" x14ac:dyDescent="0.15">
      <c r="C1345" s="816"/>
      <c r="E1345" s="816"/>
      <c r="M1345" s="786"/>
      <c r="N1345" s="786"/>
      <c r="O1345" s="786"/>
      <c r="P1345" s="786"/>
      <c r="Q1345" s="786"/>
      <c r="W1345" s="786"/>
    </row>
    <row r="1346" spans="3:23" ht="14.25" customHeight="1" x14ac:dyDescent="0.15">
      <c r="C1346" s="816"/>
      <c r="E1346" s="816"/>
      <c r="M1346" s="786"/>
      <c r="N1346" s="786"/>
      <c r="O1346" s="786"/>
      <c r="P1346" s="786"/>
      <c r="Q1346" s="786"/>
      <c r="W1346" s="786"/>
    </row>
    <row r="1347" spans="3:23" ht="14.25" customHeight="1" x14ac:dyDescent="0.15">
      <c r="C1347" s="816"/>
      <c r="E1347" s="816"/>
      <c r="M1347" s="786"/>
      <c r="N1347" s="786"/>
      <c r="O1347" s="786"/>
      <c r="P1347" s="786"/>
      <c r="Q1347" s="786"/>
      <c r="W1347" s="786"/>
    </row>
    <row r="1348" spans="3:23" ht="14.25" customHeight="1" x14ac:dyDescent="0.15">
      <c r="C1348" s="816"/>
      <c r="E1348" s="816"/>
      <c r="M1348" s="786"/>
      <c r="N1348" s="786"/>
      <c r="O1348" s="786"/>
      <c r="P1348" s="786"/>
      <c r="Q1348" s="786"/>
      <c r="W1348" s="786"/>
    </row>
    <row r="1349" spans="3:23" ht="14.25" customHeight="1" x14ac:dyDescent="0.15">
      <c r="C1349" s="816"/>
      <c r="E1349" s="816"/>
      <c r="M1349" s="786"/>
      <c r="N1349" s="786"/>
      <c r="O1349" s="786"/>
      <c r="P1349" s="786"/>
      <c r="Q1349" s="786"/>
      <c r="W1349" s="786"/>
    </row>
    <row r="1350" spans="3:23" ht="14.25" customHeight="1" x14ac:dyDescent="0.15">
      <c r="C1350" s="816"/>
      <c r="E1350" s="816"/>
      <c r="M1350" s="786"/>
      <c r="N1350" s="786"/>
      <c r="O1350" s="786"/>
      <c r="P1350" s="786"/>
      <c r="Q1350" s="786"/>
      <c r="W1350" s="786"/>
    </row>
    <row r="1351" spans="3:23" ht="14.25" customHeight="1" x14ac:dyDescent="0.15">
      <c r="C1351" s="816"/>
      <c r="E1351" s="816"/>
      <c r="M1351" s="786"/>
      <c r="N1351" s="786"/>
      <c r="O1351" s="786"/>
      <c r="P1351" s="786"/>
      <c r="Q1351" s="786"/>
      <c r="W1351" s="786"/>
    </row>
    <row r="1352" spans="3:23" ht="14.25" customHeight="1" x14ac:dyDescent="0.15">
      <c r="C1352" s="816"/>
      <c r="E1352" s="816"/>
      <c r="M1352" s="786"/>
      <c r="N1352" s="786"/>
      <c r="O1352" s="786"/>
      <c r="P1352" s="786"/>
      <c r="Q1352" s="786"/>
      <c r="W1352" s="786"/>
    </row>
    <row r="1353" spans="3:23" ht="14.25" customHeight="1" x14ac:dyDescent="0.15">
      <c r="C1353" s="816"/>
      <c r="E1353" s="816"/>
      <c r="M1353" s="786"/>
      <c r="N1353" s="786"/>
      <c r="O1353" s="786"/>
      <c r="P1353" s="786"/>
      <c r="Q1353" s="786"/>
      <c r="W1353" s="786"/>
    </row>
    <row r="1354" spans="3:23" ht="14.25" customHeight="1" x14ac:dyDescent="0.15">
      <c r="C1354" s="816"/>
      <c r="E1354" s="816"/>
      <c r="M1354" s="786"/>
      <c r="N1354" s="786"/>
      <c r="O1354" s="786"/>
      <c r="P1354" s="786"/>
      <c r="Q1354" s="786"/>
      <c r="W1354" s="786"/>
    </row>
    <row r="1355" spans="3:23" ht="14.25" customHeight="1" x14ac:dyDescent="0.15">
      <c r="C1355" s="816"/>
      <c r="E1355" s="816"/>
      <c r="M1355" s="786"/>
      <c r="N1355" s="786"/>
      <c r="O1355" s="786"/>
      <c r="P1355" s="786"/>
      <c r="Q1355" s="786"/>
      <c r="W1355" s="786"/>
    </row>
    <row r="1356" spans="3:23" ht="14.25" customHeight="1" x14ac:dyDescent="0.15">
      <c r="C1356" s="816"/>
      <c r="E1356" s="816"/>
      <c r="M1356" s="786"/>
      <c r="N1356" s="786"/>
      <c r="O1356" s="786"/>
      <c r="P1356" s="786"/>
      <c r="Q1356" s="786"/>
      <c r="W1356" s="786"/>
    </row>
    <row r="1357" spans="3:23" ht="14.25" customHeight="1" x14ac:dyDescent="0.15">
      <c r="C1357" s="816"/>
      <c r="E1357" s="816"/>
      <c r="M1357" s="786"/>
      <c r="N1357" s="786"/>
      <c r="O1357" s="786"/>
      <c r="P1357" s="786"/>
      <c r="Q1357" s="786"/>
      <c r="W1357" s="786"/>
    </row>
    <row r="1358" spans="3:23" ht="14.25" customHeight="1" x14ac:dyDescent="0.15">
      <c r="C1358" s="816"/>
      <c r="E1358" s="816"/>
      <c r="M1358" s="786"/>
      <c r="N1358" s="786"/>
      <c r="O1358" s="786"/>
      <c r="P1358" s="786"/>
      <c r="Q1358" s="786"/>
      <c r="W1358" s="786"/>
    </row>
    <row r="1359" spans="3:23" ht="14.25" customHeight="1" x14ac:dyDescent="0.15">
      <c r="C1359" s="816"/>
      <c r="E1359" s="816"/>
      <c r="M1359" s="786"/>
      <c r="N1359" s="786"/>
      <c r="O1359" s="786"/>
      <c r="P1359" s="786"/>
      <c r="Q1359" s="786"/>
      <c r="W1359" s="786"/>
    </row>
    <row r="1360" spans="3:23" ht="14.25" customHeight="1" x14ac:dyDescent="0.15">
      <c r="C1360" s="816"/>
      <c r="E1360" s="816"/>
      <c r="M1360" s="786"/>
      <c r="N1360" s="786"/>
      <c r="O1360" s="786"/>
      <c r="P1360" s="786"/>
      <c r="Q1360" s="786"/>
      <c r="W1360" s="786"/>
    </row>
    <row r="1361" spans="3:23" ht="14.25" customHeight="1" x14ac:dyDescent="0.15">
      <c r="C1361" s="816"/>
      <c r="E1361" s="816"/>
      <c r="M1361" s="786"/>
      <c r="N1361" s="786"/>
      <c r="O1361" s="786"/>
      <c r="P1361" s="786"/>
      <c r="Q1361" s="786"/>
      <c r="W1361" s="786"/>
    </row>
    <row r="1362" spans="3:23" ht="14.25" customHeight="1" x14ac:dyDescent="0.15">
      <c r="C1362" s="816"/>
      <c r="E1362" s="816"/>
      <c r="M1362" s="786"/>
      <c r="N1362" s="786"/>
      <c r="O1362" s="786"/>
      <c r="P1362" s="786"/>
      <c r="Q1362" s="786"/>
      <c r="W1362" s="786"/>
    </row>
    <row r="1363" spans="3:23" ht="14.25" customHeight="1" x14ac:dyDescent="0.15">
      <c r="C1363" s="816"/>
      <c r="E1363" s="816"/>
      <c r="M1363" s="786"/>
      <c r="N1363" s="786"/>
      <c r="O1363" s="786"/>
      <c r="P1363" s="786"/>
      <c r="Q1363" s="786"/>
      <c r="W1363" s="786"/>
    </row>
    <row r="1364" spans="3:23" ht="14.25" customHeight="1" x14ac:dyDescent="0.15">
      <c r="C1364" s="816"/>
      <c r="E1364" s="816"/>
      <c r="M1364" s="786"/>
      <c r="N1364" s="786"/>
      <c r="O1364" s="786"/>
      <c r="P1364" s="786"/>
      <c r="Q1364" s="786"/>
      <c r="W1364" s="786"/>
    </row>
    <row r="1365" spans="3:23" ht="14.25" customHeight="1" x14ac:dyDescent="0.15">
      <c r="C1365" s="816"/>
      <c r="E1365" s="816"/>
      <c r="M1365" s="786"/>
      <c r="N1365" s="786"/>
      <c r="O1365" s="786"/>
      <c r="P1365" s="786"/>
      <c r="Q1365" s="786"/>
      <c r="W1365" s="786"/>
    </row>
    <row r="1366" spans="3:23" ht="14.25" customHeight="1" x14ac:dyDescent="0.15">
      <c r="C1366" s="816"/>
      <c r="E1366" s="816"/>
      <c r="M1366" s="786"/>
      <c r="N1366" s="786"/>
      <c r="O1366" s="786"/>
      <c r="P1366" s="786"/>
      <c r="Q1366" s="786"/>
      <c r="W1366" s="786"/>
    </row>
    <row r="1367" spans="3:23" ht="14.25" customHeight="1" x14ac:dyDescent="0.15">
      <c r="C1367" s="816"/>
      <c r="E1367" s="816"/>
      <c r="M1367" s="786"/>
      <c r="N1367" s="786"/>
      <c r="O1367" s="786"/>
      <c r="P1367" s="786"/>
      <c r="Q1367" s="786"/>
      <c r="W1367" s="786"/>
    </row>
    <row r="1368" spans="3:23" ht="14.25" customHeight="1" x14ac:dyDescent="0.15">
      <c r="C1368" s="816"/>
      <c r="E1368" s="816"/>
      <c r="M1368" s="786"/>
      <c r="N1368" s="786"/>
      <c r="O1368" s="786"/>
      <c r="P1368" s="786"/>
      <c r="Q1368" s="786"/>
      <c r="W1368" s="786"/>
    </row>
    <row r="1369" spans="3:23" ht="14.25" customHeight="1" x14ac:dyDescent="0.15">
      <c r="C1369" s="816"/>
      <c r="E1369" s="816"/>
      <c r="M1369" s="786"/>
      <c r="N1369" s="786"/>
      <c r="O1369" s="786"/>
      <c r="P1369" s="786"/>
      <c r="Q1369" s="786"/>
      <c r="W1369" s="786"/>
    </row>
    <row r="1370" spans="3:23" ht="14.25" customHeight="1" x14ac:dyDescent="0.15">
      <c r="C1370" s="816"/>
      <c r="E1370" s="816"/>
      <c r="M1370" s="786"/>
      <c r="N1370" s="786"/>
      <c r="O1370" s="786"/>
      <c r="P1370" s="786"/>
      <c r="Q1370" s="786"/>
      <c r="W1370" s="786"/>
    </row>
    <row r="1371" spans="3:23" ht="14.25" customHeight="1" x14ac:dyDescent="0.15">
      <c r="C1371" s="816"/>
      <c r="E1371" s="816"/>
      <c r="M1371" s="786"/>
      <c r="N1371" s="786"/>
      <c r="O1371" s="786"/>
      <c r="P1371" s="786"/>
      <c r="Q1371" s="786"/>
      <c r="W1371" s="786"/>
    </row>
    <row r="1372" spans="3:23" ht="14.25" customHeight="1" x14ac:dyDescent="0.15">
      <c r="C1372" s="816"/>
      <c r="E1372" s="816"/>
      <c r="M1372" s="786"/>
      <c r="N1372" s="786"/>
      <c r="O1372" s="786"/>
      <c r="P1372" s="786"/>
      <c r="Q1372" s="786"/>
      <c r="W1372" s="786"/>
    </row>
    <row r="1373" spans="3:23" ht="14.25" customHeight="1" x14ac:dyDescent="0.15">
      <c r="C1373" s="816"/>
      <c r="E1373" s="816"/>
      <c r="M1373" s="786"/>
      <c r="N1373" s="786"/>
      <c r="O1373" s="786"/>
      <c r="P1373" s="786"/>
      <c r="Q1373" s="786"/>
      <c r="W1373" s="786"/>
    </row>
    <row r="1374" spans="3:23" ht="14.25" customHeight="1" x14ac:dyDescent="0.15">
      <c r="C1374" s="816"/>
      <c r="E1374" s="816"/>
      <c r="M1374" s="786"/>
      <c r="N1374" s="786"/>
      <c r="O1374" s="786"/>
      <c r="P1374" s="786"/>
      <c r="Q1374" s="786"/>
      <c r="W1374" s="786"/>
    </row>
    <row r="1375" spans="3:23" ht="14.25" customHeight="1" x14ac:dyDescent="0.15">
      <c r="C1375" s="816"/>
      <c r="E1375" s="816"/>
      <c r="M1375" s="786"/>
      <c r="N1375" s="786"/>
      <c r="O1375" s="786"/>
      <c r="P1375" s="786"/>
      <c r="Q1375" s="786"/>
      <c r="W1375" s="786"/>
    </row>
    <row r="1376" spans="3:23" ht="14.25" customHeight="1" x14ac:dyDescent="0.15">
      <c r="C1376" s="816"/>
      <c r="E1376" s="816"/>
      <c r="M1376" s="786"/>
      <c r="N1376" s="786"/>
      <c r="O1376" s="786"/>
      <c r="P1376" s="786"/>
      <c r="Q1376" s="786"/>
      <c r="W1376" s="786"/>
    </row>
    <row r="1377" spans="3:23" ht="14.25" customHeight="1" x14ac:dyDescent="0.15">
      <c r="C1377" s="816"/>
      <c r="E1377" s="816"/>
      <c r="M1377" s="786"/>
      <c r="N1377" s="786"/>
      <c r="O1377" s="786"/>
      <c r="P1377" s="786"/>
      <c r="Q1377" s="786"/>
      <c r="W1377" s="786"/>
    </row>
    <row r="1378" spans="3:23" ht="14.25" customHeight="1" x14ac:dyDescent="0.15">
      <c r="C1378" s="816"/>
      <c r="E1378" s="816"/>
      <c r="M1378" s="786"/>
      <c r="N1378" s="786"/>
      <c r="O1378" s="786"/>
      <c r="P1378" s="786"/>
      <c r="Q1378" s="786"/>
      <c r="W1378" s="786"/>
    </row>
    <row r="1379" spans="3:23" ht="14.25" customHeight="1" x14ac:dyDescent="0.15">
      <c r="C1379" s="816"/>
      <c r="E1379" s="816"/>
      <c r="M1379" s="786"/>
      <c r="N1379" s="786"/>
      <c r="O1379" s="786"/>
      <c r="P1379" s="786"/>
      <c r="Q1379" s="786"/>
      <c r="W1379" s="786"/>
    </row>
    <row r="1380" spans="3:23" ht="14.25" customHeight="1" x14ac:dyDescent="0.15">
      <c r="C1380" s="816"/>
      <c r="E1380" s="816"/>
      <c r="M1380" s="786"/>
      <c r="N1380" s="786"/>
      <c r="O1380" s="786"/>
      <c r="P1380" s="786"/>
      <c r="Q1380" s="786"/>
      <c r="W1380" s="786"/>
    </row>
    <row r="1381" spans="3:23" ht="14.25" customHeight="1" x14ac:dyDescent="0.15">
      <c r="C1381" s="816"/>
      <c r="E1381" s="816"/>
      <c r="M1381" s="786"/>
      <c r="N1381" s="786"/>
      <c r="O1381" s="786"/>
      <c r="P1381" s="786"/>
      <c r="Q1381" s="786"/>
      <c r="W1381" s="786"/>
    </row>
    <row r="1382" spans="3:23" ht="14.25" customHeight="1" x14ac:dyDescent="0.15">
      <c r="C1382" s="816"/>
      <c r="E1382" s="816"/>
      <c r="M1382" s="786"/>
      <c r="N1382" s="786"/>
      <c r="O1382" s="786"/>
      <c r="P1382" s="786"/>
      <c r="Q1382" s="786"/>
      <c r="W1382" s="786"/>
    </row>
    <row r="1383" spans="3:23" ht="14.25" customHeight="1" x14ac:dyDescent="0.15">
      <c r="C1383" s="816"/>
      <c r="E1383" s="816"/>
      <c r="M1383" s="786"/>
      <c r="N1383" s="786"/>
      <c r="O1383" s="786"/>
      <c r="P1383" s="786"/>
      <c r="Q1383" s="786"/>
      <c r="W1383" s="786"/>
    </row>
    <row r="1384" spans="3:23" ht="14.25" customHeight="1" x14ac:dyDescent="0.15">
      <c r="C1384" s="816"/>
      <c r="E1384" s="816"/>
      <c r="M1384" s="786"/>
      <c r="N1384" s="786"/>
      <c r="O1384" s="786"/>
      <c r="P1384" s="786"/>
      <c r="Q1384" s="786"/>
      <c r="W1384" s="786"/>
    </row>
    <row r="1385" spans="3:23" ht="14.25" customHeight="1" x14ac:dyDescent="0.15">
      <c r="C1385" s="816"/>
      <c r="E1385" s="816"/>
      <c r="M1385" s="786"/>
      <c r="N1385" s="786"/>
      <c r="O1385" s="786"/>
      <c r="P1385" s="786"/>
      <c r="Q1385" s="786"/>
      <c r="W1385" s="786"/>
    </row>
    <row r="1386" spans="3:23" ht="14.25" customHeight="1" x14ac:dyDescent="0.15">
      <c r="C1386" s="816"/>
      <c r="E1386" s="816"/>
      <c r="M1386" s="786"/>
      <c r="N1386" s="786"/>
      <c r="O1386" s="786"/>
      <c r="P1386" s="786"/>
      <c r="Q1386" s="786"/>
      <c r="W1386" s="786"/>
    </row>
    <row r="1387" spans="3:23" ht="14.25" customHeight="1" x14ac:dyDescent="0.15">
      <c r="C1387" s="816"/>
      <c r="E1387" s="816"/>
      <c r="M1387" s="786"/>
      <c r="N1387" s="786"/>
      <c r="O1387" s="786"/>
      <c r="P1387" s="786"/>
      <c r="Q1387" s="786"/>
      <c r="W1387" s="786"/>
    </row>
    <row r="1388" spans="3:23" ht="14.25" customHeight="1" x14ac:dyDescent="0.15">
      <c r="C1388" s="816"/>
      <c r="E1388" s="816"/>
      <c r="M1388" s="786"/>
      <c r="N1388" s="786"/>
      <c r="O1388" s="786"/>
      <c r="P1388" s="786"/>
      <c r="Q1388" s="786"/>
      <c r="W1388" s="786"/>
    </row>
    <row r="1389" spans="3:23" ht="14.25" customHeight="1" x14ac:dyDescent="0.15">
      <c r="C1389" s="816"/>
      <c r="E1389" s="816"/>
      <c r="M1389" s="786"/>
      <c r="N1389" s="786"/>
      <c r="O1389" s="786"/>
      <c r="P1389" s="786"/>
      <c r="Q1389" s="786"/>
      <c r="W1389" s="786"/>
    </row>
    <row r="1390" spans="3:23" ht="14.25" customHeight="1" x14ac:dyDescent="0.15">
      <c r="C1390" s="816"/>
      <c r="E1390" s="816"/>
      <c r="M1390" s="786"/>
      <c r="N1390" s="786"/>
      <c r="O1390" s="786"/>
      <c r="P1390" s="786"/>
      <c r="Q1390" s="786"/>
      <c r="W1390" s="786"/>
    </row>
    <row r="1391" spans="3:23" ht="14.25" customHeight="1" x14ac:dyDescent="0.15">
      <c r="C1391" s="816"/>
      <c r="E1391" s="816"/>
      <c r="M1391" s="786"/>
      <c r="N1391" s="786"/>
      <c r="O1391" s="786"/>
      <c r="P1391" s="786"/>
      <c r="Q1391" s="786"/>
      <c r="W1391" s="786"/>
    </row>
    <row r="1392" spans="3:23" ht="14.25" customHeight="1" x14ac:dyDescent="0.15">
      <c r="C1392" s="816"/>
      <c r="E1392" s="816"/>
      <c r="M1392" s="786"/>
      <c r="N1392" s="786"/>
      <c r="O1392" s="786"/>
      <c r="P1392" s="786"/>
      <c r="Q1392" s="786"/>
      <c r="W1392" s="786"/>
    </row>
    <row r="1393" spans="3:23" ht="14.25" customHeight="1" x14ac:dyDescent="0.15">
      <c r="C1393" s="816"/>
      <c r="E1393" s="816"/>
      <c r="M1393" s="786"/>
      <c r="N1393" s="786"/>
      <c r="O1393" s="786"/>
      <c r="P1393" s="786"/>
      <c r="Q1393" s="786"/>
      <c r="W1393" s="786"/>
    </row>
    <row r="1394" spans="3:23" ht="14.25" customHeight="1" x14ac:dyDescent="0.15">
      <c r="C1394" s="816"/>
      <c r="E1394" s="816"/>
      <c r="M1394" s="786"/>
      <c r="N1394" s="786"/>
      <c r="O1394" s="786"/>
      <c r="P1394" s="786"/>
      <c r="Q1394" s="786"/>
      <c r="W1394" s="786"/>
    </row>
    <row r="1395" spans="3:23" ht="14.25" customHeight="1" x14ac:dyDescent="0.15">
      <c r="C1395" s="816"/>
      <c r="E1395" s="816"/>
      <c r="M1395" s="786"/>
      <c r="N1395" s="786"/>
      <c r="O1395" s="786"/>
      <c r="P1395" s="786"/>
      <c r="Q1395" s="786"/>
      <c r="W1395" s="786"/>
    </row>
    <row r="1396" spans="3:23" ht="14.25" customHeight="1" x14ac:dyDescent="0.15">
      <c r="C1396" s="816"/>
      <c r="E1396" s="816"/>
      <c r="M1396" s="786"/>
      <c r="N1396" s="786"/>
      <c r="O1396" s="786"/>
      <c r="P1396" s="786"/>
      <c r="Q1396" s="786"/>
      <c r="W1396" s="786"/>
    </row>
    <row r="1397" spans="3:23" ht="14.25" customHeight="1" x14ac:dyDescent="0.15">
      <c r="C1397" s="816"/>
      <c r="E1397" s="816"/>
      <c r="M1397" s="786"/>
      <c r="N1397" s="786"/>
      <c r="O1397" s="786"/>
      <c r="P1397" s="786"/>
      <c r="Q1397" s="786"/>
      <c r="W1397" s="786"/>
    </row>
    <row r="1398" spans="3:23" ht="14.25" customHeight="1" x14ac:dyDescent="0.15">
      <c r="C1398" s="816"/>
      <c r="E1398" s="816"/>
      <c r="M1398" s="786"/>
      <c r="N1398" s="786"/>
      <c r="O1398" s="786"/>
      <c r="P1398" s="786"/>
      <c r="Q1398" s="786"/>
      <c r="W1398" s="786"/>
    </row>
    <row r="1399" spans="3:23" ht="14.25" customHeight="1" x14ac:dyDescent="0.15">
      <c r="C1399" s="816"/>
      <c r="E1399" s="816"/>
      <c r="M1399" s="786"/>
      <c r="N1399" s="786"/>
      <c r="O1399" s="786"/>
      <c r="P1399" s="786"/>
      <c r="Q1399" s="786"/>
      <c r="W1399" s="786"/>
    </row>
    <row r="1400" spans="3:23" ht="14.25" customHeight="1" x14ac:dyDescent="0.15">
      <c r="C1400" s="816"/>
      <c r="E1400" s="816"/>
      <c r="M1400" s="786"/>
      <c r="N1400" s="786"/>
      <c r="O1400" s="786"/>
      <c r="P1400" s="786"/>
      <c r="Q1400" s="786"/>
      <c r="W1400" s="786"/>
    </row>
    <row r="1401" spans="3:23" ht="14.25" customHeight="1" x14ac:dyDescent="0.15">
      <c r="C1401" s="816"/>
      <c r="E1401" s="816"/>
      <c r="M1401" s="786"/>
      <c r="N1401" s="786"/>
      <c r="O1401" s="786"/>
      <c r="P1401" s="786"/>
      <c r="Q1401" s="786"/>
      <c r="W1401" s="786"/>
    </row>
    <row r="1402" spans="3:23" ht="14.25" customHeight="1" x14ac:dyDescent="0.15">
      <c r="C1402" s="816"/>
      <c r="E1402" s="816"/>
      <c r="M1402" s="786"/>
      <c r="N1402" s="786"/>
      <c r="O1402" s="786"/>
      <c r="P1402" s="786"/>
      <c r="Q1402" s="786"/>
      <c r="W1402" s="786"/>
    </row>
    <row r="1403" spans="3:23" ht="14.25" customHeight="1" x14ac:dyDescent="0.15">
      <c r="C1403" s="816"/>
      <c r="E1403" s="816"/>
      <c r="M1403" s="786"/>
      <c r="N1403" s="786"/>
      <c r="O1403" s="786"/>
      <c r="P1403" s="786"/>
      <c r="Q1403" s="786"/>
      <c r="W1403" s="786"/>
    </row>
    <row r="1404" spans="3:23" ht="14.25" customHeight="1" x14ac:dyDescent="0.15">
      <c r="C1404" s="816"/>
      <c r="E1404" s="816"/>
      <c r="M1404" s="786"/>
      <c r="N1404" s="786"/>
      <c r="O1404" s="786"/>
      <c r="P1404" s="786"/>
      <c r="Q1404" s="786"/>
      <c r="W1404" s="786"/>
    </row>
    <row r="1405" spans="3:23" ht="14.25" customHeight="1" x14ac:dyDescent="0.15">
      <c r="C1405" s="816"/>
      <c r="E1405" s="816"/>
      <c r="M1405" s="786"/>
      <c r="N1405" s="786"/>
      <c r="O1405" s="786"/>
      <c r="P1405" s="786"/>
      <c r="Q1405" s="786"/>
      <c r="W1405" s="786"/>
    </row>
    <row r="1406" spans="3:23" ht="14.25" customHeight="1" x14ac:dyDescent="0.15">
      <c r="C1406" s="816"/>
      <c r="E1406" s="816"/>
      <c r="M1406" s="786"/>
      <c r="N1406" s="786"/>
      <c r="O1406" s="786"/>
      <c r="P1406" s="786"/>
      <c r="Q1406" s="786"/>
      <c r="W1406" s="786"/>
    </row>
    <row r="1407" spans="3:23" ht="14.25" customHeight="1" x14ac:dyDescent="0.15">
      <c r="C1407" s="816"/>
      <c r="E1407" s="816"/>
      <c r="M1407" s="786"/>
      <c r="N1407" s="786"/>
      <c r="O1407" s="786"/>
      <c r="P1407" s="786"/>
      <c r="Q1407" s="786"/>
      <c r="W1407" s="786"/>
    </row>
    <row r="1408" spans="3:23" ht="14.25" customHeight="1" x14ac:dyDescent="0.15">
      <c r="C1408" s="816"/>
      <c r="E1408" s="816"/>
      <c r="M1408" s="786"/>
      <c r="N1408" s="786"/>
      <c r="O1408" s="786"/>
      <c r="P1408" s="786"/>
      <c r="Q1408" s="786"/>
      <c r="W1408" s="786"/>
    </row>
    <row r="1409" spans="3:23" ht="14.25" customHeight="1" x14ac:dyDescent="0.15">
      <c r="C1409" s="816"/>
      <c r="E1409" s="816"/>
      <c r="M1409" s="786"/>
      <c r="N1409" s="786"/>
      <c r="O1409" s="786"/>
      <c r="P1409" s="786"/>
      <c r="Q1409" s="786"/>
      <c r="W1409" s="786"/>
    </row>
    <row r="1410" spans="3:23" ht="14.25" customHeight="1" x14ac:dyDescent="0.15">
      <c r="C1410" s="816"/>
      <c r="E1410" s="816"/>
      <c r="M1410" s="786"/>
      <c r="N1410" s="786"/>
      <c r="O1410" s="786"/>
      <c r="P1410" s="786"/>
      <c r="Q1410" s="786"/>
      <c r="W1410" s="786"/>
    </row>
    <row r="1411" spans="3:23" ht="14.25" customHeight="1" x14ac:dyDescent="0.15">
      <c r="C1411" s="816"/>
      <c r="E1411" s="816"/>
      <c r="M1411" s="786"/>
      <c r="N1411" s="786"/>
      <c r="O1411" s="786"/>
      <c r="P1411" s="786"/>
      <c r="Q1411" s="786"/>
      <c r="W1411" s="786"/>
    </row>
    <row r="1412" spans="3:23" ht="14.25" customHeight="1" x14ac:dyDescent="0.15">
      <c r="C1412" s="816"/>
      <c r="E1412" s="816"/>
      <c r="M1412" s="786"/>
      <c r="N1412" s="786"/>
      <c r="O1412" s="786"/>
      <c r="P1412" s="786"/>
      <c r="Q1412" s="786"/>
      <c r="W1412" s="786"/>
    </row>
    <row r="1413" spans="3:23" ht="14.25" customHeight="1" x14ac:dyDescent="0.15">
      <c r="C1413" s="816"/>
      <c r="E1413" s="816"/>
      <c r="M1413" s="786"/>
      <c r="N1413" s="786"/>
      <c r="O1413" s="786"/>
      <c r="P1413" s="786"/>
      <c r="Q1413" s="786"/>
      <c r="W1413" s="786"/>
    </row>
    <row r="1414" spans="3:23" ht="14.25" customHeight="1" x14ac:dyDescent="0.15">
      <c r="C1414" s="816"/>
      <c r="E1414" s="816"/>
      <c r="M1414" s="786"/>
      <c r="N1414" s="786"/>
      <c r="O1414" s="786"/>
      <c r="P1414" s="786"/>
      <c r="Q1414" s="786"/>
      <c r="W1414" s="786"/>
    </row>
    <row r="1415" spans="3:23" ht="14.25" customHeight="1" x14ac:dyDescent="0.15">
      <c r="C1415" s="816"/>
      <c r="E1415" s="816"/>
      <c r="M1415" s="786"/>
      <c r="N1415" s="786"/>
      <c r="O1415" s="786"/>
      <c r="P1415" s="786"/>
      <c r="Q1415" s="786"/>
      <c r="W1415" s="786"/>
    </row>
    <row r="1416" spans="3:23" ht="14.25" customHeight="1" x14ac:dyDescent="0.15">
      <c r="C1416" s="816"/>
      <c r="E1416" s="816"/>
      <c r="M1416" s="786"/>
      <c r="N1416" s="786"/>
      <c r="O1416" s="786"/>
      <c r="P1416" s="786"/>
      <c r="Q1416" s="786"/>
      <c r="W1416" s="786"/>
    </row>
    <row r="1417" spans="3:23" ht="14.25" customHeight="1" x14ac:dyDescent="0.15">
      <c r="C1417" s="816"/>
      <c r="E1417" s="816"/>
      <c r="M1417" s="786"/>
      <c r="N1417" s="786"/>
      <c r="O1417" s="786"/>
      <c r="P1417" s="786"/>
      <c r="Q1417" s="786"/>
      <c r="W1417" s="786"/>
    </row>
    <row r="1418" spans="3:23" ht="14.25" customHeight="1" x14ac:dyDescent="0.15">
      <c r="C1418" s="816"/>
      <c r="E1418" s="816"/>
      <c r="M1418" s="786"/>
      <c r="N1418" s="786"/>
      <c r="O1418" s="786"/>
      <c r="P1418" s="786"/>
      <c r="Q1418" s="786"/>
      <c r="W1418" s="786"/>
    </row>
    <row r="1419" spans="3:23" ht="14.25" customHeight="1" x14ac:dyDescent="0.15">
      <c r="C1419" s="816"/>
      <c r="E1419" s="816"/>
      <c r="M1419" s="786"/>
      <c r="N1419" s="786"/>
      <c r="O1419" s="786"/>
      <c r="P1419" s="786"/>
      <c r="Q1419" s="786"/>
      <c r="W1419" s="786"/>
    </row>
    <row r="1420" spans="3:23" ht="14.25" customHeight="1" x14ac:dyDescent="0.15">
      <c r="C1420" s="816"/>
      <c r="E1420" s="816"/>
      <c r="M1420" s="786"/>
      <c r="N1420" s="786"/>
      <c r="O1420" s="786"/>
      <c r="P1420" s="786"/>
      <c r="Q1420" s="786"/>
      <c r="W1420" s="786"/>
    </row>
    <row r="1421" spans="3:23" ht="14.25" customHeight="1" x14ac:dyDescent="0.15">
      <c r="C1421" s="816"/>
      <c r="E1421" s="816"/>
      <c r="M1421" s="786"/>
      <c r="N1421" s="786"/>
      <c r="O1421" s="786"/>
      <c r="P1421" s="786"/>
      <c r="Q1421" s="786"/>
      <c r="W1421" s="786"/>
    </row>
    <row r="1422" spans="3:23" ht="14.25" customHeight="1" x14ac:dyDescent="0.15">
      <c r="C1422" s="816"/>
      <c r="E1422" s="816"/>
      <c r="M1422" s="786"/>
      <c r="N1422" s="786"/>
      <c r="O1422" s="786"/>
      <c r="P1422" s="786"/>
      <c r="Q1422" s="786"/>
      <c r="W1422" s="786"/>
    </row>
    <row r="1423" spans="3:23" ht="14.25" customHeight="1" x14ac:dyDescent="0.15">
      <c r="C1423" s="816"/>
      <c r="E1423" s="816"/>
      <c r="M1423" s="786"/>
      <c r="N1423" s="786"/>
      <c r="O1423" s="786"/>
      <c r="P1423" s="786"/>
      <c r="Q1423" s="786"/>
      <c r="W1423" s="786"/>
    </row>
    <row r="1424" spans="3:23" ht="14.25" customHeight="1" x14ac:dyDescent="0.15">
      <c r="C1424" s="816"/>
      <c r="E1424" s="816"/>
      <c r="M1424" s="786"/>
      <c r="N1424" s="786"/>
      <c r="O1424" s="786"/>
      <c r="P1424" s="786"/>
      <c r="Q1424" s="786"/>
      <c r="W1424" s="786"/>
    </row>
    <row r="1425" spans="3:23" ht="14.25" customHeight="1" x14ac:dyDescent="0.15">
      <c r="C1425" s="816"/>
      <c r="E1425" s="816"/>
      <c r="M1425" s="786"/>
      <c r="N1425" s="786"/>
      <c r="O1425" s="786"/>
      <c r="P1425" s="786"/>
      <c r="Q1425" s="786"/>
      <c r="W1425" s="786"/>
    </row>
    <row r="1426" spans="3:23" ht="14.25" customHeight="1" x14ac:dyDescent="0.15">
      <c r="C1426" s="816"/>
      <c r="E1426" s="816"/>
      <c r="M1426" s="786"/>
      <c r="N1426" s="786"/>
      <c r="O1426" s="786"/>
      <c r="P1426" s="786"/>
      <c r="Q1426" s="786"/>
      <c r="W1426" s="786"/>
    </row>
    <row r="1427" spans="3:23" ht="14.25" customHeight="1" x14ac:dyDescent="0.15">
      <c r="C1427" s="816"/>
      <c r="E1427" s="816"/>
      <c r="M1427" s="786"/>
      <c r="N1427" s="786"/>
      <c r="O1427" s="786"/>
      <c r="P1427" s="786"/>
      <c r="Q1427" s="786"/>
      <c r="W1427" s="786"/>
    </row>
    <row r="1428" spans="3:23" ht="14.25" customHeight="1" x14ac:dyDescent="0.15">
      <c r="C1428" s="816"/>
      <c r="E1428" s="816"/>
      <c r="M1428" s="786"/>
      <c r="N1428" s="786"/>
      <c r="O1428" s="786"/>
      <c r="P1428" s="786"/>
      <c r="Q1428" s="786"/>
      <c r="W1428" s="786"/>
    </row>
    <row r="1429" spans="3:23" ht="14.25" customHeight="1" x14ac:dyDescent="0.15">
      <c r="C1429" s="816"/>
      <c r="E1429" s="816"/>
      <c r="M1429" s="786"/>
      <c r="N1429" s="786"/>
      <c r="O1429" s="786"/>
      <c r="P1429" s="786"/>
      <c r="Q1429" s="786"/>
      <c r="W1429" s="786"/>
    </row>
    <row r="1430" spans="3:23" ht="14.25" customHeight="1" x14ac:dyDescent="0.15">
      <c r="C1430" s="816"/>
      <c r="E1430" s="816"/>
      <c r="M1430" s="786"/>
      <c r="N1430" s="786"/>
      <c r="O1430" s="786"/>
      <c r="P1430" s="786"/>
      <c r="Q1430" s="786"/>
      <c r="W1430" s="786"/>
    </row>
    <row r="1431" spans="3:23" ht="14.25" customHeight="1" x14ac:dyDescent="0.15">
      <c r="C1431" s="816"/>
      <c r="E1431" s="816"/>
      <c r="M1431" s="786"/>
      <c r="N1431" s="786"/>
      <c r="O1431" s="786"/>
      <c r="P1431" s="786"/>
      <c r="Q1431" s="786"/>
      <c r="W1431" s="786"/>
    </row>
    <row r="1432" spans="3:23" ht="14.25" customHeight="1" x14ac:dyDescent="0.15">
      <c r="C1432" s="816"/>
      <c r="E1432" s="816"/>
      <c r="M1432" s="786"/>
      <c r="N1432" s="786"/>
      <c r="O1432" s="786"/>
      <c r="P1432" s="786"/>
      <c r="Q1432" s="786"/>
      <c r="W1432" s="786"/>
    </row>
    <row r="1433" spans="3:23" ht="14.25" customHeight="1" x14ac:dyDescent="0.15">
      <c r="C1433" s="816"/>
      <c r="E1433" s="816"/>
      <c r="M1433" s="786"/>
      <c r="N1433" s="786"/>
      <c r="O1433" s="786"/>
      <c r="P1433" s="786"/>
      <c r="Q1433" s="786"/>
      <c r="W1433" s="786"/>
    </row>
    <row r="1434" spans="3:23" ht="14.25" customHeight="1" x14ac:dyDescent="0.15">
      <c r="C1434" s="816"/>
      <c r="E1434" s="816"/>
      <c r="M1434" s="786"/>
      <c r="N1434" s="786"/>
      <c r="O1434" s="786"/>
      <c r="P1434" s="786"/>
      <c r="Q1434" s="786"/>
      <c r="W1434" s="786"/>
    </row>
    <row r="1435" spans="3:23" ht="14.25" customHeight="1" x14ac:dyDescent="0.15">
      <c r="C1435" s="816"/>
      <c r="E1435" s="816"/>
      <c r="M1435" s="786"/>
      <c r="N1435" s="786"/>
      <c r="O1435" s="786"/>
      <c r="P1435" s="786"/>
      <c r="Q1435" s="786"/>
      <c r="W1435" s="786"/>
    </row>
    <row r="1436" spans="3:23" ht="14.25" customHeight="1" x14ac:dyDescent="0.15">
      <c r="C1436" s="816"/>
      <c r="E1436" s="816"/>
      <c r="M1436" s="786"/>
      <c r="N1436" s="786"/>
      <c r="O1436" s="786"/>
      <c r="P1436" s="786"/>
      <c r="Q1436" s="786"/>
      <c r="W1436" s="786"/>
    </row>
    <row r="1437" spans="3:23" ht="14.25" customHeight="1" x14ac:dyDescent="0.15">
      <c r="C1437" s="816"/>
      <c r="E1437" s="816"/>
      <c r="M1437" s="786"/>
      <c r="N1437" s="786"/>
      <c r="O1437" s="786"/>
      <c r="P1437" s="786"/>
      <c r="Q1437" s="786"/>
      <c r="W1437" s="786"/>
    </row>
    <row r="1438" spans="3:23" ht="14.25" customHeight="1" x14ac:dyDescent="0.15">
      <c r="C1438" s="816"/>
      <c r="E1438" s="816"/>
      <c r="M1438" s="786"/>
      <c r="N1438" s="786"/>
      <c r="O1438" s="786"/>
      <c r="P1438" s="786"/>
      <c r="Q1438" s="786"/>
      <c r="W1438" s="786"/>
    </row>
    <row r="1439" spans="3:23" ht="14.25" customHeight="1" x14ac:dyDescent="0.15">
      <c r="C1439" s="816"/>
      <c r="E1439" s="816"/>
      <c r="M1439" s="786"/>
      <c r="N1439" s="786"/>
      <c r="O1439" s="786"/>
      <c r="P1439" s="786"/>
      <c r="Q1439" s="786"/>
      <c r="W1439" s="786"/>
    </row>
    <row r="1440" spans="3:23" ht="14.25" customHeight="1" x14ac:dyDescent="0.15">
      <c r="C1440" s="816"/>
      <c r="E1440" s="816"/>
      <c r="M1440" s="786"/>
      <c r="N1440" s="786"/>
      <c r="O1440" s="786"/>
      <c r="P1440" s="786"/>
      <c r="Q1440" s="786"/>
      <c r="W1440" s="786"/>
    </row>
    <row r="1441" spans="3:23" ht="14.25" customHeight="1" x14ac:dyDescent="0.15">
      <c r="C1441" s="816"/>
      <c r="E1441" s="816"/>
      <c r="M1441" s="786"/>
      <c r="N1441" s="786"/>
      <c r="O1441" s="786"/>
      <c r="P1441" s="786"/>
      <c r="Q1441" s="786"/>
      <c r="W1441" s="786"/>
    </row>
    <row r="1442" spans="3:23" ht="14.25" customHeight="1" x14ac:dyDescent="0.15">
      <c r="C1442" s="816"/>
      <c r="E1442" s="816"/>
      <c r="M1442" s="786"/>
      <c r="N1442" s="786"/>
      <c r="O1442" s="786"/>
      <c r="P1442" s="786"/>
      <c r="Q1442" s="786"/>
      <c r="W1442" s="786"/>
    </row>
    <row r="1443" spans="3:23" ht="14.25" customHeight="1" x14ac:dyDescent="0.15">
      <c r="C1443" s="816"/>
      <c r="E1443" s="816"/>
      <c r="M1443" s="786"/>
      <c r="N1443" s="786"/>
      <c r="O1443" s="786"/>
      <c r="P1443" s="786"/>
      <c r="Q1443" s="786"/>
      <c r="W1443" s="786"/>
    </row>
    <row r="1444" spans="3:23" ht="14.25" customHeight="1" x14ac:dyDescent="0.15">
      <c r="C1444" s="816"/>
      <c r="E1444" s="816"/>
      <c r="M1444" s="786"/>
      <c r="N1444" s="786"/>
      <c r="O1444" s="786"/>
      <c r="P1444" s="786"/>
      <c r="Q1444" s="786"/>
      <c r="W1444" s="786"/>
    </row>
    <row r="1445" spans="3:23" ht="14.25" customHeight="1" x14ac:dyDescent="0.15">
      <c r="C1445" s="816"/>
      <c r="E1445" s="816"/>
      <c r="M1445" s="786"/>
      <c r="N1445" s="786"/>
      <c r="O1445" s="786"/>
      <c r="P1445" s="786"/>
      <c r="Q1445" s="786"/>
      <c r="W1445" s="786"/>
    </row>
    <row r="1446" spans="3:23" ht="14.25" customHeight="1" x14ac:dyDescent="0.15">
      <c r="C1446" s="816"/>
      <c r="E1446" s="816"/>
      <c r="M1446" s="786"/>
      <c r="N1446" s="786"/>
      <c r="O1446" s="786"/>
      <c r="P1446" s="786"/>
      <c r="Q1446" s="786"/>
      <c r="W1446" s="786"/>
    </row>
    <row r="1447" spans="3:23" ht="14.25" customHeight="1" x14ac:dyDescent="0.15">
      <c r="C1447" s="816"/>
      <c r="E1447" s="816"/>
      <c r="M1447" s="786"/>
      <c r="N1447" s="786"/>
      <c r="O1447" s="786"/>
      <c r="P1447" s="786"/>
      <c r="Q1447" s="786"/>
      <c r="W1447" s="786"/>
    </row>
    <row r="1448" spans="3:23" ht="14.25" customHeight="1" x14ac:dyDescent="0.15">
      <c r="C1448" s="816"/>
      <c r="E1448" s="816"/>
      <c r="M1448" s="786"/>
      <c r="N1448" s="786"/>
      <c r="O1448" s="786"/>
      <c r="P1448" s="786"/>
      <c r="Q1448" s="786"/>
      <c r="W1448" s="786"/>
    </row>
    <row r="1449" spans="3:23" ht="14.25" customHeight="1" x14ac:dyDescent="0.15">
      <c r="C1449" s="816"/>
      <c r="E1449" s="816"/>
      <c r="M1449" s="786"/>
      <c r="N1449" s="786"/>
      <c r="O1449" s="786"/>
      <c r="P1449" s="786"/>
      <c r="Q1449" s="786"/>
      <c r="W1449" s="786"/>
    </row>
    <row r="1450" spans="3:23" ht="14.25" customHeight="1" x14ac:dyDescent="0.15">
      <c r="C1450" s="816"/>
      <c r="E1450" s="816"/>
      <c r="M1450" s="786"/>
      <c r="N1450" s="786"/>
      <c r="O1450" s="786"/>
      <c r="P1450" s="786"/>
      <c r="Q1450" s="786"/>
      <c r="W1450" s="786"/>
    </row>
    <row r="1451" spans="3:23" ht="14.25" customHeight="1" x14ac:dyDescent="0.15">
      <c r="C1451" s="816"/>
      <c r="E1451" s="816"/>
      <c r="M1451" s="786"/>
      <c r="N1451" s="786"/>
      <c r="O1451" s="786"/>
      <c r="P1451" s="786"/>
      <c r="Q1451" s="786"/>
      <c r="W1451" s="786"/>
    </row>
    <row r="1452" spans="3:23" ht="14.25" customHeight="1" x14ac:dyDescent="0.15">
      <c r="C1452" s="816"/>
      <c r="E1452" s="816"/>
      <c r="M1452" s="786"/>
      <c r="N1452" s="786"/>
      <c r="O1452" s="786"/>
      <c r="P1452" s="786"/>
      <c r="Q1452" s="786"/>
      <c r="W1452" s="786"/>
    </row>
    <row r="1453" spans="3:23" ht="14.25" customHeight="1" x14ac:dyDescent="0.15">
      <c r="C1453" s="816"/>
      <c r="E1453" s="816"/>
      <c r="M1453" s="786"/>
      <c r="N1453" s="786"/>
      <c r="O1453" s="786"/>
      <c r="P1453" s="786"/>
      <c r="Q1453" s="786"/>
      <c r="W1453" s="786"/>
    </row>
    <row r="1454" spans="3:23" ht="14.25" customHeight="1" x14ac:dyDescent="0.15">
      <c r="C1454" s="816"/>
      <c r="E1454" s="816"/>
      <c r="M1454" s="786"/>
      <c r="N1454" s="786"/>
      <c r="O1454" s="786"/>
      <c r="P1454" s="786"/>
      <c r="Q1454" s="786"/>
      <c r="W1454" s="786"/>
    </row>
    <row r="1455" spans="3:23" ht="14.25" customHeight="1" x14ac:dyDescent="0.15">
      <c r="C1455" s="816"/>
      <c r="E1455" s="816"/>
      <c r="M1455" s="786"/>
      <c r="N1455" s="786"/>
      <c r="O1455" s="786"/>
      <c r="P1455" s="786"/>
      <c r="Q1455" s="786"/>
      <c r="W1455" s="786"/>
    </row>
    <row r="1456" spans="3:23" ht="14.25" customHeight="1" x14ac:dyDescent="0.15">
      <c r="C1456" s="816"/>
      <c r="E1456" s="816"/>
      <c r="M1456" s="786"/>
      <c r="N1456" s="786"/>
      <c r="O1456" s="786"/>
      <c r="P1456" s="786"/>
      <c r="Q1456" s="786"/>
      <c r="W1456" s="786"/>
    </row>
    <row r="1457" spans="3:23" ht="14.25" customHeight="1" x14ac:dyDescent="0.15">
      <c r="C1457" s="816"/>
      <c r="E1457" s="816"/>
      <c r="M1457" s="786"/>
      <c r="N1457" s="786"/>
      <c r="O1457" s="786"/>
      <c r="P1457" s="786"/>
      <c r="Q1457" s="786"/>
      <c r="W1457" s="786"/>
    </row>
    <row r="1458" spans="3:23" ht="14.25" customHeight="1" x14ac:dyDescent="0.15">
      <c r="C1458" s="816"/>
      <c r="E1458" s="816"/>
      <c r="M1458" s="786"/>
      <c r="N1458" s="786"/>
      <c r="O1458" s="786"/>
      <c r="P1458" s="786"/>
      <c r="Q1458" s="786"/>
      <c r="W1458" s="786"/>
    </row>
    <row r="1459" spans="3:23" ht="14.25" customHeight="1" x14ac:dyDescent="0.15">
      <c r="C1459" s="816"/>
      <c r="E1459" s="816"/>
      <c r="M1459" s="786"/>
      <c r="N1459" s="786"/>
      <c r="O1459" s="786"/>
      <c r="P1459" s="786"/>
      <c r="Q1459" s="786"/>
      <c r="W1459" s="786"/>
    </row>
    <row r="1460" spans="3:23" ht="14.25" customHeight="1" x14ac:dyDescent="0.15">
      <c r="C1460" s="816"/>
      <c r="E1460" s="816"/>
      <c r="M1460" s="786"/>
      <c r="N1460" s="786"/>
      <c r="O1460" s="786"/>
      <c r="P1460" s="786"/>
      <c r="Q1460" s="786"/>
      <c r="W1460" s="786"/>
    </row>
    <row r="1461" spans="3:23" ht="14.25" customHeight="1" x14ac:dyDescent="0.15">
      <c r="C1461" s="816"/>
      <c r="E1461" s="816"/>
      <c r="M1461" s="786"/>
      <c r="N1461" s="786"/>
      <c r="O1461" s="786"/>
      <c r="P1461" s="786"/>
      <c r="Q1461" s="786"/>
      <c r="W1461" s="786"/>
    </row>
    <row r="1462" spans="3:23" ht="14.25" customHeight="1" x14ac:dyDescent="0.15">
      <c r="C1462" s="816"/>
      <c r="E1462" s="816"/>
      <c r="M1462" s="786"/>
      <c r="N1462" s="786"/>
      <c r="O1462" s="786"/>
      <c r="P1462" s="786"/>
      <c r="Q1462" s="786"/>
      <c r="W1462" s="786"/>
    </row>
    <row r="1463" spans="3:23" ht="14.25" customHeight="1" x14ac:dyDescent="0.15">
      <c r="C1463" s="816"/>
      <c r="E1463" s="816"/>
      <c r="M1463" s="786"/>
      <c r="N1463" s="786"/>
      <c r="O1463" s="786"/>
      <c r="P1463" s="786"/>
      <c r="Q1463" s="786"/>
      <c r="W1463" s="786"/>
    </row>
    <row r="1464" spans="3:23" ht="14.25" customHeight="1" x14ac:dyDescent="0.15">
      <c r="C1464" s="816"/>
      <c r="E1464" s="816"/>
      <c r="M1464" s="786"/>
      <c r="N1464" s="786"/>
      <c r="O1464" s="786"/>
      <c r="P1464" s="786"/>
      <c r="Q1464" s="786"/>
      <c r="W1464" s="786"/>
    </row>
    <row r="1465" spans="3:23" ht="14.25" customHeight="1" x14ac:dyDescent="0.15">
      <c r="C1465" s="816"/>
      <c r="E1465" s="816"/>
      <c r="M1465" s="786"/>
      <c r="N1465" s="786"/>
      <c r="O1465" s="786"/>
      <c r="P1465" s="786"/>
      <c r="Q1465" s="786"/>
      <c r="W1465" s="786"/>
    </row>
    <row r="1466" spans="3:23" ht="14.25" customHeight="1" x14ac:dyDescent="0.15">
      <c r="C1466" s="816"/>
      <c r="E1466" s="816"/>
      <c r="M1466" s="786"/>
      <c r="N1466" s="786"/>
      <c r="O1466" s="786"/>
      <c r="P1466" s="786"/>
      <c r="Q1466" s="786"/>
      <c r="W1466" s="786"/>
    </row>
    <row r="1467" spans="3:23" ht="14.25" customHeight="1" x14ac:dyDescent="0.15">
      <c r="C1467" s="816"/>
      <c r="E1467" s="816"/>
      <c r="M1467" s="786"/>
      <c r="N1467" s="786"/>
      <c r="O1467" s="786"/>
      <c r="P1467" s="786"/>
      <c r="Q1467" s="786"/>
      <c r="W1467" s="786"/>
    </row>
    <row r="1468" spans="3:23" ht="14.25" customHeight="1" x14ac:dyDescent="0.15">
      <c r="C1468" s="816"/>
      <c r="E1468" s="816"/>
      <c r="M1468" s="786"/>
      <c r="N1468" s="786"/>
      <c r="O1468" s="786"/>
      <c r="P1468" s="786"/>
      <c r="Q1468" s="786"/>
      <c r="W1468" s="786"/>
    </row>
    <row r="1469" spans="3:23" ht="14.25" customHeight="1" x14ac:dyDescent="0.15">
      <c r="C1469" s="816"/>
      <c r="E1469" s="816"/>
      <c r="M1469" s="786"/>
      <c r="N1469" s="786"/>
      <c r="O1469" s="786"/>
      <c r="P1469" s="786"/>
      <c r="Q1469" s="786"/>
      <c r="W1469" s="786"/>
    </row>
    <row r="1470" spans="3:23" ht="14.25" customHeight="1" x14ac:dyDescent="0.15">
      <c r="C1470" s="816"/>
      <c r="E1470" s="816"/>
      <c r="M1470" s="786"/>
      <c r="N1470" s="786"/>
      <c r="O1470" s="786"/>
      <c r="P1470" s="786"/>
      <c r="Q1470" s="786"/>
      <c r="W1470" s="786"/>
    </row>
    <row r="1471" spans="3:23" ht="14.25" customHeight="1" x14ac:dyDescent="0.15">
      <c r="C1471" s="816"/>
      <c r="E1471" s="816"/>
      <c r="M1471" s="786"/>
      <c r="N1471" s="786"/>
      <c r="O1471" s="786"/>
      <c r="P1471" s="786"/>
      <c r="Q1471" s="786"/>
      <c r="W1471" s="786"/>
    </row>
    <row r="1472" spans="3:23" ht="14.25" customHeight="1" x14ac:dyDescent="0.15">
      <c r="C1472" s="816"/>
      <c r="E1472" s="816"/>
      <c r="M1472" s="786"/>
      <c r="N1472" s="786"/>
      <c r="O1472" s="786"/>
      <c r="P1472" s="786"/>
      <c r="Q1472" s="786"/>
      <c r="W1472" s="786"/>
    </row>
    <row r="1473" spans="3:23" ht="14.25" customHeight="1" x14ac:dyDescent="0.15">
      <c r="C1473" s="816"/>
      <c r="E1473" s="816"/>
      <c r="M1473" s="786"/>
      <c r="N1473" s="786"/>
      <c r="O1473" s="786"/>
      <c r="P1473" s="786"/>
      <c r="Q1473" s="786"/>
      <c r="W1473" s="786"/>
    </row>
    <row r="1474" spans="3:23" ht="14.25" customHeight="1" x14ac:dyDescent="0.15">
      <c r="C1474" s="816"/>
      <c r="E1474" s="816"/>
      <c r="M1474" s="786"/>
      <c r="N1474" s="786"/>
      <c r="O1474" s="786"/>
      <c r="P1474" s="786"/>
      <c r="Q1474" s="786"/>
      <c r="W1474" s="786"/>
    </row>
    <row r="1475" spans="3:23" ht="14.25" customHeight="1" x14ac:dyDescent="0.15">
      <c r="C1475" s="816"/>
      <c r="E1475" s="816"/>
      <c r="M1475" s="786"/>
      <c r="N1475" s="786"/>
      <c r="O1475" s="786"/>
      <c r="P1475" s="786"/>
      <c r="Q1475" s="786"/>
      <c r="W1475" s="786"/>
    </row>
    <row r="1476" spans="3:23" ht="14.25" customHeight="1" x14ac:dyDescent="0.15">
      <c r="C1476" s="816"/>
      <c r="E1476" s="816"/>
      <c r="M1476" s="786"/>
      <c r="N1476" s="786"/>
      <c r="O1476" s="786"/>
      <c r="P1476" s="786"/>
      <c r="Q1476" s="786"/>
      <c r="W1476" s="786"/>
    </row>
    <row r="1477" spans="3:23" ht="14.25" customHeight="1" x14ac:dyDescent="0.15">
      <c r="C1477" s="816"/>
      <c r="E1477" s="816"/>
      <c r="M1477" s="786"/>
      <c r="N1477" s="786"/>
      <c r="O1477" s="786"/>
      <c r="P1477" s="786"/>
      <c r="Q1477" s="786"/>
      <c r="W1477" s="786"/>
    </row>
    <row r="1478" spans="3:23" ht="14.25" customHeight="1" x14ac:dyDescent="0.15">
      <c r="C1478" s="816"/>
      <c r="E1478" s="816"/>
      <c r="M1478" s="786"/>
      <c r="N1478" s="786"/>
      <c r="O1478" s="786"/>
      <c r="P1478" s="786"/>
      <c r="Q1478" s="786"/>
      <c r="W1478" s="786"/>
    </row>
    <row r="1479" spans="3:23" ht="14.25" customHeight="1" x14ac:dyDescent="0.15">
      <c r="C1479" s="816"/>
      <c r="E1479" s="816"/>
      <c r="M1479" s="786"/>
      <c r="N1479" s="786"/>
      <c r="O1479" s="786"/>
      <c r="P1479" s="786"/>
      <c r="Q1479" s="786"/>
      <c r="W1479" s="786"/>
    </row>
    <row r="1480" spans="3:23" ht="14.25" customHeight="1" x14ac:dyDescent="0.15">
      <c r="C1480" s="816"/>
      <c r="E1480" s="816"/>
      <c r="M1480" s="786"/>
      <c r="N1480" s="786"/>
      <c r="O1480" s="786"/>
      <c r="P1480" s="786"/>
      <c r="Q1480" s="786"/>
      <c r="W1480" s="786"/>
    </row>
    <row r="1481" spans="3:23" ht="14.25" customHeight="1" x14ac:dyDescent="0.15">
      <c r="C1481" s="816"/>
      <c r="E1481" s="816"/>
      <c r="M1481" s="786"/>
      <c r="N1481" s="786"/>
      <c r="O1481" s="786"/>
      <c r="P1481" s="786"/>
      <c r="Q1481" s="786"/>
      <c r="W1481" s="786"/>
    </row>
    <row r="1482" spans="3:23" ht="14.25" customHeight="1" x14ac:dyDescent="0.15">
      <c r="C1482" s="816"/>
      <c r="E1482" s="816"/>
      <c r="M1482" s="786"/>
      <c r="N1482" s="786"/>
      <c r="O1482" s="786"/>
      <c r="P1482" s="786"/>
      <c r="Q1482" s="786"/>
      <c r="W1482" s="786"/>
    </row>
    <row r="1483" spans="3:23" ht="14.25" customHeight="1" x14ac:dyDescent="0.15">
      <c r="C1483" s="816"/>
      <c r="E1483" s="816"/>
      <c r="M1483" s="786"/>
      <c r="N1483" s="786"/>
      <c r="O1483" s="786"/>
      <c r="P1483" s="786"/>
      <c r="Q1483" s="786"/>
      <c r="W1483" s="786"/>
    </row>
    <row r="1484" spans="3:23" ht="14.25" customHeight="1" x14ac:dyDescent="0.15">
      <c r="C1484" s="816"/>
      <c r="E1484" s="816"/>
      <c r="M1484" s="786"/>
      <c r="N1484" s="786"/>
      <c r="O1484" s="786"/>
      <c r="P1484" s="786"/>
      <c r="Q1484" s="786"/>
      <c r="W1484" s="786"/>
    </row>
    <row r="1485" spans="3:23" ht="14.25" customHeight="1" x14ac:dyDescent="0.15">
      <c r="C1485" s="816"/>
      <c r="E1485" s="816"/>
      <c r="M1485" s="786"/>
      <c r="N1485" s="786"/>
      <c r="O1485" s="786"/>
      <c r="P1485" s="786"/>
      <c r="Q1485" s="786"/>
      <c r="W1485" s="786"/>
    </row>
    <row r="1486" spans="3:23" ht="14.25" customHeight="1" x14ac:dyDescent="0.15">
      <c r="C1486" s="816"/>
      <c r="E1486" s="816"/>
      <c r="M1486" s="786"/>
      <c r="N1486" s="786"/>
      <c r="O1486" s="786"/>
      <c r="P1486" s="786"/>
      <c r="Q1486" s="786"/>
      <c r="W1486" s="786"/>
    </row>
    <row r="1487" spans="3:23" ht="14.25" customHeight="1" x14ac:dyDescent="0.15">
      <c r="C1487" s="816"/>
      <c r="E1487" s="816"/>
      <c r="M1487" s="786"/>
      <c r="N1487" s="786"/>
      <c r="O1487" s="786"/>
      <c r="P1487" s="786"/>
      <c r="Q1487" s="786"/>
      <c r="W1487" s="786"/>
    </row>
    <row r="1488" spans="3:23" ht="14.25" customHeight="1" x14ac:dyDescent="0.15">
      <c r="C1488" s="816"/>
      <c r="E1488" s="816"/>
      <c r="M1488" s="786"/>
      <c r="N1488" s="786"/>
      <c r="O1488" s="786"/>
      <c r="P1488" s="786"/>
      <c r="Q1488" s="786"/>
      <c r="W1488" s="786"/>
    </row>
    <row r="1489" spans="3:23" ht="14.25" customHeight="1" x14ac:dyDescent="0.15">
      <c r="C1489" s="816"/>
      <c r="E1489" s="816"/>
      <c r="M1489" s="786"/>
      <c r="N1489" s="786"/>
      <c r="O1489" s="786"/>
      <c r="P1489" s="786"/>
      <c r="Q1489" s="786"/>
      <c r="W1489" s="786"/>
    </row>
    <row r="1490" spans="3:23" ht="14.25" customHeight="1" x14ac:dyDescent="0.15">
      <c r="C1490" s="816"/>
      <c r="E1490" s="816"/>
      <c r="M1490" s="786"/>
      <c r="N1490" s="786"/>
      <c r="O1490" s="786"/>
      <c r="P1490" s="786"/>
      <c r="Q1490" s="786"/>
      <c r="W1490" s="786"/>
    </row>
    <row r="1491" spans="3:23" ht="14.25" customHeight="1" x14ac:dyDescent="0.15">
      <c r="C1491" s="816"/>
      <c r="E1491" s="816"/>
      <c r="M1491" s="786"/>
      <c r="N1491" s="786"/>
      <c r="O1491" s="786"/>
      <c r="P1491" s="786"/>
      <c r="Q1491" s="786"/>
      <c r="W1491" s="786"/>
    </row>
    <row r="1492" spans="3:23" ht="14.25" customHeight="1" x14ac:dyDescent="0.15">
      <c r="C1492" s="816"/>
      <c r="E1492" s="816"/>
      <c r="M1492" s="786"/>
      <c r="N1492" s="786"/>
      <c r="O1492" s="786"/>
      <c r="P1492" s="786"/>
      <c r="Q1492" s="786"/>
      <c r="W1492" s="786"/>
    </row>
    <row r="1493" spans="3:23" ht="14.25" customHeight="1" x14ac:dyDescent="0.15">
      <c r="C1493" s="816"/>
      <c r="E1493" s="816"/>
      <c r="M1493" s="786"/>
      <c r="N1493" s="786"/>
      <c r="O1493" s="786"/>
      <c r="P1493" s="786"/>
      <c r="Q1493" s="786"/>
      <c r="W1493" s="786"/>
    </row>
    <row r="1494" spans="3:23" ht="14.25" customHeight="1" x14ac:dyDescent="0.15">
      <c r="C1494" s="816"/>
      <c r="E1494" s="816"/>
      <c r="M1494" s="786"/>
      <c r="N1494" s="786"/>
      <c r="O1494" s="786"/>
      <c r="P1494" s="786"/>
      <c r="Q1494" s="786"/>
      <c r="W1494" s="786"/>
    </row>
    <row r="1495" spans="3:23" ht="14.25" customHeight="1" x14ac:dyDescent="0.15">
      <c r="C1495" s="816"/>
      <c r="E1495" s="816"/>
      <c r="M1495" s="786"/>
      <c r="N1495" s="786"/>
      <c r="O1495" s="786"/>
      <c r="P1495" s="786"/>
      <c r="Q1495" s="786"/>
      <c r="W1495" s="786"/>
    </row>
    <row r="1496" spans="3:23" ht="14.25" customHeight="1" x14ac:dyDescent="0.15">
      <c r="C1496" s="816"/>
      <c r="E1496" s="816"/>
      <c r="M1496" s="786"/>
      <c r="N1496" s="786"/>
      <c r="O1496" s="786"/>
      <c r="P1496" s="786"/>
      <c r="Q1496" s="786"/>
      <c r="W1496" s="786"/>
    </row>
    <row r="1497" spans="3:23" ht="14.25" customHeight="1" x14ac:dyDescent="0.15">
      <c r="C1497" s="816"/>
      <c r="E1497" s="816"/>
      <c r="M1497" s="786"/>
      <c r="N1497" s="786"/>
      <c r="O1497" s="786"/>
      <c r="P1497" s="786"/>
      <c r="Q1497" s="786"/>
      <c r="W1497" s="786"/>
    </row>
    <row r="1498" spans="3:23" ht="14.25" customHeight="1" x14ac:dyDescent="0.15">
      <c r="C1498" s="816"/>
      <c r="E1498" s="816"/>
      <c r="M1498" s="786"/>
      <c r="N1498" s="786"/>
      <c r="O1498" s="786"/>
      <c r="P1498" s="786"/>
      <c r="Q1498" s="786"/>
      <c r="W1498" s="786"/>
    </row>
    <row r="1499" spans="3:23" ht="14.25" customHeight="1" x14ac:dyDescent="0.15">
      <c r="C1499" s="816"/>
      <c r="E1499" s="816"/>
      <c r="M1499" s="786"/>
      <c r="N1499" s="786"/>
      <c r="O1499" s="786"/>
      <c r="P1499" s="786"/>
      <c r="Q1499" s="786"/>
      <c r="W1499" s="786"/>
    </row>
    <row r="1500" spans="3:23" ht="14.25" customHeight="1" x14ac:dyDescent="0.15">
      <c r="C1500" s="816"/>
      <c r="E1500" s="816"/>
      <c r="M1500" s="786"/>
      <c r="N1500" s="786"/>
      <c r="O1500" s="786"/>
      <c r="P1500" s="786"/>
      <c r="Q1500" s="786"/>
      <c r="W1500" s="786"/>
    </row>
    <row r="1501" spans="3:23" ht="14.25" customHeight="1" x14ac:dyDescent="0.15">
      <c r="C1501" s="816"/>
      <c r="E1501" s="816"/>
      <c r="M1501" s="786"/>
      <c r="N1501" s="786"/>
      <c r="O1501" s="786"/>
      <c r="P1501" s="786"/>
      <c r="Q1501" s="786"/>
      <c r="W1501" s="786"/>
    </row>
  </sheetData>
  <autoFilter ref="A1:AG896"/>
  <conditionalFormatting sqref="AE2:AE896">
    <cfRule type="cellIs" dxfId="4" priority="1" operator="greaterThan">
      <formula>V2:V887</formula>
    </cfRule>
  </conditionalFormatting>
  <conditionalFormatting sqref="V2:V896">
    <cfRule type="cellIs" dxfId="3" priority="2" operator="greaterThan">
      <formula>AE2:AE887</formula>
    </cfRule>
  </conditionalFormatting>
  <conditionalFormatting sqref="AE2:AE853">
    <cfRule type="cellIs" dxfId="2" priority="3" operator="greaterThan">
      <formula>V2:V845</formula>
    </cfRule>
  </conditionalFormatting>
  <conditionalFormatting sqref="V2:V853">
    <cfRule type="cellIs" dxfId="1" priority="4" operator="greaterThan">
      <formula>AE2:AE845</formula>
    </cfRule>
  </conditionalFormatting>
  <conditionalFormatting sqref="B1:B1501 D1:D1501">
    <cfRule type="cellIs" dxfId="0" priority="5" operator="equal">
      <formula>1</formula>
    </cfRule>
  </conditionalFormatting>
  <conditionalFormatting sqref="C1:C1501 E1:E1501">
    <cfRule type="colorScale" priority="6">
      <colorScale>
        <cfvo type="min"/>
        <cfvo type="percentile" val="25"/>
        <cfvo type="max"/>
        <color rgb="FFFF0000"/>
        <color rgb="FFFFFF00"/>
        <color rgb="FF34BC3B"/>
      </colorScale>
    </cfRule>
  </conditionalFormatting>
  <conditionalFormatting sqref="F7">
    <cfRule type="colorScale" priority="7">
      <colorScale>
        <cfvo type="min"/>
        <cfvo type="max"/>
        <color rgb="FF57BB8A"/>
        <color rgb="FFFFFFFF"/>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1.33203125" customWidth="1"/>
    <col min="2" max="2" width="10.5" customWidth="1"/>
    <col min="3" max="3" width="8.5" customWidth="1"/>
    <col min="4" max="4" width="11.33203125" customWidth="1"/>
    <col min="5" max="5" width="12.6640625" customWidth="1"/>
    <col min="6" max="7" width="10.1640625" customWidth="1"/>
  </cols>
  <sheetData>
    <row r="1" spans="1:23" ht="15.75" customHeight="1" x14ac:dyDescent="0.15">
      <c r="A1" s="1" t="s">
        <v>0</v>
      </c>
      <c r="B1" s="2" t="s">
        <v>1</v>
      </c>
      <c r="C1" s="7" t="s">
        <v>2</v>
      </c>
      <c r="D1" s="7" t="s">
        <v>8</v>
      </c>
      <c r="E1" s="1" t="s">
        <v>9</v>
      </c>
      <c r="F1" s="9" t="s">
        <v>10</v>
      </c>
      <c r="G1" s="2" t="s">
        <v>12</v>
      </c>
      <c r="H1" s="11"/>
      <c r="I1" s="11"/>
      <c r="J1" s="11"/>
      <c r="K1" s="11"/>
      <c r="L1" s="11"/>
      <c r="M1" s="11"/>
      <c r="N1" s="11"/>
      <c r="O1" s="11"/>
      <c r="P1" s="11"/>
      <c r="Q1" s="11"/>
      <c r="R1" s="11"/>
      <c r="S1" s="11"/>
      <c r="T1" s="11"/>
      <c r="U1" s="11"/>
      <c r="V1" s="11"/>
      <c r="W1" s="11"/>
    </row>
    <row r="2" spans="1:23" ht="15.75" customHeight="1" x14ac:dyDescent="0.15">
      <c r="A2" t="s">
        <v>17</v>
      </c>
      <c r="B2">
        <v>1</v>
      </c>
      <c r="C2">
        <v>90</v>
      </c>
      <c r="D2">
        <v>126</v>
      </c>
      <c r="E2">
        <v>126</v>
      </c>
      <c r="F2" s="21">
        <f t="shared" ref="F2:F152" si="0">C2^0.5*D2*E2^0.5*0.7903001^2/10</f>
        <v>838.03304939589214</v>
      </c>
      <c r="G2" s="24">
        <f t="shared" ref="G2:G152" si="1">(C2+15)^0.5*(D2+15)*(E2+15)^0.5*0.7903001^2/10</f>
        <v>1071.5375441579997</v>
      </c>
    </row>
    <row r="3" spans="1:23" ht="15.75" customHeight="1" x14ac:dyDescent="0.15">
      <c r="A3" t="s">
        <v>34</v>
      </c>
      <c r="B3">
        <v>2</v>
      </c>
      <c r="C3">
        <v>120</v>
      </c>
      <c r="D3">
        <v>156</v>
      </c>
      <c r="E3">
        <v>158</v>
      </c>
      <c r="F3" s="21">
        <f t="shared" si="0"/>
        <v>1341.6147941422626</v>
      </c>
      <c r="G3" s="24">
        <f t="shared" si="1"/>
        <v>1632.1877723666184</v>
      </c>
    </row>
    <row r="4" spans="1:23" ht="15.75" customHeight="1" x14ac:dyDescent="0.15">
      <c r="A4" t="s">
        <v>35</v>
      </c>
      <c r="B4">
        <v>3</v>
      </c>
      <c r="C4">
        <v>160</v>
      </c>
      <c r="D4">
        <v>198</v>
      </c>
      <c r="E4">
        <v>200</v>
      </c>
      <c r="F4" s="21">
        <f t="shared" si="0"/>
        <v>2212.1993134422692</v>
      </c>
      <c r="G4" s="24">
        <f t="shared" si="1"/>
        <v>2580.4885211311516</v>
      </c>
    </row>
    <row r="5" spans="1:23" ht="15.75" customHeight="1" x14ac:dyDescent="0.15">
      <c r="A5" t="s">
        <v>36</v>
      </c>
      <c r="B5">
        <v>4</v>
      </c>
      <c r="C5">
        <v>78</v>
      </c>
      <c r="D5">
        <v>128</v>
      </c>
      <c r="E5">
        <v>108</v>
      </c>
      <c r="F5" s="21">
        <f t="shared" si="0"/>
        <v>733.75863057689048</v>
      </c>
      <c r="G5" s="24">
        <f t="shared" si="1"/>
        <v>955.24361009402003</v>
      </c>
    </row>
    <row r="6" spans="1:23" ht="15.75" customHeight="1" x14ac:dyDescent="0.15">
      <c r="A6" t="s">
        <v>38</v>
      </c>
      <c r="B6">
        <v>5</v>
      </c>
      <c r="C6">
        <v>116</v>
      </c>
      <c r="D6">
        <v>160</v>
      </c>
      <c r="E6">
        <v>140</v>
      </c>
      <c r="F6" s="21">
        <f t="shared" si="0"/>
        <v>1273.4944860168941</v>
      </c>
      <c r="G6" s="24">
        <f t="shared" si="1"/>
        <v>1557.4840915489806</v>
      </c>
    </row>
    <row r="7" spans="1:23" ht="15.75" customHeight="1" x14ac:dyDescent="0.15">
      <c r="A7" t="s">
        <v>39</v>
      </c>
      <c r="B7">
        <v>6</v>
      </c>
      <c r="C7">
        <v>156</v>
      </c>
      <c r="D7">
        <v>212</v>
      </c>
      <c r="E7">
        <v>182</v>
      </c>
      <c r="F7" s="21">
        <f t="shared" si="0"/>
        <v>2231.0943062172923</v>
      </c>
      <c r="G7" s="24">
        <f t="shared" si="1"/>
        <v>2602.2025568301551</v>
      </c>
    </row>
    <row r="8" spans="1:23" ht="15.75" customHeight="1" x14ac:dyDescent="0.15">
      <c r="A8" t="s">
        <v>42</v>
      </c>
      <c r="B8">
        <v>7</v>
      </c>
      <c r="C8">
        <v>88</v>
      </c>
      <c r="D8">
        <v>112</v>
      </c>
      <c r="E8">
        <v>142</v>
      </c>
      <c r="F8" s="21">
        <f t="shared" si="0"/>
        <v>781.96552184949758</v>
      </c>
      <c r="G8" s="24">
        <f t="shared" si="1"/>
        <v>1008.6865578696719</v>
      </c>
    </row>
    <row r="9" spans="1:23" ht="15.75" customHeight="1" x14ac:dyDescent="0.15">
      <c r="A9" t="s">
        <v>43</v>
      </c>
      <c r="B9">
        <v>8</v>
      </c>
      <c r="C9">
        <v>118</v>
      </c>
      <c r="D9">
        <v>144</v>
      </c>
      <c r="E9">
        <v>176</v>
      </c>
      <c r="F9" s="21">
        <f t="shared" si="0"/>
        <v>1296.1160943316711</v>
      </c>
      <c r="G9" s="24">
        <f t="shared" si="1"/>
        <v>1582.7914740731228</v>
      </c>
    </row>
    <row r="10" spans="1:23" ht="15.75" customHeight="1" x14ac:dyDescent="0.15">
      <c r="A10" t="s">
        <v>44</v>
      </c>
      <c r="B10">
        <v>9</v>
      </c>
      <c r="C10">
        <v>158</v>
      </c>
      <c r="D10">
        <v>186</v>
      </c>
      <c r="E10">
        <v>222</v>
      </c>
      <c r="F10" s="21">
        <f t="shared" si="0"/>
        <v>2175.715214441861</v>
      </c>
      <c r="G10" s="24">
        <f t="shared" si="1"/>
        <v>2542.0105916669809</v>
      </c>
    </row>
    <row r="11" spans="1:23" ht="15.75" customHeight="1" x14ac:dyDescent="0.15">
      <c r="A11" t="s">
        <v>45</v>
      </c>
      <c r="B11">
        <v>10</v>
      </c>
      <c r="C11">
        <v>90</v>
      </c>
      <c r="D11">
        <v>62</v>
      </c>
      <c r="E11">
        <v>66</v>
      </c>
      <c r="F11" s="21">
        <f t="shared" si="0"/>
        <v>298.44821501789664</v>
      </c>
      <c r="G11" s="24">
        <f t="shared" si="1"/>
        <v>443.51872277031106</v>
      </c>
    </row>
    <row r="12" spans="1:23" ht="15.75" customHeight="1" x14ac:dyDescent="0.15">
      <c r="A12" t="s">
        <v>46</v>
      </c>
      <c r="B12">
        <v>11</v>
      </c>
      <c r="C12">
        <v>100</v>
      </c>
      <c r="D12">
        <v>56</v>
      </c>
      <c r="E12">
        <v>86</v>
      </c>
      <c r="F12" s="21">
        <f t="shared" si="0"/>
        <v>324.35554472269928</v>
      </c>
      <c r="G12" s="24">
        <f t="shared" si="1"/>
        <v>477.91650532206438</v>
      </c>
    </row>
    <row r="13" spans="1:23" ht="15.75" customHeight="1" x14ac:dyDescent="0.15">
      <c r="A13" t="s">
        <v>47</v>
      </c>
      <c r="B13">
        <v>12</v>
      </c>
      <c r="C13">
        <v>120</v>
      </c>
      <c r="D13">
        <v>144</v>
      </c>
      <c r="E13">
        <v>144</v>
      </c>
      <c r="F13" s="21">
        <f t="shared" si="0"/>
        <v>1182.2748059495625</v>
      </c>
      <c r="G13" s="24">
        <f t="shared" si="1"/>
        <v>1454.9452282484383</v>
      </c>
    </row>
    <row r="14" spans="1:23" ht="15.75" customHeight="1" x14ac:dyDescent="0.15">
      <c r="A14" t="s">
        <v>49</v>
      </c>
      <c r="B14">
        <v>13</v>
      </c>
      <c r="C14">
        <v>80</v>
      </c>
      <c r="D14">
        <v>68</v>
      </c>
      <c r="E14">
        <v>64</v>
      </c>
      <c r="F14" s="21">
        <f t="shared" si="0"/>
        <v>303.89808750318042</v>
      </c>
      <c r="G14" s="24">
        <f t="shared" si="1"/>
        <v>449.09427053940499</v>
      </c>
    </row>
    <row r="15" spans="1:23" ht="15.75" customHeight="1" x14ac:dyDescent="0.15">
      <c r="A15" t="s">
        <v>50</v>
      </c>
      <c r="B15">
        <v>14</v>
      </c>
      <c r="C15">
        <v>90</v>
      </c>
      <c r="D15">
        <v>62</v>
      </c>
      <c r="E15">
        <v>82</v>
      </c>
      <c r="F15" s="21">
        <f t="shared" si="0"/>
        <v>332.66257446967398</v>
      </c>
      <c r="G15" s="24">
        <f t="shared" si="1"/>
        <v>485.35031477766915</v>
      </c>
    </row>
    <row r="16" spans="1:23" ht="15.75" customHeight="1" x14ac:dyDescent="0.15">
      <c r="A16" t="s">
        <v>51</v>
      </c>
      <c r="B16">
        <v>15</v>
      </c>
      <c r="C16">
        <v>130</v>
      </c>
      <c r="D16">
        <v>144</v>
      </c>
      <c r="E16">
        <v>130</v>
      </c>
      <c r="F16" s="21">
        <f t="shared" si="0"/>
        <v>1169.2029923683383</v>
      </c>
      <c r="G16" s="24">
        <f t="shared" si="1"/>
        <v>1439.955928902353</v>
      </c>
    </row>
    <row r="17" spans="1:7" ht="15.75" customHeight="1" x14ac:dyDescent="0.15">
      <c r="A17" t="s">
        <v>53</v>
      </c>
      <c r="B17">
        <v>16</v>
      </c>
      <c r="C17">
        <v>80</v>
      </c>
      <c r="D17">
        <v>94</v>
      </c>
      <c r="E17">
        <v>90</v>
      </c>
      <c r="F17" s="21">
        <f t="shared" si="0"/>
        <v>498.17069398591036</v>
      </c>
      <c r="G17" s="24">
        <f t="shared" si="1"/>
        <v>679.93441544255018</v>
      </c>
    </row>
    <row r="18" spans="1:7" ht="15.75" customHeight="1" x14ac:dyDescent="0.15">
      <c r="A18" t="s">
        <v>55</v>
      </c>
      <c r="B18">
        <v>17</v>
      </c>
      <c r="C18">
        <v>126</v>
      </c>
      <c r="D18">
        <v>126</v>
      </c>
      <c r="E18">
        <v>122</v>
      </c>
      <c r="F18" s="21">
        <f t="shared" si="0"/>
        <v>975.70786730758755</v>
      </c>
      <c r="G18" s="24">
        <f t="shared" si="1"/>
        <v>1223.9763500282947</v>
      </c>
    </row>
    <row r="19" spans="1:7" ht="15.75" customHeight="1" x14ac:dyDescent="0.15">
      <c r="A19" t="s">
        <v>57</v>
      </c>
      <c r="B19">
        <v>18</v>
      </c>
      <c r="C19">
        <v>166</v>
      </c>
      <c r="D19">
        <v>170</v>
      </c>
      <c r="E19">
        <v>166</v>
      </c>
      <c r="F19" s="21">
        <f t="shared" si="0"/>
        <v>1762.5485280253483</v>
      </c>
      <c r="G19" s="24">
        <f t="shared" si="1"/>
        <v>2091.3868696289433</v>
      </c>
    </row>
    <row r="20" spans="1:7" ht="15.75" customHeight="1" x14ac:dyDescent="0.15">
      <c r="A20" t="s">
        <v>61</v>
      </c>
      <c r="B20">
        <v>19</v>
      </c>
      <c r="C20">
        <v>60</v>
      </c>
      <c r="D20">
        <v>92</v>
      </c>
      <c r="E20">
        <v>86</v>
      </c>
      <c r="F20" s="21">
        <f t="shared" si="0"/>
        <v>412.75919040148767</v>
      </c>
      <c r="G20" s="24">
        <f t="shared" si="1"/>
        <v>581.64656822853033</v>
      </c>
    </row>
    <row r="21" spans="1:7" ht="15.75" customHeight="1" x14ac:dyDescent="0.15">
      <c r="A21" t="s">
        <v>63</v>
      </c>
      <c r="B21">
        <v>20</v>
      </c>
      <c r="C21">
        <v>110</v>
      </c>
      <c r="D21">
        <v>146</v>
      </c>
      <c r="E21">
        <v>150</v>
      </c>
      <c r="F21" s="21">
        <f t="shared" si="0"/>
        <v>1171.3290159304543</v>
      </c>
      <c r="G21" s="24">
        <f t="shared" si="1"/>
        <v>1444.1321228965319</v>
      </c>
    </row>
    <row r="22" spans="1:7" ht="15.75" customHeight="1" x14ac:dyDescent="0.15">
      <c r="A22" t="s">
        <v>65</v>
      </c>
      <c r="B22">
        <v>21</v>
      </c>
      <c r="C22">
        <v>80</v>
      </c>
      <c r="D22">
        <v>102</v>
      </c>
      <c r="E22">
        <v>78</v>
      </c>
      <c r="F22" s="21">
        <f t="shared" si="0"/>
        <v>503.24160685546224</v>
      </c>
      <c r="G22" s="24">
        <f t="shared" si="1"/>
        <v>686.86788713624901</v>
      </c>
    </row>
    <row r="23" spans="1:7" ht="15.75" customHeight="1" x14ac:dyDescent="0.15">
      <c r="A23" t="s">
        <v>67</v>
      </c>
      <c r="B23">
        <v>22</v>
      </c>
      <c r="C23">
        <v>130</v>
      </c>
      <c r="D23">
        <v>168</v>
      </c>
      <c r="E23">
        <v>146</v>
      </c>
      <c r="F23" s="21">
        <f t="shared" si="0"/>
        <v>1445.577765020357</v>
      </c>
      <c r="G23" s="24">
        <f t="shared" si="1"/>
        <v>1746.3532736676086</v>
      </c>
    </row>
    <row r="24" spans="1:7" ht="15.75" customHeight="1" x14ac:dyDescent="0.15">
      <c r="A24" t="s">
        <v>68</v>
      </c>
      <c r="B24">
        <v>23</v>
      </c>
      <c r="C24">
        <v>70</v>
      </c>
      <c r="D24">
        <v>112</v>
      </c>
      <c r="E24">
        <v>112</v>
      </c>
      <c r="F24" s="21">
        <f t="shared" si="0"/>
        <v>619.3842073348801</v>
      </c>
      <c r="G24" s="24">
        <f t="shared" si="1"/>
        <v>824.13644143280487</v>
      </c>
    </row>
    <row r="25" spans="1:7" ht="15.75" customHeight="1" x14ac:dyDescent="0.15">
      <c r="A25" t="s">
        <v>69</v>
      </c>
      <c r="B25">
        <v>24</v>
      </c>
      <c r="C25">
        <v>120</v>
      </c>
      <c r="D25">
        <v>166</v>
      </c>
      <c r="E25">
        <v>166</v>
      </c>
      <c r="F25" s="21">
        <f t="shared" si="0"/>
        <v>1463.3116455137013</v>
      </c>
      <c r="G25" s="24">
        <f t="shared" si="1"/>
        <v>1767.1313041638307</v>
      </c>
    </row>
    <row r="26" spans="1:7" ht="15.75" customHeight="1" x14ac:dyDescent="0.15">
      <c r="A26" t="s">
        <v>70</v>
      </c>
      <c r="B26">
        <v>25</v>
      </c>
      <c r="C26">
        <v>70</v>
      </c>
      <c r="D26">
        <v>124</v>
      </c>
      <c r="E26">
        <v>108</v>
      </c>
      <c r="F26" s="21">
        <f t="shared" si="0"/>
        <v>673.38999065465532</v>
      </c>
      <c r="G26" s="24">
        <f t="shared" si="1"/>
        <v>887.68911111227828</v>
      </c>
    </row>
    <row r="27" spans="1:7" ht="15.75" customHeight="1" x14ac:dyDescent="0.15">
      <c r="A27" t="s">
        <v>71</v>
      </c>
      <c r="B27">
        <v>26</v>
      </c>
      <c r="C27">
        <v>120</v>
      </c>
      <c r="D27">
        <v>200</v>
      </c>
      <c r="E27">
        <v>154</v>
      </c>
      <c r="F27" s="21">
        <f t="shared" si="0"/>
        <v>1698.1070025128752</v>
      </c>
      <c r="G27" s="24">
        <f t="shared" si="1"/>
        <v>2028.3027069215982</v>
      </c>
    </row>
    <row r="28" spans="1:7" ht="15.75" customHeight="1" x14ac:dyDescent="0.15">
      <c r="A28" t="s">
        <v>72</v>
      </c>
      <c r="B28">
        <v>27</v>
      </c>
      <c r="C28">
        <v>100</v>
      </c>
      <c r="D28">
        <v>90</v>
      </c>
      <c r="E28">
        <v>114</v>
      </c>
      <c r="F28" s="21">
        <f t="shared" si="0"/>
        <v>600.17653086663074</v>
      </c>
      <c r="G28" s="24">
        <f t="shared" si="1"/>
        <v>798.76154470490405</v>
      </c>
    </row>
    <row r="29" spans="1:7" ht="15.75" customHeight="1" x14ac:dyDescent="0.15">
      <c r="A29" t="s">
        <v>73</v>
      </c>
      <c r="B29">
        <v>28</v>
      </c>
      <c r="C29">
        <v>150</v>
      </c>
      <c r="D29">
        <v>150</v>
      </c>
      <c r="E29">
        <v>172</v>
      </c>
      <c r="F29" s="21">
        <f t="shared" si="0"/>
        <v>1504.8221870796276</v>
      </c>
      <c r="G29" s="24">
        <f t="shared" si="1"/>
        <v>1810.2176430501627</v>
      </c>
    </row>
    <row r="30" spans="1:7" ht="15.75" customHeight="1" x14ac:dyDescent="0.15">
      <c r="A30" t="s">
        <v>74</v>
      </c>
      <c r="B30">
        <v>29</v>
      </c>
      <c r="C30">
        <v>110</v>
      </c>
      <c r="D30">
        <v>100</v>
      </c>
      <c r="E30">
        <v>104</v>
      </c>
      <c r="F30" s="21">
        <f t="shared" si="0"/>
        <v>668.03172237001399</v>
      </c>
      <c r="G30" s="24">
        <f t="shared" si="1"/>
        <v>876.01269785722764</v>
      </c>
    </row>
    <row r="31" spans="1:7" ht="15.75" customHeight="1" x14ac:dyDescent="0.15">
      <c r="A31" t="s">
        <v>75</v>
      </c>
      <c r="B31">
        <v>30</v>
      </c>
      <c r="C31">
        <v>140</v>
      </c>
      <c r="D31">
        <v>132</v>
      </c>
      <c r="E31">
        <v>136</v>
      </c>
      <c r="F31" s="21">
        <f t="shared" si="0"/>
        <v>1137.604960222171</v>
      </c>
      <c r="G31" s="24">
        <f t="shared" si="1"/>
        <v>1404.6099199563448</v>
      </c>
    </row>
    <row r="32" spans="1:7" ht="15.75" customHeight="1" x14ac:dyDescent="0.15">
      <c r="A32" t="s">
        <v>77</v>
      </c>
      <c r="B32">
        <v>31</v>
      </c>
      <c r="C32">
        <v>180</v>
      </c>
      <c r="D32">
        <v>184</v>
      </c>
      <c r="E32">
        <v>190</v>
      </c>
      <c r="F32" s="21">
        <f t="shared" si="0"/>
        <v>2125.2741008304893</v>
      </c>
      <c r="G32" s="24">
        <f t="shared" si="1"/>
        <v>2485.0285716426474</v>
      </c>
    </row>
    <row r="33" spans="1:7" ht="15.75" customHeight="1" x14ac:dyDescent="0.15">
      <c r="A33" t="s">
        <v>78</v>
      </c>
      <c r="B33">
        <v>32</v>
      </c>
      <c r="C33">
        <v>92</v>
      </c>
      <c r="D33">
        <v>110</v>
      </c>
      <c r="E33">
        <v>94</v>
      </c>
      <c r="F33" s="21">
        <f t="shared" si="0"/>
        <v>638.90251751094297</v>
      </c>
      <c r="G33" s="24">
        <f t="shared" si="1"/>
        <v>843.1390897632225</v>
      </c>
    </row>
    <row r="34" spans="1:7" ht="15.75" customHeight="1" x14ac:dyDescent="0.15">
      <c r="A34" t="s">
        <v>79</v>
      </c>
      <c r="B34">
        <v>33</v>
      </c>
      <c r="C34">
        <v>122</v>
      </c>
      <c r="D34">
        <v>142</v>
      </c>
      <c r="E34">
        <v>128</v>
      </c>
      <c r="F34" s="21">
        <f t="shared" si="0"/>
        <v>1108.2999619610043</v>
      </c>
      <c r="G34" s="24">
        <f t="shared" si="1"/>
        <v>1372.4989741123802</v>
      </c>
    </row>
    <row r="35" spans="1:7" ht="15.75" customHeight="1" x14ac:dyDescent="0.15">
      <c r="A35" t="s">
        <v>80</v>
      </c>
      <c r="B35">
        <v>34</v>
      </c>
      <c r="C35">
        <v>162</v>
      </c>
      <c r="D35">
        <v>204</v>
      </c>
      <c r="E35">
        <v>170</v>
      </c>
      <c r="F35" s="21">
        <f t="shared" si="0"/>
        <v>2114.4441052104949</v>
      </c>
      <c r="G35" s="24">
        <f t="shared" si="1"/>
        <v>2475.1452277857834</v>
      </c>
    </row>
    <row r="36" spans="1:7" ht="15.75" customHeight="1" x14ac:dyDescent="0.15">
      <c r="A36" t="s">
        <v>81</v>
      </c>
      <c r="B36">
        <v>35</v>
      </c>
      <c r="C36">
        <v>140</v>
      </c>
      <c r="D36">
        <v>116</v>
      </c>
      <c r="E36">
        <v>124</v>
      </c>
      <c r="F36" s="21">
        <f t="shared" si="0"/>
        <v>954.59009433302549</v>
      </c>
      <c r="G36" s="24">
        <f t="shared" si="1"/>
        <v>1200.960209941569</v>
      </c>
    </row>
    <row r="37" spans="1:7" ht="15.75" customHeight="1" x14ac:dyDescent="0.15">
      <c r="A37" t="s">
        <v>82</v>
      </c>
      <c r="B37">
        <v>36</v>
      </c>
      <c r="C37">
        <v>190</v>
      </c>
      <c r="D37">
        <v>178</v>
      </c>
      <c r="E37">
        <v>178</v>
      </c>
      <c r="F37" s="21">
        <f t="shared" si="0"/>
        <v>2044.5177141269755</v>
      </c>
      <c r="G37" s="24">
        <f t="shared" si="1"/>
        <v>2397.7117294590889</v>
      </c>
    </row>
    <row r="38" spans="1:7" ht="15.75" customHeight="1" x14ac:dyDescent="0.15">
      <c r="A38" t="s">
        <v>84</v>
      </c>
      <c r="B38">
        <v>37</v>
      </c>
      <c r="C38">
        <v>76</v>
      </c>
      <c r="D38">
        <v>106</v>
      </c>
      <c r="E38">
        <v>118</v>
      </c>
      <c r="F38" s="21">
        <f t="shared" si="0"/>
        <v>626.95697572494043</v>
      </c>
      <c r="G38" s="24">
        <f t="shared" si="1"/>
        <v>831.41137253190368</v>
      </c>
    </row>
    <row r="39" spans="1:7" ht="15.75" customHeight="1" x14ac:dyDescent="0.15">
      <c r="A39" t="s">
        <v>86</v>
      </c>
      <c r="B39">
        <v>38</v>
      </c>
      <c r="C39">
        <v>146</v>
      </c>
      <c r="D39">
        <v>176</v>
      </c>
      <c r="E39">
        <v>194</v>
      </c>
      <c r="F39" s="21">
        <f t="shared" si="0"/>
        <v>1850.0098233107251</v>
      </c>
      <c r="G39" s="24">
        <f t="shared" si="1"/>
        <v>2188.2831794623976</v>
      </c>
    </row>
    <row r="40" spans="1:7" ht="15.75" customHeight="1" x14ac:dyDescent="0.15">
      <c r="A40" t="s">
        <v>87</v>
      </c>
      <c r="B40">
        <v>39</v>
      </c>
      <c r="C40">
        <v>230</v>
      </c>
      <c r="D40">
        <v>98</v>
      </c>
      <c r="E40">
        <v>54</v>
      </c>
      <c r="F40" s="21">
        <f t="shared" si="0"/>
        <v>682.1359641833003</v>
      </c>
      <c r="G40" s="24">
        <f t="shared" si="1"/>
        <v>917.63528515134442</v>
      </c>
    </row>
    <row r="41" spans="1:7" ht="15.75" customHeight="1" x14ac:dyDescent="0.15">
      <c r="A41" t="s">
        <v>88</v>
      </c>
      <c r="B41">
        <v>40</v>
      </c>
      <c r="C41">
        <v>280</v>
      </c>
      <c r="D41">
        <v>168</v>
      </c>
      <c r="E41">
        <v>108</v>
      </c>
      <c r="F41" s="21">
        <f t="shared" si="0"/>
        <v>1824.6696520964852</v>
      </c>
      <c r="G41" s="24">
        <f t="shared" si="1"/>
        <v>2177.2020131913073</v>
      </c>
    </row>
    <row r="42" spans="1:7" ht="15.75" customHeight="1" x14ac:dyDescent="0.15">
      <c r="A42" t="s">
        <v>89</v>
      </c>
      <c r="B42">
        <v>41</v>
      </c>
      <c r="C42">
        <v>80</v>
      </c>
      <c r="D42">
        <v>88</v>
      </c>
      <c r="E42">
        <v>90</v>
      </c>
      <c r="F42" s="21">
        <f t="shared" si="0"/>
        <v>466.37256458255433</v>
      </c>
      <c r="G42" s="24">
        <f t="shared" si="1"/>
        <v>642.50683294112548</v>
      </c>
    </row>
    <row r="43" spans="1:7" ht="15.75" customHeight="1" x14ac:dyDescent="0.15">
      <c r="A43" t="s">
        <v>90</v>
      </c>
      <c r="B43">
        <v>42</v>
      </c>
      <c r="C43">
        <v>150</v>
      </c>
      <c r="D43">
        <v>164</v>
      </c>
      <c r="E43">
        <v>164</v>
      </c>
      <c r="F43" s="21">
        <f t="shared" si="0"/>
        <v>1606.5545460357175</v>
      </c>
      <c r="G43" s="24">
        <f t="shared" si="1"/>
        <v>1921.3460522026496</v>
      </c>
    </row>
    <row r="44" spans="1:7" ht="15.75" customHeight="1" x14ac:dyDescent="0.15">
      <c r="A44" t="s">
        <v>91</v>
      </c>
      <c r="B44">
        <v>43</v>
      </c>
      <c r="C44">
        <v>90</v>
      </c>
      <c r="D44">
        <v>134</v>
      </c>
      <c r="E44">
        <v>130</v>
      </c>
      <c r="F44" s="21">
        <f t="shared" si="0"/>
        <v>905.27765963932177</v>
      </c>
      <c r="G44" s="24">
        <f t="shared" si="1"/>
        <v>1148.2831522480162</v>
      </c>
    </row>
    <row r="45" spans="1:7" ht="15.75" customHeight="1" x14ac:dyDescent="0.15">
      <c r="A45" t="s">
        <v>92</v>
      </c>
      <c r="B45">
        <v>44</v>
      </c>
      <c r="C45">
        <v>120</v>
      </c>
      <c r="D45">
        <v>162</v>
      </c>
      <c r="E45">
        <v>158</v>
      </c>
      <c r="F45" s="21">
        <f t="shared" si="0"/>
        <v>1393.2153631477343</v>
      </c>
      <c r="G45" s="24">
        <f t="shared" si="1"/>
        <v>1689.457518765447</v>
      </c>
    </row>
    <row r="46" spans="1:7" ht="15.75" customHeight="1" x14ac:dyDescent="0.15">
      <c r="A46" t="s">
        <v>95</v>
      </c>
      <c r="B46">
        <v>45</v>
      </c>
      <c r="C46">
        <v>150</v>
      </c>
      <c r="D46">
        <v>202</v>
      </c>
      <c r="E46">
        <v>190</v>
      </c>
      <c r="F46" s="21">
        <f t="shared" si="0"/>
        <v>2129.8934267489703</v>
      </c>
      <c r="G46" s="24">
        <f t="shared" si="1"/>
        <v>2492.658081246941</v>
      </c>
    </row>
    <row r="47" spans="1:7" ht="13" x14ac:dyDescent="0.15">
      <c r="A47" t="s">
        <v>97</v>
      </c>
      <c r="B47">
        <v>46</v>
      </c>
      <c r="C47">
        <v>70</v>
      </c>
      <c r="D47">
        <v>122</v>
      </c>
      <c r="E47">
        <v>120</v>
      </c>
      <c r="F47" s="21">
        <f t="shared" si="0"/>
        <v>698.36673960064968</v>
      </c>
      <c r="G47" s="24">
        <f t="shared" si="1"/>
        <v>916.60239576587924</v>
      </c>
    </row>
    <row r="48" spans="1:7" ht="13" x14ac:dyDescent="0.15">
      <c r="A48" t="s">
        <v>98</v>
      </c>
      <c r="B48">
        <v>47</v>
      </c>
      <c r="C48">
        <v>120</v>
      </c>
      <c r="D48">
        <v>162</v>
      </c>
      <c r="E48">
        <v>170</v>
      </c>
      <c r="F48" s="21">
        <f t="shared" si="0"/>
        <v>1445.1541422294156</v>
      </c>
      <c r="G48" s="24">
        <f t="shared" si="1"/>
        <v>1747.0691244450391</v>
      </c>
    </row>
    <row r="49" spans="1:7" ht="13" x14ac:dyDescent="0.15">
      <c r="A49" t="s">
        <v>99</v>
      </c>
      <c r="B49">
        <v>48</v>
      </c>
      <c r="C49">
        <v>120</v>
      </c>
      <c r="D49">
        <v>108</v>
      </c>
      <c r="E49">
        <v>118</v>
      </c>
      <c r="F49" s="21">
        <f t="shared" si="0"/>
        <v>802.67448108165172</v>
      </c>
      <c r="G49" s="24">
        <f t="shared" si="1"/>
        <v>1029.3946100920098</v>
      </c>
    </row>
    <row r="50" spans="1:7" ht="13" x14ac:dyDescent="0.15">
      <c r="A50" t="s">
        <v>100</v>
      </c>
      <c r="B50">
        <v>49</v>
      </c>
      <c r="C50">
        <v>140</v>
      </c>
      <c r="D50">
        <v>172</v>
      </c>
      <c r="E50">
        <v>154</v>
      </c>
      <c r="F50" s="21">
        <f t="shared" si="0"/>
        <v>1577.3820664725745</v>
      </c>
      <c r="G50" s="24">
        <f t="shared" si="1"/>
        <v>1890.3180518682366</v>
      </c>
    </row>
    <row r="51" spans="1:7" ht="13" x14ac:dyDescent="0.15">
      <c r="A51" t="s">
        <v>101</v>
      </c>
      <c r="B51">
        <v>50</v>
      </c>
      <c r="C51">
        <v>20</v>
      </c>
      <c r="D51">
        <v>108</v>
      </c>
      <c r="E51">
        <v>86</v>
      </c>
      <c r="F51" s="21">
        <f t="shared" si="0"/>
        <v>279.75126093901542</v>
      </c>
      <c r="G51" s="24">
        <f t="shared" si="1"/>
        <v>456.75561431946073</v>
      </c>
    </row>
    <row r="52" spans="1:7" ht="13" x14ac:dyDescent="0.15">
      <c r="A52" t="s">
        <v>103</v>
      </c>
      <c r="B52">
        <v>51</v>
      </c>
      <c r="C52">
        <v>70</v>
      </c>
      <c r="D52">
        <v>148</v>
      </c>
      <c r="E52">
        <v>140</v>
      </c>
      <c r="F52" s="21">
        <f t="shared" si="0"/>
        <v>915.07950171879986</v>
      </c>
      <c r="G52" s="24">
        <f t="shared" si="1"/>
        <v>1168.5491669158641</v>
      </c>
    </row>
    <row r="53" spans="1:7" ht="13" x14ac:dyDescent="0.15">
      <c r="A53" t="s">
        <v>104</v>
      </c>
      <c r="B53">
        <v>52</v>
      </c>
      <c r="C53">
        <v>80</v>
      </c>
      <c r="D53">
        <v>104</v>
      </c>
      <c r="E53">
        <v>94</v>
      </c>
      <c r="F53" s="21">
        <f t="shared" si="0"/>
        <v>563.28259668984322</v>
      </c>
      <c r="G53" s="24">
        <f t="shared" si="1"/>
        <v>756.32087393841766</v>
      </c>
    </row>
    <row r="54" spans="1:7" ht="13" x14ac:dyDescent="0.15">
      <c r="A54" t="s">
        <v>106</v>
      </c>
      <c r="B54">
        <v>53</v>
      </c>
      <c r="C54">
        <v>130</v>
      </c>
      <c r="D54">
        <v>156</v>
      </c>
      <c r="E54">
        <v>146</v>
      </c>
      <c r="F54" s="21">
        <f t="shared" si="0"/>
        <v>1342.3222103760459</v>
      </c>
      <c r="G54" s="24">
        <f t="shared" si="1"/>
        <v>1631.8383049025192</v>
      </c>
    </row>
    <row r="55" spans="1:7" ht="13" x14ac:dyDescent="0.15">
      <c r="A55" t="s">
        <v>109</v>
      </c>
      <c r="B55">
        <v>54</v>
      </c>
      <c r="C55">
        <v>100</v>
      </c>
      <c r="D55">
        <v>132</v>
      </c>
      <c r="E55">
        <v>112</v>
      </c>
      <c r="F55" s="21">
        <f t="shared" si="0"/>
        <v>872.50317562951079</v>
      </c>
      <c r="G55" s="24">
        <f t="shared" si="1"/>
        <v>1109.5635699012814</v>
      </c>
    </row>
    <row r="56" spans="1:7" ht="13" x14ac:dyDescent="0.15">
      <c r="A56" t="s">
        <v>110</v>
      </c>
      <c r="B56">
        <v>55</v>
      </c>
      <c r="C56">
        <v>160</v>
      </c>
      <c r="D56">
        <v>194</v>
      </c>
      <c r="E56">
        <v>176</v>
      </c>
      <c r="F56" s="21">
        <f t="shared" si="0"/>
        <v>2033.3031288749467</v>
      </c>
      <c r="G56" s="24">
        <f t="shared" si="1"/>
        <v>2386.5254379247708</v>
      </c>
    </row>
    <row r="57" spans="1:7" ht="13" x14ac:dyDescent="0.15">
      <c r="A57" t="s">
        <v>111</v>
      </c>
      <c r="B57">
        <v>56</v>
      </c>
      <c r="C57">
        <v>80</v>
      </c>
      <c r="D57">
        <v>122</v>
      </c>
      <c r="E57">
        <v>96</v>
      </c>
      <c r="F57" s="21">
        <f t="shared" si="0"/>
        <v>667.76632558262315</v>
      </c>
      <c r="G57" s="24">
        <f t="shared" si="1"/>
        <v>878.67431800827922</v>
      </c>
    </row>
    <row r="58" spans="1:7" ht="13" x14ac:dyDescent="0.15">
      <c r="A58" t="s">
        <v>112</v>
      </c>
      <c r="B58">
        <v>57</v>
      </c>
      <c r="C58">
        <v>130</v>
      </c>
      <c r="D58">
        <v>178</v>
      </c>
      <c r="E58">
        <v>150</v>
      </c>
      <c r="F58" s="21">
        <f t="shared" si="0"/>
        <v>1552.463441061831</v>
      </c>
      <c r="G58" s="24">
        <f t="shared" si="1"/>
        <v>1864.5213299620434</v>
      </c>
    </row>
    <row r="59" spans="1:7" ht="13" x14ac:dyDescent="0.15">
      <c r="A59" t="s">
        <v>113</v>
      </c>
      <c r="B59">
        <v>58</v>
      </c>
      <c r="C59">
        <v>110</v>
      </c>
      <c r="D59">
        <v>156</v>
      </c>
      <c r="E59">
        <v>110</v>
      </c>
      <c r="F59" s="21">
        <f t="shared" si="0"/>
        <v>1071.769409670977</v>
      </c>
      <c r="G59" s="24">
        <f t="shared" si="1"/>
        <v>1335.0274552282715</v>
      </c>
    </row>
    <row r="60" spans="1:7" ht="13" x14ac:dyDescent="0.15">
      <c r="A60" t="s">
        <v>76</v>
      </c>
      <c r="B60">
        <v>59</v>
      </c>
      <c r="C60">
        <v>180</v>
      </c>
      <c r="D60">
        <v>230</v>
      </c>
      <c r="E60">
        <v>180</v>
      </c>
      <c r="F60" s="21">
        <f t="shared" si="0"/>
        <v>2585.7373869684411</v>
      </c>
      <c r="G60" s="24">
        <f t="shared" si="1"/>
        <v>2983.9034701066976</v>
      </c>
    </row>
    <row r="61" spans="1:7" ht="13" x14ac:dyDescent="0.15">
      <c r="A61" t="s">
        <v>115</v>
      </c>
      <c r="B61">
        <v>60</v>
      </c>
      <c r="C61">
        <v>80</v>
      </c>
      <c r="D61">
        <v>108</v>
      </c>
      <c r="E61">
        <v>98</v>
      </c>
      <c r="F61" s="21">
        <f t="shared" si="0"/>
        <v>597.26334278720594</v>
      </c>
      <c r="G61" s="24">
        <f t="shared" si="1"/>
        <v>795.95810540682135</v>
      </c>
    </row>
    <row r="62" spans="1:7" ht="13" x14ac:dyDescent="0.15">
      <c r="A62" t="s">
        <v>116</v>
      </c>
      <c r="B62">
        <v>61</v>
      </c>
      <c r="C62">
        <v>130</v>
      </c>
      <c r="D62">
        <v>132</v>
      </c>
      <c r="E62">
        <v>132</v>
      </c>
      <c r="F62" s="21">
        <f t="shared" si="0"/>
        <v>1079.9823221874251</v>
      </c>
      <c r="G62" s="24">
        <f t="shared" si="1"/>
        <v>1340.4298082099235</v>
      </c>
    </row>
    <row r="63" spans="1:7" ht="13" x14ac:dyDescent="0.15">
      <c r="A63" t="s">
        <v>117</v>
      </c>
      <c r="B63">
        <v>62</v>
      </c>
      <c r="C63">
        <v>180</v>
      </c>
      <c r="D63">
        <v>180</v>
      </c>
      <c r="E63">
        <v>202</v>
      </c>
      <c r="F63" s="21">
        <f t="shared" si="0"/>
        <v>2143.7222528808247</v>
      </c>
      <c r="G63" s="24">
        <f t="shared" si="1"/>
        <v>2505.3353007287351</v>
      </c>
    </row>
    <row r="64" spans="1:7" ht="13" x14ac:dyDescent="0.15">
      <c r="A64" t="s">
        <v>118</v>
      </c>
      <c r="B64">
        <v>63</v>
      </c>
      <c r="C64">
        <v>50</v>
      </c>
      <c r="D64">
        <v>110</v>
      </c>
      <c r="E64">
        <v>76</v>
      </c>
      <c r="F64" s="21">
        <f t="shared" si="0"/>
        <v>423.51476646984395</v>
      </c>
      <c r="G64" s="24">
        <f t="shared" si="1"/>
        <v>600.44255082377617</v>
      </c>
    </row>
    <row r="65" spans="1:7" ht="13" x14ac:dyDescent="0.15">
      <c r="A65" t="s">
        <v>119</v>
      </c>
      <c r="B65">
        <v>64</v>
      </c>
      <c r="C65">
        <v>80</v>
      </c>
      <c r="D65">
        <v>150</v>
      </c>
      <c r="E65">
        <v>112</v>
      </c>
      <c r="F65" s="21">
        <f t="shared" si="0"/>
        <v>886.8074596781928</v>
      </c>
      <c r="G65" s="24">
        <f t="shared" si="1"/>
        <v>1131.9615655157568</v>
      </c>
    </row>
    <row r="66" spans="1:7" ht="13" x14ac:dyDescent="0.15">
      <c r="A66" t="s">
        <v>120</v>
      </c>
      <c r="B66">
        <v>65</v>
      </c>
      <c r="C66">
        <v>110</v>
      </c>
      <c r="D66">
        <v>186</v>
      </c>
      <c r="E66">
        <v>152</v>
      </c>
      <c r="F66" s="21">
        <f t="shared" si="0"/>
        <v>1502.1564072581364</v>
      </c>
      <c r="G66" s="24">
        <f t="shared" si="1"/>
        <v>1813.8166043940412</v>
      </c>
    </row>
    <row r="67" spans="1:7" ht="13" x14ac:dyDescent="0.15">
      <c r="A67" t="s">
        <v>121</v>
      </c>
      <c r="B67">
        <v>66</v>
      </c>
      <c r="C67">
        <v>140</v>
      </c>
      <c r="D67">
        <v>118</v>
      </c>
      <c r="E67">
        <v>96</v>
      </c>
      <c r="F67" s="21">
        <f t="shared" si="0"/>
        <v>854.40880534676671</v>
      </c>
      <c r="G67" s="24">
        <f t="shared" si="1"/>
        <v>1089.5898607463453</v>
      </c>
    </row>
    <row r="68" spans="1:7" ht="13" x14ac:dyDescent="0.15">
      <c r="A68" t="s">
        <v>123</v>
      </c>
      <c r="B68">
        <v>67</v>
      </c>
      <c r="C68">
        <v>160</v>
      </c>
      <c r="D68">
        <v>154</v>
      </c>
      <c r="E68">
        <v>144</v>
      </c>
      <c r="F68" s="21">
        <f t="shared" si="0"/>
        <v>1459.9770601465034</v>
      </c>
      <c r="G68" s="24">
        <f t="shared" si="1"/>
        <v>1760.7121652368987</v>
      </c>
    </row>
    <row r="69" spans="1:7" ht="13" x14ac:dyDescent="0.15">
      <c r="A69" t="s">
        <v>124</v>
      </c>
      <c r="B69">
        <v>68</v>
      </c>
      <c r="C69">
        <v>180</v>
      </c>
      <c r="D69">
        <v>198</v>
      </c>
      <c r="E69">
        <v>180</v>
      </c>
      <c r="F69" s="21">
        <f t="shared" si="0"/>
        <v>2225.9826200858761</v>
      </c>
      <c r="G69" s="24">
        <f t="shared" si="1"/>
        <v>2594.1691393172514</v>
      </c>
    </row>
    <row r="70" spans="1:7" ht="13" x14ac:dyDescent="0.15">
      <c r="A70" t="s">
        <v>125</v>
      </c>
      <c r="B70">
        <v>69</v>
      </c>
      <c r="C70">
        <v>100</v>
      </c>
      <c r="D70">
        <v>158</v>
      </c>
      <c r="E70">
        <v>78</v>
      </c>
      <c r="F70" s="21">
        <f t="shared" si="0"/>
        <v>871.54228353694089</v>
      </c>
      <c r="G70" s="24">
        <f t="shared" si="1"/>
        <v>1117.4306292063168</v>
      </c>
    </row>
    <row r="71" spans="1:7" ht="13" x14ac:dyDescent="0.15">
      <c r="A71" t="s">
        <v>126</v>
      </c>
      <c r="B71">
        <v>70</v>
      </c>
      <c r="C71">
        <v>130</v>
      </c>
      <c r="D71">
        <v>190</v>
      </c>
      <c r="E71">
        <v>110</v>
      </c>
      <c r="F71" s="21">
        <f t="shared" si="0"/>
        <v>1419.0761252283371</v>
      </c>
      <c r="G71" s="24">
        <f t="shared" si="1"/>
        <v>1723.7605707988212</v>
      </c>
    </row>
    <row r="72" spans="1:7" ht="13" x14ac:dyDescent="0.15">
      <c r="A72" t="s">
        <v>127</v>
      </c>
      <c r="B72">
        <v>71</v>
      </c>
      <c r="C72">
        <v>160</v>
      </c>
      <c r="D72">
        <v>222</v>
      </c>
      <c r="E72">
        <v>152</v>
      </c>
      <c r="F72" s="21">
        <f t="shared" si="0"/>
        <v>2162.3143652109197</v>
      </c>
      <c r="G72" s="24">
        <f t="shared" si="1"/>
        <v>2530.5194499611116</v>
      </c>
    </row>
    <row r="73" spans="1:7" ht="13" x14ac:dyDescent="0.15">
      <c r="A73" t="s">
        <v>128</v>
      </c>
      <c r="B73">
        <v>72</v>
      </c>
      <c r="C73">
        <v>80</v>
      </c>
      <c r="D73">
        <v>106</v>
      </c>
      <c r="E73">
        <v>136</v>
      </c>
      <c r="F73" s="21">
        <f t="shared" si="0"/>
        <v>690.56471945460476</v>
      </c>
      <c r="G73" s="24">
        <f t="shared" si="1"/>
        <v>905.14825895877334</v>
      </c>
    </row>
    <row r="74" spans="1:7" ht="13" x14ac:dyDescent="0.15">
      <c r="A74" t="s">
        <v>129</v>
      </c>
      <c r="B74">
        <v>73</v>
      </c>
      <c r="C74">
        <v>160</v>
      </c>
      <c r="D74">
        <v>170</v>
      </c>
      <c r="E74">
        <v>196</v>
      </c>
      <c r="F74" s="21">
        <f t="shared" si="0"/>
        <v>1880.273486552315</v>
      </c>
      <c r="G74" s="24">
        <f t="shared" si="1"/>
        <v>2220.322470523447</v>
      </c>
    </row>
    <row r="75" spans="1:7" ht="13" x14ac:dyDescent="0.15">
      <c r="A75" t="s">
        <v>130</v>
      </c>
      <c r="B75">
        <v>74</v>
      </c>
      <c r="C75">
        <v>80</v>
      </c>
      <c r="D75">
        <v>106</v>
      </c>
      <c r="E75">
        <v>118</v>
      </c>
      <c r="F75" s="21">
        <f t="shared" si="0"/>
        <v>643.2442847825663</v>
      </c>
      <c r="G75" s="24">
        <f t="shared" si="1"/>
        <v>849.48764575006862</v>
      </c>
    </row>
    <row r="76" spans="1:7" ht="13" x14ac:dyDescent="0.15">
      <c r="A76" t="s">
        <v>131</v>
      </c>
      <c r="B76">
        <v>75</v>
      </c>
      <c r="C76">
        <v>110</v>
      </c>
      <c r="D76">
        <v>142</v>
      </c>
      <c r="E76">
        <v>156</v>
      </c>
      <c r="F76" s="21">
        <f t="shared" si="0"/>
        <v>1161.7991647773817</v>
      </c>
      <c r="G76" s="24">
        <f t="shared" si="1"/>
        <v>1433.6290343670371</v>
      </c>
    </row>
    <row r="77" spans="1:7" ht="13" x14ac:dyDescent="0.15">
      <c r="A77" t="s">
        <v>133</v>
      </c>
      <c r="B77">
        <v>76</v>
      </c>
      <c r="C77">
        <v>160</v>
      </c>
      <c r="D77">
        <v>176</v>
      </c>
      <c r="E77">
        <v>198</v>
      </c>
      <c r="F77" s="21">
        <f t="shared" si="0"/>
        <v>1956.5426891119537</v>
      </c>
      <c r="G77" s="24">
        <f t="shared" si="1"/>
        <v>2303.1714430239058</v>
      </c>
    </row>
    <row r="78" spans="1:7" ht="13" x14ac:dyDescent="0.15">
      <c r="A78" t="s">
        <v>134</v>
      </c>
      <c r="B78">
        <v>77</v>
      </c>
      <c r="C78">
        <v>100</v>
      </c>
      <c r="D78">
        <v>168</v>
      </c>
      <c r="E78">
        <v>138</v>
      </c>
      <c r="F78" s="21">
        <f t="shared" si="0"/>
        <v>1232.6304689910103</v>
      </c>
      <c r="G78" s="24">
        <f t="shared" si="1"/>
        <v>1516.1068121007986</v>
      </c>
    </row>
    <row r="79" spans="1:7" ht="13" x14ac:dyDescent="0.15">
      <c r="A79" t="s">
        <v>135</v>
      </c>
      <c r="B79">
        <v>78</v>
      </c>
      <c r="C79">
        <v>130</v>
      </c>
      <c r="D79">
        <v>200</v>
      </c>
      <c r="E79">
        <v>170</v>
      </c>
      <c r="F79" s="21">
        <f t="shared" si="0"/>
        <v>1856.992741892974</v>
      </c>
      <c r="G79" s="24">
        <f t="shared" si="1"/>
        <v>2199.3401321180654</v>
      </c>
    </row>
    <row r="80" spans="1:7" ht="13" x14ac:dyDescent="0.15">
      <c r="A80" t="s">
        <v>136</v>
      </c>
      <c r="B80">
        <v>79</v>
      </c>
      <c r="C80">
        <v>180</v>
      </c>
      <c r="D80">
        <v>110</v>
      </c>
      <c r="E80">
        <v>110</v>
      </c>
      <c r="F80" s="21">
        <f t="shared" si="0"/>
        <v>966.73925577257796</v>
      </c>
      <c r="G80" s="24">
        <f t="shared" si="1"/>
        <v>1218.8952903081083</v>
      </c>
    </row>
    <row r="81" spans="1:7" ht="13" x14ac:dyDescent="0.15">
      <c r="A81" t="s">
        <v>138</v>
      </c>
      <c r="B81">
        <v>80</v>
      </c>
      <c r="C81">
        <v>190</v>
      </c>
      <c r="D81">
        <v>184</v>
      </c>
      <c r="E81">
        <v>198</v>
      </c>
      <c r="F81" s="21">
        <f t="shared" si="0"/>
        <v>2229.0062817378803</v>
      </c>
      <c r="G81" s="24">
        <f t="shared" si="1"/>
        <v>2597.1909592821512</v>
      </c>
    </row>
    <row r="82" spans="1:7" ht="13" x14ac:dyDescent="0.15">
      <c r="A82" t="s">
        <v>140</v>
      </c>
      <c r="B82">
        <v>81</v>
      </c>
      <c r="C82">
        <v>50</v>
      </c>
      <c r="D82">
        <v>128</v>
      </c>
      <c r="E82">
        <v>138</v>
      </c>
      <c r="F82" s="21">
        <f t="shared" si="0"/>
        <v>664.0772291967221</v>
      </c>
      <c r="G82" s="24">
        <f t="shared" si="1"/>
        <v>890.68164998592999</v>
      </c>
    </row>
    <row r="83" spans="1:7" ht="13" x14ac:dyDescent="0.15">
      <c r="A83" t="s">
        <v>141</v>
      </c>
      <c r="B83">
        <v>82</v>
      </c>
      <c r="C83">
        <v>100</v>
      </c>
      <c r="D83">
        <v>186</v>
      </c>
      <c r="E83">
        <v>180</v>
      </c>
      <c r="F83" s="21">
        <f t="shared" si="0"/>
        <v>1558.5949708343264</v>
      </c>
      <c r="G83" s="24">
        <f t="shared" si="1"/>
        <v>1879.9502525316543</v>
      </c>
    </row>
    <row r="84" spans="1:7" ht="13" x14ac:dyDescent="0.15">
      <c r="A84" t="s">
        <v>144</v>
      </c>
      <c r="B84">
        <v>83</v>
      </c>
      <c r="C84">
        <v>104</v>
      </c>
      <c r="D84">
        <v>138</v>
      </c>
      <c r="E84">
        <v>132</v>
      </c>
      <c r="F84" s="21">
        <f t="shared" si="0"/>
        <v>1009.8730799801949</v>
      </c>
      <c r="G84" s="24">
        <f t="shared" si="1"/>
        <v>1263.8852708688166</v>
      </c>
    </row>
    <row r="85" spans="1:7" ht="13" x14ac:dyDescent="0.15">
      <c r="A85" t="s">
        <v>145</v>
      </c>
      <c r="B85">
        <v>84</v>
      </c>
      <c r="C85">
        <v>70</v>
      </c>
      <c r="D85">
        <v>126</v>
      </c>
      <c r="E85">
        <v>96</v>
      </c>
      <c r="F85" s="21">
        <f t="shared" si="0"/>
        <v>645.1181422113616</v>
      </c>
      <c r="G85" s="24">
        <f t="shared" si="1"/>
        <v>855.4096370066502</v>
      </c>
    </row>
    <row r="86" spans="1:7" ht="13" x14ac:dyDescent="0.15">
      <c r="A86" t="s">
        <v>146</v>
      </c>
      <c r="B86">
        <v>85</v>
      </c>
      <c r="C86">
        <v>120</v>
      </c>
      <c r="D86">
        <v>182</v>
      </c>
      <c r="E86">
        <v>150</v>
      </c>
      <c r="F86" s="21">
        <f t="shared" si="0"/>
        <v>1525.0767994185339</v>
      </c>
      <c r="G86" s="24">
        <f t="shared" si="1"/>
        <v>1836.3656322138697</v>
      </c>
    </row>
    <row r="87" spans="1:7" ht="13" x14ac:dyDescent="0.15">
      <c r="A87" t="s">
        <v>147</v>
      </c>
      <c r="B87">
        <v>86</v>
      </c>
      <c r="C87">
        <v>130</v>
      </c>
      <c r="D87">
        <v>104</v>
      </c>
      <c r="E87">
        <v>138</v>
      </c>
      <c r="F87" s="21">
        <f t="shared" si="0"/>
        <v>870.01879031598457</v>
      </c>
      <c r="G87" s="24">
        <f t="shared" si="1"/>
        <v>1107.0334704753877</v>
      </c>
    </row>
    <row r="88" spans="1:7" ht="13" x14ac:dyDescent="0.15">
      <c r="A88" t="s">
        <v>148</v>
      </c>
      <c r="B88">
        <v>87</v>
      </c>
      <c r="C88">
        <v>180</v>
      </c>
      <c r="D88">
        <v>156</v>
      </c>
      <c r="E88">
        <v>192</v>
      </c>
      <c r="F88" s="21">
        <f t="shared" si="0"/>
        <v>1811.3214871113814</v>
      </c>
      <c r="G88" s="24">
        <f t="shared" si="1"/>
        <v>2145.7674972697123</v>
      </c>
    </row>
    <row r="89" spans="1:7" ht="13" x14ac:dyDescent="0.15">
      <c r="A89" t="s">
        <v>150</v>
      </c>
      <c r="B89">
        <v>88</v>
      </c>
      <c r="C89">
        <v>160</v>
      </c>
      <c r="D89">
        <v>124</v>
      </c>
      <c r="E89">
        <v>110</v>
      </c>
      <c r="F89" s="21">
        <f t="shared" si="0"/>
        <v>1027.4533035285724</v>
      </c>
      <c r="G89" s="24">
        <f t="shared" si="1"/>
        <v>1284.0233009923832</v>
      </c>
    </row>
    <row r="90" spans="1:7" ht="13" x14ac:dyDescent="0.15">
      <c r="A90" t="s">
        <v>152</v>
      </c>
      <c r="B90">
        <v>89</v>
      </c>
      <c r="C90">
        <v>210</v>
      </c>
      <c r="D90">
        <v>180</v>
      </c>
      <c r="E90">
        <v>188</v>
      </c>
      <c r="F90" s="21">
        <f t="shared" si="0"/>
        <v>2233.8044454656147</v>
      </c>
      <c r="G90" s="24">
        <f t="shared" si="1"/>
        <v>2602.9028753552884</v>
      </c>
    </row>
    <row r="91" spans="1:7" ht="13" x14ac:dyDescent="0.15">
      <c r="A91" t="s">
        <v>157</v>
      </c>
      <c r="B91">
        <v>90</v>
      </c>
      <c r="C91">
        <v>60</v>
      </c>
      <c r="D91">
        <v>120</v>
      </c>
      <c r="E91">
        <v>112</v>
      </c>
      <c r="F91" s="21">
        <f t="shared" si="0"/>
        <v>614.39823067748728</v>
      </c>
      <c r="G91" s="24">
        <f t="shared" si="1"/>
        <v>822.90620004506673</v>
      </c>
    </row>
    <row r="92" spans="1:7" ht="13" x14ac:dyDescent="0.15">
      <c r="A92" t="s">
        <v>158</v>
      </c>
      <c r="B92">
        <v>91</v>
      </c>
      <c r="C92">
        <v>100</v>
      </c>
      <c r="D92">
        <v>196</v>
      </c>
      <c r="E92">
        <v>196</v>
      </c>
      <c r="F92" s="21">
        <f t="shared" si="0"/>
        <v>1713.8317366766673</v>
      </c>
      <c r="G92" s="24">
        <f t="shared" si="1"/>
        <v>2052.8474470508859</v>
      </c>
    </row>
    <row r="93" spans="1:7" ht="13" x14ac:dyDescent="0.15">
      <c r="A93" t="s">
        <v>159</v>
      </c>
      <c r="B93">
        <v>92</v>
      </c>
      <c r="C93">
        <v>60</v>
      </c>
      <c r="D93">
        <v>136</v>
      </c>
      <c r="E93">
        <v>82</v>
      </c>
      <c r="F93" s="21">
        <f t="shared" si="0"/>
        <v>595.80690698977617</v>
      </c>
      <c r="G93" s="24">
        <f t="shared" si="1"/>
        <v>804.41010933498649</v>
      </c>
    </row>
    <row r="94" spans="1:7" ht="13" x14ac:dyDescent="0.15">
      <c r="A94" t="s">
        <v>162</v>
      </c>
      <c r="B94">
        <v>93</v>
      </c>
      <c r="C94">
        <v>90</v>
      </c>
      <c r="D94">
        <v>172</v>
      </c>
      <c r="E94">
        <v>118</v>
      </c>
      <c r="F94" s="21">
        <f t="shared" si="0"/>
        <v>1107.0692273409884</v>
      </c>
      <c r="G94" s="24">
        <f t="shared" si="1"/>
        <v>1380.213116640793</v>
      </c>
    </row>
    <row r="95" spans="1:7" ht="13" x14ac:dyDescent="0.15">
      <c r="A95" t="s">
        <v>164</v>
      </c>
      <c r="B95">
        <v>94</v>
      </c>
      <c r="C95">
        <v>120</v>
      </c>
      <c r="D95">
        <v>204</v>
      </c>
      <c r="E95">
        <v>156</v>
      </c>
      <c r="F95" s="21">
        <f t="shared" si="0"/>
        <v>1743.2800631125253</v>
      </c>
      <c r="G95" s="24">
        <f t="shared" si="1"/>
        <v>2078.2276951100102</v>
      </c>
    </row>
    <row r="96" spans="1:7" ht="13" x14ac:dyDescent="0.15">
      <c r="A96" t="s">
        <v>165</v>
      </c>
      <c r="B96">
        <v>95</v>
      </c>
      <c r="C96">
        <v>70</v>
      </c>
      <c r="D96">
        <v>90</v>
      </c>
      <c r="E96">
        <v>186</v>
      </c>
      <c r="F96" s="21">
        <f t="shared" si="0"/>
        <v>641.40460750348734</v>
      </c>
      <c r="G96" s="24">
        <f t="shared" si="1"/>
        <v>857.19743814571416</v>
      </c>
    </row>
    <row r="97" spans="1:7" ht="13" x14ac:dyDescent="0.15">
      <c r="A97" t="s">
        <v>166</v>
      </c>
      <c r="B97">
        <v>96</v>
      </c>
      <c r="C97">
        <v>120</v>
      </c>
      <c r="D97">
        <v>104</v>
      </c>
      <c r="E97">
        <v>140</v>
      </c>
      <c r="F97" s="21">
        <f t="shared" si="0"/>
        <v>841.9223797046385</v>
      </c>
      <c r="G97" s="24">
        <f t="shared" si="1"/>
        <v>1075.1369021841924</v>
      </c>
    </row>
    <row r="98" spans="1:7" ht="13" x14ac:dyDescent="0.15">
      <c r="A98" t="s">
        <v>167</v>
      </c>
      <c r="B98">
        <v>97</v>
      </c>
      <c r="C98">
        <v>170</v>
      </c>
      <c r="D98">
        <v>162</v>
      </c>
      <c r="E98">
        <v>196</v>
      </c>
      <c r="F98" s="21">
        <f t="shared" si="0"/>
        <v>1846.9348864658532</v>
      </c>
      <c r="G98" s="24">
        <f t="shared" si="1"/>
        <v>2184.1599129139067</v>
      </c>
    </row>
    <row r="99" spans="1:7" ht="13" x14ac:dyDescent="0.15">
      <c r="A99" t="s">
        <v>168</v>
      </c>
      <c r="B99">
        <v>98</v>
      </c>
      <c r="C99">
        <v>60</v>
      </c>
      <c r="D99">
        <v>116</v>
      </c>
      <c r="E99">
        <v>110</v>
      </c>
      <c r="F99" s="21">
        <f t="shared" si="0"/>
        <v>588.59156062319323</v>
      </c>
      <c r="G99" s="24">
        <f t="shared" si="1"/>
        <v>792.21125404510872</v>
      </c>
    </row>
    <row r="100" spans="1:7" ht="13" x14ac:dyDescent="0.15">
      <c r="A100" t="s">
        <v>170</v>
      </c>
      <c r="B100">
        <v>99</v>
      </c>
      <c r="C100">
        <v>110</v>
      </c>
      <c r="D100">
        <v>178</v>
      </c>
      <c r="E100">
        <v>168</v>
      </c>
      <c r="F100" s="21">
        <f t="shared" si="0"/>
        <v>1511.3152322364588</v>
      </c>
      <c r="G100" s="24">
        <f t="shared" si="1"/>
        <v>1823.1480369465571</v>
      </c>
    </row>
    <row r="101" spans="1:7" ht="13" x14ac:dyDescent="0.15">
      <c r="A101" t="s">
        <v>171</v>
      </c>
      <c r="B101">
        <v>100</v>
      </c>
      <c r="C101">
        <v>80</v>
      </c>
      <c r="D101">
        <v>102</v>
      </c>
      <c r="E101">
        <v>124</v>
      </c>
      <c r="F101" s="21">
        <f t="shared" si="0"/>
        <v>634.51235307465299</v>
      </c>
      <c r="G101" s="24">
        <f t="shared" si="1"/>
        <v>839.72897393341077</v>
      </c>
    </row>
    <row r="102" spans="1:7" ht="13" x14ac:dyDescent="0.15">
      <c r="A102" t="s">
        <v>172</v>
      </c>
      <c r="B102">
        <v>101</v>
      </c>
      <c r="C102">
        <v>120</v>
      </c>
      <c r="D102">
        <v>150</v>
      </c>
      <c r="E102">
        <v>174</v>
      </c>
      <c r="F102" s="21">
        <f t="shared" si="0"/>
        <v>1353.7565783086843</v>
      </c>
      <c r="G102" s="24">
        <f t="shared" si="1"/>
        <v>1646.1363470276451</v>
      </c>
    </row>
    <row r="103" spans="1:7" ht="13" x14ac:dyDescent="0.15">
      <c r="A103" t="s">
        <v>173</v>
      </c>
      <c r="B103">
        <v>102</v>
      </c>
      <c r="C103">
        <v>120</v>
      </c>
      <c r="D103">
        <v>110</v>
      </c>
      <c r="E103">
        <v>132</v>
      </c>
      <c r="F103" s="21">
        <f t="shared" si="0"/>
        <v>864.67787697001609</v>
      </c>
      <c r="G103" s="24">
        <f t="shared" si="1"/>
        <v>1099.8149995806737</v>
      </c>
    </row>
    <row r="104" spans="1:7" ht="13" x14ac:dyDescent="0.15">
      <c r="A104" t="s">
        <v>93</v>
      </c>
      <c r="B104">
        <v>103</v>
      </c>
      <c r="C104">
        <v>190</v>
      </c>
      <c r="D104">
        <v>232</v>
      </c>
      <c r="E104">
        <v>164</v>
      </c>
      <c r="F104" s="21">
        <f t="shared" si="0"/>
        <v>2557.8247370930094</v>
      </c>
      <c r="G104" s="24">
        <f t="shared" si="1"/>
        <v>2955.1836347522344</v>
      </c>
    </row>
    <row r="105" spans="1:7" ht="13" x14ac:dyDescent="0.15">
      <c r="A105" t="s">
        <v>174</v>
      </c>
      <c r="B105">
        <v>104</v>
      </c>
      <c r="C105">
        <v>100</v>
      </c>
      <c r="D105">
        <v>102</v>
      </c>
      <c r="E105">
        <v>150</v>
      </c>
      <c r="F105" s="21">
        <f t="shared" si="0"/>
        <v>780.24298925705045</v>
      </c>
      <c r="G105" s="24">
        <f t="shared" si="1"/>
        <v>1006.6090434552018</v>
      </c>
    </row>
    <row r="106" spans="1:7" ht="13" x14ac:dyDescent="0.15">
      <c r="A106" t="s">
        <v>175</v>
      </c>
      <c r="B106">
        <v>105</v>
      </c>
      <c r="C106">
        <v>120</v>
      </c>
      <c r="D106">
        <v>140</v>
      </c>
      <c r="E106">
        <v>202</v>
      </c>
      <c r="F106" s="21">
        <f t="shared" si="0"/>
        <v>1361.3770255056811</v>
      </c>
      <c r="G106" s="24">
        <f t="shared" si="1"/>
        <v>1656.9619027173424</v>
      </c>
    </row>
    <row r="107" spans="1:7" ht="13" x14ac:dyDescent="0.15">
      <c r="A107" t="s">
        <v>176</v>
      </c>
      <c r="B107">
        <v>106</v>
      </c>
      <c r="C107">
        <v>100</v>
      </c>
      <c r="D107">
        <v>148</v>
      </c>
      <c r="E107">
        <v>172</v>
      </c>
      <c r="F107" s="21">
        <f t="shared" si="0"/>
        <v>1212.2997417126362</v>
      </c>
      <c r="G107" s="24">
        <f t="shared" si="1"/>
        <v>1492.9367256246874</v>
      </c>
    </row>
    <row r="108" spans="1:7" ht="13" x14ac:dyDescent="0.15">
      <c r="A108" t="s">
        <v>177</v>
      </c>
      <c r="B108">
        <v>107</v>
      </c>
      <c r="C108">
        <v>100</v>
      </c>
      <c r="D108">
        <v>138</v>
      </c>
      <c r="E108">
        <v>204</v>
      </c>
      <c r="F108" s="21">
        <f t="shared" si="0"/>
        <v>1231.057232269502</v>
      </c>
      <c r="G108" s="24">
        <f t="shared" si="1"/>
        <v>1516.514203432107</v>
      </c>
    </row>
    <row r="109" spans="1:7" ht="13" x14ac:dyDescent="0.15">
      <c r="A109" t="s">
        <v>179</v>
      </c>
      <c r="B109">
        <v>108</v>
      </c>
      <c r="C109">
        <v>180</v>
      </c>
      <c r="D109">
        <v>126</v>
      </c>
      <c r="E109">
        <v>160</v>
      </c>
      <c r="F109" s="21">
        <f t="shared" si="0"/>
        <v>1335.5214349409512</v>
      </c>
      <c r="G109" s="24">
        <f t="shared" si="1"/>
        <v>1626.8200506299302</v>
      </c>
    </row>
    <row r="110" spans="1:7" ht="13" x14ac:dyDescent="0.15">
      <c r="A110" t="s">
        <v>181</v>
      </c>
      <c r="B110">
        <v>109</v>
      </c>
      <c r="C110">
        <v>80</v>
      </c>
      <c r="D110">
        <v>136</v>
      </c>
      <c r="E110">
        <v>142</v>
      </c>
      <c r="F110" s="21">
        <f t="shared" si="0"/>
        <v>905.34091498413181</v>
      </c>
      <c r="G110" s="24">
        <f t="shared" si="1"/>
        <v>1151.7882663837829</v>
      </c>
    </row>
    <row r="111" spans="1:7" ht="13" x14ac:dyDescent="0.15">
      <c r="A111" t="s">
        <v>183</v>
      </c>
      <c r="B111">
        <v>110</v>
      </c>
      <c r="C111">
        <v>130</v>
      </c>
      <c r="D111">
        <v>190</v>
      </c>
      <c r="E111">
        <v>198</v>
      </c>
      <c r="F111" s="21">
        <f t="shared" si="0"/>
        <v>1903.8904087545397</v>
      </c>
      <c r="G111" s="24">
        <f t="shared" si="1"/>
        <v>2250.1513863006899</v>
      </c>
    </row>
    <row r="112" spans="1:7" ht="13" x14ac:dyDescent="0.15">
      <c r="A112" t="s">
        <v>184</v>
      </c>
      <c r="B112">
        <v>111</v>
      </c>
      <c r="C112">
        <v>160</v>
      </c>
      <c r="D112">
        <v>110</v>
      </c>
      <c r="E112">
        <v>116</v>
      </c>
      <c r="F112" s="21">
        <f t="shared" si="0"/>
        <v>935.97822422912429</v>
      </c>
      <c r="G112" s="24">
        <f t="shared" si="1"/>
        <v>1182.0851430353403</v>
      </c>
    </row>
    <row r="113" spans="1:7" ht="13" x14ac:dyDescent="0.15">
      <c r="A113" t="s">
        <v>185</v>
      </c>
      <c r="B113">
        <v>112</v>
      </c>
      <c r="C113">
        <v>210</v>
      </c>
      <c r="D113">
        <v>166</v>
      </c>
      <c r="E113">
        <v>160</v>
      </c>
      <c r="F113" s="21">
        <f t="shared" si="0"/>
        <v>1900.4734225198004</v>
      </c>
      <c r="G113" s="24">
        <f t="shared" si="1"/>
        <v>2243.2254941611</v>
      </c>
    </row>
    <row r="114" spans="1:7" ht="13" x14ac:dyDescent="0.15">
      <c r="A114" t="s">
        <v>186</v>
      </c>
      <c r="B114">
        <v>113</v>
      </c>
      <c r="C114">
        <v>500</v>
      </c>
      <c r="D114">
        <v>40</v>
      </c>
      <c r="E114">
        <v>60</v>
      </c>
      <c r="F114" s="21">
        <f t="shared" si="0"/>
        <v>432.71773229562586</v>
      </c>
      <c r="G114" s="24">
        <f t="shared" si="1"/>
        <v>675.12005536980803</v>
      </c>
    </row>
    <row r="115" spans="1:7" ht="13" x14ac:dyDescent="0.15">
      <c r="A115" t="s">
        <v>187</v>
      </c>
      <c r="B115">
        <v>114</v>
      </c>
      <c r="C115">
        <v>130</v>
      </c>
      <c r="D115">
        <v>164</v>
      </c>
      <c r="E115">
        <v>152</v>
      </c>
      <c r="F115" s="21">
        <f t="shared" si="0"/>
        <v>1439.8637297975397</v>
      </c>
      <c r="G115" s="24">
        <f t="shared" si="1"/>
        <v>1739.7199409747668</v>
      </c>
    </row>
    <row r="116" spans="1:7" ht="13" x14ac:dyDescent="0.15">
      <c r="A116" t="s">
        <v>188</v>
      </c>
      <c r="B116">
        <v>115</v>
      </c>
      <c r="C116">
        <v>210</v>
      </c>
      <c r="D116">
        <v>142</v>
      </c>
      <c r="E116">
        <v>178</v>
      </c>
      <c r="F116" s="21">
        <f t="shared" si="0"/>
        <v>1714.715472585028</v>
      </c>
      <c r="G116" s="24">
        <f t="shared" si="1"/>
        <v>2043.4011796094212</v>
      </c>
    </row>
    <row r="117" spans="1:7" ht="13" x14ac:dyDescent="0.15">
      <c r="A117" t="s">
        <v>189</v>
      </c>
      <c r="B117">
        <v>116</v>
      </c>
      <c r="C117">
        <v>60</v>
      </c>
      <c r="D117">
        <v>122</v>
      </c>
      <c r="E117">
        <v>100</v>
      </c>
      <c r="F117" s="21">
        <f t="shared" si="0"/>
        <v>590.22762133437107</v>
      </c>
      <c r="G117" s="24">
        <f t="shared" si="1"/>
        <v>794.66519637000124</v>
      </c>
    </row>
    <row r="118" spans="1:7" ht="13" x14ac:dyDescent="0.15">
      <c r="A118" t="s">
        <v>190</v>
      </c>
      <c r="B118">
        <v>117</v>
      </c>
      <c r="C118">
        <v>110</v>
      </c>
      <c r="D118">
        <v>176</v>
      </c>
      <c r="E118">
        <v>150</v>
      </c>
      <c r="F118" s="21">
        <f t="shared" si="0"/>
        <v>1412.013060299726</v>
      </c>
      <c r="G118" s="24">
        <f t="shared" si="1"/>
        <v>1713.2250650511651</v>
      </c>
    </row>
    <row r="119" spans="1:7" ht="13" x14ac:dyDescent="0.15">
      <c r="A119" t="s">
        <v>191</v>
      </c>
      <c r="B119">
        <v>118</v>
      </c>
      <c r="C119">
        <v>90</v>
      </c>
      <c r="D119">
        <v>112</v>
      </c>
      <c r="E119">
        <v>126</v>
      </c>
      <c r="F119" s="21">
        <f t="shared" si="0"/>
        <v>744.9182661296818</v>
      </c>
      <c r="G119" s="24">
        <f t="shared" si="1"/>
        <v>965.14374544727639</v>
      </c>
    </row>
    <row r="120" spans="1:7" ht="13" x14ac:dyDescent="0.15">
      <c r="A120" t="s">
        <v>192</v>
      </c>
      <c r="B120">
        <v>119</v>
      </c>
      <c r="C120">
        <v>160</v>
      </c>
      <c r="D120">
        <v>172</v>
      </c>
      <c r="E120">
        <v>160</v>
      </c>
      <c r="F120" s="21">
        <f t="shared" si="0"/>
        <v>1718.8283306611477</v>
      </c>
      <c r="G120" s="24">
        <f t="shared" si="1"/>
        <v>2043.9192267763822</v>
      </c>
    </row>
    <row r="121" spans="1:7" ht="13" x14ac:dyDescent="0.15">
      <c r="A121" t="s">
        <v>193</v>
      </c>
      <c r="B121">
        <v>120</v>
      </c>
      <c r="C121">
        <v>60</v>
      </c>
      <c r="D121">
        <v>130</v>
      </c>
      <c r="E121">
        <v>128</v>
      </c>
      <c r="F121" s="21">
        <f t="shared" si="0"/>
        <v>711.55428135853299</v>
      </c>
      <c r="G121" s="24">
        <f t="shared" si="1"/>
        <v>937.88745411052901</v>
      </c>
    </row>
    <row r="122" spans="1:7" ht="13" x14ac:dyDescent="0.15">
      <c r="A122" t="s">
        <v>149</v>
      </c>
      <c r="B122">
        <v>121</v>
      </c>
      <c r="C122">
        <v>120</v>
      </c>
      <c r="D122">
        <v>194</v>
      </c>
      <c r="E122">
        <v>192</v>
      </c>
      <c r="F122" s="21">
        <f t="shared" si="0"/>
        <v>1839.1918809637766</v>
      </c>
      <c r="G122" s="24">
        <f t="shared" si="1"/>
        <v>2182.1390282802518</v>
      </c>
    </row>
    <row r="123" spans="1:7" ht="13" x14ac:dyDescent="0.15">
      <c r="A123" t="s">
        <v>194</v>
      </c>
      <c r="B123">
        <v>122</v>
      </c>
      <c r="C123">
        <v>80</v>
      </c>
      <c r="D123">
        <v>154</v>
      </c>
      <c r="E123">
        <v>196</v>
      </c>
      <c r="F123" s="21">
        <f t="shared" si="0"/>
        <v>1204.4196262074579</v>
      </c>
      <c r="G123" s="24">
        <f t="shared" si="1"/>
        <v>1494.4239143554055</v>
      </c>
    </row>
    <row r="124" spans="1:7" ht="13" x14ac:dyDescent="0.15">
      <c r="A124" t="s">
        <v>195</v>
      </c>
      <c r="B124">
        <v>123</v>
      </c>
      <c r="C124">
        <v>140</v>
      </c>
      <c r="D124">
        <v>176</v>
      </c>
      <c r="E124">
        <v>180</v>
      </c>
      <c r="F124" s="21">
        <f t="shared" si="0"/>
        <v>1745.0063512590216</v>
      </c>
      <c r="G124" s="24">
        <f t="shared" si="1"/>
        <v>2073.9610496722853</v>
      </c>
    </row>
    <row r="125" spans="1:7" ht="13" x14ac:dyDescent="0.15">
      <c r="A125" t="s">
        <v>196</v>
      </c>
      <c r="B125">
        <v>124</v>
      </c>
      <c r="C125">
        <v>130</v>
      </c>
      <c r="D125">
        <v>172</v>
      </c>
      <c r="E125">
        <v>134</v>
      </c>
      <c r="F125" s="21">
        <f t="shared" si="0"/>
        <v>1417.8705956184428</v>
      </c>
      <c r="G125" s="24">
        <f t="shared" si="1"/>
        <v>1716.7332378529379</v>
      </c>
    </row>
    <row r="126" spans="1:7" ht="13" x14ac:dyDescent="0.15">
      <c r="A126" t="s">
        <v>197</v>
      </c>
      <c r="B126">
        <v>125</v>
      </c>
      <c r="C126">
        <v>130</v>
      </c>
      <c r="D126">
        <v>198</v>
      </c>
      <c r="E126">
        <v>160</v>
      </c>
      <c r="F126" s="21">
        <f t="shared" si="0"/>
        <v>1783.5321055580669</v>
      </c>
      <c r="G126" s="24">
        <f t="shared" si="1"/>
        <v>2119.1744181374879</v>
      </c>
    </row>
    <row r="127" spans="1:7" ht="13" x14ac:dyDescent="0.15">
      <c r="A127" t="s">
        <v>198</v>
      </c>
      <c r="B127">
        <v>126</v>
      </c>
      <c r="C127">
        <v>130</v>
      </c>
      <c r="D127">
        <v>214</v>
      </c>
      <c r="E127">
        <v>158</v>
      </c>
      <c r="F127" s="21">
        <f t="shared" si="0"/>
        <v>1915.5701759236995</v>
      </c>
      <c r="G127" s="24">
        <f t="shared" si="1"/>
        <v>2265.304610044016</v>
      </c>
    </row>
    <row r="128" spans="1:7" ht="13" x14ac:dyDescent="0.15">
      <c r="A128" t="s">
        <v>199</v>
      </c>
      <c r="B128">
        <v>127</v>
      </c>
      <c r="C128">
        <v>130</v>
      </c>
      <c r="D128">
        <v>184</v>
      </c>
      <c r="E128">
        <v>186</v>
      </c>
      <c r="F128" s="21">
        <f t="shared" si="0"/>
        <v>1787.0226004497272</v>
      </c>
      <c r="G128" s="24">
        <f t="shared" si="1"/>
        <v>2121.8719906512924</v>
      </c>
    </row>
    <row r="129" spans="1:7" ht="13" x14ac:dyDescent="0.15">
      <c r="A129" t="s">
        <v>201</v>
      </c>
      <c r="B129">
        <v>128</v>
      </c>
      <c r="C129">
        <v>150</v>
      </c>
      <c r="D129">
        <v>148</v>
      </c>
      <c r="E129">
        <v>184</v>
      </c>
      <c r="F129" s="21">
        <f t="shared" si="0"/>
        <v>1535.6785925174199</v>
      </c>
      <c r="G129" s="24">
        <f t="shared" si="1"/>
        <v>1844.7613391832892</v>
      </c>
    </row>
    <row r="130" spans="1:7" ht="13" x14ac:dyDescent="0.15">
      <c r="A130" t="s">
        <v>204</v>
      </c>
      <c r="B130">
        <v>129</v>
      </c>
      <c r="C130">
        <v>40</v>
      </c>
      <c r="D130">
        <v>42</v>
      </c>
      <c r="E130">
        <v>84</v>
      </c>
      <c r="F130" s="21">
        <f t="shared" si="0"/>
        <v>152.05580434137377</v>
      </c>
      <c r="G130" s="24">
        <f t="shared" si="1"/>
        <v>262.69866847126946</v>
      </c>
    </row>
    <row r="131" spans="1:7" ht="13" x14ac:dyDescent="0.15">
      <c r="A131" t="s">
        <v>205</v>
      </c>
      <c r="B131">
        <v>130</v>
      </c>
      <c r="C131">
        <v>190</v>
      </c>
      <c r="D131">
        <v>192</v>
      </c>
      <c r="E131">
        <v>196</v>
      </c>
      <c r="F131" s="21">
        <f t="shared" si="0"/>
        <v>2314.1427145695316</v>
      </c>
      <c r="G131" s="24">
        <f t="shared" si="1"/>
        <v>2688.8871607298711</v>
      </c>
    </row>
    <row r="132" spans="1:7" ht="13" x14ac:dyDescent="0.15">
      <c r="A132" t="s">
        <v>206</v>
      </c>
      <c r="B132">
        <v>131</v>
      </c>
      <c r="C132">
        <v>260</v>
      </c>
      <c r="D132">
        <v>186</v>
      </c>
      <c r="E132">
        <v>190</v>
      </c>
      <c r="F132" s="21">
        <f t="shared" si="0"/>
        <v>2582.0252944973754</v>
      </c>
      <c r="G132" s="24">
        <f t="shared" si="1"/>
        <v>2980.7352849895642</v>
      </c>
    </row>
    <row r="133" spans="1:7" ht="13" x14ac:dyDescent="0.15">
      <c r="A133" t="s">
        <v>207</v>
      </c>
      <c r="B133">
        <v>132</v>
      </c>
      <c r="C133">
        <v>96</v>
      </c>
      <c r="D133">
        <v>110</v>
      </c>
      <c r="E133">
        <v>110</v>
      </c>
      <c r="F133" s="21">
        <f t="shared" si="0"/>
        <v>706.00653014986301</v>
      </c>
      <c r="G133" s="24">
        <f t="shared" si="1"/>
        <v>919.62460537903644</v>
      </c>
    </row>
    <row r="134" spans="1:7" ht="13" x14ac:dyDescent="0.15">
      <c r="A134" t="s">
        <v>209</v>
      </c>
      <c r="B134">
        <v>133</v>
      </c>
      <c r="C134">
        <v>110</v>
      </c>
      <c r="D134">
        <v>114</v>
      </c>
      <c r="E134">
        <v>128</v>
      </c>
      <c r="F134" s="21">
        <f t="shared" si="0"/>
        <v>844.87070666197997</v>
      </c>
      <c r="G134" s="24">
        <f t="shared" si="1"/>
        <v>1077.2011523216477</v>
      </c>
    </row>
    <row r="135" spans="1:7" ht="13" x14ac:dyDescent="0.15">
      <c r="A135" t="s">
        <v>200</v>
      </c>
      <c r="B135">
        <v>134</v>
      </c>
      <c r="C135">
        <v>260</v>
      </c>
      <c r="D135">
        <v>186</v>
      </c>
      <c r="E135">
        <v>168</v>
      </c>
      <c r="F135" s="21">
        <f t="shared" si="0"/>
        <v>2427.9421396895764</v>
      </c>
      <c r="G135" s="24">
        <f t="shared" si="1"/>
        <v>2816.2553060976702</v>
      </c>
    </row>
    <row r="136" spans="1:7" ht="13" x14ac:dyDescent="0.15">
      <c r="A136" t="s">
        <v>211</v>
      </c>
      <c r="B136">
        <v>135</v>
      </c>
      <c r="C136">
        <v>130</v>
      </c>
      <c r="D136">
        <v>192</v>
      </c>
      <c r="E136">
        <v>174</v>
      </c>
      <c r="F136" s="21">
        <f t="shared" si="0"/>
        <v>1803.5641859960313</v>
      </c>
      <c r="G136" s="24">
        <f t="shared" si="1"/>
        <v>2140.2737374621656</v>
      </c>
    </row>
    <row r="137" spans="1:7" ht="13" x14ac:dyDescent="0.15">
      <c r="A137" t="s">
        <v>122</v>
      </c>
      <c r="B137">
        <v>136</v>
      </c>
      <c r="C137">
        <v>130</v>
      </c>
      <c r="D137">
        <v>238</v>
      </c>
      <c r="E137">
        <v>178</v>
      </c>
      <c r="F137" s="21">
        <f t="shared" si="0"/>
        <v>2261.2194278076922</v>
      </c>
      <c r="G137" s="24">
        <f t="shared" si="1"/>
        <v>2643.4265678856455</v>
      </c>
    </row>
    <row r="138" spans="1:7" ht="13" x14ac:dyDescent="0.15">
      <c r="A138" t="s">
        <v>212</v>
      </c>
      <c r="B138">
        <v>137</v>
      </c>
      <c r="C138">
        <v>130</v>
      </c>
      <c r="D138">
        <v>156</v>
      </c>
      <c r="E138">
        <v>158</v>
      </c>
      <c r="F138" s="21">
        <f t="shared" si="0"/>
        <v>1396.3969506733511</v>
      </c>
      <c r="G138" s="24">
        <f t="shared" si="1"/>
        <v>1691.5593376311215</v>
      </c>
    </row>
    <row r="139" spans="1:7" ht="13" x14ac:dyDescent="0.15">
      <c r="A139" t="s">
        <v>213</v>
      </c>
      <c r="B139">
        <v>138</v>
      </c>
      <c r="C139">
        <v>70</v>
      </c>
      <c r="D139">
        <v>132</v>
      </c>
      <c r="E139">
        <v>160</v>
      </c>
      <c r="F139" s="21">
        <f t="shared" si="0"/>
        <v>872.50317562951079</v>
      </c>
      <c r="G139" s="24">
        <f t="shared" si="1"/>
        <v>1119.7727529131516</v>
      </c>
    </row>
    <row r="140" spans="1:7" ht="13" x14ac:dyDescent="0.15">
      <c r="A140" t="s">
        <v>214</v>
      </c>
      <c r="B140">
        <v>139</v>
      </c>
      <c r="C140">
        <v>140</v>
      </c>
      <c r="D140">
        <v>180</v>
      </c>
      <c r="E140">
        <v>202</v>
      </c>
      <c r="F140" s="21">
        <f t="shared" si="0"/>
        <v>1890.5853203725935</v>
      </c>
      <c r="G140" s="24">
        <f t="shared" si="1"/>
        <v>2233.646289064448</v>
      </c>
    </row>
    <row r="141" spans="1:7" ht="13" x14ac:dyDescent="0.15">
      <c r="A141" t="s">
        <v>215</v>
      </c>
      <c r="B141">
        <v>140</v>
      </c>
      <c r="C141">
        <v>60</v>
      </c>
      <c r="D141">
        <v>148</v>
      </c>
      <c r="E141">
        <v>142</v>
      </c>
      <c r="F141" s="21">
        <f t="shared" si="0"/>
        <v>853.22895776715063</v>
      </c>
      <c r="G141" s="24">
        <f t="shared" si="1"/>
        <v>1104.7197951892995</v>
      </c>
    </row>
    <row r="142" spans="1:7" ht="13" x14ac:dyDescent="0.15">
      <c r="A142" t="s">
        <v>217</v>
      </c>
      <c r="B142">
        <v>141</v>
      </c>
      <c r="C142">
        <v>120</v>
      </c>
      <c r="D142">
        <v>190</v>
      </c>
      <c r="E142">
        <v>190</v>
      </c>
      <c r="F142" s="21">
        <f t="shared" si="0"/>
        <v>1791.864222846983</v>
      </c>
      <c r="G142" s="24">
        <f t="shared" si="1"/>
        <v>2130.0105259648708</v>
      </c>
    </row>
    <row r="143" spans="1:7" ht="13" x14ac:dyDescent="0.15">
      <c r="A143" t="s">
        <v>218</v>
      </c>
      <c r="B143">
        <v>142</v>
      </c>
      <c r="C143">
        <v>160</v>
      </c>
      <c r="D143">
        <v>182</v>
      </c>
      <c r="E143">
        <v>162</v>
      </c>
      <c r="F143" s="21">
        <f t="shared" si="0"/>
        <v>1830.0921593022413</v>
      </c>
      <c r="G143" s="24">
        <f t="shared" si="1"/>
        <v>2165.4888777259621</v>
      </c>
    </row>
    <row r="144" spans="1:7" ht="13" x14ac:dyDescent="0.15">
      <c r="A144" t="s">
        <v>219</v>
      </c>
      <c r="B144">
        <v>143</v>
      </c>
      <c r="C144">
        <v>320</v>
      </c>
      <c r="D144">
        <v>180</v>
      </c>
      <c r="E144">
        <v>180</v>
      </c>
      <c r="F144" s="21">
        <f t="shared" si="0"/>
        <v>2698.160751619243</v>
      </c>
      <c r="G144" s="24">
        <f t="shared" si="1"/>
        <v>3112.8514382614735</v>
      </c>
    </row>
    <row r="145" spans="1:7" ht="13" x14ac:dyDescent="0.15">
      <c r="A145" t="s">
        <v>202</v>
      </c>
      <c r="B145">
        <v>144</v>
      </c>
      <c r="C145">
        <v>180</v>
      </c>
      <c r="D145">
        <v>198</v>
      </c>
      <c r="E145">
        <v>242</v>
      </c>
      <c r="F145" s="21">
        <f t="shared" si="0"/>
        <v>2581.0308741875683</v>
      </c>
      <c r="G145" s="24">
        <f t="shared" si="1"/>
        <v>2978.1566967352037</v>
      </c>
    </row>
    <row r="146" spans="1:7" ht="13" x14ac:dyDescent="0.15">
      <c r="A146" t="s">
        <v>151</v>
      </c>
      <c r="B146">
        <v>145</v>
      </c>
      <c r="C146">
        <v>180</v>
      </c>
      <c r="D146">
        <v>232</v>
      </c>
      <c r="E146">
        <v>194</v>
      </c>
      <c r="F146" s="21">
        <f t="shared" si="0"/>
        <v>2707.753813758115</v>
      </c>
      <c r="G146" s="24">
        <f t="shared" si="1"/>
        <v>3114.3790966159581</v>
      </c>
    </row>
    <row r="147" spans="1:7" ht="13" x14ac:dyDescent="0.15">
      <c r="A147" t="s">
        <v>107</v>
      </c>
      <c r="B147">
        <v>146</v>
      </c>
      <c r="C147">
        <v>180</v>
      </c>
      <c r="D147">
        <v>242</v>
      </c>
      <c r="E147">
        <v>194</v>
      </c>
      <c r="F147" s="21">
        <f t="shared" si="0"/>
        <v>2824.4673402132057</v>
      </c>
      <c r="G147" s="24">
        <f t="shared" si="1"/>
        <v>3240.4673191510169</v>
      </c>
    </row>
    <row r="148" spans="1:7" ht="13" x14ac:dyDescent="0.15">
      <c r="A148" t="s">
        <v>220</v>
      </c>
      <c r="B148">
        <v>147</v>
      </c>
      <c r="C148">
        <v>82</v>
      </c>
      <c r="D148">
        <v>128</v>
      </c>
      <c r="E148">
        <v>110</v>
      </c>
      <c r="F148" s="21">
        <f t="shared" si="0"/>
        <v>759.27187358938147</v>
      </c>
      <c r="G148" s="24">
        <f t="shared" si="1"/>
        <v>983.4697016500362</v>
      </c>
    </row>
    <row r="149" spans="1:7" ht="13" x14ac:dyDescent="0.15">
      <c r="A149" t="s">
        <v>221</v>
      </c>
      <c r="B149">
        <v>148</v>
      </c>
      <c r="C149">
        <v>122</v>
      </c>
      <c r="D149">
        <v>170</v>
      </c>
      <c r="E149">
        <v>152</v>
      </c>
      <c r="F149" s="21">
        <f t="shared" si="0"/>
        <v>1445.8881701832011</v>
      </c>
      <c r="G149" s="24">
        <f t="shared" si="1"/>
        <v>1747.7299208109605</v>
      </c>
    </row>
    <row r="150" spans="1:7" ht="13" x14ac:dyDescent="0.15">
      <c r="A150" t="s">
        <v>58</v>
      </c>
      <c r="B150">
        <v>149</v>
      </c>
      <c r="C150">
        <v>182</v>
      </c>
      <c r="D150">
        <v>250</v>
      </c>
      <c r="E150">
        <v>212</v>
      </c>
      <c r="F150" s="21">
        <f t="shared" si="0"/>
        <v>3067.0983822103767</v>
      </c>
      <c r="G150" s="24">
        <f t="shared" si="1"/>
        <v>3500.0640301120557</v>
      </c>
    </row>
    <row r="151" spans="1:7" ht="13" x14ac:dyDescent="0.15">
      <c r="A151" t="s">
        <v>48</v>
      </c>
      <c r="B151">
        <v>150</v>
      </c>
      <c r="C151">
        <v>212</v>
      </c>
      <c r="D151">
        <v>284</v>
      </c>
      <c r="E151">
        <v>202</v>
      </c>
      <c r="F151" s="21">
        <f t="shared" si="0"/>
        <v>3670.6758034643963</v>
      </c>
      <c r="G151" s="24">
        <f t="shared" si="1"/>
        <v>4144.7473030701676</v>
      </c>
    </row>
    <row r="152" spans="1:7" ht="13" x14ac:dyDescent="0.15">
      <c r="A152" t="s">
        <v>155</v>
      </c>
      <c r="B152">
        <v>151</v>
      </c>
      <c r="C152">
        <v>200</v>
      </c>
      <c r="D152">
        <v>220</v>
      </c>
      <c r="E152">
        <v>220</v>
      </c>
      <c r="F152" s="21">
        <f t="shared" si="0"/>
        <v>2882.2595899000535</v>
      </c>
      <c r="G152" s="24">
        <f t="shared" si="1"/>
        <v>3299.1730588078544</v>
      </c>
    </row>
    <row r="153" spans="1:7" ht="13" x14ac:dyDescent="0.15">
      <c r="F153" s="98"/>
    </row>
    <row r="154" spans="1:7" ht="13" x14ac:dyDescent="0.15">
      <c r="F154" s="98"/>
    </row>
    <row r="155" spans="1:7" ht="13" x14ac:dyDescent="0.15">
      <c r="F155" s="98"/>
    </row>
    <row r="156" spans="1:7" ht="13" x14ac:dyDescent="0.15">
      <c r="F156" s="98"/>
    </row>
    <row r="157" spans="1:7" ht="13" x14ac:dyDescent="0.15">
      <c r="F157" s="98"/>
    </row>
    <row r="158" spans="1:7" ht="13" x14ac:dyDescent="0.15">
      <c r="F158" s="98"/>
    </row>
    <row r="159" spans="1:7" ht="13" x14ac:dyDescent="0.15">
      <c r="F159" s="98"/>
    </row>
    <row r="160" spans="1:7" ht="13" x14ac:dyDescent="0.15">
      <c r="F160" s="98"/>
    </row>
    <row r="161" spans="6:6" ht="13" x14ac:dyDescent="0.15">
      <c r="F161" s="98"/>
    </row>
    <row r="162" spans="6:6" ht="13" x14ac:dyDescent="0.15">
      <c r="F162" s="98"/>
    </row>
    <row r="163" spans="6:6" ht="13" x14ac:dyDescent="0.15">
      <c r="F163" s="98"/>
    </row>
    <row r="164" spans="6:6" ht="13" x14ac:dyDescent="0.15">
      <c r="F164" s="98"/>
    </row>
    <row r="165" spans="6:6" ht="13" x14ac:dyDescent="0.15">
      <c r="F165" s="98"/>
    </row>
    <row r="166" spans="6:6" ht="13" x14ac:dyDescent="0.15">
      <c r="F166" s="98"/>
    </row>
    <row r="167" spans="6:6" ht="13" x14ac:dyDescent="0.15">
      <c r="F167" s="98"/>
    </row>
    <row r="168" spans="6:6" ht="13" x14ac:dyDescent="0.15">
      <c r="F168" s="98"/>
    </row>
    <row r="169" spans="6:6" ht="13" x14ac:dyDescent="0.15">
      <c r="F169" s="98"/>
    </row>
    <row r="170" spans="6:6" ht="13" x14ac:dyDescent="0.15">
      <c r="F170" s="98"/>
    </row>
    <row r="171" spans="6:6" ht="13" x14ac:dyDescent="0.15">
      <c r="F171" s="98"/>
    </row>
    <row r="172" spans="6:6" ht="13" x14ac:dyDescent="0.15">
      <c r="F172" s="98"/>
    </row>
    <row r="173" spans="6:6" ht="13" x14ac:dyDescent="0.15">
      <c r="F173" s="98"/>
    </row>
    <row r="174" spans="6:6" ht="13" x14ac:dyDescent="0.15">
      <c r="F174" s="98"/>
    </row>
    <row r="175" spans="6:6" ht="13" x14ac:dyDescent="0.15">
      <c r="F175" s="98"/>
    </row>
    <row r="176" spans="6:6" ht="13" x14ac:dyDescent="0.15">
      <c r="F176" s="98"/>
    </row>
    <row r="177" spans="6:6" ht="13" x14ac:dyDescent="0.15">
      <c r="F177" s="98"/>
    </row>
    <row r="178" spans="6:6" ht="13" x14ac:dyDescent="0.15">
      <c r="F178" s="98"/>
    </row>
    <row r="179" spans="6:6" ht="13" x14ac:dyDescent="0.15">
      <c r="F179" s="98"/>
    </row>
    <row r="180" spans="6:6" ht="13" x14ac:dyDescent="0.15">
      <c r="F180" s="98"/>
    </row>
    <row r="181" spans="6:6" ht="13" x14ac:dyDescent="0.15">
      <c r="F181" s="98"/>
    </row>
    <row r="182" spans="6:6" ht="13" x14ac:dyDescent="0.15">
      <c r="F182" s="98"/>
    </row>
    <row r="183" spans="6:6" ht="13" x14ac:dyDescent="0.15">
      <c r="F183" s="98"/>
    </row>
    <row r="184" spans="6:6" ht="13" x14ac:dyDescent="0.15">
      <c r="F184" s="98"/>
    </row>
    <row r="185" spans="6:6" ht="13" x14ac:dyDescent="0.15">
      <c r="F185" s="98"/>
    </row>
    <row r="186" spans="6:6" ht="13" x14ac:dyDescent="0.15">
      <c r="F186" s="98"/>
    </row>
    <row r="187" spans="6:6" ht="13" x14ac:dyDescent="0.15">
      <c r="F187" s="98"/>
    </row>
    <row r="188" spans="6:6" ht="13" x14ac:dyDescent="0.15">
      <c r="F188" s="98"/>
    </row>
    <row r="189" spans="6:6" ht="13" x14ac:dyDescent="0.15">
      <c r="F189" s="98"/>
    </row>
    <row r="190" spans="6:6" ht="13" x14ac:dyDescent="0.15">
      <c r="F190" s="98"/>
    </row>
    <row r="191" spans="6:6" ht="13" x14ac:dyDescent="0.15">
      <c r="F191" s="98"/>
    </row>
    <row r="192" spans="6:6" ht="13" x14ac:dyDescent="0.15">
      <c r="F192" s="98"/>
    </row>
    <row r="193" spans="6:6" ht="13" x14ac:dyDescent="0.15">
      <c r="F193" s="98"/>
    </row>
    <row r="194" spans="6:6" ht="13" x14ac:dyDescent="0.15">
      <c r="F194" s="98"/>
    </row>
    <row r="195" spans="6:6" ht="13" x14ac:dyDescent="0.15">
      <c r="F195" s="98"/>
    </row>
    <row r="196" spans="6:6" ht="13" x14ac:dyDescent="0.15">
      <c r="F196" s="98"/>
    </row>
    <row r="197" spans="6:6" ht="13" x14ac:dyDescent="0.15">
      <c r="F197" s="98"/>
    </row>
    <row r="198" spans="6:6" ht="13" x14ac:dyDescent="0.15">
      <c r="F198" s="98"/>
    </row>
    <row r="199" spans="6:6" ht="13" x14ac:dyDescent="0.15">
      <c r="F199" s="98"/>
    </row>
    <row r="200" spans="6:6" ht="13" x14ac:dyDescent="0.15">
      <c r="F200" s="98"/>
    </row>
    <row r="201" spans="6:6" ht="13" x14ac:dyDescent="0.15">
      <c r="F201" s="98"/>
    </row>
    <row r="202" spans="6:6" ht="13" x14ac:dyDescent="0.15">
      <c r="F202" s="98"/>
    </row>
    <row r="203" spans="6:6" ht="13" x14ac:dyDescent="0.15">
      <c r="F203" s="98"/>
    </row>
    <row r="204" spans="6:6" ht="13" x14ac:dyDescent="0.15">
      <c r="F204" s="98"/>
    </row>
    <row r="205" spans="6:6" ht="13" x14ac:dyDescent="0.15">
      <c r="F205" s="98"/>
    </row>
    <row r="206" spans="6:6" ht="13" x14ac:dyDescent="0.15">
      <c r="F206" s="98"/>
    </row>
    <row r="207" spans="6:6" ht="13" x14ac:dyDescent="0.15">
      <c r="F207" s="98"/>
    </row>
    <row r="208" spans="6:6" ht="13" x14ac:dyDescent="0.15">
      <c r="F208" s="98"/>
    </row>
    <row r="209" spans="6:6" ht="13" x14ac:dyDescent="0.15">
      <c r="F209" s="98"/>
    </row>
    <row r="210" spans="6:6" ht="13" x14ac:dyDescent="0.15">
      <c r="F210" s="98"/>
    </row>
    <row r="211" spans="6:6" ht="13" x14ac:dyDescent="0.15">
      <c r="F211" s="98"/>
    </row>
    <row r="212" spans="6:6" ht="13" x14ac:dyDescent="0.15">
      <c r="F212" s="98"/>
    </row>
    <row r="213" spans="6:6" ht="13" x14ac:dyDescent="0.15">
      <c r="F213" s="98"/>
    </row>
    <row r="214" spans="6:6" ht="13" x14ac:dyDescent="0.15">
      <c r="F214" s="98"/>
    </row>
    <row r="215" spans="6:6" ht="13" x14ac:dyDescent="0.15">
      <c r="F215" s="98"/>
    </row>
    <row r="216" spans="6:6" ht="13" x14ac:dyDescent="0.15">
      <c r="F216" s="98"/>
    </row>
    <row r="217" spans="6:6" ht="13" x14ac:dyDescent="0.15">
      <c r="F217" s="98"/>
    </row>
    <row r="218" spans="6:6" ht="13" x14ac:dyDescent="0.15">
      <c r="F218" s="98"/>
    </row>
    <row r="219" spans="6:6" ht="13" x14ac:dyDescent="0.15">
      <c r="F219" s="98"/>
    </row>
    <row r="220" spans="6:6" ht="13" x14ac:dyDescent="0.15">
      <c r="F220" s="98"/>
    </row>
    <row r="221" spans="6:6" ht="13" x14ac:dyDescent="0.15">
      <c r="F221" s="98"/>
    </row>
    <row r="222" spans="6:6" ht="13" x14ac:dyDescent="0.15">
      <c r="F222" s="98"/>
    </row>
    <row r="223" spans="6:6" ht="13" x14ac:dyDescent="0.15">
      <c r="F223" s="98"/>
    </row>
    <row r="224" spans="6:6" ht="13" x14ac:dyDescent="0.15">
      <c r="F224" s="98"/>
    </row>
    <row r="225" spans="6:6" ht="13" x14ac:dyDescent="0.15">
      <c r="F225" s="98"/>
    </row>
    <row r="226" spans="6:6" ht="13" x14ac:dyDescent="0.15">
      <c r="F226" s="98"/>
    </row>
    <row r="227" spans="6:6" ht="13" x14ac:dyDescent="0.15">
      <c r="F227" s="98"/>
    </row>
    <row r="228" spans="6:6" ht="13" x14ac:dyDescent="0.15">
      <c r="F228" s="98"/>
    </row>
    <row r="229" spans="6:6" ht="13" x14ac:dyDescent="0.15">
      <c r="F229" s="98"/>
    </row>
    <row r="230" spans="6:6" ht="13" x14ac:dyDescent="0.15">
      <c r="F230" s="98"/>
    </row>
    <row r="231" spans="6:6" ht="13" x14ac:dyDescent="0.15">
      <c r="F231" s="98"/>
    </row>
    <row r="232" spans="6:6" ht="13" x14ac:dyDescent="0.15">
      <c r="F232" s="98"/>
    </row>
    <row r="233" spans="6:6" ht="13" x14ac:dyDescent="0.15">
      <c r="F233" s="98"/>
    </row>
    <row r="234" spans="6:6" ht="13" x14ac:dyDescent="0.15">
      <c r="F234" s="98"/>
    </row>
    <row r="235" spans="6:6" ht="13" x14ac:dyDescent="0.15">
      <c r="F235" s="98"/>
    </row>
    <row r="236" spans="6:6" ht="13" x14ac:dyDescent="0.15">
      <c r="F236" s="98"/>
    </row>
    <row r="237" spans="6:6" ht="13" x14ac:dyDescent="0.15">
      <c r="F237" s="98"/>
    </row>
    <row r="238" spans="6:6" ht="13" x14ac:dyDescent="0.15">
      <c r="F238" s="98"/>
    </row>
    <row r="239" spans="6:6" ht="13" x14ac:dyDescent="0.15">
      <c r="F239" s="98"/>
    </row>
    <row r="240" spans="6:6" ht="13" x14ac:dyDescent="0.15">
      <c r="F240" s="98"/>
    </row>
    <row r="241" spans="6:6" ht="13" x14ac:dyDescent="0.15">
      <c r="F241" s="98"/>
    </row>
    <row r="242" spans="6:6" ht="13" x14ac:dyDescent="0.15">
      <c r="F242" s="98"/>
    </row>
    <row r="243" spans="6:6" ht="13" x14ac:dyDescent="0.15">
      <c r="F243" s="98"/>
    </row>
    <row r="244" spans="6:6" ht="13" x14ac:dyDescent="0.15">
      <c r="F244" s="98"/>
    </row>
    <row r="245" spans="6:6" ht="13" x14ac:dyDescent="0.15">
      <c r="F245" s="98"/>
    </row>
    <row r="246" spans="6:6" ht="13" x14ac:dyDescent="0.15">
      <c r="F246" s="98"/>
    </row>
    <row r="247" spans="6:6" ht="13" x14ac:dyDescent="0.15">
      <c r="F247" s="98"/>
    </row>
    <row r="248" spans="6:6" ht="13" x14ac:dyDescent="0.15">
      <c r="F248" s="98"/>
    </row>
    <row r="249" spans="6:6" ht="13" x14ac:dyDescent="0.15">
      <c r="F249" s="98"/>
    </row>
    <row r="250" spans="6:6" ht="13" x14ac:dyDescent="0.15">
      <c r="F250" s="98"/>
    </row>
    <row r="251" spans="6:6" ht="13" x14ac:dyDescent="0.15">
      <c r="F251" s="98"/>
    </row>
    <row r="252" spans="6:6" ht="13" x14ac:dyDescent="0.15">
      <c r="F252" s="98"/>
    </row>
    <row r="253" spans="6:6" ht="13" x14ac:dyDescent="0.15">
      <c r="F253" s="98"/>
    </row>
    <row r="254" spans="6:6" ht="13" x14ac:dyDescent="0.15">
      <c r="F254" s="98"/>
    </row>
    <row r="255" spans="6:6" ht="13" x14ac:dyDescent="0.15">
      <c r="F255" s="98"/>
    </row>
    <row r="256" spans="6:6" ht="13" x14ac:dyDescent="0.15">
      <c r="F256" s="98"/>
    </row>
    <row r="257" spans="6:6" ht="13" x14ac:dyDescent="0.15">
      <c r="F257" s="98"/>
    </row>
    <row r="258" spans="6:6" ht="13" x14ac:dyDescent="0.15">
      <c r="F258" s="98"/>
    </row>
    <row r="259" spans="6:6" ht="13" x14ac:dyDescent="0.15">
      <c r="F259" s="98"/>
    </row>
    <row r="260" spans="6:6" ht="13" x14ac:dyDescent="0.15">
      <c r="F260" s="98"/>
    </row>
    <row r="261" spans="6:6" ht="13" x14ac:dyDescent="0.15">
      <c r="F261" s="98"/>
    </row>
    <row r="262" spans="6:6" ht="13" x14ac:dyDescent="0.15">
      <c r="F262" s="98"/>
    </row>
    <row r="263" spans="6:6" ht="13" x14ac:dyDescent="0.15">
      <c r="F263" s="98"/>
    </row>
    <row r="264" spans="6:6" ht="13" x14ac:dyDescent="0.15">
      <c r="F264" s="98"/>
    </row>
    <row r="265" spans="6:6" ht="13" x14ac:dyDescent="0.15">
      <c r="F265" s="98"/>
    </row>
    <row r="266" spans="6:6" ht="13" x14ac:dyDescent="0.15">
      <c r="F266" s="98"/>
    </row>
    <row r="267" spans="6:6" ht="13" x14ac:dyDescent="0.15">
      <c r="F267" s="98"/>
    </row>
    <row r="268" spans="6:6" ht="13" x14ac:dyDescent="0.15">
      <c r="F268" s="98"/>
    </row>
    <row r="269" spans="6:6" ht="13" x14ac:dyDescent="0.15">
      <c r="F269" s="98"/>
    </row>
    <row r="270" spans="6:6" ht="13" x14ac:dyDescent="0.15">
      <c r="F270" s="98"/>
    </row>
    <row r="271" spans="6:6" ht="13" x14ac:dyDescent="0.15">
      <c r="F271" s="98"/>
    </row>
    <row r="272" spans="6:6" ht="13" x14ac:dyDescent="0.15">
      <c r="F272" s="98"/>
    </row>
    <row r="273" spans="6:6" ht="13" x14ac:dyDescent="0.15">
      <c r="F273" s="98"/>
    </row>
    <row r="274" spans="6:6" ht="13" x14ac:dyDescent="0.15">
      <c r="F274" s="98"/>
    </row>
    <row r="275" spans="6:6" ht="13" x14ac:dyDescent="0.15">
      <c r="F275" s="98"/>
    </row>
    <row r="276" spans="6:6" ht="13" x14ac:dyDescent="0.15">
      <c r="F276" s="98"/>
    </row>
    <row r="277" spans="6:6" ht="13" x14ac:dyDescent="0.15">
      <c r="F277" s="98"/>
    </row>
    <row r="278" spans="6:6" ht="13" x14ac:dyDescent="0.15">
      <c r="F278" s="98"/>
    </row>
    <row r="279" spans="6:6" ht="13" x14ac:dyDescent="0.15">
      <c r="F279" s="98"/>
    </row>
    <row r="280" spans="6:6" ht="13" x14ac:dyDescent="0.15">
      <c r="F280" s="98"/>
    </row>
    <row r="281" spans="6:6" ht="13" x14ac:dyDescent="0.15">
      <c r="F281" s="98"/>
    </row>
    <row r="282" spans="6:6" ht="13" x14ac:dyDescent="0.15">
      <c r="F282" s="98"/>
    </row>
    <row r="283" spans="6:6" ht="13" x14ac:dyDescent="0.15">
      <c r="F283" s="98"/>
    </row>
    <row r="284" spans="6:6" ht="13" x14ac:dyDescent="0.15">
      <c r="F284" s="98"/>
    </row>
    <row r="285" spans="6:6" ht="13" x14ac:dyDescent="0.15">
      <c r="F285" s="98"/>
    </row>
    <row r="286" spans="6:6" ht="13" x14ac:dyDescent="0.15">
      <c r="F286" s="98"/>
    </row>
    <row r="287" spans="6:6" ht="13" x14ac:dyDescent="0.15">
      <c r="F287" s="98"/>
    </row>
    <row r="288" spans="6:6" ht="13" x14ac:dyDescent="0.15">
      <c r="F288" s="98"/>
    </row>
    <row r="289" spans="6:6" ht="13" x14ac:dyDescent="0.15">
      <c r="F289" s="98"/>
    </row>
    <row r="290" spans="6:6" ht="13" x14ac:dyDescent="0.15">
      <c r="F290" s="98"/>
    </row>
    <row r="291" spans="6:6" ht="13" x14ac:dyDescent="0.15">
      <c r="F291" s="98"/>
    </row>
    <row r="292" spans="6:6" ht="13" x14ac:dyDescent="0.15">
      <c r="F292" s="98"/>
    </row>
    <row r="293" spans="6:6" ht="13" x14ac:dyDescent="0.15">
      <c r="F293" s="98"/>
    </row>
    <row r="294" spans="6:6" ht="13" x14ac:dyDescent="0.15">
      <c r="F294" s="98"/>
    </row>
    <row r="295" spans="6:6" ht="13" x14ac:dyDescent="0.15">
      <c r="F295" s="98"/>
    </row>
    <row r="296" spans="6:6" ht="13" x14ac:dyDescent="0.15">
      <c r="F296" s="98"/>
    </row>
    <row r="297" spans="6:6" ht="13" x14ac:dyDescent="0.15">
      <c r="F297" s="98"/>
    </row>
    <row r="298" spans="6:6" ht="13" x14ac:dyDescent="0.15">
      <c r="F298" s="98"/>
    </row>
    <row r="299" spans="6:6" ht="13" x14ac:dyDescent="0.15">
      <c r="F299" s="98"/>
    </row>
    <row r="300" spans="6:6" ht="13" x14ac:dyDescent="0.15">
      <c r="F300" s="98"/>
    </row>
    <row r="301" spans="6:6" ht="13" x14ac:dyDescent="0.15">
      <c r="F301" s="98"/>
    </row>
    <row r="302" spans="6:6" ht="13" x14ac:dyDescent="0.15">
      <c r="F302" s="98"/>
    </row>
    <row r="303" spans="6:6" ht="13" x14ac:dyDescent="0.15">
      <c r="F303" s="98"/>
    </row>
    <row r="304" spans="6:6" ht="13" x14ac:dyDescent="0.15">
      <c r="F304" s="98"/>
    </row>
    <row r="305" spans="6:6" ht="13" x14ac:dyDescent="0.15">
      <c r="F305" s="98"/>
    </row>
    <row r="306" spans="6:6" ht="13" x14ac:dyDescent="0.15">
      <c r="F306" s="98"/>
    </row>
    <row r="307" spans="6:6" ht="13" x14ac:dyDescent="0.15">
      <c r="F307" s="98"/>
    </row>
    <row r="308" spans="6:6" ht="13" x14ac:dyDescent="0.15">
      <c r="F308" s="98"/>
    </row>
    <row r="309" spans="6:6" ht="13" x14ac:dyDescent="0.15">
      <c r="F309" s="98"/>
    </row>
    <row r="310" spans="6:6" ht="13" x14ac:dyDescent="0.15">
      <c r="F310" s="98"/>
    </row>
    <row r="311" spans="6:6" ht="13" x14ac:dyDescent="0.15">
      <c r="F311" s="98"/>
    </row>
    <row r="312" spans="6:6" ht="13" x14ac:dyDescent="0.15">
      <c r="F312" s="98"/>
    </row>
    <row r="313" spans="6:6" ht="13" x14ac:dyDescent="0.15">
      <c r="F313" s="98"/>
    </row>
    <row r="314" spans="6:6" ht="13" x14ac:dyDescent="0.15">
      <c r="F314" s="98"/>
    </row>
    <row r="315" spans="6:6" ht="13" x14ac:dyDescent="0.15">
      <c r="F315" s="98"/>
    </row>
    <row r="316" spans="6:6" ht="13" x14ac:dyDescent="0.15">
      <c r="F316" s="98"/>
    </row>
    <row r="317" spans="6:6" ht="13" x14ac:dyDescent="0.15">
      <c r="F317" s="98"/>
    </row>
    <row r="318" spans="6:6" ht="13" x14ac:dyDescent="0.15">
      <c r="F318" s="98"/>
    </row>
    <row r="319" spans="6:6" ht="13" x14ac:dyDescent="0.15">
      <c r="F319" s="98"/>
    </row>
    <row r="320" spans="6:6" ht="13" x14ac:dyDescent="0.15">
      <c r="F320" s="98"/>
    </row>
    <row r="321" spans="6:6" ht="13" x14ac:dyDescent="0.15">
      <c r="F321" s="98"/>
    </row>
    <row r="322" spans="6:6" ht="13" x14ac:dyDescent="0.15">
      <c r="F322" s="98"/>
    </row>
    <row r="323" spans="6:6" ht="13" x14ac:dyDescent="0.15">
      <c r="F323" s="98"/>
    </row>
    <row r="324" spans="6:6" ht="13" x14ac:dyDescent="0.15">
      <c r="F324" s="98"/>
    </row>
    <row r="325" spans="6:6" ht="13" x14ac:dyDescent="0.15">
      <c r="F325" s="98"/>
    </row>
    <row r="326" spans="6:6" ht="13" x14ac:dyDescent="0.15">
      <c r="F326" s="98"/>
    </row>
    <row r="327" spans="6:6" ht="13" x14ac:dyDescent="0.15">
      <c r="F327" s="98"/>
    </row>
    <row r="328" spans="6:6" ht="13" x14ac:dyDescent="0.15">
      <c r="F328" s="98"/>
    </row>
    <row r="329" spans="6:6" ht="13" x14ac:dyDescent="0.15">
      <c r="F329" s="98"/>
    </row>
    <row r="330" spans="6:6" ht="13" x14ac:dyDescent="0.15">
      <c r="F330" s="98"/>
    </row>
    <row r="331" spans="6:6" ht="13" x14ac:dyDescent="0.15">
      <c r="F331" s="98"/>
    </row>
    <row r="332" spans="6:6" ht="13" x14ac:dyDescent="0.15">
      <c r="F332" s="98"/>
    </row>
    <row r="333" spans="6:6" ht="13" x14ac:dyDescent="0.15">
      <c r="F333" s="98"/>
    </row>
    <row r="334" spans="6:6" ht="13" x14ac:dyDescent="0.15">
      <c r="F334" s="98"/>
    </row>
    <row r="335" spans="6:6" ht="13" x14ac:dyDescent="0.15">
      <c r="F335" s="98"/>
    </row>
    <row r="336" spans="6:6" ht="13" x14ac:dyDescent="0.15">
      <c r="F336" s="98"/>
    </row>
    <row r="337" spans="6:6" ht="13" x14ac:dyDescent="0.15">
      <c r="F337" s="98"/>
    </row>
    <row r="338" spans="6:6" ht="13" x14ac:dyDescent="0.15">
      <c r="F338" s="98"/>
    </row>
    <row r="339" spans="6:6" ht="13" x14ac:dyDescent="0.15">
      <c r="F339" s="98"/>
    </row>
    <row r="340" spans="6:6" ht="13" x14ac:dyDescent="0.15">
      <c r="F340" s="98"/>
    </row>
    <row r="341" spans="6:6" ht="13" x14ac:dyDescent="0.15">
      <c r="F341" s="98"/>
    </row>
    <row r="342" spans="6:6" ht="13" x14ac:dyDescent="0.15">
      <c r="F342" s="98"/>
    </row>
    <row r="343" spans="6:6" ht="13" x14ac:dyDescent="0.15">
      <c r="F343" s="98"/>
    </row>
    <row r="344" spans="6:6" ht="13" x14ac:dyDescent="0.15">
      <c r="F344" s="98"/>
    </row>
    <row r="345" spans="6:6" ht="13" x14ac:dyDescent="0.15">
      <c r="F345" s="98"/>
    </row>
    <row r="346" spans="6:6" ht="13" x14ac:dyDescent="0.15">
      <c r="F346" s="98"/>
    </row>
    <row r="347" spans="6:6" ht="13" x14ac:dyDescent="0.15">
      <c r="F347" s="98"/>
    </row>
    <row r="348" spans="6:6" ht="13" x14ac:dyDescent="0.15">
      <c r="F348" s="98"/>
    </row>
    <row r="349" spans="6:6" ht="13" x14ac:dyDescent="0.15">
      <c r="F349" s="98"/>
    </row>
    <row r="350" spans="6:6" ht="13" x14ac:dyDescent="0.15">
      <c r="F350" s="98"/>
    </row>
    <row r="351" spans="6:6" ht="13" x14ac:dyDescent="0.15">
      <c r="F351" s="98"/>
    </row>
    <row r="352" spans="6:6" ht="13" x14ac:dyDescent="0.15">
      <c r="F352" s="98"/>
    </row>
    <row r="353" spans="6:6" ht="13" x14ac:dyDescent="0.15">
      <c r="F353" s="98"/>
    </row>
    <row r="354" spans="6:6" ht="13" x14ac:dyDescent="0.15">
      <c r="F354" s="98"/>
    </row>
    <row r="355" spans="6:6" ht="13" x14ac:dyDescent="0.15">
      <c r="F355" s="98"/>
    </row>
    <row r="356" spans="6:6" ht="13" x14ac:dyDescent="0.15">
      <c r="F356" s="98"/>
    </row>
    <row r="357" spans="6:6" ht="13" x14ac:dyDescent="0.15">
      <c r="F357" s="98"/>
    </row>
    <row r="358" spans="6:6" ht="13" x14ac:dyDescent="0.15">
      <c r="F358" s="98"/>
    </row>
    <row r="359" spans="6:6" ht="13" x14ac:dyDescent="0.15">
      <c r="F359" s="98"/>
    </row>
    <row r="360" spans="6:6" ht="13" x14ac:dyDescent="0.15">
      <c r="F360" s="98"/>
    </row>
    <row r="361" spans="6:6" ht="13" x14ac:dyDescent="0.15">
      <c r="F361" s="98"/>
    </row>
    <row r="362" spans="6:6" ht="13" x14ac:dyDescent="0.15">
      <c r="F362" s="98"/>
    </row>
    <row r="363" spans="6:6" ht="13" x14ac:dyDescent="0.15">
      <c r="F363" s="98"/>
    </row>
    <row r="364" spans="6:6" ht="13" x14ac:dyDescent="0.15">
      <c r="F364" s="98"/>
    </row>
    <row r="365" spans="6:6" ht="13" x14ac:dyDescent="0.15">
      <c r="F365" s="98"/>
    </row>
    <row r="366" spans="6:6" ht="13" x14ac:dyDescent="0.15">
      <c r="F366" s="98"/>
    </row>
    <row r="367" spans="6:6" ht="13" x14ac:dyDescent="0.15">
      <c r="F367" s="98"/>
    </row>
    <row r="368" spans="6:6" ht="13" x14ac:dyDescent="0.15">
      <c r="F368" s="98"/>
    </row>
    <row r="369" spans="6:6" ht="13" x14ac:dyDescent="0.15">
      <c r="F369" s="98"/>
    </row>
    <row r="370" spans="6:6" ht="13" x14ac:dyDescent="0.15">
      <c r="F370" s="98"/>
    </row>
    <row r="371" spans="6:6" ht="13" x14ac:dyDescent="0.15">
      <c r="F371" s="98"/>
    </row>
    <row r="372" spans="6:6" ht="13" x14ac:dyDescent="0.15">
      <c r="F372" s="98"/>
    </row>
    <row r="373" spans="6:6" ht="13" x14ac:dyDescent="0.15">
      <c r="F373" s="98"/>
    </row>
    <row r="374" spans="6:6" ht="13" x14ac:dyDescent="0.15">
      <c r="F374" s="98"/>
    </row>
    <row r="375" spans="6:6" ht="13" x14ac:dyDescent="0.15">
      <c r="F375" s="98"/>
    </row>
    <row r="376" spans="6:6" ht="13" x14ac:dyDescent="0.15">
      <c r="F376" s="98"/>
    </row>
    <row r="377" spans="6:6" ht="13" x14ac:dyDescent="0.15">
      <c r="F377" s="98"/>
    </row>
    <row r="378" spans="6:6" ht="13" x14ac:dyDescent="0.15">
      <c r="F378" s="98"/>
    </row>
    <row r="379" spans="6:6" ht="13" x14ac:dyDescent="0.15">
      <c r="F379" s="98"/>
    </row>
    <row r="380" spans="6:6" ht="13" x14ac:dyDescent="0.15">
      <c r="F380" s="98"/>
    </row>
    <row r="381" spans="6:6" ht="13" x14ac:dyDescent="0.15">
      <c r="F381" s="98"/>
    </row>
    <row r="382" spans="6:6" ht="13" x14ac:dyDescent="0.15">
      <c r="F382" s="98"/>
    </row>
    <row r="383" spans="6:6" ht="13" x14ac:dyDescent="0.15">
      <c r="F383" s="98"/>
    </row>
    <row r="384" spans="6:6" ht="13" x14ac:dyDescent="0.15">
      <c r="F384" s="98"/>
    </row>
    <row r="385" spans="6:6" ht="13" x14ac:dyDescent="0.15">
      <c r="F385" s="98"/>
    </row>
    <row r="386" spans="6:6" ht="13" x14ac:dyDescent="0.15">
      <c r="F386" s="98"/>
    </row>
    <row r="387" spans="6:6" ht="13" x14ac:dyDescent="0.15">
      <c r="F387" s="98"/>
    </row>
    <row r="388" spans="6:6" ht="13" x14ac:dyDescent="0.15">
      <c r="F388" s="98"/>
    </row>
    <row r="389" spans="6:6" ht="13" x14ac:dyDescent="0.15">
      <c r="F389" s="98"/>
    </row>
    <row r="390" spans="6:6" ht="13" x14ac:dyDescent="0.15">
      <c r="F390" s="98"/>
    </row>
    <row r="391" spans="6:6" ht="13" x14ac:dyDescent="0.15">
      <c r="F391" s="98"/>
    </row>
    <row r="392" spans="6:6" ht="13" x14ac:dyDescent="0.15">
      <c r="F392" s="98"/>
    </row>
    <row r="393" spans="6:6" ht="13" x14ac:dyDescent="0.15">
      <c r="F393" s="98"/>
    </row>
    <row r="394" spans="6:6" ht="13" x14ac:dyDescent="0.15">
      <c r="F394" s="98"/>
    </row>
    <row r="395" spans="6:6" ht="13" x14ac:dyDescent="0.15">
      <c r="F395" s="98"/>
    </row>
    <row r="396" spans="6:6" ht="13" x14ac:dyDescent="0.15">
      <c r="F396" s="98"/>
    </row>
    <row r="397" spans="6:6" ht="13" x14ac:dyDescent="0.15">
      <c r="F397" s="98"/>
    </row>
    <row r="398" spans="6:6" ht="13" x14ac:dyDescent="0.15">
      <c r="F398" s="98"/>
    </row>
    <row r="399" spans="6:6" ht="13" x14ac:dyDescent="0.15">
      <c r="F399" s="98"/>
    </row>
    <row r="400" spans="6:6" ht="13" x14ac:dyDescent="0.15">
      <c r="F400" s="98"/>
    </row>
    <row r="401" spans="6:6" ht="13" x14ac:dyDescent="0.15">
      <c r="F401" s="98"/>
    </row>
    <row r="402" spans="6:6" ht="13" x14ac:dyDescent="0.15">
      <c r="F402" s="98"/>
    </row>
    <row r="403" spans="6:6" ht="13" x14ac:dyDescent="0.15">
      <c r="F403" s="98"/>
    </row>
    <row r="404" spans="6:6" ht="13" x14ac:dyDescent="0.15">
      <c r="F404" s="98"/>
    </row>
    <row r="405" spans="6:6" ht="13" x14ac:dyDescent="0.15">
      <c r="F405" s="98"/>
    </row>
    <row r="406" spans="6:6" ht="13" x14ac:dyDescent="0.15">
      <c r="F406" s="98"/>
    </row>
    <row r="407" spans="6:6" ht="13" x14ac:dyDescent="0.15">
      <c r="F407" s="98"/>
    </row>
    <row r="408" spans="6:6" ht="13" x14ac:dyDescent="0.15">
      <c r="F408" s="98"/>
    </row>
    <row r="409" spans="6:6" ht="13" x14ac:dyDescent="0.15">
      <c r="F409" s="98"/>
    </row>
    <row r="410" spans="6:6" ht="13" x14ac:dyDescent="0.15">
      <c r="F410" s="98"/>
    </row>
    <row r="411" spans="6:6" ht="13" x14ac:dyDescent="0.15">
      <c r="F411" s="98"/>
    </row>
    <row r="412" spans="6:6" ht="13" x14ac:dyDescent="0.15">
      <c r="F412" s="98"/>
    </row>
    <row r="413" spans="6:6" ht="13" x14ac:dyDescent="0.15">
      <c r="F413" s="98"/>
    </row>
    <row r="414" spans="6:6" ht="13" x14ac:dyDescent="0.15">
      <c r="F414" s="98"/>
    </row>
    <row r="415" spans="6:6" ht="13" x14ac:dyDescent="0.15">
      <c r="F415" s="98"/>
    </row>
    <row r="416" spans="6:6" ht="13" x14ac:dyDescent="0.15">
      <c r="F416" s="98"/>
    </row>
    <row r="417" spans="6:6" ht="13" x14ac:dyDescent="0.15">
      <c r="F417" s="98"/>
    </row>
    <row r="418" spans="6:6" ht="13" x14ac:dyDescent="0.15">
      <c r="F418" s="98"/>
    </row>
    <row r="419" spans="6:6" ht="13" x14ac:dyDescent="0.15">
      <c r="F419" s="98"/>
    </row>
    <row r="420" spans="6:6" ht="13" x14ac:dyDescent="0.15">
      <c r="F420" s="98"/>
    </row>
    <row r="421" spans="6:6" ht="13" x14ac:dyDescent="0.15">
      <c r="F421" s="98"/>
    </row>
    <row r="422" spans="6:6" ht="13" x14ac:dyDescent="0.15">
      <c r="F422" s="98"/>
    </row>
    <row r="423" spans="6:6" ht="13" x14ac:dyDescent="0.15">
      <c r="F423" s="98"/>
    </row>
    <row r="424" spans="6:6" ht="13" x14ac:dyDescent="0.15">
      <c r="F424" s="98"/>
    </row>
    <row r="425" spans="6:6" ht="13" x14ac:dyDescent="0.15">
      <c r="F425" s="98"/>
    </row>
    <row r="426" spans="6:6" ht="13" x14ac:dyDescent="0.15">
      <c r="F426" s="98"/>
    </row>
    <row r="427" spans="6:6" ht="13" x14ac:dyDescent="0.15">
      <c r="F427" s="98"/>
    </row>
    <row r="428" spans="6:6" ht="13" x14ac:dyDescent="0.15">
      <c r="F428" s="98"/>
    </row>
    <row r="429" spans="6:6" ht="13" x14ac:dyDescent="0.15">
      <c r="F429" s="98"/>
    </row>
    <row r="430" spans="6:6" ht="13" x14ac:dyDescent="0.15">
      <c r="F430" s="98"/>
    </row>
    <row r="431" spans="6:6" ht="13" x14ac:dyDescent="0.15">
      <c r="F431" s="98"/>
    </row>
    <row r="432" spans="6:6" ht="13" x14ac:dyDescent="0.15">
      <c r="F432" s="98"/>
    </row>
    <row r="433" spans="6:6" ht="13" x14ac:dyDescent="0.15">
      <c r="F433" s="98"/>
    </row>
    <row r="434" spans="6:6" ht="13" x14ac:dyDescent="0.15">
      <c r="F434" s="98"/>
    </row>
    <row r="435" spans="6:6" ht="13" x14ac:dyDescent="0.15">
      <c r="F435" s="98"/>
    </row>
    <row r="436" spans="6:6" ht="13" x14ac:dyDescent="0.15">
      <c r="F436" s="98"/>
    </row>
    <row r="437" spans="6:6" ht="13" x14ac:dyDescent="0.15">
      <c r="F437" s="98"/>
    </row>
    <row r="438" spans="6:6" ht="13" x14ac:dyDescent="0.15">
      <c r="F438" s="98"/>
    </row>
    <row r="439" spans="6:6" ht="13" x14ac:dyDescent="0.15">
      <c r="F439" s="98"/>
    </row>
    <row r="440" spans="6:6" ht="13" x14ac:dyDescent="0.15">
      <c r="F440" s="98"/>
    </row>
    <row r="441" spans="6:6" ht="13" x14ac:dyDescent="0.15">
      <c r="F441" s="98"/>
    </row>
    <row r="442" spans="6:6" ht="13" x14ac:dyDescent="0.15">
      <c r="F442" s="98"/>
    </row>
    <row r="443" spans="6:6" ht="13" x14ac:dyDescent="0.15">
      <c r="F443" s="98"/>
    </row>
    <row r="444" spans="6:6" ht="13" x14ac:dyDescent="0.15">
      <c r="F444" s="98"/>
    </row>
    <row r="445" spans="6:6" ht="13" x14ac:dyDescent="0.15">
      <c r="F445" s="98"/>
    </row>
    <row r="446" spans="6:6" ht="13" x14ac:dyDescent="0.15">
      <c r="F446" s="98"/>
    </row>
    <row r="447" spans="6:6" ht="13" x14ac:dyDescent="0.15">
      <c r="F447" s="98"/>
    </row>
    <row r="448" spans="6:6" ht="13" x14ac:dyDescent="0.15">
      <c r="F448" s="98"/>
    </row>
    <row r="449" spans="6:6" ht="13" x14ac:dyDescent="0.15">
      <c r="F449" s="98"/>
    </row>
    <row r="450" spans="6:6" ht="13" x14ac:dyDescent="0.15">
      <c r="F450" s="98"/>
    </row>
    <row r="451" spans="6:6" ht="13" x14ac:dyDescent="0.15">
      <c r="F451" s="98"/>
    </row>
    <row r="452" spans="6:6" ht="13" x14ac:dyDescent="0.15">
      <c r="F452" s="98"/>
    </row>
    <row r="453" spans="6:6" ht="13" x14ac:dyDescent="0.15">
      <c r="F453" s="98"/>
    </row>
    <row r="454" spans="6:6" ht="13" x14ac:dyDescent="0.15">
      <c r="F454" s="98"/>
    </row>
    <row r="455" spans="6:6" ht="13" x14ac:dyDescent="0.15">
      <c r="F455" s="98"/>
    </row>
    <row r="456" spans="6:6" ht="13" x14ac:dyDescent="0.15">
      <c r="F456" s="98"/>
    </row>
    <row r="457" spans="6:6" ht="13" x14ac:dyDescent="0.15">
      <c r="F457" s="98"/>
    </row>
    <row r="458" spans="6:6" ht="13" x14ac:dyDescent="0.15">
      <c r="F458" s="98"/>
    </row>
    <row r="459" spans="6:6" ht="13" x14ac:dyDescent="0.15">
      <c r="F459" s="98"/>
    </row>
    <row r="460" spans="6:6" ht="13" x14ac:dyDescent="0.15">
      <c r="F460" s="98"/>
    </row>
    <row r="461" spans="6:6" ht="13" x14ac:dyDescent="0.15">
      <c r="F461" s="98"/>
    </row>
    <row r="462" spans="6:6" ht="13" x14ac:dyDescent="0.15">
      <c r="F462" s="98"/>
    </row>
    <row r="463" spans="6:6" ht="13" x14ac:dyDescent="0.15">
      <c r="F463" s="98"/>
    </row>
    <row r="464" spans="6:6" ht="13" x14ac:dyDescent="0.15">
      <c r="F464" s="98"/>
    </row>
    <row r="465" spans="6:6" ht="13" x14ac:dyDescent="0.15">
      <c r="F465" s="98"/>
    </row>
    <row r="466" spans="6:6" ht="13" x14ac:dyDescent="0.15">
      <c r="F466" s="98"/>
    </row>
    <row r="467" spans="6:6" ht="13" x14ac:dyDescent="0.15">
      <c r="F467" s="98"/>
    </row>
    <row r="468" spans="6:6" ht="13" x14ac:dyDescent="0.15">
      <c r="F468" s="98"/>
    </row>
    <row r="469" spans="6:6" ht="13" x14ac:dyDescent="0.15">
      <c r="F469" s="98"/>
    </row>
    <row r="470" spans="6:6" ht="13" x14ac:dyDescent="0.15">
      <c r="F470" s="98"/>
    </row>
    <row r="471" spans="6:6" ht="13" x14ac:dyDescent="0.15">
      <c r="F471" s="98"/>
    </row>
    <row r="472" spans="6:6" ht="13" x14ac:dyDescent="0.15">
      <c r="F472" s="98"/>
    </row>
    <row r="473" spans="6:6" ht="13" x14ac:dyDescent="0.15">
      <c r="F473" s="98"/>
    </row>
    <row r="474" spans="6:6" ht="13" x14ac:dyDescent="0.15">
      <c r="F474" s="98"/>
    </row>
    <row r="475" spans="6:6" ht="13" x14ac:dyDescent="0.15">
      <c r="F475" s="98"/>
    </row>
    <row r="476" spans="6:6" ht="13" x14ac:dyDescent="0.15">
      <c r="F476" s="98"/>
    </row>
    <row r="477" spans="6:6" ht="13" x14ac:dyDescent="0.15">
      <c r="F477" s="98"/>
    </row>
    <row r="478" spans="6:6" ht="13" x14ac:dyDescent="0.15">
      <c r="F478" s="98"/>
    </row>
    <row r="479" spans="6:6" ht="13" x14ac:dyDescent="0.15">
      <c r="F479" s="98"/>
    </row>
    <row r="480" spans="6:6" ht="13" x14ac:dyDescent="0.15">
      <c r="F480" s="98"/>
    </row>
    <row r="481" spans="6:6" ht="13" x14ac:dyDescent="0.15">
      <c r="F481" s="98"/>
    </row>
    <row r="482" spans="6:6" ht="13" x14ac:dyDescent="0.15">
      <c r="F482" s="98"/>
    </row>
    <row r="483" spans="6:6" ht="13" x14ac:dyDescent="0.15">
      <c r="F483" s="98"/>
    </row>
    <row r="484" spans="6:6" ht="13" x14ac:dyDescent="0.15">
      <c r="F484" s="98"/>
    </row>
    <row r="485" spans="6:6" ht="13" x14ac:dyDescent="0.15">
      <c r="F485" s="98"/>
    </row>
    <row r="486" spans="6:6" ht="13" x14ac:dyDescent="0.15">
      <c r="F486" s="98"/>
    </row>
    <row r="487" spans="6:6" ht="13" x14ac:dyDescent="0.15">
      <c r="F487" s="98"/>
    </row>
    <row r="488" spans="6:6" ht="13" x14ac:dyDescent="0.15">
      <c r="F488" s="98"/>
    </row>
    <row r="489" spans="6:6" ht="13" x14ac:dyDescent="0.15">
      <c r="F489" s="98"/>
    </row>
    <row r="490" spans="6:6" ht="13" x14ac:dyDescent="0.15">
      <c r="F490" s="98"/>
    </row>
    <row r="491" spans="6:6" ht="13" x14ac:dyDescent="0.15">
      <c r="F491" s="98"/>
    </row>
    <row r="492" spans="6:6" ht="13" x14ac:dyDescent="0.15">
      <c r="F492" s="98"/>
    </row>
    <row r="493" spans="6:6" ht="13" x14ac:dyDescent="0.15">
      <c r="F493" s="98"/>
    </row>
    <row r="494" spans="6:6" ht="13" x14ac:dyDescent="0.15">
      <c r="F494" s="98"/>
    </row>
    <row r="495" spans="6:6" ht="13" x14ac:dyDescent="0.15">
      <c r="F495" s="98"/>
    </row>
    <row r="496" spans="6:6" ht="13" x14ac:dyDescent="0.15">
      <c r="F496" s="98"/>
    </row>
    <row r="497" spans="6:6" ht="13" x14ac:dyDescent="0.15">
      <c r="F497" s="98"/>
    </row>
    <row r="498" spans="6:6" ht="13" x14ac:dyDescent="0.15">
      <c r="F498" s="98"/>
    </row>
    <row r="499" spans="6:6" ht="13" x14ac:dyDescent="0.15">
      <c r="F499" s="98"/>
    </row>
    <row r="500" spans="6:6" ht="13" x14ac:dyDescent="0.15">
      <c r="F500" s="98"/>
    </row>
    <row r="501" spans="6:6" ht="13" x14ac:dyDescent="0.15">
      <c r="F501" s="98"/>
    </row>
    <row r="502" spans="6:6" ht="13" x14ac:dyDescent="0.15">
      <c r="F502" s="98"/>
    </row>
    <row r="503" spans="6:6" ht="13" x14ac:dyDescent="0.15">
      <c r="F503" s="98"/>
    </row>
    <row r="504" spans="6:6" ht="13" x14ac:dyDescent="0.15">
      <c r="F504" s="98"/>
    </row>
    <row r="505" spans="6:6" ht="13" x14ac:dyDescent="0.15">
      <c r="F505" s="98"/>
    </row>
    <row r="506" spans="6:6" ht="13" x14ac:dyDescent="0.15">
      <c r="F506" s="98"/>
    </row>
    <row r="507" spans="6:6" ht="13" x14ac:dyDescent="0.15">
      <c r="F507" s="98"/>
    </row>
    <row r="508" spans="6:6" ht="13" x14ac:dyDescent="0.15">
      <c r="F508" s="98"/>
    </row>
    <row r="509" spans="6:6" ht="13" x14ac:dyDescent="0.15">
      <c r="F509" s="98"/>
    </row>
    <row r="510" spans="6:6" ht="13" x14ac:dyDescent="0.15">
      <c r="F510" s="98"/>
    </row>
    <row r="511" spans="6:6" ht="13" x14ac:dyDescent="0.15">
      <c r="F511" s="98"/>
    </row>
    <row r="512" spans="6:6" ht="13" x14ac:dyDescent="0.15">
      <c r="F512" s="98"/>
    </row>
    <row r="513" spans="6:6" ht="13" x14ac:dyDescent="0.15">
      <c r="F513" s="98"/>
    </row>
    <row r="514" spans="6:6" ht="13" x14ac:dyDescent="0.15">
      <c r="F514" s="98"/>
    </row>
    <row r="515" spans="6:6" ht="13" x14ac:dyDescent="0.15">
      <c r="F515" s="98"/>
    </row>
    <row r="516" spans="6:6" ht="13" x14ac:dyDescent="0.15">
      <c r="F516" s="98"/>
    </row>
    <row r="517" spans="6:6" ht="13" x14ac:dyDescent="0.15">
      <c r="F517" s="98"/>
    </row>
    <row r="518" spans="6:6" ht="13" x14ac:dyDescent="0.15">
      <c r="F518" s="98"/>
    </row>
    <row r="519" spans="6:6" ht="13" x14ac:dyDescent="0.15">
      <c r="F519" s="98"/>
    </row>
    <row r="520" spans="6:6" ht="13" x14ac:dyDescent="0.15">
      <c r="F520" s="98"/>
    </row>
    <row r="521" spans="6:6" ht="13" x14ac:dyDescent="0.15">
      <c r="F521" s="98"/>
    </row>
    <row r="522" spans="6:6" ht="13" x14ac:dyDescent="0.15">
      <c r="F522" s="98"/>
    </row>
    <row r="523" spans="6:6" ht="13" x14ac:dyDescent="0.15">
      <c r="F523" s="98"/>
    </row>
    <row r="524" spans="6:6" ht="13" x14ac:dyDescent="0.15">
      <c r="F524" s="98"/>
    </row>
    <row r="525" spans="6:6" ht="13" x14ac:dyDescent="0.15">
      <c r="F525" s="98"/>
    </row>
    <row r="526" spans="6:6" ht="13" x14ac:dyDescent="0.15">
      <c r="F526" s="98"/>
    </row>
    <row r="527" spans="6:6" ht="13" x14ac:dyDescent="0.15">
      <c r="F527" s="98"/>
    </row>
    <row r="528" spans="6:6" ht="13" x14ac:dyDescent="0.15">
      <c r="F528" s="98"/>
    </row>
    <row r="529" spans="6:6" ht="13" x14ac:dyDescent="0.15">
      <c r="F529" s="98"/>
    </row>
    <row r="530" spans="6:6" ht="13" x14ac:dyDescent="0.15">
      <c r="F530" s="98"/>
    </row>
    <row r="531" spans="6:6" ht="13" x14ac:dyDescent="0.15">
      <c r="F531" s="98"/>
    </row>
    <row r="532" spans="6:6" ht="13" x14ac:dyDescent="0.15">
      <c r="F532" s="98"/>
    </row>
    <row r="533" spans="6:6" ht="13" x14ac:dyDescent="0.15">
      <c r="F533" s="98"/>
    </row>
    <row r="534" spans="6:6" ht="13" x14ac:dyDescent="0.15">
      <c r="F534" s="98"/>
    </row>
    <row r="535" spans="6:6" ht="13" x14ac:dyDescent="0.15">
      <c r="F535" s="98"/>
    </row>
    <row r="536" spans="6:6" ht="13" x14ac:dyDescent="0.15">
      <c r="F536" s="98"/>
    </row>
    <row r="537" spans="6:6" ht="13" x14ac:dyDescent="0.15">
      <c r="F537" s="98"/>
    </row>
    <row r="538" spans="6:6" ht="13" x14ac:dyDescent="0.15">
      <c r="F538" s="98"/>
    </row>
    <row r="539" spans="6:6" ht="13" x14ac:dyDescent="0.15">
      <c r="F539" s="98"/>
    </row>
    <row r="540" spans="6:6" ht="13" x14ac:dyDescent="0.15">
      <c r="F540" s="98"/>
    </row>
    <row r="541" spans="6:6" ht="13" x14ac:dyDescent="0.15">
      <c r="F541" s="98"/>
    </row>
    <row r="542" spans="6:6" ht="13" x14ac:dyDescent="0.15">
      <c r="F542" s="98"/>
    </row>
    <row r="543" spans="6:6" ht="13" x14ac:dyDescent="0.15">
      <c r="F543" s="98"/>
    </row>
    <row r="544" spans="6:6" ht="13" x14ac:dyDescent="0.15">
      <c r="F544" s="98"/>
    </row>
    <row r="545" spans="6:6" ht="13" x14ac:dyDescent="0.15">
      <c r="F545" s="98"/>
    </row>
    <row r="546" spans="6:6" ht="13" x14ac:dyDescent="0.15">
      <c r="F546" s="98"/>
    </row>
    <row r="547" spans="6:6" ht="13" x14ac:dyDescent="0.15">
      <c r="F547" s="98"/>
    </row>
    <row r="548" spans="6:6" ht="13" x14ac:dyDescent="0.15">
      <c r="F548" s="98"/>
    </row>
    <row r="549" spans="6:6" ht="13" x14ac:dyDescent="0.15">
      <c r="F549" s="98"/>
    </row>
    <row r="550" spans="6:6" ht="13" x14ac:dyDescent="0.15">
      <c r="F550" s="98"/>
    </row>
    <row r="551" spans="6:6" ht="13" x14ac:dyDescent="0.15">
      <c r="F551" s="98"/>
    </row>
    <row r="552" spans="6:6" ht="13" x14ac:dyDescent="0.15">
      <c r="F552" s="98"/>
    </row>
    <row r="553" spans="6:6" ht="13" x14ac:dyDescent="0.15">
      <c r="F553" s="98"/>
    </row>
    <row r="554" spans="6:6" ht="13" x14ac:dyDescent="0.15">
      <c r="F554" s="98"/>
    </row>
    <row r="555" spans="6:6" ht="13" x14ac:dyDescent="0.15">
      <c r="F555" s="98"/>
    </row>
    <row r="556" spans="6:6" ht="13" x14ac:dyDescent="0.15">
      <c r="F556" s="98"/>
    </row>
    <row r="557" spans="6:6" ht="13" x14ac:dyDescent="0.15">
      <c r="F557" s="98"/>
    </row>
    <row r="558" spans="6:6" ht="13" x14ac:dyDescent="0.15">
      <c r="F558" s="98"/>
    </row>
    <row r="559" spans="6:6" ht="13" x14ac:dyDescent="0.15">
      <c r="F559" s="98"/>
    </row>
    <row r="560" spans="6:6" ht="13" x14ac:dyDescent="0.15">
      <c r="F560" s="98"/>
    </row>
    <row r="561" spans="6:6" ht="13" x14ac:dyDescent="0.15">
      <c r="F561" s="98"/>
    </row>
    <row r="562" spans="6:6" ht="13" x14ac:dyDescent="0.15">
      <c r="F562" s="98"/>
    </row>
    <row r="563" spans="6:6" ht="13" x14ac:dyDescent="0.15">
      <c r="F563" s="98"/>
    </row>
    <row r="564" spans="6:6" ht="13" x14ac:dyDescent="0.15">
      <c r="F564" s="98"/>
    </row>
    <row r="565" spans="6:6" ht="13" x14ac:dyDescent="0.15">
      <c r="F565" s="98"/>
    </row>
    <row r="566" spans="6:6" ht="13" x14ac:dyDescent="0.15">
      <c r="F566" s="98"/>
    </row>
    <row r="567" spans="6:6" ht="13" x14ac:dyDescent="0.15">
      <c r="F567" s="98"/>
    </row>
    <row r="568" spans="6:6" ht="13" x14ac:dyDescent="0.15">
      <c r="F568" s="98"/>
    </row>
    <row r="569" spans="6:6" ht="13" x14ac:dyDescent="0.15">
      <c r="F569" s="98"/>
    </row>
    <row r="570" spans="6:6" ht="13" x14ac:dyDescent="0.15">
      <c r="F570" s="98"/>
    </row>
    <row r="571" spans="6:6" ht="13" x14ac:dyDescent="0.15">
      <c r="F571" s="98"/>
    </row>
    <row r="572" spans="6:6" ht="13" x14ac:dyDescent="0.15">
      <c r="F572" s="98"/>
    </row>
    <row r="573" spans="6:6" ht="13" x14ac:dyDescent="0.15">
      <c r="F573" s="98"/>
    </row>
    <row r="574" spans="6:6" ht="13" x14ac:dyDescent="0.15">
      <c r="F574" s="98"/>
    </row>
    <row r="575" spans="6:6" ht="13" x14ac:dyDescent="0.15">
      <c r="F575" s="98"/>
    </row>
    <row r="576" spans="6:6" ht="13" x14ac:dyDescent="0.15">
      <c r="F576" s="98"/>
    </row>
    <row r="577" spans="6:6" ht="13" x14ac:dyDescent="0.15">
      <c r="F577" s="98"/>
    </row>
    <row r="578" spans="6:6" ht="13" x14ac:dyDescent="0.15">
      <c r="F578" s="98"/>
    </row>
    <row r="579" spans="6:6" ht="13" x14ac:dyDescent="0.15">
      <c r="F579" s="98"/>
    </row>
    <row r="580" spans="6:6" ht="13" x14ac:dyDescent="0.15">
      <c r="F580" s="98"/>
    </row>
    <row r="581" spans="6:6" ht="13" x14ac:dyDescent="0.15">
      <c r="F581" s="98"/>
    </row>
    <row r="582" spans="6:6" ht="13" x14ac:dyDescent="0.15">
      <c r="F582" s="98"/>
    </row>
    <row r="583" spans="6:6" ht="13" x14ac:dyDescent="0.15">
      <c r="F583" s="98"/>
    </row>
    <row r="584" spans="6:6" ht="13" x14ac:dyDescent="0.15">
      <c r="F584" s="98"/>
    </row>
    <row r="585" spans="6:6" ht="13" x14ac:dyDescent="0.15">
      <c r="F585" s="98"/>
    </row>
    <row r="586" spans="6:6" ht="13" x14ac:dyDescent="0.15">
      <c r="F586" s="98"/>
    </row>
    <row r="587" spans="6:6" ht="13" x14ac:dyDescent="0.15">
      <c r="F587" s="98"/>
    </row>
    <row r="588" spans="6:6" ht="13" x14ac:dyDescent="0.15">
      <c r="F588" s="98"/>
    </row>
    <row r="589" spans="6:6" ht="13" x14ac:dyDescent="0.15">
      <c r="F589" s="98"/>
    </row>
    <row r="590" spans="6:6" ht="13" x14ac:dyDescent="0.15">
      <c r="F590" s="98"/>
    </row>
    <row r="591" spans="6:6" ht="13" x14ac:dyDescent="0.15">
      <c r="F591" s="98"/>
    </row>
    <row r="592" spans="6:6" ht="13" x14ac:dyDescent="0.15">
      <c r="F592" s="98"/>
    </row>
    <row r="593" spans="6:6" ht="13" x14ac:dyDescent="0.15">
      <c r="F593" s="98"/>
    </row>
    <row r="594" spans="6:6" ht="13" x14ac:dyDescent="0.15">
      <c r="F594" s="98"/>
    </row>
    <row r="595" spans="6:6" ht="13" x14ac:dyDescent="0.15">
      <c r="F595" s="98"/>
    </row>
    <row r="596" spans="6:6" ht="13" x14ac:dyDescent="0.15">
      <c r="F596" s="98"/>
    </row>
    <row r="597" spans="6:6" ht="13" x14ac:dyDescent="0.15">
      <c r="F597" s="98"/>
    </row>
    <row r="598" spans="6:6" ht="13" x14ac:dyDescent="0.15">
      <c r="F598" s="98"/>
    </row>
    <row r="599" spans="6:6" ht="13" x14ac:dyDescent="0.15">
      <c r="F599" s="98"/>
    </row>
    <row r="600" spans="6:6" ht="13" x14ac:dyDescent="0.15">
      <c r="F600" s="98"/>
    </row>
    <row r="601" spans="6:6" ht="13" x14ac:dyDescent="0.15">
      <c r="F601" s="98"/>
    </row>
    <row r="602" spans="6:6" ht="13" x14ac:dyDescent="0.15">
      <c r="F602" s="98"/>
    </row>
    <row r="603" spans="6:6" ht="13" x14ac:dyDescent="0.15">
      <c r="F603" s="98"/>
    </row>
    <row r="604" spans="6:6" ht="13" x14ac:dyDescent="0.15">
      <c r="F604" s="98"/>
    </row>
    <row r="605" spans="6:6" ht="13" x14ac:dyDescent="0.15">
      <c r="F605" s="98"/>
    </row>
    <row r="606" spans="6:6" ht="13" x14ac:dyDescent="0.15">
      <c r="F606" s="98"/>
    </row>
    <row r="607" spans="6:6" ht="13" x14ac:dyDescent="0.15">
      <c r="F607" s="98"/>
    </row>
    <row r="608" spans="6:6" ht="13" x14ac:dyDescent="0.15">
      <c r="F608" s="98"/>
    </row>
    <row r="609" spans="6:6" ht="13" x14ac:dyDescent="0.15">
      <c r="F609" s="98"/>
    </row>
    <row r="610" spans="6:6" ht="13" x14ac:dyDescent="0.15">
      <c r="F610" s="98"/>
    </row>
    <row r="611" spans="6:6" ht="13" x14ac:dyDescent="0.15">
      <c r="F611" s="98"/>
    </row>
    <row r="612" spans="6:6" ht="13" x14ac:dyDescent="0.15">
      <c r="F612" s="98"/>
    </row>
    <row r="613" spans="6:6" ht="13" x14ac:dyDescent="0.15">
      <c r="F613" s="98"/>
    </row>
    <row r="614" spans="6:6" ht="13" x14ac:dyDescent="0.15">
      <c r="F614" s="98"/>
    </row>
    <row r="615" spans="6:6" ht="13" x14ac:dyDescent="0.15">
      <c r="F615" s="98"/>
    </row>
    <row r="616" spans="6:6" ht="13" x14ac:dyDescent="0.15">
      <c r="F616" s="98"/>
    </row>
    <row r="617" spans="6:6" ht="13" x14ac:dyDescent="0.15">
      <c r="F617" s="98"/>
    </row>
    <row r="618" spans="6:6" ht="13" x14ac:dyDescent="0.15">
      <c r="F618" s="98"/>
    </row>
    <row r="619" spans="6:6" ht="13" x14ac:dyDescent="0.15">
      <c r="F619" s="98"/>
    </row>
    <row r="620" spans="6:6" ht="13" x14ac:dyDescent="0.15">
      <c r="F620" s="98"/>
    </row>
    <row r="621" spans="6:6" ht="13" x14ac:dyDescent="0.15">
      <c r="F621" s="98"/>
    </row>
    <row r="622" spans="6:6" ht="13" x14ac:dyDescent="0.15">
      <c r="F622" s="98"/>
    </row>
    <row r="623" spans="6:6" ht="13" x14ac:dyDescent="0.15">
      <c r="F623" s="98"/>
    </row>
    <row r="624" spans="6:6" ht="13" x14ac:dyDescent="0.15">
      <c r="F624" s="98"/>
    </row>
    <row r="625" spans="6:6" ht="13" x14ac:dyDescent="0.15">
      <c r="F625" s="98"/>
    </row>
    <row r="626" spans="6:6" ht="13" x14ac:dyDescent="0.15">
      <c r="F626" s="98"/>
    </row>
    <row r="627" spans="6:6" ht="13" x14ac:dyDescent="0.15">
      <c r="F627" s="98"/>
    </row>
    <row r="628" spans="6:6" ht="13" x14ac:dyDescent="0.15">
      <c r="F628" s="98"/>
    </row>
    <row r="629" spans="6:6" ht="13" x14ac:dyDescent="0.15">
      <c r="F629" s="98"/>
    </row>
    <row r="630" spans="6:6" ht="13" x14ac:dyDescent="0.15">
      <c r="F630" s="98"/>
    </row>
    <row r="631" spans="6:6" ht="13" x14ac:dyDescent="0.15">
      <c r="F631" s="98"/>
    </row>
    <row r="632" spans="6:6" ht="13" x14ac:dyDescent="0.15">
      <c r="F632" s="98"/>
    </row>
    <row r="633" spans="6:6" ht="13" x14ac:dyDescent="0.15">
      <c r="F633" s="98"/>
    </row>
    <row r="634" spans="6:6" ht="13" x14ac:dyDescent="0.15">
      <c r="F634" s="98"/>
    </row>
    <row r="635" spans="6:6" ht="13" x14ac:dyDescent="0.15">
      <c r="F635" s="98"/>
    </row>
    <row r="636" spans="6:6" ht="13" x14ac:dyDescent="0.15">
      <c r="F636" s="98"/>
    </row>
    <row r="637" spans="6:6" ht="13" x14ac:dyDescent="0.15">
      <c r="F637" s="98"/>
    </row>
    <row r="638" spans="6:6" ht="13" x14ac:dyDescent="0.15">
      <c r="F638" s="98"/>
    </row>
    <row r="639" spans="6:6" ht="13" x14ac:dyDescent="0.15">
      <c r="F639" s="98"/>
    </row>
    <row r="640" spans="6:6" ht="13" x14ac:dyDescent="0.15">
      <c r="F640" s="98"/>
    </row>
    <row r="641" spans="6:6" ht="13" x14ac:dyDescent="0.15">
      <c r="F641" s="98"/>
    </row>
    <row r="642" spans="6:6" ht="13" x14ac:dyDescent="0.15">
      <c r="F642" s="98"/>
    </row>
    <row r="643" spans="6:6" ht="13" x14ac:dyDescent="0.15">
      <c r="F643" s="98"/>
    </row>
    <row r="644" spans="6:6" ht="13" x14ac:dyDescent="0.15">
      <c r="F644" s="98"/>
    </row>
    <row r="645" spans="6:6" ht="13" x14ac:dyDescent="0.15">
      <c r="F645" s="98"/>
    </row>
    <row r="646" spans="6:6" ht="13" x14ac:dyDescent="0.15">
      <c r="F646" s="98"/>
    </row>
    <row r="647" spans="6:6" ht="13" x14ac:dyDescent="0.15">
      <c r="F647" s="98"/>
    </row>
    <row r="648" spans="6:6" ht="13" x14ac:dyDescent="0.15">
      <c r="F648" s="98"/>
    </row>
    <row r="649" spans="6:6" ht="13" x14ac:dyDescent="0.15">
      <c r="F649" s="98"/>
    </row>
    <row r="650" spans="6:6" ht="13" x14ac:dyDescent="0.15">
      <c r="F650" s="98"/>
    </row>
    <row r="651" spans="6:6" ht="13" x14ac:dyDescent="0.15">
      <c r="F651" s="98"/>
    </row>
    <row r="652" spans="6:6" ht="13" x14ac:dyDescent="0.15">
      <c r="F652" s="98"/>
    </row>
    <row r="653" spans="6:6" ht="13" x14ac:dyDescent="0.15">
      <c r="F653" s="98"/>
    </row>
    <row r="654" spans="6:6" ht="13" x14ac:dyDescent="0.15">
      <c r="F654" s="98"/>
    </row>
    <row r="655" spans="6:6" ht="13" x14ac:dyDescent="0.15">
      <c r="F655" s="98"/>
    </row>
    <row r="656" spans="6:6" ht="13" x14ac:dyDescent="0.15">
      <c r="F656" s="98"/>
    </row>
    <row r="657" spans="6:6" ht="13" x14ac:dyDescent="0.15">
      <c r="F657" s="98"/>
    </row>
    <row r="658" spans="6:6" ht="13" x14ac:dyDescent="0.15">
      <c r="F658" s="98"/>
    </row>
    <row r="659" spans="6:6" ht="13" x14ac:dyDescent="0.15">
      <c r="F659" s="98"/>
    </row>
    <row r="660" spans="6:6" ht="13" x14ac:dyDescent="0.15">
      <c r="F660" s="98"/>
    </row>
    <row r="661" spans="6:6" ht="13" x14ac:dyDescent="0.15">
      <c r="F661" s="98"/>
    </row>
    <row r="662" spans="6:6" ht="13" x14ac:dyDescent="0.15">
      <c r="F662" s="98"/>
    </row>
    <row r="663" spans="6:6" ht="13" x14ac:dyDescent="0.15">
      <c r="F663" s="98"/>
    </row>
    <row r="664" spans="6:6" ht="13" x14ac:dyDescent="0.15">
      <c r="F664" s="98"/>
    </row>
    <row r="665" spans="6:6" ht="13" x14ac:dyDescent="0.15">
      <c r="F665" s="98"/>
    </row>
    <row r="666" spans="6:6" ht="13" x14ac:dyDescent="0.15">
      <c r="F666" s="98"/>
    </row>
    <row r="667" spans="6:6" ht="13" x14ac:dyDescent="0.15">
      <c r="F667" s="98"/>
    </row>
    <row r="668" spans="6:6" ht="13" x14ac:dyDescent="0.15">
      <c r="F668" s="98"/>
    </row>
    <row r="669" spans="6:6" ht="13" x14ac:dyDescent="0.15">
      <c r="F669" s="98"/>
    </row>
    <row r="670" spans="6:6" ht="13" x14ac:dyDescent="0.15">
      <c r="F670" s="98"/>
    </row>
    <row r="671" spans="6:6" ht="13" x14ac:dyDescent="0.15">
      <c r="F671" s="98"/>
    </row>
    <row r="672" spans="6:6" ht="13" x14ac:dyDescent="0.15">
      <c r="F672" s="98"/>
    </row>
    <row r="673" spans="6:6" ht="13" x14ac:dyDescent="0.15">
      <c r="F673" s="98"/>
    </row>
    <row r="674" spans="6:6" ht="13" x14ac:dyDescent="0.15">
      <c r="F674" s="98"/>
    </row>
    <row r="675" spans="6:6" ht="13" x14ac:dyDescent="0.15">
      <c r="F675" s="98"/>
    </row>
    <row r="676" spans="6:6" ht="13" x14ac:dyDescent="0.15">
      <c r="F676" s="98"/>
    </row>
    <row r="677" spans="6:6" ht="13" x14ac:dyDescent="0.15">
      <c r="F677" s="98"/>
    </row>
    <row r="678" spans="6:6" ht="13" x14ac:dyDescent="0.15">
      <c r="F678" s="98"/>
    </row>
    <row r="679" spans="6:6" ht="13" x14ac:dyDescent="0.15">
      <c r="F679" s="98"/>
    </row>
    <row r="680" spans="6:6" ht="13" x14ac:dyDescent="0.15">
      <c r="F680" s="98"/>
    </row>
    <row r="681" spans="6:6" ht="13" x14ac:dyDescent="0.15">
      <c r="F681" s="98"/>
    </row>
    <row r="682" spans="6:6" ht="13" x14ac:dyDescent="0.15">
      <c r="F682" s="98"/>
    </row>
    <row r="683" spans="6:6" ht="13" x14ac:dyDescent="0.15">
      <c r="F683" s="98"/>
    </row>
    <row r="684" spans="6:6" ht="13" x14ac:dyDescent="0.15">
      <c r="F684" s="98"/>
    </row>
    <row r="685" spans="6:6" ht="13" x14ac:dyDescent="0.15">
      <c r="F685" s="98"/>
    </row>
    <row r="686" spans="6:6" ht="13" x14ac:dyDescent="0.15">
      <c r="F686" s="98"/>
    </row>
    <row r="687" spans="6:6" ht="13" x14ac:dyDescent="0.15">
      <c r="F687" s="98"/>
    </row>
    <row r="688" spans="6:6" ht="13" x14ac:dyDescent="0.15">
      <c r="F688" s="98"/>
    </row>
    <row r="689" spans="6:6" ht="13" x14ac:dyDescent="0.15">
      <c r="F689" s="98"/>
    </row>
    <row r="690" spans="6:6" ht="13" x14ac:dyDescent="0.15">
      <c r="F690" s="98"/>
    </row>
    <row r="691" spans="6:6" ht="13" x14ac:dyDescent="0.15">
      <c r="F691" s="98"/>
    </row>
    <row r="692" spans="6:6" ht="13" x14ac:dyDescent="0.15">
      <c r="F692" s="98"/>
    </row>
    <row r="693" spans="6:6" ht="13" x14ac:dyDescent="0.15">
      <c r="F693" s="98"/>
    </row>
    <row r="694" spans="6:6" ht="13" x14ac:dyDescent="0.15">
      <c r="F694" s="98"/>
    </row>
    <row r="695" spans="6:6" ht="13" x14ac:dyDescent="0.15">
      <c r="F695" s="98"/>
    </row>
    <row r="696" spans="6:6" ht="13" x14ac:dyDescent="0.15">
      <c r="F696" s="98"/>
    </row>
    <row r="697" spans="6:6" ht="13" x14ac:dyDescent="0.15">
      <c r="F697" s="98"/>
    </row>
    <row r="698" spans="6:6" ht="13" x14ac:dyDescent="0.15">
      <c r="F698" s="98"/>
    </row>
    <row r="699" spans="6:6" ht="13" x14ac:dyDescent="0.15">
      <c r="F699" s="98"/>
    </row>
    <row r="700" spans="6:6" ht="13" x14ac:dyDescent="0.15">
      <c r="F700" s="98"/>
    </row>
    <row r="701" spans="6:6" ht="13" x14ac:dyDescent="0.15">
      <c r="F701" s="98"/>
    </row>
    <row r="702" spans="6:6" ht="13" x14ac:dyDescent="0.15">
      <c r="F702" s="98"/>
    </row>
    <row r="703" spans="6:6" ht="13" x14ac:dyDescent="0.15">
      <c r="F703" s="98"/>
    </row>
    <row r="704" spans="6:6" ht="13" x14ac:dyDescent="0.15">
      <c r="F704" s="98"/>
    </row>
    <row r="705" spans="6:6" ht="13" x14ac:dyDescent="0.15">
      <c r="F705" s="98"/>
    </row>
    <row r="706" spans="6:6" ht="13" x14ac:dyDescent="0.15">
      <c r="F706" s="98"/>
    </row>
    <row r="707" spans="6:6" ht="13" x14ac:dyDescent="0.15">
      <c r="F707" s="98"/>
    </row>
    <row r="708" spans="6:6" ht="13" x14ac:dyDescent="0.15">
      <c r="F708" s="98"/>
    </row>
    <row r="709" spans="6:6" ht="13" x14ac:dyDescent="0.15">
      <c r="F709" s="98"/>
    </row>
    <row r="710" spans="6:6" ht="13" x14ac:dyDescent="0.15">
      <c r="F710" s="98"/>
    </row>
    <row r="711" spans="6:6" ht="13" x14ac:dyDescent="0.15">
      <c r="F711" s="98"/>
    </row>
    <row r="712" spans="6:6" ht="13" x14ac:dyDescent="0.15">
      <c r="F712" s="98"/>
    </row>
    <row r="713" spans="6:6" ht="13" x14ac:dyDescent="0.15">
      <c r="F713" s="98"/>
    </row>
    <row r="714" spans="6:6" ht="13" x14ac:dyDescent="0.15">
      <c r="F714" s="98"/>
    </row>
    <row r="715" spans="6:6" ht="13" x14ac:dyDescent="0.15">
      <c r="F715" s="98"/>
    </row>
    <row r="716" spans="6:6" ht="13" x14ac:dyDescent="0.15">
      <c r="F716" s="98"/>
    </row>
    <row r="717" spans="6:6" ht="13" x14ac:dyDescent="0.15">
      <c r="F717" s="98"/>
    </row>
    <row r="718" spans="6:6" ht="13" x14ac:dyDescent="0.15">
      <c r="F718" s="98"/>
    </row>
    <row r="719" spans="6:6" ht="13" x14ac:dyDescent="0.15">
      <c r="F719" s="98"/>
    </row>
    <row r="720" spans="6:6" ht="13" x14ac:dyDescent="0.15">
      <c r="F720" s="98"/>
    </row>
    <row r="721" spans="6:6" ht="13" x14ac:dyDescent="0.15">
      <c r="F721" s="98"/>
    </row>
    <row r="722" spans="6:6" ht="13" x14ac:dyDescent="0.15">
      <c r="F722" s="98"/>
    </row>
    <row r="723" spans="6:6" ht="13" x14ac:dyDescent="0.15">
      <c r="F723" s="98"/>
    </row>
    <row r="724" spans="6:6" ht="13" x14ac:dyDescent="0.15">
      <c r="F724" s="98"/>
    </row>
    <row r="725" spans="6:6" ht="13" x14ac:dyDescent="0.15">
      <c r="F725" s="98"/>
    </row>
    <row r="726" spans="6:6" ht="13" x14ac:dyDescent="0.15">
      <c r="F726" s="98"/>
    </row>
    <row r="727" spans="6:6" ht="13" x14ac:dyDescent="0.15">
      <c r="F727" s="98"/>
    </row>
    <row r="728" spans="6:6" ht="13" x14ac:dyDescent="0.15">
      <c r="F728" s="98"/>
    </row>
    <row r="729" spans="6:6" ht="13" x14ac:dyDescent="0.15">
      <c r="F729" s="98"/>
    </row>
    <row r="730" spans="6:6" ht="13" x14ac:dyDescent="0.15">
      <c r="F730" s="98"/>
    </row>
    <row r="731" spans="6:6" ht="13" x14ac:dyDescent="0.15">
      <c r="F731" s="98"/>
    </row>
    <row r="732" spans="6:6" ht="13" x14ac:dyDescent="0.15">
      <c r="F732" s="98"/>
    </row>
    <row r="733" spans="6:6" ht="13" x14ac:dyDescent="0.15">
      <c r="F733" s="98"/>
    </row>
    <row r="734" spans="6:6" ht="13" x14ac:dyDescent="0.15">
      <c r="F734" s="98"/>
    </row>
    <row r="735" spans="6:6" ht="13" x14ac:dyDescent="0.15">
      <c r="F735" s="98"/>
    </row>
    <row r="736" spans="6:6" ht="13" x14ac:dyDescent="0.15">
      <c r="F736" s="98"/>
    </row>
    <row r="737" spans="6:6" ht="13" x14ac:dyDescent="0.15">
      <c r="F737" s="98"/>
    </row>
    <row r="738" spans="6:6" ht="13" x14ac:dyDescent="0.15">
      <c r="F738" s="98"/>
    </row>
    <row r="739" spans="6:6" ht="13" x14ac:dyDescent="0.15">
      <c r="F739" s="98"/>
    </row>
    <row r="740" spans="6:6" ht="13" x14ac:dyDescent="0.15">
      <c r="F740" s="98"/>
    </row>
    <row r="741" spans="6:6" ht="13" x14ac:dyDescent="0.15">
      <c r="F741" s="98"/>
    </row>
    <row r="742" spans="6:6" ht="13" x14ac:dyDescent="0.15">
      <c r="F742" s="98"/>
    </row>
    <row r="743" spans="6:6" ht="13" x14ac:dyDescent="0.15">
      <c r="F743" s="98"/>
    </row>
    <row r="744" spans="6:6" ht="13" x14ac:dyDescent="0.15">
      <c r="F744" s="98"/>
    </row>
    <row r="745" spans="6:6" ht="13" x14ac:dyDescent="0.15">
      <c r="F745" s="98"/>
    </row>
    <row r="746" spans="6:6" ht="13" x14ac:dyDescent="0.15">
      <c r="F746" s="98"/>
    </row>
    <row r="747" spans="6:6" ht="13" x14ac:dyDescent="0.15">
      <c r="F747" s="98"/>
    </row>
    <row r="748" spans="6:6" ht="13" x14ac:dyDescent="0.15">
      <c r="F748" s="98"/>
    </row>
    <row r="749" spans="6:6" ht="13" x14ac:dyDescent="0.15">
      <c r="F749" s="98"/>
    </row>
    <row r="750" spans="6:6" ht="13" x14ac:dyDescent="0.15">
      <c r="F750" s="98"/>
    </row>
    <row r="751" spans="6:6" ht="13" x14ac:dyDescent="0.15">
      <c r="F751" s="98"/>
    </row>
    <row r="752" spans="6:6" ht="13" x14ac:dyDescent="0.15">
      <c r="F752" s="98"/>
    </row>
    <row r="753" spans="6:6" ht="13" x14ac:dyDescent="0.15">
      <c r="F753" s="98"/>
    </row>
    <row r="754" spans="6:6" ht="13" x14ac:dyDescent="0.15">
      <c r="F754" s="98"/>
    </row>
    <row r="755" spans="6:6" ht="13" x14ac:dyDescent="0.15">
      <c r="F755" s="98"/>
    </row>
    <row r="756" spans="6:6" ht="13" x14ac:dyDescent="0.15">
      <c r="F756" s="98"/>
    </row>
    <row r="757" spans="6:6" ht="13" x14ac:dyDescent="0.15">
      <c r="F757" s="98"/>
    </row>
    <row r="758" spans="6:6" ht="13" x14ac:dyDescent="0.15">
      <c r="F758" s="98"/>
    </row>
    <row r="759" spans="6:6" ht="13" x14ac:dyDescent="0.15">
      <c r="F759" s="98"/>
    </row>
    <row r="760" spans="6:6" ht="13" x14ac:dyDescent="0.15">
      <c r="F760" s="98"/>
    </row>
    <row r="761" spans="6:6" ht="13" x14ac:dyDescent="0.15">
      <c r="F761" s="98"/>
    </row>
    <row r="762" spans="6:6" ht="13" x14ac:dyDescent="0.15">
      <c r="F762" s="98"/>
    </row>
    <row r="763" spans="6:6" ht="13" x14ac:dyDescent="0.15">
      <c r="F763" s="98"/>
    </row>
    <row r="764" spans="6:6" ht="13" x14ac:dyDescent="0.15">
      <c r="F764" s="98"/>
    </row>
    <row r="765" spans="6:6" ht="13" x14ac:dyDescent="0.15">
      <c r="F765" s="98"/>
    </row>
    <row r="766" spans="6:6" ht="13" x14ac:dyDescent="0.15">
      <c r="F766" s="98"/>
    </row>
    <row r="767" spans="6:6" ht="13" x14ac:dyDescent="0.15">
      <c r="F767" s="98"/>
    </row>
    <row r="768" spans="6:6" ht="13" x14ac:dyDescent="0.15">
      <c r="F768" s="98"/>
    </row>
    <row r="769" spans="6:6" ht="13" x14ac:dyDescent="0.15">
      <c r="F769" s="98"/>
    </row>
    <row r="770" spans="6:6" ht="13" x14ac:dyDescent="0.15">
      <c r="F770" s="98"/>
    </row>
    <row r="771" spans="6:6" ht="13" x14ac:dyDescent="0.15">
      <c r="F771" s="98"/>
    </row>
    <row r="772" spans="6:6" ht="13" x14ac:dyDescent="0.15">
      <c r="F772" s="98"/>
    </row>
    <row r="773" spans="6:6" ht="13" x14ac:dyDescent="0.15">
      <c r="F773" s="98"/>
    </row>
    <row r="774" spans="6:6" ht="13" x14ac:dyDescent="0.15">
      <c r="F774" s="98"/>
    </row>
    <row r="775" spans="6:6" ht="13" x14ac:dyDescent="0.15">
      <c r="F775" s="98"/>
    </row>
    <row r="776" spans="6:6" ht="13" x14ac:dyDescent="0.15">
      <c r="F776" s="98"/>
    </row>
    <row r="777" spans="6:6" ht="13" x14ac:dyDescent="0.15">
      <c r="F777" s="98"/>
    </row>
    <row r="778" spans="6:6" ht="13" x14ac:dyDescent="0.15">
      <c r="F778" s="98"/>
    </row>
    <row r="779" spans="6:6" ht="13" x14ac:dyDescent="0.15">
      <c r="F779" s="98"/>
    </row>
    <row r="780" spans="6:6" ht="13" x14ac:dyDescent="0.15">
      <c r="F780" s="98"/>
    </row>
    <row r="781" spans="6:6" ht="13" x14ac:dyDescent="0.15">
      <c r="F781" s="98"/>
    </row>
    <row r="782" spans="6:6" ht="13" x14ac:dyDescent="0.15">
      <c r="F782" s="98"/>
    </row>
    <row r="783" spans="6:6" ht="13" x14ac:dyDescent="0.15">
      <c r="F783" s="98"/>
    </row>
    <row r="784" spans="6:6" ht="13" x14ac:dyDescent="0.15">
      <c r="F784" s="98"/>
    </row>
    <row r="785" spans="6:6" ht="13" x14ac:dyDescent="0.15">
      <c r="F785" s="98"/>
    </row>
    <row r="786" spans="6:6" ht="13" x14ac:dyDescent="0.15">
      <c r="F786" s="98"/>
    </row>
    <row r="787" spans="6:6" ht="13" x14ac:dyDescent="0.15">
      <c r="F787" s="98"/>
    </row>
    <row r="788" spans="6:6" ht="13" x14ac:dyDescent="0.15">
      <c r="F788" s="98"/>
    </row>
    <row r="789" spans="6:6" ht="13" x14ac:dyDescent="0.15">
      <c r="F789" s="98"/>
    </row>
    <row r="790" spans="6:6" ht="13" x14ac:dyDescent="0.15">
      <c r="F790" s="98"/>
    </row>
    <row r="791" spans="6:6" ht="13" x14ac:dyDescent="0.15">
      <c r="F791" s="98"/>
    </row>
    <row r="792" spans="6:6" ht="13" x14ac:dyDescent="0.15">
      <c r="F792" s="98"/>
    </row>
    <row r="793" spans="6:6" ht="13" x14ac:dyDescent="0.15">
      <c r="F793" s="98"/>
    </row>
    <row r="794" spans="6:6" ht="13" x14ac:dyDescent="0.15">
      <c r="F794" s="98"/>
    </row>
    <row r="795" spans="6:6" ht="13" x14ac:dyDescent="0.15">
      <c r="F795" s="98"/>
    </row>
    <row r="796" spans="6:6" ht="13" x14ac:dyDescent="0.15">
      <c r="F796" s="98"/>
    </row>
    <row r="797" spans="6:6" ht="13" x14ac:dyDescent="0.15">
      <c r="F797" s="98"/>
    </row>
    <row r="798" spans="6:6" ht="13" x14ac:dyDescent="0.15">
      <c r="F798" s="98"/>
    </row>
    <row r="799" spans="6:6" ht="13" x14ac:dyDescent="0.15">
      <c r="F799" s="98"/>
    </row>
    <row r="800" spans="6:6" ht="13" x14ac:dyDescent="0.15">
      <c r="F800" s="98"/>
    </row>
    <row r="801" spans="6:6" ht="13" x14ac:dyDescent="0.15">
      <c r="F801" s="98"/>
    </row>
    <row r="802" spans="6:6" ht="13" x14ac:dyDescent="0.15">
      <c r="F802" s="98"/>
    </row>
    <row r="803" spans="6:6" ht="13" x14ac:dyDescent="0.15">
      <c r="F803" s="98"/>
    </row>
    <row r="804" spans="6:6" ht="13" x14ac:dyDescent="0.15">
      <c r="F804" s="98"/>
    </row>
    <row r="805" spans="6:6" ht="13" x14ac:dyDescent="0.15">
      <c r="F805" s="98"/>
    </row>
    <row r="806" spans="6:6" ht="13" x14ac:dyDescent="0.15">
      <c r="F806" s="98"/>
    </row>
    <row r="807" spans="6:6" ht="13" x14ac:dyDescent="0.15">
      <c r="F807" s="98"/>
    </row>
    <row r="808" spans="6:6" ht="13" x14ac:dyDescent="0.15">
      <c r="F808" s="98"/>
    </row>
    <row r="809" spans="6:6" ht="13" x14ac:dyDescent="0.15">
      <c r="F809" s="98"/>
    </row>
    <row r="810" spans="6:6" ht="13" x14ac:dyDescent="0.15">
      <c r="F810" s="98"/>
    </row>
    <row r="811" spans="6:6" ht="13" x14ac:dyDescent="0.15">
      <c r="F811" s="98"/>
    </row>
    <row r="812" spans="6:6" ht="13" x14ac:dyDescent="0.15">
      <c r="F812" s="98"/>
    </row>
    <row r="813" spans="6:6" ht="13" x14ac:dyDescent="0.15">
      <c r="F813" s="98"/>
    </row>
    <row r="814" spans="6:6" ht="13" x14ac:dyDescent="0.15">
      <c r="F814" s="98"/>
    </row>
    <row r="815" spans="6:6" ht="13" x14ac:dyDescent="0.15">
      <c r="F815" s="98"/>
    </row>
    <row r="816" spans="6:6" ht="13" x14ac:dyDescent="0.15">
      <c r="F816" s="98"/>
    </row>
    <row r="817" spans="6:6" ht="13" x14ac:dyDescent="0.15">
      <c r="F817" s="98"/>
    </row>
    <row r="818" spans="6:6" ht="13" x14ac:dyDescent="0.15">
      <c r="F818" s="98"/>
    </row>
    <row r="819" spans="6:6" ht="13" x14ac:dyDescent="0.15">
      <c r="F819" s="98"/>
    </row>
    <row r="820" spans="6:6" ht="13" x14ac:dyDescent="0.15">
      <c r="F820" s="98"/>
    </row>
    <row r="821" spans="6:6" ht="13" x14ac:dyDescent="0.15">
      <c r="F821" s="98"/>
    </row>
    <row r="822" spans="6:6" ht="13" x14ac:dyDescent="0.15">
      <c r="F822" s="98"/>
    </row>
    <row r="823" spans="6:6" ht="13" x14ac:dyDescent="0.15">
      <c r="F823" s="98"/>
    </row>
    <row r="824" spans="6:6" ht="13" x14ac:dyDescent="0.15">
      <c r="F824" s="98"/>
    </row>
    <row r="825" spans="6:6" ht="13" x14ac:dyDescent="0.15">
      <c r="F825" s="98"/>
    </row>
    <row r="826" spans="6:6" ht="13" x14ac:dyDescent="0.15">
      <c r="F826" s="98"/>
    </row>
    <row r="827" spans="6:6" ht="13" x14ac:dyDescent="0.15">
      <c r="F827" s="98"/>
    </row>
    <row r="828" spans="6:6" ht="13" x14ac:dyDescent="0.15">
      <c r="F828" s="98"/>
    </row>
    <row r="829" spans="6:6" ht="13" x14ac:dyDescent="0.15">
      <c r="F829" s="98"/>
    </row>
    <row r="830" spans="6:6" ht="13" x14ac:dyDescent="0.15">
      <c r="F830" s="98"/>
    </row>
    <row r="831" spans="6:6" ht="13" x14ac:dyDescent="0.15">
      <c r="F831" s="98"/>
    </row>
    <row r="832" spans="6:6" ht="13" x14ac:dyDescent="0.15">
      <c r="F832" s="98"/>
    </row>
    <row r="833" spans="6:6" ht="13" x14ac:dyDescent="0.15">
      <c r="F833" s="98"/>
    </row>
    <row r="834" spans="6:6" ht="13" x14ac:dyDescent="0.15">
      <c r="F834" s="98"/>
    </row>
    <row r="835" spans="6:6" ht="13" x14ac:dyDescent="0.15">
      <c r="F835" s="98"/>
    </row>
    <row r="836" spans="6:6" ht="13" x14ac:dyDescent="0.15">
      <c r="F836" s="98"/>
    </row>
    <row r="837" spans="6:6" ht="13" x14ac:dyDescent="0.15">
      <c r="F837" s="98"/>
    </row>
    <row r="838" spans="6:6" ht="13" x14ac:dyDescent="0.15">
      <c r="F838" s="98"/>
    </row>
    <row r="839" spans="6:6" ht="13" x14ac:dyDescent="0.15">
      <c r="F839" s="98"/>
    </row>
    <row r="840" spans="6:6" ht="13" x14ac:dyDescent="0.15">
      <c r="F840" s="98"/>
    </row>
    <row r="841" spans="6:6" ht="13" x14ac:dyDescent="0.15">
      <c r="F841" s="98"/>
    </row>
    <row r="842" spans="6:6" ht="13" x14ac:dyDescent="0.15">
      <c r="F842" s="98"/>
    </row>
    <row r="843" spans="6:6" ht="13" x14ac:dyDescent="0.15">
      <c r="F843" s="98"/>
    </row>
    <row r="844" spans="6:6" ht="13" x14ac:dyDescent="0.15">
      <c r="F844" s="98"/>
    </row>
    <row r="845" spans="6:6" ht="13" x14ac:dyDescent="0.15">
      <c r="F845" s="98"/>
    </row>
    <row r="846" spans="6:6" ht="13" x14ac:dyDescent="0.15">
      <c r="F846" s="98"/>
    </row>
    <row r="847" spans="6:6" ht="13" x14ac:dyDescent="0.15">
      <c r="F847" s="98"/>
    </row>
    <row r="848" spans="6:6" ht="13" x14ac:dyDescent="0.15">
      <c r="F848" s="98"/>
    </row>
    <row r="849" spans="6:6" ht="13" x14ac:dyDescent="0.15">
      <c r="F849" s="98"/>
    </row>
    <row r="850" spans="6:6" ht="13" x14ac:dyDescent="0.15">
      <c r="F850" s="98"/>
    </row>
    <row r="851" spans="6:6" ht="13" x14ac:dyDescent="0.15">
      <c r="F851" s="98"/>
    </row>
    <row r="852" spans="6:6" ht="13" x14ac:dyDescent="0.15">
      <c r="F852" s="98"/>
    </row>
    <row r="853" spans="6:6" ht="13" x14ac:dyDescent="0.15">
      <c r="F853" s="98"/>
    </row>
    <row r="854" spans="6:6" ht="13" x14ac:dyDescent="0.15">
      <c r="F854" s="98"/>
    </row>
    <row r="855" spans="6:6" ht="13" x14ac:dyDescent="0.15">
      <c r="F855" s="98"/>
    </row>
    <row r="856" spans="6:6" ht="13" x14ac:dyDescent="0.15">
      <c r="F856" s="98"/>
    </row>
    <row r="857" spans="6:6" ht="13" x14ac:dyDescent="0.15">
      <c r="F857" s="98"/>
    </row>
    <row r="858" spans="6:6" ht="13" x14ac:dyDescent="0.15">
      <c r="F858" s="98"/>
    </row>
    <row r="859" spans="6:6" ht="13" x14ac:dyDescent="0.15">
      <c r="F859" s="98"/>
    </row>
    <row r="860" spans="6:6" ht="13" x14ac:dyDescent="0.15">
      <c r="F860" s="98"/>
    </row>
    <row r="861" spans="6:6" ht="13" x14ac:dyDescent="0.15">
      <c r="F861" s="98"/>
    </row>
    <row r="862" spans="6:6" ht="13" x14ac:dyDescent="0.15">
      <c r="F862" s="98"/>
    </row>
    <row r="863" spans="6:6" ht="13" x14ac:dyDescent="0.15">
      <c r="F863" s="98"/>
    </row>
    <row r="864" spans="6:6" ht="13" x14ac:dyDescent="0.15">
      <c r="F864" s="98"/>
    </row>
    <row r="865" spans="6:6" ht="13" x14ac:dyDescent="0.15">
      <c r="F865" s="98"/>
    </row>
    <row r="866" spans="6:6" ht="13" x14ac:dyDescent="0.15">
      <c r="F866" s="98"/>
    </row>
    <row r="867" spans="6:6" ht="13" x14ac:dyDescent="0.15">
      <c r="F867" s="98"/>
    </row>
    <row r="868" spans="6:6" ht="13" x14ac:dyDescent="0.15">
      <c r="F868" s="98"/>
    </row>
    <row r="869" spans="6:6" ht="13" x14ac:dyDescent="0.15">
      <c r="F869" s="98"/>
    </row>
    <row r="870" spans="6:6" ht="13" x14ac:dyDescent="0.15">
      <c r="F870" s="98"/>
    </row>
    <row r="871" spans="6:6" ht="13" x14ac:dyDescent="0.15">
      <c r="F871" s="98"/>
    </row>
    <row r="872" spans="6:6" ht="13" x14ac:dyDescent="0.15">
      <c r="F872" s="98"/>
    </row>
    <row r="873" spans="6:6" ht="13" x14ac:dyDescent="0.15">
      <c r="F873" s="98"/>
    </row>
    <row r="874" spans="6:6" ht="13" x14ac:dyDescent="0.15">
      <c r="F874" s="98"/>
    </row>
    <row r="875" spans="6:6" ht="13" x14ac:dyDescent="0.15">
      <c r="F875" s="98"/>
    </row>
    <row r="876" spans="6:6" ht="13" x14ac:dyDescent="0.15">
      <c r="F876" s="98"/>
    </row>
    <row r="877" spans="6:6" ht="13" x14ac:dyDescent="0.15">
      <c r="F877" s="98"/>
    </row>
    <row r="878" spans="6:6" ht="13" x14ac:dyDescent="0.15">
      <c r="F878" s="98"/>
    </row>
    <row r="879" spans="6:6" ht="13" x14ac:dyDescent="0.15">
      <c r="F879" s="98"/>
    </row>
    <row r="880" spans="6:6" ht="13" x14ac:dyDescent="0.15">
      <c r="F880" s="98"/>
    </row>
    <row r="881" spans="6:6" ht="13" x14ac:dyDescent="0.15">
      <c r="F881" s="98"/>
    </row>
    <row r="882" spans="6:6" ht="13" x14ac:dyDescent="0.15">
      <c r="F882" s="98"/>
    </row>
    <row r="883" spans="6:6" ht="13" x14ac:dyDescent="0.15">
      <c r="F883" s="98"/>
    </row>
    <row r="884" spans="6:6" ht="13" x14ac:dyDescent="0.15">
      <c r="F884" s="98"/>
    </row>
    <row r="885" spans="6:6" ht="13" x14ac:dyDescent="0.15">
      <c r="F885" s="98"/>
    </row>
    <row r="886" spans="6:6" ht="13" x14ac:dyDescent="0.15">
      <c r="F886" s="98"/>
    </row>
    <row r="887" spans="6:6" ht="13" x14ac:dyDescent="0.15">
      <c r="F887" s="98"/>
    </row>
    <row r="888" spans="6:6" ht="13" x14ac:dyDescent="0.15">
      <c r="F888" s="98"/>
    </row>
    <row r="889" spans="6:6" ht="13" x14ac:dyDescent="0.15">
      <c r="F889" s="98"/>
    </row>
    <row r="890" spans="6:6" ht="13" x14ac:dyDescent="0.15">
      <c r="F890" s="98"/>
    </row>
    <row r="891" spans="6:6" ht="13" x14ac:dyDescent="0.15">
      <c r="F891" s="98"/>
    </row>
    <row r="892" spans="6:6" ht="13" x14ac:dyDescent="0.15">
      <c r="F892" s="98"/>
    </row>
    <row r="893" spans="6:6" ht="13" x14ac:dyDescent="0.15">
      <c r="F893" s="98"/>
    </row>
    <row r="894" spans="6:6" ht="13" x14ac:dyDescent="0.15">
      <c r="F894" s="98"/>
    </row>
    <row r="895" spans="6:6" ht="13" x14ac:dyDescent="0.15">
      <c r="F895" s="98"/>
    </row>
    <row r="896" spans="6:6" ht="13" x14ac:dyDescent="0.15">
      <c r="F896" s="98"/>
    </row>
    <row r="897" spans="6:6" ht="13" x14ac:dyDescent="0.15">
      <c r="F897" s="98"/>
    </row>
    <row r="898" spans="6:6" ht="13" x14ac:dyDescent="0.15">
      <c r="F898" s="98"/>
    </row>
    <row r="899" spans="6:6" ht="13" x14ac:dyDescent="0.15">
      <c r="F899" s="98"/>
    </row>
    <row r="900" spans="6:6" ht="13" x14ac:dyDescent="0.15">
      <c r="F900" s="98"/>
    </row>
    <row r="901" spans="6:6" ht="13" x14ac:dyDescent="0.15">
      <c r="F901" s="98"/>
    </row>
    <row r="902" spans="6:6" ht="13" x14ac:dyDescent="0.15">
      <c r="F902" s="98"/>
    </row>
    <row r="903" spans="6:6" ht="13" x14ac:dyDescent="0.15">
      <c r="F903" s="98"/>
    </row>
    <row r="904" spans="6:6" ht="13" x14ac:dyDescent="0.15">
      <c r="F904" s="98"/>
    </row>
    <row r="905" spans="6:6" ht="13" x14ac:dyDescent="0.15">
      <c r="F905" s="98"/>
    </row>
    <row r="906" spans="6:6" ht="13" x14ac:dyDescent="0.15">
      <c r="F906" s="98"/>
    </row>
    <row r="907" spans="6:6" ht="13" x14ac:dyDescent="0.15">
      <c r="F907" s="98"/>
    </row>
    <row r="908" spans="6:6" ht="13" x14ac:dyDescent="0.15">
      <c r="F908" s="98"/>
    </row>
    <row r="909" spans="6:6" ht="13" x14ac:dyDescent="0.15">
      <c r="F909" s="98"/>
    </row>
    <row r="910" spans="6:6" ht="13" x14ac:dyDescent="0.15">
      <c r="F910" s="98"/>
    </row>
    <row r="911" spans="6:6" ht="13" x14ac:dyDescent="0.15">
      <c r="F911" s="98"/>
    </row>
    <row r="912" spans="6:6" ht="13" x14ac:dyDescent="0.15">
      <c r="F912" s="98"/>
    </row>
    <row r="913" spans="6:6" ht="13" x14ac:dyDescent="0.15">
      <c r="F913" s="98"/>
    </row>
    <row r="914" spans="6:6" ht="13" x14ac:dyDescent="0.15">
      <c r="F914" s="98"/>
    </row>
    <row r="915" spans="6:6" ht="13" x14ac:dyDescent="0.15">
      <c r="F915" s="98"/>
    </row>
    <row r="916" spans="6:6" ht="13" x14ac:dyDescent="0.15">
      <c r="F916" s="98"/>
    </row>
    <row r="917" spans="6:6" ht="13" x14ac:dyDescent="0.15">
      <c r="F917" s="98"/>
    </row>
    <row r="918" spans="6:6" ht="13" x14ac:dyDescent="0.15">
      <c r="F918" s="98"/>
    </row>
    <row r="919" spans="6:6" ht="13" x14ac:dyDescent="0.15">
      <c r="F919" s="98"/>
    </row>
    <row r="920" spans="6:6" ht="13" x14ac:dyDescent="0.15">
      <c r="F920" s="98"/>
    </row>
    <row r="921" spans="6:6" ht="13" x14ac:dyDescent="0.15">
      <c r="F921" s="98"/>
    </row>
    <row r="922" spans="6:6" ht="13" x14ac:dyDescent="0.15">
      <c r="F922" s="98"/>
    </row>
    <row r="923" spans="6:6" ht="13" x14ac:dyDescent="0.15">
      <c r="F923" s="98"/>
    </row>
    <row r="924" spans="6:6" ht="13" x14ac:dyDescent="0.15">
      <c r="F924" s="98"/>
    </row>
    <row r="925" spans="6:6" ht="13" x14ac:dyDescent="0.15">
      <c r="F925" s="98"/>
    </row>
    <row r="926" spans="6:6" ht="13" x14ac:dyDescent="0.15">
      <c r="F926" s="98"/>
    </row>
    <row r="927" spans="6:6" ht="13" x14ac:dyDescent="0.15">
      <c r="F927" s="98"/>
    </row>
    <row r="928" spans="6:6" ht="13" x14ac:dyDescent="0.15">
      <c r="F928" s="98"/>
    </row>
    <row r="929" spans="6:6" ht="13" x14ac:dyDescent="0.15">
      <c r="F929" s="98"/>
    </row>
    <row r="930" spans="6:6" ht="13" x14ac:dyDescent="0.15">
      <c r="F930" s="98"/>
    </row>
    <row r="931" spans="6:6" ht="13" x14ac:dyDescent="0.15">
      <c r="F931" s="98"/>
    </row>
    <row r="932" spans="6:6" ht="13" x14ac:dyDescent="0.15">
      <c r="F932" s="98"/>
    </row>
    <row r="933" spans="6:6" ht="13" x14ac:dyDescent="0.15">
      <c r="F933" s="98"/>
    </row>
    <row r="934" spans="6:6" ht="13" x14ac:dyDescent="0.15">
      <c r="F934" s="98"/>
    </row>
    <row r="935" spans="6:6" ht="13" x14ac:dyDescent="0.15">
      <c r="F935" s="98"/>
    </row>
    <row r="936" spans="6:6" ht="13" x14ac:dyDescent="0.15">
      <c r="F936" s="98"/>
    </row>
    <row r="937" spans="6:6" ht="13" x14ac:dyDescent="0.15">
      <c r="F937" s="98"/>
    </row>
    <row r="938" spans="6:6" ht="13" x14ac:dyDescent="0.15">
      <c r="F938" s="98"/>
    </row>
    <row r="939" spans="6:6" ht="13" x14ac:dyDescent="0.15">
      <c r="F939" s="98"/>
    </row>
    <row r="940" spans="6:6" ht="13" x14ac:dyDescent="0.15">
      <c r="F940" s="98"/>
    </row>
    <row r="941" spans="6:6" ht="13" x14ac:dyDescent="0.15">
      <c r="F941" s="98"/>
    </row>
    <row r="942" spans="6:6" ht="13" x14ac:dyDescent="0.15">
      <c r="F942" s="98"/>
    </row>
    <row r="943" spans="6:6" ht="13" x14ac:dyDescent="0.15">
      <c r="F943" s="98"/>
    </row>
    <row r="944" spans="6:6" ht="13" x14ac:dyDescent="0.15">
      <c r="F944" s="98"/>
    </row>
    <row r="945" spans="6:6" ht="13" x14ac:dyDescent="0.15">
      <c r="F945" s="98"/>
    </row>
    <row r="946" spans="6:6" ht="13" x14ac:dyDescent="0.15">
      <c r="F946" s="98"/>
    </row>
    <row r="947" spans="6:6" ht="13" x14ac:dyDescent="0.15">
      <c r="F947" s="98"/>
    </row>
    <row r="948" spans="6:6" ht="13" x14ac:dyDescent="0.15">
      <c r="F948" s="98"/>
    </row>
    <row r="949" spans="6:6" ht="13" x14ac:dyDescent="0.15">
      <c r="F949" s="98"/>
    </row>
    <row r="950" spans="6:6" ht="13" x14ac:dyDescent="0.15">
      <c r="F950" s="98"/>
    </row>
    <row r="951" spans="6:6" ht="13" x14ac:dyDescent="0.15">
      <c r="F951" s="98"/>
    </row>
    <row r="952" spans="6:6" ht="13" x14ac:dyDescent="0.15">
      <c r="F952" s="98"/>
    </row>
    <row r="953" spans="6:6" ht="13" x14ac:dyDescent="0.15">
      <c r="F953" s="98"/>
    </row>
    <row r="954" spans="6:6" ht="13" x14ac:dyDescent="0.15">
      <c r="F954" s="98"/>
    </row>
    <row r="955" spans="6:6" ht="13" x14ac:dyDescent="0.15">
      <c r="F955" s="98"/>
    </row>
    <row r="956" spans="6:6" ht="13" x14ac:dyDescent="0.15">
      <c r="F956" s="98"/>
    </row>
    <row r="957" spans="6:6" ht="13" x14ac:dyDescent="0.15">
      <c r="F957" s="98"/>
    </row>
    <row r="958" spans="6:6" ht="13" x14ac:dyDescent="0.15">
      <c r="F958" s="98"/>
    </row>
    <row r="959" spans="6:6" ht="13" x14ac:dyDescent="0.15">
      <c r="F959" s="98"/>
    </row>
    <row r="960" spans="6:6" ht="13" x14ac:dyDescent="0.15">
      <c r="F960" s="98"/>
    </row>
    <row r="961" spans="6:6" ht="13" x14ac:dyDescent="0.15">
      <c r="F961" s="98"/>
    </row>
    <row r="962" spans="6:6" ht="13" x14ac:dyDescent="0.15">
      <c r="F962" s="98"/>
    </row>
    <row r="963" spans="6:6" ht="13" x14ac:dyDescent="0.15">
      <c r="F963" s="98"/>
    </row>
    <row r="964" spans="6:6" ht="13" x14ac:dyDescent="0.15">
      <c r="F964" s="98"/>
    </row>
    <row r="965" spans="6:6" ht="13" x14ac:dyDescent="0.15">
      <c r="F965" s="98"/>
    </row>
    <row r="966" spans="6:6" ht="13" x14ac:dyDescent="0.15">
      <c r="F966" s="98"/>
    </row>
    <row r="967" spans="6:6" ht="13" x14ac:dyDescent="0.15">
      <c r="F967" s="98"/>
    </row>
    <row r="968" spans="6:6" ht="13" x14ac:dyDescent="0.15">
      <c r="F968" s="98"/>
    </row>
    <row r="969" spans="6:6" ht="13" x14ac:dyDescent="0.15">
      <c r="F969" s="98"/>
    </row>
    <row r="970" spans="6:6" ht="13" x14ac:dyDescent="0.15">
      <c r="F970" s="98"/>
    </row>
    <row r="971" spans="6:6" ht="13" x14ac:dyDescent="0.15">
      <c r="F971" s="98"/>
    </row>
    <row r="972" spans="6:6" ht="13" x14ac:dyDescent="0.15">
      <c r="F972" s="98"/>
    </row>
    <row r="973" spans="6:6" ht="13" x14ac:dyDescent="0.15">
      <c r="F973" s="98"/>
    </row>
    <row r="974" spans="6:6" ht="13" x14ac:dyDescent="0.15">
      <c r="F974" s="98"/>
    </row>
    <row r="975" spans="6:6" ht="13" x14ac:dyDescent="0.15">
      <c r="F975" s="98"/>
    </row>
    <row r="976" spans="6:6" ht="13" x14ac:dyDescent="0.15">
      <c r="F976" s="98"/>
    </row>
    <row r="977" spans="6:6" ht="13" x14ac:dyDescent="0.15">
      <c r="F977" s="98"/>
    </row>
    <row r="978" spans="6:6" ht="13" x14ac:dyDescent="0.15">
      <c r="F978" s="98"/>
    </row>
    <row r="979" spans="6:6" ht="13" x14ac:dyDescent="0.15">
      <c r="F979" s="98"/>
    </row>
    <row r="980" spans="6:6" ht="13" x14ac:dyDescent="0.15">
      <c r="F980" s="98"/>
    </row>
    <row r="981" spans="6:6" ht="13" x14ac:dyDescent="0.15">
      <c r="F981" s="98"/>
    </row>
    <row r="982" spans="6:6" ht="13" x14ac:dyDescent="0.15">
      <c r="F982" s="98"/>
    </row>
    <row r="983" spans="6:6" ht="13" x14ac:dyDescent="0.15">
      <c r="F983" s="98"/>
    </row>
    <row r="984" spans="6:6" ht="13" x14ac:dyDescent="0.15">
      <c r="F984" s="98"/>
    </row>
    <row r="985" spans="6:6" ht="13" x14ac:dyDescent="0.15">
      <c r="F985" s="98"/>
    </row>
    <row r="986" spans="6:6" ht="13" x14ac:dyDescent="0.15">
      <c r="F986" s="98"/>
    </row>
    <row r="987" spans="6:6" ht="13" x14ac:dyDescent="0.15">
      <c r="F987" s="98"/>
    </row>
    <row r="988" spans="6:6" ht="13" x14ac:dyDescent="0.15">
      <c r="F988" s="98"/>
    </row>
    <row r="989" spans="6:6" ht="13" x14ac:dyDescent="0.15">
      <c r="F989" s="98"/>
    </row>
    <row r="990" spans="6:6" ht="13" x14ac:dyDescent="0.15">
      <c r="F990" s="98"/>
    </row>
    <row r="991" spans="6:6" ht="13" x14ac:dyDescent="0.15">
      <c r="F991" s="98"/>
    </row>
    <row r="992" spans="6:6" ht="13" x14ac:dyDescent="0.15">
      <c r="F992" s="98"/>
    </row>
    <row r="993" spans="6:6" ht="13" x14ac:dyDescent="0.15">
      <c r="F993" s="98"/>
    </row>
    <row r="994" spans="6:6" ht="13" x14ac:dyDescent="0.15">
      <c r="F994" s="98"/>
    </row>
    <row r="995" spans="6:6" ht="13" x14ac:dyDescent="0.15">
      <c r="F995" s="98"/>
    </row>
    <row r="996" spans="6:6" ht="13" x14ac:dyDescent="0.15">
      <c r="F996" s="98"/>
    </row>
    <row r="997" spans="6:6" ht="13" x14ac:dyDescent="0.15">
      <c r="F997" s="98"/>
    </row>
    <row r="998" spans="6:6" ht="13" x14ac:dyDescent="0.15">
      <c r="F998" s="98"/>
    </row>
    <row r="999" spans="6:6" ht="13" x14ac:dyDescent="0.15">
      <c r="F999" s="98"/>
    </row>
    <row r="1000" spans="6:6" ht="13" x14ac:dyDescent="0.15">
      <c r="F1000" s="98"/>
    </row>
  </sheetData>
  <autoFilter ref="A1:G15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abSelected="1" workbookViewId="0">
      <pane ySplit="1" topLeftCell="A30" activePane="bottomLeft" state="frozen"/>
      <selection pane="bottomLeft" activeCell="A44" sqref="A44:AF62"/>
    </sheetView>
  </sheetViews>
  <sheetFormatPr baseColWidth="10" defaultColWidth="14.5" defaultRowHeight="15.75" customHeight="1" x14ac:dyDescent="0.15"/>
  <cols>
    <col min="1" max="1" width="4.1640625" customWidth="1"/>
    <col min="2" max="2" width="22.83203125" customWidth="1"/>
    <col min="3" max="3" width="8.83203125" customWidth="1"/>
    <col min="4" max="4" width="7.5" customWidth="1"/>
    <col min="5" max="5" width="32.1640625" bestFit="1" customWidth="1"/>
    <col min="6" max="6" width="16.33203125" customWidth="1"/>
    <col min="7" max="7" width="20.1640625" bestFit="1" customWidth="1"/>
    <col min="8" max="8" width="9.5" customWidth="1"/>
    <col min="9" max="9" width="11.33203125" customWidth="1"/>
    <col min="10" max="10" width="9.1640625" customWidth="1"/>
    <col min="13" max="13" width="18.5" customWidth="1"/>
  </cols>
  <sheetData>
    <row r="1" spans="1:14" ht="15.75" customHeight="1" x14ac:dyDescent="0.15">
      <c r="A1" s="26" t="s">
        <v>230</v>
      </c>
      <c r="B1" s="26" t="s">
        <v>0</v>
      </c>
      <c r="C1" s="26" t="s">
        <v>231</v>
      </c>
      <c r="D1" s="26" t="s">
        <v>26</v>
      </c>
      <c r="E1" s="26" t="s">
        <v>232</v>
      </c>
      <c r="F1" s="26" t="s">
        <v>233</v>
      </c>
      <c r="G1" s="26" t="s">
        <v>234</v>
      </c>
      <c r="H1" s="26" t="s">
        <v>29</v>
      </c>
      <c r="I1" s="26" t="s">
        <v>236</v>
      </c>
      <c r="J1" s="26" t="s">
        <v>237</v>
      </c>
      <c r="L1" s="26" t="s">
        <v>238</v>
      </c>
      <c r="N1" s="26" t="s">
        <v>239</v>
      </c>
    </row>
    <row r="2" spans="1:14" ht="15.75" customHeight="1" x14ac:dyDescent="0.15">
      <c r="A2" s="26">
        <v>200</v>
      </c>
      <c r="B2" s="26" t="s">
        <v>240</v>
      </c>
      <c r="C2" s="26" t="s">
        <v>241</v>
      </c>
      <c r="D2" s="26">
        <v>3</v>
      </c>
      <c r="E2" s="26">
        <v>0.01</v>
      </c>
      <c r="F2" s="26">
        <v>400</v>
      </c>
      <c r="G2" s="26">
        <v>200</v>
      </c>
      <c r="H2" s="26">
        <v>6</v>
      </c>
      <c r="I2" s="130">
        <v>15</v>
      </c>
      <c r="J2" s="130">
        <v>7.5</v>
      </c>
      <c r="K2" s="26"/>
    </row>
    <row r="3" spans="1:14" ht="15.75" customHeight="1" x14ac:dyDescent="0.15">
      <c r="A3" s="26">
        <v>201</v>
      </c>
      <c r="B3" s="26" t="s">
        <v>242</v>
      </c>
      <c r="C3" s="26" t="s">
        <v>241</v>
      </c>
      <c r="D3" s="26">
        <v>5</v>
      </c>
      <c r="E3" s="26">
        <v>0.01</v>
      </c>
      <c r="F3" s="26">
        <v>450</v>
      </c>
      <c r="G3" s="26">
        <v>200</v>
      </c>
      <c r="H3" s="26">
        <v>7</v>
      </c>
      <c r="I3" s="130">
        <v>15.56</v>
      </c>
      <c r="J3" s="130">
        <v>11.11</v>
      </c>
      <c r="K3" s="26"/>
    </row>
    <row r="4" spans="1:14" ht="15.75" customHeight="1" x14ac:dyDescent="0.15">
      <c r="A4" s="26">
        <v>202</v>
      </c>
      <c r="B4" s="26" t="s">
        <v>102</v>
      </c>
      <c r="C4" s="26" t="s">
        <v>243</v>
      </c>
      <c r="D4" s="26">
        <v>6</v>
      </c>
      <c r="E4" s="26">
        <v>0.01</v>
      </c>
      <c r="F4" s="26">
        <v>500</v>
      </c>
      <c r="G4" s="26">
        <v>200</v>
      </c>
      <c r="H4" s="26">
        <v>7</v>
      </c>
      <c r="I4" s="130">
        <v>14</v>
      </c>
      <c r="J4" s="130">
        <v>12</v>
      </c>
    </row>
    <row r="5" spans="1:14" ht="15.75" customHeight="1" x14ac:dyDescent="0.15">
      <c r="A5" s="26">
        <v>203</v>
      </c>
      <c r="B5" s="26" t="s">
        <v>244</v>
      </c>
      <c r="C5" s="26" t="s">
        <v>243</v>
      </c>
      <c r="D5" s="26">
        <v>7</v>
      </c>
      <c r="E5" s="26">
        <v>0.01</v>
      </c>
      <c r="F5" s="26">
        <v>700</v>
      </c>
      <c r="G5" s="26">
        <v>200</v>
      </c>
      <c r="H5" s="26">
        <v>9</v>
      </c>
      <c r="I5" s="130">
        <v>12.86</v>
      </c>
      <c r="J5" s="130">
        <v>10</v>
      </c>
    </row>
    <row r="6" spans="1:14" ht="15.75" customHeight="1" x14ac:dyDescent="0.15">
      <c r="A6" s="26">
        <v>204</v>
      </c>
      <c r="B6" s="26" t="s">
        <v>59</v>
      </c>
      <c r="C6" s="26" t="s">
        <v>226</v>
      </c>
      <c r="D6" s="26">
        <v>6</v>
      </c>
      <c r="E6" s="26">
        <v>0.01</v>
      </c>
      <c r="F6" s="26">
        <v>500</v>
      </c>
      <c r="G6" s="26">
        <v>200</v>
      </c>
      <c r="H6" s="26">
        <v>7</v>
      </c>
      <c r="I6" s="130">
        <v>14</v>
      </c>
      <c r="J6" s="130">
        <v>12</v>
      </c>
    </row>
    <row r="7" spans="1:14" ht="15.75" customHeight="1" x14ac:dyDescent="0.15">
      <c r="A7" s="26">
        <v>205</v>
      </c>
      <c r="B7" s="26" t="s">
        <v>153</v>
      </c>
      <c r="C7" s="26" t="s">
        <v>245</v>
      </c>
      <c r="D7" s="26">
        <v>5</v>
      </c>
      <c r="E7" s="26">
        <v>0.01</v>
      </c>
      <c r="F7" s="26">
        <v>600</v>
      </c>
      <c r="G7" s="26">
        <v>200</v>
      </c>
      <c r="H7" s="26">
        <v>8</v>
      </c>
      <c r="I7" s="130">
        <v>13.33</v>
      </c>
      <c r="J7" s="130">
        <v>8.33</v>
      </c>
    </row>
    <row r="8" spans="1:14" ht="15.75" customHeight="1" x14ac:dyDescent="0.15">
      <c r="A8" s="26">
        <v>206</v>
      </c>
      <c r="B8" s="26" t="s">
        <v>235</v>
      </c>
      <c r="C8" s="26" t="s">
        <v>245</v>
      </c>
      <c r="D8" s="26">
        <v>7</v>
      </c>
      <c r="E8" s="26">
        <v>0.01</v>
      </c>
      <c r="F8" s="26">
        <v>700</v>
      </c>
      <c r="G8" s="26">
        <v>200</v>
      </c>
      <c r="H8" s="26">
        <v>8</v>
      </c>
      <c r="I8" s="130">
        <v>11.43</v>
      </c>
      <c r="J8" s="130">
        <v>10</v>
      </c>
      <c r="K8" s="26"/>
    </row>
    <row r="9" spans="1:14" ht="15.75" customHeight="1" x14ac:dyDescent="0.15">
      <c r="A9" s="26">
        <v>207</v>
      </c>
      <c r="B9" s="26" t="s">
        <v>246</v>
      </c>
      <c r="C9" s="26" t="s">
        <v>247</v>
      </c>
      <c r="D9" s="26">
        <v>5</v>
      </c>
      <c r="E9" s="26">
        <v>0.01</v>
      </c>
      <c r="F9" s="26">
        <v>600</v>
      </c>
      <c r="G9" s="26">
        <v>200</v>
      </c>
      <c r="H9" s="26">
        <v>7</v>
      </c>
      <c r="I9" s="130">
        <v>11.67</v>
      </c>
      <c r="J9" s="130">
        <v>8.33</v>
      </c>
    </row>
    <row r="10" spans="1:14" ht="15.75" customHeight="1" x14ac:dyDescent="0.15">
      <c r="A10" s="26">
        <v>208</v>
      </c>
      <c r="B10" s="26" t="s">
        <v>248</v>
      </c>
      <c r="C10" s="26" t="s">
        <v>247</v>
      </c>
      <c r="D10" s="26">
        <v>6</v>
      </c>
      <c r="E10" s="26">
        <v>0.01</v>
      </c>
      <c r="F10" s="26">
        <v>800</v>
      </c>
      <c r="G10" s="26">
        <v>200</v>
      </c>
      <c r="H10" s="26">
        <v>8</v>
      </c>
      <c r="I10" s="130">
        <v>10</v>
      </c>
      <c r="J10" s="130">
        <v>7.5</v>
      </c>
    </row>
    <row r="11" spans="1:14" ht="15.75" customHeight="1" x14ac:dyDescent="0.15">
      <c r="A11" s="26">
        <v>209</v>
      </c>
      <c r="B11" s="26" t="s">
        <v>108</v>
      </c>
      <c r="C11" s="26" t="s">
        <v>249</v>
      </c>
      <c r="D11" s="26">
        <v>10</v>
      </c>
      <c r="E11" s="26">
        <v>0.01</v>
      </c>
      <c r="F11" s="26">
        <v>1050</v>
      </c>
      <c r="G11" s="26">
        <v>200</v>
      </c>
      <c r="H11" s="26">
        <v>10</v>
      </c>
      <c r="I11" s="130">
        <v>9.52</v>
      </c>
      <c r="J11" s="130">
        <v>9.52</v>
      </c>
      <c r="K11" s="26"/>
    </row>
    <row r="12" spans="1:14" ht="15.75" customHeight="1" x14ac:dyDescent="0.15">
      <c r="A12" s="26">
        <v>210</v>
      </c>
      <c r="B12" s="26" t="s">
        <v>105</v>
      </c>
      <c r="C12" s="26" t="s">
        <v>227</v>
      </c>
      <c r="D12" s="26">
        <v>9</v>
      </c>
      <c r="E12" s="26">
        <v>0.01</v>
      </c>
      <c r="F12" s="26">
        <v>750</v>
      </c>
      <c r="G12" s="26">
        <v>200</v>
      </c>
      <c r="H12" s="26">
        <v>7</v>
      </c>
      <c r="I12" s="130">
        <v>9.33</v>
      </c>
      <c r="J12" s="130">
        <v>12</v>
      </c>
    </row>
    <row r="13" spans="1:14" ht="15.75" customHeight="1" x14ac:dyDescent="0.15">
      <c r="A13" s="26">
        <v>211</v>
      </c>
      <c r="B13" s="26" t="s">
        <v>250</v>
      </c>
      <c r="C13" s="26" t="s">
        <v>227</v>
      </c>
      <c r="D13" s="26">
        <v>10</v>
      </c>
      <c r="E13" s="26">
        <v>0.01</v>
      </c>
      <c r="F13" s="26">
        <v>1150</v>
      </c>
      <c r="G13" s="26">
        <v>200</v>
      </c>
      <c r="H13" s="26">
        <v>10</v>
      </c>
      <c r="I13" s="130">
        <v>8.6999999999999993</v>
      </c>
      <c r="J13" s="130">
        <v>8.6999999999999993</v>
      </c>
    </row>
    <row r="14" spans="1:14" ht="15.75" customHeight="1" x14ac:dyDescent="0.15">
      <c r="A14" s="26">
        <v>212</v>
      </c>
      <c r="B14" s="26" t="s">
        <v>251</v>
      </c>
      <c r="C14" s="26" t="s">
        <v>252</v>
      </c>
      <c r="D14" s="26">
        <v>5</v>
      </c>
      <c r="E14" s="26">
        <v>0.01</v>
      </c>
      <c r="F14" s="26">
        <v>500</v>
      </c>
      <c r="G14" s="26">
        <v>200</v>
      </c>
      <c r="H14" s="26">
        <v>6</v>
      </c>
      <c r="I14" s="130">
        <v>12</v>
      </c>
      <c r="J14" s="130">
        <v>10</v>
      </c>
    </row>
    <row r="15" spans="1:14" ht="15.75" customHeight="1" x14ac:dyDescent="0.15">
      <c r="A15" s="26">
        <v>213</v>
      </c>
      <c r="B15" s="26" t="s">
        <v>223</v>
      </c>
      <c r="C15" s="26" t="s">
        <v>252</v>
      </c>
      <c r="D15" s="26">
        <v>11</v>
      </c>
      <c r="E15" s="26">
        <v>0.01</v>
      </c>
      <c r="F15" s="26">
        <v>950</v>
      </c>
      <c r="G15" s="26">
        <v>200</v>
      </c>
      <c r="H15" s="26">
        <v>8</v>
      </c>
      <c r="I15" s="130">
        <v>8.42</v>
      </c>
      <c r="J15" s="130">
        <v>11.58</v>
      </c>
      <c r="N15" s="26"/>
    </row>
    <row r="16" spans="1:14" ht="15.75" customHeight="1" x14ac:dyDescent="0.15">
      <c r="A16" s="26">
        <v>214</v>
      </c>
      <c r="B16" s="26" t="s">
        <v>169</v>
      </c>
      <c r="C16" s="26" t="s">
        <v>253</v>
      </c>
      <c r="D16" s="26">
        <v>7</v>
      </c>
      <c r="E16" s="26">
        <v>0.01</v>
      </c>
      <c r="F16" s="26">
        <v>650</v>
      </c>
      <c r="G16" s="26">
        <v>200</v>
      </c>
      <c r="H16" s="26">
        <v>7</v>
      </c>
      <c r="I16" s="130">
        <v>10.77</v>
      </c>
      <c r="J16" s="130">
        <v>10.77</v>
      </c>
      <c r="K16" s="26"/>
    </row>
    <row r="17" spans="1:11" ht="15.75" customHeight="1" x14ac:dyDescent="0.15">
      <c r="A17" s="26">
        <v>215</v>
      </c>
      <c r="B17" s="26" t="s">
        <v>137</v>
      </c>
      <c r="C17" s="26" t="s">
        <v>253</v>
      </c>
      <c r="D17" s="26">
        <v>15</v>
      </c>
      <c r="E17" s="26">
        <v>0.01</v>
      </c>
      <c r="F17" s="26">
        <v>1450</v>
      </c>
      <c r="G17" s="26">
        <v>200</v>
      </c>
      <c r="H17" s="26">
        <v>12</v>
      </c>
      <c r="I17" s="130">
        <v>8.2799999999999994</v>
      </c>
      <c r="J17" s="130">
        <v>10.34</v>
      </c>
    </row>
    <row r="18" spans="1:11" ht="15.75" customHeight="1" x14ac:dyDescent="0.15">
      <c r="A18" s="26">
        <v>216</v>
      </c>
      <c r="B18" s="26" t="s">
        <v>254</v>
      </c>
      <c r="C18" s="26" t="s">
        <v>255</v>
      </c>
      <c r="D18" s="26">
        <v>6</v>
      </c>
      <c r="E18" s="26">
        <v>0.01</v>
      </c>
      <c r="F18" s="26">
        <v>550</v>
      </c>
      <c r="G18" s="26">
        <v>200</v>
      </c>
      <c r="H18" s="26">
        <v>7</v>
      </c>
      <c r="I18" s="130">
        <v>12.73</v>
      </c>
      <c r="J18" s="130">
        <v>10.91</v>
      </c>
      <c r="K18" s="26"/>
    </row>
    <row r="19" spans="1:11" ht="15.75" customHeight="1" x14ac:dyDescent="0.15">
      <c r="A19" s="26">
        <v>217</v>
      </c>
      <c r="B19" s="26" t="s">
        <v>222</v>
      </c>
      <c r="C19" s="26" t="s">
        <v>216</v>
      </c>
      <c r="D19" s="26">
        <v>15</v>
      </c>
      <c r="E19" s="26">
        <v>0.01</v>
      </c>
      <c r="F19" s="26">
        <v>1400</v>
      </c>
      <c r="G19" s="26">
        <v>200</v>
      </c>
      <c r="H19" s="26">
        <v>12</v>
      </c>
      <c r="I19" s="130">
        <v>8.57</v>
      </c>
      <c r="J19" s="130">
        <v>10.71</v>
      </c>
    </row>
    <row r="20" spans="1:11" ht="15.75" customHeight="1" x14ac:dyDescent="0.15">
      <c r="A20" s="26">
        <v>218</v>
      </c>
      <c r="B20" s="26" t="s">
        <v>203</v>
      </c>
      <c r="C20" s="26" t="s">
        <v>216</v>
      </c>
      <c r="D20" s="26">
        <v>9</v>
      </c>
      <c r="E20" s="26">
        <v>0.01</v>
      </c>
      <c r="F20" s="26">
        <v>810</v>
      </c>
      <c r="G20" s="26">
        <v>200</v>
      </c>
      <c r="H20" s="26">
        <v>7</v>
      </c>
      <c r="I20" s="130">
        <v>8.64</v>
      </c>
      <c r="J20" s="130">
        <v>11.11</v>
      </c>
      <c r="K20" s="26"/>
    </row>
    <row r="21" spans="1:11" ht="15.75" customHeight="1" x14ac:dyDescent="0.15">
      <c r="A21" s="26">
        <v>219</v>
      </c>
      <c r="B21" s="26" t="s">
        <v>256</v>
      </c>
      <c r="C21" s="26" t="s">
        <v>257</v>
      </c>
      <c r="D21" s="26">
        <v>10</v>
      </c>
      <c r="E21" s="26">
        <v>0.01</v>
      </c>
      <c r="F21" s="26">
        <v>1330</v>
      </c>
      <c r="G21" s="26">
        <v>200</v>
      </c>
      <c r="H21" s="26">
        <v>12</v>
      </c>
      <c r="I21" s="130">
        <v>9.02</v>
      </c>
      <c r="J21" s="130">
        <v>7.52</v>
      </c>
    </row>
    <row r="22" spans="1:11" ht="15.75" customHeight="1" x14ac:dyDescent="0.15">
      <c r="A22" s="26">
        <v>220</v>
      </c>
      <c r="B22" s="26" t="s">
        <v>258</v>
      </c>
      <c r="C22" s="26" t="s">
        <v>257</v>
      </c>
      <c r="D22" s="26">
        <v>6</v>
      </c>
      <c r="E22" s="26">
        <v>0.01</v>
      </c>
      <c r="F22" s="26">
        <v>500</v>
      </c>
      <c r="G22" s="26">
        <v>200</v>
      </c>
      <c r="H22" s="26">
        <v>7</v>
      </c>
      <c r="I22" s="130">
        <v>14</v>
      </c>
      <c r="J22" s="130">
        <v>12</v>
      </c>
      <c r="K22" s="26"/>
    </row>
    <row r="23" spans="1:11" ht="15.75" customHeight="1" x14ac:dyDescent="0.15">
      <c r="A23" s="26">
        <v>221</v>
      </c>
      <c r="B23" s="26" t="s">
        <v>259</v>
      </c>
      <c r="C23" s="26" t="s">
        <v>257</v>
      </c>
      <c r="D23" s="26">
        <v>12</v>
      </c>
      <c r="E23" s="26">
        <v>0.01</v>
      </c>
      <c r="F23" s="26">
        <v>1100</v>
      </c>
      <c r="G23" s="26">
        <v>200</v>
      </c>
      <c r="H23" s="26">
        <v>10</v>
      </c>
      <c r="I23" s="130">
        <v>9.09</v>
      </c>
      <c r="J23" s="130">
        <v>10.91</v>
      </c>
    </row>
    <row r="24" spans="1:11" ht="15.75" customHeight="1" x14ac:dyDescent="0.15">
      <c r="A24" s="26">
        <v>222</v>
      </c>
      <c r="B24" s="26" t="s">
        <v>156</v>
      </c>
      <c r="C24" s="26" t="s">
        <v>257</v>
      </c>
      <c r="D24" s="26">
        <v>7</v>
      </c>
      <c r="E24" s="26">
        <v>0.01</v>
      </c>
      <c r="F24" s="26">
        <v>540</v>
      </c>
      <c r="G24" s="26">
        <v>200</v>
      </c>
      <c r="H24" s="26">
        <v>7</v>
      </c>
      <c r="I24" s="130">
        <v>12.96</v>
      </c>
      <c r="J24" s="130">
        <v>12.96</v>
      </c>
      <c r="K24" s="26"/>
    </row>
    <row r="25" spans="1:11" ht="15.75" customHeight="1" x14ac:dyDescent="0.15">
      <c r="A25" s="26">
        <v>223</v>
      </c>
      <c r="B25" s="26" t="s">
        <v>261</v>
      </c>
      <c r="C25" s="26" t="s">
        <v>257</v>
      </c>
      <c r="D25" s="26">
        <v>12</v>
      </c>
      <c r="E25" s="26">
        <v>0.01</v>
      </c>
      <c r="F25" s="26">
        <v>1130</v>
      </c>
      <c r="G25" s="26">
        <v>200</v>
      </c>
      <c r="H25" s="26">
        <v>10</v>
      </c>
      <c r="I25" s="130">
        <v>8.85</v>
      </c>
      <c r="J25" s="130">
        <v>10.62</v>
      </c>
    </row>
    <row r="26" spans="1:11" ht="15.75" customHeight="1" x14ac:dyDescent="0.15">
      <c r="A26" s="26">
        <v>224</v>
      </c>
      <c r="B26" s="26" t="s">
        <v>160</v>
      </c>
      <c r="C26" s="26" t="s">
        <v>262</v>
      </c>
      <c r="D26" s="26">
        <v>12</v>
      </c>
      <c r="E26" s="26">
        <v>0.01</v>
      </c>
      <c r="F26" s="26">
        <v>1050</v>
      </c>
      <c r="G26" s="26">
        <v>200</v>
      </c>
      <c r="H26" s="26">
        <v>10</v>
      </c>
      <c r="I26" s="130">
        <v>9.52</v>
      </c>
      <c r="J26" s="130">
        <v>11.43</v>
      </c>
    </row>
    <row r="27" spans="1:11" ht="15.75" customHeight="1" x14ac:dyDescent="0.15">
      <c r="A27" s="26">
        <v>225</v>
      </c>
      <c r="B27" s="26" t="s">
        <v>132</v>
      </c>
      <c r="C27" s="26" t="s">
        <v>262</v>
      </c>
      <c r="D27" s="26">
        <v>10</v>
      </c>
      <c r="E27" s="26">
        <v>0.01</v>
      </c>
      <c r="F27" s="26">
        <v>1050</v>
      </c>
      <c r="G27" s="26">
        <v>200</v>
      </c>
      <c r="H27" s="26">
        <v>10</v>
      </c>
      <c r="I27" s="130">
        <v>9.52</v>
      </c>
      <c r="J27" s="130">
        <v>9.52</v>
      </c>
      <c r="K27" s="26"/>
    </row>
    <row r="28" spans="1:11" ht="15.75" customHeight="1" x14ac:dyDescent="0.15">
      <c r="A28" s="26">
        <v>226</v>
      </c>
      <c r="B28" s="26" t="s">
        <v>52</v>
      </c>
      <c r="C28" s="26" t="s">
        <v>56</v>
      </c>
      <c r="D28" s="26">
        <v>7</v>
      </c>
      <c r="E28" s="26">
        <v>0.01</v>
      </c>
      <c r="F28" s="26">
        <v>570</v>
      </c>
      <c r="G28" s="26">
        <v>200</v>
      </c>
      <c r="H28" s="26">
        <v>7</v>
      </c>
      <c r="I28" s="130">
        <v>12.28</v>
      </c>
      <c r="J28" s="130">
        <v>12.28</v>
      </c>
      <c r="K28" s="26"/>
    </row>
    <row r="29" spans="1:11" ht="15.75" customHeight="1" x14ac:dyDescent="0.15">
      <c r="A29" s="26">
        <v>227</v>
      </c>
      <c r="B29" s="26" t="s">
        <v>263</v>
      </c>
      <c r="C29" s="26" t="s">
        <v>264</v>
      </c>
      <c r="D29" s="26">
        <v>12</v>
      </c>
      <c r="E29" s="26">
        <v>0.01</v>
      </c>
      <c r="F29" s="26">
        <v>1360</v>
      </c>
      <c r="G29" s="26">
        <v>200</v>
      </c>
      <c r="H29" s="26">
        <v>15</v>
      </c>
      <c r="I29" s="130">
        <v>11.03</v>
      </c>
      <c r="J29" s="130">
        <v>8.82</v>
      </c>
    </row>
    <row r="30" spans="1:11" ht="15.75" customHeight="1" x14ac:dyDescent="0.15">
      <c r="A30" s="26">
        <v>228</v>
      </c>
      <c r="B30" s="26" t="s">
        <v>265</v>
      </c>
      <c r="C30" s="26" t="s">
        <v>266</v>
      </c>
      <c r="D30" s="26">
        <v>8</v>
      </c>
      <c r="E30" s="26">
        <v>0.01</v>
      </c>
      <c r="F30" s="26">
        <v>630</v>
      </c>
      <c r="G30" s="26">
        <v>200</v>
      </c>
      <c r="H30" s="26">
        <v>7</v>
      </c>
      <c r="I30" s="130">
        <v>11.11</v>
      </c>
      <c r="J30" s="130">
        <v>12.7</v>
      </c>
      <c r="K30" s="26"/>
    </row>
    <row r="31" spans="1:11" ht="15.75" customHeight="1" x14ac:dyDescent="0.15">
      <c r="A31" s="26">
        <v>229</v>
      </c>
      <c r="B31" s="26" t="s">
        <v>267</v>
      </c>
      <c r="C31" s="26" t="s">
        <v>266</v>
      </c>
      <c r="D31" s="26">
        <v>10</v>
      </c>
      <c r="E31" s="26">
        <v>0.01</v>
      </c>
      <c r="F31" s="26">
        <v>1200</v>
      </c>
      <c r="G31" s="26">
        <v>200</v>
      </c>
      <c r="H31" s="26">
        <v>10</v>
      </c>
      <c r="I31" s="130">
        <v>8.33</v>
      </c>
      <c r="J31" s="130">
        <v>8.33</v>
      </c>
    </row>
    <row r="32" spans="1:11" ht="15.75" customHeight="1" x14ac:dyDescent="0.15">
      <c r="A32" s="26">
        <v>230</v>
      </c>
      <c r="B32" s="26" t="s">
        <v>142</v>
      </c>
      <c r="C32" s="26" t="s">
        <v>210</v>
      </c>
      <c r="D32" s="26">
        <v>6</v>
      </c>
      <c r="E32" s="26">
        <v>0.01</v>
      </c>
      <c r="F32" s="26">
        <v>500</v>
      </c>
      <c r="G32" s="26">
        <v>200</v>
      </c>
      <c r="H32" s="26">
        <v>7</v>
      </c>
      <c r="I32" s="130">
        <v>14</v>
      </c>
      <c r="J32" s="130">
        <v>12</v>
      </c>
    </row>
    <row r="33" spans="1:11" ht="15.75" customHeight="1" x14ac:dyDescent="0.15">
      <c r="A33" s="26">
        <v>231</v>
      </c>
      <c r="B33" s="26" t="s">
        <v>268</v>
      </c>
      <c r="C33" s="26" t="s">
        <v>210</v>
      </c>
      <c r="D33" s="26">
        <v>0</v>
      </c>
      <c r="E33" s="26">
        <v>0.01</v>
      </c>
      <c r="F33" s="26">
        <v>1230</v>
      </c>
      <c r="G33" s="26">
        <v>200</v>
      </c>
      <c r="H33" s="26">
        <v>10</v>
      </c>
      <c r="I33" s="130">
        <v>8.1300000000000008</v>
      </c>
      <c r="J33" s="130">
        <v>0</v>
      </c>
      <c r="K33" s="26"/>
    </row>
    <row r="34" spans="1:11" ht="15.75" customHeight="1" x14ac:dyDescent="0.15">
      <c r="A34" s="26">
        <v>232</v>
      </c>
      <c r="B34" s="26" t="s">
        <v>269</v>
      </c>
      <c r="C34" s="26" t="s">
        <v>210</v>
      </c>
      <c r="D34" s="26">
        <v>6</v>
      </c>
      <c r="E34" s="26">
        <v>0.01</v>
      </c>
      <c r="F34" s="26">
        <v>500</v>
      </c>
      <c r="G34" s="26">
        <v>200</v>
      </c>
      <c r="H34" s="26">
        <v>7</v>
      </c>
      <c r="I34" s="130">
        <v>14</v>
      </c>
      <c r="J34" s="130">
        <v>12</v>
      </c>
    </row>
    <row r="35" spans="1:11" ht="15.75" customHeight="1" x14ac:dyDescent="0.15">
      <c r="A35" s="26">
        <v>233</v>
      </c>
      <c r="B35" s="26" t="s">
        <v>270</v>
      </c>
      <c r="C35" s="26" t="s">
        <v>255</v>
      </c>
      <c r="D35" s="26">
        <v>15</v>
      </c>
      <c r="E35" s="26">
        <v>0.01</v>
      </c>
      <c r="F35" s="26">
        <v>1350</v>
      </c>
      <c r="G35" s="26">
        <v>200</v>
      </c>
      <c r="H35" s="26">
        <v>12</v>
      </c>
      <c r="I35" s="130">
        <v>8.89</v>
      </c>
      <c r="J35" s="130">
        <v>11.11</v>
      </c>
      <c r="K35" s="26"/>
    </row>
    <row r="36" spans="1:11" ht="15.75" customHeight="1" x14ac:dyDescent="0.15">
      <c r="A36" s="26">
        <v>234</v>
      </c>
      <c r="B36" s="26" t="s">
        <v>94</v>
      </c>
      <c r="C36" s="26" t="s">
        <v>56</v>
      </c>
      <c r="D36" s="26">
        <v>12</v>
      </c>
      <c r="E36" s="26">
        <v>0.01</v>
      </c>
      <c r="F36" s="26">
        <v>1050</v>
      </c>
      <c r="G36" s="26">
        <v>200</v>
      </c>
      <c r="H36" s="26">
        <v>9</v>
      </c>
      <c r="I36" s="130">
        <v>8.57</v>
      </c>
      <c r="J36" s="130">
        <v>11.43</v>
      </c>
      <c r="K36" s="26"/>
    </row>
    <row r="37" spans="1:11" ht="15.75" customHeight="1" x14ac:dyDescent="0.15">
      <c r="A37" s="26">
        <v>235</v>
      </c>
      <c r="B37" s="26" t="s">
        <v>62</v>
      </c>
      <c r="C37" s="26" t="s">
        <v>56</v>
      </c>
      <c r="D37" s="26">
        <v>15</v>
      </c>
      <c r="E37" s="26">
        <v>0.01</v>
      </c>
      <c r="F37" s="26">
        <v>1510</v>
      </c>
      <c r="G37" s="26">
        <v>200</v>
      </c>
      <c r="H37" s="26">
        <v>14</v>
      </c>
      <c r="I37" s="130">
        <v>9.27</v>
      </c>
      <c r="J37" s="130">
        <v>9.93</v>
      </c>
    </row>
    <row r="38" spans="1:11" ht="15.75" customHeight="1" x14ac:dyDescent="0.15">
      <c r="A38" s="26">
        <v>236</v>
      </c>
      <c r="B38" s="26" t="s">
        <v>271</v>
      </c>
      <c r="C38" s="26" t="s">
        <v>262</v>
      </c>
      <c r="D38" s="26">
        <v>6</v>
      </c>
      <c r="E38" s="26">
        <v>0.01</v>
      </c>
      <c r="F38" s="26">
        <v>575</v>
      </c>
      <c r="G38" s="26">
        <v>200</v>
      </c>
      <c r="H38" s="26">
        <v>8</v>
      </c>
      <c r="I38" s="130">
        <v>13.91</v>
      </c>
      <c r="J38" s="130">
        <v>10.43</v>
      </c>
      <c r="K38" s="26"/>
    </row>
    <row r="39" spans="1:11" ht="15.75" customHeight="1" x14ac:dyDescent="0.15">
      <c r="A39" s="26">
        <v>237</v>
      </c>
      <c r="B39" s="26" t="s">
        <v>272</v>
      </c>
      <c r="C39" s="26" t="s">
        <v>210</v>
      </c>
      <c r="D39" s="26">
        <v>25</v>
      </c>
      <c r="E39" s="26">
        <v>0.01</v>
      </c>
      <c r="F39" s="26">
        <v>2300</v>
      </c>
      <c r="G39" s="26">
        <v>200</v>
      </c>
      <c r="H39" s="26">
        <v>25</v>
      </c>
      <c r="I39" s="130">
        <v>10.87</v>
      </c>
      <c r="J39" s="130">
        <v>10.87</v>
      </c>
    </row>
    <row r="40" spans="1:11" ht="15.75" customHeight="1" x14ac:dyDescent="0.15">
      <c r="A40" s="26">
        <v>238</v>
      </c>
      <c r="B40" s="26" t="s">
        <v>273</v>
      </c>
      <c r="C40" s="26" t="s">
        <v>243</v>
      </c>
      <c r="D40" s="26">
        <v>12</v>
      </c>
      <c r="E40" s="26">
        <v>0.01</v>
      </c>
      <c r="F40" s="26">
        <v>1040</v>
      </c>
      <c r="G40" s="26">
        <v>200</v>
      </c>
      <c r="H40" s="26">
        <v>10</v>
      </c>
      <c r="I40" s="130">
        <v>9.6199999999999992</v>
      </c>
      <c r="J40" s="130">
        <v>11.54</v>
      </c>
    </row>
    <row r="41" spans="1:11" ht="15.75" customHeight="1" x14ac:dyDescent="0.15">
      <c r="A41" s="26">
        <v>239</v>
      </c>
      <c r="B41" s="26" t="s">
        <v>139</v>
      </c>
      <c r="C41" s="26" t="s">
        <v>266</v>
      </c>
      <c r="D41" s="26">
        <v>15</v>
      </c>
      <c r="E41" s="26">
        <v>0.01</v>
      </c>
      <c r="F41" s="26">
        <v>1330</v>
      </c>
      <c r="G41" s="26">
        <v>200</v>
      </c>
      <c r="H41" s="26">
        <v>12</v>
      </c>
      <c r="I41" s="130">
        <v>9.02</v>
      </c>
      <c r="J41" s="130">
        <v>11.28</v>
      </c>
    </row>
    <row r="42" spans="1:11" ht="15.75" customHeight="1" x14ac:dyDescent="0.15">
      <c r="A42" s="26">
        <v>240</v>
      </c>
      <c r="B42" s="26" t="s">
        <v>83</v>
      </c>
      <c r="C42" s="26" t="s">
        <v>249</v>
      </c>
      <c r="D42" s="26">
        <v>10</v>
      </c>
      <c r="E42" s="26">
        <v>0.01</v>
      </c>
      <c r="F42" s="26">
        <v>840</v>
      </c>
      <c r="G42" s="26">
        <v>200</v>
      </c>
      <c r="H42" s="26">
        <v>8</v>
      </c>
      <c r="I42" s="130">
        <v>9.52</v>
      </c>
      <c r="J42" s="130">
        <v>11.9</v>
      </c>
    </row>
    <row r="43" spans="1:11" ht="15.75" customHeight="1" x14ac:dyDescent="0.15">
      <c r="A43" s="26">
        <v>241</v>
      </c>
      <c r="B43" s="26" t="s">
        <v>274</v>
      </c>
      <c r="C43" s="26" t="s">
        <v>247</v>
      </c>
      <c r="D43" s="26">
        <v>15</v>
      </c>
      <c r="E43" s="26">
        <v>0.01</v>
      </c>
      <c r="F43" s="26">
        <v>1410</v>
      </c>
      <c r="G43" s="26">
        <v>200</v>
      </c>
      <c r="H43" s="26">
        <v>12</v>
      </c>
      <c r="I43" s="130">
        <v>8.51</v>
      </c>
      <c r="J43" s="130">
        <v>10.64</v>
      </c>
    </row>
  </sheetData>
  <autoFilter ref="A1:J4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4" customWidth="1"/>
    <col min="2" max="2" width="20.6640625" customWidth="1"/>
    <col min="3" max="3" width="7.6640625" customWidth="1"/>
    <col min="4" max="4" width="4" customWidth="1"/>
    <col min="5" max="5" width="18.1640625" hidden="1" customWidth="1"/>
    <col min="6" max="6" width="10.5" hidden="1" customWidth="1"/>
    <col min="7" max="7" width="13" customWidth="1"/>
    <col min="8" max="8" width="20.33203125" customWidth="1"/>
    <col min="9" max="9" width="7.33203125" customWidth="1"/>
    <col min="10" max="10" width="10.6640625" customWidth="1"/>
    <col min="11" max="11" width="25.83203125" customWidth="1"/>
    <col min="12" max="12" width="2" customWidth="1"/>
    <col min="13" max="26" width="4.5" customWidth="1"/>
  </cols>
  <sheetData>
    <row r="1" spans="1:12" ht="15.75" customHeight="1" x14ac:dyDescent="0.15">
      <c r="A1" s="26" t="s">
        <v>230</v>
      </c>
      <c r="B1" s="26" t="s">
        <v>0</v>
      </c>
      <c r="C1" s="26" t="s">
        <v>231</v>
      </c>
      <c r="D1" s="26" t="s">
        <v>26</v>
      </c>
      <c r="E1" s="26" t="s">
        <v>276</v>
      </c>
      <c r="F1" s="26" t="s">
        <v>277</v>
      </c>
      <c r="G1" s="26" t="s">
        <v>233</v>
      </c>
      <c r="H1" s="26" t="s">
        <v>278</v>
      </c>
      <c r="I1" s="26" t="s">
        <v>30</v>
      </c>
      <c r="J1" s="26" t="s">
        <v>279</v>
      </c>
      <c r="K1" s="26"/>
      <c r="L1" s="26"/>
    </row>
    <row r="2" spans="1:12" ht="15.75" customHeight="1" x14ac:dyDescent="0.15">
      <c r="A2" s="26">
        <v>13</v>
      </c>
      <c r="B2" s="26" t="s">
        <v>280</v>
      </c>
      <c r="C2" s="26" t="s">
        <v>257</v>
      </c>
      <c r="D2" s="157">
        <v>25</v>
      </c>
      <c r="E2" s="26">
        <v>0.06</v>
      </c>
      <c r="G2" s="26">
        <v>4000</v>
      </c>
      <c r="H2" s="26">
        <v>600</v>
      </c>
      <c r="I2" s="159">
        <v>0.05</v>
      </c>
      <c r="J2" s="26">
        <v>20</v>
      </c>
    </row>
    <row r="3" spans="1:12" ht="15.75" customHeight="1" x14ac:dyDescent="0.15">
      <c r="A3" s="26">
        <v>14</v>
      </c>
      <c r="B3" s="26" t="s">
        <v>54</v>
      </c>
      <c r="C3" s="26" t="s">
        <v>257</v>
      </c>
      <c r="D3" s="157">
        <v>120</v>
      </c>
      <c r="E3" s="26">
        <v>0.15</v>
      </c>
      <c r="G3" s="26">
        <v>5000</v>
      </c>
      <c r="H3" s="26">
        <v>800</v>
      </c>
      <c r="I3" s="159">
        <v>0.05</v>
      </c>
      <c r="J3" s="26">
        <v>100</v>
      </c>
    </row>
    <row r="4" spans="1:12" ht="15.75" customHeight="1" x14ac:dyDescent="0.15">
      <c r="A4" s="26">
        <v>16</v>
      </c>
      <c r="B4" s="26" t="s">
        <v>281</v>
      </c>
      <c r="C4" s="26" t="s">
        <v>243</v>
      </c>
      <c r="D4" s="157">
        <v>45</v>
      </c>
      <c r="E4" s="26">
        <v>0.08</v>
      </c>
      <c r="G4" s="26">
        <v>3500</v>
      </c>
      <c r="H4" s="26">
        <v>1100</v>
      </c>
      <c r="I4" s="159">
        <v>0.05</v>
      </c>
      <c r="J4" s="26">
        <v>33</v>
      </c>
    </row>
    <row r="5" spans="1:12" ht="15.75" customHeight="1" x14ac:dyDescent="0.15">
      <c r="A5" s="26">
        <v>18</v>
      </c>
      <c r="B5" s="26" t="s">
        <v>282</v>
      </c>
      <c r="C5" s="26" t="s">
        <v>262</v>
      </c>
      <c r="D5" s="157">
        <v>30</v>
      </c>
      <c r="E5" s="26">
        <v>6.5000000000000002E-2</v>
      </c>
      <c r="G5" s="26">
        <v>2600</v>
      </c>
      <c r="H5" s="26">
        <v>500</v>
      </c>
      <c r="I5" s="159">
        <v>0.05</v>
      </c>
      <c r="J5" s="26">
        <v>25</v>
      </c>
    </row>
    <row r="6" spans="1:12" ht="15.75" customHeight="1" x14ac:dyDescent="0.15">
      <c r="A6" s="26">
        <v>20</v>
      </c>
      <c r="B6" s="26" t="s">
        <v>283</v>
      </c>
      <c r="C6" s="26" t="s">
        <v>257</v>
      </c>
      <c r="D6" s="157">
        <v>25</v>
      </c>
      <c r="E6" s="26">
        <v>5.5E-2</v>
      </c>
      <c r="G6" s="26">
        <v>2100</v>
      </c>
      <c r="H6" s="26">
        <v>250</v>
      </c>
      <c r="I6" s="159">
        <v>0.05</v>
      </c>
      <c r="J6" s="26">
        <v>20</v>
      </c>
    </row>
    <row r="7" spans="1:12" ht="15.75" customHeight="1" x14ac:dyDescent="0.15">
      <c r="A7" s="26">
        <v>21</v>
      </c>
      <c r="B7" s="26" t="s">
        <v>284</v>
      </c>
      <c r="C7" s="26" t="s">
        <v>249</v>
      </c>
      <c r="D7" s="157">
        <v>40</v>
      </c>
      <c r="E7" s="26">
        <v>0.06</v>
      </c>
      <c r="G7" s="26">
        <v>4600</v>
      </c>
      <c r="H7" s="26">
        <v>500</v>
      </c>
      <c r="I7" s="159">
        <v>0.05</v>
      </c>
      <c r="J7" s="26">
        <v>25</v>
      </c>
    </row>
    <row r="8" spans="1:12" ht="15.75" customHeight="1" x14ac:dyDescent="0.15">
      <c r="A8" s="26">
        <v>22</v>
      </c>
      <c r="B8" s="26" t="s">
        <v>285</v>
      </c>
      <c r="C8" s="26" t="s">
        <v>241</v>
      </c>
      <c r="D8" s="157">
        <v>80</v>
      </c>
      <c r="E8" s="26">
        <v>0.12</v>
      </c>
      <c r="G8" s="26">
        <v>3200</v>
      </c>
      <c r="H8" s="26">
        <v>300</v>
      </c>
      <c r="I8" s="159">
        <v>0.05</v>
      </c>
      <c r="J8" s="26">
        <v>100</v>
      </c>
    </row>
    <row r="9" spans="1:12" ht="15.75" customHeight="1" x14ac:dyDescent="0.15">
      <c r="A9" s="26">
        <v>24</v>
      </c>
      <c r="B9" s="26" t="s">
        <v>114</v>
      </c>
      <c r="C9" s="26" t="s">
        <v>249</v>
      </c>
      <c r="D9" s="157">
        <v>55</v>
      </c>
      <c r="E9" s="26">
        <v>0.09</v>
      </c>
      <c r="G9" s="26">
        <v>2900</v>
      </c>
      <c r="H9" s="26">
        <v>900</v>
      </c>
      <c r="I9" s="159">
        <v>0.05</v>
      </c>
      <c r="J9" s="26">
        <v>50</v>
      </c>
    </row>
    <row r="10" spans="1:12" ht="15.75" customHeight="1" x14ac:dyDescent="0.15">
      <c r="A10" s="26">
        <v>26</v>
      </c>
      <c r="B10" s="26" t="s">
        <v>286</v>
      </c>
      <c r="C10" s="26" t="s">
        <v>255</v>
      </c>
      <c r="D10" s="157">
        <v>70</v>
      </c>
      <c r="E10" s="26">
        <v>0.08</v>
      </c>
      <c r="G10" s="26">
        <v>5800</v>
      </c>
      <c r="H10" s="26">
        <v>400</v>
      </c>
      <c r="I10" s="159">
        <v>0.05</v>
      </c>
      <c r="J10" s="26">
        <v>33</v>
      </c>
    </row>
    <row r="11" spans="1:12" ht="15.75" customHeight="1" x14ac:dyDescent="0.15">
      <c r="A11" s="26">
        <v>28</v>
      </c>
      <c r="B11" s="26" t="s">
        <v>287</v>
      </c>
      <c r="C11" s="26" t="s">
        <v>247</v>
      </c>
      <c r="D11" s="157">
        <v>60</v>
      </c>
      <c r="E11" s="26">
        <v>0.1</v>
      </c>
      <c r="G11" s="26">
        <v>2000</v>
      </c>
      <c r="H11" s="26">
        <v>300</v>
      </c>
      <c r="I11" s="159">
        <v>0.25</v>
      </c>
      <c r="J11" s="26">
        <v>100</v>
      </c>
    </row>
    <row r="12" spans="1:12" ht="15.75" customHeight="1" x14ac:dyDescent="0.15">
      <c r="A12" s="26">
        <v>30</v>
      </c>
      <c r="B12" s="26" t="s">
        <v>288</v>
      </c>
      <c r="C12" s="26" t="s">
        <v>56</v>
      </c>
      <c r="D12" s="157">
        <v>40</v>
      </c>
      <c r="E12" s="26">
        <v>6.5000000000000002E-2</v>
      </c>
      <c r="G12" s="26">
        <v>3800</v>
      </c>
      <c r="H12" s="26">
        <v>1300</v>
      </c>
      <c r="I12" s="159">
        <v>0.05</v>
      </c>
      <c r="J12" s="26">
        <v>25</v>
      </c>
    </row>
    <row r="13" spans="1:12" ht="15.75" customHeight="1" x14ac:dyDescent="0.15">
      <c r="A13" s="26">
        <v>31</v>
      </c>
      <c r="B13" s="26" t="s">
        <v>161</v>
      </c>
      <c r="C13" s="26" t="s">
        <v>255</v>
      </c>
      <c r="D13" s="157">
        <v>100</v>
      </c>
      <c r="E13" s="26">
        <v>0.1</v>
      </c>
      <c r="G13" s="26">
        <v>4200</v>
      </c>
      <c r="H13" s="26">
        <v>1950</v>
      </c>
      <c r="I13" s="159">
        <v>0.05</v>
      </c>
      <c r="J13" s="26">
        <v>100</v>
      </c>
    </row>
    <row r="14" spans="1:12" ht="15.75" customHeight="1" x14ac:dyDescent="0.15">
      <c r="A14" s="26">
        <v>32</v>
      </c>
      <c r="B14" s="26" t="s">
        <v>289</v>
      </c>
      <c r="C14" s="26" t="s">
        <v>264</v>
      </c>
      <c r="D14" s="157">
        <v>80</v>
      </c>
      <c r="E14" s="26">
        <v>0.1</v>
      </c>
      <c r="G14" s="26">
        <v>3100</v>
      </c>
      <c r="H14" s="26">
        <v>400</v>
      </c>
      <c r="I14" s="159">
        <v>0.5</v>
      </c>
      <c r="J14" s="26">
        <v>100</v>
      </c>
    </row>
    <row r="15" spans="1:12" ht="15.75" customHeight="1" x14ac:dyDescent="0.15">
      <c r="A15" s="26">
        <v>33</v>
      </c>
      <c r="B15" s="26" t="s">
        <v>290</v>
      </c>
      <c r="C15" s="26" t="s">
        <v>216</v>
      </c>
      <c r="D15" s="157">
        <v>45</v>
      </c>
      <c r="E15" s="26">
        <v>7.4999999999999997E-2</v>
      </c>
      <c r="G15" s="26">
        <v>3500</v>
      </c>
      <c r="H15" s="26">
        <v>1100</v>
      </c>
      <c r="I15" s="159">
        <v>0.05</v>
      </c>
      <c r="J15" s="26">
        <v>33</v>
      </c>
    </row>
    <row r="16" spans="1:12" ht="15.75" customHeight="1" x14ac:dyDescent="0.15">
      <c r="A16" s="26">
        <v>34</v>
      </c>
      <c r="B16" s="26" t="s">
        <v>291</v>
      </c>
      <c r="C16" s="26" t="s">
        <v>56</v>
      </c>
      <c r="D16" s="157">
        <v>25</v>
      </c>
      <c r="E16" s="26">
        <v>0.06</v>
      </c>
      <c r="G16" s="26">
        <v>2550</v>
      </c>
      <c r="H16" s="26">
        <v>300</v>
      </c>
      <c r="I16" s="159">
        <v>0.05</v>
      </c>
      <c r="J16" s="26">
        <v>25</v>
      </c>
    </row>
    <row r="17" spans="1:10" ht="15.75" customHeight="1" x14ac:dyDescent="0.15">
      <c r="A17" s="26">
        <v>35</v>
      </c>
      <c r="B17" s="26" t="s">
        <v>292</v>
      </c>
      <c r="C17" s="26" t="s">
        <v>245</v>
      </c>
      <c r="D17" s="157">
        <v>35</v>
      </c>
      <c r="E17" s="26">
        <v>0.08</v>
      </c>
      <c r="G17" s="26">
        <v>2500</v>
      </c>
      <c r="H17" s="26">
        <v>700</v>
      </c>
      <c r="I17" s="159">
        <v>0.05</v>
      </c>
      <c r="J17" s="26">
        <v>33</v>
      </c>
    </row>
    <row r="18" spans="1:10" ht="15.75" customHeight="1" x14ac:dyDescent="0.15">
      <c r="A18" s="26">
        <v>36</v>
      </c>
      <c r="B18" s="26" t="s">
        <v>293</v>
      </c>
      <c r="C18" s="26" t="s">
        <v>266</v>
      </c>
      <c r="D18" s="157">
        <v>60</v>
      </c>
      <c r="E18" s="26">
        <v>0.08</v>
      </c>
      <c r="G18" s="26">
        <v>3900</v>
      </c>
      <c r="H18" s="26">
        <v>1100</v>
      </c>
      <c r="I18" s="159">
        <v>0.05</v>
      </c>
      <c r="J18" s="26">
        <v>33</v>
      </c>
    </row>
    <row r="19" spans="1:10" ht="15.75" customHeight="1" x14ac:dyDescent="0.15">
      <c r="A19" s="26">
        <v>38</v>
      </c>
      <c r="B19" s="26" t="s">
        <v>294</v>
      </c>
      <c r="C19" s="26" t="s">
        <v>227</v>
      </c>
      <c r="D19" s="157">
        <v>40</v>
      </c>
      <c r="E19" s="26">
        <v>0.08</v>
      </c>
      <c r="G19" s="26">
        <v>2700</v>
      </c>
      <c r="H19" s="26">
        <v>900</v>
      </c>
      <c r="I19" s="159">
        <v>0.05</v>
      </c>
      <c r="J19" s="26">
        <v>33</v>
      </c>
    </row>
    <row r="20" spans="1:10" ht="15.75" customHeight="1" x14ac:dyDescent="0.15">
      <c r="A20" s="26">
        <v>39</v>
      </c>
      <c r="B20" s="26" t="s">
        <v>224</v>
      </c>
      <c r="C20" s="26" t="s">
        <v>216</v>
      </c>
      <c r="D20" s="157">
        <v>65</v>
      </c>
      <c r="E20" s="26">
        <v>0.09</v>
      </c>
      <c r="G20" s="26">
        <v>3650</v>
      </c>
      <c r="H20" s="26">
        <v>1350</v>
      </c>
      <c r="I20" s="159">
        <v>0.05</v>
      </c>
      <c r="J20" s="26">
        <v>50</v>
      </c>
    </row>
    <row r="21" spans="1:10" ht="15.75" customHeight="1" x14ac:dyDescent="0.15">
      <c r="A21" s="26">
        <v>40</v>
      </c>
      <c r="B21" s="26" t="s">
        <v>163</v>
      </c>
      <c r="C21" s="26" t="s">
        <v>216</v>
      </c>
      <c r="D21" s="157">
        <v>100</v>
      </c>
      <c r="E21" s="26">
        <v>0.11</v>
      </c>
      <c r="G21" s="26">
        <v>3900</v>
      </c>
      <c r="H21" s="26">
        <v>0</v>
      </c>
      <c r="I21" s="159">
        <v>0.05</v>
      </c>
      <c r="J21" s="26">
        <v>100</v>
      </c>
    </row>
    <row r="22" spans="1:10" ht="15.75" customHeight="1" x14ac:dyDescent="0.15">
      <c r="A22" s="26">
        <v>42</v>
      </c>
      <c r="B22" s="26" t="s">
        <v>180</v>
      </c>
      <c r="C22" s="26" t="s">
        <v>249</v>
      </c>
      <c r="D22" s="157">
        <v>80</v>
      </c>
      <c r="E22" s="26">
        <v>9.5000000000000001E-2</v>
      </c>
      <c r="G22" s="26">
        <v>3800</v>
      </c>
      <c r="H22" s="26">
        <v>400</v>
      </c>
      <c r="I22" s="159">
        <v>0.05</v>
      </c>
      <c r="J22" s="26">
        <v>100</v>
      </c>
    </row>
    <row r="23" spans="1:10" ht="15.75" customHeight="1" x14ac:dyDescent="0.15">
      <c r="A23" s="26">
        <v>45</v>
      </c>
      <c r="B23" s="26" t="s">
        <v>295</v>
      </c>
      <c r="C23" s="26" t="s">
        <v>227</v>
      </c>
      <c r="D23" s="157">
        <v>30</v>
      </c>
      <c r="E23" s="26">
        <v>0.06</v>
      </c>
      <c r="G23" s="26">
        <v>2900</v>
      </c>
      <c r="H23" s="26">
        <v>600</v>
      </c>
      <c r="I23" s="159">
        <v>0.05</v>
      </c>
      <c r="J23" s="26">
        <v>25</v>
      </c>
    </row>
    <row r="24" spans="1:10" ht="15.75" customHeight="1" x14ac:dyDescent="0.15">
      <c r="A24" s="26">
        <v>46</v>
      </c>
      <c r="B24" s="26" t="s">
        <v>296</v>
      </c>
      <c r="C24" s="26" t="s">
        <v>255</v>
      </c>
      <c r="D24" s="157">
        <v>50</v>
      </c>
      <c r="E24" s="26">
        <v>0.08</v>
      </c>
      <c r="G24" s="26">
        <v>3400</v>
      </c>
      <c r="H24" s="26">
        <v>700</v>
      </c>
      <c r="I24" s="159">
        <v>0.25</v>
      </c>
      <c r="J24" s="26">
        <v>33</v>
      </c>
    </row>
    <row r="25" spans="1:10" ht="15.75" customHeight="1" x14ac:dyDescent="0.15">
      <c r="A25" s="26">
        <v>47</v>
      </c>
      <c r="B25" s="26" t="s">
        <v>260</v>
      </c>
      <c r="C25" s="26" t="s">
        <v>253</v>
      </c>
      <c r="D25" s="157">
        <v>65</v>
      </c>
      <c r="E25" s="26">
        <v>0.09</v>
      </c>
      <c r="G25" s="26">
        <v>3200</v>
      </c>
      <c r="H25" s="26">
        <v>1000</v>
      </c>
      <c r="I25" s="159">
        <v>0.05</v>
      </c>
      <c r="J25" s="26">
        <v>50</v>
      </c>
    </row>
    <row r="26" spans="1:10" ht="15.75" customHeight="1" x14ac:dyDescent="0.15">
      <c r="A26" s="26">
        <v>48</v>
      </c>
      <c r="B26" s="26" t="s">
        <v>297</v>
      </c>
      <c r="C26" s="26" t="s">
        <v>253</v>
      </c>
      <c r="D26" s="157">
        <v>25</v>
      </c>
      <c r="E26" s="26">
        <v>0.04</v>
      </c>
      <c r="F26" s="26">
        <v>0.5</v>
      </c>
      <c r="G26" s="26">
        <v>3200</v>
      </c>
      <c r="H26" s="26">
        <v>1200</v>
      </c>
      <c r="I26" s="159">
        <v>0.05</v>
      </c>
      <c r="J26" s="26">
        <v>20</v>
      </c>
    </row>
    <row r="27" spans="1:10" ht="15.75" customHeight="1" x14ac:dyDescent="0.15">
      <c r="A27" s="26">
        <v>49</v>
      </c>
      <c r="B27" s="26" t="s">
        <v>298</v>
      </c>
      <c r="C27" s="26" t="s">
        <v>241</v>
      </c>
      <c r="D27" s="157">
        <v>75</v>
      </c>
      <c r="E27" s="26">
        <v>0.09</v>
      </c>
      <c r="G27" s="26">
        <v>4250</v>
      </c>
      <c r="H27" s="26">
        <v>1500</v>
      </c>
      <c r="I27" s="159">
        <v>0.05</v>
      </c>
      <c r="J27" s="26">
        <v>50</v>
      </c>
    </row>
    <row r="28" spans="1:10" ht="15.75" customHeight="1" x14ac:dyDescent="0.15">
      <c r="A28" s="26">
        <v>50</v>
      </c>
      <c r="B28" s="26" t="s">
        <v>299</v>
      </c>
      <c r="C28" s="26" t="s">
        <v>262</v>
      </c>
      <c r="D28" s="157">
        <v>25</v>
      </c>
      <c r="E28" s="26">
        <v>0.05</v>
      </c>
      <c r="G28" s="26">
        <v>2400</v>
      </c>
      <c r="H28" s="26">
        <v>200</v>
      </c>
      <c r="I28" s="159">
        <v>0.05</v>
      </c>
      <c r="J28" s="26">
        <v>20</v>
      </c>
    </row>
    <row r="29" spans="1:10" ht="15.75" customHeight="1" x14ac:dyDescent="0.15">
      <c r="A29" s="26">
        <v>51</v>
      </c>
      <c r="B29" s="26" t="s">
        <v>300</v>
      </c>
      <c r="C29" s="26" t="s">
        <v>243</v>
      </c>
      <c r="D29" s="157">
        <v>30</v>
      </c>
      <c r="E29" s="26">
        <v>7.0000000000000007E-2</v>
      </c>
      <c r="G29" s="26">
        <v>2700</v>
      </c>
      <c r="H29" s="26">
        <v>200</v>
      </c>
      <c r="I29" s="159">
        <v>0.25</v>
      </c>
      <c r="J29" s="26">
        <v>25</v>
      </c>
    </row>
    <row r="30" spans="1:10" ht="15.75" customHeight="1" x14ac:dyDescent="0.15">
      <c r="A30" s="26">
        <v>53</v>
      </c>
      <c r="B30" s="26" t="s">
        <v>301</v>
      </c>
      <c r="C30" s="26" t="s">
        <v>210</v>
      </c>
      <c r="D30" s="157">
        <v>30</v>
      </c>
      <c r="E30" s="26">
        <v>6.5000000000000002E-2</v>
      </c>
      <c r="G30" s="26">
        <v>2900</v>
      </c>
      <c r="H30" s="26">
        <v>200</v>
      </c>
      <c r="I30" s="159">
        <v>0.05</v>
      </c>
      <c r="J30" s="26">
        <v>25</v>
      </c>
    </row>
    <row r="31" spans="1:10" ht="15.75" customHeight="1" x14ac:dyDescent="0.15">
      <c r="A31" s="26">
        <v>54</v>
      </c>
      <c r="B31" s="26" t="s">
        <v>302</v>
      </c>
      <c r="C31" s="26" t="s">
        <v>247</v>
      </c>
      <c r="D31" s="157">
        <v>30</v>
      </c>
      <c r="E31" s="26">
        <v>0.08</v>
      </c>
      <c r="G31" s="26">
        <v>2100</v>
      </c>
      <c r="H31" s="26">
        <v>150</v>
      </c>
      <c r="I31" s="159">
        <v>0.05</v>
      </c>
      <c r="J31" s="26">
        <v>33</v>
      </c>
    </row>
    <row r="32" spans="1:10" ht="15.75" customHeight="1" x14ac:dyDescent="0.15">
      <c r="A32" s="26">
        <v>56</v>
      </c>
      <c r="B32" s="26" t="s">
        <v>303</v>
      </c>
      <c r="C32" s="26" t="s">
        <v>247</v>
      </c>
      <c r="D32" s="157">
        <v>30</v>
      </c>
      <c r="E32" s="26">
        <v>6.5000000000000002E-2</v>
      </c>
      <c r="G32" s="26">
        <v>2250</v>
      </c>
      <c r="H32" s="26">
        <v>150</v>
      </c>
      <c r="I32" s="159">
        <v>0.05</v>
      </c>
      <c r="J32" s="26">
        <v>25</v>
      </c>
    </row>
    <row r="33" spans="1:10" ht="15.75" customHeight="1" x14ac:dyDescent="0.15">
      <c r="A33" s="26">
        <v>57</v>
      </c>
      <c r="B33" s="26" t="s">
        <v>304</v>
      </c>
      <c r="C33" s="26" t="s">
        <v>210</v>
      </c>
      <c r="D33" s="157">
        <v>25</v>
      </c>
      <c r="E33" s="26">
        <v>0.04</v>
      </c>
      <c r="G33" s="26">
        <v>2350</v>
      </c>
      <c r="H33" s="26">
        <v>400</v>
      </c>
      <c r="I33" s="159">
        <v>0.05</v>
      </c>
      <c r="J33" s="26">
        <v>20</v>
      </c>
    </row>
    <row r="34" spans="1:10" ht="15.75" customHeight="1" x14ac:dyDescent="0.15">
      <c r="A34" s="26">
        <v>58</v>
      </c>
      <c r="B34" s="26" t="s">
        <v>305</v>
      </c>
      <c r="C34" s="26" t="s">
        <v>210</v>
      </c>
      <c r="D34" s="157">
        <v>45</v>
      </c>
      <c r="E34" s="26">
        <v>0.09</v>
      </c>
      <c r="G34" s="26">
        <v>2350</v>
      </c>
      <c r="H34" s="26">
        <v>200</v>
      </c>
      <c r="I34" s="159">
        <v>0.05</v>
      </c>
      <c r="J34" s="26">
        <v>50</v>
      </c>
    </row>
    <row r="35" spans="1:10" ht="15.75" customHeight="1" x14ac:dyDescent="0.15">
      <c r="A35" s="26">
        <v>59</v>
      </c>
      <c r="B35" s="26" t="s">
        <v>178</v>
      </c>
      <c r="C35" s="26" t="s">
        <v>253</v>
      </c>
      <c r="D35" s="157">
        <v>40</v>
      </c>
      <c r="E35" s="26">
        <v>0.08</v>
      </c>
      <c r="G35" s="26">
        <v>2400</v>
      </c>
      <c r="H35" s="26">
        <v>500</v>
      </c>
      <c r="I35" s="159">
        <v>0.05</v>
      </c>
      <c r="J35" s="26">
        <v>33</v>
      </c>
    </row>
    <row r="36" spans="1:10" ht="15.75" customHeight="1" x14ac:dyDescent="0.15">
      <c r="A36" s="26">
        <v>60</v>
      </c>
      <c r="B36" s="26" t="s">
        <v>306</v>
      </c>
      <c r="C36" s="26" t="s">
        <v>56</v>
      </c>
      <c r="D36" s="157">
        <v>40</v>
      </c>
      <c r="E36" s="26">
        <v>0.08</v>
      </c>
      <c r="G36" s="26">
        <v>2700</v>
      </c>
      <c r="H36" s="26">
        <v>500</v>
      </c>
      <c r="I36" s="159">
        <v>0.05</v>
      </c>
      <c r="J36" s="26">
        <v>33</v>
      </c>
    </row>
    <row r="37" spans="1:10" ht="15.75" customHeight="1" x14ac:dyDescent="0.15">
      <c r="A37" s="26">
        <v>62</v>
      </c>
      <c r="B37" s="26" t="s">
        <v>307</v>
      </c>
      <c r="C37" s="26" t="s">
        <v>264</v>
      </c>
      <c r="D37" s="157">
        <v>35</v>
      </c>
      <c r="E37" s="26">
        <v>0.06</v>
      </c>
      <c r="G37" s="26">
        <v>3600</v>
      </c>
      <c r="H37" s="26">
        <v>350</v>
      </c>
      <c r="I37" s="159">
        <v>0.05</v>
      </c>
      <c r="J37" s="26">
        <v>25</v>
      </c>
    </row>
    <row r="38" spans="1:10" ht="15.75" customHeight="1" x14ac:dyDescent="0.15">
      <c r="A38" s="26">
        <v>63</v>
      </c>
      <c r="B38" s="26" t="s">
        <v>308</v>
      </c>
      <c r="C38" s="26" t="s">
        <v>264</v>
      </c>
      <c r="D38" s="157">
        <v>30</v>
      </c>
      <c r="E38" s="26">
        <v>0.06</v>
      </c>
      <c r="G38" s="26">
        <v>3400</v>
      </c>
      <c r="H38" s="26">
        <v>900</v>
      </c>
      <c r="I38" s="159">
        <v>0.25</v>
      </c>
      <c r="J38" s="26">
        <v>25</v>
      </c>
    </row>
    <row r="39" spans="1:10" ht="15.75" customHeight="1" x14ac:dyDescent="0.15">
      <c r="A39" s="26">
        <v>64</v>
      </c>
      <c r="B39" s="26" t="s">
        <v>309</v>
      </c>
      <c r="C39" s="26" t="s">
        <v>264</v>
      </c>
      <c r="D39" s="157">
        <v>50</v>
      </c>
      <c r="E39" s="26">
        <v>7.4999999999999997E-2</v>
      </c>
      <c r="G39" s="26">
        <v>3200</v>
      </c>
      <c r="H39" s="26">
        <v>1400</v>
      </c>
      <c r="I39" s="159">
        <v>0.05</v>
      </c>
      <c r="J39" s="26">
        <v>33</v>
      </c>
    </row>
    <row r="40" spans="1:10" ht="15.75" customHeight="1" x14ac:dyDescent="0.15">
      <c r="A40" s="26">
        <v>65</v>
      </c>
      <c r="B40" s="26" t="s">
        <v>310</v>
      </c>
      <c r="C40" s="26" t="s">
        <v>264</v>
      </c>
      <c r="D40" s="157">
        <v>40</v>
      </c>
      <c r="E40" s="26">
        <v>0.08</v>
      </c>
      <c r="G40" s="26">
        <v>2900</v>
      </c>
      <c r="H40" s="26">
        <v>800</v>
      </c>
      <c r="I40" s="159">
        <v>0.05</v>
      </c>
      <c r="J40" s="26">
        <v>33</v>
      </c>
    </row>
    <row r="41" spans="1:10" ht="15.75" customHeight="1" x14ac:dyDescent="0.15">
      <c r="A41" s="26">
        <v>66</v>
      </c>
      <c r="B41" s="26" t="s">
        <v>311</v>
      </c>
      <c r="C41" s="26" t="s">
        <v>252</v>
      </c>
      <c r="D41" s="157">
        <v>25</v>
      </c>
      <c r="E41" s="26">
        <v>0.04</v>
      </c>
      <c r="G41" s="26">
        <v>3100</v>
      </c>
      <c r="H41" s="26">
        <v>600</v>
      </c>
      <c r="I41" s="159">
        <v>0.05</v>
      </c>
      <c r="J41" s="26">
        <v>20</v>
      </c>
    </row>
    <row r="42" spans="1:10" ht="15.75" customHeight="1" x14ac:dyDescent="0.15">
      <c r="A42" s="26">
        <v>67</v>
      </c>
      <c r="B42" s="26" t="s">
        <v>312</v>
      </c>
      <c r="C42" s="26" t="s">
        <v>252</v>
      </c>
      <c r="D42" s="157">
        <v>25</v>
      </c>
      <c r="E42" s="26">
        <v>0.06</v>
      </c>
      <c r="G42" s="26">
        <v>2100</v>
      </c>
      <c r="H42" s="26">
        <v>300</v>
      </c>
      <c r="I42" s="159">
        <v>0.05</v>
      </c>
      <c r="J42" s="26">
        <v>25</v>
      </c>
    </row>
    <row r="43" spans="1:10" ht="15.75" customHeight="1" x14ac:dyDescent="0.15">
      <c r="A43" s="26">
        <v>69</v>
      </c>
      <c r="B43" s="26" t="s">
        <v>313</v>
      </c>
      <c r="C43" s="26" t="s">
        <v>252</v>
      </c>
      <c r="D43" s="157">
        <v>30</v>
      </c>
      <c r="E43" s="26">
        <v>0.06</v>
      </c>
      <c r="G43" s="26">
        <v>3100</v>
      </c>
      <c r="H43" s="26">
        <v>250</v>
      </c>
      <c r="I43" s="159">
        <v>0.05</v>
      </c>
      <c r="J43" s="26">
        <v>25</v>
      </c>
    </row>
    <row r="44" spans="1:10" ht="15.75" customHeight="1" x14ac:dyDescent="0.15">
      <c r="A44" s="26">
        <v>70</v>
      </c>
      <c r="B44" s="26" t="s">
        <v>64</v>
      </c>
      <c r="C44" s="26" t="s">
        <v>252</v>
      </c>
      <c r="D44" s="157">
        <v>45</v>
      </c>
      <c r="E44" s="26">
        <v>0.08</v>
      </c>
      <c r="G44" s="26">
        <v>3080</v>
      </c>
      <c r="H44" s="26">
        <v>300</v>
      </c>
      <c r="I44" s="159">
        <v>0.05</v>
      </c>
      <c r="J44" s="26">
        <v>33</v>
      </c>
    </row>
    <row r="45" spans="1:10" ht="15.75" customHeight="1" x14ac:dyDescent="0.15">
      <c r="A45" s="26">
        <v>72</v>
      </c>
      <c r="B45" s="26" t="s">
        <v>314</v>
      </c>
      <c r="C45" s="26" t="s">
        <v>266</v>
      </c>
      <c r="D45" s="157">
        <v>30</v>
      </c>
      <c r="E45" s="26">
        <v>0.06</v>
      </c>
      <c r="G45" s="26">
        <v>2800</v>
      </c>
      <c r="H45" s="26">
        <v>550</v>
      </c>
      <c r="I45" s="159">
        <v>0.05</v>
      </c>
      <c r="J45" s="26">
        <v>25</v>
      </c>
    </row>
    <row r="46" spans="1:10" ht="15.75" customHeight="1" x14ac:dyDescent="0.15">
      <c r="A46" s="26">
        <v>74</v>
      </c>
      <c r="B46" s="26" t="s">
        <v>315</v>
      </c>
      <c r="C46" s="26" t="s">
        <v>266</v>
      </c>
      <c r="D46" s="157">
        <v>30</v>
      </c>
      <c r="E46" s="26">
        <v>0.08</v>
      </c>
      <c r="G46" s="26">
        <v>2000</v>
      </c>
      <c r="H46" s="26">
        <v>250</v>
      </c>
      <c r="I46" s="159">
        <v>0.05</v>
      </c>
      <c r="J46" s="26">
        <v>33</v>
      </c>
    </row>
    <row r="47" spans="1:10" ht="13" x14ac:dyDescent="0.15">
      <c r="A47" s="26">
        <v>75</v>
      </c>
      <c r="B47" s="26" t="s">
        <v>316</v>
      </c>
      <c r="C47" s="26" t="s">
        <v>245</v>
      </c>
      <c r="D47" s="157">
        <v>25</v>
      </c>
      <c r="E47" s="26">
        <v>0.05</v>
      </c>
      <c r="F47" s="26">
        <v>0.5</v>
      </c>
      <c r="G47" s="26">
        <v>2100</v>
      </c>
      <c r="H47" s="26">
        <v>400</v>
      </c>
      <c r="I47" s="159">
        <v>0.05</v>
      </c>
      <c r="J47" s="26">
        <v>20</v>
      </c>
    </row>
    <row r="48" spans="1:10" ht="13" x14ac:dyDescent="0.15">
      <c r="A48" s="26">
        <v>77</v>
      </c>
      <c r="B48" s="26" t="s">
        <v>317</v>
      </c>
      <c r="C48" s="26" t="s">
        <v>245</v>
      </c>
      <c r="D48" s="157">
        <v>40</v>
      </c>
      <c r="E48" s="26">
        <v>7.4999999999999997E-2</v>
      </c>
      <c r="G48" s="26">
        <v>2400</v>
      </c>
      <c r="H48" s="26">
        <v>250</v>
      </c>
      <c r="I48" s="159">
        <v>0.05</v>
      </c>
      <c r="J48" s="26">
        <v>33</v>
      </c>
    </row>
    <row r="49" spans="1:10" ht="13" x14ac:dyDescent="0.15">
      <c r="A49" s="26">
        <v>78</v>
      </c>
      <c r="B49" s="26" t="s">
        <v>154</v>
      </c>
      <c r="C49" s="26" t="s">
        <v>245</v>
      </c>
      <c r="D49" s="157">
        <v>100</v>
      </c>
      <c r="E49" s="26">
        <v>0.11</v>
      </c>
      <c r="G49" s="26">
        <v>4300</v>
      </c>
      <c r="H49" s="26">
        <v>1550</v>
      </c>
      <c r="I49" s="159">
        <v>0.05</v>
      </c>
      <c r="J49" s="26">
        <v>100</v>
      </c>
    </row>
    <row r="50" spans="1:10" ht="13" x14ac:dyDescent="0.15">
      <c r="A50" s="26">
        <v>79</v>
      </c>
      <c r="B50" s="26" t="s">
        <v>182</v>
      </c>
      <c r="C50" s="26" t="s">
        <v>245</v>
      </c>
      <c r="D50" s="157">
        <v>55</v>
      </c>
      <c r="E50" s="26">
        <v>0.09</v>
      </c>
      <c r="G50" s="26">
        <v>2700</v>
      </c>
      <c r="H50" s="26">
        <v>800</v>
      </c>
      <c r="I50" s="159">
        <v>0.05</v>
      </c>
      <c r="J50" s="26">
        <v>50</v>
      </c>
    </row>
    <row r="51" spans="1:10" ht="13" x14ac:dyDescent="0.15">
      <c r="A51" s="26">
        <v>80</v>
      </c>
      <c r="B51" s="26" t="s">
        <v>318</v>
      </c>
      <c r="C51" s="26" t="s">
        <v>226</v>
      </c>
      <c r="D51" s="157">
        <v>25</v>
      </c>
      <c r="E51" s="26">
        <v>0.04</v>
      </c>
      <c r="G51" s="26">
        <v>2700</v>
      </c>
      <c r="H51" s="26">
        <v>1750</v>
      </c>
      <c r="I51" s="159">
        <v>0.05</v>
      </c>
      <c r="J51" s="26">
        <v>20</v>
      </c>
    </row>
    <row r="52" spans="1:10" ht="13" x14ac:dyDescent="0.15">
      <c r="A52" s="26">
        <v>82</v>
      </c>
      <c r="B52" s="26" t="s">
        <v>60</v>
      </c>
      <c r="C52" s="26" t="s">
        <v>226</v>
      </c>
      <c r="D52" s="157">
        <v>65</v>
      </c>
      <c r="E52" s="26">
        <v>8.5000000000000006E-2</v>
      </c>
      <c r="G52" s="26">
        <v>3600</v>
      </c>
      <c r="H52" s="26">
        <v>1200</v>
      </c>
      <c r="I52" s="159">
        <v>0.05</v>
      </c>
      <c r="J52" s="26">
        <v>50</v>
      </c>
    </row>
    <row r="53" spans="1:10" ht="13" x14ac:dyDescent="0.15">
      <c r="A53" s="26">
        <v>83</v>
      </c>
      <c r="B53" s="26" t="s">
        <v>66</v>
      </c>
      <c r="C53" s="26" t="s">
        <v>226</v>
      </c>
      <c r="D53" s="157">
        <v>35</v>
      </c>
      <c r="E53" s="26">
        <v>0.08</v>
      </c>
      <c r="G53" s="26">
        <v>1500</v>
      </c>
      <c r="H53" s="26">
        <v>200</v>
      </c>
      <c r="I53" s="159">
        <v>0.25</v>
      </c>
      <c r="J53" s="26">
        <v>50</v>
      </c>
    </row>
    <row r="54" spans="1:10" ht="13" x14ac:dyDescent="0.15">
      <c r="A54" s="26">
        <v>84</v>
      </c>
      <c r="B54" s="26" t="s">
        <v>319</v>
      </c>
      <c r="C54" s="26" t="s">
        <v>320</v>
      </c>
      <c r="D54" s="157">
        <v>25</v>
      </c>
      <c r="E54" s="26">
        <v>0.04</v>
      </c>
      <c r="G54" s="26">
        <v>3900</v>
      </c>
      <c r="H54" s="26">
        <v>1800</v>
      </c>
      <c r="I54" s="159">
        <v>0.05</v>
      </c>
      <c r="J54" s="26">
        <v>20</v>
      </c>
    </row>
    <row r="55" spans="1:10" ht="13" x14ac:dyDescent="0.15">
      <c r="A55" s="26">
        <v>85</v>
      </c>
      <c r="B55" s="26" t="s">
        <v>321</v>
      </c>
      <c r="C55" s="26" t="s">
        <v>320</v>
      </c>
      <c r="D55" s="157">
        <v>25</v>
      </c>
      <c r="E55" s="26">
        <v>0.05</v>
      </c>
      <c r="F55" s="26">
        <v>1</v>
      </c>
      <c r="G55" s="26">
        <v>2800</v>
      </c>
      <c r="H55" s="26">
        <v>100</v>
      </c>
      <c r="I55" s="159">
        <v>0.05</v>
      </c>
      <c r="J55" s="26">
        <v>20</v>
      </c>
    </row>
    <row r="56" spans="1:10" ht="13" x14ac:dyDescent="0.15">
      <c r="A56" s="26">
        <v>86</v>
      </c>
      <c r="B56" s="26" t="s">
        <v>322</v>
      </c>
      <c r="C56" s="26" t="s">
        <v>320</v>
      </c>
      <c r="D56" s="157">
        <v>55</v>
      </c>
      <c r="E56" s="26">
        <v>0.08</v>
      </c>
      <c r="G56" s="26">
        <v>4200</v>
      </c>
      <c r="H56" s="26">
        <v>800</v>
      </c>
      <c r="I56" s="159">
        <v>0.05</v>
      </c>
      <c r="J56" s="26">
        <v>33</v>
      </c>
    </row>
    <row r="57" spans="1:10" ht="13" x14ac:dyDescent="0.15">
      <c r="A57" s="26">
        <v>87</v>
      </c>
      <c r="B57" s="26" t="s">
        <v>323</v>
      </c>
      <c r="C57" s="26" t="s">
        <v>320</v>
      </c>
      <c r="D57" s="157">
        <v>85</v>
      </c>
      <c r="E57" s="26">
        <v>9.5000000000000001E-2</v>
      </c>
      <c r="G57" s="26">
        <v>4100</v>
      </c>
      <c r="H57" s="26">
        <v>600</v>
      </c>
      <c r="I57" s="159">
        <v>0.05</v>
      </c>
      <c r="J57" s="26">
        <v>100</v>
      </c>
    </row>
    <row r="58" spans="1:10" ht="13" x14ac:dyDescent="0.15">
      <c r="A58" s="26">
        <v>88</v>
      </c>
      <c r="B58" s="26" t="s">
        <v>324</v>
      </c>
      <c r="C58" s="26" t="s">
        <v>320</v>
      </c>
      <c r="D58" s="157">
        <v>55</v>
      </c>
      <c r="E58" s="26">
        <v>0.05</v>
      </c>
      <c r="G58" s="26">
        <v>2900</v>
      </c>
      <c r="H58" s="26">
        <v>1300</v>
      </c>
      <c r="I58" s="159">
        <v>0.05</v>
      </c>
      <c r="J58" s="26">
        <v>50</v>
      </c>
    </row>
    <row r="59" spans="1:10" ht="13" x14ac:dyDescent="0.15">
      <c r="A59" s="26">
        <v>89</v>
      </c>
      <c r="B59" s="26" t="s">
        <v>325</v>
      </c>
      <c r="C59" s="26" t="s">
        <v>262</v>
      </c>
      <c r="D59" s="157">
        <v>25</v>
      </c>
      <c r="E59" s="26">
        <v>7.0000000000000007E-2</v>
      </c>
      <c r="G59" s="26">
        <v>1500</v>
      </c>
      <c r="H59" s="26">
        <v>300</v>
      </c>
      <c r="I59" s="159">
        <v>0.25</v>
      </c>
      <c r="J59" s="26">
        <v>25</v>
      </c>
    </row>
    <row r="60" spans="1:10" ht="13" x14ac:dyDescent="0.15">
      <c r="A60" s="26">
        <v>90</v>
      </c>
      <c r="B60" s="26" t="s">
        <v>208</v>
      </c>
      <c r="C60" s="26" t="s">
        <v>262</v>
      </c>
      <c r="D60" s="157">
        <v>55</v>
      </c>
      <c r="E60" s="26">
        <v>0.09</v>
      </c>
      <c r="G60" s="26">
        <v>2600</v>
      </c>
      <c r="H60" s="26">
        <v>500</v>
      </c>
      <c r="I60" s="159">
        <v>0.05</v>
      </c>
      <c r="J60" s="26">
        <v>50</v>
      </c>
    </row>
    <row r="61" spans="1:10" ht="13" x14ac:dyDescent="0.15">
      <c r="A61" s="26">
        <v>91</v>
      </c>
      <c r="B61" s="26" t="s">
        <v>275</v>
      </c>
      <c r="C61" s="26" t="s">
        <v>262</v>
      </c>
      <c r="D61" s="157">
        <v>70</v>
      </c>
      <c r="E61" s="26">
        <v>9.5000000000000001E-2</v>
      </c>
      <c r="G61" s="26">
        <v>3400</v>
      </c>
      <c r="H61" s="26">
        <v>900</v>
      </c>
      <c r="I61" s="159">
        <v>0.05</v>
      </c>
      <c r="J61" s="26">
        <v>100</v>
      </c>
    </row>
    <row r="62" spans="1:10" ht="13" x14ac:dyDescent="0.15">
      <c r="A62" s="26">
        <v>92</v>
      </c>
      <c r="B62" s="26" t="s">
        <v>326</v>
      </c>
      <c r="C62" s="26" t="s">
        <v>262</v>
      </c>
      <c r="D62" s="157">
        <v>65</v>
      </c>
      <c r="E62" s="26">
        <v>0.12</v>
      </c>
      <c r="G62" s="26">
        <v>3000</v>
      </c>
      <c r="H62" s="26">
        <v>400</v>
      </c>
      <c r="I62" s="159">
        <v>0.05</v>
      </c>
      <c r="J62" s="26">
        <v>100</v>
      </c>
    </row>
    <row r="63" spans="1:10" ht="13" x14ac:dyDescent="0.15">
      <c r="A63" s="26">
        <v>94</v>
      </c>
      <c r="B63" s="26" t="s">
        <v>327</v>
      </c>
      <c r="C63" s="26" t="s">
        <v>255</v>
      </c>
      <c r="D63" s="157">
        <v>25</v>
      </c>
      <c r="E63" s="26">
        <v>6.5000000000000002E-2</v>
      </c>
      <c r="G63" s="26">
        <v>1600</v>
      </c>
      <c r="H63" s="26">
        <v>250</v>
      </c>
      <c r="I63" s="159">
        <v>0.05</v>
      </c>
      <c r="J63" s="26">
        <v>25</v>
      </c>
    </row>
    <row r="64" spans="1:10" ht="13" x14ac:dyDescent="0.15">
      <c r="A64" s="26">
        <v>95</v>
      </c>
      <c r="B64" s="26" t="s">
        <v>228</v>
      </c>
      <c r="C64" s="26" t="s">
        <v>255</v>
      </c>
      <c r="D64" s="157">
        <v>35</v>
      </c>
      <c r="E64" s="26">
        <v>0.06</v>
      </c>
      <c r="G64" s="26">
        <v>3400</v>
      </c>
      <c r="H64" s="26">
        <v>1100</v>
      </c>
      <c r="I64" s="159">
        <v>0.05</v>
      </c>
      <c r="J64" s="26">
        <v>25</v>
      </c>
    </row>
    <row r="65" spans="1:10" ht="13" x14ac:dyDescent="0.15">
      <c r="A65" s="26">
        <v>96</v>
      </c>
      <c r="B65" s="26" t="s">
        <v>328</v>
      </c>
      <c r="C65" s="26" t="s">
        <v>255</v>
      </c>
      <c r="D65" s="157">
        <v>30</v>
      </c>
      <c r="E65" s="26">
        <v>6.5000000000000002E-2</v>
      </c>
      <c r="G65" s="26">
        <v>2600</v>
      </c>
      <c r="H65" s="26">
        <v>450</v>
      </c>
      <c r="I65" s="159">
        <v>0.05</v>
      </c>
      <c r="J65" s="26">
        <v>25</v>
      </c>
    </row>
    <row r="66" spans="1:10" ht="13" x14ac:dyDescent="0.15">
      <c r="A66" s="26">
        <v>99</v>
      </c>
      <c r="B66" s="26" t="s">
        <v>329</v>
      </c>
      <c r="C66" s="26" t="s">
        <v>241</v>
      </c>
      <c r="D66" s="157">
        <v>45</v>
      </c>
      <c r="E66" s="26">
        <v>7.4999999999999997E-2</v>
      </c>
      <c r="G66" s="26">
        <v>3100</v>
      </c>
      <c r="H66" s="26">
        <v>1000</v>
      </c>
      <c r="I66" s="159">
        <v>0.05</v>
      </c>
      <c r="J66" s="26">
        <v>33</v>
      </c>
    </row>
    <row r="67" spans="1:10" ht="13" x14ac:dyDescent="0.15">
      <c r="A67" s="26">
        <v>100</v>
      </c>
      <c r="B67" s="26" t="s">
        <v>330</v>
      </c>
      <c r="C67" s="26" t="s">
        <v>241</v>
      </c>
      <c r="D67" s="157">
        <v>35</v>
      </c>
      <c r="E67" s="26">
        <v>0.08</v>
      </c>
      <c r="G67" s="26">
        <v>2100</v>
      </c>
      <c r="H67" s="26">
        <v>250</v>
      </c>
      <c r="I67" s="159">
        <v>0.05</v>
      </c>
      <c r="J67" s="26">
        <v>33</v>
      </c>
    </row>
    <row r="68" spans="1:10" ht="13" x14ac:dyDescent="0.15">
      <c r="A68" s="26">
        <v>101</v>
      </c>
      <c r="B68" s="26" t="s">
        <v>331</v>
      </c>
      <c r="C68" s="26" t="s">
        <v>249</v>
      </c>
      <c r="D68" s="157">
        <v>25</v>
      </c>
      <c r="E68" s="26">
        <v>0.05</v>
      </c>
      <c r="G68" s="26">
        <v>3100</v>
      </c>
      <c r="H68" s="26">
        <v>200</v>
      </c>
      <c r="I68" s="159">
        <v>0.05</v>
      </c>
      <c r="J68" s="26">
        <v>20</v>
      </c>
    </row>
    <row r="69" spans="1:10" ht="13" x14ac:dyDescent="0.15">
      <c r="A69" s="26">
        <v>102</v>
      </c>
      <c r="B69" s="26" t="s">
        <v>332</v>
      </c>
      <c r="C69" s="26" t="s">
        <v>249</v>
      </c>
      <c r="D69" s="157">
        <v>30</v>
      </c>
      <c r="E69" s="26">
        <v>7.0000000000000007E-2</v>
      </c>
      <c r="G69" s="26">
        <v>2100</v>
      </c>
      <c r="H69" s="26">
        <v>400</v>
      </c>
      <c r="I69" s="159">
        <v>0.05</v>
      </c>
      <c r="J69" s="26">
        <v>25</v>
      </c>
    </row>
    <row r="70" spans="1:10" ht="13" x14ac:dyDescent="0.15">
      <c r="A70" s="26">
        <v>103</v>
      </c>
      <c r="B70" s="26" t="s">
        <v>85</v>
      </c>
      <c r="C70" s="26" t="s">
        <v>249</v>
      </c>
      <c r="D70" s="157">
        <v>100</v>
      </c>
      <c r="E70" s="26">
        <v>0.11</v>
      </c>
      <c r="G70" s="26">
        <v>4100</v>
      </c>
      <c r="H70" s="26">
        <v>400</v>
      </c>
      <c r="I70" s="159">
        <v>0.05</v>
      </c>
      <c r="J70" s="26">
        <v>100</v>
      </c>
    </row>
    <row r="71" spans="1:10" ht="13" x14ac:dyDescent="0.15">
      <c r="A71" s="26">
        <v>104</v>
      </c>
      <c r="B71" s="26" t="s">
        <v>333</v>
      </c>
      <c r="C71" s="26" t="s">
        <v>210</v>
      </c>
      <c r="D71" s="157">
        <v>25</v>
      </c>
      <c r="E71" s="26">
        <v>6.5000000000000002E-2</v>
      </c>
      <c r="G71" s="26">
        <v>2400</v>
      </c>
      <c r="H71" s="26">
        <v>350</v>
      </c>
      <c r="I71" s="159">
        <v>0.05</v>
      </c>
      <c r="J71" s="26">
        <v>25</v>
      </c>
    </row>
    <row r="72" spans="1:10" ht="13" x14ac:dyDescent="0.15">
      <c r="A72" s="26">
        <v>105</v>
      </c>
      <c r="B72" s="26" t="s">
        <v>334</v>
      </c>
      <c r="C72" s="26" t="s">
        <v>210</v>
      </c>
      <c r="D72" s="157">
        <v>35</v>
      </c>
      <c r="E72" s="26">
        <v>0.06</v>
      </c>
      <c r="G72" s="26">
        <v>3300</v>
      </c>
      <c r="H72" s="26">
        <v>1000</v>
      </c>
      <c r="I72" s="159">
        <v>0.05</v>
      </c>
      <c r="J72" s="26">
        <v>25</v>
      </c>
    </row>
    <row r="73" spans="1:10" ht="13" x14ac:dyDescent="0.15">
      <c r="A73" s="26">
        <v>106</v>
      </c>
      <c r="B73" s="26" t="s">
        <v>335</v>
      </c>
      <c r="C73" s="26" t="s">
        <v>210</v>
      </c>
      <c r="D73" s="157">
        <v>55</v>
      </c>
      <c r="E73" s="26">
        <v>0.08</v>
      </c>
      <c r="G73" s="26">
        <v>4000</v>
      </c>
      <c r="H73" s="26">
        <v>2100</v>
      </c>
      <c r="I73" s="159">
        <v>0.05</v>
      </c>
      <c r="J73" s="26">
        <v>33</v>
      </c>
    </row>
    <row r="74" spans="1:10" ht="13" x14ac:dyDescent="0.15">
      <c r="A74" s="26">
        <v>107</v>
      </c>
      <c r="B74" s="26" t="s">
        <v>143</v>
      </c>
      <c r="C74" s="26" t="s">
        <v>210</v>
      </c>
      <c r="D74" s="157">
        <v>90</v>
      </c>
      <c r="E74" s="26">
        <v>0.11</v>
      </c>
      <c r="G74" s="26">
        <v>3800</v>
      </c>
      <c r="H74" s="26">
        <v>2100</v>
      </c>
      <c r="I74" s="159">
        <v>0.05</v>
      </c>
      <c r="J74" s="26">
        <v>100</v>
      </c>
    </row>
    <row r="75" spans="1:10" ht="13" x14ac:dyDescent="0.15">
      <c r="A75" s="26">
        <v>108</v>
      </c>
      <c r="B75" s="26" t="s">
        <v>56</v>
      </c>
      <c r="C75" s="26" t="s">
        <v>56</v>
      </c>
      <c r="D75" s="157">
        <v>55</v>
      </c>
      <c r="E75" s="26">
        <v>0.09</v>
      </c>
      <c r="G75" s="26">
        <v>2800</v>
      </c>
      <c r="H75" s="26">
        <v>1200</v>
      </c>
      <c r="I75" s="159">
        <v>0.05</v>
      </c>
      <c r="J75" s="26">
        <v>50</v>
      </c>
    </row>
    <row r="76" spans="1:10" ht="13" x14ac:dyDescent="0.15">
      <c r="A76" s="26">
        <v>109</v>
      </c>
      <c r="B76" s="26" t="s">
        <v>336</v>
      </c>
      <c r="C76" s="26" t="s">
        <v>56</v>
      </c>
      <c r="D76" s="157">
        <v>100</v>
      </c>
      <c r="E76" s="26">
        <v>0.1</v>
      </c>
      <c r="G76" s="26">
        <v>5100</v>
      </c>
      <c r="H76" s="26">
        <v>900</v>
      </c>
      <c r="I76" s="159">
        <v>0.05</v>
      </c>
      <c r="J76" s="26">
        <v>100</v>
      </c>
    </row>
    <row r="77" spans="1:10" ht="13" x14ac:dyDescent="0.15">
      <c r="A77" s="26">
        <v>111</v>
      </c>
      <c r="B77" s="26" t="s">
        <v>337</v>
      </c>
      <c r="C77" s="26" t="s">
        <v>216</v>
      </c>
      <c r="D77" s="157">
        <v>25</v>
      </c>
      <c r="E77" s="26">
        <v>5.5E-2</v>
      </c>
      <c r="G77" s="26">
        <v>3800</v>
      </c>
      <c r="H77" s="26">
        <v>700</v>
      </c>
      <c r="I77" s="159">
        <v>0.05</v>
      </c>
      <c r="J77" s="26">
        <v>20</v>
      </c>
    </row>
    <row r="78" spans="1:10" ht="13" x14ac:dyDescent="0.15">
      <c r="A78" s="26">
        <v>114</v>
      </c>
      <c r="B78" s="26" t="s">
        <v>338</v>
      </c>
      <c r="C78" s="26" t="s">
        <v>253</v>
      </c>
      <c r="D78" s="157">
        <v>50</v>
      </c>
      <c r="E78" s="26">
        <v>7.4999999999999997E-2</v>
      </c>
      <c r="F78" s="26">
        <v>0.5</v>
      </c>
      <c r="G78" s="26">
        <v>3600</v>
      </c>
      <c r="H78" s="26">
        <v>1150</v>
      </c>
      <c r="I78" s="159">
        <v>0.05</v>
      </c>
      <c r="J78" s="26">
        <v>33</v>
      </c>
    </row>
    <row r="79" spans="1:10" ht="13" x14ac:dyDescent="0.15">
      <c r="A79" s="26">
        <v>115</v>
      </c>
      <c r="B79" s="26" t="s">
        <v>339</v>
      </c>
      <c r="C79" s="26" t="s">
        <v>249</v>
      </c>
      <c r="D79" s="157">
        <v>40</v>
      </c>
      <c r="E79" s="26">
        <v>7.4999999999999997E-2</v>
      </c>
      <c r="G79" s="26">
        <v>2800</v>
      </c>
      <c r="H79" s="26">
        <v>510</v>
      </c>
      <c r="I79" s="159">
        <v>0.05</v>
      </c>
      <c r="J79" s="26">
        <v>33</v>
      </c>
    </row>
    <row r="80" spans="1:10" ht="13" x14ac:dyDescent="0.15">
      <c r="A80" s="26">
        <v>116</v>
      </c>
      <c r="B80" s="26" t="s">
        <v>96</v>
      </c>
      <c r="C80" s="26" t="s">
        <v>253</v>
      </c>
      <c r="D80" s="157">
        <v>120</v>
      </c>
      <c r="E80" s="26">
        <v>0.12</v>
      </c>
      <c r="G80" s="26">
        <v>4900</v>
      </c>
      <c r="H80" s="26">
        <v>1700</v>
      </c>
      <c r="I80" s="159">
        <v>0.05</v>
      </c>
      <c r="J80" s="26">
        <v>100</v>
      </c>
    </row>
    <row r="81" spans="1:10" ht="13" x14ac:dyDescent="0.15">
      <c r="A81" s="26">
        <v>117</v>
      </c>
      <c r="B81" s="26" t="s">
        <v>225</v>
      </c>
      <c r="C81" s="26" t="s">
        <v>253</v>
      </c>
      <c r="D81" s="157">
        <v>55</v>
      </c>
      <c r="E81" s="26">
        <v>0.09</v>
      </c>
      <c r="G81" s="26">
        <v>2800</v>
      </c>
      <c r="H81" s="26">
        <v>1000</v>
      </c>
      <c r="I81" s="159">
        <v>0.25</v>
      </c>
      <c r="J81" s="26">
        <v>50</v>
      </c>
    </row>
    <row r="82" spans="1:10" ht="13" x14ac:dyDescent="0.15">
      <c r="A82" s="26">
        <v>118</v>
      </c>
      <c r="B82" s="26" t="s">
        <v>340</v>
      </c>
      <c r="C82" s="26" t="s">
        <v>253</v>
      </c>
      <c r="D82" s="157">
        <v>70</v>
      </c>
      <c r="E82" s="26">
        <v>0.12</v>
      </c>
      <c r="G82" s="26">
        <v>2800</v>
      </c>
      <c r="H82" s="26">
        <v>1300</v>
      </c>
      <c r="I82" s="159">
        <v>0</v>
      </c>
      <c r="J82" s="26">
        <v>100</v>
      </c>
    </row>
    <row r="83" spans="1:10" ht="13" x14ac:dyDescent="0.15">
      <c r="A83" s="26">
        <v>121</v>
      </c>
      <c r="B83" s="26" t="s">
        <v>341</v>
      </c>
      <c r="C83" s="26" t="s">
        <v>227</v>
      </c>
      <c r="D83" s="157">
        <v>30</v>
      </c>
      <c r="E83" s="26">
        <v>0.06</v>
      </c>
      <c r="G83" s="26">
        <v>3300</v>
      </c>
      <c r="H83" s="26">
        <v>900</v>
      </c>
      <c r="I83" s="159">
        <v>0.25</v>
      </c>
      <c r="J83" s="26">
        <v>25</v>
      </c>
    </row>
    <row r="84" spans="1:10" ht="13" x14ac:dyDescent="0.15">
      <c r="A84" s="26">
        <v>122</v>
      </c>
      <c r="B84" s="26" t="s">
        <v>229</v>
      </c>
      <c r="C84" s="26" t="s">
        <v>227</v>
      </c>
      <c r="D84" s="157">
        <v>80</v>
      </c>
      <c r="E84" s="26">
        <v>0.11</v>
      </c>
      <c r="G84" s="26">
        <v>3200</v>
      </c>
      <c r="H84" s="26">
        <v>1770</v>
      </c>
      <c r="I84" s="159">
        <v>0.05</v>
      </c>
      <c r="J84" s="26">
        <v>100</v>
      </c>
    </row>
    <row r="85" spans="1:10" ht="13" x14ac:dyDescent="0.15">
      <c r="A85" s="26">
        <v>123</v>
      </c>
      <c r="B85" s="26" t="s">
        <v>342</v>
      </c>
      <c r="C85" s="26" t="s">
        <v>247</v>
      </c>
      <c r="D85" s="157">
        <v>30</v>
      </c>
      <c r="E85" s="26">
        <v>7.4999999999999997E-2</v>
      </c>
      <c r="G85" s="26">
        <v>1600</v>
      </c>
      <c r="H85" s="26">
        <v>400</v>
      </c>
      <c r="I85" s="159">
        <v>0.25</v>
      </c>
      <c r="J85" s="26">
        <v>33</v>
      </c>
    </row>
    <row r="86" spans="1:10" ht="13" x14ac:dyDescent="0.15">
      <c r="A86" s="26">
        <v>125</v>
      </c>
      <c r="B86" s="26" t="s">
        <v>343</v>
      </c>
      <c r="C86" s="26" t="s">
        <v>257</v>
      </c>
      <c r="D86" s="157">
        <v>30</v>
      </c>
      <c r="E86" s="26">
        <v>0.06</v>
      </c>
      <c r="G86" s="26">
        <v>3000</v>
      </c>
      <c r="H86" s="26">
        <v>500</v>
      </c>
      <c r="I86" s="159">
        <v>0.05</v>
      </c>
      <c r="J86" s="26">
        <v>25</v>
      </c>
    </row>
    <row r="87" spans="1:10" ht="13" x14ac:dyDescent="0.15">
      <c r="A87" s="26">
        <v>126</v>
      </c>
      <c r="B87" s="26" t="s">
        <v>344</v>
      </c>
      <c r="C87" s="26" t="s">
        <v>257</v>
      </c>
      <c r="D87" s="157">
        <v>25</v>
      </c>
      <c r="E87" s="26">
        <v>6.5000000000000002E-2</v>
      </c>
      <c r="G87" s="26">
        <v>2200</v>
      </c>
      <c r="H87" s="26">
        <v>300</v>
      </c>
      <c r="I87" s="159">
        <v>0.05</v>
      </c>
      <c r="J87" s="26">
        <v>25</v>
      </c>
    </row>
    <row r="88" spans="1:10" ht="13" x14ac:dyDescent="0.15">
      <c r="A88" s="26">
        <v>127</v>
      </c>
      <c r="B88" s="26" t="s">
        <v>345</v>
      </c>
      <c r="C88" s="26" t="s">
        <v>257</v>
      </c>
      <c r="D88" s="157">
        <v>30</v>
      </c>
      <c r="E88" s="26">
        <v>6.5000000000000002E-2</v>
      </c>
      <c r="G88" s="26">
        <v>2100</v>
      </c>
      <c r="H88" s="26">
        <v>700</v>
      </c>
      <c r="I88" s="159">
        <v>0.05</v>
      </c>
      <c r="J88" s="26">
        <v>25</v>
      </c>
    </row>
    <row r="89" spans="1:10" ht="13" x14ac:dyDescent="0.15">
      <c r="A89" s="26">
        <v>129</v>
      </c>
      <c r="B89" s="26" t="s">
        <v>346</v>
      </c>
      <c r="C89" s="26" t="s">
        <v>257</v>
      </c>
      <c r="D89" s="157">
        <v>35</v>
      </c>
      <c r="E89" s="26">
        <v>0.08</v>
      </c>
      <c r="G89" s="26">
        <v>2100</v>
      </c>
      <c r="H89" s="26">
        <v>300</v>
      </c>
      <c r="I89" s="159">
        <v>0.05</v>
      </c>
      <c r="J89" s="26">
        <v>33</v>
      </c>
    </row>
    <row r="90" spans="1:10" ht="13" x14ac:dyDescent="0.15">
      <c r="A90" s="26">
        <v>131</v>
      </c>
      <c r="B90" s="26" t="s">
        <v>347</v>
      </c>
      <c r="C90" s="26" t="s">
        <v>257</v>
      </c>
      <c r="D90" s="157">
        <v>40</v>
      </c>
      <c r="E90" s="26">
        <v>8.5000000000000006E-2</v>
      </c>
      <c r="G90" s="26">
        <v>1560</v>
      </c>
      <c r="H90" s="26">
        <v>200</v>
      </c>
      <c r="I90" s="159">
        <v>0.05</v>
      </c>
      <c r="J90" s="26">
        <v>50</v>
      </c>
    </row>
    <row r="91" spans="1:10" ht="13" x14ac:dyDescent="0.15">
      <c r="A91" s="26">
        <v>132</v>
      </c>
      <c r="B91" s="26" t="s">
        <v>348</v>
      </c>
      <c r="C91" s="26" t="s">
        <v>257</v>
      </c>
      <c r="D91" s="157">
        <v>35</v>
      </c>
      <c r="E91" s="26">
        <v>0</v>
      </c>
      <c r="F91" s="26">
        <v>1</v>
      </c>
      <c r="G91" s="26">
        <v>3100</v>
      </c>
      <c r="H91" s="26">
        <v>1296</v>
      </c>
      <c r="I91" s="159">
        <v>0</v>
      </c>
      <c r="J91" s="26">
        <v>33</v>
      </c>
    </row>
    <row r="92" spans="1:10" ht="13" x14ac:dyDescent="0.15">
      <c r="A92" s="26">
        <v>133</v>
      </c>
      <c r="B92" s="26" t="s">
        <v>349</v>
      </c>
      <c r="C92" s="26" t="s">
        <v>257</v>
      </c>
      <c r="D92" s="157">
        <v>15</v>
      </c>
      <c r="E92" s="26">
        <v>0.1</v>
      </c>
      <c r="G92" s="26">
        <v>1695</v>
      </c>
      <c r="H92" s="26">
        <v>700</v>
      </c>
      <c r="I92" s="159">
        <v>0</v>
      </c>
      <c r="J92" s="26">
        <v>20</v>
      </c>
    </row>
    <row r="93" spans="1:10" ht="13" x14ac:dyDescent="0.15">
      <c r="A93" s="26">
        <v>134</v>
      </c>
      <c r="B93" s="26" t="s">
        <v>350</v>
      </c>
      <c r="C93" s="26" t="s">
        <v>210</v>
      </c>
      <c r="D93" s="157">
        <v>55</v>
      </c>
      <c r="E93" s="26">
        <v>0.08</v>
      </c>
      <c r="G93" s="26">
        <v>4000</v>
      </c>
      <c r="H93" s="26">
        <v>2100</v>
      </c>
      <c r="I93" s="159">
        <v>0.05</v>
      </c>
      <c r="J93" s="26">
        <v>33</v>
      </c>
    </row>
    <row r="94" spans="1:10" ht="13" x14ac:dyDescent="0.15">
      <c r="A94" s="26">
        <v>135</v>
      </c>
      <c r="B94" s="26" t="s">
        <v>351</v>
      </c>
      <c r="C94" s="26" t="s">
        <v>210</v>
      </c>
      <c r="D94" s="157">
        <v>90</v>
      </c>
      <c r="E94" s="26">
        <v>0.11</v>
      </c>
      <c r="G94" s="26">
        <v>3800</v>
      </c>
      <c r="H94" s="26">
        <v>2100</v>
      </c>
      <c r="I94" s="159">
        <v>0.05</v>
      </c>
      <c r="J94" s="26">
        <v>100</v>
      </c>
    </row>
    <row r="95" spans="1:10" ht="13" x14ac:dyDescent="0.15">
      <c r="A95" s="26">
        <v>136</v>
      </c>
      <c r="B95" s="26" t="s">
        <v>352</v>
      </c>
      <c r="C95" s="26" t="s">
        <v>257</v>
      </c>
      <c r="D95" s="157">
        <v>25</v>
      </c>
      <c r="E95" s="26">
        <v>0.06</v>
      </c>
      <c r="G95" s="26">
        <v>3700</v>
      </c>
      <c r="H95" s="26">
        <v>1000</v>
      </c>
      <c r="I95" s="159">
        <v>0.05</v>
      </c>
      <c r="J95" s="26">
        <v>20</v>
      </c>
    </row>
    <row r="96" spans="1:10" ht="13" x14ac:dyDescent="0.15">
      <c r="A96" s="26">
        <v>137</v>
      </c>
      <c r="B96" s="26" t="s">
        <v>353</v>
      </c>
      <c r="C96" s="26" t="s">
        <v>257</v>
      </c>
      <c r="D96" s="157">
        <v>25</v>
      </c>
      <c r="E96" s="26">
        <v>0.06</v>
      </c>
      <c r="G96" s="26">
        <v>3700</v>
      </c>
      <c r="H96" s="26">
        <v>1000</v>
      </c>
      <c r="I96" s="159">
        <v>0.05</v>
      </c>
      <c r="J96" s="26">
        <v>20</v>
      </c>
    </row>
  </sheetData>
  <autoFilter ref="A1:J1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Results</vt:lpstr>
      <vt:lpstr>Showing Work</vt:lpstr>
      <vt:lpstr>Species Data</vt:lpstr>
      <vt:lpstr>Basic Moves</vt:lpstr>
      <vt:lpstr>Charged Moves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2016-08-22T21:17:24Z</dcterms:modified>
</cp:coreProperties>
</file>